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drawings/drawing2.xml" ContentType="application/vnd.openxmlformats-officedocument.drawing+xml"/>
  <Override PartName="/xl/ctrlProps/ctrlProp3.xml" ContentType="application/vnd.ms-excel.controlpropertie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drawings/drawing5.xml" ContentType="application/vnd.openxmlformats-officedocument.drawing+xml"/>
  <Override PartName="/xl/queryTables/queryTable2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hidePivotFieldList="1"/>
  <bookViews>
    <workbookView xWindow="-195" yWindow="75" windowWidth="4905" windowHeight="4515" tabRatio="747" firstSheet="4" activeTab="4"/>
  </bookViews>
  <sheets>
    <sheet name="SWDATA" sheetId="42" state="hidden" r:id="rId1"/>
    <sheet name="SWNOTEMETA" sheetId="51" state="hidden" r:id="rId2"/>
    <sheet name="Planning Template Checklist" sheetId="52" state="hidden" r:id="rId3"/>
    <sheet name="Configuration" sheetId="55" state="hidden" r:id="rId4"/>
    <sheet name="Planning View" sheetId="12" r:id="rId5"/>
    <sheet name="SWUPDATE" sheetId="9" state="hidden" r:id="rId6"/>
    <sheet name="Metrics &amp; Attributes View" sheetId="41" r:id="rId7"/>
    <sheet name="SCENARIOMETA" sheetId="62" state="hidden" r:id="rId8"/>
    <sheet name="Notes" sheetId="54" r:id="rId9"/>
    <sheet name="Drilldown" sheetId="53" r:id="rId10"/>
    <sheet name="RELATIONSHIP_INFO" sheetId="56" state="hidden" r:id="rId11"/>
    <sheet name="SWMETA2" sheetId="57" state="hidden" r:id="rId12"/>
    <sheet name="SWMETA3" sheetId="63" state="hidden" r:id="rId13"/>
    <sheet name="FilteringCriteria" sheetId="45" state="hidden" r:id="rId14"/>
    <sheet name="SWMETA" sheetId="43" state="hidden" r:id="rId15"/>
    <sheet name="SWSHEETMETA" sheetId="33" state="hidden" r:id="rId16"/>
  </sheets>
  <externalReferences>
    <externalReference r:id="rId17"/>
  </externalReferences>
  <definedNames>
    <definedName name="_xlnm._FilterDatabase" localSheetId="6" hidden="1">'Metrics &amp; Attributes View'!$F$15:$L$75</definedName>
    <definedName name="_xlnm._FilterDatabase" localSheetId="8" hidden="1">Notes!$C$3:$G$3</definedName>
    <definedName name="_xlnm._FilterDatabase" localSheetId="4" hidden="1">'Planning View'!$J$18:$P$18</definedName>
    <definedName name="AbsRef">"$"</definedName>
    <definedName name="Blank">" "</definedName>
    <definedName name="cd_data_names">Drilldown!$D$10</definedName>
    <definedName name="cd_data_range">Drilldown!$D$11</definedName>
    <definedName name="cd_debug">Drilldown!$C$2</definedName>
    <definedName name="cd_header_names">Drilldown!$C$3:$C$8</definedName>
    <definedName name="cd_header_range">Drilldown!$E$3:$E$8</definedName>
    <definedName name="cd_item_description">'Planning View'!$P$2</definedName>
    <definedName name="currencies_available" localSheetId="12">OFFSET(SWMETA3!#REF!,0,0,COUNTA(SWMETA3!$A:$A),1)</definedName>
    <definedName name="currencies_available">OFFSET(SWMETA2!$A$1,0,0,COUNTA(SWMETA2!$A:$A),1)</definedName>
    <definedName name="currencies_range" localSheetId="12">OFFSET(SWMETA3!$C$1,0,0,COUNTA(SWMETA3!$C:$C),1)</definedName>
    <definedName name="currencies_range">OFFSET(SWMETA2!$C$1,0,0,COUNTA(SWMETA2!$C:$C),1)</definedName>
    <definedName name="currency_selected" localSheetId="12">INDEX(SWMETA3!currencies_available,'Planning View'!$M$2)</definedName>
    <definedName name="currency_selected">INDEX(currencies_available,'Planning View'!$M$2)</definedName>
    <definedName name="current_date">'Planning View'!$DU$1</definedName>
    <definedName name="Current_Period">'Planning View'!$AC$1:$AI$1</definedName>
    <definedName name="Current_Period_Link">"#'"&amp;INDIRECT("Configuration!$F$10")</definedName>
    <definedName name="Display_By">Configuration!$K$16:$K$18</definedName>
    <definedName name="EndOfList">9999999</definedName>
    <definedName name="ExternalData_1" localSheetId="10">RELATIONSHIP_INFO!$A$1:$D$3</definedName>
    <definedName name="ExternalData_1" localSheetId="0">SWDATA!$A$1:$BI$17</definedName>
    <definedName name="ExternalData_1" localSheetId="14">SWMETA!$A$1:$BI$101</definedName>
    <definedName name="ExternalData_1" localSheetId="11">SWMETA2!$A$1:$D$14</definedName>
    <definedName name="ExternalData_1" localSheetId="12">SWMETA3!$A$1:$D$14</definedName>
    <definedName name="ExternalData_2" localSheetId="10">RELATIONSHIP_INFO!$A$1:$D$4</definedName>
    <definedName name="ExternalData_2" localSheetId="11">SWMETA2!$A$1:$D$17</definedName>
    <definedName name="ExternalData_2" localSheetId="12">SWMETA3!$A$1:$D$17</definedName>
    <definedName name="ExternalData_3" localSheetId="10">RELATIONSHIP_INFO!$A$1:$D$2</definedName>
    <definedName name="ExternalData_3" localSheetId="11">SWMETA2!$A$1:$D$17</definedName>
    <definedName name="ExternalData_3" localSheetId="12">SWMETA3!$A$1:$D$17</definedName>
    <definedName name="ExternalData_4" localSheetId="10">RELATIONSHIP_INFO!$A$1:$D$2</definedName>
    <definedName name="ExternalData_4" localSheetId="11">SWMETA2!$A$1:$D$17</definedName>
    <definedName name="ExternalData_4" localSheetId="12">SWMETA3!$A$1:$D$17</definedName>
    <definedName name="ExternalData_5" localSheetId="10">RELATIONSHIP_INFO!$A$1:$D$3</definedName>
    <definedName name="ExternalData_5" localSheetId="11">SWMETA2!$A$1:$D$14</definedName>
    <definedName name="ExternalData_5" localSheetId="12">SWMETA3!$A$1:$D$14</definedName>
    <definedName name="ExternalData_6" localSheetId="10">RELATIONSHIP_INFO!$A$1:$D$3</definedName>
    <definedName name="ExternalData_6" localSheetId="11">SWMETA2!$A$1:$D$14</definedName>
    <definedName name="ExternalData_6" localSheetId="12">SWMETA3!$A$1:$D$14</definedName>
    <definedName name="ExternalData_7" localSheetId="10">RELATIONSHIP_INFO!$A$1:$D$4</definedName>
    <definedName name="ExternalData_7" localSheetId="11">SWMETA2!$A$1:$D$17</definedName>
    <definedName name="ExternalData_7" localSheetId="12">SWMETA3!$A$1:$D$17</definedName>
    <definedName name="ExternalData_8" localSheetId="10">RELATIONSHIP_INFO!$A$1:$E$2</definedName>
    <definedName name="ExternalData_9" localSheetId="10">RELATIONSHIP_INFO!$A$1:$D$4</definedName>
    <definedName name="FFF">SWUPDATE!$L$3</definedName>
    <definedName name="First_Item_Row">'Planning View'!$S$16</definedName>
    <definedName name="Forecast_Start_Key">IF(Is_Loading_Old=TRUE,SWMETA!$B$7-4,SWMETA!$B$7)</definedName>
    <definedName name="Graph_Start_Date">OFFSET(INDIRECT("'Planning View'!$DU$15"),0,0,MAX(COUNTA(INDIRECT("'Planning View'!$DU:$DU")),1)-11,COUNTA(INDIRECT("'Planning View'!$15:$15"))-16)</definedName>
    <definedName name="Is_Loading">IF(Configuration!$F$14="YES",FALSE,FALSE)</definedName>
    <definedName name="Is_Loading_Old">IF(Configuration!$F$14="YES",FALSE,ISERROR(LEN(INDIRECT("Ambassador_Data!A1"))&gt;1))</definedName>
    <definedName name="Items_Filtered">'Planning View'!$U$13</definedName>
    <definedName name="Last_downloaded_item_row">'Planning View'!$S$14</definedName>
    <definedName name="max_items">Configuration!$F$4</definedName>
    <definedName name="MAXR">9999999</definedName>
    <definedName name="Metric_Name">OFFSET(INDIRECT("'Metrics &amp; Attributes View'!$F$16"),0,0,MAX(COUNTIF(INDIRECT("'Metrics &amp; Attributes View'!$I:$I"),"Search Metric (All)"),7),1)</definedName>
    <definedName name="notes_headers">Notes!$C$2:$G$2</definedName>
    <definedName name="notes_range">Notes!$C$4:$G$4</definedName>
    <definedName name="notes_reasons">OFFSET(SWNOTEMETA!$A$1,0,0,(COUNTBLANK(SWNOTEMETA!$B:$B)-COUNTBLANK(SWNOTEMETA!$A:$A)),1)</definedName>
    <definedName name="NULL">SWUPDATE!$V$13</definedName>
    <definedName name="Number_of_Items">COUNTA(SWMETA!$B$102:$B$325)</definedName>
    <definedName name="Platform">[1]Ambassador!$A$13:$A$23</definedName>
    <definedName name="_xlnm.Print_Area" localSheetId="0">SWDATA!$C$5:$M$17</definedName>
    <definedName name="ScenarioType">SWUPDATE!$JE$18</definedName>
    <definedName name="small_num">0.0000000000002</definedName>
    <definedName name="small_num2">0.000000001</definedName>
    <definedName name="SW_META3_UOM">IF(ISERROR(SW_UOM_TYPE),"",INDEX(SWMETA3!$A:$A,SW_UOM_TYPE))</definedName>
    <definedName name="SW_UOM_TYPE">MATCH(1,SWMETA3!$B:$B,0)</definedName>
    <definedName name="SWDISTINCTSCENARIO">OFFSET(SWUPDATE!$JD$4, 0, 0, SWUPDATE!$JE$2, 1)</definedName>
    <definedName name="SWSCENARIO_BS_MAP">OFFSET(SWUPDATE!$JF$24, 0, 0, SWUPDATE!$JE$19, 4)</definedName>
    <definedName name="SWUPD_CHGBOOLEANRANGE">OFFSET(SWUPDATE!$BN$27, 0, 0, SWUPDATE!$L$7, SWUPDATE!$L$12)</definedName>
    <definedName name="SWUPD_COLUMNS">OFFSET(SWUPDATE!$H$23, 0, 0, 1, SWUPDATE!$L$12)</definedName>
    <definedName name="SWUPD_NPILL_COLUMNS">OFFSET(SWUPDATE!$H$21, 0, IF(LOWER(SWUPDATE!$Z$11)="yes",SWUPDATE!$Z$13,0), 1, IF(LOWER(SWUPDATE!$Z$11)="yes",SWUPDATE!$L$12-SWUPDATE!$AK$72-SWUPDATE!$Z$13,SWUPDATE!$L$12))</definedName>
    <definedName name="SWUPD_NPILL_ROW">SWUPDATE!$F$21</definedName>
    <definedName name="SWUPD_NUMCHANGES">SWUPDATE!$V$12</definedName>
    <definedName name="SWUPD_NUMUPDROWS">SWUPDATE!$L$7</definedName>
    <definedName name="SWUPD_OVERRIDE_CURRENCY">SWSHEETMETA!$D$1</definedName>
    <definedName name="SWUPD_OVERRIDE_ID">SWUPDATE!$R$9</definedName>
    <definedName name="SWUPD_OVERRIDE_UOM">SWSHEETMETA!$H$1</definedName>
    <definedName name="SWUPD_PERIODIDS">OFFSET(SWUPDATE!$H$17, 0, 0, 1, SWUPDATE!$L$12)</definedName>
    <definedName name="SWUPD_REFRESH_CURRENCY">SWUPDATE!$AB$5</definedName>
    <definedName name="SWUPD_REFRESH_UOM">SWUPDATE!$AF$5</definedName>
    <definedName name="SWUPD_ROWKEYS">OFFSET(SWUPDATE!$F$27, 0, 0, SWUPDATE!$L$7, 1)</definedName>
    <definedName name="SWUPD_ROWNUMS">OFFSET(SWUPDATE!$E$27, 0, 0, SWUPDATE!$L$7, 1)</definedName>
    <definedName name="SWUPD_UPDRANGE">OFFSET(SWUPDATE!$H$27, 0, 0, SWUPDATE!$L$7, SWUPDATE!$L$12)</definedName>
    <definedName name="SWUPD_XLSROW_NUMCHANGES">SWUPDATE!$V$11</definedName>
    <definedName name="TemplateVersion">Configuration!$I$4</definedName>
    <definedName name="TS_Count">Configuration!$I$7</definedName>
    <definedName name="TS_Hidden">Configuration!$I$10</definedName>
    <definedName name="TS_Name">OFFSET(INDIRECT("SWDATA!$C$4"),0,0,MAX(COUNTIF(INDIRECT("SWDATA!$E:$E"),"PARENT00001"),1),1)</definedName>
    <definedName name="UOM_Available">OFFSET(SWMETA3!$A$1,0,0,COUNTA(SWMETA3!$A:$A),1)</definedName>
    <definedName name="UOM_Range">OFFSET(SWMETA3!$B$1,0,0,COUNTA(SWMETA3!$B:$B),1)</definedName>
    <definedName name="UOM_Selected">INDEX(UOM_Available,'Planning View'!$M$2)</definedName>
    <definedName name="UpdateIntegrityFlag">SWUPDATE!$C$16</definedName>
    <definedName name="WorksheetTemplateVersion" localSheetId="11">"6.0"</definedName>
    <definedName name="WorksheetTemplateVersion" localSheetId="12">"6.0"</definedName>
  </definedNames>
  <calcPr calcId="145621"/>
  <fileRecoveryPr autoRecover="0"/>
</workbook>
</file>

<file path=xl/calcChain.xml><?xml version="1.0" encoding="utf-8"?>
<calcChain xmlns="http://schemas.openxmlformats.org/spreadsheetml/2006/main">
  <c r="JD31" i="9" l="1"/>
  <c r="JI30" i="9"/>
  <c r="JH30" i="9"/>
  <c r="JE30" i="9"/>
  <c r="JD30" i="9"/>
  <c r="JI29" i="9"/>
  <c r="JG29" i="9"/>
  <c r="JF29" i="9"/>
  <c r="JE29" i="9"/>
  <c r="JD29" i="9"/>
  <c r="JH29" i="9" s="1"/>
  <c r="FA268" i="12"/>
  <c r="FD268" i="12" s="1"/>
  <c r="EL268" i="12"/>
  <c r="EO268" i="12" s="1"/>
  <c r="ER268" i="12" s="1"/>
  <c r="EU268" i="12" s="1"/>
  <c r="EX268" i="12" s="1"/>
  <c r="ED268" i="12"/>
  <c r="EG268" i="12" s="1"/>
  <c r="EJ268" i="12" s="1"/>
  <c r="EM268" i="12" s="1"/>
  <c r="EP268" i="12" s="1"/>
  <c r="ES268" i="12" s="1"/>
  <c r="EV268" i="12" s="1"/>
  <c r="EY268" i="12" s="1"/>
  <c r="FB268" i="12" s="1"/>
  <c r="EC268" i="12"/>
  <c r="EF268" i="12" s="1"/>
  <c r="EI268" i="12" s="1"/>
  <c r="EA268" i="12"/>
  <c r="DZ268" i="12"/>
  <c r="DY268" i="12"/>
  <c r="EB268" i="12" s="1"/>
  <c r="EE268" i="12" s="1"/>
  <c r="EH268" i="12" s="1"/>
  <c r="EK268" i="12" s="1"/>
  <c r="EN268" i="12" s="1"/>
  <c r="EQ268" i="12" s="1"/>
  <c r="ET268" i="12" s="1"/>
  <c r="EW268" i="12" s="1"/>
  <c r="EZ268" i="12" s="1"/>
  <c r="FC268" i="12" s="1"/>
  <c r="BE268" i="12"/>
  <c r="BD268" i="12"/>
  <c r="BC268" i="12"/>
  <c r="BA268" i="12"/>
  <c r="AZ268" i="12"/>
  <c r="AY268" i="12"/>
  <c r="AW268" i="12"/>
  <c r="AV268" i="12"/>
  <c r="AU268" i="12"/>
  <c r="AS268" i="12"/>
  <c r="AR268" i="12"/>
  <c r="AQ268" i="12"/>
  <c r="AO268" i="12"/>
  <c r="AN268" i="12"/>
  <c r="AM268" i="12"/>
  <c r="AK268" i="12"/>
  <c r="AJ268" i="12"/>
  <c r="AI268" i="12"/>
  <c r="AG268" i="12"/>
  <c r="AF268" i="12"/>
  <c r="AE268" i="12"/>
  <c r="AC268" i="12"/>
  <c r="AB268" i="12"/>
  <c r="AA268" i="12"/>
  <c r="Y268" i="12"/>
  <c r="X268" i="12"/>
  <c r="W268" i="12"/>
  <c r="P268" i="12"/>
  <c r="Q268" i="12" s="1"/>
  <c r="O268" i="12"/>
  <c r="N268" i="12"/>
  <c r="J268" i="12"/>
  <c r="G268" i="12"/>
  <c r="F268" i="12"/>
  <c r="D268" i="12"/>
  <c r="C268" i="12"/>
  <c r="B268" i="12"/>
  <c r="E268" i="12" s="1"/>
  <c r="A268" i="12"/>
  <c r="BF268" i="12" s="1"/>
  <c r="EX267" i="12"/>
  <c r="FA267" i="12" s="1"/>
  <c r="FD267" i="12" s="1"/>
  <c r="EI267" i="12"/>
  <c r="EL267" i="12" s="1"/>
  <c r="EO267" i="12" s="1"/>
  <c r="ER267" i="12" s="1"/>
  <c r="EU267" i="12" s="1"/>
  <c r="EH267" i="12"/>
  <c r="EK267" i="12" s="1"/>
  <c r="EN267" i="12" s="1"/>
  <c r="EQ267" i="12" s="1"/>
  <c r="ET267" i="12" s="1"/>
  <c r="EW267" i="12" s="1"/>
  <c r="EZ267" i="12" s="1"/>
  <c r="FC267" i="12" s="1"/>
  <c r="EE267" i="12"/>
  <c r="EB267" i="12"/>
  <c r="EA267" i="12"/>
  <c r="ED267" i="12" s="1"/>
  <c r="EG267" i="12" s="1"/>
  <c r="EJ267" i="12" s="1"/>
  <c r="EM267" i="12" s="1"/>
  <c r="EP267" i="12" s="1"/>
  <c r="ES267" i="12" s="1"/>
  <c r="EV267" i="12" s="1"/>
  <c r="EY267" i="12" s="1"/>
  <c r="FB267" i="12" s="1"/>
  <c r="DZ267" i="12"/>
  <c r="EC267" i="12" s="1"/>
  <c r="EF267" i="12" s="1"/>
  <c r="DY267" i="12"/>
  <c r="BE267" i="12"/>
  <c r="BD267" i="12"/>
  <c r="BA267" i="12"/>
  <c r="AZ267" i="12"/>
  <c r="AW267" i="12"/>
  <c r="AV267" i="12"/>
  <c r="AS267" i="12"/>
  <c r="AR267" i="12"/>
  <c r="AO267" i="12"/>
  <c r="AN267" i="12"/>
  <c r="AK267" i="12"/>
  <c r="AJ267" i="12"/>
  <c r="AG267" i="12"/>
  <c r="AF267" i="12"/>
  <c r="AC267" i="12"/>
  <c r="AB267" i="12"/>
  <c r="Y267" i="12"/>
  <c r="X267" i="12"/>
  <c r="P267" i="12"/>
  <c r="O267" i="12"/>
  <c r="N267" i="12"/>
  <c r="J267" i="12"/>
  <c r="G267" i="12"/>
  <c r="E267" i="12"/>
  <c r="D267" i="12"/>
  <c r="C267" i="12"/>
  <c r="B267" i="12"/>
  <c r="A267" i="12"/>
  <c r="BC267" i="12" s="1"/>
  <c r="EF266" i="12"/>
  <c r="EI266" i="12" s="1"/>
  <c r="EE266" i="12"/>
  <c r="EC266" i="12"/>
  <c r="EB266" i="12"/>
  <c r="EA266" i="12"/>
  <c r="DZ266" i="12"/>
  <c r="DY266" i="12"/>
  <c r="BE266" i="12"/>
  <c r="BB266" i="12"/>
  <c r="BA266" i="12"/>
  <c r="AW266" i="12"/>
  <c r="AT266" i="12"/>
  <c r="AS266" i="12"/>
  <c r="AO266" i="12"/>
  <c r="AL266" i="12"/>
  <c r="AK266" i="12"/>
  <c r="AG266" i="12"/>
  <c r="AD266" i="12"/>
  <c r="AC266" i="12"/>
  <c r="Y266" i="12"/>
  <c r="Q266" i="12"/>
  <c r="P266" i="12"/>
  <c r="O266" i="12"/>
  <c r="N266" i="12"/>
  <c r="K266" i="12"/>
  <c r="J266" i="12"/>
  <c r="D266" i="12"/>
  <c r="C266" i="12"/>
  <c r="B266" i="12"/>
  <c r="A266" i="12"/>
  <c r="DU265" i="12"/>
  <c r="DV265" i="12" s="1"/>
  <c r="DW265" i="12" s="1"/>
  <c r="DX265" i="12" s="1"/>
  <c r="DY265" i="12" s="1"/>
  <c r="DZ265" i="12" s="1"/>
  <c r="BF265" i="12"/>
  <c r="BB265" i="12"/>
  <c r="AY265" i="12"/>
  <c r="AX265" i="12"/>
  <c r="AT265" i="12"/>
  <c r="AQ265" i="12"/>
  <c r="AP265" i="12"/>
  <c r="AL265" i="12"/>
  <c r="AI265" i="12"/>
  <c r="AH265" i="12"/>
  <c r="AD265" i="12"/>
  <c r="AA265" i="12"/>
  <c r="Z265" i="12"/>
  <c r="Q265" i="12"/>
  <c r="P265" i="12"/>
  <c r="O265" i="12"/>
  <c r="N265" i="12"/>
  <c r="K265" i="12"/>
  <c r="G265" i="12"/>
  <c r="F265" i="12"/>
  <c r="D265" i="12"/>
  <c r="C265" i="12"/>
  <c r="B265" i="12"/>
  <c r="E265" i="12" s="1"/>
  <c r="A265" i="12"/>
  <c r="BE264" i="12"/>
  <c r="BD264" i="12"/>
  <c r="BC264" i="12"/>
  <c r="BA264" i="12"/>
  <c r="AZ264" i="12"/>
  <c r="AY264" i="12"/>
  <c r="AW264" i="12"/>
  <c r="AV264" i="12"/>
  <c r="AU264" i="12"/>
  <c r="AS264" i="12"/>
  <c r="AR264" i="12"/>
  <c r="AQ264" i="12"/>
  <c r="AO264" i="12"/>
  <c r="AN264" i="12"/>
  <c r="AM264" i="12"/>
  <c r="AK264" i="12"/>
  <c r="AJ264" i="12"/>
  <c r="AI264" i="12"/>
  <c r="AG264" i="12"/>
  <c r="AF264" i="12"/>
  <c r="AE264" i="12"/>
  <c r="AC264" i="12"/>
  <c r="AB264" i="12"/>
  <c r="AA264" i="12"/>
  <c r="Y264" i="12"/>
  <c r="X264" i="12"/>
  <c r="W264" i="12"/>
  <c r="P264" i="12"/>
  <c r="Q264" i="12" s="1"/>
  <c r="O264" i="12"/>
  <c r="N264" i="12"/>
  <c r="J264" i="12"/>
  <c r="G264" i="12"/>
  <c r="F264" i="12"/>
  <c r="D264" i="12"/>
  <c r="C264" i="12"/>
  <c r="B264" i="12"/>
  <c r="E264" i="12" s="1"/>
  <c r="A264" i="12"/>
  <c r="BF264" i="12" s="1"/>
  <c r="EU263" i="12"/>
  <c r="EX263" i="12" s="1"/>
  <c r="FA263" i="12" s="1"/>
  <c r="FD263" i="12" s="1"/>
  <c r="EM263" i="12"/>
  <c r="EP263" i="12" s="1"/>
  <c r="ES263" i="12" s="1"/>
  <c r="EV263" i="12" s="1"/>
  <c r="EY263" i="12" s="1"/>
  <c r="FB263" i="12" s="1"/>
  <c r="EE263" i="12"/>
  <c r="EH263" i="12" s="1"/>
  <c r="EK263" i="12" s="1"/>
  <c r="EN263" i="12" s="1"/>
  <c r="EQ263" i="12" s="1"/>
  <c r="ET263" i="12" s="1"/>
  <c r="EW263" i="12" s="1"/>
  <c r="EZ263" i="12" s="1"/>
  <c r="FC263" i="12" s="1"/>
  <c r="EB263" i="12"/>
  <c r="EA263" i="12"/>
  <c r="ED263" i="12" s="1"/>
  <c r="EG263" i="12" s="1"/>
  <c r="EJ263" i="12" s="1"/>
  <c r="DZ263" i="12"/>
  <c r="EC263" i="12" s="1"/>
  <c r="EF263" i="12" s="1"/>
  <c r="EI263" i="12" s="1"/>
  <c r="EL263" i="12" s="1"/>
  <c r="EO263" i="12" s="1"/>
  <c r="ER263" i="12" s="1"/>
  <c r="DY263" i="12"/>
  <c r="BE263" i="12"/>
  <c r="BD263" i="12"/>
  <c r="BA263" i="12"/>
  <c r="AZ263" i="12"/>
  <c r="AW263" i="12"/>
  <c r="AV263" i="12"/>
  <c r="AS263" i="12"/>
  <c r="AR263" i="12"/>
  <c r="AO263" i="12"/>
  <c r="AN263" i="12"/>
  <c r="AK263" i="12"/>
  <c r="AJ263" i="12"/>
  <c r="AG263" i="12"/>
  <c r="AF263" i="12"/>
  <c r="AC263" i="12"/>
  <c r="AB263" i="12"/>
  <c r="Y263" i="12"/>
  <c r="X263" i="12"/>
  <c r="P263" i="12"/>
  <c r="O263" i="12"/>
  <c r="N263" i="12"/>
  <c r="J263" i="12"/>
  <c r="G263" i="12"/>
  <c r="E263" i="12"/>
  <c r="D263" i="12"/>
  <c r="C263" i="12"/>
  <c r="B263" i="12"/>
  <c r="A263" i="12"/>
  <c r="BC263" i="12" s="1"/>
  <c r="EU262" i="12"/>
  <c r="EX262" i="12" s="1"/>
  <c r="FA262" i="12" s="1"/>
  <c r="FD262" i="12" s="1"/>
  <c r="ER262" i="12"/>
  <c r="EM262" i="12"/>
  <c r="EP262" i="12" s="1"/>
  <c r="ES262" i="12" s="1"/>
  <c r="EV262" i="12" s="1"/>
  <c r="EY262" i="12" s="1"/>
  <c r="FB262" i="12" s="1"/>
  <c r="EJ262" i="12"/>
  <c r="EI262" i="12"/>
  <c r="EL262" i="12" s="1"/>
  <c r="EO262" i="12" s="1"/>
  <c r="EF262" i="12"/>
  <c r="EE262" i="12"/>
  <c r="EH262" i="12" s="1"/>
  <c r="EK262" i="12" s="1"/>
  <c r="EN262" i="12" s="1"/>
  <c r="EQ262" i="12" s="1"/>
  <c r="ET262" i="12" s="1"/>
  <c r="EW262" i="12" s="1"/>
  <c r="EZ262" i="12" s="1"/>
  <c r="FC262" i="12" s="1"/>
  <c r="EC262" i="12"/>
  <c r="EB262" i="12"/>
  <c r="EA262" i="12"/>
  <c r="ED262" i="12" s="1"/>
  <c r="EG262" i="12" s="1"/>
  <c r="DZ262" i="12"/>
  <c r="DY262" i="12"/>
  <c r="BB262" i="12"/>
  <c r="BA262" i="12"/>
  <c r="AT262" i="12"/>
  <c r="AS262" i="12"/>
  <c r="AL262" i="12"/>
  <c r="AK262" i="12"/>
  <c r="AD262" i="12"/>
  <c r="AC262" i="12"/>
  <c r="Q262" i="12"/>
  <c r="P262" i="12"/>
  <c r="O262" i="12"/>
  <c r="N262" i="12"/>
  <c r="K262" i="12"/>
  <c r="J262" i="12"/>
  <c r="E262" i="12"/>
  <c r="D262" i="12"/>
  <c r="C262" i="12"/>
  <c r="B262" i="12"/>
  <c r="A262" i="12"/>
  <c r="BE262" i="12" s="1"/>
  <c r="EJ261" i="12"/>
  <c r="EG261" i="12"/>
  <c r="ED261" i="12"/>
  <c r="EC261" i="12"/>
  <c r="EA261" i="12"/>
  <c r="DZ261" i="12"/>
  <c r="DY261" i="12"/>
  <c r="BF261" i="12"/>
  <c r="BB261" i="12"/>
  <c r="AY261" i="12"/>
  <c r="AX261" i="12"/>
  <c r="AT261" i="12"/>
  <c r="AQ261" i="12"/>
  <c r="AP261" i="12"/>
  <c r="AL261" i="12"/>
  <c r="AI261" i="12"/>
  <c r="AH261" i="12"/>
  <c r="AD261" i="12"/>
  <c r="AA261" i="12"/>
  <c r="Z261" i="12"/>
  <c r="Q261" i="12"/>
  <c r="P261" i="12"/>
  <c r="O261" i="12"/>
  <c r="N261" i="12"/>
  <c r="K261" i="12"/>
  <c r="G261" i="12"/>
  <c r="F261" i="12"/>
  <c r="D261" i="12"/>
  <c r="C261" i="12"/>
  <c r="B261" i="12"/>
  <c r="A261" i="12"/>
  <c r="DV260" i="12"/>
  <c r="DW260" i="12" s="1"/>
  <c r="DX260" i="12" s="1"/>
  <c r="DU260" i="12"/>
  <c r="BE260" i="12"/>
  <c r="BD260" i="12"/>
  <c r="BC260" i="12"/>
  <c r="BA260" i="12"/>
  <c r="AZ260" i="12"/>
  <c r="AY260" i="12"/>
  <c r="AW260" i="12"/>
  <c r="AV260" i="12"/>
  <c r="AU260" i="12"/>
  <c r="AS260" i="12"/>
  <c r="AR260" i="12"/>
  <c r="AQ260" i="12"/>
  <c r="AO260" i="12"/>
  <c r="AN260" i="12"/>
  <c r="AM260" i="12"/>
  <c r="AK260" i="12"/>
  <c r="AJ260" i="12"/>
  <c r="AI260" i="12"/>
  <c r="AG260" i="12"/>
  <c r="AF260" i="12"/>
  <c r="AE260" i="12"/>
  <c r="AC260" i="12"/>
  <c r="AB260" i="12"/>
  <c r="AA260" i="12"/>
  <c r="Y260" i="12"/>
  <c r="X260" i="12"/>
  <c r="W260" i="12"/>
  <c r="P260" i="12"/>
  <c r="Q260" i="12" s="1"/>
  <c r="O260" i="12"/>
  <c r="N260" i="12"/>
  <c r="J260" i="12"/>
  <c r="G260" i="12"/>
  <c r="F260" i="12"/>
  <c r="D260" i="12"/>
  <c r="C260" i="12"/>
  <c r="B260" i="12"/>
  <c r="E260" i="12" s="1"/>
  <c r="A260" i="12"/>
  <c r="BF260" i="12" s="1"/>
  <c r="BE259" i="12"/>
  <c r="BD259" i="12"/>
  <c r="BA259" i="12"/>
  <c r="AZ259" i="12"/>
  <c r="AW259" i="12"/>
  <c r="AV259" i="12"/>
  <c r="AS259" i="12"/>
  <c r="AR259" i="12"/>
  <c r="AO259" i="12"/>
  <c r="AN259" i="12"/>
  <c r="AK259" i="12"/>
  <c r="AJ259" i="12"/>
  <c r="AG259" i="12"/>
  <c r="AF259" i="12"/>
  <c r="AC259" i="12"/>
  <c r="AB259" i="12"/>
  <c r="Y259" i="12"/>
  <c r="X259" i="12"/>
  <c r="P259" i="12"/>
  <c r="O259" i="12"/>
  <c r="N259" i="12"/>
  <c r="J259" i="12"/>
  <c r="G259" i="12"/>
  <c r="E259" i="12"/>
  <c r="D259" i="12"/>
  <c r="C259" i="12"/>
  <c r="B259" i="12"/>
  <c r="A259" i="12"/>
  <c r="BC259" i="12" s="1"/>
  <c r="EZ258" i="12"/>
  <c r="FC258" i="12" s="1"/>
  <c r="EU258" i="12"/>
  <c r="EX258" i="12" s="1"/>
  <c r="FA258" i="12" s="1"/>
  <c r="FD258" i="12" s="1"/>
  <c r="ER258" i="12"/>
  <c r="EJ258" i="12"/>
  <c r="EM258" i="12" s="1"/>
  <c r="EP258" i="12" s="1"/>
  <c r="ES258" i="12" s="1"/>
  <c r="EV258" i="12" s="1"/>
  <c r="EY258" i="12" s="1"/>
  <c r="FB258" i="12" s="1"/>
  <c r="EI258" i="12"/>
  <c r="EL258" i="12" s="1"/>
  <c r="EO258" i="12" s="1"/>
  <c r="EF258" i="12"/>
  <c r="EE258" i="12"/>
  <c r="EH258" i="12" s="1"/>
  <c r="EK258" i="12" s="1"/>
  <c r="EN258" i="12" s="1"/>
  <c r="EQ258" i="12" s="1"/>
  <c r="ET258" i="12" s="1"/>
  <c r="EW258" i="12" s="1"/>
  <c r="EC258" i="12"/>
  <c r="EB258" i="12"/>
  <c r="EA258" i="12"/>
  <c r="ED258" i="12" s="1"/>
  <c r="EG258" i="12" s="1"/>
  <c r="DZ258" i="12"/>
  <c r="DY258" i="12"/>
  <c r="BB258" i="12"/>
  <c r="BA258" i="12"/>
  <c r="AT258" i="12"/>
  <c r="AS258" i="12"/>
  <c r="AL258" i="12"/>
  <c r="AK258" i="12"/>
  <c r="AD258" i="12"/>
  <c r="AC258" i="12"/>
  <c r="Q258" i="12"/>
  <c r="P258" i="12"/>
  <c r="O258" i="12"/>
  <c r="N258" i="12"/>
  <c r="K258" i="12"/>
  <c r="J258" i="12"/>
  <c r="E258" i="12"/>
  <c r="D258" i="12"/>
  <c r="C258" i="12"/>
  <c r="B258" i="12"/>
  <c r="A258" i="12"/>
  <c r="BE258" i="12" s="1"/>
  <c r="ER257" i="12"/>
  <c r="EU257" i="12" s="1"/>
  <c r="EX257" i="12" s="1"/>
  <c r="FA257" i="12" s="1"/>
  <c r="FD257" i="12" s="1"/>
  <c r="EJ257" i="12"/>
  <c r="EM257" i="12" s="1"/>
  <c r="EP257" i="12" s="1"/>
  <c r="ES257" i="12" s="1"/>
  <c r="EV257" i="12" s="1"/>
  <c r="EY257" i="12" s="1"/>
  <c r="FB257" i="12" s="1"/>
  <c r="EG257" i="12"/>
  <c r="ED257" i="12"/>
  <c r="EC257" i="12"/>
  <c r="EF257" i="12" s="1"/>
  <c r="EI257" i="12" s="1"/>
  <c r="EL257" i="12" s="1"/>
  <c r="EO257" i="12" s="1"/>
  <c r="EA257" i="12"/>
  <c r="DZ257" i="12"/>
  <c r="DY257" i="12"/>
  <c r="EB257" i="12" s="1"/>
  <c r="EE257" i="12" s="1"/>
  <c r="EH257" i="12" s="1"/>
  <c r="EK257" i="12" s="1"/>
  <c r="EN257" i="12" s="1"/>
  <c r="EQ257" i="12" s="1"/>
  <c r="ET257" i="12" s="1"/>
  <c r="EW257" i="12" s="1"/>
  <c r="EZ257" i="12" s="1"/>
  <c r="FC257" i="12" s="1"/>
  <c r="BF257" i="12"/>
  <c r="BB257" i="12"/>
  <c r="AY257" i="12"/>
  <c r="AX257" i="12"/>
  <c r="AT257" i="12"/>
  <c r="AQ257" i="12"/>
  <c r="AP257" i="12"/>
  <c r="AL257" i="12"/>
  <c r="AI257" i="12"/>
  <c r="AH257" i="12"/>
  <c r="AD257" i="12"/>
  <c r="AA257" i="12"/>
  <c r="Z257" i="12"/>
  <c r="Q257" i="12"/>
  <c r="P257" i="12"/>
  <c r="O257" i="12"/>
  <c r="N257" i="12"/>
  <c r="K257" i="12"/>
  <c r="G257" i="12"/>
  <c r="F257" i="12"/>
  <c r="D257" i="12"/>
  <c r="C257" i="12"/>
  <c r="B257" i="12"/>
  <c r="E257" i="12" s="1"/>
  <c r="A257" i="12"/>
  <c r="ED256" i="12"/>
  <c r="EC256" i="12"/>
  <c r="EA256" i="12"/>
  <c r="DZ256" i="12"/>
  <c r="DY256" i="12"/>
  <c r="BE256" i="12"/>
  <c r="BD256" i="12"/>
  <c r="BC256" i="12"/>
  <c r="BA256" i="12"/>
  <c r="AZ256" i="12"/>
  <c r="AY256" i="12"/>
  <c r="AW256" i="12"/>
  <c r="AV256" i="12"/>
  <c r="AU256" i="12"/>
  <c r="AS256" i="12"/>
  <c r="AR256" i="12"/>
  <c r="AQ256" i="12"/>
  <c r="AO256" i="12"/>
  <c r="AN256" i="12"/>
  <c r="AM256" i="12"/>
  <c r="AK256" i="12"/>
  <c r="AJ256" i="12"/>
  <c r="AI256" i="12"/>
  <c r="AG256" i="12"/>
  <c r="AF256" i="12"/>
  <c r="AE256" i="12"/>
  <c r="AC256" i="12"/>
  <c r="AB256" i="12"/>
  <c r="AA256" i="12"/>
  <c r="Y256" i="12"/>
  <c r="X256" i="12"/>
  <c r="W256" i="12"/>
  <c r="P256" i="12"/>
  <c r="Q256" i="12" s="1"/>
  <c r="O256" i="12"/>
  <c r="N256" i="12"/>
  <c r="J256" i="12"/>
  <c r="G256" i="12"/>
  <c r="F256" i="12"/>
  <c r="D256" i="12"/>
  <c r="C256" i="12"/>
  <c r="B256" i="12"/>
  <c r="A256" i="12"/>
  <c r="BF256" i="12" s="1"/>
  <c r="DW255" i="12"/>
  <c r="DX255" i="12" s="1"/>
  <c r="DV255" i="12"/>
  <c r="DU255" i="12"/>
  <c r="BE255" i="12"/>
  <c r="BD255" i="12"/>
  <c r="BA255" i="12"/>
  <c r="AZ255" i="12"/>
  <c r="AW255" i="12"/>
  <c r="AV255" i="12"/>
  <c r="AS255" i="12"/>
  <c r="AR255" i="12"/>
  <c r="AO255" i="12"/>
  <c r="AN255" i="12"/>
  <c r="AK255" i="12"/>
  <c r="AJ255" i="12"/>
  <c r="AG255" i="12"/>
  <c r="AF255" i="12"/>
  <c r="AC255" i="12"/>
  <c r="AB255" i="12"/>
  <c r="Y255" i="12"/>
  <c r="X255" i="12"/>
  <c r="P255" i="12"/>
  <c r="O255" i="12"/>
  <c r="N255" i="12"/>
  <c r="J255" i="12"/>
  <c r="G255" i="12"/>
  <c r="E255" i="12"/>
  <c r="D255" i="12"/>
  <c r="C255" i="12"/>
  <c r="B255" i="12"/>
  <c r="A255" i="12"/>
  <c r="BC255" i="12" s="1"/>
  <c r="AP254" i="12"/>
  <c r="AK254" i="12"/>
  <c r="P254" i="12"/>
  <c r="O254" i="12"/>
  <c r="N254" i="12"/>
  <c r="E254" i="12"/>
  <c r="D254" i="12"/>
  <c r="C254" i="12"/>
  <c r="B254" i="12"/>
  <c r="A254" i="12"/>
  <c r="EJ253" i="12"/>
  <c r="EM253" i="12" s="1"/>
  <c r="EP253" i="12" s="1"/>
  <c r="ES253" i="12" s="1"/>
  <c r="EV253" i="12" s="1"/>
  <c r="EY253" i="12" s="1"/>
  <c r="FB253" i="12" s="1"/>
  <c r="EG253" i="12"/>
  <c r="ED253" i="12"/>
  <c r="EC253" i="12"/>
  <c r="EF253" i="12" s="1"/>
  <c r="EI253" i="12" s="1"/>
  <c r="EL253" i="12" s="1"/>
  <c r="EO253" i="12" s="1"/>
  <c r="ER253" i="12" s="1"/>
  <c r="EU253" i="12" s="1"/>
  <c r="EX253" i="12" s="1"/>
  <c r="FA253" i="12" s="1"/>
  <c r="FD253" i="12" s="1"/>
  <c r="EA253" i="12"/>
  <c r="DZ253" i="12"/>
  <c r="DY253" i="12"/>
  <c r="EB253" i="12" s="1"/>
  <c r="EE253" i="12" s="1"/>
  <c r="EH253" i="12" s="1"/>
  <c r="EK253" i="12" s="1"/>
  <c r="EN253" i="12" s="1"/>
  <c r="EQ253" i="12" s="1"/>
  <c r="ET253" i="12" s="1"/>
  <c r="EW253" i="12" s="1"/>
  <c r="EZ253" i="12" s="1"/>
  <c r="FC253" i="12" s="1"/>
  <c r="BF253" i="12"/>
  <c r="AY253" i="12"/>
  <c r="AX253" i="12"/>
  <c r="AQ253" i="12"/>
  <c r="AP253" i="12"/>
  <c r="AI253" i="12"/>
  <c r="AH253" i="12"/>
  <c r="AA253" i="12"/>
  <c r="Z253" i="12"/>
  <c r="Q253" i="12"/>
  <c r="P253" i="12"/>
  <c r="O253" i="12"/>
  <c r="N253" i="12"/>
  <c r="K253" i="12"/>
  <c r="G253" i="12"/>
  <c r="F253" i="12"/>
  <c r="D253" i="12"/>
  <c r="C253" i="12"/>
  <c r="B253" i="12"/>
  <c r="E253" i="12" s="1"/>
  <c r="A253" i="12"/>
  <c r="BB253" i="12" s="1"/>
  <c r="ES252" i="12"/>
  <c r="EV252" i="12" s="1"/>
  <c r="EY252" i="12" s="1"/>
  <c r="FB252" i="12" s="1"/>
  <c r="EP252" i="12"/>
  <c r="EK252" i="12"/>
  <c r="EN252" i="12" s="1"/>
  <c r="EQ252" i="12" s="1"/>
  <c r="ET252" i="12" s="1"/>
  <c r="EW252" i="12" s="1"/>
  <c r="EZ252" i="12" s="1"/>
  <c r="FC252" i="12" s="1"/>
  <c r="EH252" i="12"/>
  <c r="EG252" i="12"/>
  <c r="EJ252" i="12" s="1"/>
  <c r="EM252" i="12" s="1"/>
  <c r="ED252" i="12"/>
  <c r="EC252" i="12"/>
  <c r="EF252" i="12" s="1"/>
  <c r="EI252" i="12" s="1"/>
  <c r="EL252" i="12" s="1"/>
  <c r="EO252" i="12" s="1"/>
  <c r="ER252" i="12" s="1"/>
  <c r="EU252" i="12" s="1"/>
  <c r="EX252" i="12" s="1"/>
  <c r="FA252" i="12" s="1"/>
  <c r="FD252" i="12" s="1"/>
  <c r="EA252" i="12"/>
  <c r="DZ252" i="12"/>
  <c r="DY252" i="12"/>
  <c r="EB252" i="12" s="1"/>
  <c r="EE252" i="12" s="1"/>
  <c r="BE252" i="12"/>
  <c r="BD252" i="12"/>
  <c r="BC252" i="12"/>
  <c r="BA252" i="12"/>
  <c r="AZ252" i="12"/>
  <c r="AY252" i="12"/>
  <c r="AW252" i="12"/>
  <c r="AV252" i="12"/>
  <c r="AU252" i="12"/>
  <c r="AS252" i="12"/>
  <c r="AR252" i="12"/>
  <c r="AQ252" i="12"/>
  <c r="AO252" i="12"/>
  <c r="AN252" i="12"/>
  <c r="AM252" i="12"/>
  <c r="AK252" i="12"/>
  <c r="AJ252" i="12"/>
  <c r="AI252" i="12"/>
  <c r="AG252" i="12"/>
  <c r="AF252" i="12"/>
  <c r="AE252" i="12"/>
  <c r="AC252" i="12"/>
  <c r="AB252" i="12"/>
  <c r="AA252" i="12"/>
  <c r="Y252" i="12"/>
  <c r="X252" i="12"/>
  <c r="W252" i="12"/>
  <c r="P252" i="12"/>
  <c r="Q252" i="12" s="1"/>
  <c r="O252" i="12"/>
  <c r="N252" i="12"/>
  <c r="J252" i="12"/>
  <c r="G252" i="12"/>
  <c r="F252" i="12"/>
  <c r="D252" i="12"/>
  <c r="C252" i="12"/>
  <c r="B252" i="12"/>
  <c r="E252" i="12" s="1"/>
  <c r="A252" i="12"/>
  <c r="BF252" i="12" s="1"/>
  <c r="EE251" i="12"/>
  <c r="EB251" i="12"/>
  <c r="EA251" i="12"/>
  <c r="ED251" i="12" s="1"/>
  <c r="DZ251" i="12"/>
  <c r="DY251" i="12"/>
  <c r="BE251" i="12"/>
  <c r="BD251" i="12"/>
  <c r="BA251" i="12"/>
  <c r="AZ251" i="12"/>
  <c r="AW251" i="12"/>
  <c r="AV251" i="12"/>
  <c r="AS251" i="12"/>
  <c r="AR251" i="12"/>
  <c r="AO251" i="12"/>
  <c r="AN251" i="12"/>
  <c r="AK251" i="12"/>
  <c r="AJ251" i="12"/>
  <c r="AG251" i="12"/>
  <c r="AF251" i="12"/>
  <c r="AC251" i="12"/>
  <c r="AB251" i="12"/>
  <c r="Y251" i="12"/>
  <c r="X251" i="12"/>
  <c r="P251" i="12"/>
  <c r="O251" i="12"/>
  <c r="N251" i="12"/>
  <c r="J251" i="12"/>
  <c r="G251" i="12"/>
  <c r="D251" i="12"/>
  <c r="C251" i="12"/>
  <c r="B251" i="12"/>
  <c r="A251" i="12"/>
  <c r="BC251" i="12" s="1"/>
  <c r="DU250" i="12"/>
  <c r="DV250" i="12" s="1"/>
  <c r="DW250" i="12" s="1"/>
  <c r="DX250" i="12" s="1"/>
  <c r="DY250" i="12" s="1"/>
  <c r="AX250" i="12"/>
  <c r="AS250" i="12"/>
  <c r="AH250" i="12"/>
  <c r="AC250" i="12"/>
  <c r="P250" i="12"/>
  <c r="O250" i="12"/>
  <c r="N250" i="12"/>
  <c r="E250" i="12"/>
  <c r="D250" i="12"/>
  <c r="C250" i="12"/>
  <c r="B250" i="12"/>
  <c r="A250" i="12"/>
  <c r="BF249" i="12"/>
  <c r="BB249" i="12"/>
  <c r="AY249" i="12"/>
  <c r="AX249" i="12"/>
  <c r="AT249" i="12"/>
  <c r="AQ249" i="12"/>
  <c r="AP249" i="12"/>
  <c r="AL249" i="12"/>
  <c r="AI249" i="12"/>
  <c r="AH249" i="12"/>
  <c r="AD249" i="12"/>
  <c r="AA249" i="12"/>
  <c r="Z249" i="12"/>
  <c r="Q249" i="12"/>
  <c r="P249" i="12"/>
  <c r="O249" i="12"/>
  <c r="N249" i="12"/>
  <c r="K249" i="12"/>
  <c r="G249" i="12"/>
  <c r="F249" i="12"/>
  <c r="D249" i="12"/>
  <c r="C249" i="12"/>
  <c r="B249" i="12"/>
  <c r="E249" i="12" s="1"/>
  <c r="A249" i="12"/>
  <c r="FB248" i="12"/>
  <c r="FA248" i="12"/>
  <c r="FD248" i="12" s="1"/>
  <c r="ES248" i="12"/>
  <c r="EV248" i="12" s="1"/>
  <c r="EY248" i="12" s="1"/>
  <c r="EL248" i="12"/>
  <c r="EO248" i="12" s="1"/>
  <c r="ER248" i="12" s="1"/>
  <c r="EU248" i="12" s="1"/>
  <c r="EX248" i="12" s="1"/>
  <c r="EK248" i="12"/>
  <c r="EN248" i="12" s="1"/>
  <c r="EQ248" i="12" s="1"/>
  <c r="ET248" i="12" s="1"/>
  <c r="EW248" i="12" s="1"/>
  <c r="EZ248" i="12" s="1"/>
  <c r="FC248" i="12" s="1"/>
  <c r="ED248" i="12"/>
  <c r="EG248" i="12" s="1"/>
  <c r="EJ248" i="12" s="1"/>
  <c r="EM248" i="12" s="1"/>
  <c r="EP248" i="12" s="1"/>
  <c r="EC248" i="12"/>
  <c r="EF248" i="12" s="1"/>
  <c r="EI248" i="12" s="1"/>
  <c r="EA248" i="12"/>
  <c r="DZ248" i="12"/>
  <c r="DY248" i="12"/>
  <c r="EB248" i="12" s="1"/>
  <c r="EE248" i="12" s="1"/>
  <c r="EH248" i="12" s="1"/>
  <c r="BE248" i="12"/>
  <c r="BD248" i="12"/>
  <c r="BC248" i="12"/>
  <c r="BA248" i="12"/>
  <c r="AZ248" i="12"/>
  <c r="AY248" i="12"/>
  <c r="AW248" i="12"/>
  <c r="AV248" i="12"/>
  <c r="AU248" i="12"/>
  <c r="AS248" i="12"/>
  <c r="AR248" i="12"/>
  <c r="AQ248" i="12"/>
  <c r="AO248" i="12"/>
  <c r="AN248" i="12"/>
  <c r="AM248" i="12"/>
  <c r="AK248" i="12"/>
  <c r="AJ248" i="12"/>
  <c r="AI248" i="12"/>
  <c r="AG248" i="12"/>
  <c r="AF248" i="12"/>
  <c r="AE248" i="12"/>
  <c r="AC248" i="12"/>
  <c r="AB248" i="12"/>
  <c r="AA248" i="12"/>
  <c r="Y248" i="12"/>
  <c r="X248" i="12"/>
  <c r="W248" i="12"/>
  <c r="P248" i="12"/>
  <c r="Q248" i="12" s="1"/>
  <c r="O248" i="12"/>
  <c r="N248" i="12"/>
  <c r="J248" i="12"/>
  <c r="G248" i="12"/>
  <c r="F248" i="12"/>
  <c r="D248" i="12"/>
  <c r="C248" i="12"/>
  <c r="B248" i="12"/>
  <c r="E248" i="12" s="1"/>
  <c r="A248" i="12"/>
  <c r="BF248" i="12" s="1"/>
  <c r="EX247" i="12"/>
  <c r="FA247" i="12" s="1"/>
  <c r="FD247" i="12" s="1"/>
  <c r="EI247" i="12"/>
  <c r="EL247" i="12" s="1"/>
  <c r="EO247" i="12" s="1"/>
  <c r="ER247" i="12" s="1"/>
  <c r="EU247" i="12" s="1"/>
  <c r="EH247" i="12"/>
  <c r="EK247" i="12" s="1"/>
  <c r="EN247" i="12" s="1"/>
  <c r="EQ247" i="12" s="1"/>
  <c r="ET247" i="12" s="1"/>
  <c r="EW247" i="12" s="1"/>
  <c r="EZ247" i="12" s="1"/>
  <c r="FC247" i="12" s="1"/>
  <c r="EE247" i="12"/>
  <c r="EB247" i="12"/>
  <c r="EA247" i="12"/>
  <c r="ED247" i="12" s="1"/>
  <c r="EG247" i="12" s="1"/>
  <c r="EJ247" i="12" s="1"/>
  <c r="EM247" i="12" s="1"/>
  <c r="EP247" i="12" s="1"/>
  <c r="ES247" i="12" s="1"/>
  <c r="EV247" i="12" s="1"/>
  <c r="EY247" i="12" s="1"/>
  <c r="FB247" i="12" s="1"/>
  <c r="DZ247" i="12"/>
  <c r="EC247" i="12" s="1"/>
  <c r="EF247" i="12" s="1"/>
  <c r="DY247" i="12"/>
  <c r="BE247" i="12"/>
  <c r="BD247" i="12"/>
  <c r="BA247" i="12"/>
  <c r="AZ247" i="12"/>
  <c r="AW247" i="12"/>
  <c r="AV247" i="12"/>
  <c r="AS247" i="12"/>
  <c r="AR247" i="12"/>
  <c r="AO247" i="12"/>
  <c r="AN247" i="12"/>
  <c r="AK247" i="12"/>
  <c r="AJ247" i="12"/>
  <c r="AG247" i="12"/>
  <c r="AF247" i="12"/>
  <c r="AC247" i="12"/>
  <c r="AB247" i="12"/>
  <c r="Y247" i="12"/>
  <c r="X247" i="12"/>
  <c r="P247" i="12"/>
  <c r="O247" i="12"/>
  <c r="N247" i="12"/>
  <c r="J247" i="12"/>
  <c r="G247" i="12"/>
  <c r="E247" i="12"/>
  <c r="D247" i="12"/>
  <c r="C247" i="12"/>
  <c r="B247" i="12"/>
  <c r="A247" i="12"/>
  <c r="BC247" i="12" s="1"/>
  <c r="EF246" i="12"/>
  <c r="EI246" i="12" s="1"/>
  <c r="EE246" i="12"/>
  <c r="EC246" i="12"/>
  <c r="EB246" i="12"/>
  <c r="EA246" i="12"/>
  <c r="DZ246" i="12"/>
  <c r="DY246" i="12"/>
  <c r="BE246" i="12"/>
  <c r="BB246" i="12"/>
  <c r="BA246" i="12"/>
  <c r="AW246" i="12"/>
  <c r="AT246" i="12"/>
  <c r="AS246" i="12"/>
  <c r="AO246" i="12"/>
  <c r="AL246" i="12"/>
  <c r="AK246" i="12"/>
  <c r="AG246" i="12"/>
  <c r="AD246" i="12"/>
  <c r="AC246" i="12"/>
  <c r="Y246" i="12"/>
  <c r="Q246" i="12"/>
  <c r="P246" i="12"/>
  <c r="O246" i="12"/>
  <c r="N246" i="12"/>
  <c r="K246" i="12"/>
  <c r="J246" i="12"/>
  <c r="D246" i="12"/>
  <c r="C246" i="12"/>
  <c r="B246" i="12"/>
  <c r="A246" i="12"/>
  <c r="DU245" i="12"/>
  <c r="DV245" i="12" s="1"/>
  <c r="DW245" i="12" s="1"/>
  <c r="DX245" i="12" s="1"/>
  <c r="DY245" i="12" s="1"/>
  <c r="DZ245" i="12" s="1"/>
  <c r="BF245" i="12"/>
  <c r="BB245" i="12"/>
  <c r="AY245" i="12"/>
  <c r="AX245" i="12"/>
  <c r="AT245" i="12"/>
  <c r="AQ245" i="12"/>
  <c r="AP245" i="12"/>
  <c r="AL245" i="12"/>
  <c r="AI245" i="12"/>
  <c r="AH245" i="12"/>
  <c r="AD245" i="12"/>
  <c r="AA245" i="12"/>
  <c r="Z245" i="12"/>
  <c r="Q245" i="12"/>
  <c r="P245" i="12"/>
  <c r="O245" i="12"/>
  <c r="N245" i="12"/>
  <c r="K245" i="12"/>
  <c r="G245" i="12"/>
  <c r="F245" i="12"/>
  <c r="D245" i="12"/>
  <c r="C245" i="12"/>
  <c r="B245" i="12"/>
  <c r="E245" i="12" s="1"/>
  <c r="A245" i="12"/>
  <c r="BE244" i="12"/>
  <c r="BD244" i="12"/>
  <c r="BC244" i="12"/>
  <c r="BA244" i="12"/>
  <c r="AZ244" i="12"/>
  <c r="AY244" i="12"/>
  <c r="AW244" i="12"/>
  <c r="AV244" i="12"/>
  <c r="AU244" i="12"/>
  <c r="AS244" i="12"/>
  <c r="AR244" i="12"/>
  <c r="AQ244" i="12"/>
  <c r="AO244" i="12"/>
  <c r="AN244" i="12"/>
  <c r="AM244" i="12"/>
  <c r="AK244" i="12"/>
  <c r="AJ244" i="12"/>
  <c r="AI244" i="12"/>
  <c r="AG244" i="12"/>
  <c r="AF244" i="12"/>
  <c r="AE244" i="12"/>
  <c r="AC244" i="12"/>
  <c r="AB244" i="12"/>
  <c r="AA244" i="12"/>
  <c r="Y244" i="12"/>
  <c r="X244" i="12"/>
  <c r="W244" i="12"/>
  <c r="P244" i="12"/>
  <c r="Q244" i="12" s="1"/>
  <c r="O244" i="12"/>
  <c r="N244" i="12"/>
  <c r="J244" i="12"/>
  <c r="G244" i="12"/>
  <c r="F244" i="12"/>
  <c r="D244" i="12"/>
  <c r="C244" i="12"/>
  <c r="B244" i="12"/>
  <c r="E244" i="12" s="1"/>
  <c r="A244" i="12"/>
  <c r="BF244" i="12" s="1"/>
  <c r="EU243" i="12"/>
  <c r="EX243" i="12" s="1"/>
  <c r="FA243" i="12" s="1"/>
  <c r="FD243" i="12" s="1"/>
  <c r="EP243" i="12"/>
  <c r="ES243" i="12" s="1"/>
  <c r="EV243" i="12" s="1"/>
  <c r="EY243" i="12" s="1"/>
  <c r="FB243" i="12" s="1"/>
  <c r="EE243" i="12"/>
  <c r="EH243" i="12" s="1"/>
  <c r="EK243" i="12" s="1"/>
  <c r="EN243" i="12" s="1"/>
  <c r="EQ243" i="12" s="1"/>
  <c r="ET243" i="12" s="1"/>
  <c r="EW243" i="12" s="1"/>
  <c r="EZ243" i="12" s="1"/>
  <c r="FC243" i="12" s="1"/>
  <c r="EB243" i="12"/>
  <c r="EA243" i="12"/>
  <c r="ED243" i="12" s="1"/>
  <c r="EG243" i="12" s="1"/>
  <c r="EJ243" i="12" s="1"/>
  <c r="EM243" i="12" s="1"/>
  <c r="DZ243" i="12"/>
  <c r="EC243" i="12" s="1"/>
  <c r="EF243" i="12" s="1"/>
  <c r="EI243" i="12" s="1"/>
  <c r="EL243" i="12" s="1"/>
  <c r="EO243" i="12" s="1"/>
  <c r="ER243" i="12" s="1"/>
  <c r="DY243" i="12"/>
  <c r="BE243" i="12"/>
  <c r="BD243" i="12"/>
  <c r="BA243" i="12"/>
  <c r="AZ243" i="12"/>
  <c r="AW243" i="12"/>
  <c r="AV243" i="12"/>
  <c r="AS243" i="12"/>
  <c r="AR243" i="12"/>
  <c r="AO243" i="12"/>
  <c r="AN243" i="12"/>
  <c r="AK243" i="12"/>
  <c r="AJ243" i="12"/>
  <c r="AG243" i="12"/>
  <c r="AF243" i="12"/>
  <c r="AC243" i="12"/>
  <c r="AB243" i="12"/>
  <c r="Y243" i="12"/>
  <c r="X243" i="12"/>
  <c r="P243" i="12"/>
  <c r="O243" i="12"/>
  <c r="N243" i="12"/>
  <c r="J243" i="12"/>
  <c r="G243" i="12"/>
  <c r="E243" i="12"/>
  <c r="D243" i="12"/>
  <c r="C243" i="12"/>
  <c r="B243" i="12"/>
  <c r="A243" i="12"/>
  <c r="BC243" i="12" s="1"/>
  <c r="ER242" i="12"/>
  <c r="EU242" i="12" s="1"/>
  <c r="EX242" i="12" s="1"/>
  <c r="FA242" i="12" s="1"/>
  <c r="FD242" i="12" s="1"/>
  <c r="EM242" i="12"/>
  <c r="EP242" i="12" s="1"/>
  <c r="ES242" i="12" s="1"/>
  <c r="EV242" i="12" s="1"/>
  <c r="EY242" i="12" s="1"/>
  <c r="FB242" i="12" s="1"/>
  <c r="EJ242" i="12"/>
  <c r="EI242" i="12"/>
  <c r="EL242" i="12" s="1"/>
  <c r="EO242" i="12" s="1"/>
  <c r="EF242" i="12"/>
  <c r="EE242" i="12"/>
  <c r="EH242" i="12" s="1"/>
  <c r="EK242" i="12" s="1"/>
  <c r="EN242" i="12" s="1"/>
  <c r="EQ242" i="12" s="1"/>
  <c r="ET242" i="12" s="1"/>
  <c r="EW242" i="12" s="1"/>
  <c r="EZ242" i="12" s="1"/>
  <c r="FC242" i="12" s="1"/>
  <c r="EC242" i="12"/>
  <c r="EB242" i="12"/>
  <c r="EA242" i="12"/>
  <c r="ED242" i="12" s="1"/>
  <c r="EG242" i="12" s="1"/>
  <c r="DZ242" i="12"/>
  <c r="DY242" i="12"/>
  <c r="BB242" i="12"/>
  <c r="BA242" i="12"/>
  <c r="AT242" i="12"/>
  <c r="AS242" i="12"/>
  <c r="AL242" i="12"/>
  <c r="AK242" i="12"/>
  <c r="AD242" i="12"/>
  <c r="AC242" i="12"/>
  <c r="P242" i="12"/>
  <c r="O242" i="12"/>
  <c r="N242" i="12"/>
  <c r="J242" i="12"/>
  <c r="E242" i="12"/>
  <c r="D242" i="12"/>
  <c r="C242" i="12"/>
  <c r="B242" i="12"/>
  <c r="A242" i="12"/>
  <c r="BE242" i="12" s="1"/>
  <c r="EJ241" i="12"/>
  <c r="EG241" i="12"/>
  <c r="ED241" i="12"/>
  <c r="EC241" i="12"/>
  <c r="EF241" i="12" s="1"/>
  <c r="EA241" i="12"/>
  <c r="DZ241" i="12"/>
  <c r="DY241" i="12"/>
  <c r="BF241" i="12"/>
  <c r="BB241" i="12"/>
  <c r="AY241" i="12"/>
  <c r="AX241" i="12"/>
  <c r="AT241" i="12"/>
  <c r="AQ241" i="12"/>
  <c r="AP241" i="12"/>
  <c r="AL241" i="12"/>
  <c r="AI241" i="12"/>
  <c r="AH241" i="12"/>
  <c r="AD241" i="12"/>
  <c r="AA241" i="12"/>
  <c r="Z241" i="12"/>
  <c r="Q241" i="12"/>
  <c r="P241" i="12"/>
  <c r="O241" i="12"/>
  <c r="N241" i="12"/>
  <c r="K241" i="12"/>
  <c r="G241" i="12"/>
  <c r="F241" i="12"/>
  <c r="D241" i="12"/>
  <c r="C241" i="12"/>
  <c r="B241" i="12"/>
  <c r="A241" i="12"/>
  <c r="DU240" i="12"/>
  <c r="DV240" i="12" s="1"/>
  <c r="DW240" i="12" s="1"/>
  <c r="DX240" i="12" s="1"/>
  <c r="BE240" i="12"/>
  <c r="BD240" i="12"/>
  <c r="BC240" i="12"/>
  <c r="BA240" i="12"/>
  <c r="AZ240" i="12"/>
  <c r="AY240" i="12"/>
  <c r="AW240" i="12"/>
  <c r="AV240" i="12"/>
  <c r="AU240" i="12"/>
  <c r="AS240" i="12"/>
  <c r="AR240" i="12"/>
  <c r="AQ240" i="12"/>
  <c r="AO240" i="12"/>
  <c r="AN240" i="12"/>
  <c r="AM240" i="12"/>
  <c r="AK240" i="12"/>
  <c r="AJ240" i="12"/>
  <c r="AI240" i="12"/>
  <c r="AG240" i="12"/>
  <c r="AF240" i="12"/>
  <c r="AE240" i="12"/>
  <c r="AC240" i="12"/>
  <c r="AB240" i="12"/>
  <c r="AA240" i="12"/>
  <c r="Y240" i="12"/>
  <c r="X240" i="12"/>
  <c r="W240" i="12"/>
  <c r="P240" i="12"/>
  <c r="O240" i="12"/>
  <c r="N240" i="12"/>
  <c r="J240" i="12"/>
  <c r="G240" i="12"/>
  <c r="D240" i="12"/>
  <c r="C240" i="12"/>
  <c r="B240" i="12"/>
  <c r="E240" i="12" s="1"/>
  <c r="A240" i="12"/>
  <c r="BF240" i="12" s="1"/>
  <c r="BE239" i="12"/>
  <c r="BD239" i="12"/>
  <c r="AS239" i="12"/>
  <c r="AJ239" i="12"/>
  <c r="AH239" i="12"/>
  <c r="X239" i="12"/>
  <c r="Q239" i="12"/>
  <c r="P239" i="12"/>
  <c r="F239" i="12" s="1"/>
  <c r="O239" i="12"/>
  <c r="N239" i="12"/>
  <c r="K239" i="12"/>
  <c r="G239" i="12"/>
  <c r="E239" i="12"/>
  <c r="D239" i="12"/>
  <c r="C239" i="12"/>
  <c r="B239" i="12"/>
  <c r="A239" i="12"/>
  <c r="EU238" i="12"/>
  <c r="EX238" i="12" s="1"/>
  <c r="FA238" i="12" s="1"/>
  <c r="FD238" i="12" s="1"/>
  <c r="EF238" i="12"/>
  <c r="EI238" i="12" s="1"/>
  <c r="EL238" i="12" s="1"/>
  <c r="EO238" i="12" s="1"/>
  <c r="ER238" i="12" s="1"/>
  <c r="EC238" i="12"/>
  <c r="EA238" i="12"/>
  <c r="ED238" i="12" s="1"/>
  <c r="EG238" i="12" s="1"/>
  <c r="EJ238" i="12" s="1"/>
  <c r="EM238" i="12" s="1"/>
  <c r="EP238" i="12" s="1"/>
  <c r="ES238" i="12" s="1"/>
  <c r="EV238" i="12" s="1"/>
  <c r="EY238" i="12" s="1"/>
  <c r="FB238" i="12" s="1"/>
  <c r="DZ238" i="12"/>
  <c r="DY238" i="12"/>
  <c r="EB238" i="12" s="1"/>
  <c r="EE238" i="12" s="1"/>
  <c r="EH238" i="12" s="1"/>
  <c r="EK238" i="12" s="1"/>
  <c r="EN238" i="12" s="1"/>
  <c r="EQ238" i="12" s="1"/>
  <c r="ET238" i="12" s="1"/>
  <c r="EW238" i="12" s="1"/>
  <c r="EZ238" i="12" s="1"/>
  <c r="FC238" i="12" s="1"/>
  <c r="BC238" i="12"/>
  <c r="AY238" i="12"/>
  <c r="AS238" i="12"/>
  <c r="AO238" i="12"/>
  <c r="AH238" i="12"/>
  <c r="AD238" i="12"/>
  <c r="W238" i="12"/>
  <c r="Q238" i="12"/>
  <c r="P238" i="12"/>
  <c r="G238" i="12" s="1"/>
  <c r="O238" i="12"/>
  <c r="N238" i="12"/>
  <c r="K238" i="12"/>
  <c r="F238" i="12"/>
  <c r="E238" i="12"/>
  <c r="D238" i="12"/>
  <c r="C238" i="12"/>
  <c r="B238" i="12"/>
  <c r="A238" i="12"/>
  <c r="EZ237" i="12"/>
  <c r="FC237" i="12" s="1"/>
  <c r="EO237" i="12"/>
  <c r="ER237" i="12" s="1"/>
  <c r="EU237" i="12" s="1"/>
  <c r="EX237" i="12" s="1"/>
  <c r="FA237" i="12" s="1"/>
  <c r="FD237" i="12" s="1"/>
  <c r="EF237" i="12"/>
  <c r="EI237" i="12" s="1"/>
  <c r="EL237" i="12" s="1"/>
  <c r="ED237" i="12"/>
  <c r="EG237" i="12" s="1"/>
  <c r="EJ237" i="12" s="1"/>
  <c r="EM237" i="12" s="1"/>
  <c r="EP237" i="12" s="1"/>
  <c r="ES237" i="12" s="1"/>
  <c r="EV237" i="12" s="1"/>
  <c r="EY237" i="12" s="1"/>
  <c r="FB237" i="12" s="1"/>
  <c r="EA237" i="12"/>
  <c r="DZ237" i="12"/>
  <c r="EC237" i="12" s="1"/>
  <c r="DY237" i="12"/>
  <c r="EB237" i="12" s="1"/>
  <c r="EE237" i="12" s="1"/>
  <c r="EH237" i="12" s="1"/>
  <c r="EK237" i="12" s="1"/>
  <c r="EN237" i="12" s="1"/>
  <c r="EQ237" i="12" s="1"/>
  <c r="ET237" i="12" s="1"/>
  <c r="EW237" i="12" s="1"/>
  <c r="BD237" i="12"/>
  <c r="AY237" i="12"/>
  <c r="AX237" i="12"/>
  <c r="AT237" i="12"/>
  <c r="AN237" i="12"/>
  <c r="AM237" i="12"/>
  <c r="AI237" i="12"/>
  <c r="AD237" i="12"/>
  <c r="AB237" i="12"/>
  <c r="X237" i="12"/>
  <c r="Q237" i="12"/>
  <c r="P237" i="12"/>
  <c r="O237" i="12"/>
  <c r="N237" i="12"/>
  <c r="K237" i="12"/>
  <c r="G237" i="12"/>
  <c r="F237" i="12"/>
  <c r="D237" i="12"/>
  <c r="C237" i="12"/>
  <c r="B237" i="12"/>
  <c r="E237" i="12" s="1"/>
  <c r="A237" i="12"/>
  <c r="ED236" i="12"/>
  <c r="EA236" i="12"/>
  <c r="DZ236" i="12"/>
  <c r="DY236" i="12"/>
  <c r="BE236" i="12"/>
  <c r="BD236" i="12"/>
  <c r="BC236" i="12"/>
  <c r="BA236" i="12"/>
  <c r="AZ236" i="12"/>
  <c r="AY236" i="12"/>
  <c r="AW236" i="12"/>
  <c r="AV236" i="12"/>
  <c r="AU236" i="12"/>
  <c r="AS236" i="12"/>
  <c r="AR236" i="12"/>
  <c r="AQ236" i="12"/>
  <c r="AO236" i="12"/>
  <c r="AN236" i="12"/>
  <c r="AM236" i="12"/>
  <c r="AK236" i="12"/>
  <c r="AJ236" i="12"/>
  <c r="AI236" i="12"/>
  <c r="AG236" i="12"/>
  <c r="AF236" i="12"/>
  <c r="AE236" i="12"/>
  <c r="AC236" i="12"/>
  <c r="AB236" i="12"/>
  <c r="AA236" i="12"/>
  <c r="Y236" i="12"/>
  <c r="X236" i="12"/>
  <c r="W236" i="12"/>
  <c r="P236" i="12"/>
  <c r="O236" i="12"/>
  <c r="N236" i="12"/>
  <c r="J236" i="12"/>
  <c r="G236" i="12"/>
  <c r="D236" i="12"/>
  <c r="C236" i="12"/>
  <c r="B236" i="12"/>
  <c r="A236" i="12"/>
  <c r="BF236" i="12" s="1"/>
  <c r="DV235" i="12"/>
  <c r="DW235" i="12" s="1"/>
  <c r="DX235" i="12" s="1"/>
  <c r="DU235" i="12"/>
  <c r="BD235" i="12"/>
  <c r="AZ235" i="12"/>
  <c r="AS235" i="12"/>
  <c r="AO235" i="12"/>
  <c r="AH235" i="12"/>
  <c r="AD235" i="12"/>
  <c r="X235" i="12"/>
  <c r="Q235" i="12"/>
  <c r="P235" i="12"/>
  <c r="F235" i="12" s="1"/>
  <c r="O235" i="12"/>
  <c r="N235" i="12"/>
  <c r="K235" i="12"/>
  <c r="G235" i="12"/>
  <c r="E235" i="12"/>
  <c r="D235" i="12"/>
  <c r="C235" i="12"/>
  <c r="B235" i="12"/>
  <c r="A235" i="12"/>
  <c r="BC234" i="12"/>
  <c r="BB234" i="12"/>
  <c r="AW234" i="12"/>
  <c r="AS234" i="12"/>
  <c r="AQ234" i="12"/>
  <c r="AL234" i="12"/>
  <c r="AH234" i="12"/>
  <c r="AG234" i="12"/>
  <c r="AA234" i="12"/>
  <c r="W234" i="12"/>
  <c r="Q234" i="12"/>
  <c r="P234" i="12"/>
  <c r="G234" i="12" s="1"/>
  <c r="O234" i="12"/>
  <c r="N234" i="12"/>
  <c r="K234" i="12"/>
  <c r="E234" i="12"/>
  <c r="D234" i="12"/>
  <c r="C234" i="12"/>
  <c r="B234" i="12"/>
  <c r="A234" i="12"/>
  <c r="EZ233" i="12"/>
  <c r="FC233" i="12" s="1"/>
  <c r="ED233" i="12"/>
  <c r="EG233" i="12" s="1"/>
  <c r="EJ233" i="12" s="1"/>
  <c r="EM233" i="12" s="1"/>
  <c r="EP233" i="12" s="1"/>
  <c r="ES233" i="12" s="1"/>
  <c r="EV233" i="12" s="1"/>
  <c r="EY233" i="12" s="1"/>
  <c r="FB233" i="12" s="1"/>
  <c r="EC233" i="12"/>
  <c r="EF233" i="12" s="1"/>
  <c r="EI233" i="12" s="1"/>
  <c r="EL233" i="12" s="1"/>
  <c r="EO233" i="12" s="1"/>
  <c r="ER233" i="12" s="1"/>
  <c r="EU233" i="12" s="1"/>
  <c r="EX233" i="12" s="1"/>
  <c r="FA233" i="12" s="1"/>
  <c r="FD233" i="12" s="1"/>
  <c r="EA233" i="12"/>
  <c r="DZ233" i="12"/>
  <c r="DY233" i="12"/>
  <c r="EB233" i="12" s="1"/>
  <c r="EE233" i="12" s="1"/>
  <c r="EH233" i="12" s="1"/>
  <c r="EK233" i="12" s="1"/>
  <c r="EN233" i="12" s="1"/>
  <c r="EQ233" i="12" s="1"/>
  <c r="ET233" i="12" s="1"/>
  <c r="EW233" i="12" s="1"/>
  <c r="BC233" i="12"/>
  <c r="AV233" i="12"/>
  <c r="AL233" i="12"/>
  <c r="AH233" i="12"/>
  <c r="AA233" i="12"/>
  <c r="Q233" i="12"/>
  <c r="P233" i="12"/>
  <c r="O233" i="12"/>
  <c r="N233" i="12"/>
  <c r="K233" i="12"/>
  <c r="G233" i="12"/>
  <c r="F233" i="12"/>
  <c r="E233" i="12"/>
  <c r="D233" i="12"/>
  <c r="C233" i="12"/>
  <c r="B233" i="12"/>
  <c r="A233" i="12"/>
  <c r="EM232" i="12"/>
  <c r="EP232" i="12" s="1"/>
  <c r="ES232" i="12" s="1"/>
  <c r="EV232" i="12" s="1"/>
  <c r="EY232" i="12" s="1"/>
  <c r="FB232" i="12" s="1"/>
  <c r="ED232" i="12"/>
  <c r="EG232" i="12" s="1"/>
  <c r="EJ232" i="12" s="1"/>
  <c r="EC232" i="12"/>
  <c r="EF232" i="12" s="1"/>
  <c r="EI232" i="12" s="1"/>
  <c r="EL232" i="12" s="1"/>
  <c r="EO232" i="12" s="1"/>
  <c r="ER232" i="12" s="1"/>
  <c r="EU232" i="12" s="1"/>
  <c r="EX232" i="12" s="1"/>
  <c r="FA232" i="12" s="1"/>
  <c r="FD232" i="12" s="1"/>
  <c r="EA232" i="12"/>
  <c r="DZ232" i="12"/>
  <c r="DY232" i="12"/>
  <c r="EB232" i="12" s="1"/>
  <c r="EE232" i="12" s="1"/>
  <c r="EH232" i="12" s="1"/>
  <c r="EK232" i="12" s="1"/>
  <c r="EN232" i="12" s="1"/>
  <c r="EQ232" i="12" s="1"/>
  <c r="ET232" i="12" s="1"/>
  <c r="EW232" i="12" s="1"/>
  <c r="EZ232" i="12" s="1"/>
  <c r="FC232" i="12" s="1"/>
  <c r="BE232" i="12"/>
  <c r="BD232" i="12"/>
  <c r="BC232" i="12"/>
  <c r="BA232" i="12"/>
  <c r="AZ232" i="12"/>
  <c r="AY232" i="12"/>
  <c r="AW232" i="12"/>
  <c r="AV232" i="12"/>
  <c r="AU232" i="12"/>
  <c r="AS232" i="12"/>
  <c r="AR232" i="12"/>
  <c r="AQ232" i="12"/>
  <c r="AO232" i="12"/>
  <c r="AN232" i="12"/>
  <c r="AM232" i="12"/>
  <c r="AK232" i="12"/>
  <c r="AJ232" i="12"/>
  <c r="AI232" i="12"/>
  <c r="AG232" i="12"/>
  <c r="AF232" i="12"/>
  <c r="AE232" i="12"/>
  <c r="AC232" i="12"/>
  <c r="AB232" i="12"/>
  <c r="AA232" i="12"/>
  <c r="Y232" i="12"/>
  <c r="X232" i="12"/>
  <c r="W232" i="12"/>
  <c r="P232" i="12"/>
  <c r="O232" i="12"/>
  <c r="N232" i="12"/>
  <c r="J232" i="12"/>
  <c r="G232" i="12"/>
  <c r="F232" i="12"/>
  <c r="D232" i="12"/>
  <c r="C232" i="12"/>
  <c r="B232" i="12"/>
  <c r="E232" i="12" s="1"/>
  <c r="A232" i="12"/>
  <c r="BF232" i="12" s="1"/>
  <c r="EE231" i="12"/>
  <c r="EH231" i="12" s="1"/>
  <c r="EB231" i="12"/>
  <c r="EA231" i="12"/>
  <c r="DZ231" i="12"/>
  <c r="DY231" i="12"/>
  <c r="BD231" i="12"/>
  <c r="AZ231" i="12"/>
  <c r="AS231" i="12"/>
  <c r="AO231" i="12"/>
  <c r="AH231" i="12"/>
  <c r="AD231" i="12"/>
  <c r="X231" i="12"/>
  <c r="Q231" i="12"/>
  <c r="P231" i="12"/>
  <c r="F231" i="12" s="1"/>
  <c r="O231" i="12"/>
  <c r="N231" i="12"/>
  <c r="K231" i="12"/>
  <c r="G231" i="12"/>
  <c r="D231" i="12"/>
  <c r="C231" i="12"/>
  <c r="B231" i="12"/>
  <c r="A231" i="12"/>
  <c r="DU230" i="12"/>
  <c r="DV230" i="12" s="1"/>
  <c r="DW230" i="12" s="1"/>
  <c r="DX230" i="12" s="1"/>
  <c r="DY230" i="12" s="1"/>
  <c r="BF230" i="12"/>
  <c r="BE230" i="12"/>
  <c r="BB230" i="12"/>
  <c r="BA230" i="12"/>
  <c r="AY230" i="12"/>
  <c r="AW230" i="12"/>
  <c r="AU230" i="12"/>
  <c r="AT230" i="12"/>
  <c r="AQ230" i="12"/>
  <c r="AP230" i="12"/>
  <c r="AO230" i="12"/>
  <c r="AL230" i="12"/>
  <c r="AK230" i="12"/>
  <c r="AI230" i="12"/>
  <c r="AG230" i="12"/>
  <c r="AE230" i="12"/>
  <c r="AD230" i="12"/>
  <c r="AA230" i="12"/>
  <c r="Z230" i="12"/>
  <c r="Y230" i="12"/>
  <c r="Q230" i="12"/>
  <c r="P230" i="12"/>
  <c r="O230" i="12"/>
  <c r="N230" i="12"/>
  <c r="K230" i="12"/>
  <c r="J230" i="12"/>
  <c r="D230" i="12"/>
  <c r="C230" i="12"/>
  <c r="B230" i="12"/>
  <c r="E230" i="12" s="1"/>
  <c r="A230" i="12"/>
  <c r="BF229" i="12"/>
  <c r="BD229" i="12"/>
  <c r="AZ229" i="12"/>
  <c r="AY229" i="12"/>
  <c r="AU229" i="12"/>
  <c r="AT229" i="12"/>
  <c r="AP229" i="12"/>
  <c r="AN229" i="12"/>
  <c r="AJ229" i="12"/>
  <c r="AI229" i="12"/>
  <c r="AE229" i="12"/>
  <c r="AD229" i="12"/>
  <c r="Z229" i="12"/>
  <c r="X229" i="12"/>
  <c r="Q229" i="12"/>
  <c r="P229" i="12"/>
  <c r="O229" i="12"/>
  <c r="N229" i="12"/>
  <c r="K229" i="12"/>
  <c r="G229" i="12"/>
  <c r="F229" i="12"/>
  <c r="D229" i="12"/>
  <c r="C229" i="12"/>
  <c r="B229" i="12"/>
  <c r="E229" i="12" s="1"/>
  <c r="A229" i="12"/>
  <c r="BB229" i="12" s="1"/>
  <c r="EK228" i="12"/>
  <c r="EN228" i="12" s="1"/>
  <c r="EQ228" i="12" s="1"/>
  <c r="ET228" i="12" s="1"/>
  <c r="EW228" i="12" s="1"/>
  <c r="EZ228" i="12" s="1"/>
  <c r="FC228" i="12" s="1"/>
  <c r="EG228" i="12"/>
  <c r="EJ228" i="12" s="1"/>
  <c r="EM228" i="12" s="1"/>
  <c r="EP228" i="12" s="1"/>
  <c r="ES228" i="12" s="1"/>
  <c r="EV228" i="12" s="1"/>
  <c r="EY228" i="12" s="1"/>
  <c r="FB228" i="12" s="1"/>
  <c r="EE228" i="12"/>
  <c r="EH228" i="12" s="1"/>
  <c r="EA228" i="12"/>
  <c r="ED228" i="12" s="1"/>
  <c r="DZ228" i="12"/>
  <c r="EC228" i="12" s="1"/>
  <c r="EF228" i="12" s="1"/>
  <c r="EI228" i="12" s="1"/>
  <c r="EL228" i="12" s="1"/>
  <c r="EO228" i="12" s="1"/>
  <c r="ER228" i="12" s="1"/>
  <c r="EU228" i="12" s="1"/>
  <c r="EX228" i="12" s="1"/>
  <c r="FA228" i="12" s="1"/>
  <c r="FD228" i="12" s="1"/>
  <c r="DY228" i="12"/>
  <c r="EB228" i="12" s="1"/>
  <c r="BE228" i="12"/>
  <c r="BD228" i="12"/>
  <c r="BC228" i="12"/>
  <c r="BA228" i="12"/>
  <c r="AZ228" i="12"/>
  <c r="AY228" i="12"/>
  <c r="AW228" i="12"/>
  <c r="AV228" i="12"/>
  <c r="AU228" i="12"/>
  <c r="AS228" i="12"/>
  <c r="AR228" i="12"/>
  <c r="AQ228" i="12"/>
  <c r="AO228" i="12"/>
  <c r="AN228" i="12"/>
  <c r="AM228" i="12"/>
  <c r="AK228" i="12"/>
  <c r="AJ228" i="12"/>
  <c r="AI228" i="12"/>
  <c r="AG228" i="12"/>
  <c r="AF228" i="12"/>
  <c r="AE228" i="12"/>
  <c r="AC228" i="12"/>
  <c r="AB228" i="12"/>
  <c r="AA228" i="12"/>
  <c r="Y228" i="12"/>
  <c r="X228" i="12"/>
  <c r="W228" i="12"/>
  <c r="P228" i="12"/>
  <c r="F228" i="12" s="1"/>
  <c r="O228" i="12"/>
  <c r="N228" i="12"/>
  <c r="J228" i="12"/>
  <c r="G228" i="12"/>
  <c r="D228" i="12"/>
  <c r="C228" i="12"/>
  <c r="B228" i="12"/>
  <c r="E228" i="12" s="1"/>
  <c r="A228" i="12"/>
  <c r="BF228" i="12" s="1"/>
  <c r="EX227" i="12"/>
  <c r="FA227" i="12" s="1"/>
  <c r="FD227" i="12" s="1"/>
  <c r="ET227" i="12"/>
  <c r="EW227" i="12" s="1"/>
  <c r="EZ227" i="12" s="1"/>
  <c r="FC227" i="12" s="1"/>
  <c r="EN227" i="12"/>
  <c r="EQ227" i="12" s="1"/>
  <c r="EI227" i="12"/>
  <c r="EL227" i="12" s="1"/>
  <c r="EO227" i="12" s="1"/>
  <c r="ER227" i="12" s="1"/>
  <c r="EU227" i="12" s="1"/>
  <c r="EF227" i="12"/>
  <c r="ED227" i="12"/>
  <c r="EG227" i="12" s="1"/>
  <c r="EJ227" i="12" s="1"/>
  <c r="EM227" i="12" s="1"/>
  <c r="EP227" i="12" s="1"/>
  <c r="ES227" i="12" s="1"/>
  <c r="EV227" i="12" s="1"/>
  <c r="EY227" i="12" s="1"/>
  <c r="FB227" i="12" s="1"/>
  <c r="EB227" i="12"/>
  <c r="EE227" i="12" s="1"/>
  <c r="EH227" i="12" s="1"/>
  <c r="EK227" i="12" s="1"/>
  <c r="EA227" i="12"/>
  <c r="DZ227" i="12"/>
  <c r="EC227" i="12" s="1"/>
  <c r="DY227" i="12"/>
  <c r="BF227" i="12"/>
  <c r="BE227" i="12"/>
  <c r="BB227" i="12"/>
  <c r="BA227" i="12"/>
  <c r="AZ227" i="12"/>
  <c r="AW227" i="12"/>
  <c r="AV227" i="12"/>
  <c r="AT227" i="12"/>
  <c r="AR227" i="12"/>
  <c r="AP227" i="12"/>
  <c r="AO227" i="12"/>
  <c r="AL227" i="12"/>
  <c r="AK227" i="12"/>
  <c r="AJ227" i="12"/>
  <c r="AG227" i="12"/>
  <c r="AF227" i="12"/>
  <c r="AD227" i="12"/>
  <c r="AB227" i="12"/>
  <c r="Z227" i="12"/>
  <c r="Y227" i="12"/>
  <c r="Q227" i="12"/>
  <c r="P227" i="12"/>
  <c r="O227" i="12"/>
  <c r="N227" i="12"/>
  <c r="K227" i="12"/>
  <c r="J227" i="12"/>
  <c r="E227" i="12"/>
  <c r="D227" i="12"/>
  <c r="C227" i="12"/>
  <c r="B227" i="12"/>
  <c r="A227" i="12"/>
  <c r="EI226" i="12"/>
  <c r="EC226" i="12"/>
  <c r="EF226" i="12" s="1"/>
  <c r="EB226" i="12"/>
  <c r="EE226" i="12" s="1"/>
  <c r="EA226" i="12"/>
  <c r="DZ226" i="12"/>
  <c r="DY226" i="12"/>
  <c r="BF226" i="12"/>
  <c r="BE226" i="12"/>
  <c r="BB226" i="12"/>
  <c r="BA226" i="12"/>
  <c r="AY226" i="12"/>
  <c r="AW226" i="12"/>
  <c r="AU226" i="12"/>
  <c r="AT226" i="12"/>
  <c r="AQ226" i="12"/>
  <c r="AP226" i="12"/>
  <c r="AO226" i="12"/>
  <c r="AL226" i="12"/>
  <c r="AK226" i="12"/>
  <c r="AI226" i="12"/>
  <c r="AG226" i="12"/>
  <c r="AE226" i="12"/>
  <c r="AD226" i="12"/>
  <c r="AA226" i="12"/>
  <c r="Z226" i="12"/>
  <c r="Y226" i="12"/>
  <c r="P226" i="12"/>
  <c r="O226" i="12"/>
  <c r="N226" i="12"/>
  <c r="J226" i="12"/>
  <c r="D226" i="12"/>
  <c r="C226" i="12"/>
  <c r="B226" i="12"/>
  <c r="A226" i="12"/>
  <c r="DX225" i="12"/>
  <c r="DV225" i="12"/>
  <c r="DW225" i="12" s="1"/>
  <c r="DU225" i="12"/>
  <c r="BD225" i="12"/>
  <c r="BC225" i="12"/>
  <c r="AT225" i="12"/>
  <c r="AR225" i="12"/>
  <c r="AM225" i="12"/>
  <c r="AH225" i="12"/>
  <c r="AB225" i="12"/>
  <c r="X225" i="12"/>
  <c r="Q225" i="12"/>
  <c r="P225" i="12"/>
  <c r="O225" i="12"/>
  <c r="N225" i="12"/>
  <c r="K225" i="12"/>
  <c r="G225" i="12"/>
  <c r="F225" i="12"/>
  <c r="D225" i="12"/>
  <c r="C225" i="12"/>
  <c r="B225" i="12"/>
  <c r="E225" i="12" s="1"/>
  <c r="A225" i="12"/>
  <c r="BE224" i="12"/>
  <c r="BD224" i="12"/>
  <c r="BC224" i="12"/>
  <c r="BA224" i="12"/>
  <c r="AZ224" i="12"/>
  <c r="AY224" i="12"/>
  <c r="AW224" i="12"/>
  <c r="AV224" i="12"/>
  <c r="AU224" i="12"/>
  <c r="AS224" i="12"/>
  <c r="AR224" i="12"/>
  <c r="AQ224" i="12"/>
  <c r="AO224" i="12"/>
  <c r="AN224" i="12"/>
  <c r="AM224" i="12"/>
  <c r="AK224" i="12"/>
  <c r="AJ224" i="12"/>
  <c r="AI224" i="12"/>
  <c r="AG224" i="12"/>
  <c r="AF224" i="12"/>
  <c r="AE224" i="12"/>
  <c r="AC224" i="12"/>
  <c r="AB224" i="12"/>
  <c r="AA224" i="12"/>
  <c r="Y224" i="12"/>
  <c r="X224" i="12"/>
  <c r="W224" i="12"/>
  <c r="P224" i="12"/>
  <c r="O224" i="12"/>
  <c r="N224" i="12"/>
  <c r="J224" i="12"/>
  <c r="G224" i="12"/>
  <c r="D224" i="12"/>
  <c r="C224" i="12"/>
  <c r="B224" i="12"/>
  <c r="E224" i="12" s="1"/>
  <c r="A224" i="12"/>
  <c r="BF224" i="12" s="1"/>
  <c r="EX223" i="12"/>
  <c r="FA223" i="12" s="1"/>
  <c r="FD223" i="12" s="1"/>
  <c r="EL223" i="12"/>
  <c r="EO223" i="12" s="1"/>
  <c r="ER223" i="12" s="1"/>
  <c r="EU223" i="12" s="1"/>
  <c r="EF223" i="12"/>
  <c r="EI223" i="12" s="1"/>
  <c r="EB223" i="12"/>
  <c r="EE223" i="12" s="1"/>
  <c r="EH223" i="12" s="1"/>
  <c r="EK223" i="12" s="1"/>
  <c r="EN223" i="12" s="1"/>
  <c r="EQ223" i="12" s="1"/>
  <c r="ET223" i="12" s="1"/>
  <c r="EW223" i="12" s="1"/>
  <c r="EZ223" i="12" s="1"/>
  <c r="FC223" i="12" s="1"/>
  <c r="EA223" i="12"/>
  <c r="ED223" i="12" s="1"/>
  <c r="EG223" i="12" s="1"/>
  <c r="EJ223" i="12" s="1"/>
  <c r="EM223" i="12" s="1"/>
  <c r="EP223" i="12" s="1"/>
  <c r="ES223" i="12" s="1"/>
  <c r="EV223" i="12" s="1"/>
  <c r="EY223" i="12" s="1"/>
  <c r="FB223" i="12" s="1"/>
  <c r="DZ223" i="12"/>
  <c r="EC223" i="12" s="1"/>
  <c r="DY223" i="12"/>
  <c r="BF223" i="12"/>
  <c r="BE223" i="12"/>
  <c r="BA223" i="12"/>
  <c r="AZ223" i="12"/>
  <c r="AV223" i="12"/>
  <c r="AT223" i="12"/>
  <c r="AP223" i="12"/>
  <c r="AO223" i="12"/>
  <c r="AK223" i="12"/>
  <c r="AJ223" i="12"/>
  <c r="AF223" i="12"/>
  <c r="AD223" i="12"/>
  <c r="Z223" i="12"/>
  <c r="Y223" i="12"/>
  <c r="P223" i="12"/>
  <c r="O223" i="12"/>
  <c r="N223" i="12"/>
  <c r="J223" i="12"/>
  <c r="G223" i="12"/>
  <c r="E223" i="12"/>
  <c r="D223" i="12"/>
  <c r="C223" i="12"/>
  <c r="B223" i="12"/>
  <c r="A223" i="12"/>
  <c r="BB223" i="12" s="1"/>
  <c r="FA222" i="12"/>
  <c r="FD222" i="12" s="1"/>
  <c r="EQ222" i="12"/>
  <c r="ET222" i="12" s="1"/>
  <c r="EW222" i="12" s="1"/>
  <c r="EZ222" i="12" s="1"/>
  <c r="FC222" i="12" s="1"/>
  <c r="EF222" i="12"/>
  <c r="EI222" i="12" s="1"/>
  <c r="EL222" i="12" s="1"/>
  <c r="EO222" i="12" s="1"/>
  <c r="ER222" i="12" s="1"/>
  <c r="EU222" i="12" s="1"/>
  <c r="EX222" i="12" s="1"/>
  <c r="EC222" i="12"/>
  <c r="EB222" i="12"/>
  <c r="EE222" i="12" s="1"/>
  <c r="EH222" i="12" s="1"/>
  <c r="EK222" i="12" s="1"/>
  <c r="EN222" i="12" s="1"/>
  <c r="EA222" i="12"/>
  <c r="ED222" i="12" s="1"/>
  <c r="EG222" i="12" s="1"/>
  <c r="EJ222" i="12" s="1"/>
  <c r="EM222" i="12" s="1"/>
  <c r="EP222" i="12" s="1"/>
  <c r="ES222" i="12" s="1"/>
  <c r="EV222" i="12" s="1"/>
  <c r="EY222" i="12" s="1"/>
  <c r="FB222" i="12" s="1"/>
  <c r="DZ222" i="12"/>
  <c r="DY222" i="12"/>
  <c r="BF222" i="12"/>
  <c r="BE222" i="12"/>
  <c r="BC222" i="12"/>
  <c r="BA222" i="12"/>
  <c r="AY222" i="12"/>
  <c r="AX222" i="12"/>
  <c r="AU222" i="12"/>
  <c r="AT222" i="12"/>
  <c r="AS222" i="12"/>
  <c r="AP222" i="12"/>
  <c r="AO222" i="12"/>
  <c r="AM222" i="12"/>
  <c r="AK222" i="12"/>
  <c r="AJ222" i="12"/>
  <c r="AI222" i="12"/>
  <c r="AG222" i="12"/>
  <c r="AF222" i="12"/>
  <c r="AE222" i="12"/>
  <c r="AC222" i="12"/>
  <c r="AB222" i="12"/>
  <c r="AA222" i="12"/>
  <c r="Y222" i="12"/>
  <c r="X222" i="12"/>
  <c r="W222" i="12"/>
  <c r="P222" i="12"/>
  <c r="O222" i="12"/>
  <c r="N222" i="12"/>
  <c r="J222" i="12"/>
  <c r="G222" i="12"/>
  <c r="D222" i="12"/>
  <c r="C222" i="12"/>
  <c r="B222" i="12"/>
  <c r="E222" i="12" s="1"/>
  <c r="A222" i="12"/>
  <c r="EB221" i="12"/>
  <c r="EE221" i="12" s="1"/>
  <c r="EA221" i="12"/>
  <c r="DZ221" i="12"/>
  <c r="EC221" i="12" s="1"/>
  <c r="EF221" i="12" s="1"/>
  <c r="DY221" i="12"/>
  <c r="BF221" i="12"/>
  <c r="AX221" i="12"/>
  <c r="AS221" i="12"/>
  <c r="AP221" i="12"/>
  <c r="AH221" i="12"/>
  <c r="AC221" i="12"/>
  <c r="Z221" i="12"/>
  <c r="P221" i="12"/>
  <c r="O221" i="12"/>
  <c r="N221" i="12"/>
  <c r="J221" i="12"/>
  <c r="D221" i="12"/>
  <c r="C221" i="12"/>
  <c r="B221" i="12"/>
  <c r="A221" i="12"/>
  <c r="DY220" i="12"/>
  <c r="DX220" i="12"/>
  <c r="DU220" i="12"/>
  <c r="DV220" i="12" s="1"/>
  <c r="DW220" i="12" s="1"/>
  <c r="AX220" i="12"/>
  <c r="Q220" i="12"/>
  <c r="P220" i="12"/>
  <c r="G220" i="12" s="1"/>
  <c r="O220" i="12"/>
  <c r="N220" i="12"/>
  <c r="K220" i="12"/>
  <c r="F220" i="12"/>
  <c r="E220" i="12"/>
  <c r="D220" i="12"/>
  <c r="C220" i="12"/>
  <c r="B220" i="12"/>
  <c r="A220" i="12"/>
  <c r="BF220" i="12" s="1"/>
  <c r="BD219" i="12"/>
  <c r="BC219" i="12"/>
  <c r="AZ219" i="12"/>
  <c r="AY219" i="12"/>
  <c r="AV219" i="12"/>
  <c r="AU219" i="12"/>
  <c r="AR219" i="12"/>
  <c r="AQ219" i="12"/>
  <c r="AN219" i="12"/>
  <c r="AM219" i="12"/>
  <c r="AJ219" i="12"/>
  <c r="AI219" i="12"/>
  <c r="AF219" i="12"/>
  <c r="AE219" i="12"/>
  <c r="AB219" i="12"/>
  <c r="AA219" i="12"/>
  <c r="X219" i="12"/>
  <c r="W219" i="12"/>
  <c r="Q219" i="12"/>
  <c r="P219" i="12"/>
  <c r="O219" i="12"/>
  <c r="N219" i="12"/>
  <c r="K219" i="12"/>
  <c r="G219" i="12"/>
  <c r="F219" i="12"/>
  <c r="D219" i="12"/>
  <c r="C219" i="12"/>
  <c r="B219" i="12"/>
  <c r="E219" i="12" s="1"/>
  <c r="A219" i="12"/>
  <c r="BF219" i="12" s="1"/>
  <c r="EY218" i="12"/>
  <c r="FB218" i="12" s="1"/>
  <c r="EI218" i="12"/>
  <c r="EL218" i="12" s="1"/>
  <c r="EO218" i="12" s="1"/>
  <c r="ER218" i="12" s="1"/>
  <c r="EU218" i="12" s="1"/>
  <c r="EX218" i="12" s="1"/>
  <c r="FA218" i="12" s="1"/>
  <c r="FD218" i="12" s="1"/>
  <c r="EA218" i="12"/>
  <c r="ED218" i="12" s="1"/>
  <c r="EG218" i="12" s="1"/>
  <c r="EJ218" i="12" s="1"/>
  <c r="EM218" i="12" s="1"/>
  <c r="EP218" i="12" s="1"/>
  <c r="ES218" i="12" s="1"/>
  <c r="EV218" i="12" s="1"/>
  <c r="DZ218" i="12"/>
  <c r="EC218" i="12" s="1"/>
  <c r="EF218" i="12" s="1"/>
  <c r="DY218" i="12"/>
  <c r="EB218" i="12" s="1"/>
  <c r="EE218" i="12" s="1"/>
  <c r="EH218" i="12" s="1"/>
  <c r="EK218" i="12" s="1"/>
  <c r="EN218" i="12" s="1"/>
  <c r="EQ218" i="12" s="1"/>
  <c r="ET218" i="12" s="1"/>
  <c r="EW218" i="12" s="1"/>
  <c r="EZ218" i="12" s="1"/>
  <c r="FC218" i="12" s="1"/>
  <c r="BE218" i="12"/>
  <c r="BD218" i="12"/>
  <c r="BC218" i="12"/>
  <c r="BA218" i="12"/>
  <c r="AZ218" i="12"/>
  <c r="AY218" i="12"/>
  <c r="AW218" i="12"/>
  <c r="AV218" i="12"/>
  <c r="AU218" i="12"/>
  <c r="AS218" i="12"/>
  <c r="AR218" i="12"/>
  <c r="AQ218" i="12"/>
  <c r="AO218" i="12"/>
  <c r="AN218" i="12"/>
  <c r="AM218" i="12"/>
  <c r="AK218" i="12"/>
  <c r="AJ218" i="12"/>
  <c r="AI218" i="12"/>
  <c r="AG218" i="12"/>
  <c r="AF218" i="12"/>
  <c r="AE218" i="12"/>
  <c r="AC218" i="12"/>
  <c r="AB218" i="12"/>
  <c r="AA218" i="12"/>
  <c r="Y218" i="12"/>
  <c r="X218" i="12"/>
  <c r="W218" i="12"/>
  <c r="P218" i="12"/>
  <c r="O218" i="12"/>
  <c r="N218" i="12"/>
  <c r="J218" i="12"/>
  <c r="G218" i="12"/>
  <c r="D218" i="12"/>
  <c r="C218" i="12"/>
  <c r="B218" i="12"/>
  <c r="E218" i="12" s="1"/>
  <c r="A218" i="12"/>
  <c r="BF218" i="12" s="1"/>
  <c r="EZ217" i="12"/>
  <c r="FC217" i="12" s="1"/>
  <c r="EJ217" i="12"/>
  <c r="EM217" i="12" s="1"/>
  <c r="EP217" i="12" s="1"/>
  <c r="ES217" i="12" s="1"/>
  <c r="EV217" i="12" s="1"/>
  <c r="EY217" i="12" s="1"/>
  <c r="FB217" i="12" s="1"/>
  <c r="EB217" i="12"/>
  <c r="EE217" i="12" s="1"/>
  <c r="EH217" i="12" s="1"/>
  <c r="EK217" i="12" s="1"/>
  <c r="EN217" i="12" s="1"/>
  <c r="EQ217" i="12" s="1"/>
  <c r="ET217" i="12" s="1"/>
  <c r="EW217" i="12" s="1"/>
  <c r="EA217" i="12"/>
  <c r="ED217" i="12" s="1"/>
  <c r="EG217" i="12" s="1"/>
  <c r="DZ217" i="12"/>
  <c r="EC217" i="12" s="1"/>
  <c r="EF217" i="12" s="1"/>
  <c r="EI217" i="12" s="1"/>
  <c r="EL217" i="12" s="1"/>
  <c r="EO217" i="12" s="1"/>
  <c r="ER217" i="12" s="1"/>
  <c r="EU217" i="12" s="1"/>
  <c r="EX217" i="12" s="1"/>
  <c r="FA217" i="12" s="1"/>
  <c r="FD217" i="12" s="1"/>
  <c r="DY217" i="12"/>
  <c r="BF217" i="12"/>
  <c r="AX217" i="12"/>
  <c r="AP217" i="12"/>
  <c r="AH217" i="12"/>
  <c r="Z217" i="12"/>
  <c r="P217" i="12"/>
  <c r="O217" i="12"/>
  <c r="N217" i="12"/>
  <c r="J217" i="12"/>
  <c r="E217" i="12"/>
  <c r="D217" i="12"/>
  <c r="C217" i="12"/>
  <c r="B217" i="12"/>
  <c r="A217" i="12"/>
  <c r="AS217" i="12" s="1"/>
  <c r="EF216" i="12"/>
  <c r="EC216" i="12"/>
  <c r="EB216" i="12"/>
  <c r="EA216" i="12"/>
  <c r="ED216" i="12" s="1"/>
  <c r="EG216" i="12" s="1"/>
  <c r="EJ216" i="12" s="1"/>
  <c r="DZ216" i="12"/>
  <c r="DY216" i="12"/>
  <c r="BF216" i="12"/>
  <c r="AX216" i="12"/>
  <c r="AP216" i="12"/>
  <c r="Z216" i="12"/>
  <c r="Q216" i="12"/>
  <c r="P216" i="12"/>
  <c r="G216" i="12" s="1"/>
  <c r="O216" i="12"/>
  <c r="N216" i="12"/>
  <c r="K216" i="12"/>
  <c r="F216" i="12"/>
  <c r="D216" i="12"/>
  <c r="C216" i="12"/>
  <c r="B216" i="12"/>
  <c r="A216" i="12"/>
  <c r="DY215" i="12"/>
  <c r="DZ215" i="12" s="1"/>
  <c r="DV215" i="12"/>
  <c r="DW215" i="12" s="1"/>
  <c r="DX215" i="12" s="1"/>
  <c r="DU215" i="12"/>
  <c r="BD215" i="12"/>
  <c r="BC215" i="12"/>
  <c r="AZ215" i="12"/>
  <c r="AY215" i="12"/>
  <c r="AV215" i="12"/>
  <c r="AU215" i="12"/>
  <c r="AR215" i="12"/>
  <c r="AQ215" i="12"/>
  <c r="AN215" i="12"/>
  <c r="AM215" i="12"/>
  <c r="AJ215" i="12"/>
  <c r="AI215" i="12"/>
  <c r="AF215" i="12"/>
  <c r="AE215" i="12"/>
  <c r="AB215" i="12"/>
  <c r="AA215" i="12"/>
  <c r="X215" i="12"/>
  <c r="W215" i="12"/>
  <c r="Q215" i="12"/>
  <c r="P215" i="12"/>
  <c r="O215" i="12"/>
  <c r="N215" i="12"/>
  <c r="K215" i="12"/>
  <c r="G215" i="12"/>
  <c r="F215" i="12"/>
  <c r="D215" i="12"/>
  <c r="C215" i="12"/>
  <c r="B215" i="12"/>
  <c r="E215" i="12" s="1"/>
  <c r="A215" i="12"/>
  <c r="BF215" i="12" s="1"/>
  <c r="BE214" i="12"/>
  <c r="BD214" i="12"/>
  <c r="BC214" i="12"/>
  <c r="BA214" i="12"/>
  <c r="AZ214" i="12"/>
  <c r="AY214" i="12"/>
  <c r="AW214" i="12"/>
  <c r="AV214" i="12"/>
  <c r="AU214" i="12"/>
  <c r="AS214" i="12"/>
  <c r="AR214" i="12"/>
  <c r="AQ214" i="12"/>
  <c r="AO214" i="12"/>
  <c r="AN214" i="12"/>
  <c r="AM214" i="12"/>
  <c r="AK214" i="12"/>
  <c r="AJ214" i="12"/>
  <c r="AI214" i="12"/>
  <c r="AG214" i="12"/>
  <c r="AF214" i="12"/>
  <c r="AE214" i="12"/>
  <c r="AC214" i="12"/>
  <c r="AB214" i="12"/>
  <c r="AA214" i="12"/>
  <c r="Y214" i="12"/>
  <c r="X214" i="12"/>
  <c r="W214" i="12"/>
  <c r="P214" i="12"/>
  <c r="O214" i="12"/>
  <c r="N214" i="12"/>
  <c r="J214" i="12"/>
  <c r="G214" i="12"/>
  <c r="D214" i="12"/>
  <c r="C214" i="12"/>
  <c r="B214" i="12"/>
  <c r="E214" i="12" s="1"/>
  <c r="A214" i="12"/>
  <c r="BF214" i="12" s="1"/>
  <c r="EV213" i="12"/>
  <c r="EY213" i="12" s="1"/>
  <c r="FB213" i="12" s="1"/>
  <c r="EM213" i="12"/>
  <c r="EP213" i="12" s="1"/>
  <c r="ES213" i="12" s="1"/>
  <c r="EJ213" i="12"/>
  <c r="EE213" i="12"/>
  <c r="EH213" i="12" s="1"/>
  <c r="EK213" i="12" s="1"/>
  <c r="EN213" i="12" s="1"/>
  <c r="EQ213" i="12" s="1"/>
  <c r="ET213" i="12" s="1"/>
  <c r="EW213" i="12" s="1"/>
  <c r="EZ213" i="12" s="1"/>
  <c r="FC213" i="12" s="1"/>
  <c r="EB213" i="12"/>
  <c r="EA213" i="12"/>
  <c r="ED213" i="12" s="1"/>
  <c r="EG213" i="12" s="1"/>
  <c r="DZ213" i="12"/>
  <c r="EC213" i="12" s="1"/>
  <c r="EF213" i="12" s="1"/>
  <c r="EI213" i="12" s="1"/>
  <c r="EL213" i="12" s="1"/>
  <c r="EO213" i="12" s="1"/>
  <c r="ER213" i="12" s="1"/>
  <c r="EU213" i="12" s="1"/>
  <c r="EX213" i="12" s="1"/>
  <c r="FA213" i="12" s="1"/>
  <c r="FD213" i="12" s="1"/>
  <c r="DY213" i="12"/>
  <c r="BB213" i="12"/>
  <c r="BA213" i="12"/>
  <c r="AT213" i="12"/>
  <c r="AS213" i="12"/>
  <c r="AL213" i="12"/>
  <c r="AK213" i="12"/>
  <c r="AD213" i="12"/>
  <c r="AC213" i="12"/>
  <c r="P213" i="12"/>
  <c r="O213" i="12"/>
  <c r="N213" i="12"/>
  <c r="J213" i="12"/>
  <c r="E213" i="12"/>
  <c r="D213" i="12"/>
  <c r="C213" i="12"/>
  <c r="B213" i="12"/>
  <c r="A213" i="12"/>
  <c r="BE213" i="12" s="1"/>
  <c r="ER212" i="12"/>
  <c r="EU212" i="12" s="1"/>
  <c r="EX212" i="12" s="1"/>
  <c r="FA212" i="12" s="1"/>
  <c r="FD212" i="12" s="1"/>
  <c r="EC212" i="12"/>
  <c r="EF212" i="12" s="1"/>
  <c r="EI212" i="12" s="1"/>
  <c r="EL212" i="12" s="1"/>
  <c r="EO212" i="12" s="1"/>
  <c r="EA212" i="12"/>
  <c r="ED212" i="12" s="1"/>
  <c r="EG212" i="12" s="1"/>
  <c r="EJ212" i="12" s="1"/>
  <c r="EM212" i="12" s="1"/>
  <c r="EP212" i="12" s="1"/>
  <c r="ES212" i="12" s="1"/>
  <c r="EV212" i="12" s="1"/>
  <c r="EY212" i="12" s="1"/>
  <c r="FB212" i="12" s="1"/>
  <c r="DZ212" i="12"/>
  <c r="DY212" i="12"/>
  <c r="EB212" i="12" s="1"/>
  <c r="EE212" i="12" s="1"/>
  <c r="EH212" i="12" s="1"/>
  <c r="EK212" i="12" s="1"/>
  <c r="EN212" i="12" s="1"/>
  <c r="EQ212" i="12" s="1"/>
  <c r="ET212" i="12" s="1"/>
  <c r="EW212" i="12" s="1"/>
  <c r="EZ212" i="12" s="1"/>
  <c r="FC212" i="12" s="1"/>
  <c r="Q212" i="12"/>
  <c r="P212" i="12"/>
  <c r="G212" i="12" s="1"/>
  <c r="O212" i="12"/>
  <c r="N212" i="12"/>
  <c r="K212" i="12"/>
  <c r="F212" i="12"/>
  <c r="E212" i="12"/>
  <c r="D212" i="12"/>
  <c r="C212" i="12"/>
  <c r="B212" i="12"/>
  <c r="A212" i="12"/>
  <c r="EG211" i="12"/>
  <c r="ED211" i="12"/>
  <c r="EA211" i="12"/>
  <c r="DZ211" i="12"/>
  <c r="DY211" i="12"/>
  <c r="BD211" i="12"/>
  <c r="BC211" i="12"/>
  <c r="AZ211" i="12"/>
  <c r="AY211" i="12"/>
  <c r="AV211" i="12"/>
  <c r="AU211" i="12"/>
  <c r="AR211" i="12"/>
  <c r="AQ211" i="12"/>
  <c r="AN211" i="12"/>
  <c r="AM211" i="12"/>
  <c r="AJ211" i="12"/>
  <c r="AI211" i="12"/>
  <c r="AF211" i="12"/>
  <c r="AE211" i="12"/>
  <c r="AB211" i="12"/>
  <c r="AA211" i="12"/>
  <c r="X211" i="12"/>
  <c r="W211" i="12"/>
  <c r="Q211" i="12"/>
  <c r="P211" i="12"/>
  <c r="O211" i="12"/>
  <c r="N211" i="12"/>
  <c r="K211" i="12"/>
  <c r="G211" i="12"/>
  <c r="F211" i="12"/>
  <c r="D211" i="12"/>
  <c r="C211" i="12"/>
  <c r="B211" i="12"/>
  <c r="A211" i="12"/>
  <c r="BF211" i="12" s="1"/>
  <c r="DV210" i="12"/>
  <c r="DW210" i="12" s="1"/>
  <c r="DX210" i="12" s="1"/>
  <c r="DU210" i="12"/>
  <c r="BE210" i="12"/>
  <c r="BD210" i="12"/>
  <c r="BC210" i="12"/>
  <c r="BA210" i="12"/>
  <c r="AZ210" i="12"/>
  <c r="AY210" i="12"/>
  <c r="AW210" i="12"/>
  <c r="AV210" i="12"/>
  <c r="AU210" i="12"/>
  <c r="AS210" i="12"/>
  <c r="AR210" i="12"/>
  <c r="AQ210" i="12"/>
  <c r="AO210" i="12"/>
  <c r="AN210" i="12"/>
  <c r="AM210" i="12"/>
  <c r="AK210" i="12"/>
  <c r="AJ210" i="12"/>
  <c r="AI210" i="12"/>
  <c r="AG210" i="12"/>
  <c r="AF210" i="12"/>
  <c r="AE210" i="12"/>
  <c r="AC210" i="12"/>
  <c r="AB210" i="12"/>
  <c r="AA210" i="12"/>
  <c r="Y210" i="12"/>
  <c r="X210" i="12"/>
  <c r="W210" i="12"/>
  <c r="P210" i="12"/>
  <c r="O210" i="12"/>
  <c r="N210" i="12"/>
  <c r="J210" i="12"/>
  <c r="G210" i="12"/>
  <c r="D210" i="12"/>
  <c r="C210" i="12"/>
  <c r="B210" i="12"/>
  <c r="E210" i="12" s="1"/>
  <c r="A210" i="12"/>
  <c r="BF210" i="12" s="1"/>
  <c r="BE209" i="12"/>
  <c r="BB209" i="12"/>
  <c r="BA209" i="12"/>
  <c r="AW209" i="12"/>
  <c r="AT209" i="12"/>
  <c r="AS209" i="12"/>
  <c r="AO209" i="12"/>
  <c r="AL209" i="12"/>
  <c r="AK209" i="12"/>
  <c r="AG209" i="12"/>
  <c r="AD209" i="12"/>
  <c r="AC209" i="12"/>
  <c r="Y209" i="12"/>
  <c r="Q209" i="12"/>
  <c r="P209" i="12"/>
  <c r="O209" i="12"/>
  <c r="N209" i="12"/>
  <c r="K209" i="12"/>
  <c r="J209" i="12"/>
  <c r="E209" i="12"/>
  <c r="D209" i="12"/>
  <c r="C209" i="12"/>
  <c r="B209" i="12"/>
  <c r="A209" i="12"/>
  <c r="FA208" i="12"/>
  <c r="FD208" i="12" s="1"/>
  <c r="ES208" i="12"/>
  <c r="EV208" i="12" s="1"/>
  <c r="EY208" i="12" s="1"/>
  <c r="FB208" i="12" s="1"/>
  <c r="EF208" i="12"/>
  <c r="EI208" i="12" s="1"/>
  <c r="EL208" i="12" s="1"/>
  <c r="EO208" i="12" s="1"/>
  <c r="ER208" i="12" s="1"/>
  <c r="EU208" i="12" s="1"/>
  <c r="EX208" i="12" s="1"/>
  <c r="EC208" i="12"/>
  <c r="EA208" i="12"/>
  <c r="ED208" i="12" s="1"/>
  <c r="EG208" i="12" s="1"/>
  <c r="EJ208" i="12" s="1"/>
  <c r="EM208" i="12" s="1"/>
  <c r="EP208" i="12" s="1"/>
  <c r="DZ208" i="12"/>
  <c r="DY208" i="12"/>
  <c r="EB208" i="12" s="1"/>
  <c r="EE208" i="12" s="1"/>
  <c r="EH208" i="12" s="1"/>
  <c r="EK208" i="12" s="1"/>
  <c r="EN208" i="12" s="1"/>
  <c r="EQ208" i="12" s="1"/>
  <c r="ET208" i="12" s="1"/>
  <c r="EW208" i="12" s="1"/>
  <c r="EZ208" i="12" s="1"/>
  <c r="FC208" i="12" s="1"/>
  <c r="BB208" i="12"/>
  <c r="AY208" i="12"/>
  <c r="AT208" i="12"/>
  <c r="AQ208" i="12"/>
  <c r="AL208" i="12"/>
  <c r="AI208" i="12"/>
  <c r="AD208" i="12"/>
  <c r="AA208" i="12"/>
  <c r="Q208" i="12"/>
  <c r="P208" i="12"/>
  <c r="G208" i="12" s="1"/>
  <c r="O208" i="12"/>
  <c r="N208" i="12"/>
  <c r="K208" i="12"/>
  <c r="F208" i="12"/>
  <c r="D208" i="12"/>
  <c r="C208" i="12"/>
  <c r="B208" i="12"/>
  <c r="E208" i="12" s="1"/>
  <c r="A208" i="12"/>
  <c r="BC208" i="12" s="1"/>
  <c r="EX207" i="12"/>
  <c r="FA207" i="12" s="1"/>
  <c r="FD207" i="12" s="1"/>
  <c r="ES207" i="12"/>
  <c r="EV207" i="12" s="1"/>
  <c r="EY207" i="12" s="1"/>
  <c r="FB207" i="12" s="1"/>
  <c r="EP207" i="12"/>
  <c r="EH207" i="12"/>
  <c r="EK207" i="12" s="1"/>
  <c r="EN207" i="12" s="1"/>
  <c r="EQ207" i="12" s="1"/>
  <c r="ET207" i="12" s="1"/>
  <c r="EW207" i="12" s="1"/>
  <c r="EZ207" i="12" s="1"/>
  <c r="FC207" i="12" s="1"/>
  <c r="EG207" i="12"/>
  <c r="EJ207" i="12" s="1"/>
  <c r="EM207" i="12" s="1"/>
  <c r="ED207" i="12"/>
  <c r="EC207" i="12"/>
  <c r="EF207" i="12" s="1"/>
  <c r="EI207" i="12" s="1"/>
  <c r="EL207" i="12" s="1"/>
  <c r="EO207" i="12" s="1"/>
  <c r="ER207" i="12" s="1"/>
  <c r="EU207" i="12" s="1"/>
  <c r="EA207" i="12"/>
  <c r="DZ207" i="12"/>
  <c r="DY207" i="12"/>
  <c r="EB207" i="12" s="1"/>
  <c r="EE207" i="12" s="1"/>
  <c r="BD207" i="12"/>
  <c r="BC207" i="12"/>
  <c r="AZ207" i="12"/>
  <c r="AY207" i="12"/>
  <c r="AV207" i="12"/>
  <c r="AU207" i="12"/>
  <c r="AR207" i="12"/>
  <c r="AQ207" i="12"/>
  <c r="AN207" i="12"/>
  <c r="AM207" i="12"/>
  <c r="AJ207" i="12"/>
  <c r="AI207" i="12"/>
  <c r="AF207" i="12"/>
  <c r="AE207" i="12"/>
  <c r="AB207" i="12"/>
  <c r="AA207" i="12"/>
  <c r="X207" i="12"/>
  <c r="W207" i="12"/>
  <c r="Q207" i="12"/>
  <c r="P207" i="12"/>
  <c r="O207" i="12"/>
  <c r="N207" i="12"/>
  <c r="K207" i="12"/>
  <c r="G207" i="12"/>
  <c r="F207" i="12"/>
  <c r="D207" i="12"/>
  <c r="C207" i="12"/>
  <c r="B207" i="12"/>
  <c r="E207" i="12" s="1"/>
  <c r="A207" i="12"/>
  <c r="BF207" i="12" s="1"/>
  <c r="ED206" i="12"/>
  <c r="EA206" i="12"/>
  <c r="DZ206" i="12"/>
  <c r="DY206" i="12"/>
  <c r="EB206" i="12" s="1"/>
  <c r="EE206" i="12" s="1"/>
  <c r="BE206" i="12"/>
  <c r="BD206" i="12"/>
  <c r="BC206" i="12"/>
  <c r="BA206" i="12"/>
  <c r="AZ206" i="12"/>
  <c r="AY206" i="12"/>
  <c r="AW206" i="12"/>
  <c r="AV206" i="12"/>
  <c r="AU206" i="12"/>
  <c r="AS206" i="12"/>
  <c r="AR206" i="12"/>
  <c r="AQ206" i="12"/>
  <c r="AO206" i="12"/>
  <c r="AN206" i="12"/>
  <c r="AM206" i="12"/>
  <c r="AK206" i="12"/>
  <c r="AJ206" i="12"/>
  <c r="AI206" i="12"/>
  <c r="AG206" i="12"/>
  <c r="AF206" i="12"/>
  <c r="AE206" i="12"/>
  <c r="AC206" i="12"/>
  <c r="AB206" i="12"/>
  <c r="AA206" i="12"/>
  <c r="Y206" i="12"/>
  <c r="X206" i="12"/>
  <c r="W206" i="12"/>
  <c r="P206" i="12"/>
  <c r="O206" i="12"/>
  <c r="N206" i="12"/>
  <c r="J206" i="12"/>
  <c r="G206" i="12"/>
  <c r="D206" i="12"/>
  <c r="C206" i="12"/>
  <c r="B206" i="12"/>
  <c r="A206" i="12"/>
  <c r="BF206" i="12" s="1"/>
  <c r="DX205" i="12"/>
  <c r="DW205" i="12"/>
  <c r="DV205" i="12"/>
  <c r="DU205" i="12"/>
  <c r="BB205" i="12"/>
  <c r="BA205" i="12"/>
  <c r="AT205" i="12"/>
  <c r="AS205" i="12"/>
  <c r="AL205" i="12"/>
  <c r="AK205" i="12"/>
  <c r="AD205" i="12"/>
  <c r="AC205" i="12"/>
  <c r="P205" i="12"/>
  <c r="O205" i="12"/>
  <c r="N205" i="12"/>
  <c r="J205" i="12"/>
  <c r="E205" i="12"/>
  <c r="D205" i="12"/>
  <c r="C205" i="12"/>
  <c r="B205" i="12"/>
  <c r="A205" i="12"/>
  <c r="BE205" i="12" s="1"/>
  <c r="BB204" i="12"/>
  <c r="AU204" i="12"/>
  <c r="AT204" i="12"/>
  <c r="AL204" i="12"/>
  <c r="AH204" i="12"/>
  <c r="AG204" i="12"/>
  <c r="AA204" i="12"/>
  <c r="W204" i="12"/>
  <c r="Q204" i="12"/>
  <c r="P204" i="12"/>
  <c r="G204" i="12" s="1"/>
  <c r="O204" i="12"/>
  <c r="N204" i="12"/>
  <c r="K204" i="12"/>
  <c r="E204" i="12"/>
  <c r="D204" i="12"/>
  <c r="C204" i="12"/>
  <c r="B204" i="12"/>
  <c r="A204" i="12"/>
  <c r="EH203" i="12"/>
  <c r="EK203" i="12" s="1"/>
  <c r="EN203" i="12" s="1"/>
  <c r="EQ203" i="12" s="1"/>
  <c r="ET203" i="12" s="1"/>
  <c r="EW203" i="12" s="1"/>
  <c r="EZ203" i="12" s="1"/>
  <c r="FC203" i="12" s="1"/>
  <c r="ED203" i="12"/>
  <c r="EG203" i="12" s="1"/>
  <c r="EJ203" i="12" s="1"/>
  <c r="EM203" i="12" s="1"/>
  <c r="EP203" i="12" s="1"/>
  <c r="ES203" i="12" s="1"/>
  <c r="EV203" i="12" s="1"/>
  <c r="EY203" i="12" s="1"/>
  <c r="FB203" i="12" s="1"/>
  <c r="EA203" i="12"/>
  <c r="DZ203" i="12"/>
  <c r="EC203" i="12" s="1"/>
  <c r="EF203" i="12" s="1"/>
  <c r="EI203" i="12" s="1"/>
  <c r="EL203" i="12" s="1"/>
  <c r="EO203" i="12" s="1"/>
  <c r="ER203" i="12" s="1"/>
  <c r="EU203" i="12" s="1"/>
  <c r="EX203" i="12" s="1"/>
  <c r="FA203" i="12" s="1"/>
  <c r="FD203" i="12" s="1"/>
  <c r="DY203" i="12"/>
  <c r="EB203" i="12" s="1"/>
  <c r="EE203" i="12" s="1"/>
  <c r="AR203" i="12"/>
  <c r="Q203" i="12"/>
  <c r="P203" i="12"/>
  <c r="O203" i="12"/>
  <c r="N203" i="12"/>
  <c r="K203" i="12"/>
  <c r="G203" i="12"/>
  <c r="F203" i="12"/>
  <c r="E203" i="12"/>
  <c r="D203" i="12"/>
  <c r="C203" i="12"/>
  <c r="B203" i="12"/>
  <c r="A203" i="12"/>
  <c r="ET202" i="12"/>
  <c r="EW202" i="12" s="1"/>
  <c r="EZ202" i="12" s="1"/>
  <c r="FC202" i="12" s="1"/>
  <c r="EI202" i="12"/>
  <c r="EL202" i="12" s="1"/>
  <c r="EO202" i="12" s="1"/>
  <c r="ER202" i="12" s="1"/>
  <c r="EU202" i="12" s="1"/>
  <c r="EX202" i="12" s="1"/>
  <c r="FA202" i="12" s="1"/>
  <c r="FD202" i="12" s="1"/>
  <c r="ED202" i="12"/>
  <c r="EG202" i="12" s="1"/>
  <c r="EJ202" i="12" s="1"/>
  <c r="EM202" i="12" s="1"/>
  <c r="EP202" i="12" s="1"/>
  <c r="ES202" i="12" s="1"/>
  <c r="EV202" i="12" s="1"/>
  <c r="EY202" i="12" s="1"/>
  <c r="FB202" i="12" s="1"/>
  <c r="EC202" i="12"/>
  <c r="EF202" i="12" s="1"/>
  <c r="EA202" i="12"/>
  <c r="DZ202" i="12"/>
  <c r="DY202" i="12"/>
  <c r="EB202" i="12" s="1"/>
  <c r="EE202" i="12" s="1"/>
  <c r="EH202" i="12" s="1"/>
  <c r="EK202" i="12" s="1"/>
  <c r="EN202" i="12" s="1"/>
  <c r="EQ202" i="12" s="1"/>
  <c r="BE202" i="12"/>
  <c r="BD202" i="12"/>
  <c r="BC202" i="12"/>
  <c r="BA202" i="12"/>
  <c r="AZ202" i="12"/>
  <c r="AY202" i="12"/>
  <c r="AW202" i="12"/>
  <c r="AV202" i="12"/>
  <c r="AU202" i="12"/>
  <c r="AS202" i="12"/>
  <c r="AR202" i="12"/>
  <c r="AQ202" i="12"/>
  <c r="AO202" i="12"/>
  <c r="AN202" i="12"/>
  <c r="AM202" i="12"/>
  <c r="AK202" i="12"/>
  <c r="AJ202" i="12"/>
  <c r="AI202" i="12"/>
  <c r="AG202" i="12"/>
  <c r="AF202" i="12"/>
  <c r="AE202" i="12"/>
  <c r="AC202" i="12"/>
  <c r="AB202" i="12"/>
  <c r="AA202" i="12"/>
  <c r="Y202" i="12"/>
  <c r="X202" i="12"/>
  <c r="W202" i="12"/>
  <c r="P202" i="12"/>
  <c r="O202" i="12"/>
  <c r="N202" i="12"/>
  <c r="J202" i="12"/>
  <c r="G202" i="12"/>
  <c r="D202" i="12"/>
  <c r="C202" i="12"/>
  <c r="B202" i="12"/>
  <c r="E202" i="12" s="1"/>
  <c r="A202" i="12"/>
  <c r="BF202" i="12" s="1"/>
  <c r="EE201" i="12"/>
  <c r="EH201" i="12" s="1"/>
  <c r="EB201" i="12"/>
  <c r="EA201" i="12"/>
  <c r="ED201" i="12" s="1"/>
  <c r="DZ201" i="12"/>
  <c r="DY201" i="12"/>
  <c r="BE201" i="12"/>
  <c r="AT201" i="12"/>
  <c r="AJ201" i="12"/>
  <c r="Y201" i="12"/>
  <c r="Q201" i="12"/>
  <c r="P201" i="12"/>
  <c r="F201" i="12" s="1"/>
  <c r="O201" i="12"/>
  <c r="N201" i="12"/>
  <c r="K201" i="12"/>
  <c r="G201" i="12"/>
  <c r="D201" i="12"/>
  <c r="C201" i="12"/>
  <c r="B201" i="12"/>
  <c r="A201" i="12"/>
  <c r="AO201" i="12" s="1"/>
  <c r="DY200" i="12"/>
  <c r="DU200" i="12"/>
  <c r="DV200" i="12" s="1"/>
  <c r="DW200" i="12" s="1"/>
  <c r="DX200" i="12" s="1"/>
  <c r="BF200" i="12"/>
  <c r="BE200" i="12"/>
  <c r="BB200" i="12"/>
  <c r="BA200" i="12"/>
  <c r="AY200" i="12"/>
  <c r="AW200" i="12"/>
  <c r="AU200" i="12"/>
  <c r="AT200" i="12"/>
  <c r="AQ200" i="12"/>
  <c r="AP200" i="12"/>
  <c r="AO200" i="12"/>
  <c r="AL200" i="12"/>
  <c r="AK200" i="12"/>
  <c r="AI200" i="12"/>
  <c r="AG200" i="12"/>
  <c r="AE200" i="12"/>
  <c r="AD200" i="12"/>
  <c r="AA200" i="12"/>
  <c r="Z200" i="12"/>
  <c r="Y200" i="12"/>
  <c r="Q200" i="12"/>
  <c r="P200" i="12"/>
  <c r="O200" i="12"/>
  <c r="N200" i="12"/>
  <c r="K200" i="12"/>
  <c r="J200" i="12"/>
  <c r="D200" i="12"/>
  <c r="C200" i="12"/>
  <c r="B200" i="12"/>
  <c r="E200" i="12" s="1"/>
  <c r="A200" i="12"/>
  <c r="BF199" i="12"/>
  <c r="BD199" i="12"/>
  <c r="AZ199" i="12"/>
  <c r="AY199" i="12"/>
  <c r="AU199" i="12"/>
  <c r="AT199" i="12"/>
  <c r="AP199" i="12"/>
  <c r="AN199" i="12"/>
  <c r="AJ199" i="12"/>
  <c r="AI199" i="12"/>
  <c r="AE199" i="12"/>
  <c r="AD199" i="12"/>
  <c r="Z199" i="12"/>
  <c r="X199" i="12"/>
  <c r="Q199" i="12"/>
  <c r="P199" i="12"/>
  <c r="O199" i="12"/>
  <c r="N199" i="12"/>
  <c r="K199" i="12"/>
  <c r="G199" i="12"/>
  <c r="F199" i="12"/>
  <c r="D199" i="12"/>
  <c r="C199" i="12"/>
  <c r="B199" i="12"/>
  <c r="E199" i="12" s="1"/>
  <c r="A199" i="12"/>
  <c r="BB199" i="12" s="1"/>
  <c r="FA198" i="12"/>
  <c r="FD198" i="12" s="1"/>
  <c r="EU198" i="12"/>
  <c r="EX198" i="12" s="1"/>
  <c r="EP198" i="12"/>
  <c r="ES198" i="12" s="1"/>
  <c r="EV198" i="12" s="1"/>
  <c r="EY198" i="12" s="1"/>
  <c r="FB198" i="12" s="1"/>
  <c r="EG198" i="12"/>
  <c r="EJ198" i="12" s="1"/>
  <c r="EM198" i="12" s="1"/>
  <c r="EE198" i="12"/>
  <c r="EH198" i="12" s="1"/>
  <c r="EK198" i="12" s="1"/>
  <c r="EN198" i="12" s="1"/>
  <c r="EQ198" i="12" s="1"/>
  <c r="ET198" i="12" s="1"/>
  <c r="EW198" i="12" s="1"/>
  <c r="EZ198" i="12" s="1"/>
  <c r="FC198" i="12" s="1"/>
  <c r="EA198" i="12"/>
  <c r="ED198" i="12" s="1"/>
  <c r="DZ198" i="12"/>
  <c r="EC198" i="12" s="1"/>
  <c r="EF198" i="12" s="1"/>
  <c r="EI198" i="12" s="1"/>
  <c r="EL198" i="12" s="1"/>
  <c r="EO198" i="12" s="1"/>
  <c r="ER198" i="12" s="1"/>
  <c r="DY198" i="12"/>
  <c r="EB198" i="12" s="1"/>
  <c r="BE198" i="12"/>
  <c r="BD198" i="12"/>
  <c r="BC198" i="12"/>
  <c r="BA198" i="12"/>
  <c r="AZ198" i="12"/>
  <c r="AY198" i="12"/>
  <c r="AW198" i="12"/>
  <c r="AV198" i="12"/>
  <c r="AU198" i="12"/>
  <c r="AS198" i="12"/>
  <c r="AR198" i="12"/>
  <c r="AQ198" i="12"/>
  <c r="AO198" i="12"/>
  <c r="AN198" i="12"/>
  <c r="AM198" i="12"/>
  <c r="AK198" i="12"/>
  <c r="AJ198" i="12"/>
  <c r="AI198" i="12"/>
  <c r="AG198" i="12"/>
  <c r="AF198" i="12"/>
  <c r="AE198" i="12"/>
  <c r="AC198" i="12"/>
  <c r="AB198" i="12"/>
  <c r="AA198" i="12"/>
  <c r="Y198" i="12"/>
  <c r="X198" i="12"/>
  <c r="W198" i="12"/>
  <c r="P198" i="12"/>
  <c r="F198" i="12" s="1"/>
  <c r="O198" i="12"/>
  <c r="N198" i="12"/>
  <c r="J198" i="12"/>
  <c r="G198" i="12"/>
  <c r="D198" i="12"/>
  <c r="C198" i="12"/>
  <c r="B198" i="12"/>
  <c r="E198" i="12" s="1"/>
  <c r="A198" i="12"/>
  <c r="BF198" i="12" s="1"/>
  <c r="EY197" i="12"/>
  <c r="FB197" i="12" s="1"/>
  <c r="EI197" i="12"/>
  <c r="EL197" i="12" s="1"/>
  <c r="EO197" i="12" s="1"/>
  <c r="ER197" i="12" s="1"/>
  <c r="EU197" i="12" s="1"/>
  <c r="EX197" i="12" s="1"/>
  <c r="FA197" i="12" s="1"/>
  <c r="FD197" i="12" s="1"/>
  <c r="EF197" i="12"/>
  <c r="ED197" i="12"/>
  <c r="EG197" i="12" s="1"/>
  <c r="EJ197" i="12" s="1"/>
  <c r="EM197" i="12" s="1"/>
  <c r="EP197" i="12" s="1"/>
  <c r="ES197" i="12" s="1"/>
  <c r="EV197" i="12" s="1"/>
  <c r="EB197" i="12"/>
  <c r="EE197" i="12" s="1"/>
  <c r="EH197" i="12" s="1"/>
  <c r="EK197" i="12" s="1"/>
  <c r="EN197" i="12" s="1"/>
  <c r="EQ197" i="12" s="1"/>
  <c r="ET197" i="12" s="1"/>
  <c r="EW197" i="12" s="1"/>
  <c r="EZ197" i="12" s="1"/>
  <c r="FC197" i="12" s="1"/>
  <c r="EA197" i="12"/>
  <c r="DZ197" i="12"/>
  <c r="EC197" i="12" s="1"/>
  <c r="DY197" i="12"/>
  <c r="BF197" i="12"/>
  <c r="BE197" i="12"/>
  <c r="BB197" i="12"/>
  <c r="BA197" i="12"/>
  <c r="AZ197" i="12"/>
  <c r="AW197" i="12"/>
  <c r="AV197" i="12"/>
  <c r="AT197" i="12"/>
  <c r="AR197" i="12"/>
  <c r="AP197" i="12"/>
  <c r="AO197" i="12"/>
  <c r="AL197" i="12"/>
  <c r="AK197" i="12"/>
  <c r="AJ197" i="12"/>
  <c r="AG197" i="12"/>
  <c r="AF197" i="12"/>
  <c r="AD197" i="12"/>
  <c r="AB197" i="12"/>
  <c r="Z197" i="12"/>
  <c r="Y197" i="12"/>
  <c r="Q197" i="12"/>
  <c r="P197" i="12"/>
  <c r="O197" i="12"/>
  <c r="N197" i="12"/>
  <c r="K197" i="12"/>
  <c r="J197" i="12"/>
  <c r="E197" i="12"/>
  <c r="D197" i="12"/>
  <c r="C197" i="12"/>
  <c r="B197" i="12"/>
  <c r="A197" i="12"/>
  <c r="EI196" i="12"/>
  <c r="EC196" i="12"/>
  <c r="EF196" i="12" s="1"/>
  <c r="EB196" i="12"/>
  <c r="EA196" i="12"/>
  <c r="DZ196" i="12"/>
  <c r="DY196" i="12"/>
  <c r="BF196" i="12"/>
  <c r="BE196" i="12"/>
  <c r="BB196" i="12"/>
  <c r="BA196" i="12"/>
  <c r="AY196" i="12"/>
  <c r="AW196" i="12"/>
  <c r="AU196" i="12"/>
  <c r="AT196" i="12"/>
  <c r="AQ196" i="12"/>
  <c r="AP196" i="12"/>
  <c r="AO196" i="12"/>
  <c r="AL196" i="12"/>
  <c r="AK196" i="12"/>
  <c r="AI196" i="12"/>
  <c r="AG196" i="12"/>
  <c r="AE196" i="12"/>
  <c r="AD196" i="12"/>
  <c r="AA196" i="12"/>
  <c r="Z196" i="12"/>
  <c r="Y196" i="12"/>
  <c r="Q196" i="12"/>
  <c r="P196" i="12"/>
  <c r="O196" i="12"/>
  <c r="N196" i="12"/>
  <c r="K196" i="12"/>
  <c r="J196" i="12"/>
  <c r="D196" i="12"/>
  <c r="C196" i="12"/>
  <c r="B196" i="12"/>
  <c r="A196" i="12"/>
  <c r="DX195" i="12"/>
  <c r="DV195" i="12"/>
  <c r="DW195" i="12" s="1"/>
  <c r="DU195" i="12"/>
  <c r="BC195" i="12"/>
  <c r="AX195" i="12"/>
  <c r="AM195" i="12"/>
  <c r="AH195" i="12"/>
  <c r="AB195" i="12"/>
  <c r="Q195" i="12"/>
  <c r="P195" i="12"/>
  <c r="O195" i="12"/>
  <c r="N195" i="12"/>
  <c r="K195" i="12"/>
  <c r="G195" i="12"/>
  <c r="F195" i="12"/>
  <c r="E195" i="12"/>
  <c r="D195" i="12"/>
  <c r="C195" i="12"/>
  <c r="B195" i="12"/>
  <c r="A195" i="12"/>
  <c r="BE194" i="12"/>
  <c r="BD194" i="12"/>
  <c r="BC194" i="12"/>
  <c r="BA194" i="12"/>
  <c r="AZ194" i="12"/>
  <c r="AY194" i="12"/>
  <c r="AW194" i="12"/>
  <c r="AV194" i="12"/>
  <c r="AU194" i="12"/>
  <c r="AS194" i="12"/>
  <c r="AR194" i="12"/>
  <c r="AQ194" i="12"/>
  <c r="AO194" i="12"/>
  <c r="AN194" i="12"/>
  <c r="AM194" i="12"/>
  <c r="AK194" i="12"/>
  <c r="AJ194" i="12"/>
  <c r="AI194" i="12"/>
  <c r="AG194" i="12"/>
  <c r="AF194" i="12"/>
  <c r="AE194" i="12"/>
  <c r="AC194" i="12"/>
  <c r="AB194" i="12"/>
  <c r="AA194" i="12"/>
  <c r="Y194" i="12"/>
  <c r="X194" i="12"/>
  <c r="W194" i="12"/>
  <c r="P194" i="12"/>
  <c r="O194" i="12"/>
  <c r="N194" i="12"/>
  <c r="J194" i="12"/>
  <c r="G194" i="12"/>
  <c r="D194" i="12"/>
  <c r="C194" i="12"/>
  <c r="B194" i="12"/>
  <c r="E194" i="12" s="1"/>
  <c r="A194" i="12"/>
  <c r="BF194" i="12" s="1"/>
  <c r="EQ193" i="12"/>
  <c r="ET193" i="12" s="1"/>
  <c r="EW193" i="12" s="1"/>
  <c r="EZ193" i="12" s="1"/>
  <c r="FC193" i="12" s="1"/>
  <c r="EF193" i="12"/>
  <c r="EI193" i="12" s="1"/>
  <c r="EL193" i="12" s="1"/>
  <c r="EO193" i="12" s="1"/>
  <c r="ER193" i="12" s="1"/>
  <c r="EU193" i="12" s="1"/>
  <c r="EX193" i="12" s="1"/>
  <c r="FA193" i="12" s="1"/>
  <c r="FD193" i="12" s="1"/>
  <c r="EB193" i="12"/>
  <c r="EE193" i="12" s="1"/>
  <c r="EH193" i="12" s="1"/>
  <c r="EK193" i="12" s="1"/>
  <c r="EN193" i="12" s="1"/>
  <c r="EA193" i="12"/>
  <c r="ED193" i="12" s="1"/>
  <c r="EG193" i="12" s="1"/>
  <c r="EJ193" i="12" s="1"/>
  <c r="EM193" i="12" s="1"/>
  <c r="EP193" i="12" s="1"/>
  <c r="ES193" i="12" s="1"/>
  <c r="EV193" i="12" s="1"/>
  <c r="EY193" i="12" s="1"/>
  <c r="FB193" i="12" s="1"/>
  <c r="DZ193" i="12"/>
  <c r="EC193" i="12" s="1"/>
  <c r="DY193" i="12"/>
  <c r="BF193" i="12"/>
  <c r="BE193" i="12"/>
  <c r="BA193" i="12"/>
  <c r="AZ193" i="12"/>
  <c r="AV193" i="12"/>
  <c r="AT193" i="12"/>
  <c r="AP193" i="12"/>
  <c r="AO193" i="12"/>
  <c r="AK193" i="12"/>
  <c r="AJ193" i="12"/>
  <c r="AF193" i="12"/>
  <c r="AD193" i="12"/>
  <c r="Z193" i="12"/>
  <c r="Y193" i="12"/>
  <c r="P193" i="12"/>
  <c r="O193" i="12"/>
  <c r="N193" i="12"/>
  <c r="J193" i="12"/>
  <c r="G193" i="12"/>
  <c r="E193" i="12"/>
  <c r="D193" i="12"/>
  <c r="C193" i="12"/>
  <c r="B193" i="12"/>
  <c r="A193" i="12"/>
  <c r="BB193" i="12" s="1"/>
  <c r="EK192" i="12"/>
  <c r="EN192" i="12" s="1"/>
  <c r="EQ192" i="12" s="1"/>
  <c r="ET192" i="12" s="1"/>
  <c r="EW192" i="12" s="1"/>
  <c r="EZ192" i="12" s="1"/>
  <c r="FC192" i="12" s="1"/>
  <c r="EF192" i="12"/>
  <c r="EI192" i="12" s="1"/>
  <c r="EL192" i="12" s="1"/>
  <c r="EO192" i="12" s="1"/>
  <c r="ER192" i="12" s="1"/>
  <c r="EU192" i="12" s="1"/>
  <c r="EX192" i="12" s="1"/>
  <c r="FA192" i="12" s="1"/>
  <c r="FD192" i="12" s="1"/>
  <c r="EC192" i="12"/>
  <c r="EB192" i="12"/>
  <c r="EE192" i="12" s="1"/>
  <c r="EH192" i="12" s="1"/>
  <c r="EA192" i="12"/>
  <c r="ED192" i="12" s="1"/>
  <c r="EG192" i="12" s="1"/>
  <c r="EJ192" i="12" s="1"/>
  <c r="EM192" i="12" s="1"/>
  <c r="EP192" i="12" s="1"/>
  <c r="ES192" i="12" s="1"/>
  <c r="EV192" i="12" s="1"/>
  <c r="EY192" i="12" s="1"/>
  <c r="FB192" i="12" s="1"/>
  <c r="DZ192" i="12"/>
  <c r="DY192" i="12"/>
  <c r="BF192" i="12"/>
  <c r="BE192" i="12"/>
  <c r="BA192" i="12"/>
  <c r="AY192" i="12"/>
  <c r="AU192" i="12"/>
  <c r="AT192" i="12"/>
  <c r="AP192" i="12"/>
  <c r="AO192" i="12"/>
  <c r="AK192" i="12"/>
  <c r="AI192" i="12"/>
  <c r="AE192" i="12"/>
  <c r="AD192" i="12"/>
  <c r="Z192" i="12"/>
  <c r="Y192" i="12"/>
  <c r="P192" i="12"/>
  <c r="O192" i="12"/>
  <c r="N192" i="12"/>
  <c r="J192" i="12"/>
  <c r="F192" i="12"/>
  <c r="D192" i="12"/>
  <c r="C192" i="12"/>
  <c r="B192" i="12"/>
  <c r="E192" i="12" s="1"/>
  <c r="A192" i="12"/>
  <c r="BB192" i="12" s="1"/>
  <c r="EG191" i="12"/>
  <c r="EJ191" i="12" s="1"/>
  <c r="ED191" i="12"/>
  <c r="EB191" i="12"/>
  <c r="EA191" i="12"/>
  <c r="DZ191" i="12"/>
  <c r="EC191" i="12" s="1"/>
  <c r="DY191" i="12"/>
  <c r="BF191" i="12"/>
  <c r="BD191" i="12"/>
  <c r="AZ191" i="12"/>
  <c r="AY191" i="12"/>
  <c r="AU191" i="12"/>
  <c r="AT191" i="12"/>
  <c r="AP191" i="12"/>
  <c r="AN191" i="12"/>
  <c r="AJ191" i="12"/>
  <c r="AI191" i="12"/>
  <c r="AE191" i="12"/>
  <c r="AD191" i="12"/>
  <c r="Z191" i="12"/>
  <c r="X191" i="12"/>
  <c r="Q191" i="12"/>
  <c r="P191" i="12"/>
  <c r="O191" i="12"/>
  <c r="N191" i="12"/>
  <c r="K191" i="12"/>
  <c r="G191" i="12"/>
  <c r="F191" i="12"/>
  <c r="D191" i="12"/>
  <c r="C191" i="12"/>
  <c r="B191" i="12"/>
  <c r="A191" i="12"/>
  <c r="BB191" i="12" s="1"/>
  <c r="DU190" i="12"/>
  <c r="DV190" i="12" s="1"/>
  <c r="DW190" i="12" s="1"/>
  <c r="DX190" i="12" s="1"/>
  <c r="DY190" i="12" s="1"/>
  <c r="DZ190" i="12" s="1"/>
  <c r="EA190" i="12" s="1"/>
  <c r="BE190" i="12"/>
  <c r="BD190" i="12"/>
  <c r="BC190" i="12"/>
  <c r="BA190" i="12"/>
  <c r="AZ190" i="12"/>
  <c r="AY190" i="12"/>
  <c r="AW190" i="12"/>
  <c r="AV190" i="12"/>
  <c r="AU190" i="12"/>
  <c r="AS190" i="12"/>
  <c r="AR190" i="12"/>
  <c r="AQ190" i="12"/>
  <c r="AO190" i="12"/>
  <c r="AN190" i="12"/>
  <c r="AM190" i="12"/>
  <c r="AK190" i="12"/>
  <c r="AJ190" i="12"/>
  <c r="AI190" i="12"/>
  <c r="AG190" i="12"/>
  <c r="AF190" i="12"/>
  <c r="AE190" i="12"/>
  <c r="AC190" i="12"/>
  <c r="AB190" i="12"/>
  <c r="AA190" i="12"/>
  <c r="Y190" i="12"/>
  <c r="X190" i="12"/>
  <c r="W190" i="12"/>
  <c r="P190" i="12"/>
  <c r="O190" i="12"/>
  <c r="N190" i="12"/>
  <c r="J190" i="12"/>
  <c r="G190" i="12"/>
  <c r="D190" i="12"/>
  <c r="C190" i="12"/>
  <c r="B190" i="12"/>
  <c r="E190" i="12" s="1"/>
  <c r="A190" i="12"/>
  <c r="BF190" i="12" s="1"/>
  <c r="BD189" i="12"/>
  <c r="AZ189" i="12"/>
  <c r="AX189" i="12"/>
  <c r="AS189" i="12"/>
  <c r="AO189" i="12"/>
  <c r="AN189" i="12"/>
  <c r="AH189" i="12"/>
  <c r="AD189" i="12"/>
  <c r="AC189" i="12"/>
  <c r="X189" i="12"/>
  <c r="Q189" i="12"/>
  <c r="P189" i="12"/>
  <c r="F189" i="12" s="1"/>
  <c r="O189" i="12"/>
  <c r="N189" i="12"/>
  <c r="K189" i="12"/>
  <c r="G189" i="12"/>
  <c r="E189" i="12"/>
  <c r="D189" i="12"/>
  <c r="C189" i="12"/>
  <c r="B189" i="12"/>
  <c r="A189" i="12"/>
  <c r="EV188" i="12"/>
  <c r="EY188" i="12" s="1"/>
  <c r="FB188" i="12" s="1"/>
  <c r="EF188" i="12"/>
  <c r="EI188" i="12" s="1"/>
  <c r="EL188" i="12" s="1"/>
  <c r="EO188" i="12" s="1"/>
  <c r="ER188" i="12" s="1"/>
  <c r="EU188" i="12" s="1"/>
  <c r="EX188" i="12" s="1"/>
  <c r="FA188" i="12" s="1"/>
  <c r="FD188" i="12" s="1"/>
  <c r="EC188" i="12"/>
  <c r="EA188" i="12"/>
  <c r="ED188" i="12" s="1"/>
  <c r="EG188" i="12" s="1"/>
  <c r="EJ188" i="12" s="1"/>
  <c r="EM188" i="12" s="1"/>
  <c r="EP188" i="12" s="1"/>
  <c r="ES188" i="12" s="1"/>
  <c r="DZ188" i="12"/>
  <c r="DY188" i="12"/>
  <c r="EB188" i="12" s="1"/>
  <c r="EE188" i="12" s="1"/>
  <c r="EH188" i="12" s="1"/>
  <c r="EK188" i="12" s="1"/>
  <c r="EN188" i="12" s="1"/>
  <c r="EQ188" i="12" s="1"/>
  <c r="ET188" i="12" s="1"/>
  <c r="EW188" i="12" s="1"/>
  <c r="EZ188" i="12" s="1"/>
  <c r="FC188" i="12" s="1"/>
  <c r="AX188" i="12"/>
  <c r="AI188" i="12"/>
  <c r="Q188" i="12"/>
  <c r="P188" i="12"/>
  <c r="G188" i="12" s="1"/>
  <c r="O188" i="12"/>
  <c r="N188" i="12"/>
  <c r="K188" i="12"/>
  <c r="F188" i="12"/>
  <c r="E188" i="12"/>
  <c r="D188" i="12"/>
  <c r="C188" i="12"/>
  <c r="B188" i="12"/>
  <c r="A188" i="12"/>
  <c r="AY188" i="12" s="1"/>
  <c r="ET187" i="12"/>
  <c r="EW187" i="12" s="1"/>
  <c r="EZ187" i="12" s="1"/>
  <c r="FC187" i="12" s="1"/>
  <c r="EO187" i="12"/>
  <c r="ER187" i="12" s="1"/>
  <c r="EU187" i="12" s="1"/>
  <c r="EX187" i="12" s="1"/>
  <c r="FA187" i="12" s="1"/>
  <c r="FD187" i="12" s="1"/>
  <c r="EK187" i="12"/>
  <c r="EN187" i="12" s="1"/>
  <c r="EQ187" i="12" s="1"/>
  <c r="EJ187" i="12"/>
  <c r="EM187" i="12" s="1"/>
  <c r="EP187" i="12" s="1"/>
  <c r="ES187" i="12" s="1"/>
  <c r="EV187" i="12" s="1"/>
  <c r="EY187" i="12" s="1"/>
  <c r="FB187" i="12" s="1"/>
  <c r="ED187" i="12"/>
  <c r="EG187" i="12" s="1"/>
  <c r="EA187" i="12"/>
  <c r="DZ187" i="12"/>
  <c r="EC187" i="12" s="1"/>
  <c r="EF187" i="12" s="1"/>
  <c r="EI187" i="12" s="1"/>
  <c r="EL187" i="12" s="1"/>
  <c r="DY187" i="12"/>
  <c r="EB187" i="12" s="1"/>
  <c r="EE187" i="12" s="1"/>
  <c r="EH187" i="12" s="1"/>
  <c r="BD187" i="12"/>
  <c r="BC187" i="12"/>
  <c r="AT187" i="12"/>
  <c r="AR187" i="12"/>
  <c r="AN187" i="12"/>
  <c r="AH187" i="12"/>
  <c r="AD187" i="12"/>
  <c r="X187" i="12"/>
  <c r="Q187" i="12"/>
  <c r="P187" i="12"/>
  <c r="O187" i="12"/>
  <c r="N187" i="12"/>
  <c r="K187" i="12"/>
  <c r="G187" i="12"/>
  <c r="F187" i="12"/>
  <c r="D187" i="12"/>
  <c r="C187" i="12"/>
  <c r="B187" i="12"/>
  <c r="E187" i="12" s="1"/>
  <c r="A187" i="12"/>
  <c r="ED186" i="12"/>
  <c r="EA186" i="12"/>
  <c r="DZ186" i="12"/>
  <c r="DY186" i="12"/>
  <c r="BE186" i="12"/>
  <c r="BD186" i="12"/>
  <c r="BC186" i="12"/>
  <c r="BA186" i="12"/>
  <c r="AZ186" i="12"/>
  <c r="AY186" i="12"/>
  <c r="AW186" i="12"/>
  <c r="AV186" i="12"/>
  <c r="AU186" i="12"/>
  <c r="AS186" i="12"/>
  <c r="AR186" i="12"/>
  <c r="AQ186" i="12"/>
  <c r="AO186" i="12"/>
  <c r="AN186" i="12"/>
  <c r="AM186" i="12"/>
  <c r="AK186" i="12"/>
  <c r="AJ186" i="12"/>
  <c r="AI186" i="12"/>
  <c r="AG186" i="12"/>
  <c r="AF186" i="12"/>
  <c r="AE186" i="12"/>
  <c r="AC186" i="12"/>
  <c r="AB186" i="12"/>
  <c r="AA186" i="12"/>
  <c r="Y186" i="12"/>
  <c r="X186" i="12"/>
  <c r="W186" i="12"/>
  <c r="P186" i="12"/>
  <c r="O186" i="12"/>
  <c r="N186" i="12"/>
  <c r="J186" i="12"/>
  <c r="G186" i="12"/>
  <c r="D186" i="12"/>
  <c r="C186" i="12"/>
  <c r="B186" i="12"/>
  <c r="A186" i="12"/>
  <c r="BF186" i="12" s="1"/>
  <c r="DV185" i="12"/>
  <c r="DW185" i="12" s="1"/>
  <c r="DX185" i="12" s="1"/>
  <c r="DU185" i="12"/>
  <c r="BE185" i="12"/>
  <c r="AX185" i="12"/>
  <c r="AO185" i="12"/>
  <c r="AC185" i="12"/>
  <c r="Q185" i="12"/>
  <c r="P185" i="12"/>
  <c r="F185" i="12" s="1"/>
  <c r="O185" i="12"/>
  <c r="N185" i="12"/>
  <c r="K185" i="12"/>
  <c r="G185" i="12"/>
  <c r="E185" i="12"/>
  <c r="D185" i="12"/>
  <c r="C185" i="12"/>
  <c r="B185" i="12"/>
  <c r="A185" i="12"/>
  <c r="AX184" i="12"/>
  <c r="AQ184" i="12"/>
  <c r="AL184" i="12"/>
  <c r="AC184" i="12"/>
  <c r="Q184" i="12"/>
  <c r="P184" i="12"/>
  <c r="G184" i="12" s="1"/>
  <c r="O184" i="12"/>
  <c r="N184" i="12"/>
  <c r="K184" i="12"/>
  <c r="E184" i="12"/>
  <c r="D184" i="12"/>
  <c r="C184" i="12"/>
  <c r="B184" i="12"/>
  <c r="A184" i="12"/>
  <c r="BB184" i="12" s="1"/>
  <c r="FD183" i="12"/>
  <c r="ES183" i="12"/>
  <c r="EV183" i="12" s="1"/>
  <c r="EY183" i="12" s="1"/>
  <c r="FB183" i="12" s="1"/>
  <c r="EN183" i="12"/>
  <c r="EQ183" i="12" s="1"/>
  <c r="ET183" i="12" s="1"/>
  <c r="EW183" i="12" s="1"/>
  <c r="EZ183" i="12" s="1"/>
  <c r="FC183" i="12" s="1"/>
  <c r="EJ183" i="12"/>
  <c r="EM183" i="12" s="1"/>
  <c r="EP183" i="12" s="1"/>
  <c r="EH183" i="12"/>
  <c r="EK183" i="12" s="1"/>
  <c r="ED183" i="12"/>
  <c r="EG183" i="12" s="1"/>
  <c r="EC183" i="12"/>
  <c r="EF183" i="12" s="1"/>
  <c r="EI183" i="12" s="1"/>
  <c r="EL183" i="12" s="1"/>
  <c r="EO183" i="12" s="1"/>
  <c r="ER183" i="12" s="1"/>
  <c r="EU183" i="12" s="1"/>
  <c r="EX183" i="12" s="1"/>
  <c r="FA183" i="12" s="1"/>
  <c r="EA183" i="12"/>
  <c r="DZ183" i="12"/>
  <c r="DY183" i="12"/>
  <c r="EB183" i="12" s="1"/>
  <c r="EE183" i="12" s="1"/>
  <c r="BC183" i="12"/>
  <c r="AX183" i="12"/>
  <c r="AR183" i="12"/>
  <c r="AQ183" i="12"/>
  <c r="AH183" i="12"/>
  <c r="AF183" i="12"/>
  <c r="AB183" i="12"/>
  <c r="Q183" i="12"/>
  <c r="P183" i="12"/>
  <c r="O183" i="12"/>
  <c r="N183" i="12"/>
  <c r="K183" i="12"/>
  <c r="G183" i="12"/>
  <c r="F183" i="12"/>
  <c r="E183" i="12"/>
  <c r="D183" i="12"/>
  <c r="C183" i="12"/>
  <c r="B183" i="12"/>
  <c r="A183" i="12"/>
  <c r="EO182" i="12"/>
  <c r="ER182" i="12" s="1"/>
  <c r="EU182" i="12" s="1"/>
  <c r="EX182" i="12" s="1"/>
  <c r="FA182" i="12" s="1"/>
  <c r="FD182" i="12" s="1"/>
  <c r="EI182" i="12"/>
  <c r="EL182" i="12" s="1"/>
  <c r="EH182" i="12"/>
  <c r="EK182" i="12" s="1"/>
  <c r="EN182" i="12" s="1"/>
  <c r="EQ182" i="12" s="1"/>
  <c r="ET182" i="12" s="1"/>
  <c r="EW182" i="12" s="1"/>
  <c r="EZ182" i="12" s="1"/>
  <c r="FC182" i="12" s="1"/>
  <c r="ED182" i="12"/>
  <c r="EG182" i="12" s="1"/>
  <c r="EJ182" i="12" s="1"/>
  <c r="EM182" i="12" s="1"/>
  <c r="EP182" i="12" s="1"/>
  <c r="ES182" i="12" s="1"/>
  <c r="EV182" i="12" s="1"/>
  <c r="EY182" i="12" s="1"/>
  <c r="FB182" i="12" s="1"/>
  <c r="EC182" i="12"/>
  <c r="EF182" i="12" s="1"/>
  <c r="EA182" i="12"/>
  <c r="DZ182" i="12"/>
  <c r="DY182" i="12"/>
  <c r="EB182" i="12" s="1"/>
  <c r="EE182" i="12" s="1"/>
  <c r="BE182" i="12"/>
  <c r="BD182" i="12"/>
  <c r="BC182" i="12"/>
  <c r="BA182" i="12"/>
  <c r="AZ182" i="12"/>
  <c r="AY182" i="12"/>
  <c r="AW182" i="12"/>
  <c r="AV182" i="12"/>
  <c r="AU182" i="12"/>
  <c r="AS182" i="12"/>
  <c r="AR182" i="12"/>
  <c r="AQ182" i="12"/>
  <c r="AO182" i="12"/>
  <c r="AN182" i="12"/>
  <c r="AM182" i="12"/>
  <c r="AK182" i="12"/>
  <c r="AJ182" i="12"/>
  <c r="AI182" i="12"/>
  <c r="AG182" i="12"/>
  <c r="AF182" i="12"/>
  <c r="AE182" i="12"/>
  <c r="AC182" i="12"/>
  <c r="AB182" i="12"/>
  <c r="AA182" i="12"/>
  <c r="Y182" i="12"/>
  <c r="X182" i="12"/>
  <c r="W182" i="12"/>
  <c r="P182" i="12"/>
  <c r="O182" i="12"/>
  <c r="N182" i="12"/>
  <c r="J182" i="12"/>
  <c r="G182" i="12"/>
  <c r="D182" i="12"/>
  <c r="C182" i="12"/>
  <c r="B182" i="12"/>
  <c r="E182" i="12" s="1"/>
  <c r="A182" i="12"/>
  <c r="BF182" i="12" s="1"/>
  <c r="EE181" i="12"/>
  <c r="EH181" i="12" s="1"/>
  <c r="EB181" i="12"/>
  <c r="EA181" i="12"/>
  <c r="ED181" i="12" s="1"/>
  <c r="DZ181" i="12"/>
  <c r="DY181" i="12"/>
  <c r="AX181" i="12"/>
  <c r="Q181" i="12"/>
  <c r="P181" i="12"/>
  <c r="F181" i="12" s="1"/>
  <c r="O181" i="12"/>
  <c r="N181" i="12"/>
  <c r="K181" i="12"/>
  <c r="G181" i="12"/>
  <c r="D181" i="12"/>
  <c r="C181" i="12"/>
  <c r="B181" i="12"/>
  <c r="A181" i="12"/>
  <c r="BE181" i="12" s="1"/>
  <c r="DY180" i="12"/>
  <c r="DU180" i="12"/>
  <c r="DV180" i="12" s="1"/>
  <c r="DW180" i="12" s="1"/>
  <c r="DX180" i="12" s="1"/>
  <c r="BF180" i="12"/>
  <c r="BE180" i="12"/>
  <c r="BB180" i="12"/>
  <c r="BA180" i="12"/>
  <c r="AY180" i="12"/>
  <c r="AW180" i="12"/>
  <c r="AU180" i="12"/>
  <c r="AT180" i="12"/>
  <c r="AQ180" i="12"/>
  <c r="AP180" i="12"/>
  <c r="AO180" i="12"/>
  <c r="AL180" i="12"/>
  <c r="AK180" i="12"/>
  <c r="AI180" i="12"/>
  <c r="AG180" i="12"/>
  <c r="AE180" i="12"/>
  <c r="AD180" i="12"/>
  <c r="AA180" i="12"/>
  <c r="Z180" i="12"/>
  <c r="Y180" i="12"/>
  <c r="P180" i="12"/>
  <c r="O180" i="12"/>
  <c r="N180" i="12"/>
  <c r="J180" i="12"/>
  <c r="D180" i="12"/>
  <c r="C180" i="12"/>
  <c r="B180" i="12"/>
  <c r="E180" i="12" s="1"/>
  <c r="A180" i="12"/>
  <c r="BF179" i="12"/>
  <c r="BD179" i="12"/>
  <c r="AZ179" i="12"/>
  <c r="AY179" i="12"/>
  <c r="AU179" i="12"/>
  <c r="AT179" i="12"/>
  <c r="AP179" i="12"/>
  <c r="AN179" i="12"/>
  <c r="AJ179" i="12"/>
  <c r="AI179" i="12"/>
  <c r="AE179" i="12"/>
  <c r="AD179" i="12"/>
  <c r="Z179" i="12"/>
  <c r="X179" i="12"/>
  <c r="Q179" i="12"/>
  <c r="P179" i="12"/>
  <c r="O179" i="12"/>
  <c r="N179" i="12"/>
  <c r="K179" i="12"/>
  <c r="G179" i="12"/>
  <c r="F179" i="12"/>
  <c r="D179" i="12"/>
  <c r="C179" i="12"/>
  <c r="B179" i="12"/>
  <c r="E179" i="12" s="1"/>
  <c r="A179" i="12"/>
  <c r="BB179" i="12" s="1"/>
  <c r="EL178" i="12"/>
  <c r="EO178" i="12" s="1"/>
  <c r="ER178" i="12" s="1"/>
  <c r="EU178" i="12" s="1"/>
  <c r="EX178" i="12" s="1"/>
  <c r="FA178" i="12" s="1"/>
  <c r="FD178" i="12" s="1"/>
  <c r="EE178" i="12"/>
  <c r="EH178" i="12" s="1"/>
  <c r="EK178" i="12" s="1"/>
  <c r="EN178" i="12" s="1"/>
  <c r="EQ178" i="12" s="1"/>
  <c r="ET178" i="12" s="1"/>
  <c r="EW178" i="12" s="1"/>
  <c r="EZ178" i="12" s="1"/>
  <c r="FC178" i="12" s="1"/>
  <c r="EB178" i="12"/>
  <c r="EA178" i="12"/>
  <c r="ED178" i="12" s="1"/>
  <c r="EG178" i="12" s="1"/>
  <c r="EJ178" i="12" s="1"/>
  <c r="EM178" i="12" s="1"/>
  <c r="EP178" i="12" s="1"/>
  <c r="ES178" i="12" s="1"/>
  <c r="EV178" i="12" s="1"/>
  <c r="EY178" i="12" s="1"/>
  <c r="FB178" i="12" s="1"/>
  <c r="DZ178" i="12"/>
  <c r="EC178" i="12" s="1"/>
  <c r="EF178" i="12" s="1"/>
  <c r="EI178" i="12" s="1"/>
  <c r="DY178" i="12"/>
  <c r="BF178" i="12"/>
  <c r="BE178" i="12"/>
  <c r="AX178" i="12"/>
  <c r="AW178" i="12"/>
  <c r="AS178" i="12"/>
  <c r="AO178" i="12"/>
  <c r="AK178" i="12"/>
  <c r="AH178" i="12"/>
  <c r="AC178" i="12"/>
  <c r="Z178" i="12"/>
  <c r="Y178" i="12"/>
  <c r="P178" i="12"/>
  <c r="O178" i="12"/>
  <c r="N178" i="12"/>
  <c r="J178" i="12"/>
  <c r="E178" i="12"/>
  <c r="D178" i="12"/>
  <c r="C178" i="12"/>
  <c r="B178" i="12"/>
  <c r="A178" i="12"/>
  <c r="ER177" i="12"/>
  <c r="EU177" i="12" s="1"/>
  <c r="EX177" i="12" s="1"/>
  <c r="FA177" i="12" s="1"/>
  <c r="FD177" i="12" s="1"/>
  <c r="EN177" i="12"/>
  <c r="EQ177" i="12" s="1"/>
  <c r="ET177" i="12" s="1"/>
  <c r="EW177" i="12" s="1"/>
  <c r="EZ177" i="12" s="1"/>
  <c r="FC177" i="12" s="1"/>
  <c r="EF177" i="12"/>
  <c r="EI177" i="12" s="1"/>
  <c r="EL177" i="12" s="1"/>
  <c r="EO177" i="12" s="1"/>
  <c r="EC177" i="12"/>
  <c r="EB177" i="12"/>
  <c r="EE177" i="12" s="1"/>
  <c r="EH177" i="12" s="1"/>
  <c r="EK177" i="12" s="1"/>
  <c r="EA177" i="12"/>
  <c r="ED177" i="12" s="1"/>
  <c r="EG177" i="12" s="1"/>
  <c r="EJ177" i="12" s="1"/>
  <c r="EM177" i="12" s="1"/>
  <c r="EP177" i="12" s="1"/>
  <c r="ES177" i="12" s="1"/>
  <c r="EV177" i="12" s="1"/>
  <c r="EY177" i="12" s="1"/>
  <c r="FB177" i="12" s="1"/>
  <c r="DZ177" i="12"/>
  <c r="DY177" i="12"/>
  <c r="BC177" i="12"/>
  <c r="BB177" i="12"/>
  <c r="AX177" i="12"/>
  <c r="AT177" i="12"/>
  <c r="AP177" i="12"/>
  <c r="AM177" i="12"/>
  <c r="AH177" i="12"/>
  <c r="AE177" i="12"/>
  <c r="AD177" i="12"/>
  <c r="W177" i="12"/>
  <c r="Q177" i="12"/>
  <c r="P177" i="12"/>
  <c r="G177" i="12" s="1"/>
  <c r="O177" i="12"/>
  <c r="N177" i="12"/>
  <c r="K177" i="12"/>
  <c r="F177" i="12"/>
  <c r="E177" i="12"/>
  <c r="D177" i="12"/>
  <c r="C177" i="12"/>
  <c r="B177" i="12"/>
  <c r="A177" i="12"/>
  <c r="EG176" i="12"/>
  <c r="ED176" i="12"/>
  <c r="EC176" i="12"/>
  <c r="EA176" i="12"/>
  <c r="DZ176" i="12"/>
  <c r="DY176" i="12"/>
  <c r="BD176" i="12"/>
  <c r="BC176" i="12"/>
  <c r="AZ176" i="12"/>
  <c r="AY176" i="12"/>
  <c r="AV176" i="12"/>
  <c r="AU176" i="12"/>
  <c r="AR176" i="12"/>
  <c r="AQ176" i="12"/>
  <c r="AN176" i="12"/>
  <c r="AM176" i="12"/>
  <c r="AJ176" i="12"/>
  <c r="AI176" i="12"/>
  <c r="AF176" i="12"/>
  <c r="AE176" i="12"/>
  <c r="AB176" i="12"/>
  <c r="AA176" i="12"/>
  <c r="X176" i="12"/>
  <c r="W176" i="12"/>
  <c r="Q176" i="12"/>
  <c r="P176" i="12"/>
  <c r="O176" i="12"/>
  <c r="N176" i="12"/>
  <c r="K176" i="12"/>
  <c r="G176" i="12"/>
  <c r="F176" i="12"/>
  <c r="D176" i="12"/>
  <c r="C176" i="12"/>
  <c r="B176" i="12"/>
  <c r="A176" i="12"/>
  <c r="BF176" i="12" s="1"/>
  <c r="DV175" i="12"/>
  <c r="DW175" i="12" s="1"/>
  <c r="DX175" i="12" s="1"/>
  <c r="DU175" i="12"/>
  <c r="BE175" i="12"/>
  <c r="BD175" i="12"/>
  <c r="BC175" i="12"/>
  <c r="BA175" i="12"/>
  <c r="AZ175" i="12"/>
  <c r="AY175" i="12"/>
  <c r="AW175" i="12"/>
  <c r="AV175" i="12"/>
  <c r="AU175" i="12"/>
  <c r="AS175" i="12"/>
  <c r="AR175" i="12"/>
  <c r="AQ175" i="12"/>
  <c r="AO175" i="12"/>
  <c r="AN175" i="12"/>
  <c r="AM175" i="12"/>
  <c r="AK175" i="12"/>
  <c r="AJ175" i="12"/>
  <c r="AI175" i="12"/>
  <c r="AG175" i="12"/>
  <c r="AF175" i="12"/>
  <c r="AE175" i="12"/>
  <c r="AC175" i="12"/>
  <c r="AB175" i="12"/>
  <c r="AA175" i="12"/>
  <c r="Y175" i="12"/>
  <c r="X175" i="12"/>
  <c r="W175" i="12"/>
  <c r="P175" i="12"/>
  <c r="O175" i="12"/>
  <c r="N175" i="12"/>
  <c r="J175" i="12"/>
  <c r="G175" i="12"/>
  <c r="D175" i="12"/>
  <c r="C175" i="12"/>
  <c r="B175" i="12"/>
  <c r="E175" i="12" s="1"/>
  <c r="A175" i="12"/>
  <c r="BF175" i="12" s="1"/>
  <c r="Q174" i="12"/>
  <c r="P174" i="12"/>
  <c r="O174" i="12"/>
  <c r="N174" i="12"/>
  <c r="K174" i="12"/>
  <c r="E174" i="12"/>
  <c r="D174" i="12"/>
  <c r="C174" i="12"/>
  <c r="B174" i="12"/>
  <c r="A174" i="12"/>
  <c r="EJ173" i="12"/>
  <c r="EM173" i="12" s="1"/>
  <c r="EP173" i="12" s="1"/>
  <c r="ES173" i="12" s="1"/>
  <c r="EV173" i="12" s="1"/>
  <c r="EY173" i="12" s="1"/>
  <c r="FB173" i="12" s="1"/>
  <c r="EC173" i="12"/>
  <c r="EF173" i="12" s="1"/>
  <c r="EI173" i="12" s="1"/>
  <c r="EL173" i="12" s="1"/>
  <c r="EO173" i="12" s="1"/>
  <c r="ER173" i="12" s="1"/>
  <c r="EU173" i="12" s="1"/>
  <c r="EX173" i="12" s="1"/>
  <c r="FA173" i="12" s="1"/>
  <c r="FD173" i="12" s="1"/>
  <c r="EA173" i="12"/>
  <c r="ED173" i="12" s="1"/>
  <c r="EG173" i="12" s="1"/>
  <c r="DZ173" i="12"/>
  <c r="DY173" i="12"/>
  <c r="EB173" i="12" s="1"/>
  <c r="EE173" i="12" s="1"/>
  <c r="EH173" i="12" s="1"/>
  <c r="EK173" i="12" s="1"/>
  <c r="EN173" i="12" s="1"/>
  <c r="EQ173" i="12" s="1"/>
  <c r="ET173" i="12" s="1"/>
  <c r="EW173" i="12" s="1"/>
  <c r="EZ173" i="12" s="1"/>
  <c r="FC173" i="12" s="1"/>
  <c r="BC173" i="12"/>
  <c r="AY173" i="12"/>
  <c r="AX173" i="12"/>
  <c r="AQ173" i="12"/>
  <c r="AP173" i="12"/>
  <c r="AM173" i="12"/>
  <c r="AH173" i="12"/>
  <c r="AE173" i="12"/>
  <c r="AA173" i="12"/>
  <c r="W173" i="12"/>
  <c r="Q173" i="12"/>
  <c r="P173" i="12"/>
  <c r="G173" i="12" s="1"/>
  <c r="O173" i="12"/>
  <c r="N173" i="12"/>
  <c r="K173" i="12"/>
  <c r="F173" i="12"/>
  <c r="D173" i="12"/>
  <c r="C173" i="12"/>
  <c r="B173" i="12"/>
  <c r="E173" i="12" s="1"/>
  <c r="A173" i="12"/>
  <c r="ED172" i="12"/>
  <c r="EG172" i="12" s="1"/>
  <c r="EJ172" i="12" s="1"/>
  <c r="EM172" i="12" s="1"/>
  <c r="EP172" i="12" s="1"/>
  <c r="ES172" i="12" s="1"/>
  <c r="EV172" i="12" s="1"/>
  <c r="EY172" i="12" s="1"/>
  <c r="FB172" i="12" s="1"/>
  <c r="EA172" i="12"/>
  <c r="DZ172" i="12"/>
  <c r="EC172" i="12" s="1"/>
  <c r="EF172" i="12" s="1"/>
  <c r="EI172" i="12" s="1"/>
  <c r="EL172" i="12" s="1"/>
  <c r="EO172" i="12" s="1"/>
  <c r="ER172" i="12" s="1"/>
  <c r="EU172" i="12" s="1"/>
  <c r="EX172" i="12" s="1"/>
  <c r="FA172" i="12" s="1"/>
  <c r="FD172" i="12" s="1"/>
  <c r="DY172" i="12"/>
  <c r="EB172" i="12" s="1"/>
  <c r="EE172" i="12" s="1"/>
  <c r="EH172" i="12" s="1"/>
  <c r="EK172" i="12" s="1"/>
  <c r="EN172" i="12" s="1"/>
  <c r="EQ172" i="12" s="1"/>
  <c r="ET172" i="12" s="1"/>
  <c r="EW172" i="12" s="1"/>
  <c r="EZ172" i="12" s="1"/>
  <c r="FC172" i="12" s="1"/>
  <c r="BD172" i="12"/>
  <c r="BC172" i="12"/>
  <c r="AZ172" i="12"/>
  <c r="AY172" i="12"/>
  <c r="AV172" i="12"/>
  <c r="AU172" i="12"/>
  <c r="AR172" i="12"/>
  <c r="AQ172" i="12"/>
  <c r="AN172" i="12"/>
  <c r="AM172" i="12"/>
  <c r="AJ172" i="12"/>
  <c r="AI172" i="12"/>
  <c r="AF172" i="12"/>
  <c r="AE172" i="12"/>
  <c r="AB172" i="12"/>
  <c r="AA172" i="12"/>
  <c r="X172" i="12"/>
  <c r="W172" i="12"/>
  <c r="Q172" i="12"/>
  <c r="P172" i="12"/>
  <c r="O172" i="12"/>
  <c r="N172" i="12"/>
  <c r="K172" i="12"/>
  <c r="G172" i="12"/>
  <c r="F172" i="12"/>
  <c r="D172" i="12"/>
  <c r="C172" i="12"/>
  <c r="B172" i="12"/>
  <c r="E172" i="12" s="1"/>
  <c r="A172" i="12"/>
  <c r="BF172" i="12" s="1"/>
  <c r="EA171" i="12"/>
  <c r="ED171" i="12" s="1"/>
  <c r="DZ171" i="12"/>
  <c r="DY171" i="12"/>
  <c r="EB171" i="12" s="1"/>
  <c r="BE171" i="12"/>
  <c r="BD171" i="12"/>
  <c r="BC171" i="12"/>
  <c r="BA171" i="12"/>
  <c r="AZ171" i="12"/>
  <c r="AY171" i="12"/>
  <c r="AW171" i="12"/>
  <c r="AV171" i="12"/>
  <c r="AU171" i="12"/>
  <c r="AS171" i="12"/>
  <c r="AR171" i="12"/>
  <c r="AQ171" i="12"/>
  <c r="AO171" i="12"/>
  <c r="AN171" i="12"/>
  <c r="AM171" i="12"/>
  <c r="AK171" i="12"/>
  <c r="AJ171" i="12"/>
  <c r="AI171" i="12"/>
  <c r="AG171" i="12"/>
  <c r="AF171" i="12"/>
  <c r="AE171" i="12"/>
  <c r="AC171" i="12"/>
  <c r="AB171" i="12"/>
  <c r="AA171" i="12"/>
  <c r="Y171" i="12"/>
  <c r="X171" i="12"/>
  <c r="W171" i="12"/>
  <c r="P171" i="12"/>
  <c r="O171" i="12"/>
  <c r="N171" i="12"/>
  <c r="J171" i="12"/>
  <c r="G171" i="12"/>
  <c r="D171" i="12"/>
  <c r="C171" i="12"/>
  <c r="B171" i="12"/>
  <c r="A171" i="12"/>
  <c r="BF171" i="12" s="1"/>
  <c r="DW170" i="12"/>
  <c r="DX170" i="12" s="1"/>
  <c r="DV170" i="12"/>
  <c r="DU170" i="12"/>
  <c r="BE170" i="12"/>
  <c r="BA170" i="12"/>
  <c r="AW170" i="12"/>
  <c r="AS170" i="12"/>
  <c r="AO170" i="12"/>
  <c r="AK170" i="12"/>
  <c r="AG170" i="12"/>
  <c r="AC170" i="12"/>
  <c r="Y170" i="12"/>
  <c r="P170" i="12"/>
  <c r="O170" i="12"/>
  <c r="N170" i="12"/>
  <c r="J170" i="12"/>
  <c r="E170" i="12"/>
  <c r="D170" i="12"/>
  <c r="C170" i="12"/>
  <c r="B170" i="12"/>
  <c r="A170" i="12"/>
  <c r="BB170" i="12" s="1"/>
  <c r="BF169" i="12"/>
  <c r="AX169" i="12"/>
  <c r="AP169" i="12"/>
  <c r="AH169" i="12"/>
  <c r="Z169" i="12"/>
  <c r="Q169" i="12"/>
  <c r="P169" i="12"/>
  <c r="G169" i="12" s="1"/>
  <c r="O169" i="12"/>
  <c r="N169" i="12"/>
  <c r="K169" i="12"/>
  <c r="F169" i="12"/>
  <c r="E169" i="12"/>
  <c r="D169" i="12"/>
  <c r="C169" i="12"/>
  <c r="B169" i="12"/>
  <c r="A169" i="12"/>
  <c r="BB169" i="12" s="1"/>
  <c r="EK168" i="12"/>
  <c r="EN168" i="12" s="1"/>
  <c r="EQ168" i="12" s="1"/>
  <c r="ET168" i="12" s="1"/>
  <c r="EW168" i="12" s="1"/>
  <c r="EZ168" i="12" s="1"/>
  <c r="FC168" i="12" s="1"/>
  <c r="EH168" i="12"/>
  <c r="EG168" i="12"/>
  <c r="EJ168" i="12" s="1"/>
  <c r="EM168" i="12" s="1"/>
  <c r="EP168" i="12" s="1"/>
  <c r="ES168" i="12" s="1"/>
  <c r="EV168" i="12" s="1"/>
  <c r="EY168" i="12" s="1"/>
  <c r="FB168" i="12" s="1"/>
  <c r="ED168" i="12"/>
  <c r="EA168" i="12"/>
  <c r="DZ168" i="12"/>
  <c r="EC168" i="12" s="1"/>
  <c r="EF168" i="12" s="1"/>
  <c r="EI168" i="12" s="1"/>
  <c r="EL168" i="12" s="1"/>
  <c r="EO168" i="12" s="1"/>
  <c r="ER168" i="12" s="1"/>
  <c r="EU168" i="12" s="1"/>
  <c r="EX168" i="12" s="1"/>
  <c r="FA168" i="12" s="1"/>
  <c r="FD168" i="12" s="1"/>
  <c r="DY168" i="12"/>
  <c r="EB168" i="12" s="1"/>
  <c r="EE168" i="12" s="1"/>
  <c r="BD168" i="12"/>
  <c r="BC168" i="12"/>
  <c r="AZ168" i="12"/>
  <c r="AY168" i="12"/>
  <c r="AV168" i="12"/>
  <c r="AU168" i="12"/>
  <c r="AR168" i="12"/>
  <c r="AQ168" i="12"/>
  <c r="AN168" i="12"/>
  <c r="AM168" i="12"/>
  <c r="AJ168" i="12"/>
  <c r="AI168" i="12"/>
  <c r="AF168" i="12"/>
  <c r="AE168" i="12"/>
  <c r="AB168" i="12"/>
  <c r="AA168" i="12"/>
  <c r="X168" i="12"/>
  <c r="W168" i="12"/>
  <c r="Q168" i="12"/>
  <c r="P168" i="12"/>
  <c r="O168" i="12"/>
  <c r="N168" i="12"/>
  <c r="K168" i="12"/>
  <c r="G168" i="12"/>
  <c r="F168" i="12"/>
  <c r="D168" i="12"/>
  <c r="C168" i="12"/>
  <c r="B168" i="12"/>
  <c r="E168" i="12" s="1"/>
  <c r="A168" i="12"/>
  <c r="BF168" i="12" s="1"/>
  <c r="EP167" i="12"/>
  <c r="ES167" i="12" s="1"/>
  <c r="EV167" i="12" s="1"/>
  <c r="EY167" i="12" s="1"/>
  <c r="FB167" i="12" s="1"/>
  <c r="ED167" i="12"/>
  <c r="EG167" i="12" s="1"/>
  <c r="EJ167" i="12" s="1"/>
  <c r="EM167" i="12" s="1"/>
  <c r="EA167" i="12"/>
  <c r="DZ167" i="12"/>
  <c r="EC167" i="12" s="1"/>
  <c r="EF167" i="12" s="1"/>
  <c r="EI167" i="12" s="1"/>
  <c r="EL167" i="12" s="1"/>
  <c r="EO167" i="12" s="1"/>
  <c r="ER167" i="12" s="1"/>
  <c r="EU167" i="12" s="1"/>
  <c r="EX167" i="12" s="1"/>
  <c r="FA167" i="12" s="1"/>
  <c r="FD167" i="12" s="1"/>
  <c r="DY167" i="12"/>
  <c r="EB167" i="12" s="1"/>
  <c r="EE167" i="12" s="1"/>
  <c r="EH167" i="12" s="1"/>
  <c r="EK167" i="12" s="1"/>
  <c r="EN167" i="12" s="1"/>
  <c r="EQ167" i="12" s="1"/>
  <c r="ET167" i="12" s="1"/>
  <c r="EW167" i="12" s="1"/>
  <c r="EZ167" i="12" s="1"/>
  <c r="FC167" i="12" s="1"/>
  <c r="BE167" i="12"/>
  <c r="BD167" i="12"/>
  <c r="BC167" i="12"/>
  <c r="BA167" i="12"/>
  <c r="AZ167" i="12"/>
  <c r="AY167" i="12"/>
  <c r="AW167" i="12"/>
  <c r="AV167" i="12"/>
  <c r="AU167" i="12"/>
  <c r="AS167" i="12"/>
  <c r="AR167" i="12"/>
  <c r="AQ167" i="12"/>
  <c r="AO167" i="12"/>
  <c r="AN167" i="12"/>
  <c r="AM167" i="12"/>
  <c r="AK167" i="12"/>
  <c r="AJ167" i="12"/>
  <c r="AI167" i="12"/>
  <c r="AG167" i="12"/>
  <c r="AF167" i="12"/>
  <c r="AE167" i="12"/>
  <c r="AC167" i="12"/>
  <c r="AB167" i="12"/>
  <c r="AA167" i="12"/>
  <c r="Y167" i="12"/>
  <c r="X167" i="12"/>
  <c r="W167" i="12"/>
  <c r="P167" i="12"/>
  <c r="O167" i="12"/>
  <c r="N167" i="12"/>
  <c r="J167" i="12"/>
  <c r="G167" i="12"/>
  <c r="D167" i="12"/>
  <c r="C167" i="12"/>
  <c r="B167" i="12"/>
  <c r="E167" i="12" s="1"/>
  <c r="A167" i="12"/>
  <c r="BF167" i="12" s="1"/>
  <c r="EB166" i="12"/>
  <c r="EA166" i="12"/>
  <c r="DZ166" i="12"/>
  <c r="EC166" i="12" s="1"/>
  <c r="DY166" i="12"/>
  <c r="BF166" i="12"/>
  <c r="AP166" i="12"/>
  <c r="Z166" i="12"/>
  <c r="Q166" i="12"/>
  <c r="P166" i="12"/>
  <c r="O166" i="12"/>
  <c r="N166" i="12"/>
  <c r="K166" i="12"/>
  <c r="D166" i="12"/>
  <c r="C166" i="12"/>
  <c r="B166" i="12"/>
  <c r="A166" i="12"/>
  <c r="AT166" i="12" s="1"/>
  <c r="DY165" i="12"/>
  <c r="DU165" i="12"/>
  <c r="DV165" i="12" s="1"/>
  <c r="DW165" i="12" s="1"/>
  <c r="DX165" i="12" s="1"/>
  <c r="BC165" i="12"/>
  <c r="BB165" i="12"/>
  <c r="AY165" i="12"/>
  <c r="AU165" i="12"/>
  <c r="AT165" i="12"/>
  <c r="AQ165" i="12"/>
  <c r="AM165" i="12"/>
  <c r="AL165" i="12"/>
  <c r="AI165" i="12"/>
  <c r="AE165" i="12"/>
  <c r="AD165" i="12"/>
  <c r="AA165" i="12"/>
  <c r="W165" i="12"/>
  <c r="Q165" i="12"/>
  <c r="P165" i="12"/>
  <c r="G165" i="12" s="1"/>
  <c r="O165" i="12"/>
  <c r="N165" i="12"/>
  <c r="K165" i="12"/>
  <c r="F165" i="12"/>
  <c r="D165" i="12"/>
  <c r="C165" i="12"/>
  <c r="B165" i="12"/>
  <c r="E165" i="12" s="1"/>
  <c r="A165" i="12"/>
  <c r="BD164" i="12"/>
  <c r="BC164" i="12"/>
  <c r="AZ164" i="12"/>
  <c r="AY164" i="12"/>
  <c r="AV164" i="12"/>
  <c r="AU164" i="12"/>
  <c r="AR164" i="12"/>
  <c r="AQ164" i="12"/>
  <c r="AN164" i="12"/>
  <c r="AM164" i="12"/>
  <c r="AJ164" i="12"/>
  <c r="AI164" i="12"/>
  <c r="AF164" i="12"/>
  <c r="AE164" i="12"/>
  <c r="AB164" i="12"/>
  <c r="AA164" i="12"/>
  <c r="X164" i="12"/>
  <c r="W164" i="12"/>
  <c r="Q164" i="12"/>
  <c r="P164" i="12"/>
  <c r="O164" i="12"/>
  <c r="N164" i="12"/>
  <c r="K164" i="12"/>
  <c r="G164" i="12"/>
  <c r="F164" i="12"/>
  <c r="D164" i="12"/>
  <c r="C164" i="12"/>
  <c r="B164" i="12"/>
  <c r="E164" i="12" s="1"/>
  <c r="A164" i="12"/>
  <c r="BF164" i="12" s="1"/>
  <c r="ED163" i="12"/>
  <c r="EG163" i="12" s="1"/>
  <c r="EJ163" i="12" s="1"/>
  <c r="EM163" i="12" s="1"/>
  <c r="EP163" i="12" s="1"/>
  <c r="ES163" i="12" s="1"/>
  <c r="EV163" i="12" s="1"/>
  <c r="EY163" i="12" s="1"/>
  <c r="FB163" i="12" s="1"/>
  <c r="EA163" i="12"/>
  <c r="DZ163" i="12"/>
  <c r="EC163" i="12" s="1"/>
  <c r="EF163" i="12" s="1"/>
  <c r="EI163" i="12" s="1"/>
  <c r="EL163" i="12" s="1"/>
  <c r="EO163" i="12" s="1"/>
  <c r="ER163" i="12" s="1"/>
  <c r="EU163" i="12" s="1"/>
  <c r="EX163" i="12" s="1"/>
  <c r="FA163" i="12" s="1"/>
  <c r="FD163" i="12" s="1"/>
  <c r="DY163" i="12"/>
  <c r="EB163" i="12" s="1"/>
  <c r="EE163" i="12" s="1"/>
  <c r="EH163" i="12" s="1"/>
  <c r="EK163" i="12" s="1"/>
  <c r="EN163" i="12" s="1"/>
  <c r="EQ163" i="12" s="1"/>
  <c r="ET163" i="12" s="1"/>
  <c r="EW163" i="12" s="1"/>
  <c r="EZ163" i="12" s="1"/>
  <c r="FC163" i="12" s="1"/>
  <c r="BE163" i="12"/>
  <c r="BD163" i="12"/>
  <c r="BC163" i="12"/>
  <c r="BA163" i="12"/>
  <c r="AZ163" i="12"/>
  <c r="AY163" i="12"/>
  <c r="AW163" i="12"/>
  <c r="AV163" i="12"/>
  <c r="AU163" i="12"/>
  <c r="AS163" i="12"/>
  <c r="AR163" i="12"/>
  <c r="AQ163" i="12"/>
  <c r="AO163" i="12"/>
  <c r="AN163" i="12"/>
  <c r="AM163" i="12"/>
  <c r="AK163" i="12"/>
  <c r="AJ163" i="12"/>
  <c r="AI163" i="12"/>
  <c r="AG163" i="12"/>
  <c r="AF163" i="12"/>
  <c r="AE163" i="12"/>
  <c r="AC163" i="12"/>
  <c r="AB163" i="12"/>
  <c r="AA163" i="12"/>
  <c r="Y163" i="12"/>
  <c r="X163" i="12"/>
  <c r="W163" i="12"/>
  <c r="P163" i="12"/>
  <c r="O163" i="12"/>
  <c r="N163" i="12"/>
  <c r="J163" i="12"/>
  <c r="G163" i="12"/>
  <c r="D163" i="12"/>
  <c r="C163" i="12"/>
  <c r="B163" i="12"/>
  <c r="E163" i="12" s="1"/>
  <c r="A163" i="12"/>
  <c r="BF163" i="12" s="1"/>
  <c r="EB162" i="12"/>
  <c r="EE162" i="12" s="1"/>
  <c r="EH162" i="12" s="1"/>
  <c r="EK162" i="12" s="1"/>
  <c r="EN162" i="12" s="1"/>
  <c r="EQ162" i="12" s="1"/>
  <c r="ET162" i="12" s="1"/>
  <c r="EW162" i="12" s="1"/>
  <c r="EZ162" i="12" s="1"/>
  <c r="FC162" i="12" s="1"/>
  <c r="EA162" i="12"/>
  <c r="ED162" i="12" s="1"/>
  <c r="EG162" i="12" s="1"/>
  <c r="EJ162" i="12" s="1"/>
  <c r="EM162" i="12" s="1"/>
  <c r="EP162" i="12" s="1"/>
  <c r="ES162" i="12" s="1"/>
  <c r="EV162" i="12" s="1"/>
  <c r="EY162" i="12" s="1"/>
  <c r="FB162" i="12" s="1"/>
  <c r="DZ162" i="12"/>
  <c r="EC162" i="12" s="1"/>
  <c r="EF162" i="12" s="1"/>
  <c r="EI162" i="12" s="1"/>
  <c r="EL162" i="12" s="1"/>
  <c r="EO162" i="12" s="1"/>
  <c r="ER162" i="12" s="1"/>
  <c r="EU162" i="12" s="1"/>
  <c r="EX162" i="12" s="1"/>
  <c r="FA162" i="12" s="1"/>
  <c r="FD162" i="12" s="1"/>
  <c r="DY162" i="12"/>
  <c r="BF162" i="12"/>
  <c r="BE162" i="12"/>
  <c r="BB162" i="12"/>
  <c r="AW162" i="12"/>
  <c r="AT162" i="12"/>
  <c r="AP162" i="12"/>
  <c r="AL162" i="12"/>
  <c r="AH162" i="12"/>
  <c r="AG162" i="12"/>
  <c r="Z162" i="12"/>
  <c r="Y162" i="12"/>
  <c r="Q162" i="12"/>
  <c r="P162" i="12"/>
  <c r="O162" i="12"/>
  <c r="N162" i="12"/>
  <c r="K162" i="12"/>
  <c r="E162" i="12"/>
  <c r="D162" i="12"/>
  <c r="C162" i="12"/>
  <c r="B162" i="12"/>
  <c r="A162" i="12"/>
  <c r="EG161" i="12"/>
  <c r="EC161" i="12"/>
  <c r="EF161" i="12" s="1"/>
  <c r="EA161" i="12"/>
  <c r="ED161" i="12" s="1"/>
  <c r="DZ161" i="12"/>
  <c r="DY161" i="12"/>
  <c r="BC161" i="12"/>
  <c r="BB161" i="12"/>
  <c r="AY161" i="12"/>
  <c r="AU161" i="12"/>
  <c r="AT161" i="12"/>
  <c r="AQ161" i="12"/>
  <c r="AM161" i="12"/>
  <c r="AL161" i="12"/>
  <c r="AI161" i="12"/>
  <c r="AE161" i="12"/>
  <c r="AD161" i="12"/>
  <c r="AA161" i="12"/>
  <c r="W161" i="12"/>
  <c r="Q161" i="12"/>
  <c r="P161" i="12"/>
  <c r="G161" i="12" s="1"/>
  <c r="O161" i="12"/>
  <c r="N161" i="12"/>
  <c r="K161" i="12"/>
  <c r="F161" i="12"/>
  <c r="D161" i="12"/>
  <c r="C161" i="12"/>
  <c r="B161" i="12"/>
  <c r="A161" i="12"/>
  <c r="DU160" i="12"/>
  <c r="DV160" i="12" s="1"/>
  <c r="DW160" i="12" s="1"/>
  <c r="DX160" i="12" s="1"/>
  <c r="BD160" i="12"/>
  <c r="BC160" i="12"/>
  <c r="AZ160" i="12"/>
  <c r="AY160" i="12"/>
  <c r="AV160" i="12"/>
  <c r="AU160" i="12"/>
  <c r="AR160" i="12"/>
  <c r="AQ160" i="12"/>
  <c r="AN160" i="12"/>
  <c r="AM160" i="12"/>
  <c r="AJ160" i="12"/>
  <c r="AI160" i="12"/>
  <c r="AF160" i="12"/>
  <c r="AE160" i="12"/>
  <c r="AB160" i="12"/>
  <c r="AA160" i="12"/>
  <c r="X160" i="12"/>
  <c r="W160" i="12"/>
  <c r="Q160" i="12"/>
  <c r="P160" i="12"/>
  <c r="O160" i="12"/>
  <c r="N160" i="12"/>
  <c r="K160" i="12"/>
  <c r="G160" i="12"/>
  <c r="F160" i="12"/>
  <c r="D160" i="12"/>
  <c r="C160" i="12"/>
  <c r="B160" i="12"/>
  <c r="E160" i="12" s="1"/>
  <c r="A160" i="12"/>
  <c r="BF160" i="12" s="1"/>
  <c r="BE159" i="12"/>
  <c r="BD159" i="12"/>
  <c r="BC159" i="12"/>
  <c r="BA159" i="12"/>
  <c r="AZ159" i="12"/>
  <c r="AY159" i="12"/>
  <c r="AW159" i="12"/>
  <c r="AV159" i="12"/>
  <c r="AU159" i="12"/>
  <c r="AS159" i="12"/>
  <c r="AR159" i="12"/>
  <c r="AQ159" i="12"/>
  <c r="AO159" i="12"/>
  <c r="AN159" i="12"/>
  <c r="AM159" i="12"/>
  <c r="AK159" i="12"/>
  <c r="AJ159" i="12"/>
  <c r="AI159" i="12"/>
  <c r="AG159" i="12"/>
  <c r="AF159" i="12"/>
  <c r="AE159" i="12"/>
  <c r="AC159" i="12"/>
  <c r="AB159" i="12"/>
  <c r="AA159" i="12"/>
  <c r="Y159" i="12"/>
  <c r="X159" i="12"/>
  <c r="W159" i="12"/>
  <c r="P159" i="12"/>
  <c r="O159" i="12"/>
  <c r="N159" i="12"/>
  <c r="J159" i="12"/>
  <c r="G159" i="12"/>
  <c r="D159" i="12"/>
  <c r="C159" i="12"/>
  <c r="B159" i="12"/>
  <c r="E159" i="12" s="1"/>
  <c r="A159" i="12"/>
  <c r="BF159" i="12" s="1"/>
  <c r="EB158" i="12"/>
  <c r="EE158" i="12" s="1"/>
  <c r="EH158" i="12" s="1"/>
  <c r="EK158" i="12" s="1"/>
  <c r="EN158" i="12" s="1"/>
  <c r="EQ158" i="12" s="1"/>
  <c r="ET158" i="12" s="1"/>
  <c r="EW158" i="12" s="1"/>
  <c r="EZ158" i="12" s="1"/>
  <c r="FC158" i="12" s="1"/>
  <c r="EA158" i="12"/>
  <c r="ED158" i="12" s="1"/>
  <c r="EG158" i="12" s="1"/>
  <c r="EJ158" i="12" s="1"/>
  <c r="EM158" i="12" s="1"/>
  <c r="EP158" i="12" s="1"/>
  <c r="ES158" i="12" s="1"/>
  <c r="EV158" i="12" s="1"/>
  <c r="EY158" i="12" s="1"/>
  <c r="FB158" i="12" s="1"/>
  <c r="DZ158" i="12"/>
  <c r="EC158" i="12" s="1"/>
  <c r="EF158" i="12" s="1"/>
  <c r="EI158" i="12" s="1"/>
  <c r="EL158" i="12" s="1"/>
  <c r="EO158" i="12" s="1"/>
  <c r="ER158" i="12" s="1"/>
  <c r="EU158" i="12" s="1"/>
  <c r="EX158" i="12" s="1"/>
  <c r="FA158" i="12" s="1"/>
  <c r="FD158" i="12" s="1"/>
  <c r="DY158" i="12"/>
  <c r="P158" i="12"/>
  <c r="O158" i="12"/>
  <c r="N158" i="12"/>
  <c r="E158" i="12"/>
  <c r="D158" i="12"/>
  <c r="C158" i="12"/>
  <c r="B158" i="12"/>
  <c r="A158" i="12"/>
  <c r="EF157" i="12"/>
  <c r="EI157" i="12" s="1"/>
  <c r="EL157" i="12" s="1"/>
  <c r="EO157" i="12" s="1"/>
  <c r="ER157" i="12" s="1"/>
  <c r="EU157" i="12" s="1"/>
  <c r="EX157" i="12" s="1"/>
  <c r="FA157" i="12" s="1"/>
  <c r="FD157" i="12" s="1"/>
  <c r="EC157" i="12"/>
  <c r="EB157" i="12"/>
  <c r="EE157" i="12" s="1"/>
  <c r="EH157" i="12" s="1"/>
  <c r="EK157" i="12" s="1"/>
  <c r="EN157" i="12" s="1"/>
  <c r="EQ157" i="12" s="1"/>
  <c r="ET157" i="12" s="1"/>
  <c r="EW157" i="12" s="1"/>
  <c r="EZ157" i="12" s="1"/>
  <c r="FC157" i="12" s="1"/>
  <c r="EA157" i="12"/>
  <c r="ED157" i="12" s="1"/>
  <c r="EG157" i="12" s="1"/>
  <c r="EJ157" i="12" s="1"/>
  <c r="EM157" i="12" s="1"/>
  <c r="EP157" i="12" s="1"/>
  <c r="ES157" i="12" s="1"/>
  <c r="EV157" i="12" s="1"/>
  <c r="EY157" i="12" s="1"/>
  <c r="FB157" i="12" s="1"/>
  <c r="DZ157" i="12"/>
  <c r="DY157" i="12"/>
  <c r="Q157" i="12"/>
  <c r="P157" i="12"/>
  <c r="G157" i="12" s="1"/>
  <c r="O157" i="12"/>
  <c r="N157" i="12"/>
  <c r="K157" i="12"/>
  <c r="F157" i="12"/>
  <c r="E157" i="12"/>
  <c r="D157" i="12"/>
  <c r="C157" i="12"/>
  <c r="B157" i="12"/>
  <c r="A157" i="12"/>
  <c r="ED156" i="12"/>
  <c r="EG156" i="12" s="1"/>
  <c r="EA156" i="12"/>
  <c r="DZ156" i="12"/>
  <c r="EC156" i="12" s="1"/>
  <c r="DY156" i="12"/>
  <c r="BD156" i="12"/>
  <c r="BC156" i="12"/>
  <c r="AZ156" i="12"/>
  <c r="AY156" i="12"/>
  <c r="AV156" i="12"/>
  <c r="AU156" i="12"/>
  <c r="AR156" i="12"/>
  <c r="AQ156" i="12"/>
  <c r="AN156" i="12"/>
  <c r="AM156" i="12"/>
  <c r="AJ156" i="12"/>
  <c r="AI156" i="12"/>
  <c r="AF156" i="12"/>
  <c r="AE156" i="12"/>
  <c r="AB156" i="12"/>
  <c r="AA156" i="12"/>
  <c r="X156" i="12"/>
  <c r="W156" i="12"/>
  <c r="Q156" i="12"/>
  <c r="P156" i="12"/>
  <c r="O156" i="12"/>
  <c r="N156" i="12"/>
  <c r="K156" i="12"/>
  <c r="G156" i="12"/>
  <c r="F156" i="12"/>
  <c r="D156" i="12"/>
  <c r="C156" i="12"/>
  <c r="B156" i="12"/>
  <c r="A156" i="12"/>
  <c r="BF156" i="12" s="1"/>
  <c r="DV155" i="12"/>
  <c r="DW155" i="12" s="1"/>
  <c r="DX155" i="12" s="1"/>
  <c r="DU155" i="12"/>
  <c r="BE155" i="12"/>
  <c r="BD155" i="12"/>
  <c r="BC155" i="12"/>
  <c r="BA155" i="12"/>
  <c r="AZ155" i="12"/>
  <c r="AY155" i="12"/>
  <c r="AW155" i="12"/>
  <c r="AV155" i="12"/>
  <c r="AU155" i="12"/>
  <c r="AS155" i="12"/>
  <c r="AR155" i="12"/>
  <c r="AQ155" i="12"/>
  <c r="AO155" i="12"/>
  <c r="AN155" i="12"/>
  <c r="AM155" i="12"/>
  <c r="AK155" i="12"/>
  <c r="AJ155" i="12"/>
  <c r="AI155" i="12"/>
  <c r="AG155" i="12"/>
  <c r="AF155" i="12"/>
  <c r="AE155" i="12"/>
  <c r="AC155" i="12"/>
  <c r="AB155" i="12"/>
  <c r="AA155" i="12"/>
  <c r="Y155" i="12"/>
  <c r="X155" i="12"/>
  <c r="W155" i="12"/>
  <c r="P155" i="12"/>
  <c r="O155" i="12"/>
  <c r="N155" i="12"/>
  <c r="J155" i="12"/>
  <c r="G155" i="12"/>
  <c r="D155" i="12"/>
  <c r="C155" i="12"/>
  <c r="B155" i="12"/>
  <c r="E155" i="12" s="1"/>
  <c r="A155" i="12"/>
  <c r="BF155" i="12" s="1"/>
  <c r="BF154" i="12"/>
  <c r="BA154" i="12"/>
  <c r="AT154" i="12"/>
  <c r="AP154" i="12"/>
  <c r="AK154" i="12"/>
  <c r="AD154" i="12"/>
  <c r="Z154" i="12"/>
  <c r="P154" i="12"/>
  <c r="O154" i="12"/>
  <c r="N154" i="12"/>
  <c r="J154" i="12"/>
  <c r="E154" i="12"/>
  <c r="D154" i="12"/>
  <c r="C154" i="12"/>
  <c r="B154" i="12"/>
  <c r="A154" i="12"/>
  <c r="BB154" i="12" s="1"/>
  <c r="EG153" i="12"/>
  <c r="EJ153" i="12" s="1"/>
  <c r="EM153" i="12" s="1"/>
  <c r="EP153" i="12" s="1"/>
  <c r="ES153" i="12" s="1"/>
  <c r="EV153" i="12" s="1"/>
  <c r="EY153" i="12" s="1"/>
  <c r="FB153" i="12" s="1"/>
  <c r="EC153" i="12"/>
  <c r="EF153" i="12" s="1"/>
  <c r="EI153" i="12" s="1"/>
  <c r="EL153" i="12" s="1"/>
  <c r="EO153" i="12" s="1"/>
  <c r="ER153" i="12" s="1"/>
  <c r="EU153" i="12" s="1"/>
  <c r="EX153" i="12" s="1"/>
  <c r="FA153" i="12" s="1"/>
  <c r="FD153" i="12" s="1"/>
  <c r="EB153" i="12"/>
  <c r="EE153" i="12" s="1"/>
  <c r="EH153" i="12" s="1"/>
  <c r="EK153" i="12" s="1"/>
  <c r="EN153" i="12" s="1"/>
  <c r="EQ153" i="12" s="1"/>
  <c r="ET153" i="12" s="1"/>
  <c r="EW153" i="12" s="1"/>
  <c r="EZ153" i="12" s="1"/>
  <c r="FC153" i="12" s="1"/>
  <c r="EA153" i="12"/>
  <c r="ED153" i="12" s="1"/>
  <c r="DZ153" i="12"/>
  <c r="DY153" i="12"/>
  <c r="Q153" i="12"/>
  <c r="P153" i="12"/>
  <c r="G153" i="12" s="1"/>
  <c r="O153" i="12"/>
  <c r="N153" i="12"/>
  <c r="K153" i="12"/>
  <c r="F153" i="12"/>
  <c r="E153" i="12"/>
  <c r="D153" i="12"/>
  <c r="C153" i="12"/>
  <c r="B153" i="12"/>
  <c r="A153" i="12"/>
  <c r="EH152" i="12"/>
  <c r="EK152" i="12" s="1"/>
  <c r="EN152" i="12" s="1"/>
  <c r="EQ152" i="12" s="1"/>
  <c r="ET152" i="12" s="1"/>
  <c r="EW152" i="12" s="1"/>
  <c r="EZ152" i="12" s="1"/>
  <c r="FC152" i="12" s="1"/>
  <c r="ED152" i="12"/>
  <c r="EG152" i="12" s="1"/>
  <c r="EJ152" i="12" s="1"/>
  <c r="EM152" i="12" s="1"/>
  <c r="EP152" i="12" s="1"/>
  <c r="ES152" i="12" s="1"/>
  <c r="EV152" i="12" s="1"/>
  <c r="EY152" i="12" s="1"/>
  <c r="FB152" i="12" s="1"/>
  <c r="EA152" i="12"/>
  <c r="DZ152" i="12"/>
  <c r="EC152" i="12" s="1"/>
  <c r="EF152" i="12" s="1"/>
  <c r="EI152" i="12" s="1"/>
  <c r="EL152" i="12" s="1"/>
  <c r="EO152" i="12" s="1"/>
  <c r="ER152" i="12" s="1"/>
  <c r="EU152" i="12" s="1"/>
  <c r="EX152" i="12" s="1"/>
  <c r="FA152" i="12" s="1"/>
  <c r="FD152" i="12" s="1"/>
  <c r="DY152" i="12"/>
  <c r="EB152" i="12" s="1"/>
  <c r="EE152" i="12" s="1"/>
  <c r="BD152" i="12"/>
  <c r="BC152" i="12"/>
  <c r="AZ152" i="12"/>
  <c r="AY152" i="12"/>
  <c r="AV152" i="12"/>
  <c r="AU152" i="12"/>
  <c r="AR152" i="12"/>
  <c r="AQ152" i="12"/>
  <c r="AN152" i="12"/>
  <c r="AM152" i="12"/>
  <c r="AJ152" i="12"/>
  <c r="AI152" i="12"/>
  <c r="AF152" i="12"/>
  <c r="AE152" i="12"/>
  <c r="AB152" i="12"/>
  <c r="AA152" i="12"/>
  <c r="X152" i="12"/>
  <c r="W152" i="12"/>
  <c r="Q152" i="12"/>
  <c r="P152" i="12"/>
  <c r="O152" i="12"/>
  <c r="N152" i="12"/>
  <c r="K152" i="12"/>
  <c r="G152" i="12"/>
  <c r="F152" i="12"/>
  <c r="D152" i="12"/>
  <c r="C152" i="12"/>
  <c r="B152" i="12"/>
  <c r="E152" i="12" s="1"/>
  <c r="A152" i="12"/>
  <c r="BF152" i="12" s="1"/>
  <c r="EA151" i="12"/>
  <c r="ED151" i="12" s="1"/>
  <c r="DZ151" i="12"/>
  <c r="DY151" i="12"/>
  <c r="EB151" i="12" s="1"/>
  <c r="BE151" i="12"/>
  <c r="BD151" i="12"/>
  <c r="BC151" i="12"/>
  <c r="BA151" i="12"/>
  <c r="AZ151" i="12"/>
  <c r="AY151" i="12"/>
  <c r="AW151" i="12"/>
  <c r="AV151" i="12"/>
  <c r="AU151" i="12"/>
  <c r="AS151" i="12"/>
  <c r="AR151" i="12"/>
  <c r="AQ151" i="12"/>
  <c r="AO151" i="12"/>
  <c r="AN151" i="12"/>
  <c r="AM151" i="12"/>
  <c r="AK151" i="12"/>
  <c r="AJ151" i="12"/>
  <c r="AI151" i="12"/>
  <c r="AG151" i="12"/>
  <c r="AF151" i="12"/>
  <c r="AE151" i="12"/>
  <c r="AC151" i="12"/>
  <c r="AB151" i="12"/>
  <c r="AA151" i="12"/>
  <c r="Y151" i="12"/>
  <c r="X151" i="12"/>
  <c r="W151" i="12"/>
  <c r="P151" i="12"/>
  <c r="O151" i="12"/>
  <c r="N151" i="12"/>
  <c r="J151" i="12"/>
  <c r="G151" i="12"/>
  <c r="D151" i="12"/>
  <c r="C151" i="12"/>
  <c r="B151" i="12"/>
  <c r="A151" i="12"/>
  <c r="BF151" i="12" s="1"/>
  <c r="DW150" i="12"/>
  <c r="DX150" i="12" s="1"/>
  <c r="DV150" i="12"/>
  <c r="DU150" i="12"/>
  <c r="BF150" i="12"/>
  <c r="BE150" i="12"/>
  <c r="AX150" i="12"/>
  <c r="AW150" i="12"/>
  <c r="AS150" i="12"/>
  <c r="AO150" i="12"/>
  <c r="AK150" i="12"/>
  <c r="AH150" i="12"/>
  <c r="AC150" i="12"/>
  <c r="Z150" i="12"/>
  <c r="Y150" i="12"/>
  <c r="P150" i="12"/>
  <c r="O150" i="12"/>
  <c r="N150" i="12"/>
  <c r="J150" i="12"/>
  <c r="E150" i="12"/>
  <c r="D150" i="12"/>
  <c r="C150" i="12"/>
  <c r="B150" i="12"/>
  <c r="A150" i="12"/>
  <c r="BF149" i="12"/>
  <c r="BB149" i="12"/>
  <c r="AY149" i="12"/>
  <c r="AT149" i="12"/>
  <c r="AQ149" i="12"/>
  <c r="AP149" i="12"/>
  <c r="AI149" i="12"/>
  <c r="AH149" i="12"/>
  <c r="AD149" i="12"/>
  <c r="Z149" i="12"/>
  <c r="Q149" i="12"/>
  <c r="P149" i="12"/>
  <c r="G149" i="12" s="1"/>
  <c r="O149" i="12"/>
  <c r="N149" i="12"/>
  <c r="K149" i="12"/>
  <c r="F149" i="12"/>
  <c r="D149" i="12"/>
  <c r="C149" i="12"/>
  <c r="B149" i="12"/>
  <c r="E149" i="12" s="1"/>
  <c r="A149" i="12"/>
  <c r="EK148" i="12"/>
  <c r="EN148" i="12" s="1"/>
  <c r="EQ148" i="12" s="1"/>
  <c r="ET148" i="12" s="1"/>
  <c r="EW148" i="12" s="1"/>
  <c r="EZ148" i="12" s="1"/>
  <c r="FC148" i="12" s="1"/>
  <c r="EH148" i="12"/>
  <c r="EG148" i="12"/>
  <c r="EJ148" i="12" s="1"/>
  <c r="EM148" i="12" s="1"/>
  <c r="EP148" i="12" s="1"/>
  <c r="ES148" i="12" s="1"/>
  <c r="EV148" i="12" s="1"/>
  <c r="EY148" i="12" s="1"/>
  <c r="FB148" i="12" s="1"/>
  <c r="ED148" i="12"/>
  <c r="EA148" i="12"/>
  <c r="DZ148" i="12"/>
  <c r="EC148" i="12" s="1"/>
  <c r="EF148" i="12" s="1"/>
  <c r="EI148" i="12" s="1"/>
  <c r="EL148" i="12" s="1"/>
  <c r="EO148" i="12" s="1"/>
  <c r="ER148" i="12" s="1"/>
  <c r="EU148" i="12" s="1"/>
  <c r="EX148" i="12" s="1"/>
  <c r="FA148" i="12" s="1"/>
  <c r="FD148" i="12" s="1"/>
  <c r="DY148" i="12"/>
  <c r="EB148" i="12" s="1"/>
  <c r="EE148" i="12" s="1"/>
  <c r="BD148" i="12"/>
  <c r="BC148" i="12"/>
  <c r="AZ148" i="12"/>
  <c r="AY148" i="12"/>
  <c r="AV148" i="12"/>
  <c r="AU148" i="12"/>
  <c r="AR148" i="12"/>
  <c r="AQ148" i="12"/>
  <c r="AN148" i="12"/>
  <c r="AM148" i="12"/>
  <c r="AJ148" i="12"/>
  <c r="AI148" i="12"/>
  <c r="AF148" i="12"/>
  <c r="AE148" i="12"/>
  <c r="AB148" i="12"/>
  <c r="AA148" i="12"/>
  <c r="X148" i="12"/>
  <c r="W148" i="12"/>
  <c r="Q148" i="12"/>
  <c r="P148" i="12"/>
  <c r="O148" i="12"/>
  <c r="N148" i="12"/>
  <c r="K148" i="12"/>
  <c r="G148" i="12"/>
  <c r="F148" i="12"/>
  <c r="D148" i="12"/>
  <c r="C148" i="12"/>
  <c r="B148" i="12"/>
  <c r="E148" i="12" s="1"/>
  <c r="A148" i="12"/>
  <c r="BF148" i="12" s="1"/>
  <c r="EL147" i="12"/>
  <c r="EO147" i="12" s="1"/>
  <c r="ER147" i="12" s="1"/>
  <c r="EU147" i="12" s="1"/>
  <c r="EX147" i="12" s="1"/>
  <c r="FA147" i="12" s="1"/>
  <c r="FD147" i="12" s="1"/>
  <c r="ED147" i="12"/>
  <c r="EG147" i="12" s="1"/>
  <c r="EJ147" i="12" s="1"/>
  <c r="EM147" i="12" s="1"/>
  <c r="EP147" i="12" s="1"/>
  <c r="ES147" i="12" s="1"/>
  <c r="EV147" i="12" s="1"/>
  <c r="EY147" i="12" s="1"/>
  <c r="FB147" i="12" s="1"/>
  <c r="EA147" i="12"/>
  <c r="DZ147" i="12"/>
  <c r="EC147" i="12" s="1"/>
  <c r="EF147" i="12" s="1"/>
  <c r="EI147" i="12" s="1"/>
  <c r="DY147" i="12"/>
  <c r="EB147" i="12" s="1"/>
  <c r="EE147" i="12" s="1"/>
  <c r="EH147" i="12" s="1"/>
  <c r="EK147" i="12" s="1"/>
  <c r="EN147" i="12" s="1"/>
  <c r="EQ147" i="12" s="1"/>
  <c r="ET147" i="12" s="1"/>
  <c r="EW147" i="12" s="1"/>
  <c r="EZ147" i="12" s="1"/>
  <c r="FC147" i="12" s="1"/>
  <c r="BE147" i="12"/>
  <c r="BD147" i="12"/>
  <c r="BC147" i="12"/>
  <c r="BA147" i="12"/>
  <c r="AZ147" i="12"/>
  <c r="AY147" i="12"/>
  <c r="AW147" i="12"/>
  <c r="AV147" i="12"/>
  <c r="AU147" i="12"/>
  <c r="AS147" i="12"/>
  <c r="AR147" i="12"/>
  <c r="AQ147" i="12"/>
  <c r="AO147" i="12"/>
  <c r="AN147" i="12"/>
  <c r="AM147" i="12"/>
  <c r="AK147" i="12"/>
  <c r="AJ147" i="12"/>
  <c r="AI147" i="12"/>
  <c r="AG147" i="12"/>
  <c r="AF147" i="12"/>
  <c r="AE147" i="12"/>
  <c r="AC147" i="12"/>
  <c r="AB147" i="12"/>
  <c r="AA147" i="12"/>
  <c r="Y147" i="12"/>
  <c r="X147" i="12"/>
  <c r="W147" i="12"/>
  <c r="P147" i="12"/>
  <c r="O147" i="12"/>
  <c r="N147" i="12"/>
  <c r="J147" i="12"/>
  <c r="G147" i="12"/>
  <c r="D147" i="12"/>
  <c r="C147" i="12"/>
  <c r="B147" i="12"/>
  <c r="E147" i="12" s="1"/>
  <c r="A147" i="12"/>
  <c r="BF147" i="12" s="1"/>
  <c r="EF146" i="12"/>
  <c r="EI146" i="12" s="1"/>
  <c r="EB146" i="12"/>
  <c r="EA146" i="12"/>
  <c r="DZ146" i="12"/>
  <c r="EC146" i="12" s="1"/>
  <c r="DY146" i="12"/>
  <c r="BE146" i="12"/>
  <c r="AT146" i="12"/>
  <c r="AH146" i="12"/>
  <c r="Y146" i="12"/>
  <c r="Q146" i="12"/>
  <c r="P146" i="12"/>
  <c r="O146" i="12"/>
  <c r="N146" i="12"/>
  <c r="K146" i="12"/>
  <c r="D146" i="12"/>
  <c r="C146" i="12"/>
  <c r="B146" i="12"/>
  <c r="A146" i="12"/>
  <c r="BF146" i="12" s="1"/>
  <c r="DU145" i="12"/>
  <c r="DV145" i="12" s="1"/>
  <c r="DW145" i="12" s="1"/>
  <c r="DX145" i="12" s="1"/>
  <c r="DY145" i="12" s="1"/>
  <c r="BC145" i="12"/>
  <c r="BB145" i="12"/>
  <c r="AY145" i="12"/>
  <c r="AU145" i="12"/>
  <c r="AT145" i="12"/>
  <c r="AQ145" i="12"/>
  <c r="AM145" i="12"/>
  <c r="AL145" i="12"/>
  <c r="AI145" i="12"/>
  <c r="AE145" i="12"/>
  <c r="AD145" i="12"/>
  <c r="AA145" i="12"/>
  <c r="W145" i="12"/>
  <c r="Q145" i="12"/>
  <c r="P145" i="12"/>
  <c r="G145" i="12" s="1"/>
  <c r="O145" i="12"/>
  <c r="N145" i="12"/>
  <c r="K145" i="12"/>
  <c r="F145" i="12"/>
  <c r="D145" i="12"/>
  <c r="C145" i="12"/>
  <c r="B145" i="12"/>
  <c r="E145" i="12" s="1"/>
  <c r="A145" i="12"/>
  <c r="BD144" i="12"/>
  <c r="BC144" i="12"/>
  <c r="AZ144" i="12"/>
  <c r="AY144" i="12"/>
  <c r="AV144" i="12"/>
  <c r="AU144" i="12"/>
  <c r="AR144" i="12"/>
  <c r="AQ144" i="12"/>
  <c r="AN144" i="12"/>
  <c r="AM144" i="12"/>
  <c r="AJ144" i="12"/>
  <c r="AI144" i="12"/>
  <c r="AF144" i="12"/>
  <c r="AE144" i="12"/>
  <c r="AB144" i="12"/>
  <c r="AA144" i="12"/>
  <c r="X144" i="12"/>
  <c r="W144" i="12"/>
  <c r="Q144" i="12"/>
  <c r="P144" i="12"/>
  <c r="O144" i="12"/>
  <c r="N144" i="12"/>
  <c r="K144" i="12"/>
  <c r="G144" i="12"/>
  <c r="F144" i="12"/>
  <c r="D144" i="12"/>
  <c r="C144" i="12"/>
  <c r="B144" i="12"/>
  <c r="E144" i="12" s="1"/>
  <c r="A144" i="12"/>
  <c r="BF144" i="12" s="1"/>
  <c r="EL143" i="12"/>
  <c r="EO143" i="12" s="1"/>
  <c r="ER143" i="12" s="1"/>
  <c r="EU143" i="12" s="1"/>
  <c r="EX143" i="12" s="1"/>
  <c r="FA143" i="12" s="1"/>
  <c r="FD143" i="12" s="1"/>
  <c r="ED143" i="12"/>
  <c r="EG143" i="12" s="1"/>
  <c r="EJ143" i="12" s="1"/>
  <c r="EM143" i="12" s="1"/>
  <c r="EP143" i="12" s="1"/>
  <c r="ES143" i="12" s="1"/>
  <c r="EV143" i="12" s="1"/>
  <c r="EY143" i="12" s="1"/>
  <c r="FB143" i="12" s="1"/>
  <c r="EA143" i="12"/>
  <c r="DZ143" i="12"/>
  <c r="EC143" i="12" s="1"/>
  <c r="EF143" i="12" s="1"/>
  <c r="EI143" i="12" s="1"/>
  <c r="DY143" i="12"/>
  <c r="EB143" i="12" s="1"/>
  <c r="EE143" i="12" s="1"/>
  <c r="EH143" i="12" s="1"/>
  <c r="EK143" i="12" s="1"/>
  <c r="EN143" i="12" s="1"/>
  <c r="EQ143" i="12" s="1"/>
  <c r="ET143" i="12" s="1"/>
  <c r="EW143" i="12" s="1"/>
  <c r="EZ143" i="12" s="1"/>
  <c r="FC143" i="12" s="1"/>
  <c r="BE143" i="12"/>
  <c r="BD143" i="12"/>
  <c r="BC143" i="12"/>
  <c r="BA143" i="12"/>
  <c r="AZ143" i="12"/>
  <c r="AY143" i="12"/>
  <c r="AW143" i="12"/>
  <c r="AV143" i="12"/>
  <c r="AU143" i="12"/>
  <c r="AS143" i="12"/>
  <c r="AR143" i="12"/>
  <c r="AQ143" i="12"/>
  <c r="AO143" i="12"/>
  <c r="AN143" i="12"/>
  <c r="AM143" i="12"/>
  <c r="AK143" i="12"/>
  <c r="AJ143" i="12"/>
  <c r="AI143" i="12"/>
  <c r="AG143" i="12"/>
  <c r="AF143" i="12"/>
  <c r="AE143" i="12"/>
  <c r="AC143" i="12"/>
  <c r="AB143" i="12"/>
  <c r="AA143" i="12"/>
  <c r="Y143" i="12"/>
  <c r="X143" i="12"/>
  <c r="W143" i="12"/>
  <c r="P143" i="12"/>
  <c r="O143" i="12"/>
  <c r="N143" i="12"/>
  <c r="J143" i="12"/>
  <c r="G143" i="12"/>
  <c r="D143" i="12"/>
  <c r="C143" i="12"/>
  <c r="B143" i="12"/>
  <c r="E143" i="12" s="1"/>
  <c r="A143" i="12"/>
  <c r="BF143" i="12" s="1"/>
  <c r="EF142" i="12"/>
  <c r="EI142" i="12" s="1"/>
  <c r="EL142" i="12" s="1"/>
  <c r="EO142" i="12" s="1"/>
  <c r="ER142" i="12" s="1"/>
  <c r="EU142" i="12" s="1"/>
  <c r="EX142" i="12" s="1"/>
  <c r="FA142" i="12" s="1"/>
  <c r="FD142" i="12" s="1"/>
  <c r="EB142" i="12"/>
  <c r="EE142" i="12" s="1"/>
  <c r="EH142" i="12" s="1"/>
  <c r="EK142" i="12" s="1"/>
  <c r="EN142" i="12" s="1"/>
  <c r="EQ142" i="12" s="1"/>
  <c r="ET142" i="12" s="1"/>
  <c r="EW142" i="12" s="1"/>
  <c r="EZ142" i="12" s="1"/>
  <c r="FC142" i="12" s="1"/>
  <c r="EA142" i="12"/>
  <c r="ED142" i="12" s="1"/>
  <c r="EG142" i="12" s="1"/>
  <c r="EJ142" i="12" s="1"/>
  <c r="EM142" i="12" s="1"/>
  <c r="EP142" i="12" s="1"/>
  <c r="ES142" i="12" s="1"/>
  <c r="EV142" i="12" s="1"/>
  <c r="EY142" i="12" s="1"/>
  <c r="FB142" i="12" s="1"/>
  <c r="DZ142" i="12"/>
  <c r="EC142" i="12" s="1"/>
  <c r="DY142" i="12"/>
  <c r="Q142" i="12"/>
  <c r="P142" i="12"/>
  <c r="O142" i="12"/>
  <c r="N142" i="12"/>
  <c r="K142" i="12"/>
  <c r="E142" i="12"/>
  <c r="D142" i="12"/>
  <c r="C142" i="12"/>
  <c r="B142" i="12"/>
  <c r="A142" i="12"/>
  <c r="EF141" i="12"/>
  <c r="EC141" i="12"/>
  <c r="EA141" i="12"/>
  <c r="ED141" i="12" s="1"/>
  <c r="EG141" i="12" s="1"/>
  <c r="DZ141" i="12"/>
  <c r="DY141" i="12"/>
  <c r="BC141" i="12"/>
  <c r="BB141" i="12"/>
  <c r="AY141" i="12"/>
  <c r="AU141" i="12"/>
  <c r="AT141" i="12"/>
  <c r="AQ141" i="12"/>
  <c r="AM141" i="12"/>
  <c r="AL141" i="12"/>
  <c r="AI141" i="12"/>
  <c r="AE141" i="12"/>
  <c r="AD141" i="12"/>
  <c r="AA141" i="12"/>
  <c r="W141" i="12"/>
  <c r="Q141" i="12"/>
  <c r="P141" i="12"/>
  <c r="G141" i="12" s="1"/>
  <c r="O141" i="12"/>
  <c r="N141" i="12"/>
  <c r="K141" i="12"/>
  <c r="F141" i="12"/>
  <c r="D141" i="12"/>
  <c r="C141" i="12"/>
  <c r="B141" i="12"/>
  <c r="A141" i="12"/>
  <c r="DV140" i="12"/>
  <c r="DW140" i="12" s="1"/>
  <c r="DX140" i="12" s="1"/>
  <c r="DU140" i="12"/>
  <c r="BD140" i="12"/>
  <c r="BC140" i="12"/>
  <c r="AZ140" i="12"/>
  <c r="AY140" i="12"/>
  <c r="AV140" i="12"/>
  <c r="AU140" i="12"/>
  <c r="AR140" i="12"/>
  <c r="AQ140" i="12"/>
  <c r="AN140" i="12"/>
  <c r="AM140" i="12"/>
  <c r="AJ140" i="12"/>
  <c r="AI140" i="12"/>
  <c r="AF140" i="12"/>
  <c r="AE140" i="12"/>
  <c r="AB140" i="12"/>
  <c r="AA140" i="12"/>
  <c r="X140" i="12"/>
  <c r="W140" i="12"/>
  <c r="Q140" i="12"/>
  <c r="P140" i="12"/>
  <c r="O140" i="12"/>
  <c r="N140" i="12"/>
  <c r="K140" i="12"/>
  <c r="G140" i="12"/>
  <c r="F140" i="12"/>
  <c r="D140" i="12"/>
  <c r="C140" i="12"/>
  <c r="B140" i="12"/>
  <c r="E140" i="12" s="1"/>
  <c r="A140" i="12"/>
  <c r="BF140" i="12" s="1"/>
  <c r="BE139" i="12"/>
  <c r="BD139" i="12"/>
  <c r="BC139" i="12"/>
  <c r="BA139" i="12"/>
  <c r="AZ139" i="12"/>
  <c r="AY139" i="12"/>
  <c r="AW139" i="12"/>
  <c r="AV139" i="12"/>
  <c r="AU139" i="12"/>
  <c r="AS139" i="12"/>
  <c r="AR139" i="12"/>
  <c r="AQ139" i="12"/>
  <c r="AO139" i="12"/>
  <c r="AN139" i="12"/>
  <c r="AM139" i="12"/>
  <c r="AK139" i="12"/>
  <c r="AJ139" i="12"/>
  <c r="AI139" i="12"/>
  <c r="AG139" i="12"/>
  <c r="AF139" i="12"/>
  <c r="AE139" i="12"/>
  <c r="AC139" i="12"/>
  <c r="AB139" i="12"/>
  <c r="AA139" i="12"/>
  <c r="Y139" i="12"/>
  <c r="X139" i="12"/>
  <c r="W139" i="12"/>
  <c r="P139" i="12"/>
  <c r="O139" i="12"/>
  <c r="N139" i="12"/>
  <c r="J139" i="12"/>
  <c r="G139" i="12"/>
  <c r="D139" i="12"/>
  <c r="C139" i="12"/>
  <c r="B139" i="12"/>
  <c r="E139" i="12" s="1"/>
  <c r="A139" i="12"/>
  <c r="BF139" i="12" s="1"/>
  <c r="EE138" i="12"/>
  <c r="EH138" i="12" s="1"/>
  <c r="EK138" i="12" s="1"/>
  <c r="EN138" i="12" s="1"/>
  <c r="EQ138" i="12" s="1"/>
  <c r="ET138" i="12" s="1"/>
  <c r="EW138" i="12" s="1"/>
  <c r="EZ138" i="12" s="1"/>
  <c r="FC138" i="12" s="1"/>
  <c r="EB138" i="12"/>
  <c r="EA138" i="12"/>
  <c r="ED138" i="12" s="1"/>
  <c r="EG138" i="12" s="1"/>
  <c r="EJ138" i="12" s="1"/>
  <c r="EM138" i="12" s="1"/>
  <c r="EP138" i="12" s="1"/>
  <c r="ES138" i="12" s="1"/>
  <c r="EV138" i="12" s="1"/>
  <c r="EY138" i="12" s="1"/>
  <c r="FB138" i="12" s="1"/>
  <c r="DZ138" i="12"/>
  <c r="EC138" i="12" s="1"/>
  <c r="EF138" i="12" s="1"/>
  <c r="EI138" i="12" s="1"/>
  <c r="EL138" i="12" s="1"/>
  <c r="EO138" i="12" s="1"/>
  <c r="ER138" i="12" s="1"/>
  <c r="EU138" i="12" s="1"/>
  <c r="EX138" i="12" s="1"/>
  <c r="FA138" i="12" s="1"/>
  <c r="FD138" i="12" s="1"/>
  <c r="DY138" i="12"/>
  <c r="BE138" i="12"/>
  <c r="AX138" i="12"/>
  <c r="AS138" i="12"/>
  <c r="AO138" i="12"/>
  <c r="AH138" i="12"/>
  <c r="AC138" i="12"/>
  <c r="Y138" i="12"/>
  <c r="P138" i="12"/>
  <c r="O138" i="12"/>
  <c r="N138" i="12"/>
  <c r="J138" i="12"/>
  <c r="E138" i="12"/>
  <c r="D138" i="12"/>
  <c r="C138" i="12"/>
  <c r="B138" i="12"/>
  <c r="A138" i="12"/>
  <c r="BF138" i="12" s="1"/>
  <c r="EN137" i="12"/>
  <c r="EQ137" i="12" s="1"/>
  <c r="ET137" i="12" s="1"/>
  <c r="EW137" i="12" s="1"/>
  <c r="EZ137" i="12" s="1"/>
  <c r="FC137" i="12" s="1"/>
  <c r="EF137" i="12"/>
  <c r="EI137" i="12" s="1"/>
  <c r="EL137" i="12" s="1"/>
  <c r="EO137" i="12" s="1"/>
  <c r="ER137" i="12" s="1"/>
  <c r="EU137" i="12" s="1"/>
  <c r="EX137" i="12" s="1"/>
  <c r="FA137" i="12" s="1"/>
  <c r="FD137" i="12" s="1"/>
  <c r="EC137" i="12"/>
  <c r="EB137" i="12"/>
  <c r="EE137" i="12" s="1"/>
  <c r="EH137" i="12" s="1"/>
  <c r="EK137" i="12" s="1"/>
  <c r="EA137" i="12"/>
  <c r="ED137" i="12" s="1"/>
  <c r="EG137" i="12" s="1"/>
  <c r="EJ137" i="12" s="1"/>
  <c r="EM137" i="12" s="1"/>
  <c r="EP137" i="12" s="1"/>
  <c r="ES137" i="12" s="1"/>
  <c r="EV137" i="12" s="1"/>
  <c r="EY137" i="12" s="1"/>
  <c r="FB137" i="12" s="1"/>
  <c r="DZ137" i="12"/>
  <c r="DY137" i="12"/>
  <c r="BC137" i="12"/>
  <c r="AX137" i="12"/>
  <c r="AT137" i="12"/>
  <c r="AM137" i="12"/>
  <c r="AH137" i="12"/>
  <c r="AD137" i="12"/>
  <c r="W137" i="12"/>
  <c r="Q137" i="12"/>
  <c r="P137" i="12"/>
  <c r="G137" i="12" s="1"/>
  <c r="O137" i="12"/>
  <c r="N137" i="12"/>
  <c r="K137" i="12"/>
  <c r="F137" i="12"/>
  <c r="E137" i="12"/>
  <c r="D137" i="12"/>
  <c r="C137" i="12"/>
  <c r="B137" i="12"/>
  <c r="A137" i="12"/>
  <c r="BB137" i="12" s="1"/>
  <c r="EG136" i="12"/>
  <c r="ED136" i="12"/>
  <c r="EC136" i="12"/>
  <c r="EA136" i="12"/>
  <c r="DZ136" i="12"/>
  <c r="DY136" i="12"/>
  <c r="BD136" i="12"/>
  <c r="BC136" i="12"/>
  <c r="AZ136" i="12"/>
  <c r="AY136" i="12"/>
  <c r="AV136" i="12"/>
  <c r="AU136" i="12"/>
  <c r="AR136" i="12"/>
  <c r="AQ136" i="12"/>
  <c r="AN136" i="12"/>
  <c r="AM136" i="12"/>
  <c r="AJ136" i="12"/>
  <c r="AI136" i="12"/>
  <c r="AF136" i="12"/>
  <c r="AE136" i="12"/>
  <c r="AB136" i="12"/>
  <c r="AA136" i="12"/>
  <c r="X136" i="12"/>
  <c r="W136" i="12"/>
  <c r="Q136" i="12"/>
  <c r="P136" i="12"/>
  <c r="O136" i="12"/>
  <c r="N136" i="12"/>
  <c r="K136" i="12"/>
  <c r="G136" i="12"/>
  <c r="F136" i="12"/>
  <c r="D136" i="12"/>
  <c r="C136" i="12"/>
  <c r="B136" i="12"/>
  <c r="A136" i="12"/>
  <c r="BF136" i="12" s="1"/>
  <c r="DV135" i="12"/>
  <c r="DW135" i="12" s="1"/>
  <c r="DX135" i="12" s="1"/>
  <c r="DU135" i="12"/>
  <c r="BE135" i="12"/>
  <c r="BD135" i="12"/>
  <c r="BC135" i="12"/>
  <c r="BA135" i="12"/>
  <c r="AZ135" i="12"/>
  <c r="AY135" i="12"/>
  <c r="AW135" i="12"/>
  <c r="AV135" i="12"/>
  <c r="AU135" i="12"/>
  <c r="AS135" i="12"/>
  <c r="AR135" i="12"/>
  <c r="AQ135" i="12"/>
  <c r="AO135" i="12"/>
  <c r="AN135" i="12"/>
  <c r="AM135" i="12"/>
  <c r="AK135" i="12"/>
  <c r="AJ135" i="12"/>
  <c r="AI135" i="12"/>
  <c r="AG135" i="12"/>
  <c r="AF135" i="12"/>
  <c r="AE135" i="12"/>
  <c r="AC135" i="12"/>
  <c r="AB135" i="12"/>
  <c r="AA135" i="12"/>
  <c r="Y135" i="12"/>
  <c r="X135" i="12"/>
  <c r="W135" i="12"/>
  <c r="P135" i="12"/>
  <c r="O135" i="12"/>
  <c r="N135" i="12"/>
  <c r="J135" i="12"/>
  <c r="G135" i="12"/>
  <c r="D135" i="12"/>
  <c r="C135" i="12"/>
  <c r="B135" i="12"/>
  <c r="E135" i="12" s="1"/>
  <c r="A135" i="12"/>
  <c r="BF135" i="12" s="1"/>
  <c r="BB134" i="12"/>
  <c r="AS134" i="12"/>
  <c r="AH134" i="12"/>
  <c r="Q134" i="12"/>
  <c r="P134" i="12"/>
  <c r="O134" i="12"/>
  <c r="N134" i="12"/>
  <c r="K134" i="12"/>
  <c r="E134" i="12"/>
  <c r="D134" i="12"/>
  <c r="C134" i="12"/>
  <c r="B134" i="12"/>
  <c r="A134" i="12"/>
  <c r="BF134" i="12" s="1"/>
  <c r="EC133" i="12"/>
  <c r="EF133" i="12" s="1"/>
  <c r="EI133" i="12" s="1"/>
  <c r="EL133" i="12" s="1"/>
  <c r="EO133" i="12" s="1"/>
  <c r="ER133" i="12" s="1"/>
  <c r="EU133" i="12" s="1"/>
  <c r="EX133" i="12" s="1"/>
  <c r="FA133" i="12" s="1"/>
  <c r="FD133" i="12" s="1"/>
  <c r="EA133" i="12"/>
  <c r="ED133" i="12" s="1"/>
  <c r="EG133" i="12" s="1"/>
  <c r="EJ133" i="12" s="1"/>
  <c r="EM133" i="12" s="1"/>
  <c r="EP133" i="12" s="1"/>
  <c r="ES133" i="12" s="1"/>
  <c r="EV133" i="12" s="1"/>
  <c r="EY133" i="12" s="1"/>
  <c r="FB133" i="12" s="1"/>
  <c r="DZ133" i="12"/>
  <c r="DY133" i="12"/>
  <c r="EB133" i="12" s="1"/>
  <c r="EE133" i="12" s="1"/>
  <c r="EH133" i="12" s="1"/>
  <c r="EK133" i="12" s="1"/>
  <c r="EN133" i="12" s="1"/>
  <c r="EQ133" i="12" s="1"/>
  <c r="ET133" i="12" s="1"/>
  <c r="EW133" i="12" s="1"/>
  <c r="EZ133" i="12" s="1"/>
  <c r="FC133" i="12" s="1"/>
  <c r="BC133" i="12"/>
  <c r="AX133" i="12"/>
  <c r="AQ133" i="12"/>
  <c r="AM133" i="12"/>
  <c r="AH133" i="12"/>
  <c r="AA133" i="12"/>
  <c r="W133" i="12"/>
  <c r="Q133" i="12"/>
  <c r="P133" i="12"/>
  <c r="G133" i="12" s="1"/>
  <c r="O133" i="12"/>
  <c r="N133" i="12"/>
  <c r="K133" i="12"/>
  <c r="F133" i="12"/>
  <c r="D133" i="12"/>
  <c r="C133" i="12"/>
  <c r="B133" i="12"/>
  <c r="E133" i="12" s="1"/>
  <c r="A133" i="12"/>
  <c r="AY133" i="12" s="1"/>
  <c r="EL132" i="12"/>
  <c r="EO132" i="12" s="1"/>
  <c r="ER132" i="12" s="1"/>
  <c r="EU132" i="12" s="1"/>
  <c r="EX132" i="12" s="1"/>
  <c r="FA132" i="12" s="1"/>
  <c r="FD132" i="12" s="1"/>
  <c r="EG132" i="12"/>
  <c r="EJ132" i="12" s="1"/>
  <c r="EM132" i="12" s="1"/>
  <c r="EP132" i="12" s="1"/>
  <c r="ES132" i="12" s="1"/>
  <c r="EV132" i="12" s="1"/>
  <c r="EY132" i="12" s="1"/>
  <c r="FB132" i="12" s="1"/>
  <c r="ED132" i="12"/>
  <c r="EA132" i="12"/>
  <c r="DZ132" i="12"/>
  <c r="EC132" i="12" s="1"/>
  <c r="EF132" i="12" s="1"/>
  <c r="EI132" i="12" s="1"/>
  <c r="DY132" i="12"/>
  <c r="EB132" i="12" s="1"/>
  <c r="EE132" i="12" s="1"/>
  <c r="EH132" i="12" s="1"/>
  <c r="EK132" i="12" s="1"/>
  <c r="EN132" i="12" s="1"/>
  <c r="EQ132" i="12" s="1"/>
  <c r="ET132" i="12" s="1"/>
  <c r="EW132" i="12" s="1"/>
  <c r="EZ132" i="12" s="1"/>
  <c r="FC132" i="12" s="1"/>
  <c r="BD132" i="12"/>
  <c r="BC132" i="12"/>
  <c r="AZ132" i="12"/>
  <c r="AY132" i="12"/>
  <c r="AV132" i="12"/>
  <c r="AU132" i="12"/>
  <c r="AR132" i="12"/>
  <c r="AQ132" i="12"/>
  <c r="AN132" i="12"/>
  <c r="AM132" i="12"/>
  <c r="AJ132" i="12"/>
  <c r="AI132" i="12"/>
  <c r="AF132" i="12"/>
  <c r="AE132" i="12"/>
  <c r="AB132" i="12"/>
  <c r="AA132" i="12"/>
  <c r="X132" i="12"/>
  <c r="W132" i="12"/>
  <c r="Q132" i="12"/>
  <c r="P132" i="12"/>
  <c r="O132" i="12"/>
  <c r="N132" i="12"/>
  <c r="K132" i="12"/>
  <c r="G132" i="12"/>
  <c r="F132" i="12"/>
  <c r="D132" i="12"/>
  <c r="C132" i="12"/>
  <c r="B132" i="12"/>
  <c r="E132" i="12" s="1"/>
  <c r="A132" i="12"/>
  <c r="BF132" i="12" s="1"/>
  <c r="ED131" i="12"/>
  <c r="EA131" i="12"/>
  <c r="DZ131" i="12"/>
  <c r="DY131" i="12"/>
  <c r="EB131" i="12" s="1"/>
  <c r="BE131" i="12"/>
  <c r="BD131" i="12"/>
  <c r="BC131" i="12"/>
  <c r="BA131" i="12"/>
  <c r="AZ131" i="12"/>
  <c r="AY131" i="12"/>
  <c r="AW131" i="12"/>
  <c r="AV131" i="12"/>
  <c r="AU131" i="12"/>
  <c r="AS131" i="12"/>
  <c r="AR131" i="12"/>
  <c r="AQ131" i="12"/>
  <c r="AO131" i="12"/>
  <c r="AN131" i="12"/>
  <c r="AM131" i="12"/>
  <c r="AK131" i="12"/>
  <c r="AJ131" i="12"/>
  <c r="AI131" i="12"/>
  <c r="AG131" i="12"/>
  <c r="AF131" i="12"/>
  <c r="AE131" i="12"/>
  <c r="AC131" i="12"/>
  <c r="AB131" i="12"/>
  <c r="AA131" i="12"/>
  <c r="Y131" i="12"/>
  <c r="X131" i="12"/>
  <c r="W131" i="12"/>
  <c r="P131" i="12"/>
  <c r="O131" i="12"/>
  <c r="N131" i="12"/>
  <c r="J131" i="12"/>
  <c r="G131" i="12"/>
  <c r="D131" i="12"/>
  <c r="C131" i="12"/>
  <c r="B131" i="12"/>
  <c r="A131" i="12"/>
  <c r="BF131" i="12" s="1"/>
  <c r="DX130" i="12"/>
  <c r="DW130" i="12"/>
  <c r="DV130" i="12"/>
  <c r="DU130" i="12"/>
  <c r="P130" i="12"/>
  <c r="O130" i="12"/>
  <c r="N130" i="12"/>
  <c r="E130" i="12"/>
  <c r="D130" i="12"/>
  <c r="C130" i="12"/>
  <c r="B130" i="12"/>
  <c r="A130" i="12"/>
  <c r="Q129" i="12"/>
  <c r="P129" i="12"/>
  <c r="G129" i="12" s="1"/>
  <c r="O129" i="12"/>
  <c r="N129" i="12"/>
  <c r="K129" i="12"/>
  <c r="F129" i="12"/>
  <c r="E129" i="12"/>
  <c r="D129" i="12"/>
  <c r="C129" i="12"/>
  <c r="B129" i="12"/>
  <c r="A129" i="12"/>
  <c r="EK128" i="12"/>
  <c r="EN128" i="12" s="1"/>
  <c r="EQ128" i="12" s="1"/>
  <c r="ET128" i="12" s="1"/>
  <c r="EW128" i="12" s="1"/>
  <c r="EZ128" i="12" s="1"/>
  <c r="FC128" i="12" s="1"/>
  <c r="EH128" i="12"/>
  <c r="EG128" i="12"/>
  <c r="EJ128" i="12" s="1"/>
  <c r="EM128" i="12" s="1"/>
  <c r="EP128" i="12" s="1"/>
  <c r="ES128" i="12" s="1"/>
  <c r="EV128" i="12" s="1"/>
  <c r="EY128" i="12" s="1"/>
  <c r="FB128" i="12" s="1"/>
  <c r="ED128" i="12"/>
  <c r="EC128" i="12"/>
  <c r="EF128" i="12" s="1"/>
  <c r="EI128" i="12" s="1"/>
  <c r="EL128" i="12" s="1"/>
  <c r="EO128" i="12" s="1"/>
  <c r="ER128" i="12" s="1"/>
  <c r="EU128" i="12" s="1"/>
  <c r="EX128" i="12" s="1"/>
  <c r="FA128" i="12" s="1"/>
  <c r="FD128" i="12" s="1"/>
  <c r="EA128" i="12"/>
  <c r="DZ128" i="12"/>
  <c r="DY128" i="12"/>
  <c r="EB128" i="12" s="1"/>
  <c r="EE128" i="12" s="1"/>
  <c r="BD128" i="12"/>
  <c r="BC128" i="12"/>
  <c r="AZ128" i="12"/>
  <c r="AY128" i="12"/>
  <c r="AV128" i="12"/>
  <c r="AU128" i="12"/>
  <c r="AR128" i="12"/>
  <c r="AQ128" i="12"/>
  <c r="AN128" i="12"/>
  <c r="AM128" i="12"/>
  <c r="AJ128" i="12"/>
  <c r="AI128" i="12"/>
  <c r="AF128" i="12"/>
  <c r="AE128" i="12"/>
  <c r="AB128" i="12"/>
  <c r="AA128" i="12"/>
  <c r="X128" i="12"/>
  <c r="W128" i="12"/>
  <c r="Q128" i="12"/>
  <c r="P128" i="12"/>
  <c r="O128" i="12"/>
  <c r="N128" i="12"/>
  <c r="K128" i="12"/>
  <c r="G128" i="12"/>
  <c r="F128" i="12"/>
  <c r="D128" i="12"/>
  <c r="C128" i="12"/>
  <c r="B128" i="12"/>
  <c r="E128" i="12" s="1"/>
  <c r="A128" i="12"/>
  <c r="BF128" i="12" s="1"/>
  <c r="ED127" i="12"/>
  <c r="EG127" i="12" s="1"/>
  <c r="EJ127" i="12" s="1"/>
  <c r="EM127" i="12" s="1"/>
  <c r="EP127" i="12" s="1"/>
  <c r="ES127" i="12" s="1"/>
  <c r="EV127" i="12" s="1"/>
  <c r="EY127" i="12" s="1"/>
  <c r="FB127" i="12" s="1"/>
  <c r="EA127" i="12"/>
  <c r="DZ127" i="12"/>
  <c r="EC127" i="12" s="1"/>
  <c r="EF127" i="12" s="1"/>
  <c r="EI127" i="12" s="1"/>
  <c r="EL127" i="12" s="1"/>
  <c r="EO127" i="12" s="1"/>
  <c r="ER127" i="12" s="1"/>
  <c r="EU127" i="12" s="1"/>
  <c r="EX127" i="12" s="1"/>
  <c r="FA127" i="12" s="1"/>
  <c r="FD127" i="12" s="1"/>
  <c r="DY127" i="12"/>
  <c r="EB127" i="12" s="1"/>
  <c r="EE127" i="12" s="1"/>
  <c r="EH127" i="12" s="1"/>
  <c r="EK127" i="12" s="1"/>
  <c r="EN127" i="12" s="1"/>
  <c r="EQ127" i="12" s="1"/>
  <c r="ET127" i="12" s="1"/>
  <c r="EW127" i="12" s="1"/>
  <c r="EZ127" i="12" s="1"/>
  <c r="FC127" i="12" s="1"/>
  <c r="BE127" i="12"/>
  <c r="BD127" i="12"/>
  <c r="BC127" i="12"/>
  <c r="BA127" i="12"/>
  <c r="AZ127" i="12"/>
  <c r="AY127" i="12"/>
  <c r="AW127" i="12"/>
  <c r="AV127" i="12"/>
  <c r="AU127" i="12"/>
  <c r="AS127" i="12"/>
  <c r="AR127" i="12"/>
  <c r="AQ127" i="12"/>
  <c r="AO127" i="12"/>
  <c r="AN127" i="12"/>
  <c r="AM127" i="12"/>
  <c r="AK127" i="12"/>
  <c r="AJ127" i="12"/>
  <c r="AI127" i="12"/>
  <c r="AG127" i="12"/>
  <c r="AF127" i="12"/>
  <c r="AE127" i="12"/>
  <c r="AC127" i="12"/>
  <c r="AB127" i="12"/>
  <c r="AA127" i="12"/>
  <c r="Y127" i="12"/>
  <c r="X127" i="12"/>
  <c r="W127" i="12"/>
  <c r="P127" i="12"/>
  <c r="O127" i="12"/>
  <c r="N127" i="12"/>
  <c r="J127" i="12"/>
  <c r="G127" i="12"/>
  <c r="D127" i="12"/>
  <c r="C127" i="12"/>
  <c r="B127" i="12"/>
  <c r="E127" i="12" s="1"/>
  <c r="A127" i="12"/>
  <c r="BF127" i="12" s="1"/>
  <c r="EB126" i="12"/>
  <c r="EE126" i="12" s="1"/>
  <c r="EA126" i="12"/>
  <c r="DZ126" i="12"/>
  <c r="EC126" i="12" s="1"/>
  <c r="EF126" i="12" s="1"/>
  <c r="DY126" i="12"/>
  <c r="Q126" i="12"/>
  <c r="P126" i="12"/>
  <c r="O126" i="12"/>
  <c r="N126" i="12"/>
  <c r="K126" i="12"/>
  <c r="D126" i="12"/>
  <c r="C126" i="12"/>
  <c r="B126" i="12"/>
  <c r="A126" i="12"/>
  <c r="DU125" i="12"/>
  <c r="DV125" i="12" s="1"/>
  <c r="DW125" i="12" s="1"/>
  <c r="DX125" i="12" s="1"/>
  <c r="DY125" i="12" s="1"/>
  <c r="BC125" i="12"/>
  <c r="BB125" i="12"/>
  <c r="AY125" i="12"/>
  <c r="AU125" i="12"/>
  <c r="AT125" i="12"/>
  <c r="AQ125" i="12"/>
  <c r="AM125" i="12"/>
  <c r="AL125" i="12"/>
  <c r="AI125" i="12"/>
  <c r="AE125" i="12"/>
  <c r="AD125" i="12"/>
  <c r="AA125" i="12"/>
  <c r="W125" i="12"/>
  <c r="Q125" i="12"/>
  <c r="P125" i="12"/>
  <c r="G125" i="12" s="1"/>
  <c r="O125" i="12"/>
  <c r="N125" i="12"/>
  <c r="K125" i="12"/>
  <c r="F125" i="12"/>
  <c r="D125" i="12"/>
  <c r="C125" i="12"/>
  <c r="B125" i="12"/>
  <c r="E125" i="12" s="1"/>
  <c r="A125" i="12"/>
  <c r="BD124" i="12"/>
  <c r="BC124" i="12"/>
  <c r="AZ124" i="12"/>
  <c r="AY124" i="12"/>
  <c r="AV124" i="12"/>
  <c r="AU124" i="12"/>
  <c r="AR124" i="12"/>
  <c r="AQ124" i="12"/>
  <c r="AN124" i="12"/>
  <c r="AM124" i="12"/>
  <c r="AJ124" i="12"/>
  <c r="AI124" i="12"/>
  <c r="AF124" i="12"/>
  <c r="AE124" i="12"/>
  <c r="AB124" i="12"/>
  <c r="AA124" i="12"/>
  <c r="X124" i="12"/>
  <c r="W124" i="12"/>
  <c r="Q124" i="12"/>
  <c r="P124" i="12"/>
  <c r="O124" i="12"/>
  <c r="N124" i="12"/>
  <c r="K124" i="12"/>
  <c r="G124" i="12"/>
  <c r="F124" i="12"/>
  <c r="D124" i="12"/>
  <c r="C124" i="12"/>
  <c r="B124" i="12"/>
  <c r="E124" i="12" s="1"/>
  <c r="A124" i="12"/>
  <c r="BF124" i="12" s="1"/>
  <c r="EY123" i="12"/>
  <c r="FB123" i="12" s="1"/>
  <c r="EI123" i="12"/>
  <c r="EL123" i="12" s="1"/>
  <c r="EO123" i="12" s="1"/>
  <c r="ER123" i="12" s="1"/>
  <c r="EU123" i="12" s="1"/>
  <c r="EX123" i="12" s="1"/>
  <c r="FA123" i="12" s="1"/>
  <c r="FD123" i="12" s="1"/>
  <c r="EA123" i="12"/>
  <c r="ED123" i="12" s="1"/>
  <c r="EG123" i="12" s="1"/>
  <c r="EJ123" i="12" s="1"/>
  <c r="EM123" i="12" s="1"/>
  <c r="EP123" i="12" s="1"/>
  <c r="ES123" i="12" s="1"/>
  <c r="EV123" i="12" s="1"/>
  <c r="DZ123" i="12"/>
  <c r="EC123" i="12" s="1"/>
  <c r="EF123" i="12" s="1"/>
  <c r="DY123" i="12"/>
  <c r="EB123" i="12" s="1"/>
  <c r="EE123" i="12" s="1"/>
  <c r="EH123" i="12" s="1"/>
  <c r="EK123" i="12" s="1"/>
  <c r="EN123" i="12" s="1"/>
  <c r="EQ123" i="12" s="1"/>
  <c r="ET123" i="12" s="1"/>
  <c r="EW123" i="12" s="1"/>
  <c r="EZ123" i="12" s="1"/>
  <c r="FC123" i="12" s="1"/>
  <c r="BE123" i="12"/>
  <c r="BD123" i="12"/>
  <c r="BC123" i="12"/>
  <c r="BA123" i="12"/>
  <c r="AZ123" i="12"/>
  <c r="AY123" i="12"/>
  <c r="AW123" i="12"/>
  <c r="AV123" i="12"/>
  <c r="AU123" i="12"/>
  <c r="AS123" i="12"/>
  <c r="AR123" i="12"/>
  <c r="AQ123" i="12"/>
  <c r="AO123" i="12"/>
  <c r="AN123" i="12"/>
  <c r="AM123" i="12"/>
  <c r="AK123" i="12"/>
  <c r="AJ123" i="12"/>
  <c r="AI123" i="12"/>
  <c r="AG123" i="12"/>
  <c r="AF123" i="12"/>
  <c r="AE123" i="12"/>
  <c r="AC123" i="12"/>
  <c r="AB123" i="12"/>
  <c r="AA123" i="12"/>
  <c r="Y123" i="12"/>
  <c r="X123" i="12"/>
  <c r="W123" i="12"/>
  <c r="P123" i="12"/>
  <c r="O123" i="12"/>
  <c r="N123" i="12"/>
  <c r="J123" i="12"/>
  <c r="G123" i="12"/>
  <c r="D123" i="12"/>
  <c r="C123" i="12"/>
  <c r="B123" i="12"/>
  <c r="E123" i="12" s="1"/>
  <c r="A123" i="12"/>
  <c r="BF123" i="12" s="1"/>
  <c r="EM122" i="12"/>
  <c r="EP122" i="12" s="1"/>
  <c r="ES122" i="12" s="1"/>
  <c r="EV122" i="12" s="1"/>
  <c r="EY122" i="12" s="1"/>
  <c r="FB122" i="12" s="1"/>
  <c r="EJ122" i="12"/>
  <c r="EE122" i="12"/>
  <c r="EH122" i="12" s="1"/>
  <c r="EK122" i="12" s="1"/>
  <c r="EN122" i="12" s="1"/>
  <c r="EQ122" i="12" s="1"/>
  <c r="ET122" i="12" s="1"/>
  <c r="EW122" i="12" s="1"/>
  <c r="EZ122" i="12" s="1"/>
  <c r="FC122" i="12" s="1"/>
  <c r="EB122" i="12"/>
  <c r="EA122" i="12"/>
  <c r="ED122" i="12" s="1"/>
  <c r="EG122" i="12" s="1"/>
  <c r="DZ122" i="12"/>
  <c r="EC122" i="12" s="1"/>
  <c r="EF122" i="12" s="1"/>
  <c r="EI122" i="12" s="1"/>
  <c r="EL122" i="12" s="1"/>
  <c r="EO122" i="12" s="1"/>
  <c r="ER122" i="12" s="1"/>
  <c r="EU122" i="12" s="1"/>
  <c r="EX122" i="12" s="1"/>
  <c r="FA122" i="12" s="1"/>
  <c r="FD122" i="12" s="1"/>
  <c r="DY122" i="12"/>
  <c r="BA122" i="12"/>
  <c r="AS122" i="12"/>
  <c r="AK122" i="12"/>
  <c r="AC122" i="12"/>
  <c r="P122" i="12"/>
  <c r="O122" i="12"/>
  <c r="N122" i="12"/>
  <c r="J122" i="12"/>
  <c r="E122" i="12"/>
  <c r="D122" i="12"/>
  <c r="C122" i="12"/>
  <c r="B122" i="12"/>
  <c r="A122" i="12"/>
  <c r="EJ121" i="12"/>
  <c r="EC121" i="12"/>
  <c r="EF121" i="12" s="1"/>
  <c r="EB121" i="12"/>
  <c r="EA121" i="12"/>
  <c r="ED121" i="12" s="1"/>
  <c r="EG121" i="12" s="1"/>
  <c r="DZ121" i="12"/>
  <c r="DY121" i="12"/>
  <c r="BF121" i="12"/>
  <c r="AX121" i="12"/>
  <c r="AP121" i="12"/>
  <c r="Z121" i="12"/>
  <c r="Q121" i="12"/>
  <c r="P121" i="12"/>
  <c r="G121" i="12" s="1"/>
  <c r="O121" i="12"/>
  <c r="N121" i="12"/>
  <c r="K121" i="12"/>
  <c r="F121" i="12"/>
  <c r="D121" i="12"/>
  <c r="C121" i="12"/>
  <c r="B121" i="12"/>
  <c r="A121" i="12"/>
  <c r="DY120" i="12"/>
  <c r="DZ120" i="12" s="1"/>
  <c r="DV120" i="12"/>
  <c r="DW120" i="12" s="1"/>
  <c r="DX120" i="12" s="1"/>
  <c r="DU120" i="12"/>
  <c r="BD120" i="12"/>
  <c r="BC120" i="12"/>
  <c r="AZ120" i="12"/>
  <c r="AY120" i="12"/>
  <c r="AV120" i="12"/>
  <c r="AU120" i="12"/>
  <c r="AR120" i="12"/>
  <c r="AQ120" i="12"/>
  <c r="AN120" i="12"/>
  <c r="AM120" i="12"/>
  <c r="AJ120" i="12"/>
  <c r="AI120" i="12"/>
  <c r="AF120" i="12"/>
  <c r="AE120" i="12"/>
  <c r="AB120" i="12"/>
  <c r="AA120" i="12"/>
  <c r="X120" i="12"/>
  <c r="W120" i="12"/>
  <c r="Q120" i="12"/>
  <c r="P120" i="12"/>
  <c r="O120" i="12"/>
  <c r="N120" i="12"/>
  <c r="K120" i="12"/>
  <c r="G120" i="12"/>
  <c r="F120" i="12"/>
  <c r="D120" i="12"/>
  <c r="C120" i="12"/>
  <c r="B120" i="12"/>
  <c r="E120" i="12" s="1"/>
  <c r="A120" i="12"/>
  <c r="BF120" i="12" s="1"/>
  <c r="BE119" i="12"/>
  <c r="BD119" i="12"/>
  <c r="BC119" i="12"/>
  <c r="BA119" i="12"/>
  <c r="AZ119" i="12"/>
  <c r="AY119" i="12"/>
  <c r="AW119" i="12"/>
  <c r="AV119" i="12"/>
  <c r="AU119" i="12"/>
  <c r="AS119" i="12"/>
  <c r="AR119" i="12"/>
  <c r="AQ119" i="12"/>
  <c r="AO119" i="12"/>
  <c r="AN119" i="12"/>
  <c r="AM119" i="12"/>
  <c r="AK119" i="12"/>
  <c r="AJ119" i="12"/>
  <c r="AI119" i="12"/>
  <c r="AG119" i="12"/>
  <c r="AF119" i="12"/>
  <c r="AE119" i="12"/>
  <c r="AC119" i="12"/>
  <c r="AB119" i="12"/>
  <c r="AA119" i="12"/>
  <c r="Y119" i="12"/>
  <c r="X119" i="12"/>
  <c r="W119" i="12"/>
  <c r="P119" i="12"/>
  <c r="O119" i="12"/>
  <c r="N119" i="12"/>
  <c r="J119" i="12"/>
  <c r="G119" i="12"/>
  <c r="D119" i="12"/>
  <c r="C119" i="12"/>
  <c r="B119" i="12"/>
  <c r="E119" i="12" s="1"/>
  <c r="A119" i="12"/>
  <c r="BF119" i="12" s="1"/>
  <c r="EV118" i="12"/>
  <c r="EY118" i="12" s="1"/>
  <c r="FB118" i="12" s="1"/>
  <c r="EN118" i="12"/>
  <c r="EQ118" i="12" s="1"/>
  <c r="ET118" i="12" s="1"/>
  <c r="EW118" i="12" s="1"/>
  <c r="EZ118" i="12" s="1"/>
  <c r="FC118" i="12" s="1"/>
  <c r="EE118" i="12"/>
  <c r="EH118" i="12" s="1"/>
  <c r="EK118" i="12" s="1"/>
  <c r="EB118" i="12"/>
  <c r="EA118" i="12"/>
  <c r="ED118" i="12" s="1"/>
  <c r="EG118" i="12" s="1"/>
  <c r="EJ118" i="12" s="1"/>
  <c r="EM118" i="12" s="1"/>
  <c r="EP118" i="12" s="1"/>
  <c r="ES118" i="12" s="1"/>
  <c r="DZ118" i="12"/>
  <c r="EC118" i="12" s="1"/>
  <c r="EF118" i="12" s="1"/>
  <c r="EI118" i="12" s="1"/>
  <c r="EL118" i="12" s="1"/>
  <c r="EO118" i="12" s="1"/>
  <c r="ER118" i="12" s="1"/>
  <c r="EU118" i="12" s="1"/>
  <c r="EX118" i="12" s="1"/>
  <c r="FA118" i="12" s="1"/>
  <c r="FD118" i="12" s="1"/>
  <c r="DY118" i="12"/>
  <c r="BE118" i="12"/>
  <c r="BB118" i="12"/>
  <c r="BA118" i="12"/>
  <c r="AW118" i="12"/>
  <c r="AT118" i="12"/>
  <c r="AS118" i="12"/>
  <c r="AO118" i="12"/>
  <c r="AL118" i="12"/>
  <c r="AK118" i="12"/>
  <c r="AG118" i="12"/>
  <c r="AD118" i="12"/>
  <c r="AC118" i="12"/>
  <c r="Y118" i="12"/>
  <c r="Q118" i="12"/>
  <c r="P118" i="12"/>
  <c r="O118" i="12"/>
  <c r="N118" i="12"/>
  <c r="K118" i="12"/>
  <c r="J118" i="12"/>
  <c r="E118" i="12"/>
  <c r="D118" i="12"/>
  <c r="C118" i="12"/>
  <c r="B118" i="12"/>
  <c r="A118" i="12"/>
  <c r="FA117" i="12"/>
  <c r="FD117" i="12" s="1"/>
  <c r="EC117" i="12"/>
  <c r="EF117" i="12" s="1"/>
  <c r="EI117" i="12" s="1"/>
  <c r="EL117" i="12" s="1"/>
  <c r="EO117" i="12" s="1"/>
  <c r="ER117" i="12" s="1"/>
  <c r="EU117" i="12" s="1"/>
  <c r="EX117" i="12" s="1"/>
  <c r="EA117" i="12"/>
  <c r="ED117" i="12" s="1"/>
  <c r="EG117" i="12" s="1"/>
  <c r="EJ117" i="12" s="1"/>
  <c r="EM117" i="12" s="1"/>
  <c r="EP117" i="12" s="1"/>
  <c r="ES117" i="12" s="1"/>
  <c r="EV117" i="12" s="1"/>
  <c r="EY117" i="12" s="1"/>
  <c r="FB117" i="12" s="1"/>
  <c r="DZ117" i="12"/>
  <c r="DY117" i="12"/>
  <c r="EB117" i="12" s="1"/>
  <c r="EE117" i="12" s="1"/>
  <c r="EH117" i="12" s="1"/>
  <c r="EK117" i="12" s="1"/>
  <c r="EN117" i="12" s="1"/>
  <c r="EQ117" i="12" s="1"/>
  <c r="ET117" i="12" s="1"/>
  <c r="EW117" i="12" s="1"/>
  <c r="EZ117" i="12" s="1"/>
  <c r="FC117" i="12" s="1"/>
  <c r="AQ117" i="12"/>
  <c r="AA117" i="12"/>
  <c r="Q117" i="12"/>
  <c r="P117" i="12"/>
  <c r="G117" i="12" s="1"/>
  <c r="O117" i="12"/>
  <c r="N117" i="12"/>
  <c r="K117" i="12"/>
  <c r="F117" i="12"/>
  <c r="D117" i="12"/>
  <c r="C117" i="12"/>
  <c r="B117" i="12"/>
  <c r="E117" i="12" s="1"/>
  <c r="A117" i="12"/>
  <c r="AY117" i="12" s="1"/>
  <c r="EG116" i="12"/>
  <c r="ED116" i="12"/>
  <c r="EA116" i="12"/>
  <c r="DZ116" i="12"/>
  <c r="DY116" i="12"/>
  <c r="BD116" i="12"/>
  <c r="BC116" i="12"/>
  <c r="AZ116" i="12"/>
  <c r="AY116" i="12"/>
  <c r="AV116" i="12"/>
  <c r="AU116" i="12"/>
  <c r="AR116" i="12"/>
  <c r="AQ116" i="12"/>
  <c r="AN116" i="12"/>
  <c r="AM116" i="12"/>
  <c r="AJ116" i="12"/>
  <c r="AI116" i="12"/>
  <c r="AF116" i="12"/>
  <c r="AE116" i="12"/>
  <c r="AB116" i="12"/>
  <c r="AA116" i="12"/>
  <c r="X116" i="12"/>
  <c r="W116" i="12"/>
  <c r="Q116" i="12"/>
  <c r="P116" i="12"/>
  <c r="O116" i="12"/>
  <c r="N116" i="12"/>
  <c r="K116" i="12"/>
  <c r="G116" i="12"/>
  <c r="F116" i="12"/>
  <c r="D116" i="12"/>
  <c r="C116" i="12"/>
  <c r="B116" i="12"/>
  <c r="A116" i="12"/>
  <c r="BF116" i="12" s="1"/>
  <c r="DV115" i="12"/>
  <c r="DW115" i="12" s="1"/>
  <c r="DX115" i="12" s="1"/>
  <c r="DU115" i="12"/>
  <c r="BE115" i="12"/>
  <c r="BD115" i="12"/>
  <c r="BC115" i="12"/>
  <c r="BA115" i="12"/>
  <c r="AZ115" i="12"/>
  <c r="AY115" i="12"/>
  <c r="AW115" i="12"/>
  <c r="AV115" i="12"/>
  <c r="AU115" i="12"/>
  <c r="AS115" i="12"/>
  <c r="AR115" i="12"/>
  <c r="AQ115" i="12"/>
  <c r="AO115" i="12"/>
  <c r="AN115" i="12"/>
  <c r="AM115" i="12"/>
  <c r="AK115" i="12"/>
  <c r="AJ115" i="12"/>
  <c r="AI115" i="12"/>
  <c r="AG115" i="12"/>
  <c r="AF115" i="12"/>
  <c r="AE115" i="12"/>
  <c r="AC115" i="12"/>
  <c r="AB115" i="12"/>
  <c r="AA115" i="12"/>
  <c r="Y115" i="12"/>
  <c r="X115" i="12"/>
  <c r="W115" i="12"/>
  <c r="P115" i="12"/>
  <c r="O115" i="12"/>
  <c r="N115" i="12"/>
  <c r="J115" i="12"/>
  <c r="G115" i="12"/>
  <c r="D115" i="12"/>
  <c r="C115" i="12"/>
  <c r="B115" i="12"/>
  <c r="E115" i="12" s="1"/>
  <c r="A115" i="12"/>
  <c r="BF115" i="12" s="1"/>
  <c r="BE114" i="12"/>
  <c r="BB114" i="12"/>
  <c r="AW114" i="12"/>
  <c r="AT114" i="12"/>
  <c r="AO114" i="12"/>
  <c r="AL114" i="12"/>
  <c r="AG114" i="12"/>
  <c r="AD114" i="12"/>
  <c r="Y114" i="12"/>
  <c r="Q114" i="12"/>
  <c r="P114" i="12"/>
  <c r="O114" i="12"/>
  <c r="N114" i="12"/>
  <c r="K114" i="12"/>
  <c r="E114" i="12"/>
  <c r="D114" i="12"/>
  <c r="C114" i="12"/>
  <c r="B114" i="12"/>
  <c r="A114" i="12"/>
  <c r="ES113" i="12"/>
  <c r="EV113" i="12" s="1"/>
  <c r="EY113" i="12" s="1"/>
  <c r="FB113" i="12" s="1"/>
  <c r="EK113" i="12"/>
  <c r="EN113" i="12" s="1"/>
  <c r="EQ113" i="12" s="1"/>
  <c r="ET113" i="12" s="1"/>
  <c r="EW113" i="12" s="1"/>
  <c r="EZ113" i="12" s="1"/>
  <c r="FC113" i="12" s="1"/>
  <c r="EC113" i="12"/>
  <c r="EF113" i="12" s="1"/>
  <c r="EI113" i="12" s="1"/>
  <c r="EL113" i="12" s="1"/>
  <c r="EO113" i="12" s="1"/>
  <c r="ER113" i="12" s="1"/>
  <c r="EU113" i="12" s="1"/>
  <c r="EX113" i="12" s="1"/>
  <c r="FA113" i="12" s="1"/>
  <c r="FD113" i="12" s="1"/>
  <c r="EA113" i="12"/>
  <c r="ED113" i="12" s="1"/>
  <c r="EG113" i="12" s="1"/>
  <c r="EJ113" i="12" s="1"/>
  <c r="EM113" i="12" s="1"/>
  <c r="EP113" i="12" s="1"/>
  <c r="DZ113" i="12"/>
  <c r="DY113" i="12"/>
  <c r="EB113" i="12" s="1"/>
  <c r="EE113" i="12" s="1"/>
  <c r="EH113" i="12" s="1"/>
  <c r="BC113" i="12"/>
  <c r="BB113" i="12"/>
  <c r="AY113" i="12"/>
  <c r="AU113" i="12"/>
  <c r="AT113" i="12"/>
  <c r="AQ113" i="12"/>
  <c r="AM113" i="12"/>
  <c r="AL113" i="12"/>
  <c r="AI113" i="12"/>
  <c r="AE113" i="12"/>
  <c r="AD113" i="12"/>
  <c r="AA113" i="12"/>
  <c r="W113" i="12"/>
  <c r="Q113" i="12"/>
  <c r="P113" i="12"/>
  <c r="G113" i="12" s="1"/>
  <c r="O113" i="12"/>
  <c r="N113" i="12"/>
  <c r="K113" i="12"/>
  <c r="F113" i="12"/>
  <c r="D113" i="12"/>
  <c r="C113" i="12"/>
  <c r="B113" i="12"/>
  <c r="E113" i="12" s="1"/>
  <c r="A113" i="12"/>
  <c r="EX112" i="12"/>
  <c r="FA112" i="12" s="1"/>
  <c r="FD112" i="12" s="1"/>
  <c r="EP112" i="12"/>
  <c r="ES112" i="12" s="1"/>
  <c r="EV112" i="12" s="1"/>
  <c r="EY112" i="12" s="1"/>
  <c r="FB112" i="12" s="1"/>
  <c r="EH112" i="12"/>
  <c r="EK112" i="12" s="1"/>
  <c r="EN112" i="12" s="1"/>
  <c r="EQ112" i="12" s="1"/>
  <c r="ET112" i="12" s="1"/>
  <c r="EW112" i="12" s="1"/>
  <c r="EZ112" i="12" s="1"/>
  <c r="FC112" i="12" s="1"/>
  <c r="ED112" i="12"/>
  <c r="EG112" i="12" s="1"/>
  <c r="EJ112" i="12" s="1"/>
  <c r="EM112" i="12" s="1"/>
  <c r="EC112" i="12"/>
  <c r="EF112" i="12" s="1"/>
  <c r="EI112" i="12" s="1"/>
  <c r="EL112" i="12" s="1"/>
  <c r="EO112" i="12" s="1"/>
  <c r="ER112" i="12" s="1"/>
  <c r="EU112" i="12" s="1"/>
  <c r="EA112" i="12"/>
  <c r="DZ112" i="12"/>
  <c r="DY112" i="12"/>
  <c r="EB112" i="12" s="1"/>
  <c r="EE112" i="12" s="1"/>
  <c r="BD112" i="12"/>
  <c r="BC112" i="12"/>
  <c r="AZ112" i="12"/>
  <c r="AY112" i="12"/>
  <c r="AV112" i="12"/>
  <c r="AU112" i="12"/>
  <c r="AR112" i="12"/>
  <c r="AQ112" i="12"/>
  <c r="AN112" i="12"/>
  <c r="AM112" i="12"/>
  <c r="AJ112" i="12"/>
  <c r="AI112" i="12"/>
  <c r="AF112" i="12"/>
  <c r="AE112" i="12"/>
  <c r="AB112" i="12"/>
  <c r="AA112" i="12"/>
  <c r="X112" i="12"/>
  <c r="W112" i="12"/>
  <c r="Q112" i="12"/>
  <c r="P112" i="12"/>
  <c r="O112" i="12"/>
  <c r="N112" i="12"/>
  <c r="K112" i="12"/>
  <c r="G112" i="12"/>
  <c r="F112" i="12"/>
  <c r="D112" i="12"/>
  <c r="C112" i="12"/>
  <c r="B112" i="12"/>
  <c r="E112" i="12" s="1"/>
  <c r="A112" i="12"/>
  <c r="BF112" i="12" s="1"/>
  <c r="EA111" i="12"/>
  <c r="ED111" i="12" s="1"/>
  <c r="DZ111" i="12"/>
  <c r="DY111" i="12"/>
  <c r="EB111" i="12" s="1"/>
  <c r="BE111" i="12"/>
  <c r="BD111" i="12"/>
  <c r="BC111" i="12"/>
  <c r="BA111" i="12"/>
  <c r="AZ111" i="12"/>
  <c r="AY111" i="12"/>
  <c r="AW111" i="12"/>
  <c r="AV111" i="12"/>
  <c r="AU111" i="12"/>
  <c r="AS111" i="12"/>
  <c r="AR111" i="12"/>
  <c r="AQ111" i="12"/>
  <c r="AO111" i="12"/>
  <c r="AN111" i="12"/>
  <c r="AM111" i="12"/>
  <c r="AK111" i="12"/>
  <c r="AJ111" i="12"/>
  <c r="AI111" i="12"/>
  <c r="AG111" i="12"/>
  <c r="AF111" i="12"/>
  <c r="AE111" i="12"/>
  <c r="AC111" i="12"/>
  <c r="AB111" i="12"/>
  <c r="AA111" i="12"/>
  <c r="Y111" i="12"/>
  <c r="X111" i="12"/>
  <c r="W111" i="12"/>
  <c r="P111" i="12"/>
  <c r="O111" i="12"/>
  <c r="N111" i="12"/>
  <c r="J111" i="12"/>
  <c r="G111" i="12"/>
  <c r="D111" i="12"/>
  <c r="C111" i="12"/>
  <c r="B111" i="12"/>
  <c r="A111" i="12"/>
  <c r="BF111" i="12" s="1"/>
  <c r="DW110" i="12"/>
  <c r="DX110" i="12" s="1"/>
  <c r="DV110" i="12"/>
  <c r="DU110" i="12"/>
  <c r="BE110" i="12"/>
  <c r="BB110" i="12"/>
  <c r="BA110" i="12"/>
  <c r="AW110" i="12"/>
  <c r="AT110" i="12"/>
  <c r="AS110" i="12"/>
  <c r="AO110" i="12"/>
  <c r="AL110" i="12"/>
  <c r="AK110" i="12"/>
  <c r="AG110" i="12"/>
  <c r="AD110" i="12"/>
  <c r="AC110" i="12"/>
  <c r="Y110" i="12"/>
  <c r="P110" i="12"/>
  <c r="O110" i="12"/>
  <c r="N110" i="12"/>
  <c r="J110" i="12"/>
  <c r="E110" i="12"/>
  <c r="D110" i="12"/>
  <c r="C110" i="12"/>
  <c r="B110" i="12"/>
  <c r="A110" i="12"/>
  <c r="BC109" i="12"/>
  <c r="BB109" i="12"/>
  <c r="AU109" i="12"/>
  <c r="AT109" i="12"/>
  <c r="AM109" i="12"/>
  <c r="AL109" i="12"/>
  <c r="AE109" i="12"/>
  <c r="AD109" i="12"/>
  <c r="W109" i="12"/>
  <c r="Q109" i="12"/>
  <c r="P109" i="12"/>
  <c r="G109" i="12" s="1"/>
  <c r="O109" i="12"/>
  <c r="N109" i="12"/>
  <c r="K109" i="12"/>
  <c r="F109" i="12"/>
  <c r="E109" i="12"/>
  <c r="D109" i="12"/>
  <c r="C109" i="12"/>
  <c r="B109" i="12"/>
  <c r="A109" i="12"/>
  <c r="EL108" i="12"/>
  <c r="EO108" i="12" s="1"/>
  <c r="ER108" i="12" s="1"/>
  <c r="EU108" i="12" s="1"/>
  <c r="EX108" i="12" s="1"/>
  <c r="FA108" i="12" s="1"/>
  <c r="FD108" i="12" s="1"/>
  <c r="ED108" i="12"/>
  <c r="EG108" i="12" s="1"/>
  <c r="EJ108" i="12" s="1"/>
  <c r="EM108" i="12" s="1"/>
  <c r="EP108" i="12" s="1"/>
  <c r="ES108" i="12" s="1"/>
  <c r="EV108" i="12" s="1"/>
  <c r="EY108" i="12" s="1"/>
  <c r="FB108" i="12" s="1"/>
  <c r="EC108" i="12"/>
  <c r="EF108" i="12" s="1"/>
  <c r="EI108" i="12" s="1"/>
  <c r="EA108" i="12"/>
  <c r="DZ108" i="12"/>
  <c r="DY108" i="12"/>
  <c r="EB108" i="12" s="1"/>
  <c r="EE108" i="12" s="1"/>
  <c r="EH108" i="12" s="1"/>
  <c r="EK108" i="12" s="1"/>
  <c r="EN108" i="12" s="1"/>
  <c r="EQ108" i="12" s="1"/>
  <c r="ET108" i="12" s="1"/>
  <c r="EW108" i="12" s="1"/>
  <c r="EZ108" i="12" s="1"/>
  <c r="FC108" i="12" s="1"/>
  <c r="BD108" i="12"/>
  <c r="BC108" i="12"/>
  <c r="AZ108" i="12"/>
  <c r="AY108" i="12"/>
  <c r="AV108" i="12"/>
  <c r="AU108" i="12"/>
  <c r="AR108" i="12"/>
  <c r="AQ108" i="12"/>
  <c r="AN108" i="12"/>
  <c r="AM108" i="12"/>
  <c r="AJ108" i="12"/>
  <c r="AI108" i="12"/>
  <c r="AF108" i="12"/>
  <c r="AE108" i="12"/>
  <c r="AB108" i="12"/>
  <c r="AA108" i="12"/>
  <c r="X108" i="12"/>
  <c r="W108" i="12"/>
  <c r="Q108" i="12"/>
  <c r="P108" i="12"/>
  <c r="O108" i="12"/>
  <c r="N108" i="12"/>
  <c r="K108" i="12"/>
  <c r="G108" i="12"/>
  <c r="F108" i="12"/>
  <c r="D108" i="12"/>
  <c r="C108" i="12"/>
  <c r="B108" i="12"/>
  <c r="E108" i="12" s="1"/>
  <c r="A108" i="12"/>
  <c r="BF108" i="12" s="1"/>
  <c r="EI107" i="12"/>
  <c r="EL107" i="12" s="1"/>
  <c r="EO107" i="12" s="1"/>
  <c r="ER107" i="12" s="1"/>
  <c r="EU107" i="12" s="1"/>
  <c r="EX107" i="12" s="1"/>
  <c r="FA107" i="12" s="1"/>
  <c r="FD107" i="12" s="1"/>
  <c r="EA107" i="12"/>
  <c r="ED107" i="12" s="1"/>
  <c r="EG107" i="12" s="1"/>
  <c r="EJ107" i="12" s="1"/>
  <c r="EM107" i="12" s="1"/>
  <c r="EP107" i="12" s="1"/>
  <c r="ES107" i="12" s="1"/>
  <c r="EV107" i="12" s="1"/>
  <c r="EY107" i="12" s="1"/>
  <c r="FB107" i="12" s="1"/>
  <c r="DZ107" i="12"/>
  <c r="EC107" i="12" s="1"/>
  <c r="EF107" i="12" s="1"/>
  <c r="DY107" i="12"/>
  <c r="EB107" i="12" s="1"/>
  <c r="EE107" i="12" s="1"/>
  <c r="EH107" i="12" s="1"/>
  <c r="EK107" i="12" s="1"/>
  <c r="EN107" i="12" s="1"/>
  <c r="EQ107" i="12" s="1"/>
  <c r="ET107" i="12" s="1"/>
  <c r="EW107" i="12" s="1"/>
  <c r="EZ107" i="12" s="1"/>
  <c r="FC107" i="12" s="1"/>
  <c r="BE107" i="12"/>
  <c r="BD107" i="12"/>
  <c r="BC107" i="12"/>
  <c r="BA107" i="12"/>
  <c r="AZ107" i="12"/>
  <c r="AY107" i="12"/>
  <c r="AW107" i="12"/>
  <c r="AV107" i="12"/>
  <c r="AU107" i="12"/>
  <c r="AS107" i="12"/>
  <c r="AR107" i="12"/>
  <c r="AQ107" i="12"/>
  <c r="AO107" i="12"/>
  <c r="AN107" i="12"/>
  <c r="AM107" i="12"/>
  <c r="AK107" i="12"/>
  <c r="AJ107" i="12"/>
  <c r="AI107" i="12"/>
  <c r="AG107" i="12"/>
  <c r="AF107" i="12"/>
  <c r="AE107" i="12"/>
  <c r="AC107" i="12"/>
  <c r="AB107" i="12"/>
  <c r="AA107" i="12"/>
  <c r="Y107" i="12"/>
  <c r="X107" i="12"/>
  <c r="W107" i="12"/>
  <c r="P107" i="12"/>
  <c r="O107" i="12"/>
  <c r="N107" i="12"/>
  <c r="J107" i="12"/>
  <c r="G107" i="12"/>
  <c r="D107" i="12"/>
  <c r="C107" i="12"/>
  <c r="B107" i="12"/>
  <c r="E107" i="12" s="1"/>
  <c r="A107" i="12"/>
  <c r="BF107" i="12" s="1"/>
  <c r="EB106" i="12"/>
  <c r="EE106" i="12" s="1"/>
  <c r="EA106" i="12"/>
  <c r="DZ106" i="12"/>
  <c r="EC106" i="12" s="1"/>
  <c r="EF106" i="12" s="1"/>
  <c r="DY106" i="12"/>
  <c r="BF106" i="12"/>
  <c r="AX106" i="12"/>
  <c r="AS106" i="12"/>
  <c r="AP106" i="12"/>
  <c r="AH106" i="12"/>
  <c r="AC106" i="12"/>
  <c r="Z106" i="12"/>
  <c r="P106" i="12"/>
  <c r="O106" i="12"/>
  <c r="N106" i="12"/>
  <c r="J106" i="12"/>
  <c r="D106" i="12"/>
  <c r="C106" i="12"/>
  <c r="B106" i="12"/>
  <c r="A106" i="12"/>
  <c r="DU105" i="12"/>
  <c r="DV105" i="12" s="1"/>
  <c r="DW105" i="12" s="1"/>
  <c r="DX105" i="12" s="1"/>
  <c r="DY105" i="12" s="1"/>
  <c r="BC105" i="12"/>
  <c r="AU105" i="12"/>
  <c r="AM105" i="12"/>
  <c r="AE105" i="12"/>
  <c r="W105" i="12"/>
  <c r="Q105" i="12"/>
  <c r="P105" i="12"/>
  <c r="G105" i="12" s="1"/>
  <c r="O105" i="12"/>
  <c r="N105" i="12"/>
  <c r="K105" i="12"/>
  <c r="F105" i="12"/>
  <c r="E105" i="12"/>
  <c r="D105" i="12"/>
  <c r="C105" i="12"/>
  <c r="B105" i="12"/>
  <c r="A105" i="12"/>
  <c r="AX105" i="12" s="1"/>
  <c r="BD104" i="12"/>
  <c r="BC104" i="12"/>
  <c r="AZ104" i="12"/>
  <c r="AY104" i="12"/>
  <c r="AV104" i="12"/>
  <c r="AU104" i="12"/>
  <c r="AR104" i="12"/>
  <c r="AQ104" i="12"/>
  <c r="AN104" i="12"/>
  <c r="AM104" i="12"/>
  <c r="AJ104" i="12"/>
  <c r="AI104" i="12"/>
  <c r="AF104" i="12"/>
  <c r="AE104" i="12"/>
  <c r="AB104" i="12"/>
  <c r="AA104" i="12"/>
  <c r="X104" i="12"/>
  <c r="W104" i="12"/>
  <c r="Q104" i="12"/>
  <c r="P104" i="12"/>
  <c r="O104" i="12"/>
  <c r="N104" i="12"/>
  <c r="K104" i="12"/>
  <c r="G104" i="12"/>
  <c r="F104" i="12"/>
  <c r="D104" i="12"/>
  <c r="C104" i="12"/>
  <c r="B104" i="12"/>
  <c r="E104" i="12" s="1"/>
  <c r="A104" i="12"/>
  <c r="BF104" i="12" s="1"/>
  <c r="EP103" i="12"/>
  <c r="ES103" i="12" s="1"/>
  <c r="EV103" i="12" s="1"/>
  <c r="EY103" i="12" s="1"/>
  <c r="FB103" i="12" s="1"/>
  <c r="EH103" i="12"/>
  <c r="EK103" i="12" s="1"/>
  <c r="EN103" i="12" s="1"/>
  <c r="EQ103" i="12" s="1"/>
  <c r="ET103" i="12" s="1"/>
  <c r="EW103" i="12" s="1"/>
  <c r="EZ103" i="12" s="1"/>
  <c r="FC103" i="12" s="1"/>
  <c r="EA103" i="12"/>
  <c r="ED103" i="12" s="1"/>
  <c r="EG103" i="12" s="1"/>
  <c r="EJ103" i="12" s="1"/>
  <c r="EM103" i="12" s="1"/>
  <c r="DZ103" i="12"/>
  <c r="EC103" i="12" s="1"/>
  <c r="EF103" i="12" s="1"/>
  <c r="EI103" i="12" s="1"/>
  <c r="EL103" i="12" s="1"/>
  <c r="EO103" i="12" s="1"/>
  <c r="ER103" i="12" s="1"/>
  <c r="EU103" i="12" s="1"/>
  <c r="EX103" i="12" s="1"/>
  <c r="FA103" i="12" s="1"/>
  <c r="FD103" i="12" s="1"/>
  <c r="DY103" i="12"/>
  <c r="EB103" i="12" s="1"/>
  <c r="EE103" i="12" s="1"/>
  <c r="BE103" i="12"/>
  <c r="BD103" i="12"/>
  <c r="BC103" i="12"/>
  <c r="BA103" i="12"/>
  <c r="AZ103" i="12"/>
  <c r="AY103" i="12"/>
  <c r="AW103" i="12"/>
  <c r="AV103" i="12"/>
  <c r="AU103" i="12"/>
  <c r="AS103" i="12"/>
  <c r="AR103" i="12"/>
  <c r="AQ103" i="12"/>
  <c r="AO103" i="12"/>
  <c r="AN103" i="12"/>
  <c r="AM103" i="12"/>
  <c r="AK103" i="12"/>
  <c r="AJ103" i="12"/>
  <c r="AI103" i="12"/>
  <c r="AG103" i="12"/>
  <c r="AF103" i="12"/>
  <c r="AE103" i="12"/>
  <c r="AC103" i="12"/>
  <c r="AB103" i="12"/>
  <c r="AA103" i="12"/>
  <c r="Y103" i="12"/>
  <c r="X103" i="12"/>
  <c r="W103" i="12"/>
  <c r="P103" i="12"/>
  <c r="O103" i="12"/>
  <c r="N103" i="12"/>
  <c r="J103" i="12"/>
  <c r="G103" i="12"/>
  <c r="D103" i="12"/>
  <c r="C103" i="12"/>
  <c r="B103" i="12"/>
  <c r="E103" i="12" s="1"/>
  <c r="A103" i="12"/>
  <c r="BF103" i="12" s="1"/>
  <c r="EU102" i="12"/>
  <c r="EX102" i="12" s="1"/>
  <c r="FA102" i="12" s="1"/>
  <c r="FD102" i="12" s="1"/>
  <c r="EM102" i="12"/>
  <c r="EP102" i="12" s="1"/>
  <c r="ES102" i="12" s="1"/>
  <c r="EV102" i="12" s="1"/>
  <c r="EY102" i="12" s="1"/>
  <c r="FB102" i="12" s="1"/>
  <c r="EJ102" i="12"/>
  <c r="EE102" i="12"/>
  <c r="EH102" i="12" s="1"/>
  <c r="EK102" i="12" s="1"/>
  <c r="EN102" i="12" s="1"/>
  <c r="EQ102" i="12" s="1"/>
  <c r="ET102" i="12" s="1"/>
  <c r="EW102" i="12" s="1"/>
  <c r="EZ102" i="12" s="1"/>
  <c r="FC102" i="12" s="1"/>
  <c r="EB102" i="12"/>
  <c r="EA102" i="12"/>
  <c r="ED102" i="12" s="1"/>
  <c r="EG102" i="12" s="1"/>
  <c r="DZ102" i="12"/>
  <c r="EC102" i="12" s="1"/>
  <c r="EF102" i="12" s="1"/>
  <c r="EI102" i="12" s="1"/>
  <c r="EL102" i="12" s="1"/>
  <c r="EO102" i="12" s="1"/>
  <c r="ER102" i="12" s="1"/>
  <c r="DY102" i="12"/>
  <c r="AS102" i="12"/>
  <c r="AC102" i="12"/>
  <c r="P102" i="12"/>
  <c r="O102" i="12"/>
  <c r="N102" i="12"/>
  <c r="E102" i="12"/>
  <c r="D102" i="12"/>
  <c r="C102" i="12"/>
  <c r="B102" i="12"/>
  <c r="A102" i="12"/>
  <c r="EG101" i="12"/>
  <c r="EJ101" i="12" s="1"/>
  <c r="EC101" i="12"/>
  <c r="EF101" i="12" s="1"/>
  <c r="EB101" i="12"/>
  <c r="EA101" i="12"/>
  <c r="ED101" i="12" s="1"/>
  <c r="DZ101" i="12"/>
  <c r="DY101" i="12"/>
  <c r="AX101" i="12"/>
  <c r="AH101" i="12"/>
  <c r="Q101" i="12"/>
  <c r="P101" i="12"/>
  <c r="G101" i="12" s="1"/>
  <c r="O101" i="12"/>
  <c r="N101" i="12"/>
  <c r="K101" i="12"/>
  <c r="F101" i="12"/>
  <c r="D101" i="12"/>
  <c r="C101" i="12"/>
  <c r="B101" i="12"/>
  <c r="A101" i="12"/>
  <c r="DY100" i="12"/>
  <c r="DZ100" i="12" s="1"/>
  <c r="DV100" i="12"/>
  <c r="DW100" i="12" s="1"/>
  <c r="DX100" i="12" s="1"/>
  <c r="DU100" i="12"/>
  <c r="BD100" i="12"/>
  <c r="BC100" i="12"/>
  <c r="AZ100" i="12"/>
  <c r="AY100" i="12"/>
  <c r="AV100" i="12"/>
  <c r="AU100" i="12"/>
  <c r="AR100" i="12"/>
  <c r="AQ100" i="12"/>
  <c r="AN100" i="12"/>
  <c r="AM100" i="12"/>
  <c r="AJ100" i="12"/>
  <c r="AI100" i="12"/>
  <c r="AF100" i="12"/>
  <c r="AE100" i="12"/>
  <c r="AB100" i="12"/>
  <c r="AA100" i="12"/>
  <c r="X100" i="12"/>
  <c r="W100" i="12"/>
  <c r="Q100" i="12"/>
  <c r="P100" i="12"/>
  <c r="O100" i="12"/>
  <c r="N100" i="12"/>
  <c r="K100" i="12"/>
  <c r="G100" i="12"/>
  <c r="F100" i="12"/>
  <c r="D100" i="12"/>
  <c r="C100" i="12"/>
  <c r="B100" i="12"/>
  <c r="E100" i="12" s="1"/>
  <c r="A100" i="12"/>
  <c r="BF100" i="12" s="1"/>
  <c r="BE99" i="12"/>
  <c r="BD99" i="12"/>
  <c r="BC99" i="12"/>
  <c r="BA99" i="12"/>
  <c r="AZ99" i="12"/>
  <c r="AY99" i="12"/>
  <c r="AW99" i="12"/>
  <c r="AV99" i="12"/>
  <c r="AU99" i="12"/>
  <c r="AS99" i="12"/>
  <c r="AR99" i="12"/>
  <c r="AQ99" i="12"/>
  <c r="AO99" i="12"/>
  <c r="AN99" i="12"/>
  <c r="AM99" i="12"/>
  <c r="AK99" i="12"/>
  <c r="AJ99" i="12"/>
  <c r="AI99" i="12"/>
  <c r="AG99" i="12"/>
  <c r="AF99" i="12"/>
  <c r="AE99" i="12"/>
  <c r="AC99" i="12"/>
  <c r="AB99" i="12"/>
  <c r="AA99" i="12"/>
  <c r="Y99" i="12"/>
  <c r="X99" i="12"/>
  <c r="W99" i="12"/>
  <c r="P99" i="12"/>
  <c r="O99" i="12"/>
  <c r="N99" i="12"/>
  <c r="J99" i="12"/>
  <c r="G99" i="12"/>
  <c r="D99" i="12"/>
  <c r="C99" i="12"/>
  <c r="B99" i="12"/>
  <c r="E99" i="12" s="1"/>
  <c r="A99" i="12"/>
  <c r="BF99" i="12" s="1"/>
  <c r="EN98" i="12"/>
  <c r="EQ98" i="12" s="1"/>
  <c r="ET98" i="12" s="1"/>
  <c r="EW98" i="12" s="1"/>
  <c r="EZ98" i="12" s="1"/>
  <c r="FC98" i="12" s="1"/>
  <c r="EE98" i="12"/>
  <c r="EH98" i="12" s="1"/>
  <c r="EK98" i="12" s="1"/>
  <c r="EB98" i="12"/>
  <c r="EA98" i="12"/>
  <c r="ED98" i="12" s="1"/>
  <c r="EG98" i="12" s="1"/>
  <c r="EJ98" i="12" s="1"/>
  <c r="EM98" i="12" s="1"/>
  <c r="EP98" i="12" s="1"/>
  <c r="ES98" i="12" s="1"/>
  <c r="EV98" i="12" s="1"/>
  <c r="EY98" i="12" s="1"/>
  <c r="FB98" i="12" s="1"/>
  <c r="DZ98" i="12"/>
  <c r="EC98" i="12" s="1"/>
  <c r="EF98" i="12" s="1"/>
  <c r="EI98" i="12" s="1"/>
  <c r="EL98" i="12" s="1"/>
  <c r="EO98" i="12" s="1"/>
  <c r="ER98" i="12" s="1"/>
  <c r="EU98" i="12" s="1"/>
  <c r="EX98" i="12" s="1"/>
  <c r="FA98" i="12" s="1"/>
  <c r="FD98" i="12" s="1"/>
  <c r="DY98" i="12"/>
  <c r="BE98" i="12"/>
  <c r="BB98" i="12"/>
  <c r="BA98" i="12"/>
  <c r="AW98" i="12"/>
  <c r="AT98" i="12"/>
  <c r="AS98" i="12"/>
  <c r="AO98" i="12"/>
  <c r="AL98" i="12"/>
  <c r="AK98" i="12"/>
  <c r="AG98" i="12"/>
  <c r="AD98" i="12"/>
  <c r="AC98" i="12"/>
  <c r="Y98" i="12"/>
  <c r="P98" i="12"/>
  <c r="O98" i="12"/>
  <c r="N98" i="12"/>
  <c r="J98" i="12"/>
  <c r="E98" i="12"/>
  <c r="D98" i="12"/>
  <c r="C98" i="12"/>
  <c r="B98" i="12"/>
  <c r="A98" i="12"/>
  <c r="ES97" i="12"/>
  <c r="EV97" i="12" s="1"/>
  <c r="EY97" i="12" s="1"/>
  <c r="FB97" i="12" s="1"/>
  <c r="EC97" i="12"/>
  <c r="EF97" i="12" s="1"/>
  <c r="EI97" i="12" s="1"/>
  <c r="EL97" i="12" s="1"/>
  <c r="EO97" i="12" s="1"/>
  <c r="ER97" i="12" s="1"/>
  <c r="EU97" i="12" s="1"/>
  <c r="EX97" i="12" s="1"/>
  <c r="FA97" i="12" s="1"/>
  <c r="FD97" i="12" s="1"/>
  <c r="EA97" i="12"/>
  <c r="ED97" i="12" s="1"/>
  <c r="EG97" i="12" s="1"/>
  <c r="EJ97" i="12" s="1"/>
  <c r="EM97" i="12" s="1"/>
  <c r="EP97" i="12" s="1"/>
  <c r="DZ97" i="12"/>
  <c r="DY97" i="12"/>
  <c r="EB97" i="12" s="1"/>
  <c r="EE97" i="12" s="1"/>
  <c r="EH97" i="12" s="1"/>
  <c r="EK97" i="12" s="1"/>
  <c r="EN97" i="12" s="1"/>
  <c r="EQ97" i="12" s="1"/>
  <c r="ET97" i="12" s="1"/>
  <c r="EW97" i="12" s="1"/>
  <c r="EZ97" i="12" s="1"/>
  <c r="FC97" i="12" s="1"/>
  <c r="Q97" i="12"/>
  <c r="P97" i="12"/>
  <c r="G97" i="12" s="1"/>
  <c r="O97" i="12"/>
  <c r="N97" i="12"/>
  <c r="K97" i="12"/>
  <c r="F97" i="12"/>
  <c r="E97" i="12"/>
  <c r="D97" i="12"/>
  <c r="C97" i="12"/>
  <c r="B97" i="12"/>
  <c r="A97" i="12"/>
  <c r="AA97" i="12" s="1"/>
  <c r="EG96" i="12"/>
  <c r="ED96" i="12"/>
  <c r="EA96" i="12"/>
  <c r="DZ96" i="12"/>
  <c r="DY96" i="12"/>
  <c r="BD96" i="12"/>
  <c r="BC96" i="12"/>
  <c r="AZ96" i="12"/>
  <c r="AY96" i="12"/>
  <c r="AV96" i="12"/>
  <c r="AU96" i="12"/>
  <c r="AR96" i="12"/>
  <c r="AQ96" i="12"/>
  <c r="AN96" i="12"/>
  <c r="AM96" i="12"/>
  <c r="AJ96" i="12"/>
  <c r="AI96" i="12"/>
  <c r="AF96" i="12"/>
  <c r="AE96" i="12"/>
  <c r="AB96" i="12"/>
  <c r="AA96" i="12"/>
  <c r="X96" i="12"/>
  <c r="W96" i="12"/>
  <c r="Q96" i="12"/>
  <c r="P96" i="12"/>
  <c r="O96" i="12"/>
  <c r="N96" i="12"/>
  <c r="K96" i="12"/>
  <c r="G96" i="12"/>
  <c r="F96" i="12"/>
  <c r="D96" i="12"/>
  <c r="C96" i="12"/>
  <c r="B96" i="12"/>
  <c r="A96" i="12"/>
  <c r="BF96" i="12" s="1"/>
  <c r="DW95" i="12"/>
  <c r="DX95" i="12" s="1"/>
  <c r="DV95" i="12"/>
  <c r="DU95" i="12"/>
  <c r="BE95" i="12"/>
  <c r="BD95" i="12"/>
  <c r="BC95" i="12"/>
  <c r="BA95" i="12"/>
  <c r="AZ95" i="12"/>
  <c r="AY95" i="12"/>
  <c r="AW95" i="12"/>
  <c r="AV95" i="12"/>
  <c r="AU95" i="12"/>
  <c r="AS95" i="12"/>
  <c r="AR95" i="12"/>
  <c r="AQ95" i="12"/>
  <c r="AO95" i="12"/>
  <c r="AN95" i="12"/>
  <c r="AM95" i="12"/>
  <c r="AK95" i="12"/>
  <c r="AJ95" i="12"/>
  <c r="AI95" i="12"/>
  <c r="AG95" i="12"/>
  <c r="AF95" i="12"/>
  <c r="AE95" i="12"/>
  <c r="AC95" i="12"/>
  <c r="AB95" i="12"/>
  <c r="AA95" i="12"/>
  <c r="Y95" i="12"/>
  <c r="X95" i="12"/>
  <c r="W95" i="12"/>
  <c r="P95" i="12"/>
  <c r="O95" i="12"/>
  <c r="N95" i="12"/>
  <c r="J95" i="12"/>
  <c r="G95" i="12"/>
  <c r="D95" i="12"/>
  <c r="C95" i="12"/>
  <c r="B95" i="12"/>
  <c r="E95" i="12" s="1"/>
  <c r="A95" i="12"/>
  <c r="BF95" i="12" s="1"/>
  <c r="BE94" i="12"/>
  <c r="BB94" i="12"/>
  <c r="AW94" i="12"/>
  <c r="AT94" i="12"/>
  <c r="AO94" i="12"/>
  <c r="AL94" i="12"/>
  <c r="AG94" i="12"/>
  <c r="AD94" i="12"/>
  <c r="Y94" i="12"/>
  <c r="Q94" i="12"/>
  <c r="P94" i="12"/>
  <c r="O94" i="12"/>
  <c r="N94" i="12"/>
  <c r="K94" i="12"/>
  <c r="E94" i="12"/>
  <c r="D94" i="12"/>
  <c r="C94" i="12"/>
  <c r="B94" i="12"/>
  <c r="A94" i="12"/>
  <c r="EG93" i="12"/>
  <c r="EJ93" i="12" s="1"/>
  <c r="EM93" i="12" s="1"/>
  <c r="EP93" i="12" s="1"/>
  <c r="ES93" i="12" s="1"/>
  <c r="EV93" i="12" s="1"/>
  <c r="EY93" i="12" s="1"/>
  <c r="FB93" i="12" s="1"/>
  <c r="EC93" i="12"/>
  <c r="EF93" i="12" s="1"/>
  <c r="EI93" i="12" s="1"/>
  <c r="EL93" i="12" s="1"/>
  <c r="EO93" i="12" s="1"/>
  <c r="ER93" i="12" s="1"/>
  <c r="EU93" i="12" s="1"/>
  <c r="EX93" i="12" s="1"/>
  <c r="FA93" i="12" s="1"/>
  <c r="FD93" i="12" s="1"/>
  <c r="EA93" i="12"/>
  <c r="ED93" i="12" s="1"/>
  <c r="DZ93" i="12"/>
  <c r="DY93" i="12"/>
  <c r="EB93" i="12" s="1"/>
  <c r="EE93" i="12" s="1"/>
  <c r="EH93" i="12" s="1"/>
  <c r="EK93" i="12" s="1"/>
  <c r="EN93" i="12" s="1"/>
  <c r="EQ93" i="12" s="1"/>
  <c r="ET93" i="12" s="1"/>
  <c r="EW93" i="12" s="1"/>
  <c r="EZ93" i="12" s="1"/>
  <c r="FC93" i="12" s="1"/>
  <c r="BF93" i="12"/>
  <c r="BB93" i="12"/>
  <c r="BA93" i="12"/>
  <c r="AW93" i="12"/>
  <c r="AU93" i="12"/>
  <c r="AQ93" i="12"/>
  <c r="AP93" i="12"/>
  <c r="AL93" i="12"/>
  <c r="AK93" i="12"/>
  <c r="AG93" i="12"/>
  <c r="AE93" i="12"/>
  <c r="AA93" i="12"/>
  <c r="Z93" i="12"/>
  <c r="Q93" i="12"/>
  <c r="P93" i="12"/>
  <c r="O93" i="12"/>
  <c r="N93" i="12"/>
  <c r="K93" i="12"/>
  <c r="J93" i="12"/>
  <c r="E93" i="12"/>
  <c r="D93" i="12"/>
  <c r="C93" i="12"/>
  <c r="B93" i="12"/>
  <c r="A93" i="12"/>
  <c r="EW92" i="12"/>
  <c r="EZ92" i="12" s="1"/>
  <c r="FC92" i="12" s="1"/>
  <c r="EG92" i="12"/>
  <c r="EJ92" i="12" s="1"/>
  <c r="EM92" i="12" s="1"/>
  <c r="EP92" i="12" s="1"/>
  <c r="ES92" i="12" s="1"/>
  <c r="EV92" i="12" s="1"/>
  <c r="EY92" i="12" s="1"/>
  <c r="FB92" i="12" s="1"/>
  <c r="ED92" i="12"/>
  <c r="EC92" i="12"/>
  <c r="EF92" i="12" s="1"/>
  <c r="EI92" i="12" s="1"/>
  <c r="EL92" i="12" s="1"/>
  <c r="EO92" i="12" s="1"/>
  <c r="ER92" i="12" s="1"/>
  <c r="EU92" i="12" s="1"/>
  <c r="EX92" i="12" s="1"/>
  <c r="FA92" i="12" s="1"/>
  <c r="FD92" i="12" s="1"/>
  <c r="EA92" i="12"/>
  <c r="DZ92" i="12"/>
  <c r="DY92" i="12"/>
  <c r="EB92" i="12" s="1"/>
  <c r="EE92" i="12" s="1"/>
  <c r="EH92" i="12" s="1"/>
  <c r="EK92" i="12" s="1"/>
  <c r="EN92" i="12" s="1"/>
  <c r="EQ92" i="12" s="1"/>
  <c r="ET92" i="12" s="1"/>
  <c r="BF92" i="12"/>
  <c r="BB92" i="12"/>
  <c r="AZ92" i="12"/>
  <c r="AV92" i="12"/>
  <c r="AU92" i="12"/>
  <c r="AQ92" i="12"/>
  <c r="AP92" i="12"/>
  <c r="AL92" i="12"/>
  <c r="AJ92" i="12"/>
  <c r="AF92" i="12"/>
  <c r="AE92" i="12"/>
  <c r="AA92" i="12"/>
  <c r="Z92" i="12"/>
  <c r="Q92" i="12"/>
  <c r="P92" i="12"/>
  <c r="O92" i="12"/>
  <c r="N92" i="12"/>
  <c r="K92" i="12"/>
  <c r="G92" i="12"/>
  <c r="F92" i="12"/>
  <c r="E92" i="12"/>
  <c r="D92" i="12"/>
  <c r="C92" i="12"/>
  <c r="B92" i="12"/>
  <c r="A92" i="12"/>
  <c r="EC91" i="12"/>
  <c r="EA91" i="12"/>
  <c r="DZ91" i="12"/>
  <c r="DY91" i="12"/>
  <c r="BE91" i="12"/>
  <c r="BD91" i="12"/>
  <c r="BC91" i="12"/>
  <c r="BA91" i="12"/>
  <c r="AZ91" i="12"/>
  <c r="AY91" i="12"/>
  <c r="AW91" i="12"/>
  <c r="AV91" i="12"/>
  <c r="AU91" i="12"/>
  <c r="AS91" i="12"/>
  <c r="AR91" i="12"/>
  <c r="AQ91" i="12"/>
  <c r="AO91" i="12"/>
  <c r="AN91" i="12"/>
  <c r="AM91" i="12"/>
  <c r="AK91" i="12"/>
  <c r="AJ91" i="12"/>
  <c r="AI91" i="12"/>
  <c r="AG91" i="12"/>
  <c r="AF91" i="12"/>
  <c r="AE91" i="12"/>
  <c r="AC91" i="12"/>
  <c r="AB91" i="12"/>
  <c r="AA91" i="12"/>
  <c r="Y91" i="12"/>
  <c r="X91" i="12"/>
  <c r="W91" i="12"/>
  <c r="P91" i="12"/>
  <c r="O91" i="12"/>
  <c r="N91" i="12"/>
  <c r="J91" i="12"/>
  <c r="G91" i="12"/>
  <c r="F91" i="12"/>
  <c r="D91" i="12"/>
  <c r="C91" i="12"/>
  <c r="B91" i="12"/>
  <c r="A91" i="12"/>
  <c r="BF91" i="12" s="1"/>
  <c r="DV90" i="12"/>
  <c r="DW90" i="12" s="1"/>
  <c r="DX90" i="12" s="1"/>
  <c r="DU90" i="12"/>
  <c r="BF90" i="12"/>
  <c r="BB90" i="12"/>
  <c r="BA90" i="12"/>
  <c r="AW90" i="12"/>
  <c r="AV90" i="12"/>
  <c r="AR90" i="12"/>
  <c r="AP90" i="12"/>
  <c r="AL90" i="12"/>
  <c r="AK90" i="12"/>
  <c r="AG90" i="12"/>
  <c r="AF90" i="12"/>
  <c r="AB90" i="12"/>
  <c r="Z90" i="12"/>
  <c r="P90" i="12"/>
  <c r="O90" i="12"/>
  <c r="N90" i="12"/>
  <c r="J90" i="12"/>
  <c r="E90" i="12"/>
  <c r="D90" i="12"/>
  <c r="C90" i="12"/>
  <c r="B90" i="12"/>
  <c r="A90" i="12"/>
  <c r="BF89" i="12"/>
  <c r="BE89" i="12"/>
  <c r="BB89" i="12"/>
  <c r="BA89" i="12"/>
  <c r="AY89" i="12"/>
  <c r="AW89" i="12"/>
  <c r="AU89" i="12"/>
  <c r="AT89" i="12"/>
  <c r="AQ89" i="12"/>
  <c r="AP89" i="12"/>
  <c r="AO89" i="12"/>
  <c r="AL89" i="12"/>
  <c r="AK89" i="12"/>
  <c r="AI89" i="12"/>
  <c r="AG89" i="12"/>
  <c r="AE89" i="12"/>
  <c r="AD89" i="12"/>
  <c r="AA89" i="12"/>
  <c r="Z89" i="12"/>
  <c r="Y89" i="12"/>
  <c r="P89" i="12"/>
  <c r="O89" i="12"/>
  <c r="N89" i="12"/>
  <c r="J89" i="12"/>
  <c r="D89" i="12"/>
  <c r="C89" i="12"/>
  <c r="B89" i="12"/>
  <c r="E89" i="12" s="1"/>
  <c r="A89" i="12"/>
  <c r="EV88" i="12"/>
  <c r="EY88" i="12" s="1"/>
  <c r="FB88" i="12" s="1"/>
  <c r="EP88" i="12"/>
  <c r="ES88" i="12" s="1"/>
  <c r="EK88" i="12"/>
  <c r="EN88" i="12" s="1"/>
  <c r="EQ88" i="12" s="1"/>
  <c r="ET88" i="12" s="1"/>
  <c r="EW88" i="12" s="1"/>
  <c r="EZ88" i="12" s="1"/>
  <c r="FC88" i="12" s="1"/>
  <c r="EG88" i="12"/>
  <c r="EJ88" i="12" s="1"/>
  <c r="EM88" i="12" s="1"/>
  <c r="EF88" i="12"/>
  <c r="EI88" i="12" s="1"/>
  <c r="EL88" i="12" s="1"/>
  <c r="EO88" i="12" s="1"/>
  <c r="ER88" i="12" s="1"/>
  <c r="EU88" i="12" s="1"/>
  <c r="EX88" i="12" s="1"/>
  <c r="FA88" i="12" s="1"/>
  <c r="FD88" i="12" s="1"/>
  <c r="ED88" i="12"/>
  <c r="EC88" i="12"/>
  <c r="EB88" i="12"/>
  <c r="EE88" i="12" s="1"/>
  <c r="EH88" i="12" s="1"/>
  <c r="EA88" i="12"/>
  <c r="DZ88" i="12"/>
  <c r="DY88" i="12"/>
  <c r="BF88" i="12"/>
  <c r="BD88" i="12"/>
  <c r="BB88" i="12"/>
  <c r="AZ88" i="12"/>
  <c r="AY88" i="12"/>
  <c r="AV88" i="12"/>
  <c r="AU88" i="12"/>
  <c r="AT88" i="12"/>
  <c r="AQ88" i="12"/>
  <c r="AP88" i="12"/>
  <c r="AN88" i="12"/>
  <c r="AL88" i="12"/>
  <c r="AJ88" i="12"/>
  <c r="AI88" i="12"/>
  <c r="AF88" i="12"/>
  <c r="AE88" i="12"/>
  <c r="AD88" i="12"/>
  <c r="AA88" i="12"/>
  <c r="Z88" i="12"/>
  <c r="X88" i="12"/>
  <c r="Q88" i="12"/>
  <c r="P88" i="12"/>
  <c r="O88" i="12"/>
  <c r="N88" i="12"/>
  <c r="K88" i="12"/>
  <c r="G88" i="12"/>
  <c r="F88" i="12"/>
  <c r="D88" i="12"/>
  <c r="C88" i="12"/>
  <c r="B88" i="12"/>
  <c r="E88" i="12" s="1"/>
  <c r="A88" i="12"/>
  <c r="EQ87" i="12"/>
  <c r="ET87" i="12" s="1"/>
  <c r="EW87" i="12" s="1"/>
  <c r="EZ87" i="12" s="1"/>
  <c r="FC87" i="12" s="1"/>
  <c r="EL87" i="12"/>
  <c r="EO87" i="12" s="1"/>
  <c r="ER87" i="12" s="1"/>
  <c r="EU87" i="12" s="1"/>
  <c r="EX87" i="12" s="1"/>
  <c r="FA87" i="12" s="1"/>
  <c r="FD87" i="12" s="1"/>
  <c r="EK87" i="12"/>
  <c r="EN87" i="12" s="1"/>
  <c r="EG87" i="12"/>
  <c r="EJ87" i="12" s="1"/>
  <c r="EM87" i="12" s="1"/>
  <c r="EP87" i="12" s="1"/>
  <c r="ES87" i="12" s="1"/>
  <c r="EV87" i="12" s="1"/>
  <c r="EY87" i="12" s="1"/>
  <c r="FB87" i="12" s="1"/>
  <c r="EE87" i="12"/>
  <c r="EH87" i="12" s="1"/>
  <c r="EA87" i="12"/>
  <c r="ED87" i="12" s="1"/>
  <c r="DZ87" i="12"/>
  <c r="EC87" i="12" s="1"/>
  <c r="EF87" i="12" s="1"/>
  <c r="EI87" i="12" s="1"/>
  <c r="DY87" i="12"/>
  <c r="EB87" i="12" s="1"/>
  <c r="BE87" i="12"/>
  <c r="BD87" i="12"/>
  <c r="BC87" i="12"/>
  <c r="BA87" i="12"/>
  <c r="AZ87" i="12"/>
  <c r="AY87" i="12"/>
  <c r="AW87" i="12"/>
  <c r="AV87" i="12"/>
  <c r="AU87" i="12"/>
  <c r="AS87" i="12"/>
  <c r="AR87" i="12"/>
  <c r="AQ87" i="12"/>
  <c r="AO87" i="12"/>
  <c r="AN87" i="12"/>
  <c r="AM87" i="12"/>
  <c r="AK87" i="12"/>
  <c r="AJ87" i="12"/>
  <c r="AI87" i="12"/>
  <c r="AG87" i="12"/>
  <c r="AF87" i="12"/>
  <c r="AE87" i="12"/>
  <c r="AC87" i="12"/>
  <c r="AB87" i="12"/>
  <c r="AA87" i="12"/>
  <c r="Y87" i="12"/>
  <c r="X87" i="12"/>
  <c r="W87" i="12"/>
  <c r="P87" i="12"/>
  <c r="O87" i="12"/>
  <c r="N87" i="12"/>
  <c r="J87" i="12"/>
  <c r="G87" i="12"/>
  <c r="F87" i="12"/>
  <c r="D87" i="12"/>
  <c r="C87" i="12"/>
  <c r="B87" i="12"/>
  <c r="E87" i="12" s="1"/>
  <c r="A87" i="12"/>
  <c r="BF87" i="12" s="1"/>
  <c r="EH86" i="12"/>
  <c r="ED86" i="12"/>
  <c r="EB86" i="12"/>
  <c r="EE86" i="12" s="1"/>
  <c r="EA86" i="12"/>
  <c r="DZ86" i="12"/>
  <c r="DY86" i="12"/>
  <c r="BF86" i="12"/>
  <c r="BB86" i="12"/>
  <c r="BA86" i="12"/>
  <c r="AW86" i="12"/>
  <c r="AV86" i="12"/>
  <c r="AR86" i="12"/>
  <c r="AP86" i="12"/>
  <c r="AL86" i="12"/>
  <c r="AK86" i="12"/>
  <c r="AG86" i="12"/>
  <c r="AF86" i="12"/>
  <c r="AB86" i="12"/>
  <c r="Z86" i="12"/>
  <c r="Q86" i="12"/>
  <c r="P86" i="12"/>
  <c r="O86" i="12"/>
  <c r="N86" i="12"/>
  <c r="K86" i="12"/>
  <c r="J86" i="12"/>
  <c r="D86" i="12"/>
  <c r="C86" i="12"/>
  <c r="B86" i="12"/>
  <c r="A86" i="12"/>
  <c r="DX85" i="12"/>
  <c r="DY85" i="12" s="1"/>
  <c r="DW85" i="12"/>
  <c r="DU85" i="12"/>
  <c r="DV85" i="12" s="1"/>
  <c r="BE85" i="12"/>
  <c r="BC85" i="12"/>
  <c r="AX85" i="12"/>
  <c r="AT85" i="12"/>
  <c r="AS85" i="12"/>
  <c r="AM85" i="12"/>
  <c r="AI85" i="12"/>
  <c r="AH85" i="12"/>
  <c r="AC85" i="12"/>
  <c r="Y85" i="12"/>
  <c r="W85" i="12"/>
  <c r="P85" i="12"/>
  <c r="G85" i="12" s="1"/>
  <c r="O85" i="12"/>
  <c r="N85" i="12"/>
  <c r="F85" i="12"/>
  <c r="D85" i="12"/>
  <c r="C85" i="12"/>
  <c r="B85" i="12"/>
  <c r="E85" i="12" s="1"/>
  <c r="A85" i="12"/>
  <c r="AX84" i="12"/>
  <c r="AM84" i="12"/>
  <c r="AB84" i="12"/>
  <c r="Q84" i="12"/>
  <c r="P84" i="12"/>
  <c r="O84" i="12"/>
  <c r="N84" i="12"/>
  <c r="K84" i="12"/>
  <c r="G84" i="12"/>
  <c r="F84" i="12"/>
  <c r="E84" i="12"/>
  <c r="D84" i="12"/>
  <c r="C84" i="12"/>
  <c r="B84" i="12"/>
  <c r="A84" i="12"/>
  <c r="EY83" i="12"/>
  <c r="FB83" i="12" s="1"/>
  <c r="EO83" i="12"/>
  <c r="ER83" i="12" s="1"/>
  <c r="EU83" i="12" s="1"/>
  <c r="EX83" i="12" s="1"/>
  <c r="FA83" i="12" s="1"/>
  <c r="FD83" i="12" s="1"/>
  <c r="EI83" i="12"/>
  <c r="EL83" i="12" s="1"/>
  <c r="ED83" i="12"/>
  <c r="EG83" i="12" s="1"/>
  <c r="EJ83" i="12" s="1"/>
  <c r="EM83" i="12" s="1"/>
  <c r="EP83" i="12" s="1"/>
  <c r="ES83" i="12" s="1"/>
  <c r="EV83" i="12" s="1"/>
  <c r="EC83" i="12"/>
  <c r="EF83" i="12" s="1"/>
  <c r="EA83" i="12"/>
  <c r="DZ83" i="12"/>
  <c r="DY83" i="12"/>
  <c r="EB83" i="12" s="1"/>
  <c r="EE83" i="12" s="1"/>
  <c r="EH83" i="12" s="1"/>
  <c r="EK83" i="12" s="1"/>
  <c r="EN83" i="12" s="1"/>
  <c r="EQ83" i="12" s="1"/>
  <c r="ET83" i="12" s="1"/>
  <c r="EW83" i="12" s="1"/>
  <c r="EZ83" i="12" s="1"/>
  <c r="FC83" i="12" s="1"/>
  <c r="BE83" i="12"/>
  <c r="BD83" i="12"/>
  <c r="BC83" i="12"/>
  <c r="BA83" i="12"/>
  <c r="AZ83" i="12"/>
  <c r="AY83" i="12"/>
  <c r="AW83" i="12"/>
  <c r="AV83" i="12"/>
  <c r="AU83" i="12"/>
  <c r="AS83" i="12"/>
  <c r="AR83" i="12"/>
  <c r="AQ83" i="12"/>
  <c r="AO83" i="12"/>
  <c r="AN83" i="12"/>
  <c r="AM83" i="12"/>
  <c r="AK83" i="12"/>
  <c r="AJ83" i="12"/>
  <c r="AI83" i="12"/>
  <c r="AG83" i="12"/>
  <c r="AF83" i="12"/>
  <c r="AE83" i="12"/>
  <c r="AC83" i="12"/>
  <c r="AB83" i="12"/>
  <c r="AA83" i="12"/>
  <c r="Y83" i="12"/>
  <c r="X83" i="12"/>
  <c r="W83" i="12"/>
  <c r="P83" i="12"/>
  <c r="O83" i="12"/>
  <c r="N83" i="12"/>
  <c r="J83" i="12"/>
  <c r="G83" i="12"/>
  <c r="D83" i="12"/>
  <c r="C83" i="12"/>
  <c r="B83" i="12"/>
  <c r="E83" i="12" s="1"/>
  <c r="A83" i="12"/>
  <c r="BF83" i="12" s="1"/>
  <c r="EQ82" i="12"/>
  <c r="ET82" i="12" s="1"/>
  <c r="EW82" i="12" s="1"/>
  <c r="EZ82" i="12" s="1"/>
  <c r="FC82" i="12" s="1"/>
  <c r="EE82" i="12"/>
  <c r="EH82" i="12" s="1"/>
  <c r="EK82" i="12" s="1"/>
  <c r="EN82" i="12" s="1"/>
  <c r="EB82" i="12"/>
  <c r="EA82" i="12"/>
  <c r="ED82" i="12" s="1"/>
  <c r="EG82" i="12" s="1"/>
  <c r="EJ82" i="12" s="1"/>
  <c r="EM82" i="12" s="1"/>
  <c r="EP82" i="12" s="1"/>
  <c r="ES82" i="12" s="1"/>
  <c r="EV82" i="12" s="1"/>
  <c r="EY82" i="12" s="1"/>
  <c r="FB82" i="12" s="1"/>
  <c r="DZ82" i="12"/>
  <c r="EC82" i="12" s="1"/>
  <c r="EF82" i="12" s="1"/>
  <c r="EI82" i="12" s="1"/>
  <c r="EL82" i="12" s="1"/>
  <c r="EO82" i="12" s="1"/>
  <c r="ER82" i="12" s="1"/>
  <c r="EU82" i="12" s="1"/>
  <c r="EX82" i="12" s="1"/>
  <c r="FA82" i="12" s="1"/>
  <c r="FD82" i="12" s="1"/>
  <c r="DY82" i="12"/>
  <c r="BE82" i="12"/>
  <c r="AT82" i="12"/>
  <c r="AJ82" i="12"/>
  <c r="Y82" i="12"/>
  <c r="P82" i="12"/>
  <c r="F82" i="12" s="1"/>
  <c r="O82" i="12"/>
  <c r="N82" i="12"/>
  <c r="G82" i="12"/>
  <c r="E82" i="12"/>
  <c r="D82" i="12"/>
  <c r="C82" i="12"/>
  <c r="B82" i="12"/>
  <c r="A82" i="12"/>
  <c r="EF81" i="12"/>
  <c r="EI81" i="12" s="1"/>
  <c r="EE81" i="12"/>
  <c r="EC81" i="12"/>
  <c r="EB81" i="12"/>
  <c r="EA81" i="12"/>
  <c r="DZ81" i="12"/>
  <c r="DY81" i="12"/>
  <c r="P81" i="12"/>
  <c r="G81" i="12" s="1"/>
  <c r="O81" i="12"/>
  <c r="N81" i="12"/>
  <c r="F81" i="12"/>
  <c r="D81" i="12"/>
  <c r="C81" i="12"/>
  <c r="B81" i="12"/>
  <c r="A81" i="12"/>
  <c r="DY80" i="12"/>
  <c r="DZ80" i="12" s="1"/>
  <c r="DU80" i="12"/>
  <c r="DV80" i="12" s="1"/>
  <c r="DW80" i="12" s="1"/>
  <c r="DX80" i="12" s="1"/>
  <c r="BF80" i="12"/>
  <c r="BB80" i="12"/>
  <c r="AZ80" i="12"/>
  <c r="AV80" i="12"/>
  <c r="AU80" i="12"/>
  <c r="AQ80" i="12"/>
  <c r="AP80" i="12"/>
  <c r="AL80" i="12"/>
  <c r="AJ80" i="12"/>
  <c r="AF80" i="12"/>
  <c r="AE80" i="12"/>
  <c r="AA80" i="12"/>
  <c r="Z80" i="12"/>
  <c r="Q80" i="12"/>
  <c r="P80" i="12"/>
  <c r="O80" i="12"/>
  <c r="N80" i="12"/>
  <c r="K80" i="12"/>
  <c r="G80" i="12"/>
  <c r="F80" i="12"/>
  <c r="E80" i="12"/>
  <c r="D80" i="12"/>
  <c r="C80" i="12"/>
  <c r="B80" i="12"/>
  <c r="A80" i="12"/>
  <c r="BE79" i="12"/>
  <c r="BD79" i="12"/>
  <c r="BC79" i="12"/>
  <c r="BA79" i="12"/>
  <c r="AZ79" i="12"/>
  <c r="AY79" i="12"/>
  <c r="AW79" i="12"/>
  <c r="AV79" i="12"/>
  <c r="AU79" i="12"/>
  <c r="AS79" i="12"/>
  <c r="AR79" i="12"/>
  <c r="AQ79" i="12"/>
  <c r="AO79" i="12"/>
  <c r="AN79" i="12"/>
  <c r="AM79" i="12"/>
  <c r="AK79" i="12"/>
  <c r="AJ79" i="12"/>
  <c r="AI79" i="12"/>
  <c r="AG79" i="12"/>
  <c r="AF79" i="12"/>
  <c r="AE79" i="12"/>
  <c r="AC79" i="12"/>
  <c r="AB79" i="12"/>
  <c r="AA79" i="12"/>
  <c r="Y79" i="12"/>
  <c r="X79" i="12"/>
  <c r="W79" i="12"/>
  <c r="P79" i="12"/>
  <c r="O79" i="12"/>
  <c r="N79" i="12"/>
  <c r="J79" i="12"/>
  <c r="G79" i="12"/>
  <c r="F79" i="12"/>
  <c r="D79" i="12"/>
  <c r="C79" i="12"/>
  <c r="B79" i="12"/>
  <c r="E79" i="12" s="1"/>
  <c r="A79" i="12"/>
  <c r="BF79" i="12" s="1"/>
  <c r="FD78" i="12"/>
  <c r="ET78" i="12"/>
  <c r="EW78" i="12" s="1"/>
  <c r="EZ78" i="12" s="1"/>
  <c r="FC78" i="12" s="1"/>
  <c r="EN78" i="12"/>
  <c r="EQ78" i="12" s="1"/>
  <c r="EI78" i="12"/>
  <c r="EL78" i="12" s="1"/>
  <c r="EO78" i="12" s="1"/>
  <c r="ER78" i="12" s="1"/>
  <c r="EU78" i="12" s="1"/>
  <c r="EX78" i="12" s="1"/>
  <c r="FA78" i="12" s="1"/>
  <c r="EE78" i="12"/>
  <c r="EH78" i="12" s="1"/>
  <c r="EK78" i="12" s="1"/>
  <c r="ED78" i="12"/>
  <c r="EG78" i="12" s="1"/>
  <c r="EJ78" i="12" s="1"/>
  <c r="EM78" i="12" s="1"/>
  <c r="EP78" i="12" s="1"/>
  <c r="ES78" i="12" s="1"/>
  <c r="EV78" i="12" s="1"/>
  <c r="EY78" i="12" s="1"/>
  <c r="FB78" i="12" s="1"/>
  <c r="EB78" i="12"/>
  <c r="EA78" i="12"/>
  <c r="DZ78" i="12"/>
  <c r="EC78" i="12" s="1"/>
  <c r="EF78" i="12" s="1"/>
  <c r="DY78" i="12"/>
  <c r="BB78" i="12"/>
  <c r="AG78" i="12"/>
  <c r="Q78" i="12"/>
  <c r="P78" i="12"/>
  <c r="F78" i="12" s="1"/>
  <c r="O78" i="12"/>
  <c r="N78" i="12"/>
  <c r="K78" i="12"/>
  <c r="G78" i="12"/>
  <c r="E78" i="12"/>
  <c r="D78" i="12"/>
  <c r="C78" i="12"/>
  <c r="B78" i="12"/>
  <c r="A78" i="12"/>
  <c r="EU77" i="12"/>
  <c r="EX77" i="12" s="1"/>
  <c r="FA77" i="12" s="1"/>
  <c r="FD77" i="12" s="1"/>
  <c r="EO77" i="12"/>
  <c r="ER77" i="12" s="1"/>
  <c r="EI77" i="12"/>
  <c r="EL77" i="12" s="1"/>
  <c r="EC77" i="12"/>
  <c r="EF77" i="12" s="1"/>
  <c r="EA77" i="12"/>
  <c r="ED77" i="12" s="1"/>
  <c r="EG77" i="12" s="1"/>
  <c r="EJ77" i="12" s="1"/>
  <c r="EM77" i="12" s="1"/>
  <c r="EP77" i="12" s="1"/>
  <c r="ES77" i="12" s="1"/>
  <c r="EV77" i="12" s="1"/>
  <c r="EY77" i="12" s="1"/>
  <c r="FB77" i="12" s="1"/>
  <c r="DZ77" i="12"/>
  <c r="DY77" i="12"/>
  <c r="EB77" i="12" s="1"/>
  <c r="EE77" i="12" s="1"/>
  <c r="EH77" i="12" s="1"/>
  <c r="EK77" i="12" s="1"/>
  <c r="EN77" i="12" s="1"/>
  <c r="EQ77" i="12" s="1"/>
  <c r="ET77" i="12" s="1"/>
  <c r="EW77" i="12" s="1"/>
  <c r="EZ77" i="12" s="1"/>
  <c r="FC77" i="12" s="1"/>
  <c r="AQ77" i="12"/>
  <c r="AL77" i="12"/>
  <c r="Q77" i="12"/>
  <c r="P77" i="12"/>
  <c r="G77" i="12" s="1"/>
  <c r="O77" i="12"/>
  <c r="N77" i="12"/>
  <c r="K77" i="12"/>
  <c r="F77" i="12"/>
  <c r="E77" i="12"/>
  <c r="D77" i="12"/>
  <c r="C77" i="12"/>
  <c r="B77" i="12"/>
  <c r="A77" i="12"/>
  <c r="AW77" i="12" s="1"/>
  <c r="ED76" i="12"/>
  <c r="EC76" i="12"/>
  <c r="EF76" i="12" s="1"/>
  <c r="EA76" i="12"/>
  <c r="DZ76" i="12"/>
  <c r="DY76" i="12"/>
  <c r="BB76" i="12"/>
  <c r="AV76" i="12"/>
  <c r="AQ76" i="12"/>
  <c r="AL76" i="12"/>
  <c r="AF76" i="12"/>
  <c r="AA76" i="12"/>
  <c r="Q76" i="12"/>
  <c r="P76" i="12"/>
  <c r="O76" i="12"/>
  <c r="N76" i="12"/>
  <c r="K76" i="12"/>
  <c r="G76" i="12"/>
  <c r="F76" i="12"/>
  <c r="D76" i="12"/>
  <c r="C76" i="12"/>
  <c r="B76" i="12"/>
  <c r="A76" i="12"/>
  <c r="AX76" i="12" s="1"/>
  <c r="DW75" i="12"/>
  <c r="DX75" i="12" s="1"/>
  <c r="DU75" i="12"/>
  <c r="DV75" i="12" s="1"/>
  <c r="BE75" i="12"/>
  <c r="BD75" i="12"/>
  <c r="BC75" i="12"/>
  <c r="BA75" i="12"/>
  <c r="AZ75" i="12"/>
  <c r="AY75" i="12"/>
  <c r="AW75" i="12"/>
  <c r="AV75" i="12"/>
  <c r="AU75" i="12"/>
  <c r="AS75" i="12"/>
  <c r="AR75" i="12"/>
  <c r="AQ75" i="12"/>
  <c r="AO75" i="12"/>
  <c r="AN75" i="12"/>
  <c r="AM75" i="12"/>
  <c r="AK75" i="12"/>
  <c r="AJ75" i="12"/>
  <c r="AI75" i="12"/>
  <c r="AG75" i="12"/>
  <c r="AF75" i="12"/>
  <c r="AE75" i="12"/>
  <c r="AC75" i="12"/>
  <c r="AB75" i="12"/>
  <c r="AA75" i="12"/>
  <c r="Y75" i="12"/>
  <c r="X75" i="12"/>
  <c r="W75" i="12"/>
  <c r="P75" i="12"/>
  <c r="O75" i="12"/>
  <c r="N75" i="12"/>
  <c r="J75" i="12"/>
  <c r="G75" i="12"/>
  <c r="F75" i="12"/>
  <c r="D75" i="12"/>
  <c r="C75" i="12"/>
  <c r="B75" i="12"/>
  <c r="E75" i="12" s="1"/>
  <c r="A75" i="12"/>
  <c r="BF75" i="12" s="1"/>
  <c r="BF74" i="12"/>
  <c r="BB74" i="12"/>
  <c r="BA74" i="12"/>
  <c r="AW74" i="12"/>
  <c r="AV74" i="12"/>
  <c r="AR74" i="12"/>
  <c r="AP74" i="12"/>
  <c r="AL74" i="12"/>
  <c r="AK74" i="12"/>
  <c r="AG74" i="12"/>
  <c r="AF74" i="12"/>
  <c r="AB74" i="12"/>
  <c r="Z74" i="12"/>
  <c r="Q74" i="12"/>
  <c r="P74" i="12"/>
  <c r="O74" i="12"/>
  <c r="N74" i="12"/>
  <c r="K74" i="12"/>
  <c r="J74" i="12"/>
  <c r="E74" i="12"/>
  <c r="D74" i="12"/>
  <c r="C74" i="12"/>
  <c r="B74" i="12"/>
  <c r="A74" i="12"/>
  <c r="ER73" i="12"/>
  <c r="EU73" i="12" s="1"/>
  <c r="EX73" i="12" s="1"/>
  <c r="FA73" i="12" s="1"/>
  <c r="FD73" i="12" s="1"/>
  <c r="EM73" i="12"/>
  <c r="EP73" i="12" s="1"/>
  <c r="ES73" i="12" s="1"/>
  <c r="EV73" i="12" s="1"/>
  <c r="EY73" i="12" s="1"/>
  <c r="FB73" i="12" s="1"/>
  <c r="EI73" i="12"/>
  <c r="EL73" i="12" s="1"/>
  <c r="EO73" i="12" s="1"/>
  <c r="EG73" i="12"/>
  <c r="EJ73" i="12" s="1"/>
  <c r="EC73" i="12"/>
  <c r="EF73" i="12" s="1"/>
  <c r="EB73" i="12"/>
  <c r="EE73" i="12" s="1"/>
  <c r="EH73" i="12" s="1"/>
  <c r="EK73" i="12" s="1"/>
  <c r="EN73" i="12" s="1"/>
  <c r="EQ73" i="12" s="1"/>
  <c r="ET73" i="12" s="1"/>
  <c r="EW73" i="12" s="1"/>
  <c r="EZ73" i="12" s="1"/>
  <c r="FC73" i="12" s="1"/>
  <c r="EA73" i="12"/>
  <c r="ED73" i="12" s="1"/>
  <c r="DZ73" i="12"/>
  <c r="DY73" i="12"/>
  <c r="BF73" i="12"/>
  <c r="BB73" i="12"/>
  <c r="BA73" i="12"/>
  <c r="AW73" i="12"/>
  <c r="AU73" i="12"/>
  <c r="AQ73" i="12"/>
  <c r="AP73" i="12"/>
  <c r="AL73" i="12"/>
  <c r="AK73" i="12"/>
  <c r="AG73" i="12"/>
  <c r="AE73" i="12"/>
  <c r="AA73" i="12"/>
  <c r="Z73" i="12"/>
  <c r="P73" i="12"/>
  <c r="O73" i="12"/>
  <c r="N73" i="12"/>
  <c r="J73" i="12"/>
  <c r="E73" i="12"/>
  <c r="D73" i="12"/>
  <c r="C73" i="12"/>
  <c r="B73" i="12"/>
  <c r="A73" i="12"/>
  <c r="EX72" i="12"/>
  <c r="FA72" i="12" s="1"/>
  <c r="FD72" i="12" s="1"/>
  <c r="ES72" i="12"/>
  <c r="EV72" i="12" s="1"/>
  <c r="EY72" i="12" s="1"/>
  <c r="FB72" i="12" s="1"/>
  <c r="EG72" i="12"/>
  <c r="EJ72" i="12" s="1"/>
  <c r="EM72" i="12" s="1"/>
  <c r="EP72" i="12" s="1"/>
  <c r="ED72" i="12"/>
  <c r="EC72" i="12"/>
  <c r="EF72" i="12" s="1"/>
  <c r="EI72" i="12" s="1"/>
  <c r="EL72" i="12" s="1"/>
  <c r="EO72" i="12" s="1"/>
  <c r="ER72" i="12" s="1"/>
  <c r="EU72" i="12" s="1"/>
  <c r="EB72" i="12"/>
  <c r="EE72" i="12" s="1"/>
  <c r="EH72" i="12" s="1"/>
  <c r="EK72" i="12" s="1"/>
  <c r="EN72" i="12" s="1"/>
  <c r="EQ72" i="12" s="1"/>
  <c r="ET72" i="12" s="1"/>
  <c r="EW72" i="12" s="1"/>
  <c r="EZ72" i="12" s="1"/>
  <c r="FC72" i="12" s="1"/>
  <c r="EA72" i="12"/>
  <c r="DZ72" i="12"/>
  <c r="DY72" i="12"/>
  <c r="BF72" i="12"/>
  <c r="BB72" i="12"/>
  <c r="AZ72" i="12"/>
  <c r="AV72" i="12"/>
  <c r="AU72" i="12"/>
  <c r="AQ72" i="12"/>
  <c r="AP72" i="12"/>
  <c r="AL72" i="12"/>
  <c r="AJ72" i="12"/>
  <c r="AF72" i="12"/>
  <c r="AE72" i="12"/>
  <c r="AA72" i="12"/>
  <c r="Z72" i="12"/>
  <c r="Q72" i="12"/>
  <c r="P72" i="12"/>
  <c r="O72" i="12"/>
  <c r="N72" i="12"/>
  <c r="K72" i="12"/>
  <c r="G72" i="12"/>
  <c r="F72" i="12"/>
  <c r="E72" i="12"/>
  <c r="D72" i="12"/>
  <c r="C72" i="12"/>
  <c r="B72" i="12"/>
  <c r="A72" i="12"/>
  <c r="EC71" i="12"/>
  <c r="EA71" i="12"/>
  <c r="DZ71" i="12"/>
  <c r="DY71" i="12"/>
  <c r="BE71" i="12"/>
  <c r="BD71" i="12"/>
  <c r="BC71" i="12"/>
  <c r="BA71" i="12"/>
  <c r="AZ71" i="12"/>
  <c r="AY71" i="12"/>
  <c r="AW71" i="12"/>
  <c r="AV71" i="12"/>
  <c r="AU71" i="12"/>
  <c r="AS71" i="12"/>
  <c r="AR71" i="12"/>
  <c r="AQ71" i="12"/>
  <c r="AO71" i="12"/>
  <c r="AN71" i="12"/>
  <c r="AM71" i="12"/>
  <c r="AK71" i="12"/>
  <c r="AJ71" i="12"/>
  <c r="AI71" i="12"/>
  <c r="AG71" i="12"/>
  <c r="AF71" i="12"/>
  <c r="AE71" i="12"/>
  <c r="AC71" i="12"/>
  <c r="AB71" i="12"/>
  <c r="AA71" i="12"/>
  <c r="Y71" i="12"/>
  <c r="X71" i="12"/>
  <c r="W71" i="12"/>
  <c r="P71" i="12"/>
  <c r="O71" i="12"/>
  <c r="N71" i="12"/>
  <c r="J71" i="12"/>
  <c r="G71" i="12"/>
  <c r="F71" i="12"/>
  <c r="D71" i="12"/>
  <c r="C71" i="12"/>
  <c r="B71" i="12"/>
  <c r="A71" i="12"/>
  <c r="BF71" i="12" s="1"/>
  <c r="DX70" i="12"/>
  <c r="DV70" i="12"/>
  <c r="DW70" i="12" s="1"/>
  <c r="DU70" i="12"/>
  <c r="BF70" i="12"/>
  <c r="BB70" i="12"/>
  <c r="BA70" i="12"/>
  <c r="AW70" i="12"/>
  <c r="AV70" i="12"/>
  <c r="AR70" i="12"/>
  <c r="AP70" i="12"/>
  <c r="AL70" i="12"/>
  <c r="AK70" i="12"/>
  <c r="AG70" i="12"/>
  <c r="AF70" i="12"/>
  <c r="AB70" i="12"/>
  <c r="Z70" i="12"/>
  <c r="Q70" i="12"/>
  <c r="P70" i="12"/>
  <c r="O70" i="12"/>
  <c r="N70" i="12"/>
  <c r="K70" i="12"/>
  <c r="J70" i="12"/>
  <c r="E70" i="12"/>
  <c r="D70" i="12"/>
  <c r="C70" i="12"/>
  <c r="B70" i="12"/>
  <c r="A70" i="12"/>
  <c r="BF69" i="12"/>
  <c r="BE69" i="12"/>
  <c r="BB69" i="12"/>
  <c r="BA69" i="12"/>
  <c r="AY69" i="12"/>
  <c r="AW69" i="12"/>
  <c r="AU69" i="12"/>
  <c r="AT69" i="12"/>
  <c r="AQ69" i="12"/>
  <c r="AP69" i="12"/>
  <c r="AO69" i="12"/>
  <c r="AL69" i="12"/>
  <c r="AK69" i="12"/>
  <c r="AI69" i="12"/>
  <c r="AG69" i="12"/>
  <c r="AE69" i="12"/>
  <c r="AD69" i="12"/>
  <c r="AA69" i="12"/>
  <c r="Z69" i="12"/>
  <c r="Y69" i="12"/>
  <c r="P69" i="12"/>
  <c r="O69" i="12"/>
  <c r="N69" i="12"/>
  <c r="J69" i="12"/>
  <c r="F69" i="12"/>
  <c r="D69" i="12"/>
  <c r="C69" i="12"/>
  <c r="B69" i="12"/>
  <c r="E69" i="12" s="1"/>
  <c r="A69" i="12"/>
  <c r="EW68" i="12"/>
  <c r="EZ68" i="12" s="1"/>
  <c r="FC68" i="12" s="1"/>
  <c r="ER68" i="12"/>
  <c r="EU68" i="12" s="1"/>
  <c r="EX68" i="12" s="1"/>
  <c r="FA68" i="12" s="1"/>
  <c r="FD68" i="12" s="1"/>
  <c r="EL68" i="12"/>
  <c r="EO68" i="12" s="1"/>
  <c r="EG68" i="12"/>
  <c r="EJ68" i="12" s="1"/>
  <c r="EM68" i="12" s="1"/>
  <c r="EP68" i="12" s="1"/>
  <c r="ES68" i="12" s="1"/>
  <c r="EV68" i="12" s="1"/>
  <c r="EY68" i="12" s="1"/>
  <c r="FB68" i="12" s="1"/>
  <c r="EF68" i="12"/>
  <c r="EI68" i="12" s="1"/>
  <c r="ED68" i="12"/>
  <c r="EC68" i="12"/>
  <c r="EB68" i="12"/>
  <c r="EE68" i="12" s="1"/>
  <c r="EH68" i="12" s="1"/>
  <c r="EK68" i="12" s="1"/>
  <c r="EN68" i="12" s="1"/>
  <c r="EQ68" i="12" s="1"/>
  <c r="ET68" i="12" s="1"/>
  <c r="EA68" i="12"/>
  <c r="DZ68" i="12"/>
  <c r="DY68" i="12"/>
  <c r="BF68" i="12"/>
  <c r="BD68" i="12"/>
  <c r="BB68" i="12"/>
  <c r="AZ68" i="12"/>
  <c r="AY68" i="12"/>
  <c r="AV68" i="12"/>
  <c r="AU68" i="12"/>
  <c r="AT68" i="12"/>
  <c r="AQ68" i="12"/>
  <c r="AP68" i="12"/>
  <c r="AN68" i="12"/>
  <c r="AL68" i="12"/>
  <c r="AJ68" i="12"/>
  <c r="AI68" i="12"/>
  <c r="AF68" i="12"/>
  <c r="AE68" i="12"/>
  <c r="AD68" i="12"/>
  <c r="AA68" i="12"/>
  <c r="Z68" i="12"/>
  <c r="X68" i="12"/>
  <c r="Q68" i="12"/>
  <c r="P68" i="12"/>
  <c r="O68" i="12"/>
  <c r="N68" i="12"/>
  <c r="K68" i="12"/>
  <c r="G68" i="12"/>
  <c r="F68" i="12"/>
  <c r="D68" i="12"/>
  <c r="C68" i="12"/>
  <c r="B68" i="12"/>
  <c r="E68" i="12" s="1"/>
  <c r="A68" i="12"/>
  <c r="EP67" i="12"/>
  <c r="ES67" i="12" s="1"/>
  <c r="EV67" i="12" s="1"/>
  <c r="EY67" i="12" s="1"/>
  <c r="FB67" i="12" s="1"/>
  <c r="EK67" i="12"/>
  <c r="EN67" i="12" s="1"/>
  <c r="EQ67" i="12" s="1"/>
  <c r="ET67" i="12" s="1"/>
  <c r="EW67" i="12" s="1"/>
  <c r="EZ67" i="12" s="1"/>
  <c r="FC67" i="12" s="1"/>
  <c r="EE67" i="12"/>
  <c r="EH67" i="12" s="1"/>
  <c r="EA67" i="12"/>
  <c r="ED67" i="12" s="1"/>
  <c r="EG67" i="12" s="1"/>
  <c r="EJ67" i="12" s="1"/>
  <c r="EM67" i="12" s="1"/>
  <c r="DZ67" i="12"/>
  <c r="EC67" i="12" s="1"/>
  <c r="EF67" i="12" s="1"/>
  <c r="EI67" i="12" s="1"/>
  <c r="EL67" i="12" s="1"/>
  <c r="EO67" i="12" s="1"/>
  <c r="ER67" i="12" s="1"/>
  <c r="EU67" i="12" s="1"/>
  <c r="EX67" i="12" s="1"/>
  <c r="FA67" i="12" s="1"/>
  <c r="FD67" i="12" s="1"/>
  <c r="DY67" i="12"/>
  <c r="EB67" i="12" s="1"/>
  <c r="BE67" i="12"/>
  <c r="BD67" i="12"/>
  <c r="BC67" i="12"/>
  <c r="BA67" i="12"/>
  <c r="AZ67" i="12"/>
  <c r="AY67" i="12"/>
  <c r="AW67" i="12"/>
  <c r="AV67" i="12"/>
  <c r="AU67" i="12"/>
  <c r="AS67" i="12"/>
  <c r="AR67" i="12"/>
  <c r="AQ67" i="12"/>
  <c r="AO67" i="12"/>
  <c r="AN67" i="12"/>
  <c r="AM67" i="12"/>
  <c r="AK67" i="12"/>
  <c r="AJ67" i="12"/>
  <c r="AI67" i="12"/>
  <c r="AG67" i="12"/>
  <c r="AF67" i="12"/>
  <c r="AE67" i="12"/>
  <c r="AC67" i="12"/>
  <c r="AB67" i="12"/>
  <c r="AA67" i="12"/>
  <c r="Y67" i="12"/>
  <c r="X67" i="12"/>
  <c r="W67" i="12"/>
  <c r="P67" i="12"/>
  <c r="O67" i="12"/>
  <c r="N67" i="12"/>
  <c r="J67" i="12"/>
  <c r="G67" i="12"/>
  <c r="F67" i="12"/>
  <c r="D67" i="12"/>
  <c r="C67" i="12"/>
  <c r="B67" i="12"/>
  <c r="E67" i="12" s="1"/>
  <c r="A67" i="12"/>
  <c r="BF67" i="12" s="1"/>
  <c r="EH66" i="12"/>
  <c r="ED66" i="12"/>
  <c r="EB66" i="12"/>
  <c r="EE66" i="12" s="1"/>
  <c r="EA66" i="12"/>
  <c r="DZ66" i="12"/>
  <c r="DY66" i="12"/>
  <c r="BF66" i="12"/>
  <c r="BB66" i="12"/>
  <c r="BA66" i="12"/>
  <c r="AW66" i="12"/>
  <c r="AV66" i="12"/>
  <c r="AR66" i="12"/>
  <c r="AP66" i="12"/>
  <c r="AL66" i="12"/>
  <c r="AK66" i="12"/>
  <c r="AG66" i="12"/>
  <c r="AF66" i="12"/>
  <c r="AB66" i="12"/>
  <c r="Z66" i="12"/>
  <c r="P66" i="12"/>
  <c r="O66" i="12"/>
  <c r="N66" i="12"/>
  <c r="J66" i="12"/>
  <c r="D66" i="12"/>
  <c r="C66" i="12"/>
  <c r="B66" i="12"/>
  <c r="A66" i="12"/>
  <c r="DW65" i="12"/>
  <c r="DX65" i="12" s="1"/>
  <c r="DY65" i="12" s="1"/>
  <c r="DU65" i="12"/>
  <c r="DV65" i="12" s="1"/>
  <c r="AY65" i="12"/>
  <c r="AT65" i="12"/>
  <c r="AD65" i="12"/>
  <c r="Y65" i="12"/>
  <c r="P65" i="12"/>
  <c r="G65" i="12" s="1"/>
  <c r="O65" i="12"/>
  <c r="N65" i="12"/>
  <c r="F65" i="12"/>
  <c r="E65" i="12"/>
  <c r="D65" i="12"/>
  <c r="C65" i="12"/>
  <c r="B65" i="12"/>
  <c r="A65" i="12"/>
  <c r="BE65" i="12" s="1"/>
  <c r="BB64" i="12"/>
  <c r="AV64" i="12"/>
  <c r="AQ64" i="12"/>
  <c r="AL64" i="12"/>
  <c r="AF64" i="12"/>
  <c r="AA64" i="12"/>
  <c r="Q64" i="12"/>
  <c r="P64" i="12"/>
  <c r="O64" i="12"/>
  <c r="N64" i="12"/>
  <c r="K64" i="12"/>
  <c r="G64" i="12"/>
  <c r="F64" i="12"/>
  <c r="E64" i="12"/>
  <c r="D64" i="12"/>
  <c r="C64" i="12"/>
  <c r="B64" i="12"/>
  <c r="A64" i="12"/>
  <c r="AX64" i="12" s="1"/>
  <c r="EX63" i="12"/>
  <c r="FA63" i="12" s="1"/>
  <c r="FD63" i="12" s="1"/>
  <c r="EM63" i="12"/>
  <c r="EP63" i="12" s="1"/>
  <c r="ES63" i="12" s="1"/>
  <c r="EV63" i="12" s="1"/>
  <c r="EY63" i="12" s="1"/>
  <c r="FB63" i="12" s="1"/>
  <c r="EH63" i="12"/>
  <c r="EK63" i="12" s="1"/>
  <c r="EN63" i="12" s="1"/>
  <c r="EQ63" i="12" s="1"/>
  <c r="ET63" i="12" s="1"/>
  <c r="EW63" i="12" s="1"/>
  <c r="EZ63" i="12" s="1"/>
  <c r="FC63" i="12" s="1"/>
  <c r="ED63" i="12"/>
  <c r="EG63" i="12" s="1"/>
  <c r="EJ63" i="12" s="1"/>
  <c r="EC63" i="12"/>
  <c r="EF63" i="12" s="1"/>
  <c r="EI63" i="12" s="1"/>
  <c r="EL63" i="12" s="1"/>
  <c r="EO63" i="12" s="1"/>
  <c r="ER63" i="12" s="1"/>
  <c r="EU63" i="12" s="1"/>
  <c r="EA63" i="12"/>
  <c r="DZ63" i="12"/>
  <c r="DY63" i="12"/>
  <c r="EB63" i="12" s="1"/>
  <c r="EE63" i="12" s="1"/>
  <c r="BE63" i="12"/>
  <c r="BD63" i="12"/>
  <c r="BC63" i="12"/>
  <c r="BA63" i="12"/>
  <c r="AZ63" i="12"/>
  <c r="AY63" i="12"/>
  <c r="AW63" i="12"/>
  <c r="AV63" i="12"/>
  <c r="AU63" i="12"/>
  <c r="AS63" i="12"/>
  <c r="AR63" i="12"/>
  <c r="AQ63" i="12"/>
  <c r="AO63" i="12"/>
  <c r="AN63" i="12"/>
  <c r="AM63" i="12"/>
  <c r="AK63" i="12"/>
  <c r="AJ63" i="12"/>
  <c r="AI63" i="12"/>
  <c r="AG63" i="12"/>
  <c r="AF63" i="12"/>
  <c r="AE63" i="12"/>
  <c r="AC63" i="12"/>
  <c r="AB63" i="12"/>
  <c r="AA63" i="12"/>
  <c r="Y63" i="12"/>
  <c r="X63" i="12"/>
  <c r="W63" i="12"/>
  <c r="P63" i="12"/>
  <c r="O63" i="12"/>
  <c r="N63" i="12"/>
  <c r="J63" i="12"/>
  <c r="G63" i="12"/>
  <c r="F63" i="12"/>
  <c r="D63" i="12"/>
  <c r="C63" i="12"/>
  <c r="B63" i="12"/>
  <c r="E63" i="12" s="1"/>
  <c r="A63" i="12"/>
  <c r="BF63" i="12" s="1"/>
  <c r="EN62" i="12"/>
  <c r="EQ62" i="12" s="1"/>
  <c r="ET62" i="12" s="1"/>
  <c r="EW62" i="12" s="1"/>
  <c r="EZ62" i="12" s="1"/>
  <c r="FC62" i="12" s="1"/>
  <c r="EJ62" i="12"/>
  <c r="EM62" i="12" s="1"/>
  <c r="EP62" i="12" s="1"/>
  <c r="ES62" i="12" s="1"/>
  <c r="EV62" i="12" s="1"/>
  <c r="EY62" i="12" s="1"/>
  <c r="FB62" i="12" s="1"/>
  <c r="EF62" i="12"/>
  <c r="EI62" i="12" s="1"/>
  <c r="EL62" i="12" s="1"/>
  <c r="EO62" i="12" s="1"/>
  <c r="ER62" i="12" s="1"/>
  <c r="EU62" i="12" s="1"/>
  <c r="EX62" i="12" s="1"/>
  <c r="FA62" i="12" s="1"/>
  <c r="FD62" i="12" s="1"/>
  <c r="EE62" i="12"/>
  <c r="EH62" i="12" s="1"/>
  <c r="EK62" i="12" s="1"/>
  <c r="ED62" i="12"/>
  <c r="EG62" i="12" s="1"/>
  <c r="EB62" i="12"/>
  <c r="EA62" i="12"/>
  <c r="DZ62" i="12"/>
  <c r="EC62" i="12" s="1"/>
  <c r="DY62" i="12"/>
  <c r="BE62" i="12"/>
  <c r="BD62" i="12"/>
  <c r="AZ62" i="12"/>
  <c r="AX62" i="12"/>
  <c r="AW62" i="12"/>
  <c r="AS62" i="12"/>
  <c r="AR62" i="12"/>
  <c r="AO62" i="12"/>
  <c r="AL62" i="12"/>
  <c r="AJ62" i="12"/>
  <c r="AH62" i="12"/>
  <c r="AD62" i="12"/>
  <c r="AC62" i="12"/>
  <c r="AB62" i="12"/>
  <c r="X62" i="12"/>
  <c r="Q62" i="12"/>
  <c r="P62" i="12"/>
  <c r="F62" i="12" s="1"/>
  <c r="O62" i="12"/>
  <c r="N62" i="12"/>
  <c r="K62" i="12"/>
  <c r="G62" i="12"/>
  <c r="E62" i="12"/>
  <c r="D62" i="12"/>
  <c r="C62" i="12"/>
  <c r="B62" i="12"/>
  <c r="A62" i="12"/>
  <c r="EI61" i="12"/>
  <c r="EF61" i="12"/>
  <c r="EC61" i="12"/>
  <c r="EA61" i="12"/>
  <c r="DZ61" i="12"/>
  <c r="DY61" i="12"/>
  <c r="BC61" i="12"/>
  <c r="AY61" i="12"/>
  <c r="AW61" i="12"/>
  <c r="AS61" i="12"/>
  <c r="AO61" i="12"/>
  <c r="AL61" i="12"/>
  <c r="AH61" i="12"/>
  <c r="AD61" i="12"/>
  <c r="AA61" i="12"/>
  <c r="W61" i="12"/>
  <c r="Q61" i="12"/>
  <c r="P61" i="12"/>
  <c r="G61" i="12" s="1"/>
  <c r="O61" i="12"/>
  <c r="N61" i="12"/>
  <c r="K61" i="12"/>
  <c r="F61" i="12"/>
  <c r="D61" i="12"/>
  <c r="C61" i="12"/>
  <c r="B61" i="12"/>
  <c r="A61" i="12"/>
  <c r="BE61" i="12" s="1"/>
  <c r="DX60" i="12"/>
  <c r="DU60" i="12"/>
  <c r="DV60" i="12" s="1"/>
  <c r="DW60" i="12" s="1"/>
  <c r="BF60" i="12"/>
  <c r="BD60" i="12"/>
  <c r="BB60" i="12"/>
  <c r="AZ60" i="12"/>
  <c r="AY60" i="12"/>
  <c r="AV60" i="12"/>
  <c r="AU60" i="12"/>
  <c r="AT60" i="12"/>
  <c r="AQ60" i="12"/>
  <c r="AP60" i="12"/>
  <c r="AN60" i="12"/>
  <c r="AL60" i="12"/>
  <c r="AJ60" i="12"/>
  <c r="AI60" i="12"/>
  <c r="AF60" i="12"/>
  <c r="AE60" i="12"/>
  <c r="AD60" i="12"/>
  <c r="AA60" i="12"/>
  <c r="Z60" i="12"/>
  <c r="X60" i="12"/>
  <c r="Q60" i="12"/>
  <c r="P60" i="12"/>
  <c r="O60" i="12"/>
  <c r="N60" i="12"/>
  <c r="K60" i="12"/>
  <c r="G60" i="12"/>
  <c r="F60" i="12"/>
  <c r="D60" i="12"/>
  <c r="C60" i="12"/>
  <c r="B60" i="12"/>
  <c r="E60" i="12" s="1"/>
  <c r="A60" i="12"/>
  <c r="BE59" i="12"/>
  <c r="BD59" i="12"/>
  <c r="BC59" i="12"/>
  <c r="BA59" i="12"/>
  <c r="AZ59" i="12"/>
  <c r="AY59" i="12"/>
  <c r="AW59" i="12"/>
  <c r="AV59" i="12"/>
  <c r="AU59" i="12"/>
  <c r="AS59" i="12"/>
  <c r="AR59" i="12"/>
  <c r="AQ59" i="12"/>
  <c r="AO59" i="12"/>
  <c r="AN59" i="12"/>
  <c r="AM59" i="12"/>
  <c r="AK59" i="12"/>
  <c r="AJ59" i="12"/>
  <c r="AI59" i="12"/>
  <c r="AG59" i="12"/>
  <c r="AF59" i="12"/>
  <c r="AE59" i="12"/>
  <c r="AC59" i="12"/>
  <c r="AB59" i="12"/>
  <c r="AA59" i="12"/>
  <c r="Y59" i="12"/>
  <c r="X59" i="12"/>
  <c r="W59" i="12"/>
  <c r="P59" i="12"/>
  <c r="O59" i="12"/>
  <c r="N59" i="12"/>
  <c r="J59" i="12"/>
  <c r="G59" i="12"/>
  <c r="F59" i="12"/>
  <c r="D59" i="12"/>
  <c r="C59" i="12"/>
  <c r="B59" i="12"/>
  <c r="E59" i="12" s="1"/>
  <c r="A59" i="12"/>
  <c r="BF59" i="12" s="1"/>
  <c r="EM58" i="12"/>
  <c r="EP58" i="12" s="1"/>
  <c r="ES58" i="12" s="1"/>
  <c r="EV58" i="12" s="1"/>
  <c r="EY58" i="12" s="1"/>
  <c r="FB58" i="12" s="1"/>
  <c r="EI58" i="12"/>
  <c r="EL58" i="12" s="1"/>
  <c r="EO58" i="12" s="1"/>
  <c r="ER58" i="12" s="1"/>
  <c r="EU58" i="12" s="1"/>
  <c r="EX58" i="12" s="1"/>
  <c r="FA58" i="12" s="1"/>
  <c r="FD58" i="12" s="1"/>
  <c r="ED58" i="12"/>
  <c r="EG58" i="12" s="1"/>
  <c r="EJ58" i="12" s="1"/>
  <c r="EB58" i="12"/>
  <c r="EE58" i="12" s="1"/>
  <c r="EH58" i="12" s="1"/>
  <c r="EK58" i="12" s="1"/>
  <c r="EN58" i="12" s="1"/>
  <c r="EQ58" i="12" s="1"/>
  <c r="ET58" i="12" s="1"/>
  <c r="EW58" i="12" s="1"/>
  <c r="EZ58" i="12" s="1"/>
  <c r="FC58" i="12" s="1"/>
  <c r="EA58" i="12"/>
  <c r="DZ58" i="12"/>
  <c r="EC58" i="12" s="1"/>
  <c r="EF58" i="12" s="1"/>
  <c r="DY58" i="12"/>
  <c r="BF58" i="12"/>
  <c r="BB58" i="12"/>
  <c r="AX58" i="12"/>
  <c r="AR58" i="12"/>
  <c r="AN58" i="12"/>
  <c r="AK58" i="12"/>
  <c r="AC58" i="12"/>
  <c r="Z58" i="12"/>
  <c r="Q58" i="12"/>
  <c r="P58" i="12"/>
  <c r="O58" i="12"/>
  <c r="N58" i="12"/>
  <c r="K58" i="12"/>
  <c r="E58" i="12"/>
  <c r="D58" i="12"/>
  <c r="C58" i="12"/>
  <c r="B58" i="12"/>
  <c r="A58" i="12"/>
  <c r="EN57" i="12"/>
  <c r="EQ57" i="12" s="1"/>
  <c r="ET57" i="12" s="1"/>
  <c r="EW57" i="12" s="1"/>
  <c r="EZ57" i="12" s="1"/>
  <c r="FC57" i="12" s="1"/>
  <c r="EJ57" i="12"/>
  <c r="EM57" i="12" s="1"/>
  <c r="EP57" i="12" s="1"/>
  <c r="ES57" i="12" s="1"/>
  <c r="EV57" i="12" s="1"/>
  <c r="EY57" i="12" s="1"/>
  <c r="FB57" i="12" s="1"/>
  <c r="EG57" i="12"/>
  <c r="EC57" i="12"/>
  <c r="EF57" i="12" s="1"/>
  <c r="EI57" i="12" s="1"/>
  <c r="EL57" i="12" s="1"/>
  <c r="EO57" i="12" s="1"/>
  <c r="ER57" i="12" s="1"/>
  <c r="EU57" i="12" s="1"/>
  <c r="EX57" i="12" s="1"/>
  <c r="FA57" i="12" s="1"/>
  <c r="FD57" i="12" s="1"/>
  <c r="EA57" i="12"/>
  <c r="ED57" i="12" s="1"/>
  <c r="DZ57" i="12"/>
  <c r="DY57" i="12"/>
  <c r="EB57" i="12" s="1"/>
  <c r="EE57" i="12" s="1"/>
  <c r="EH57" i="12" s="1"/>
  <c r="EK57" i="12" s="1"/>
  <c r="BF57" i="12"/>
  <c r="BC57" i="12"/>
  <c r="BA57" i="12"/>
  <c r="AX57" i="12"/>
  <c r="AW57" i="12"/>
  <c r="AS57" i="12"/>
  <c r="AQ57" i="12"/>
  <c r="AP57" i="12"/>
  <c r="AL57" i="12"/>
  <c r="AK57" i="12"/>
  <c r="AH57" i="12"/>
  <c r="AE57" i="12"/>
  <c r="AC57" i="12"/>
  <c r="AA57" i="12"/>
  <c r="W57" i="12"/>
  <c r="P57" i="12"/>
  <c r="O57" i="12"/>
  <c r="N57" i="12"/>
  <c r="J57" i="12"/>
  <c r="E57" i="12"/>
  <c r="D57" i="12"/>
  <c r="C57" i="12"/>
  <c r="B57" i="12"/>
  <c r="A57" i="12"/>
  <c r="ED56" i="12"/>
  <c r="EG56" i="12" s="1"/>
  <c r="EB56" i="12"/>
  <c r="EA56" i="12"/>
  <c r="DZ56" i="12"/>
  <c r="DY56" i="12"/>
  <c r="BF56" i="12"/>
  <c r="BC56" i="12"/>
  <c r="BB56" i="12"/>
  <c r="AX56" i="12"/>
  <c r="AV56" i="12"/>
  <c r="AU56" i="12"/>
  <c r="AQ56" i="12"/>
  <c r="AP56" i="12"/>
  <c r="AM56" i="12"/>
  <c r="AJ56" i="12"/>
  <c r="AH56" i="12"/>
  <c r="AF56" i="12"/>
  <c r="AB56" i="12"/>
  <c r="AA56" i="12"/>
  <c r="Z56" i="12"/>
  <c r="Q56" i="12"/>
  <c r="P56" i="12"/>
  <c r="O56" i="12"/>
  <c r="N56" i="12"/>
  <c r="K56" i="12"/>
  <c r="G56" i="12"/>
  <c r="F56" i="12"/>
  <c r="D56" i="12"/>
  <c r="C56" i="12"/>
  <c r="B56" i="12"/>
  <c r="A56" i="12"/>
  <c r="DW55" i="12"/>
  <c r="DX55" i="12" s="1"/>
  <c r="DY55" i="12" s="1"/>
  <c r="DV55" i="12"/>
  <c r="DU55" i="12"/>
  <c r="BE55" i="12"/>
  <c r="BD55" i="12"/>
  <c r="BC55" i="12"/>
  <c r="BA55" i="12"/>
  <c r="AZ55" i="12"/>
  <c r="AY55" i="12"/>
  <c r="AW55" i="12"/>
  <c r="AV55" i="12"/>
  <c r="AU55" i="12"/>
  <c r="AS55" i="12"/>
  <c r="AR55" i="12"/>
  <c r="AQ55" i="12"/>
  <c r="AO55" i="12"/>
  <c r="AN55" i="12"/>
  <c r="AM55" i="12"/>
  <c r="AK55" i="12"/>
  <c r="AJ55" i="12"/>
  <c r="AI55" i="12"/>
  <c r="AG55" i="12"/>
  <c r="AF55" i="12"/>
  <c r="AE55" i="12"/>
  <c r="AC55" i="12"/>
  <c r="AB55" i="12"/>
  <c r="AA55" i="12"/>
  <c r="Y55" i="12"/>
  <c r="X55" i="12"/>
  <c r="W55" i="12"/>
  <c r="P55" i="12"/>
  <c r="O55" i="12"/>
  <c r="N55" i="12"/>
  <c r="J55" i="12"/>
  <c r="G55" i="12"/>
  <c r="F55" i="12"/>
  <c r="D55" i="12"/>
  <c r="C55" i="12"/>
  <c r="B55" i="12"/>
  <c r="E55" i="12" s="1"/>
  <c r="A55" i="12"/>
  <c r="BF55" i="12" s="1"/>
  <c r="BF54" i="12"/>
  <c r="BE54" i="12"/>
  <c r="BB54" i="12"/>
  <c r="BA54" i="12"/>
  <c r="AZ54" i="12"/>
  <c r="AW54" i="12"/>
  <c r="AV54" i="12"/>
  <c r="AT54" i="12"/>
  <c r="AR54" i="12"/>
  <c r="AP54" i="12"/>
  <c r="AO54" i="12"/>
  <c r="AL54" i="12"/>
  <c r="AK54" i="12"/>
  <c r="AJ54" i="12"/>
  <c r="AG54" i="12"/>
  <c r="AF54" i="12"/>
  <c r="AD54" i="12"/>
  <c r="AB54" i="12"/>
  <c r="Z54" i="12"/>
  <c r="Y54" i="12"/>
  <c r="Q54" i="12"/>
  <c r="P54" i="12"/>
  <c r="F54" i="12" s="1"/>
  <c r="O54" i="12"/>
  <c r="N54" i="12"/>
  <c r="K54" i="12"/>
  <c r="J54" i="12"/>
  <c r="G54" i="12"/>
  <c r="E54" i="12"/>
  <c r="D54" i="12"/>
  <c r="C54" i="12"/>
  <c r="B54" i="12"/>
  <c r="A54" i="12"/>
  <c r="EW53" i="12"/>
  <c r="EZ53" i="12" s="1"/>
  <c r="FC53" i="12" s="1"/>
  <c r="EQ53" i="12"/>
  <c r="ET53" i="12" s="1"/>
  <c r="EF53" i="12"/>
  <c r="EI53" i="12" s="1"/>
  <c r="EL53" i="12" s="1"/>
  <c r="EO53" i="12" s="1"/>
  <c r="ER53" i="12" s="1"/>
  <c r="EU53" i="12" s="1"/>
  <c r="EX53" i="12" s="1"/>
  <c r="FA53" i="12" s="1"/>
  <c r="FD53" i="12" s="1"/>
  <c r="EC53" i="12"/>
  <c r="EB53" i="12"/>
  <c r="EE53" i="12" s="1"/>
  <c r="EH53" i="12" s="1"/>
  <c r="EK53" i="12" s="1"/>
  <c r="EN53" i="12" s="1"/>
  <c r="EA53" i="12"/>
  <c r="ED53" i="12" s="1"/>
  <c r="EG53" i="12" s="1"/>
  <c r="EJ53" i="12" s="1"/>
  <c r="EM53" i="12" s="1"/>
  <c r="EP53" i="12" s="1"/>
  <c r="ES53" i="12" s="1"/>
  <c r="EV53" i="12" s="1"/>
  <c r="EY53" i="12" s="1"/>
  <c r="FB53" i="12" s="1"/>
  <c r="DZ53" i="12"/>
  <c r="DY53" i="12"/>
  <c r="BF53" i="12"/>
  <c r="BE53" i="12"/>
  <c r="BB53" i="12"/>
  <c r="BA53" i="12"/>
  <c r="AY53" i="12"/>
  <c r="AW53" i="12"/>
  <c r="AU53" i="12"/>
  <c r="AT53" i="12"/>
  <c r="AQ53" i="12"/>
  <c r="AP53" i="12"/>
  <c r="AO53" i="12"/>
  <c r="AL53" i="12"/>
  <c r="AK53" i="12"/>
  <c r="AI53" i="12"/>
  <c r="AG53" i="12"/>
  <c r="AE53" i="12"/>
  <c r="AD53" i="12"/>
  <c r="AA53" i="12"/>
  <c r="Z53" i="12"/>
  <c r="Y53" i="12"/>
  <c r="Q53" i="12"/>
  <c r="P53" i="12"/>
  <c r="G53" i="12" s="1"/>
  <c r="O53" i="12"/>
  <c r="N53" i="12"/>
  <c r="K53" i="12"/>
  <c r="J53" i="12"/>
  <c r="F53" i="12"/>
  <c r="D53" i="12"/>
  <c r="C53" i="12"/>
  <c r="B53" i="12"/>
  <c r="E53" i="12" s="1"/>
  <c r="A53" i="12"/>
  <c r="ER52" i="12"/>
  <c r="EU52" i="12" s="1"/>
  <c r="EX52" i="12" s="1"/>
  <c r="FA52" i="12" s="1"/>
  <c r="FD52" i="12" s="1"/>
  <c r="EG52" i="12"/>
  <c r="EJ52" i="12" s="1"/>
  <c r="EM52" i="12" s="1"/>
  <c r="EP52" i="12" s="1"/>
  <c r="ES52" i="12" s="1"/>
  <c r="EV52" i="12" s="1"/>
  <c r="EY52" i="12" s="1"/>
  <c r="FB52" i="12" s="1"/>
  <c r="ED52" i="12"/>
  <c r="EC52" i="12"/>
  <c r="EF52" i="12" s="1"/>
  <c r="EI52" i="12" s="1"/>
  <c r="EL52" i="12" s="1"/>
  <c r="EO52" i="12" s="1"/>
  <c r="EB52" i="12"/>
  <c r="EE52" i="12" s="1"/>
  <c r="EH52" i="12" s="1"/>
  <c r="EK52" i="12" s="1"/>
  <c r="EN52" i="12" s="1"/>
  <c r="EQ52" i="12" s="1"/>
  <c r="ET52" i="12" s="1"/>
  <c r="EW52" i="12" s="1"/>
  <c r="EZ52" i="12" s="1"/>
  <c r="FC52" i="12" s="1"/>
  <c r="EA52" i="12"/>
  <c r="DZ52" i="12"/>
  <c r="DY52" i="12"/>
  <c r="BF52" i="12"/>
  <c r="BD52" i="12"/>
  <c r="BB52" i="12"/>
  <c r="AZ52" i="12"/>
  <c r="AY52" i="12"/>
  <c r="AV52" i="12"/>
  <c r="AU52" i="12"/>
  <c r="AT52" i="12"/>
  <c r="AQ52" i="12"/>
  <c r="AP52" i="12"/>
  <c r="AN52" i="12"/>
  <c r="AL52" i="12"/>
  <c r="AJ52" i="12"/>
  <c r="AI52" i="12"/>
  <c r="AF52" i="12"/>
  <c r="AE52" i="12"/>
  <c r="AD52" i="12"/>
  <c r="AA52" i="12"/>
  <c r="Z52" i="12"/>
  <c r="X52" i="12"/>
  <c r="Q52" i="12"/>
  <c r="P52" i="12"/>
  <c r="O52" i="12"/>
  <c r="N52" i="12"/>
  <c r="K52" i="12"/>
  <c r="G52" i="12"/>
  <c r="F52" i="12"/>
  <c r="D52" i="12"/>
  <c r="C52" i="12"/>
  <c r="B52" i="12"/>
  <c r="E52" i="12" s="1"/>
  <c r="A52" i="12"/>
  <c r="EC51" i="12"/>
  <c r="EA51" i="12"/>
  <c r="DZ51" i="12"/>
  <c r="DY51" i="12"/>
  <c r="BE51" i="12"/>
  <c r="BD51" i="12"/>
  <c r="BC51" i="12"/>
  <c r="BA51" i="12"/>
  <c r="AZ51" i="12"/>
  <c r="AY51" i="12"/>
  <c r="AW51" i="12"/>
  <c r="AV51" i="12"/>
  <c r="AU51" i="12"/>
  <c r="AS51" i="12"/>
  <c r="AR51" i="12"/>
  <c r="AQ51" i="12"/>
  <c r="AO51" i="12"/>
  <c r="AN51" i="12"/>
  <c r="AM51" i="12"/>
  <c r="AK51" i="12"/>
  <c r="AJ51" i="12"/>
  <c r="AI51" i="12"/>
  <c r="AG51" i="12"/>
  <c r="AF51" i="12"/>
  <c r="AE51" i="12"/>
  <c r="AC51" i="12"/>
  <c r="AB51" i="12"/>
  <c r="AA51" i="12"/>
  <c r="Y51" i="12"/>
  <c r="X51" i="12"/>
  <c r="W51" i="12"/>
  <c r="P51" i="12"/>
  <c r="O51" i="12"/>
  <c r="N51" i="12"/>
  <c r="J51" i="12"/>
  <c r="G51" i="12"/>
  <c r="F51" i="12"/>
  <c r="D51" i="12"/>
  <c r="C51" i="12"/>
  <c r="B51" i="12"/>
  <c r="A51" i="12"/>
  <c r="BF51" i="12" s="1"/>
  <c r="DW50" i="12"/>
  <c r="DX50" i="12" s="1"/>
  <c r="DV50" i="12"/>
  <c r="DU50" i="12"/>
  <c r="BF50" i="12"/>
  <c r="BE50" i="12"/>
  <c r="BB50" i="12"/>
  <c r="BA50" i="12"/>
  <c r="AZ50" i="12"/>
  <c r="AW50" i="12"/>
  <c r="AV50" i="12"/>
  <c r="AT50" i="12"/>
  <c r="AR50" i="12"/>
  <c r="AP50" i="12"/>
  <c r="AO50" i="12"/>
  <c r="AL50" i="12"/>
  <c r="AK50" i="12"/>
  <c r="AJ50" i="12"/>
  <c r="AG50" i="12"/>
  <c r="AF50" i="12"/>
  <c r="AD50" i="12"/>
  <c r="AB50" i="12"/>
  <c r="Z50" i="12"/>
  <c r="Y50" i="12"/>
  <c r="P50" i="12"/>
  <c r="O50" i="12"/>
  <c r="N50" i="12"/>
  <c r="J50" i="12"/>
  <c r="E50" i="12"/>
  <c r="D50" i="12"/>
  <c r="C50" i="12"/>
  <c r="B50" i="12"/>
  <c r="A50" i="12"/>
  <c r="BE49" i="12"/>
  <c r="BA49" i="12"/>
  <c r="AX49" i="12"/>
  <c r="AT49" i="12"/>
  <c r="AP49" i="12"/>
  <c r="AM49" i="12"/>
  <c r="AI49" i="12"/>
  <c r="AE49" i="12"/>
  <c r="AC49" i="12"/>
  <c r="Y49" i="12"/>
  <c r="P49" i="12"/>
  <c r="O49" i="12"/>
  <c r="N49" i="12"/>
  <c r="D49" i="12"/>
  <c r="C49" i="12"/>
  <c r="B49" i="12"/>
  <c r="E49" i="12" s="1"/>
  <c r="A49" i="12"/>
  <c r="BF49" i="12" s="1"/>
  <c r="EO48" i="12"/>
  <c r="ER48" i="12" s="1"/>
  <c r="EU48" i="12" s="1"/>
  <c r="EX48" i="12" s="1"/>
  <c r="FA48" i="12" s="1"/>
  <c r="FD48" i="12" s="1"/>
  <c r="EK48" i="12"/>
  <c r="EN48" i="12" s="1"/>
  <c r="EQ48" i="12" s="1"/>
  <c r="ET48" i="12" s="1"/>
  <c r="EW48" i="12" s="1"/>
  <c r="EZ48" i="12" s="1"/>
  <c r="FC48" i="12" s="1"/>
  <c r="ED48" i="12"/>
  <c r="EG48" i="12" s="1"/>
  <c r="EJ48" i="12" s="1"/>
  <c r="EM48" i="12" s="1"/>
  <c r="EP48" i="12" s="1"/>
  <c r="ES48" i="12" s="1"/>
  <c r="EV48" i="12" s="1"/>
  <c r="EY48" i="12" s="1"/>
  <c r="FB48" i="12" s="1"/>
  <c r="EB48" i="12"/>
  <c r="EE48" i="12" s="1"/>
  <c r="EH48" i="12" s="1"/>
  <c r="EA48" i="12"/>
  <c r="DZ48" i="12"/>
  <c r="EC48" i="12" s="1"/>
  <c r="EF48" i="12" s="1"/>
  <c r="EI48" i="12" s="1"/>
  <c r="EL48" i="12" s="1"/>
  <c r="DY48" i="12"/>
  <c r="BD48" i="12"/>
  <c r="AZ48" i="12"/>
  <c r="AX48" i="12"/>
  <c r="AT48" i="12"/>
  <c r="AP48" i="12"/>
  <c r="AM48" i="12"/>
  <c r="AI48" i="12"/>
  <c r="AE48" i="12"/>
  <c r="AB48" i="12"/>
  <c r="X48" i="12"/>
  <c r="Q48" i="12"/>
  <c r="P48" i="12"/>
  <c r="O48" i="12"/>
  <c r="N48" i="12"/>
  <c r="K48" i="12"/>
  <c r="G48" i="12"/>
  <c r="F48" i="12"/>
  <c r="D48" i="12"/>
  <c r="C48" i="12"/>
  <c r="B48" i="12"/>
  <c r="E48" i="12" s="1"/>
  <c r="A48" i="12"/>
  <c r="BC48" i="12" s="1"/>
  <c r="EU47" i="12"/>
  <c r="EX47" i="12" s="1"/>
  <c r="FA47" i="12" s="1"/>
  <c r="FD47" i="12" s="1"/>
  <c r="EO47" i="12"/>
  <c r="ER47" i="12" s="1"/>
  <c r="ED47" i="12"/>
  <c r="EG47" i="12" s="1"/>
  <c r="EJ47" i="12" s="1"/>
  <c r="EM47" i="12" s="1"/>
  <c r="EP47" i="12" s="1"/>
  <c r="ES47" i="12" s="1"/>
  <c r="EV47" i="12" s="1"/>
  <c r="EY47" i="12" s="1"/>
  <c r="FB47" i="12" s="1"/>
  <c r="EA47" i="12"/>
  <c r="DZ47" i="12"/>
  <c r="EC47" i="12" s="1"/>
  <c r="EF47" i="12" s="1"/>
  <c r="EI47" i="12" s="1"/>
  <c r="EL47" i="12" s="1"/>
  <c r="DY47" i="12"/>
  <c r="EB47" i="12" s="1"/>
  <c r="EE47" i="12" s="1"/>
  <c r="EH47" i="12" s="1"/>
  <c r="EK47" i="12" s="1"/>
  <c r="EN47" i="12" s="1"/>
  <c r="EQ47" i="12" s="1"/>
  <c r="ET47" i="12" s="1"/>
  <c r="EW47" i="12" s="1"/>
  <c r="EZ47" i="12" s="1"/>
  <c r="FC47" i="12" s="1"/>
  <c r="BE47" i="12"/>
  <c r="BD47" i="12"/>
  <c r="BC47" i="12"/>
  <c r="BA47" i="12"/>
  <c r="AZ47" i="12"/>
  <c r="AY47" i="12"/>
  <c r="AW47" i="12"/>
  <c r="AV47" i="12"/>
  <c r="AU47" i="12"/>
  <c r="AS47" i="12"/>
  <c r="AR47" i="12"/>
  <c r="AQ47" i="12"/>
  <c r="AO47" i="12"/>
  <c r="AN47" i="12"/>
  <c r="AM47" i="12"/>
  <c r="AK47" i="12"/>
  <c r="AJ47" i="12"/>
  <c r="AI47" i="12"/>
  <c r="AG47" i="12"/>
  <c r="AF47" i="12"/>
  <c r="AE47" i="12"/>
  <c r="AC47" i="12"/>
  <c r="AB47" i="12"/>
  <c r="AA47" i="12"/>
  <c r="Y47" i="12"/>
  <c r="X47" i="12"/>
  <c r="W47" i="12"/>
  <c r="P47" i="12"/>
  <c r="O47" i="12"/>
  <c r="N47" i="12"/>
  <c r="J47" i="12"/>
  <c r="G47" i="12"/>
  <c r="D47" i="12"/>
  <c r="C47" i="12"/>
  <c r="B47" i="12"/>
  <c r="E47" i="12" s="1"/>
  <c r="A47" i="12"/>
  <c r="BF47" i="12" s="1"/>
  <c r="EB46" i="12"/>
  <c r="EA46" i="12"/>
  <c r="ED46" i="12" s="1"/>
  <c r="DZ46" i="12"/>
  <c r="DY46" i="12"/>
  <c r="BF46" i="12"/>
  <c r="BE46" i="12"/>
  <c r="BB46" i="12"/>
  <c r="AZ46" i="12"/>
  <c r="AW46" i="12"/>
  <c r="AV46" i="12"/>
  <c r="AR46" i="12"/>
  <c r="AP46" i="12"/>
  <c r="AO46" i="12"/>
  <c r="AL46" i="12"/>
  <c r="AK46" i="12"/>
  <c r="AJ46" i="12"/>
  <c r="AG46" i="12"/>
  <c r="AF46" i="12"/>
  <c r="AD46" i="12"/>
  <c r="AB46" i="12"/>
  <c r="Z46" i="12"/>
  <c r="Y46" i="12"/>
  <c r="Q46" i="12"/>
  <c r="P46" i="12"/>
  <c r="F46" i="12" s="1"/>
  <c r="O46" i="12"/>
  <c r="N46" i="12"/>
  <c r="K46" i="12"/>
  <c r="J46" i="12"/>
  <c r="G46" i="12"/>
  <c r="D46" i="12"/>
  <c r="C46" i="12"/>
  <c r="B46" i="12"/>
  <c r="A46" i="12"/>
  <c r="DU45" i="12"/>
  <c r="DV45" i="12" s="1"/>
  <c r="DW45" i="12" s="1"/>
  <c r="DX45" i="12" s="1"/>
  <c r="DY45" i="12" s="1"/>
  <c r="BE45" i="12"/>
  <c r="BB45" i="12"/>
  <c r="AY45" i="12"/>
  <c r="AW45" i="12"/>
  <c r="AT45" i="12"/>
  <c r="AQ45" i="12"/>
  <c r="AO45" i="12"/>
  <c r="AL45" i="12"/>
  <c r="AI45" i="12"/>
  <c r="AG45" i="12"/>
  <c r="AD45" i="12"/>
  <c r="AA45" i="12"/>
  <c r="Y45" i="12"/>
  <c r="Q45" i="12"/>
  <c r="P45" i="12"/>
  <c r="G45" i="12" s="1"/>
  <c r="O45" i="12"/>
  <c r="N45" i="12"/>
  <c r="K45" i="12"/>
  <c r="F45" i="12"/>
  <c r="D45" i="12"/>
  <c r="C45" i="12"/>
  <c r="B45" i="12"/>
  <c r="E45" i="12" s="1"/>
  <c r="A45" i="12"/>
  <c r="BF45" i="12" s="1"/>
  <c r="AZ44" i="12"/>
  <c r="AP44" i="12"/>
  <c r="AE44" i="12"/>
  <c r="Q44" i="12"/>
  <c r="P44" i="12"/>
  <c r="O44" i="12"/>
  <c r="N44" i="12"/>
  <c r="K44" i="12"/>
  <c r="G44" i="12"/>
  <c r="F44" i="12"/>
  <c r="E44" i="12"/>
  <c r="D44" i="12"/>
  <c r="C44" i="12"/>
  <c r="B44" i="12"/>
  <c r="A44" i="12"/>
  <c r="BF44" i="12" s="1"/>
  <c r="EQ43" i="12"/>
  <c r="ET43" i="12" s="1"/>
  <c r="EW43" i="12" s="1"/>
  <c r="EZ43" i="12" s="1"/>
  <c r="FC43" i="12" s="1"/>
  <c r="EI43" i="12"/>
  <c r="EL43" i="12" s="1"/>
  <c r="EO43" i="12" s="1"/>
  <c r="ER43" i="12" s="1"/>
  <c r="EU43" i="12" s="1"/>
  <c r="EX43" i="12" s="1"/>
  <c r="FA43" i="12" s="1"/>
  <c r="FD43" i="12" s="1"/>
  <c r="EC43" i="12"/>
  <c r="EF43" i="12" s="1"/>
  <c r="EA43" i="12"/>
  <c r="ED43" i="12" s="1"/>
  <c r="EG43" i="12" s="1"/>
  <c r="EJ43" i="12" s="1"/>
  <c r="EM43" i="12" s="1"/>
  <c r="EP43" i="12" s="1"/>
  <c r="ES43" i="12" s="1"/>
  <c r="EV43" i="12" s="1"/>
  <c r="EY43" i="12" s="1"/>
  <c r="FB43" i="12" s="1"/>
  <c r="DZ43" i="12"/>
  <c r="DY43" i="12"/>
  <c r="EB43" i="12" s="1"/>
  <c r="EE43" i="12" s="1"/>
  <c r="EH43" i="12" s="1"/>
  <c r="EK43" i="12" s="1"/>
  <c r="EN43" i="12" s="1"/>
  <c r="BE43" i="12"/>
  <c r="BD43" i="12"/>
  <c r="BC43" i="12"/>
  <c r="BA43" i="12"/>
  <c r="AZ43" i="12"/>
  <c r="AY43" i="12"/>
  <c r="AW43" i="12"/>
  <c r="AV43" i="12"/>
  <c r="AU43" i="12"/>
  <c r="AS43" i="12"/>
  <c r="AR43" i="12"/>
  <c r="AQ43" i="12"/>
  <c r="AO43" i="12"/>
  <c r="AN43" i="12"/>
  <c r="AM43" i="12"/>
  <c r="AK43" i="12"/>
  <c r="AJ43" i="12"/>
  <c r="AI43" i="12"/>
  <c r="AG43" i="12"/>
  <c r="AF43" i="12"/>
  <c r="AE43" i="12"/>
  <c r="AC43" i="12"/>
  <c r="AB43" i="12"/>
  <c r="AA43" i="12"/>
  <c r="Y43" i="12"/>
  <c r="X43" i="12"/>
  <c r="W43" i="12"/>
  <c r="P43" i="12"/>
  <c r="O43" i="12"/>
  <c r="N43" i="12"/>
  <c r="J43" i="12"/>
  <c r="G43" i="12"/>
  <c r="D43" i="12"/>
  <c r="C43" i="12"/>
  <c r="B43" i="12"/>
  <c r="E43" i="12" s="1"/>
  <c r="A43" i="12"/>
  <c r="BF43" i="12" s="1"/>
  <c r="EF42" i="12"/>
  <c r="EI42" i="12" s="1"/>
  <c r="EL42" i="12" s="1"/>
  <c r="EO42" i="12" s="1"/>
  <c r="ER42" i="12" s="1"/>
  <c r="EU42" i="12" s="1"/>
  <c r="EX42" i="12" s="1"/>
  <c r="FA42" i="12" s="1"/>
  <c r="FD42" i="12" s="1"/>
  <c r="EE42" i="12"/>
  <c r="EH42" i="12" s="1"/>
  <c r="EK42" i="12" s="1"/>
  <c r="EN42" i="12" s="1"/>
  <c r="EQ42" i="12" s="1"/>
  <c r="ET42" i="12" s="1"/>
  <c r="EW42" i="12" s="1"/>
  <c r="EZ42" i="12" s="1"/>
  <c r="FC42" i="12" s="1"/>
  <c r="EB42" i="12"/>
  <c r="EA42" i="12"/>
  <c r="ED42" i="12" s="1"/>
  <c r="EG42" i="12" s="1"/>
  <c r="EJ42" i="12" s="1"/>
  <c r="EM42" i="12" s="1"/>
  <c r="EP42" i="12" s="1"/>
  <c r="ES42" i="12" s="1"/>
  <c r="EV42" i="12" s="1"/>
  <c r="EY42" i="12" s="1"/>
  <c r="FB42" i="12" s="1"/>
  <c r="DZ42" i="12"/>
  <c r="EC42" i="12" s="1"/>
  <c r="DY42" i="12"/>
  <c r="BE42" i="12"/>
  <c r="BD42" i="12"/>
  <c r="BB42" i="12"/>
  <c r="AZ42" i="12"/>
  <c r="AX42" i="12"/>
  <c r="AW42" i="12"/>
  <c r="AT42" i="12"/>
  <c r="AS42" i="12"/>
  <c r="AR42" i="12"/>
  <c r="AO42" i="12"/>
  <c r="AN42" i="12"/>
  <c r="AM42" i="12"/>
  <c r="AK42" i="12"/>
  <c r="AJ42" i="12"/>
  <c r="AI42" i="12"/>
  <c r="AG42" i="12"/>
  <c r="AF42" i="12"/>
  <c r="AE42" i="12"/>
  <c r="AC42" i="12"/>
  <c r="AB42" i="12"/>
  <c r="AA42" i="12"/>
  <c r="Y42" i="12"/>
  <c r="X42" i="12"/>
  <c r="W42" i="12"/>
  <c r="P42" i="12"/>
  <c r="O42" i="12"/>
  <c r="N42" i="12"/>
  <c r="J42" i="12"/>
  <c r="F42" i="12"/>
  <c r="D42" i="12"/>
  <c r="C42" i="12"/>
  <c r="B42" i="12"/>
  <c r="E42" i="12" s="1"/>
  <c r="A42" i="12"/>
  <c r="ED41" i="12"/>
  <c r="EB41" i="12"/>
  <c r="EA41" i="12"/>
  <c r="DZ41" i="12"/>
  <c r="DY41" i="12"/>
  <c r="BB41" i="12"/>
  <c r="AZ41" i="12"/>
  <c r="AT41" i="12"/>
  <c r="AR41" i="12"/>
  <c r="AL41" i="12"/>
  <c r="AJ41" i="12"/>
  <c r="AD41" i="12"/>
  <c r="AB41" i="12"/>
  <c r="Q41" i="12"/>
  <c r="P41" i="12"/>
  <c r="F41" i="12" s="1"/>
  <c r="O41" i="12"/>
  <c r="N41" i="12"/>
  <c r="K41" i="12"/>
  <c r="G41" i="12"/>
  <c r="D41" i="12"/>
  <c r="C41" i="12"/>
  <c r="B41" i="12"/>
  <c r="A41" i="12"/>
  <c r="BD41" i="12" s="1"/>
  <c r="DU40" i="12"/>
  <c r="DV40" i="12" s="1"/>
  <c r="DW40" i="12" s="1"/>
  <c r="DX40" i="12" s="1"/>
  <c r="DY40" i="12" s="1"/>
  <c r="BE40" i="12"/>
  <c r="BC40" i="12"/>
  <c r="BA40" i="12"/>
  <c r="AY40" i="12"/>
  <c r="AW40" i="12"/>
  <c r="AU40" i="12"/>
  <c r="AS40" i="12"/>
  <c r="AQ40" i="12"/>
  <c r="AO40" i="12"/>
  <c r="AM40" i="12"/>
  <c r="AK40" i="12"/>
  <c r="AI40" i="12"/>
  <c r="AG40" i="12"/>
  <c r="AE40" i="12"/>
  <c r="AC40" i="12"/>
  <c r="AA40" i="12"/>
  <c r="Y40" i="12"/>
  <c r="W40" i="12"/>
  <c r="P40" i="12"/>
  <c r="O40" i="12"/>
  <c r="N40" i="12"/>
  <c r="J40" i="12"/>
  <c r="F40" i="12"/>
  <c r="D40" i="12"/>
  <c r="C40" i="12"/>
  <c r="B40" i="12"/>
  <c r="E40" i="12" s="1"/>
  <c r="A40" i="12"/>
  <c r="BF40" i="12" s="1"/>
  <c r="Q39" i="12"/>
  <c r="P39" i="12"/>
  <c r="O39" i="12"/>
  <c r="N39" i="12"/>
  <c r="K39" i="12"/>
  <c r="G39" i="12"/>
  <c r="F39" i="12"/>
  <c r="E39" i="12"/>
  <c r="D39" i="12"/>
  <c r="C39" i="12"/>
  <c r="B39" i="12"/>
  <c r="A39" i="12"/>
  <c r="EO38" i="12"/>
  <c r="ER38" i="12" s="1"/>
  <c r="EU38" i="12" s="1"/>
  <c r="EX38" i="12" s="1"/>
  <c r="FA38" i="12" s="1"/>
  <c r="FD38" i="12" s="1"/>
  <c r="EI38" i="12"/>
  <c r="EL38" i="12" s="1"/>
  <c r="EG38" i="12"/>
  <c r="EJ38" i="12" s="1"/>
  <c r="EM38" i="12" s="1"/>
  <c r="EP38" i="12" s="1"/>
  <c r="ES38" i="12" s="1"/>
  <c r="EV38" i="12" s="1"/>
  <c r="EY38" i="12" s="1"/>
  <c r="FB38" i="12" s="1"/>
  <c r="EC38" i="12"/>
  <c r="EF38" i="12" s="1"/>
  <c r="EA38" i="12"/>
  <c r="ED38" i="12" s="1"/>
  <c r="DZ38" i="12"/>
  <c r="DY38" i="12"/>
  <c r="EB38" i="12" s="1"/>
  <c r="EE38" i="12" s="1"/>
  <c r="EH38" i="12" s="1"/>
  <c r="EK38" i="12" s="1"/>
  <c r="EN38" i="12" s="1"/>
  <c r="EQ38" i="12" s="1"/>
  <c r="ET38" i="12" s="1"/>
  <c r="EW38" i="12" s="1"/>
  <c r="EZ38" i="12" s="1"/>
  <c r="FC38" i="12" s="1"/>
  <c r="BE38" i="12"/>
  <c r="BD38" i="12"/>
  <c r="BC38" i="12"/>
  <c r="BA38" i="12"/>
  <c r="AZ38" i="12"/>
  <c r="AY38" i="12"/>
  <c r="AW38" i="12"/>
  <c r="AV38" i="12"/>
  <c r="AU38" i="12"/>
  <c r="AS38" i="12"/>
  <c r="AR38" i="12"/>
  <c r="AQ38" i="12"/>
  <c r="AO38" i="12"/>
  <c r="AN38" i="12"/>
  <c r="AM38" i="12"/>
  <c r="AK38" i="12"/>
  <c r="AJ38" i="12"/>
  <c r="AI38" i="12"/>
  <c r="AG38" i="12"/>
  <c r="AF38" i="12"/>
  <c r="AE38" i="12"/>
  <c r="AC38" i="12"/>
  <c r="AB38" i="12"/>
  <c r="AA38" i="12"/>
  <c r="Y38" i="12"/>
  <c r="X38" i="12"/>
  <c r="W38" i="12"/>
  <c r="P38" i="12"/>
  <c r="O38" i="12"/>
  <c r="N38" i="12"/>
  <c r="J38" i="12"/>
  <c r="F38" i="12"/>
  <c r="D38" i="12"/>
  <c r="C38" i="12"/>
  <c r="B38" i="12"/>
  <c r="E38" i="12" s="1"/>
  <c r="A38" i="12"/>
  <c r="BF38" i="12" s="1"/>
  <c r="EJ37" i="12"/>
  <c r="EM37" i="12" s="1"/>
  <c r="EP37" i="12" s="1"/>
  <c r="ES37" i="12" s="1"/>
  <c r="EV37" i="12" s="1"/>
  <c r="EY37" i="12" s="1"/>
  <c r="FB37" i="12" s="1"/>
  <c r="ED37" i="12"/>
  <c r="EG37" i="12" s="1"/>
  <c r="EB37" i="12"/>
  <c r="EE37" i="12" s="1"/>
  <c r="EH37" i="12" s="1"/>
  <c r="EK37" i="12" s="1"/>
  <c r="EN37" i="12" s="1"/>
  <c r="EQ37" i="12" s="1"/>
  <c r="ET37" i="12" s="1"/>
  <c r="EW37" i="12" s="1"/>
  <c r="EZ37" i="12" s="1"/>
  <c r="FC37" i="12" s="1"/>
  <c r="EA37" i="12"/>
  <c r="DZ37" i="12"/>
  <c r="EC37" i="12" s="1"/>
  <c r="EF37" i="12" s="1"/>
  <c r="EI37" i="12" s="1"/>
  <c r="EL37" i="12" s="1"/>
  <c r="EO37" i="12" s="1"/>
  <c r="ER37" i="12" s="1"/>
  <c r="EU37" i="12" s="1"/>
  <c r="EX37" i="12" s="1"/>
  <c r="FA37" i="12" s="1"/>
  <c r="FD37" i="12" s="1"/>
  <c r="DY37" i="12"/>
  <c r="Q37" i="12"/>
  <c r="P37" i="12"/>
  <c r="F37" i="12" s="1"/>
  <c r="O37" i="12"/>
  <c r="N37" i="12"/>
  <c r="K37" i="12"/>
  <c r="G37" i="12"/>
  <c r="E37" i="12"/>
  <c r="D37" i="12"/>
  <c r="C37" i="12"/>
  <c r="B37" i="12"/>
  <c r="A37" i="12"/>
  <c r="EC36" i="12"/>
  <c r="EA36" i="12"/>
  <c r="DZ36" i="12"/>
  <c r="DY36" i="12"/>
  <c r="BE36" i="12"/>
  <c r="BC36" i="12"/>
  <c r="BA36" i="12"/>
  <c r="AY36" i="12"/>
  <c r="AW36" i="12"/>
  <c r="AU36" i="12"/>
  <c r="AS36" i="12"/>
  <c r="AQ36" i="12"/>
  <c r="AO36" i="12"/>
  <c r="AM36" i="12"/>
  <c r="AK36" i="12"/>
  <c r="AI36" i="12"/>
  <c r="AG36" i="12"/>
  <c r="AE36" i="12"/>
  <c r="AC36" i="12"/>
  <c r="AA36" i="12"/>
  <c r="Y36" i="12"/>
  <c r="W36" i="12"/>
  <c r="P36" i="12"/>
  <c r="F36" i="12" s="1"/>
  <c r="O36" i="12"/>
  <c r="N36" i="12"/>
  <c r="J36" i="12"/>
  <c r="D36" i="12"/>
  <c r="C36" i="12"/>
  <c r="B36" i="12"/>
  <c r="A36" i="12"/>
  <c r="BF36" i="12" s="1"/>
  <c r="DX35" i="12"/>
  <c r="DV35" i="12"/>
  <c r="DW35" i="12" s="1"/>
  <c r="DU35" i="12"/>
  <c r="BF35" i="12"/>
  <c r="AZ35" i="12"/>
  <c r="AX35" i="12"/>
  <c r="AR35" i="12"/>
  <c r="AP35" i="12"/>
  <c r="AJ35" i="12"/>
  <c r="AH35" i="12"/>
  <c r="AB35" i="12"/>
  <c r="Z35" i="12"/>
  <c r="Q35" i="12"/>
  <c r="P35" i="12"/>
  <c r="O35" i="12"/>
  <c r="N35" i="12"/>
  <c r="K35" i="12"/>
  <c r="G35" i="12"/>
  <c r="F35" i="12"/>
  <c r="E35" i="12"/>
  <c r="D35" i="12"/>
  <c r="C35" i="12"/>
  <c r="B35" i="12"/>
  <c r="A35" i="12"/>
  <c r="BB35" i="12" s="1"/>
  <c r="BE34" i="12"/>
  <c r="BD34" i="12"/>
  <c r="BC34" i="12"/>
  <c r="BA34" i="12"/>
  <c r="AZ34" i="12"/>
  <c r="AY34" i="12"/>
  <c r="AW34" i="12"/>
  <c r="AV34" i="12"/>
  <c r="AU34" i="12"/>
  <c r="AS34" i="12"/>
  <c r="AR34" i="12"/>
  <c r="AQ34" i="12"/>
  <c r="AO34" i="12"/>
  <c r="AN34" i="12"/>
  <c r="AM34" i="12"/>
  <c r="AK34" i="12"/>
  <c r="AJ34" i="12"/>
  <c r="AI34" i="12"/>
  <c r="AG34" i="12"/>
  <c r="AF34" i="12"/>
  <c r="AE34" i="12"/>
  <c r="AC34" i="12"/>
  <c r="AB34" i="12"/>
  <c r="AA34" i="12"/>
  <c r="Y34" i="12"/>
  <c r="X34" i="12"/>
  <c r="W34" i="12"/>
  <c r="P34" i="12"/>
  <c r="O34" i="12"/>
  <c r="N34" i="12"/>
  <c r="J34" i="12"/>
  <c r="F34" i="12"/>
  <c r="D34" i="12"/>
  <c r="C34" i="12"/>
  <c r="B34" i="12"/>
  <c r="E34" i="12" s="1"/>
  <c r="A34" i="12"/>
  <c r="BF34" i="12" s="1"/>
  <c r="EJ33" i="12"/>
  <c r="EM33" i="12" s="1"/>
  <c r="EP33" i="12" s="1"/>
  <c r="ES33" i="12" s="1"/>
  <c r="EV33" i="12" s="1"/>
  <c r="EY33" i="12" s="1"/>
  <c r="FB33" i="12" s="1"/>
  <c r="ED33" i="12"/>
  <c r="EG33" i="12" s="1"/>
  <c r="EB33" i="12"/>
  <c r="EE33" i="12" s="1"/>
  <c r="EH33" i="12" s="1"/>
  <c r="EK33" i="12" s="1"/>
  <c r="EN33" i="12" s="1"/>
  <c r="EQ33" i="12" s="1"/>
  <c r="ET33" i="12" s="1"/>
  <c r="EW33" i="12" s="1"/>
  <c r="EZ33" i="12" s="1"/>
  <c r="FC33" i="12" s="1"/>
  <c r="EA33" i="12"/>
  <c r="DZ33" i="12"/>
  <c r="EC33" i="12" s="1"/>
  <c r="EF33" i="12" s="1"/>
  <c r="EI33" i="12" s="1"/>
  <c r="EL33" i="12" s="1"/>
  <c r="EO33" i="12" s="1"/>
  <c r="ER33" i="12" s="1"/>
  <c r="EU33" i="12" s="1"/>
  <c r="EX33" i="12" s="1"/>
  <c r="FA33" i="12" s="1"/>
  <c r="FD33" i="12" s="1"/>
  <c r="DY33" i="12"/>
  <c r="Q33" i="12"/>
  <c r="P33" i="12"/>
  <c r="F33" i="12" s="1"/>
  <c r="O33" i="12"/>
  <c r="N33" i="12"/>
  <c r="K33" i="12"/>
  <c r="G33" i="12"/>
  <c r="E33" i="12"/>
  <c r="D33" i="12"/>
  <c r="C33" i="12"/>
  <c r="B33" i="12"/>
  <c r="A33" i="12"/>
  <c r="BB33" i="12" s="1"/>
  <c r="EO32" i="12"/>
  <c r="ER32" i="12" s="1"/>
  <c r="EU32" i="12" s="1"/>
  <c r="EX32" i="12" s="1"/>
  <c r="FA32" i="12" s="1"/>
  <c r="FD32" i="12" s="1"/>
  <c r="EI32" i="12"/>
  <c r="EL32" i="12" s="1"/>
  <c r="EG32" i="12"/>
  <c r="EJ32" i="12" s="1"/>
  <c r="EM32" i="12" s="1"/>
  <c r="EP32" i="12" s="1"/>
  <c r="ES32" i="12" s="1"/>
  <c r="EV32" i="12" s="1"/>
  <c r="EY32" i="12" s="1"/>
  <c r="FB32" i="12" s="1"/>
  <c r="EC32" i="12"/>
  <c r="EF32" i="12" s="1"/>
  <c r="EA32" i="12"/>
  <c r="ED32" i="12" s="1"/>
  <c r="DZ32" i="12"/>
  <c r="DY32" i="12"/>
  <c r="EB32" i="12" s="1"/>
  <c r="EE32" i="12" s="1"/>
  <c r="EH32" i="12" s="1"/>
  <c r="EK32" i="12" s="1"/>
  <c r="EN32" i="12" s="1"/>
  <c r="EQ32" i="12" s="1"/>
  <c r="ET32" i="12" s="1"/>
  <c r="EW32" i="12" s="1"/>
  <c r="EZ32" i="12" s="1"/>
  <c r="FC32" i="12" s="1"/>
  <c r="BE32" i="12"/>
  <c r="BC32" i="12"/>
  <c r="BA32" i="12"/>
  <c r="AY32" i="12"/>
  <c r="AW32" i="12"/>
  <c r="AU32" i="12"/>
  <c r="AS32" i="12"/>
  <c r="AQ32" i="12"/>
  <c r="AO32" i="12"/>
  <c r="AM32" i="12"/>
  <c r="AK32" i="12"/>
  <c r="AI32" i="12"/>
  <c r="AG32" i="12"/>
  <c r="AE32" i="12"/>
  <c r="AC32" i="12"/>
  <c r="AA32" i="12"/>
  <c r="Y32" i="12"/>
  <c r="W32" i="12"/>
  <c r="P32" i="12"/>
  <c r="F32" i="12" s="1"/>
  <c r="O32" i="12"/>
  <c r="N32" i="12"/>
  <c r="J32" i="12"/>
  <c r="D32" i="12"/>
  <c r="C32" i="12"/>
  <c r="B32" i="12"/>
  <c r="E32" i="12" s="1"/>
  <c r="A32" i="12"/>
  <c r="BF32" i="12" s="1"/>
  <c r="ED31" i="12"/>
  <c r="EB31" i="12"/>
  <c r="EA31" i="12"/>
  <c r="DZ31" i="12"/>
  <c r="DY31" i="12"/>
  <c r="Q31" i="12"/>
  <c r="P31" i="12"/>
  <c r="O31" i="12"/>
  <c r="N31" i="12"/>
  <c r="K31" i="12"/>
  <c r="G31" i="12"/>
  <c r="F31" i="12"/>
  <c r="D31" i="12"/>
  <c r="C31" i="12"/>
  <c r="B31" i="12"/>
  <c r="A31" i="12"/>
  <c r="DY30" i="12"/>
  <c r="DW30" i="12"/>
  <c r="DX30" i="12" s="1"/>
  <c r="DU30" i="12"/>
  <c r="DV30" i="12" s="1"/>
  <c r="BE30" i="12"/>
  <c r="BD30" i="12"/>
  <c r="BC30" i="12"/>
  <c r="BA30" i="12"/>
  <c r="AZ30" i="12"/>
  <c r="AY30" i="12"/>
  <c r="AW30" i="12"/>
  <c r="AV30" i="12"/>
  <c r="AU30" i="12"/>
  <c r="AS30" i="12"/>
  <c r="AR30" i="12"/>
  <c r="AQ30" i="12"/>
  <c r="AO30" i="12"/>
  <c r="AN30" i="12"/>
  <c r="AM30" i="12"/>
  <c r="AK30" i="12"/>
  <c r="AJ30" i="12"/>
  <c r="AI30" i="12"/>
  <c r="AG30" i="12"/>
  <c r="AF30" i="12"/>
  <c r="AE30" i="12"/>
  <c r="AC30" i="12"/>
  <c r="AB30" i="12"/>
  <c r="AA30" i="12"/>
  <c r="Y30" i="12"/>
  <c r="X30" i="12"/>
  <c r="W30" i="12"/>
  <c r="P30" i="12"/>
  <c r="O30" i="12"/>
  <c r="N30" i="12"/>
  <c r="J30" i="12"/>
  <c r="F30" i="12"/>
  <c r="D30" i="12"/>
  <c r="C30" i="12"/>
  <c r="B30" i="12"/>
  <c r="E30" i="12" s="1"/>
  <c r="A30" i="12"/>
  <c r="BF30" i="12" s="1"/>
  <c r="BD29" i="12"/>
  <c r="AV29" i="12"/>
  <c r="AN29" i="12"/>
  <c r="AF29" i="12"/>
  <c r="X29" i="12"/>
  <c r="Q29" i="12"/>
  <c r="P29" i="12"/>
  <c r="F29" i="12" s="1"/>
  <c r="O29" i="12"/>
  <c r="N29" i="12"/>
  <c r="K29" i="12"/>
  <c r="G29" i="12"/>
  <c r="E29" i="12"/>
  <c r="D29" i="12"/>
  <c r="C29" i="12"/>
  <c r="B29" i="12"/>
  <c r="A29" i="12"/>
  <c r="EM28" i="12"/>
  <c r="EP28" i="12" s="1"/>
  <c r="ES28" i="12" s="1"/>
  <c r="EV28" i="12" s="1"/>
  <c r="EY28" i="12" s="1"/>
  <c r="FB28" i="12" s="1"/>
  <c r="EG28" i="12"/>
  <c r="EJ28" i="12" s="1"/>
  <c r="EC28" i="12"/>
  <c r="EF28" i="12" s="1"/>
  <c r="EI28" i="12" s="1"/>
  <c r="EL28" i="12" s="1"/>
  <c r="EO28" i="12" s="1"/>
  <c r="ER28" i="12" s="1"/>
  <c r="EU28" i="12" s="1"/>
  <c r="EX28" i="12" s="1"/>
  <c r="FA28" i="12" s="1"/>
  <c r="FD28" i="12" s="1"/>
  <c r="EA28" i="12"/>
  <c r="ED28" i="12" s="1"/>
  <c r="DZ28" i="12"/>
  <c r="DY28" i="12"/>
  <c r="EB28" i="12" s="1"/>
  <c r="EE28" i="12" s="1"/>
  <c r="EH28" i="12" s="1"/>
  <c r="EK28" i="12" s="1"/>
  <c r="EN28" i="12" s="1"/>
  <c r="EQ28" i="12" s="1"/>
  <c r="ET28" i="12" s="1"/>
  <c r="EW28" i="12" s="1"/>
  <c r="EZ28" i="12" s="1"/>
  <c r="FC28" i="12" s="1"/>
  <c r="BE28" i="12"/>
  <c r="BC28" i="12"/>
  <c r="BA28" i="12"/>
  <c r="AY28" i="12"/>
  <c r="AW28" i="12"/>
  <c r="AU28" i="12"/>
  <c r="AS28" i="12"/>
  <c r="AQ28" i="12"/>
  <c r="AO28" i="12"/>
  <c r="AM28" i="12"/>
  <c r="AK28" i="12"/>
  <c r="AI28" i="12"/>
  <c r="AG28" i="12"/>
  <c r="AE28" i="12"/>
  <c r="AC28" i="12"/>
  <c r="AA28" i="12"/>
  <c r="Y28" i="12"/>
  <c r="W28" i="12"/>
  <c r="P28" i="12"/>
  <c r="F28" i="12" s="1"/>
  <c r="O28" i="12"/>
  <c r="N28" i="12"/>
  <c r="J28" i="12"/>
  <c r="D28" i="12"/>
  <c r="C28" i="12"/>
  <c r="B28" i="12"/>
  <c r="E28" i="12" s="1"/>
  <c r="A28" i="12"/>
  <c r="BF28" i="12" s="1"/>
  <c r="EN27" i="12"/>
  <c r="EQ27" i="12" s="1"/>
  <c r="ET27" i="12" s="1"/>
  <c r="EW27" i="12" s="1"/>
  <c r="EZ27" i="12" s="1"/>
  <c r="FC27" i="12" s="1"/>
  <c r="EH27" i="12"/>
  <c r="EK27" i="12" s="1"/>
  <c r="ED27" i="12"/>
  <c r="EG27" i="12" s="1"/>
  <c r="EJ27" i="12" s="1"/>
  <c r="EM27" i="12" s="1"/>
  <c r="EP27" i="12" s="1"/>
  <c r="ES27" i="12" s="1"/>
  <c r="EV27" i="12" s="1"/>
  <c r="EY27" i="12" s="1"/>
  <c r="FB27" i="12" s="1"/>
  <c r="EB27" i="12"/>
  <c r="EE27" i="12" s="1"/>
  <c r="EA27" i="12"/>
  <c r="DZ27" i="12"/>
  <c r="EC27" i="12" s="1"/>
  <c r="EF27" i="12" s="1"/>
  <c r="EI27" i="12" s="1"/>
  <c r="EL27" i="12" s="1"/>
  <c r="EO27" i="12" s="1"/>
  <c r="ER27" i="12" s="1"/>
  <c r="EU27" i="12" s="1"/>
  <c r="EX27" i="12" s="1"/>
  <c r="FA27" i="12" s="1"/>
  <c r="FD27" i="12" s="1"/>
  <c r="DY27" i="12"/>
  <c r="BB27" i="12"/>
  <c r="AT27" i="12"/>
  <c r="AL27" i="12"/>
  <c r="AD27" i="12"/>
  <c r="Q27" i="12"/>
  <c r="P27" i="12"/>
  <c r="O27" i="12"/>
  <c r="N27" i="12"/>
  <c r="K27" i="12"/>
  <c r="G27" i="12"/>
  <c r="F27" i="12"/>
  <c r="E27" i="12"/>
  <c r="D27" i="12"/>
  <c r="C27" i="12"/>
  <c r="B27" i="12"/>
  <c r="A27" i="12"/>
  <c r="BF27" i="12" s="1"/>
  <c r="EC26" i="12"/>
  <c r="EA26" i="12"/>
  <c r="DZ26" i="12"/>
  <c r="DY26" i="12"/>
  <c r="BE26" i="12"/>
  <c r="BD26" i="12"/>
  <c r="BC26" i="12"/>
  <c r="BA26" i="12"/>
  <c r="AZ26" i="12"/>
  <c r="AY26" i="12"/>
  <c r="AW26" i="12"/>
  <c r="AV26" i="12"/>
  <c r="AU26" i="12"/>
  <c r="AS26" i="12"/>
  <c r="AR26" i="12"/>
  <c r="AQ26" i="12"/>
  <c r="AO26" i="12"/>
  <c r="AN26" i="12"/>
  <c r="AM26" i="12"/>
  <c r="AK26" i="12"/>
  <c r="AJ26" i="12"/>
  <c r="AI26" i="12"/>
  <c r="AG26" i="12"/>
  <c r="AF26" i="12"/>
  <c r="AE26" i="12"/>
  <c r="AC26" i="12"/>
  <c r="AB26" i="12"/>
  <c r="AA26" i="12"/>
  <c r="Y26" i="12"/>
  <c r="X26" i="12"/>
  <c r="W26" i="12"/>
  <c r="P26" i="12"/>
  <c r="O26" i="12"/>
  <c r="N26" i="12"/>
  <c r="J26" i="12"/>
  <c r="D26" i="12"/>
  <c r="C26" i="12"/>
  <c r="B26" i="12"/>
  <c r="A26" i="12"/>
  <c r="BF26" i="12" s="1"/>
  <c r="DX25" i="12"/>
  <c r="DV25" i="12"/>
  <c r="DW25" i="12" s="1"/>
  <c r="DU25" i="12"/>
  <c r="Q25" i="12"/>
  <c r="P25" i="12"/>
  <c r="F25" i="12" s="1"/>
  <c r="O25" i="12"/>
  <c r="N25" i="12"/>
  <c r="K25" i="12"/>
  <c r="G25" i="12"/>
  <c r="E25" i="12"/>
  <c r="D25" i="12"/>
  <c r="C25" i="12"/>
  <c r="B25" i="12"/>
  <c r="A25" i="12"/>
  <c r="BE24" i="12"/>
  <c r="BC24" i="12"/>
  <c r="BA24" i="12"/>
  <c r="AY24" i="12"/>
  <c r="AW24" i="12"/>
  <c r="AU24" i="12"/>
  <c r="AS24" i="12"/>
  <c r="AQ24" i="12"/>
  <c r="AO24" i="12"/>
  <c r="AM24" i="12"/>
  <c r="AK24" i="12"/>
  <c r="AI24" i="12"/>
  <c r="AG24" i="12"/>
  <c r="AE24" i="12"/>
  <c r="AC24" i="12"/>
  <c r="AA24" i="12"/>
  <c r="Y24" i="12"/>
  <c r="W24" i="12"/>
  <c r="P24" i="12"/>
  <c r="O24" i="12"/>
  <c r="N24" i="12"/>
  <c r="J24" i="12"/>
  <c r="F24" i="12"/>
  <c r="D24" i="12"/>
  <c r="C24" i="12"/>
  <c r="B24" i="12"/>
  <c r="E24" i="12" s="1"/>
  <c r="A24" i="12"/>
  <c r="BF24" i="12" s="1"/>
  <c r="O13" i="41"/>
  <c r="P13" i="41" s="1"/>
  <c r="Q13" i="41" s="1"/>
  <c r="R13" i="41" s="1"/>
  <c r="S13" i="41" s="1"/>
  <c r="T13" i="41" s="1"/>
  <c r="U13" i="41" s="1"/>
  <c r="V13" i="41" s="1"/>
  <c r="W13" i="41" s="1"/>
  <c r="X13" i="41" s="1"/>
  <c r="Y13" i="41" s="1"/>
  <c r="Z13" i="41" s="1"/>
  <c r="AA13" i="41" s="1"/>
  <c r="AB13" i="41" s="1"/>
  <c r="AC13" i="41" s="1"/>
  <c r="AD13" i="41" s="1"/>
  <c r="AE13" i="41" s="1"/>
  <c r="AF13" i="41" s="1"/>
  <c r="AG13" i="41" s="1"/>
  <c r="AH13" i="41" s="1"/>
  <c r="AI13" i="41" s="1"/>
  <c r="AJ13" i="41" s="1"/>
  <c r="AK13" i="41" s="1"/>
  <c r="AL13" i="41" s="1"/>
  <c r="AM13" i="41" s="1"/>
  <c r="AN13" i="41" s="1"/>
  <c r="AO13" i="41" s="1"/>
  <c r="AP13" i="41" s="1"/>
  <c r="AQ13" i="41" s="1"/>
  <c r="AR13" i="41" s="1"/>
  <c r="AS13" i="41" s="1"/>
  <c r="AT13" i="41" s="1"/>
  <c r="AU13" i="41" s="1"/>
  <c r="AV13" i="41" s="1"/>
  <c r="AW13" i="41" s="1"/>
  <c r="AX13" i="41" s="1"/>
  <c r="AY13" i="41" s="1"/>
  <c r="AZ13" i="41" s="1"/>
  <c r="BA13" i="41" s="1"/>
  <c r="BB13" i="41" s="1"/>
  <c r="BC13" i="41" s="1"/>
  <c r="BD13" i="41" s="1"/>
  <c r="BE13" i="41" s="1"/>
  <c r="BF13" i="41" s="1"/>
  <c r="BG13" i="41" s="1"/>
  <c r="BH13" i="41" s="1"/>
  <c r="BI13" i="41" s="1"/>
  <c r="BJ13" i="41" s="1"/>
  <c r="BK13" i="41" s="1"/>
  <c r="EA23" i="12"/>
  <c r="ED23" i="12" s="1"/>
  <c r="EG23" i="12" s="1"/>
  <c r="EJ23" i="12" s="1"/>
  <c r="EM23" i="12" s="1"/>
  <c r="EP23" i="12" s="1"/>
  <c r="ES23" i="12" s="1"/>
  <c r="EV23" i="12" s="1"/>
  <c r="EY23" i="12" s="1"/>
  <c r="FB23" i="12" s="1"/>
  <c r="DZ23" i="12"/>
  <c r="EC23" i="12" s="1"/>
  <c r="EF23" i="12" s="1"/>
  <c r="EI23" i="12" s="1"/>
  <c r="EL23" i="12" s="1"/>
  <c r="EO23" i="12" s="1"/>
  <c r="ER23" i="12" s="1"/>
  <c r="EU23" i="12" s="1"/>
  <c r="EX23" i="12" s="1"/>
  <c r="FA23" i="12" s="1"/>
  <c r="FD23" i="12" s="1"/>
  <c r="DY23" i="12"/>
  <c r="EB23" i="12" s="1"/>
  <c r="EE23" i="12" s="1"/>
  <c r="EH23" i="12" s="1"/>
  <c r="EK23" i="12" s="1"/>
  <c r="EN23" i="12" s="1"/>
  <c r="EQ23" i="12" s="1"/>
  <c r="ET23" i="12" s="1"/>
  <c r="EW23" i="12" s="1"/>
  <c r="EZ23" i="12" s="1"/>
  <c r="FC23" i="12" s="1"/>
  <c r="P23" i="12"/>
  <c r="Q23" i="12" s="1"/>
  <c r="I23" i="12"/>
  <c r="E23" i="12"/>
  <c r="D23" i="12"/>
  <c r="C23" i="12"/>
  <c r="B23" i="12"/>
  <c r="A23" i="12"/>
  <c r="BE25" i="12" l="1"/>
  <c r="BA25" i="12"/>
  <c r="AW25" i="12"/>
  <c r="AS25" i="12"/>
  <c r="AO25" i="12"/>
  <c r="AK25" i="12"/>
  <c r="AG25" i="12"/>
  <c r="AC25" i="12"/>
  <c r="Y25" i="12"/>
  <c r="J25" i="12"/>
  <c r="BC25" i="12"/>
  <c r="AY25" i="12"/>
  <c r="AU25" i="12"/>
  <c r="AQ25" i="12"/>
  <c r="AM25" i="12"/>
  <c r="AI25" i="12"/>
  <c r="AE25" i="12"/>
  <c r="AA25" i="12"/>
  <c r="W25" i="12"/>
  <c r="Z25" i="12"/>
  <c r="AP25" i="12"/>
  <c r="AX25" i="12"/>
  <c r="G26" i="12"/>
  <c r="Q26" i="12"/>
  <c r="K26" i="12"/>
  <c r="BC31" i="12"/>
  <c r="AY31" i="12"/>
  <c r="AU31" i="12"/>
  <c r="AQ31" i="12"/>
  <c r="AM31" i="12"/>
  <c r="AI31" i="12"/>
  <c r="AE31" i="12"/>
  <c r="AA31" i="12"/>
  <c r="W31" i="12"/>
  <c r="BE31" i="12"/>
  <c r="BA31" i="12"/>
  <c r="AW31" i="12"/>
  <c r="AS31" i="12"/>
  <c r="AO31" i="12"/>
  <c r="AK31" i="12"/>
  <c r="AG31" i="12"/>
  <c r="AC31" i="12"/>
  <c r="Y31" i="12"/>
  <c r="J31" i="12"/>
  <c r="AF31" i="12"/>
  <c r="AV31" i="12"/>
  <c r="AH33" i="12"/>
  <c r="AX33" i="12"/>
  <c r="BF33" i="12"/>
  <c r="BE37" i="12"/>
  <c r="BA37" i="12"/>
  <c r="AW37" i="12"/>
  <c r="AS37" i="12"/>
  <c r="AO37" i="12"/>
  <c r="AK37" i="12"/>
  <c r="AG37" i="12"/>
  <c r="AC37" i="12"/>
  <c r="Y37" i="12"/>
  <c r="J37" i="12"/>
  <c r="BC37" i="12"/>
  <c r="AY37" i="12"/>
  <c r="AU37" i="12"/>
  <c r="AQ37" i="12"/>
  <c r="AM37" i="12"/>
  <c r="AI37" i="12"/>
  <c r="AE37" i="12"/>
  <c r="AA37" i="12"/>
  <c r="W37" i="12"/>
  <c r="Z37" i="12"/>
  <c r="AP37" i="12"/>
  <c r="AX37" i="12"/>
  <c r="BC39" i="12"/>
  <c r="AY39" i="12"/>
  <c r="AU39" i="12"/>
  <c r="AQ39" i="12"/>
  <c r="AM39" i="12"/>
  <c r="AI39" i="12"/>
  <c r="AE39" i="12"/>
  <c r="AA39" i="12"/>
  <c r="W39" i="12"/>
  <c r="BE39" i="12"/>
  <c r="BA39" i="12"/>
  <c r="AW39" i="12"/>
  <c r="AS39" i="12"/>
  <c r="AO39" i="12"/>
  <c r="AK39" i="12"/>
  <c r="AG39" i="12"/>
  <c r="AC39" i="12"/>
  <c r="Y39" i="12"/>
  <c r="J39" i="12"/>
  <c r="X39" i="12"/>
  <c r="AF39" i="12"/>
  <c r="AV39" i="12"/>
  <c r="BD39" i="12"/>
  <c r="G49" i="12"/>
  <c r="Q49" i="12"/>
  <c r="K49" i="12"/>
  <c r="EF51" i="12"/>
  <c r="ED61" i="12"/>
  <c r="EL61" i="12"/>
  <c r="BD81" i="12"/>
  <c r="AZ81" i="12"/>
  <c r="AV81" i="12"/>
  <c r="AR81" i="12"/>
  <c r="AN81" i="12"/>
  <c r="AJ81" i="12"/>
  <c r="AF81" i="12"/>
  <c r="AB81" i="12"/>
  <c r="X81" i="12"/>
  <c r="BB81" i="12"/>
  <c r="AW81" i="12"/>
  <c r="AQ81" i="12"/>
  <c r="AL81" i="12"/>
  <c r="AG81" i="12"/>
  <c r="AA81" i="12"/>
  <c r="BF81" i="12"/>
  <c r="BA81" i="12"/>
  <c r="AU81" i="12"/>
  <c r="AP81" i="12"/>
  <c r="AK81" i="12"/>
  <c r="AE81" i="12"/>
  <c r="Z81" i="12"/>
  <c r="J81" i="12"/>
  <c r="BC81" i="12"/>
  <c r="AS81" i="12"/>
  <c r="AH81" i="12"/>
  <c r="W81" i="12"/>
  <c r="AX81" i="12"/>
  <c r="AM81" i="12"/>
  <c r="AC81" i="12"/>
  <c r="BE81" i="12"/>
  <c r="AT81" i="12"/>
  <c r="AI81" i="12"/>
  <c r="Y81" i="12"/>
  <c r="X27" i="12"/>
  <c r="AF27" i="12"/>
  <c r="AV27" i="12"/>
  <c r="BD27" i="12"/>
  <c r="BE29" i="12"/>
  <c r="BA29" i="12"/>
  <c r="AW29" i="12"/>
  <c r="AS29" i="12"/>
  <c r="AO29" i="12"/>
  <c r="AK29" i="12"/>
  <c r="AG29" i="12"/>
  <c r="AC29" i="12"/>
  <c r="Y29" i="12"/>
  <c r="J29" i="12"/>
  <c r="BC29" i="12"/>
  <c r="AY29" i="12"/>
  <c r="AU29" i="12"/>
  <c r="AQ29" i="12"/>
  <c r="AM29" i="12"/>
  <c r="AI29" i="12"/>
  <c r="AE29" i="12"/>
  <c r="AA29" i="12"/>
  <c r="W29" i="12"/>
  <c r="Z29" i="12"/>
  <c r="AH29" i="12"/>
  <c r="AP29" i="12"/>
  <c r="AX29" i="12"/>
  <c r="BF29" i="12"/>
  <c r="Z31" i="12"/>
  <c r="AP31" i="12"/>
  <c r="BF31" i="12"/>
  <c r="AB33" i="12"/>
  <c r="AZ33" i="12"/>
  <c r="ED36" i="12"/>
  <c r="AB37" i="12"/>
  <c r="AJ37" i="12"/>
  <c r="AZ37" i="12"/>
  <c r="Z39" i="12"/>
  <c r="AP39" i="12"/>
  <c r="BF39" i="12"/>
  <c r="EC41" i="12"/>
  <c r="DZ40" i="12"/>
  <c r="EA40" i="12" s="1"/>
  <c r="W44" i="12"/>
  <c r="AR44" i="12"/>
  <c r="BC44" i="12"/>
  <c r="F49" i="12"/>
  <c r="EG86" i="12"/>
  <c r="G89" i="12"/>
  <c r="Q89" i="12"/>
  <c r="K89" i="12"/>
  <c r="EF91" i="12"/>
  <c r="G98" i="12"/>
  <c r="F98" i="12"/>
  <c r="Q98" i="12"/>
  <c r="K98" i="12"/>
  <c r="AD25" i="12"/>
  <c r="AL25" i="12"/>
  <c r="AT25" i="12"/>
  <c r="BB25" i="12"/>
  <c r="ED26" i="12"/>
  <c r="EA25" i="12"/>
  <c r="Z27" i="12"/>
  <c r="AH27" i="12"/>
  <c r="AP27" i="12"/>
  <c r="AX27" i="12"/>
  <c r="AB29" i="12"/>
  <c r="AJ29" i="12"/>
  <c r="AR29" i="12"/>
  <c r="AZ29" i="12"/>
  <c r="G30" i="12"/>
  <c r="Q30" i="12"/>
  <c r="K30" i="12"/>
  <c r="AB31" i="12"/>
  <c r="AJ31" i="12"/>
  <c r="AR31" i="12"/>
  <c r="AZ31" i="12"/>
  <c r="EG31" i="12"/>
  <c r="AD33" i="12"/>
  <c r="AL33" i="12"/>
  <c r="AT33" i="12"/>
  <c r="AD35" i="12"/>
  <c r="AL35" i="12"/>
  <c r="AT35" i="12"/>
  <c r="EF36" i="12"/>
  <c r="AD37" i="12"/>
  <c r="AL37" i="12"/>
  <c r="AT37" i="12"/>
  <c r="BB37" i="12"/>
  <c r="AB39" i="12"/>
  <c r="AJ39" i="12"/>
  <c r="AR39" i="12"/>
  <c r="AZ39" i="12"/>
  <c r="Q40" i="12"/>
  <c r="K40" i="12"/>
  <c r="G40" i="12"/>
  <c r="X41" i="12"/>
  <c r="AF41" i="12"/>
  <c r="AN41" i="12"/>
  <c r="AV41" i="12"/>
  <c r="G42" i="12"/>
  <c r="Q42" i="12"/>
  <c r="K42" i="12"/>
  <c r="Z44" i="12"/>
  <c r="AJ44" i="12"/>
  <c r="AU44" i="12"/>
  <c r="EE56" i="12"/>
  <c r="EB55" i="12"/>
  <c r="BC58" i="12"/>
  <c r="AY58" i="12"/>
  <c r="AU58" i="12"/>
  <c r="AQ58" i="12"/>
  <c r="AM58" i="12"/>
  <c r="AI58" i="12"/>
  <c r="AE58" i="12"/>
  <c r="AA58" i="12"/>
  <c r="W58" i="12"/>
  <c r="BE58" i="12"/>
  <c r="AZ58" i="12"/>
  <c r="AT58" i="12"/>
  <c r="AO58" i="12"/>
  <c r="AJ58" i="12"/>
  <c r="AD58" i="12"/>
  <c r="Y58" i="12"/>
  <c r="BA58" i="12"/>
  <c r="AS58" i="12"/>
  <c r="AL58" i="12"/>
  <c r="AF58" i="12"/>
  <c r="X58" i="12"/>
  <c r="BD58" i="12"/>
  <c r="AW58" i="12"/>
  <c r="AP58" i="12"/>
  <c r="AH58" i="12"/>
  <c r="AB58" i="12"/>
  <c r="J58" i="12"/>
  <c r="AG58" i="12"/>
  <c r="AV58" i="12"/>
  <c r="EB61" i="12"/>
  <c r="DY60" i="12"/>
  <c r="DZ60" i="12" s="1"/>
  <c r="EA60" i="12" s="1"/>
  <c r="AI65" i="12"/>
  <c r="F66" i="12"/>
  <c r="G66" i="12"/>
  <c r="Q66" i="12"/>
  <c r="K66" i="12"/>
  <c r="EB76" i="12"/>
  <c r="DY75" i="12"/>
  <c r="EG76" i="12"/>
  <c r="AA77" i="12"/>
  <c r="BC78" i="12"/>
  <c r="AY78" i="12"/>
  <c r="AU78" i="12"/>
  <c r="AQ78" i="12"/>
  <c r="AM78" i="12"/>
  <c r="AI78" i="12"/>
  <c r="AE78" i="12"/>
  <c r="AA78" i="12"/>
  <c r="W78" i="12"/>
  <c r="BF78" i="12"/>
  <c r="BA78" i="12"/>
  <c r="AV78" i="12"/>
  <c r="AP78" i="12"/>
  <c r="AK78" i="12"/>
  <c r="AF78" i="12"/>
  <c r="Z78" i="12"/>
  <c r="J78" i="12"/>
  <c r="BE78" i="12"/>
  <c r="AZ78" i="12"/>
  <c r="AT78" i="12"/>
  <c r="AO78" i="12"/>
  <c r="AJ78" i="12"/>
  <c r="AD78" i="12"/>
  <c r="Y78" i="12"/>
  <c r="BD78" i="12"/>
  <c r="AS78" i="12"/>
  <c r="AH78" i="12"/>
  <c r="X78" i="12"/>
  <c r="AX78" i="12"/>
  <c r="AN78" i="12"/>
  <c r="AC78" i="12"/>
  <c r="AW78" i="12"/>
  <c r="AL78" i="12"/>
  <c r="AB78" i="12"/>
  <c r="AR78" i="12"/>
  <c r="AO81" i="12"/>
  <c r="Q83" i="12"/>
  <c r="K83" i="12"/>
  <c r="F83" i="12"/>
  <c r="EM101" i="12"/>
  <c r="AH25" i="12"/>
  <c r="BF25" i="12"/>
  <c r="F26" i="12"/>
  <c r="EB26" i="12"/>
  <c r="DY25" i="12"/>
  <c r="DZ25" i="12" s="1"/>
  <c r="X31" i="12"/>
  <c r="AN31" i="12"/>
  <c r="BD31" i="12"/>
  <c r="Q32" i="12"/>
  <c r="K32" i="12"/>
  <c r="G32" i="12"/>
  <c r="BE33" i="12"/>
  <c r="BA33" i="12"/>
  <c r="AW33" i="12"/>
  <c r="AS33" i="12"/>
  <c r="AO33" i="12"/>
  <c r="AK33" i="12"/>
  <c r="AG33" i="12"/>
  <c r="AC33" i="12"/>
  <c r="Y33" i="12"/>
  <c r="J33" i="12"/>
  <c r="BC33" i="12"/>
  <c r="AY33" i="12"/>
  <c r="AU33" i="12"/>
  <c r="AQ33" i="12"/>
  <c r="AM33" i="12"/>
  <c r="AI33" i="12"/>
  <c r="AE33" i="12"/>
  <c r="AA33" i="12"/>
  <c r="W33" i="12"/>
  <c r="Z33" i="12"/>
  <c r="AP33" i="12"/>
  <c r="Q36" i="12"/>
  <c r="K36" i="12"/>
  <c r="G36" i="12"/>
  <c r="AH37" i="12"/>
  <c r="BF37" i="12"/>
  <c r="AN39" i="12"/>
  <c r="EG41" i="12"/>
  <c r="EE46" i="12"/>
  <c r="DZ55" i="12"/>
  <c r="EA55" i="12" s="1"/>
  <c r="EC56" i="12"/>
  <c r="Q24" i="12"/>
  <c r="K24" i="12"/>
  <c r="G24" i="12"/>
  <c r="AB25" i="12"/>
  <c r="AJ25" i="12"/>
  <c r="AR25" i="12"/>
  <c r="AZ25" i="12"/>
  <c r="BC27" i="12"/>
  <c r="AY27" i="12"/>
  <c r="AU27" i="12"/>
  <c r="AQ27" i="12"/>
  <c r="AM27" i="12"/>
  <c r="AI27" i="12"/>
  <c r="AE27" i="12"/>
  <c r="AA27" i="12"/>
  <c r="W27" i="12"/>
  <c r="BE27" i="12"/>
  <c r="BA27" i="12"/>
  <c r="AW27" i="12"/>
  <c r="AS27" i="12"/>
  <c r="AO27" i="12"/>
  <c r="AK27" i="12"/>
  <c r="AG27" i="12"/>
  <c r="AC27" i="12"/>
  <c r="Y27" i="12"/>
  <c r="J27" i="12"/>
  <c r="AN27" i="12"/>
  <c r="Q28" i="12"/>
  <c r="K28" i="12"/>
  <c r="G28" i="12"/>
  <c r="AH31" i="12"/>
  <c r="AX31" i="12"/>
  <c r="EE31" i="12"/>
  <c r="EB30" i="12"/>
  <c r="AJ33" i="12"/>
  <c r="AR33" i="12"/>
  <c r="AR37" i="12"/>
  <c r="AH39" i="12"/>
  <c r="AX39" i="12"/>
  <c r="BE44" i="12"/>
  <c r="BA44" i="12"/>
  <c r="AW44" i="12"/>
  <c r="AS44" i="12"/>
  <c r="AO44" i="12"/>
  <c r="AK44" i="12"/>
  <c r="AG44" i="12"/>
  <c r="AC44" i="12"/>
  <c r="Y44" i="12"/>
  <c r="J44" i="12"/>
  <c r="BB44" i="12"/>
  <c r="AV44" i="12"/>
  <c r="AQ44" i="12"/>
  <c r="AL44" i="12"/>
  <c r="AF44" i="12"/>
  <c r="AA44" i="12"/>
  <c r="BD44" i="12"/>
  <c r="AY44" i="12"/>
  <c r="AT44" i="12"/>
  <c r="AN44" i="12"/>
  <c r="AI44" i="12"/>
  <c r="AD44" i="12"/>
  <c r="X44" i="12"/>
  <c r="AH44" i="12"/>
  <c r="EK66" i="12"/>
  <c r="AD81" i="12"/>
  <c r="EH81" i="12"/>
  <c r="F89" i="12"/>
  <c r="EH106" i="12"/>
  <c r="X25" i="12"/>
  <c r="AF25" i="12"/>
  <c r="AN25" i="12"/>
  <c r="AV25" i="12"/>
  <c r="BD25" i="12"/>
  <c r="EF26" i="12"/>
  <c r="AB27" i="12"/>
  <c r="AJ27" i="12"/>
  <c r="AR27" i="12"/>
  <c r="AZ27" i="12"/>
  <c r="AD29" i="12"/>
  <c r="AL29" i="12"/>
  <c r="AT29" i="12"/>
  <c r="BB29" i="12"/>
  <c r="AD31" i="12"/>
  <c r="AL31" i="12"/>
  <c r="AT31" i="12"/>
  <c r="BB31" i="12"/>
  <c r="EC31" i="12"/>
  <c r="DZ30" i="12"/>
  <c r="EA30" i="12" s="1"/>
  <c r="X33" i="12"/>
  <c r="AF33" i="12"/>
  <c r="AN33" i="12"/>
  <c r="AV33" i="12"/>
  <c r="BD33" i="12"/>
  <c r="G34" i="12"/>
  <c r="Q34" i="12"/>
  <c r="K34" i="12"/>
  <c r="BC35" i="12"/>
  <c r="AY35" i="12"/>
  <c r="AU35" i="12"/>
  <c r="AQ35" i="12"/>
  <c r="AM35" i="12"/>
  <c r="AI35" i="12"/>
  <c r="AE35" i="12"/>
  <c r="AA35" i="12"/>
  <c r="W35" i="12"/>
  <c r="BE35" i="12"/>
  <c r="BA35" i="12"/>
  <c r="AW35" i="12"/>
  <c r="AS35" i="12"/>
  <c r="AO35" i="12"/>
  <c r="AK35" i="12"/>
  <c r="AG35" i="12"/>
  <c r="AC35" i="12"/>
  <c r="Y35" i="12"/>
  <c r="J35" i="12"/>
  <c r="X35" i="12"/>
  <c r="AF35" i="12"/>
  <c r="AN35" i="12"/>
  <c r="AV35" i="12"/>
  <c r="BD35" i="12"/>
  <c r="EB36" i="12"/>
  <c r="DY35" i="12"/>
  <c r="DZ35" i="12" s="1"/>
  <c r="EA35" i="12" s="1"/>
  <c r="X37" i="12"/>
  <c r="AF37" i="12"/>
  <c r="AN37" i="12"/>
  <c r="AV37" i="12"/>
  <c r="BD37" i="12"/>
  <c r="G38" i="12"/>
  <c r="Q38" i="12"/>
  <c r="K38" i="12"/>
  <c r="AD39" i="12"/>
  <c r="AL39" i="12"/>
  <c r="AT39" i="12"/>
  <c r="BB39" i="12"/>
  <c r="BE41" i="12"/>
  <c r="BA41" i="12"/>
  <c r="AW41" i="12"/>
  <c r="AS41" i="12"/>
  <c r="AO41" i="12"/>
  <c r="AK41" i="12"/>
  <c r="AG41" i="12"/>
  <c r="AC41" i="12"/>
  <c r="Y41" i="12"/>
  <c r="J41" i="12"/>
  <c r="BC41" i="12"/>
  <c r="AY41" i="12"/>
  <c r="AU41" i="12"/>
  <c r="AQ41" i="12"/>
  <c r="AM41" i="12"/>
  <c r="AI41" i="12"/>
  <c r="AE41" i="12"/>
  <c r="AA41" i="12"/>
  <c r="W41" i="12"/>
  <c r="Z41" i="12"/>
  <c r="AH41" i="12"/>
  <c r="AP41" i="12"/>
  <c r="AX41" i="12"/>
  <c r="BF41" i="12"/>
  <c r="EE41" i="12"/>
  <c r="EB40" i="12"/>
  <c r="Q43" i="12"/>
  <c r="K43" i="12"/>
  <c r="F43" i="12"/>
  <c r="AB44" i="12"/>
  <c r="AM44" i="12"/>
  <c r="AX44" i="12"/>
  <c r="EG46" i="12"/>
  <c r="F50" i="12"/>
  <c r="G50" i="12"/>
  <c r="Q50" i="12"/>
  <c r="K50" i="12"/>
  <c r="EJ56" i="12"/>
  <c r="G57" i="12"/>
  <c r="F57" i="12"/>
  <c r="Q57" i="12"/>
  <c r="K57" i="12"/>
  <c r="BD65" i="12"/>
  <c r="AZ65" i="12"/>
  <c r="AV65" i="12"/>
  <c r="AR65" i="12"/>
  <c r="AN65" i="12"/>
  <c r="AJ65" i="12"/>
  <c r="AF65" i="12"/>
  <c r="AB65" i="12"/>
  <c r="X65" i="12"/>
  <c r="BB65" i="12"/>
  <c r="AW65" i="12"/>
  <c r="AQ65" i="12"/>
  <c r="AL65" i="12"/>
  <c r="AG65" i="12"/>
  <c r="AA65" i="12"/>
  <c r="BF65" i="12"/>
  <c r="BA65" i="12"/>
  <c r="AU65" i="12"/>
  <c r="AP65" i="12"/>
  <c r="AK65" i="12"/>
  <c r="AE65" i="12"/>
  <c r="Z65" i="12"/>
  <c r="J65" i="12"/>
  <c r="AX65" i="12"/>
  <c r="AM65" i="12"/>
  <c r="AC65" i="12"/>
  <c r="BC65" i="12"/>
  <c r="AS65" i="12"/>
  <c r="AH65" i="12"/>
  <c r="W65" i="12"/>
  <c r="AO65" i="12"/>
  <c r="ED71" i="12"/>
  <c r="G73" i="12"/>
  <c r="F73" i="12"/>
  <c r="Q73" i="12"/>
  <c r="K73" i="12"/>
  <c r="BD77" i="12"/>
  <c r="AZ77" i="12"/>
  <c r="AV77" i="12"/>
  <c r="AR77" i="12"/>
  <c r="AN77" i="12"/>
  <c r="AJ77" i="12"/>
  <c r="AF77" i="12"/>
  <c r="AB77" i="12"/>
  <c r="X77" i="12"/>
  <c r="BF77" i="12"/>
  <c r="BA77" i="12"/>
  <c r="AU77" i="12"/>
  <c r="AP77" i="12"/>
  <c r="AK77" i="12"/>
  <c r="AE77" i="12"/>
  <c r="Z77" i="12"/>
  <c r="J77" i="12"/>
  <c r="BE77" i="12"/>
  <c r="AY77" i="12"/>
  <c r="AT77" i="12"/>
  <c r="AO77" i="12"/>
  <c r="AI77" i="12"/>
  <c r="AD77" i="12"/>
  <c r="Y77" i="12"/>
  <c r="AX77" i="12"/>
  <c r="AM77" i="12"/>
  <c r="AC77" i="12"/>
  <c r="BC77" i="12"/>
  <c r="AS77" i="12"/>
  <c r="AH77" i="12"/>
  <c r="W77" i="12"/>
  <c r="AG77" i="12"/>
  <c r="BB77" i="12"/>
  <c r="AY81" i="12"/>
  <c r="BE97" i="12"/>
  <c r="BA97" i="12"/>
  <c r="AW97" i="12"/>
  <c r="AS97" i="12"/>
  <c r="AO97" i="12"/>
  <c r="AK97" i="12"/>
  <c r="AG97" i="12"/>
  <c r="AC97" i="12"/>
  <c r="Y97" i="12"/>
  <c r="J97" i="12"/>
  <c r="BD97" i="12"/>
  <c r="AZ97" i="12"/>
  <c r="AV97" i="12"/>
  <c r="AR97" i="12"/>
  <c r="AN97" i="12"/>
  <c r="AJ97" i="12"/>
  <c r="AF97" i="12"/>
  <c r="AB97" i="12"/>
  <c r="X97" i="12"/>
  <c r="BC97" i="12"/>
  <c r="AU97" i="12"/>
  <c r="AM97" i="12"/>
  <c r="AE97" i="12"/>
  <c r="W97" i="12"/>
  <c r="BB97" i="12"/>
  <c r="AT97" i="12"/>
  <c r="AL97" i="12"/>
  <c r="AD97" i="12"/>
  <c r="AX97" i="12"/>
  <c r="AH97" i="12"/>
  <c r="BF97" i="12"/>
  <c r="AP97" i="12"/>
  <c r="Z97" i="12"/>
  <c r="AY97" i="12"/>
  <c r="AI97" i="12"/>
  <c r="AQ97" i="12"/>
  <c r="F111" i="12"/>
  <c r="Q111" i="12"/>
  <c r="K111" i="12"/>
  <c r="EE111" i="12"/>
  <c r="EC116" i="12"/>
  <c r="EM121" i="12"/>
  <c r="BC82" i="12"/>
  <c r="AY82" i="12"/>
  <c r="AU82" i="12"/>
  <c r="AQ82" i="12"/>
  <c r="AM82" i="12"/>
  <c r="AI82" i="12"/>
  <c r="AE82" i="12"/>
  <c r="AA82" i="12"/>
  <c r="W82" i="12"/>
  <c r="BB82" i="12"/>
  <c r="AW82" i="12"/>
  <c r="AR82" i="12"/>
  <c r="AL82" i="12"/>
  <c r="AG82" i="12"/>
  <c r="AB82" i="12"/>
  <c r="BF82" i="12"/>
  <c r="BA82" i="12"/>
  <c r="AV82" i="12"/>
  <c r="AP82" i="12"/>
  <c r="AK82" i="12"/>
  <c r="AF82" i="12"/>
  <c r="Z82" i="12"/>
  <c r="J82" i="12"/>
  <c r="AD82" i="12"/>
  <c r="AO82" i="12"/>
  <c r="AZ82" i="12"/>
  <c r="BE84" i="12"/>
  <c r="BA84" i="12"/>
  <c r="AW84" i="12"/>
  <c r="AS84" i="12"/>
  <c r="AO84" i="12"/>
  <c r="AK84" i="12"/>
  <c r="AG84" i="12"/>
  <c r="AC84" i="12"/>
  <c r="Y84" i="12"/>
  <c r="J84" i="12"/>
  <c r="BF84" i="12"/>
  <c r="AZ84" i="12"/>
  <c r="AU84" i="12"/>
  <c r="AP84" i="12"/>
  <c r="AJ84" i="12"/>
  <c r="AE84" i="12"/>
  <c r="Z84" i="12"/>
  <c r="BD84" i="12"/>
  <c r="AY84" i="12"/>
  <c r="AT84" i="12"/>
  <c r="AN84" i="12"/>
  <c r="AI84" i="12"/>
  <c r="AD84" i="12"/>
  <c r="X84" i="12"/>
  <c r="W84" i="12"/>
  <c r="AH84" i="12"/>
  <c r="AR84" i="12"/>
  <c r="BC84" i="12"/>
  <c r="F90" i="12"/>
  <c r="G90" i="12"/>
  <c r="EJ96" i="12"/>
  <c r="BE101" i="12"/>
  <c r="BA101" i="12"/>
  <c r="AW101" i="12"/>
  <c r="AS101" i="12"/>
  <c r="AO101" i="12"/>
  <c r="AK101" i="12"/>
  <c r="AG101" i="12"/>
  <c r="AC101" i="12"/>
  <c r="Y101" i="12"/>
  <c r="J101" i="12"/>
  <c r="BD101" i="12"/>
  <c r="AZ101" i="12"/>
  <c r="AV101" i="12"/>
  <c r="AR101" i="12"/>
  <c r="AN101" i="12"/>
  <c r="AJ101" i="12"/>
  <c r="AF101" i="12"/>
  <c r="AB101" i="12"/>
  <c r="X101" i="12"/>
  <c r="BB101" i="12"/>
  <c r="AT101" i="12"/>
  <c r="AL101" i="12"/>
  <c r="AD101" i="12"/>
  <c r="AY101" i="12"/>
  <c r="AQ101" i="12"/>
  <c r="AI101" i="12"/>
  <c r="AA101" i="12"/>
  <c r="Z101" i="12"/>
  <c r="AP101" i="12"/>
  <c r="BF101" i="12"/>
  <c r="EE101" i="12"/>
  <c r="BD102" i="12"/>
  <c r="AZ102" i="12"/>
  <c r="AV102" i="12"/>
  <c r="AR102" i="12"/>
  <c r="AN102" i="12"/>
  <c r="AJ102" i="12"/>
  <c r="AF102" i="12"/>
  <c r="AB102" i="12"/>
  <c r="X102" i="12"/>
  <c r="BC102" i="12"/>
  <c r="AY102" i="12"/>
  <c r="AU102" i="12"/>
  <c r="AQ102" i="12"/>
  <c r="AM102" i="12"/>
  <c r="AI102" i="12"/>
  <c r="AE102" i="12"/>
  <c r="AA102" i="12"/>
  <c r="W102" i="12"/>
  <c r="BE102" i="12"/>
  <c r="AW102" i="12"/>
  <c r="AO102" i="12"/>
  <c r="AG102" i="12"/>
  <c r="Y102" i="12"/>
  <c r="BB102" i="12"/>
  <c r="AT102" i="12"/>
  <c r="AL102" i="12"/>
  <c r="AD102" i="12"/>
  <c r="G102" i="12"/>
  <c r="F102" i="12"/>
  <c r="Q102" i="12"/>
  <c r="K102" i="12"/>
  <c r="AK102" i="12"/>
  <c r="BA102" i="12"/>
  <c r="EI106" i="12"/>
  <c r="G110" i="12"/>
  <c r="F110" i="12"/>
  <c r="EG111" i="12"/>
  <c r="EE121" i="12"/>
  <c r="EI126" i="12"/>
  <c r="EL146" i="12"/>
  <c r="X24" i="12"/>
  <c r="AB24" i="12"/>
  <c r="AF24" i="12"/>
  <c r="AJ24" i="12"/>
  <c r="AN24" i="12"/>
  <c r="AR24" i="12"/>
  <c r="AV24" i="12"/>
  <c r="AZ24" i="12"/>
  <c r="BD24" i="12"/>
  <c r="Z26" i="12"/>
  <c r="AD26" i="12"/>
  <c r="AH26" i="12"/>
  <c r="AL26" i="12"/>
  <c r="AP26" i="12"/>
  <c r="AT26" i="12"/>
  <c r="AX26" i="12"/>
  <c r="BB26" i="12"/>
  <c r="X28" i="12"/>
  <c r="AB28" i="12"/>
  <c r="AF28" i="12"/>
  <c r="AJ28" i="12"/>
  <c r="AN28" i="12"/>
  <c r="AR28" i="12"/>
  <c r="AV28" i="12"/>
  <c r="AZ28" i="12"/>
  <c r="BD28" i="12"/>
  <c r="Z30" i="12"/>
  <c r="AD30" i="12"/>
  <c r="AH30" i="12"/>
  <c r="AL30" i="12"/>
  <c r="AP30" i="12"/>
  <c r="AT30" i="12"/>
  <c r="AX30" i="12"/>
  <c r="BB30" i="12"/>
  <c r="X32" i="12"/>
  <c r="AB32" i="12"/>
  <c r="AF32" i="12"/>
  <c r="AJ32" i="12"/>
  <c r="AN32" i="12"/>
  <c r="AR32" i="12"/>
  <c r="AV32" i="12"/>
  <c r="AZ32" i="12"/>
  <c r="BD32" i="12"/>
  <c r="Z34" i="12"/>
  <c r="AD34" i="12"/>
  <c r="AH34" i="12"/>
  <c r="AL34" i="12"/>
  <c r="AP34" i="12"/>
  <c r="AT34" i="12"/>
  <c r="AX34" i="12"/>
  <c r="BB34" i="12"/>
  <c r="X36" i="12"/>
  <c r="AB36" i="12"/>
  <c r="AF36" i="12"/>
  <c r="AJ36" i="12"/>
  <c r="AN36" i="12"/>
  <c r="AR36" i="12"/>
  <c r="AV36" i="12"/>
  <c r="AZ36" i="12"/>
  <c r="BD36" i="12"/>
  <c r="Z38" i="12"/>
  <c r="AD38" i="12"/>
  <c r="AH38" i="12"/>
  <c r="AL38" i="12"/>
  <c r="AP38" i="12"/>
  <c r="AT38" i="12"/>
  <c r="AX38" i="12"/>
  <c r="BB38" i="12"/>
  <c r="X40" i="12"/>
  <c r="AB40" i="12"/>
  <c r="AF40" i="12"/>
  <c r="AJ40" i="12"/>
  <c r="AN40" i="12"/>
  <c r="AR40" i="12"/>
  <c r="AV40" i="12"/>
  <c r="AZ40" i="12"/>
  <c r="BD40" i="12"/>
  <c r="BC42" i="12"/>
  <c r="AY42" i="12"/>
  <c r="AU42" i="12"/>
  <c r="AQ42" i="12"/>
  <c r="Z42" i="12"/>
  <c r="AD42" i="12"/>
  <c r="AH42" i="12"/>
  <c r="AL42" i="12"/>
  <c r="AP42" i="12"/>
  <c r="AV42" i="12"/>
  <c r="BA42" i="12"/>
  <c r="BF42" i="12"/>
  <c r="J45" i="12"/>
  <c r="Z45" i="12"/>
  <c r="AE45" i="12"/>
  <c r="AK45" i="12"/>
  <c r="AP45" i="12"/>
  <c r="AU45" i="12"/>
  <c r="BA45" i="12"/>
  <c r="BC46" i="12"/>
  <c r="AY46" i="12"/>
  <c r="AU46" i="12"/>
  <c r="AQ46" i="12"/>
  <c r="AM46" i="12"/>
  <c r="AI46" i="12"/>
  <c r="AE46" i="12"/>
  <c r="AA46" i="12"/>
  <c r="W46" i="12"/>
  <c r="BD46" i="12"/>
  <c r="AX46" i="12"/>
  <c r="AS46" i="12"/>
  <c r="X46" i="12"/>
  <c r="AC46" i="12"/>
  <c r="AH46" i="12"/>
  <c r="AN46" i="12"/>
  <c r="AT46" i="12"/>
  <c r="BA46" i="12"/>
  <c r="Q47" i="12"/>
  <c r="K47" i="12"/>
  <c r="F47" i="12"/>
  <c r="Z48" i="12"/>
  <c r="AH48" i="12"/>
  <c r="AN48" i="12"/>
  <c r="AU48" i="12"/>
  <c r="J49" i="12"/>
  <c r="W49" i="12"/>
  <c r="AD49" i="12"/>
  <c r="AK49" i="12"/>
  <c r="AS49" i="12"/>
  <c r="AY49" i="12"/>
  <c r="BE56" i="12"/>
  <c r="BA56" i="12"/>
  <c r="AW56" i="12"/>
  <c r="AS56" i="12"/>
  <c r="AO56" i="12"/>
  <c r="AK56" i="12"/>
  <c r="AG56" i="12"/>
  <c r="AC56" i="12"/>
  <c r="Y56" i="12"/>
  <c r="J56" i="12"/>
  <c r="BD56" i="12"/>
  <c r="AY56" i="12"/>
  <c r="AT56" i="12"/>
  <c r="AN56" i="12"/>
  <c r="AI56" i="12"/>
  <c r="AD56" i="12"/>
  <c r="X56" i="12"/>
  <c r="W56" i="12"/>
  <c r="AE56" i="12"/>
  <c r="AL56" i="12"/>
  <c r="AR56" i="12"/>
  <c r="AZ56" i="12"/>
  <c r="BD57" i="12"/>
  <c r="AZ57" i="12"/>
  <c r="AV57" i="12"/>
  <c r="AR57" i="12"/>
  <c r="AN57" i="12"/>
  <c r="AJ57" i="12"/>
  <c r="AF57" i="12"/>
  <c r="AB57" i="12"/>
  <c r="X57" i="12"/>
  <c r="BE57" i="12"/>
  <c r="AY57" i="12"/>
  <c r="AT57" i="12"/>
  <c r="AO57" i="12"/>
  <c r="AI57" i="12"/>
  <c r="AD57" i="12"/>
  <c r="Y57" i="12"/>
  <c r="Z57" i="12"/>
  <c r="AG57" i="12"/>
  <c r="AM57" i="12"/>
  <c r="AU57" i="12"/>
  <c r="BB57" i="12"/>
  <c r="F58" i="12"/>
  <c r="G58" i="12"/>
  <c r="AC61" i="12"/>
  <c r="AI61" i="12"/>
  <c r="AQ61" i="12"/>
  <c r="AX61" i="12"/>
  <c r="BC62" i="12"/>
  <c r="AY62" i="12"/>
  <c r="AU62" i="12"/>
  <c r="AQ62" i="12"/>
  <c r="AM62" i="12"/>
  <c r="AI62" i="12"/>
  <c r="AE62" i="12"/>
  <c r="AA62" i="12"/>
  <c r="W62" i="12"/>
  <c r="BF62" i="12"/>
  <c r="BA62" i="12"/>
  <c r="AV62" i="12"/>
  <c r="AP62" i="12"/>
  <c r="AK62" i="12"/>
  <c r="AF62" i="12"/>
  <c r="Z62" i="12"/>
  <c r="J62" i="12"/>
  <c r="Y62" i="12"/>
  <c r="AG62" i="12"/>
  <c r="AN62" i="12"/>
  <c r="AT62" i="12"/>
  <c r="BB62" i="12"/>
  <c r="Q63" i="12"/>
  <c r="K63" i="12"/>
  <c r="AB64" i="12"/>
  <c r="AM64" i="12"/>
  <c r="EG66" i="12"/>
  <c r="G69" i="12"/>
  <c r="Q69" i="12"/>
  <c r="K69" i="12"/>
  <c r="EF71" i="12"/>
  <c r="F74" i="12"/>
  <c r="G74" i="12"/>
  <c r="AB76" i="12"/>
  <c r="AM76" i="12"/>
  <c r="DZ75" i="12"/>
  <c r="EA75" i="12" s="1"/>
  <c r="X82" i="12"/>
  <c r="AH82" i="12"/>
  <c r="AS82" i="12"/>
  <c r="BD82" i="12"/>
  <c r="AA84" i="12"/>
  <c r="AL84" i="12"/>
  <c r="AV84" i="12"/>
  <c r="BD85" i="12"/>
  <c r="AZ85" i="12"/>
  <c r="AV85" i="12"/>
  <c r="AR85" i="12"/>
  <c r="AN85" i="12"/>
  <c r="AJ85" i="12"/>
  <c r="AF85" i="12"/>
  <c r="AB85" i="12"/>
  <c r="X85" i="12"/>
  <c r="BB85" i="12"/>
  <c r="AW85" i="12"/>
  <c r="AQ85" i="12"/>
  <c r="AL85" i="12"/>
  <c r="AG85" i="12"/>
  <c r="AA85" i="12"/>
  <c r="BF85" i="12"/>
  <c r="BA85" i="12"/>
  <c r="AU85" i="12"/>
  <c r="AP85" i="12"/>
  <c r="AK85" i="12"/>
  <c r="AE85" i="12"/>
  <c r="Z85" i="12"/>
  <c r="J85" i="12"/>
  <c r="AD85" i="12"/>
  <c r="AO85" i="12"/>
  <c r="AY85" i="12"/>
  <c r="K90" i="12"/>
  <c r="Q90" i="12"/>
  <c r="ED91" i="12"/>
  <c r="EC96" i="12"/>
  <c r="AE101" i="12"/>
  <c r="AU101" i="12"/>
  <c r="EI101" i="12"/>
  <c r="J102" i="12"/>
  <c r="Z102" i="12"/>
  <c r="AP102" i="12"/>
  <c r="BF102" i="12"/>
  <c r="AH105" i="12"/>
  <c r="BD106" i="12"/>
  <c r="AZ106" i="12"/>
  <c r="AV106" i="12"/>
  <c r="AR106" i="12"/>
  <c r="AN106" i="12"/>
  <c r="AJ106" i="12"/>
  <c r="AF106" i="12"/>
  <c r="AB106" i="12"/>
  <c r="X106" i="12"/>
  <c r="BC106" i="12"/>
  <c r="AY106" i="12"/>
  <c r="AU106" i="12"/>
  <c r="AQ106" i="12"/>
  <c r="AM106" i="12"/>
  <c r="AI106" i="12"/>
  <c r="AE106" i="12"/>
  <c r="AA106" i="12"/>
  <c r="W106" i="12"/>
  <c r="BE106" i="12"/>
  <c r="AW106" i="12"/>
  <c r="AO106" i="12"/>
  <c r="AG106" i="12"/>
  <c r="Y106" i="12"/>
  <c r="BB106" i="12"/>
  <c r="AT106" i="12"/>
  <c r="AL106" i="12"/>
  <c r="AD106" i="12"/>
  <c r="G106" i="12"/>
  <c r="F106" i="12"/>
  <c r="Q106" i="12"/>
  <c r="K106" i="12"/>
  <c r="AK106" i="12"/>
  <c r="BA106" i="12"/>
  <c r="K110" i="12"/>
  <c r="Q110" i="12"/>
  <c r="EJ116" i="12"/>
  <c r="BE121" i="12"/>
  <c r="BA121" i="12"/>
  <c r="AW121" i="12"/>
  <c r="AS121" i="12"/>
  <c r="AO121" i="12"/>
  <c r="AK121" i="12"/>
  <c r="AG121" i="12"/>
  <c r="AC121" i="12"/>
  <c r="Y121" i="12"/>
  <c r="J121" i="12"/>
  <c r="BD121" i="12"/>
  <c r="AZ121" i="12"/>
  <c r="AV121" i="12"/>
  <c r="AR121" i="12"/>
  <c r="AN121" i="12"/>
  <c r="AJ121" i="12"/>
  <c r="AF121" i="12"/>
  <c r="AB121" i="12"/>
  <c r="X121" i="12"/>
  <c r="BB121" i="12"/>
  <c r="AT121" i="12"/>
  <c r="AL121" i="12"/>
  <c r="AD121" i="12"/>
  <c r="AY121" i="12"/>
  <c r="AQ121" i="12"/>
  <c r="AI121" i="12"/>
  <c r="AA121" i="12"/>
  <c r="BC121" i="12"/>
  <c r="AU121" i="12"/>
  <c r="AM121" i="12"/>
  <c r="AE121" i="12"/>
  <c r="W121" i="12"/>
  <c r="AH121" i="12"/>
  <c r="EI121" i="12"/>
  <c r="G122" i="12"/>
  <c r="F122" i="12"/>
  <c r="Q122" i="12"/>
  <c r="K122" i="12"/>
  <c r="EJ156" i="12"/>
  <c r="EH126" i="12"/>
  <c r="Z24" i="12"/>
  <c r="AD24" i="12"/>
  <c r="AH24" i="12"/>
  <c r="AL24" i="12"/>
  <c r="AP24" i="12"/>
  <c r="AT24" i="12"/>
  <c r="AX24" i="12"/>
  <c r="BB24" i="12"/>
  <c r="Z28" i="12"/>
  <c r="AD28" i="12"/>
  <c r="AH28" i="12"/>
  <c r="AL28" i="12"/>
  <c r="AP28" i="12"/>
  <c r="AT28" i="12"/>
  <c r="AX28" i="12"/>
  <c r="BB28" i="12"/>
  <c r="Z32" i="12"/>
  <c r="AD32" i="12"/>
  <c r="AH32" i="12"/>
  <c r="AL32" i="12"/>
  <c r="AP32" i="12"/>
  <c r="AT32" i="12"/>
  <c r="AX32" i="12"/>
  <c r="BB32" i="12"/>
  <c r="Z36" i="12"/>
  <c r="AD36" i="12"/>
  <c r="AH36" i="12"/>
  <c r="AL36" i="12"/>
  <c r="AP36" i="12"/>
  <c r="AT36" i="12"/>
  <c r="AX36" i="12"/>
  <c r="BB36" i="12"/>
  <c r="Z40" i="12"/>
  <c r="AD40" i="12"/>
  <c r="AH40" i="12"/>
  <c r="AL40" i="12"/>
  <c r="AP40" i="12"/>
  <c r="AT40" i="12"/>
  <c r="AX40" i="12"/>
  <c r="BB40" i="12"/>
  <c r="BD45" i="12"/>
  <c r="AZ45" i="12"/>
  <c r="AV45" i="12"/>
  <c r="AR45" i="12"/>
  <c r="AN45" i="12"/>
  <c r="AJ45" i="12"/>
  <c r="AF45" i="12"/>
  <c r="AB45" i="12"/>
  <c r="X45" i="12"/>
  <c r="W45" i="12"/>
  <c r="AC45" i="12"/>
  <c r="AH45" i="12"/>
  <c r="AM45" i="12"/>
  <c r="AS45" i="12"/>
  <c r="AX45" i="12"/>
  <c r="BC45" i="12"/>
  <c r="BE48" i="12"/>
  <c r="BA48" i="12"/>
  <c r="AW48" i="12"/>
  <c r="AS48" i="12"/>
  <c r="AO48" i="12"/>
  <c r="AK48" i="12"/>
  <c r="AG48" i="12"/>
  <c r="AC48" i="12"/>
  <c r="Y48" i="12"/>
  <c r="J48" i="12"/>
  <c r="BB48" i="12"/>
  <c r="AV48" i="12"/>
  <c r="AQ48" i="12"/>
  <c r="AL48" i="12"/>
  <c r="AF48" i="12"/>
  <c r="AA48" i="12"/>
  <c r="W48" i="12"/>
  <c r="AD48" i="12"/>
  <c r="AJ48" i="12"/>
  <c r="AR48" i="12"/>
  <c r="AY48" i="12"/>
  <c r="BF48" i="12"/>
  <c r="BD49" i="12"/>
  <c r="AZ49" i="12"/>
  <c r="AV49" i="12"/>
  <c r="AR49" i="12"/>
  <c r="AN49" i="12"/>
  <c r="AJ49" i="12"/>
  <c r="AF49" i="12"/>
  <c r="AB49" i="12"/>
  <c r="X49" i="12"/>
  <c r="BB49" i="12"/>
  <c r="AW49" i="12"/>
  <c r="AQ49" i="12"/>
  <c r="AL49" i="12"/>
  <c r="AG49" i="12"/>
  <c r="AA49" i="12"/>
  <c r="Z49" i="12"/>
  <c r="AH49" i="12"/>
  <c r="AO49" i="12"/>
  <c r="AU49" i="12"/>
  <c r="BC49" i="12"/>
  <c r="ED51" i="12"/>
  <c r="BD61" i="12"/>
  <c r="AZ61" i="12"/>
  <c r="AV61" i="12"/>
  <c r="AR61" i="12"/>
  <c r="AN61" i="12"/>
  <c r="AJ61" i="12"/>
  <c r="AF61" i="12"/>
  <c r="AB61" i="12"/>
  <c r="X61" i="12"/>
  <c r="BF61" i="12"/>
  <c r="BA61" i="12"/>
  <c r="AU61" i="12"/>
  <c r="AP61" i="12"/>
  <c r="AK61" i="12"/>
  <c r="AE61" i="12"/>
  <c r="Z61" i="12"/>
  <c r="J61" i="12"/>
  <c r="Y61" i="12"/>
  <c r="AG61" i="12"/>
  <c r="AM61" i="12"/>
  <c r="AT61" i="12"/>
  <c r="BB61" i="12"/>
  <c r="BE64" i="12"/>
  <c r="BA64" i="12"/>
  <c r="AW64" i="12"/>
  <c r="AS64" i="12"/>
  <c r="AO64" i="12"/>
  <c r="AK64" i="12"/>
  <c r="AG64" i="12"/>
  <c r="AC64" i="12"/>
  <c r="Y64" i="12"/>
  <c r="J64" i="12"/>
  <c r="BF64" i="12"/>
  <c r="AZ64" i="12"/>
  <c r="AU64" i="12"/>
  <c r="AP64" i="12"/>
  <c r="AJ64" i="12"/>
  <c r="AE64" i="12"/>
  <c r="Z64" i="12"/>
  <c r="BD64" i="12"/>
  <c r="AY64" i="12"/>
  <c r="AT64" i="12"/>
  <c r="AN64" i="12"/>
  <c r="AI64" i="12"/>
  <c r="AD64" i="12"/>
  <c r="X64" i="12"/>
  <c r="W64" i="12"/>
  <c r="AH64" i="12"/>
  <c r="AR64" i="12"/>
  <c r="BC64" i="12"/>
  <c r="F70" i="12"/>
  <c r="G70" i="12"/>
  <c r="BE76" i="12"/>
  <c r="BA76" i="12"/>
  <c r="AW76" i="12"/>
  <c r="AS76" i="12"/>
  <c r="AO76" i="12"/>
  <c r="AK76" i="12"/>
  <c r="AG76" i="12"/>
  <c r="AC76" i="12"/>
  <c r="Y76" i="12"/>
  <c r="J76" i="12"/>
  <c r="BF76" i="12"/>
  <c r="AZ76" i="12"/>
  <c r="AU76" i="12"/>
  <c r="AP76" i="12"/>
  <c r="AJ76" i="12"/>
  <c r="AE76" i="12"/>
  <c r="Z76" i="12"/>
  <c r="BD76" i="12"/>
  <c r="AY76" i="12"/>
  <c r="AT76" i="12"/>
  <c r="AN76" i="12"/>
  <c r="AI76" i="12"/>
  <c r="AD76" i="12"/>
  <c r="X76" i="12"/>
  <c r="W76" i="12"/>
  <c r="AH76" i="12"/>
  <c r="AR76" i="12"/>
  <c r="BC76" i="12"/>
  <c r="EI76" i="12"/>
  <c r="ED81" i="12"/>
  <c r="EA80" i="12"/>
  <c r="EB80" i="12" s="1"/>
  <c r="EC80" i="12" s="1"/>
  <c r="EL81" i="12"/>
  <c r="AC82" i="12"/>
  <c r="AN82" i="12"/>
  <c r="AX82" i="12"/>
  <c r="AF84" i="12"/>
  <c r="AQ84" i="12"/>
  <c r="BB84" i="12"/>
  <c r="F86" i="12"/>
  <c r="G86" i="12"/>
  <c r="EK86" i="12"/>
  <c r="G93" i="12"/>
  <c r="F93" i="12"/>
  <c r="W101" i="12"/>
  <c r="AM101" i="12"/>
  <c r="BC101" i="12"/>
  <c r="AH102" i="12"/>
  <c r="AX102" i="12"/>
  <c r="BE105" i="12"/>
  <c r="BA105" i="12"/>
  <c r="AW105" i="12"/>
  <c r="AS105" i="12"/>
  <c r="AO105" i="12"/>
  <c r="AK105" i="12"/>
  <c r="AG105" i="12"/>
  <c r="AC105" i="12"/>
  <c r="Y105" i="12"/>
  <c r="J105" i="12"/>
  <c r="BD105" i="12"/>
  <c r="AZ105" i="12"/>
  <c r="AV105" i="12"/>
  <c r="AR105" i="12"/>
  <c r="AN105" i="12"/>
  <c r="AJ105" i="12"/>
  <c r="AF105" i="12"/>
  <c r="AB105" i="12"/>
  <c r="X105" i="12"/>
  <c r="BB105" i="12"/>
  <c r="AT105" i="12"/>
  <c r="AL105" i="12"/>
  <c r="AD105" i="12"/>
  <c r="AY105" i="12"/>
  <c r="AQ105" i="12"/>
  <c r="AI105" i="12"/>
  <c r="AA105" i="12"/>
  <c r="Z105" i="12"/>
  <c r="AP105" i="12"/>
  <c r="BF105" i="12"/>
  <c r="EC111" i="12"/>
  <c r="BE117" i="12"/>
  <c r="BA117" i="12"/>
  <c r="AW117" i="12"/>
  <c r="AS117" i="12"/>
  <c r="AO117" i="12"/>
  <c r="AK117" i="12"/>
  <c r="AG117" i="12"/>
  <c r="AC117" i="12"/>
  <c r="Y117" i="12"/>
  <c r="J117" i="12"/>
  <c r="BD117" i="12"/>
  <c r="AZ117" i="12"/>
  <c r="AV117" i="12"/>
  <c r="AR117" i="12"/>
  <c r="AN117" i="12"/>
  <c r="AJ117" i="12"/>
  <c r="AF117" i="12"/>
  <c r="AB117" i="12"/>
  <c r="X117" i="12"/>
  <c r="BC117" i="12"/>
  <c r="AU117" i="12"/>
  <c r="AM117" i="12"/>
  <c r="AE117" i="12"/>
  <c r="W117" i="12"/>
  <c r="BB117" i="12"/>
  <c r="AT117" i="12"/>
  <c r="AL117" i="12"/>
  <c r="AD117" i="12"/>
  <c r="BF117" i="12"/>
  <c r="AX117" i="12"/>
  <c r="AP117" i="12"/>
  <c r="AH117" i="12"/>
  <c r="Z117" i="12"/>
  <c r="AI117" i="12"/>
  <c r="EJ141" i="12"/>
  <c r="EG151" i="12"/>
  <c r="EF156" i="12"/>
  <c r="EI161" i="12"/>
  <c r="G118" i="12"/>
  <c r="F118" i="12"/>
  <c r="BD122" i="12"/>
  <c r="AZ122" i="12"/>
  <c r="AV122" i="12"/>
  <c r="AR122" i="12"/>
  <c r="AN122" i="12"/>
  <c r="AJ122" i="12"/>
  <c r="AF122" i="12"/>
  <c r="AB122" i="12"/>
  <c r="X122" i="12"/>
  <c r="BC122" i="12"/>
  <c r="AY122" i="12"/>
  <c r="AU122" i="12"/>
  <c r="AQ122" i="12"/>
  <c r="AM122" i="12"/>
  <c r="AI122" i="12"/>
  <c r="AE122" i="12"/>
  <c r="AA122" i="12"/>
  <c r="W122" i="12"/>
  <c r="Z122" i="12"/>
  <c r="AH122" i="12"/>
  <c r="AP122" i="12"/>
  <c r="AX122" i="12"/>
  <c r="BF122" i="12"/>
  <c r="BD126" i="12"/>
  <c r="AZ126" i="12"/>
  <c r="AV126" i="12"/>
  <c r="AR126" i="12"/>
  <c r="AN126" i="12"/>
  <c r="AJ126" i="12"/>
  <c r="AF126" i="12"/>
  <c r="AB126" i="12"/>
  <c r="X126" i="12"/>
  <c r="BC126" i="12"/>
  <c r="AY126" i="12"/>
  <c r="AU126" i="12"/>
  <c r="AQ126" i="12"/>
  <c r="AM126" i="12"/>
  <c r="AI126" i="12"/>
  <c r="AE126" i="12"/>
  <c r="AA126" i="12"/>
  <c r="W126" i="12"/>
  <c r="Z126" i="12"/>
  <c r="AH126" i="12"/>
  <c r="AP126" i="12"/>
  <c r="AX126" i="12"/>
  <c r="BF126" i="12"/>
  <c r="BE129" i="12"/>
  <c r="BA129" i="12"/>
  <c r="AW129" i="12"/>
  <c r="AS129" i="12"/>
  <c r="AO129" i="12"/>
  <c r="AK129" i="12"/>
  <c r="AG129" i="12"/>
  <c r="AC129" i="12"/>
  <c r="Y129" i="12"/>
  <c r="J129" i="12"/>
  <c r="BD129" i="12"/>
  <c r="AZ129" i="12"/>
  <c r="AV129" i="12"/>
  <c r="AR129" i="12"/>
  <c r="AN129" i="12"/>
  <c r="AJ129" i="12"/>
  <c r="AF129" i="12"/>
  <c r="AB129" i="12"/>
  <c r="X129" i="12"/>
  <c r="BC129" i="12"/>
  <c r="AU129" i="12"/>
  <c r="AM129" i="12"/>
  <c r="AE129" i="12"/>
  <c r="W129" i="12"/>
  <c r="AA129" i="12"/>
  <c r="AL129" i="12"/>
  <c r="AX129" i="12"/>
  <c r="BD130" i="12"/>
  <c r="AZ130" i="12"/>
  <c r="AV130" i="12"/>
  <c r="AR130" i="12"/>
  <c r="AN130" i="12"/>
  <c r="AJ130" i="12"/>
  <c r="AF130" i="12"/>
  <c r="AB130" i="12"/>
  <c r="X130" i="12"/>
  <c r="BC130" i="12"/>
  <c r="AY130" i="12"/>
  <c r="AU130" i="12"/>
  <c r="AQ130" i="12"/>
  <c r="AM130" i="12"/>
  <c r="AI130" i="12"/>
  <c r="AE130" i="12"/>
  <c r="AA130" i="12"/>
  <c r="W130" i="12"/>
  <c r="BB130" i="12"/>
  <c r="AT130" i="12"/>
  <c r="AL130" i="12"/>
  <c r="AD130" i="12"/>
  <c r="G130" i="12"/>
  <c r="F130" i="12"/>
  <c r="Q130" i="12"/>
  <c r="K130" i="12"/>
  <c r="AG130" i="12"/>
  <c r="AP130" i="12"/>
  <c r="BA130" i="12"/>
  <c r="EF136" i="12"/>
  <c r="F139" i="12"/>
  <c r="Q139" i="12"/>
  <c r="K139" i="12"/>
  <c r="BD142" i="12"/>
  <c r="AZ142" i="12"/>
  <c r="AV142" i="12"/>
  <c r="AR142" i="12"/>
  <c r="AN142" i="12"/>
  <c r="AJ142" i="12"/>
  <c r="AF142" i="12"/>
  <c r="AB142" i="12"/>
  <c r="X142" i="12"/>
  <c r="BC142" i="12"/>
  <c r="AY142" i="12"/>
  <c r="AU142" i="12"/>
  <c r="AQ142" i="12"/>
  <c r="AM142" i="12"/>
  <c r="AI142" i="12"/>
  <c r="AE142" i="12"/>
  <c r="AA142" i="12"/>
  <c r="W142" i="12"/>
  <c r="BA142" i="12"/>
  <c r="AS142" i="12"/>
  <c r="AK142" i="12"/>
  <c r="AC142" i="12"/>
  <c r="J142" i="12"/>
  <c r="AD142" i="12"/>
  <c r="AO142" i="12"/>
  <c r="AX142" i="12"/>
  <c r="ED146" i="12"/>
  <c r="F147" i="12"/>
  <c r="Q147" i="12"/>
  <c r="K147" i="12"/>
  <c r="F151" i="12"/>
  <c r="Q151" i="12"/>
  <c r="K151" i="12"/>
  <c r="EE151" i="12"/>
  <c r="BE153" i="12"/>
  <c r="BA153" i="12"/>
  <c r="AW153" i="12"/>
  <c r="AS153" i="12"/>
  <c r="AO153" i="12"/>
  <c r="AK153" i="12"/>
  <c r="AG153" i="12"/>
  <c r="AC153" i="12"/>
  <c r="Y153" i="12"/>
  <c r="J153" i="12"/>
  <c r="BD153" i="12"/>
  <c r="AZ153" i="12"/>
  <c r="AV153" i="12"/>
  <c r="AR153" i="12"/>
  <c r="AN153" i="12"/>
  <c r="AJ153" i="12"/>
  <c r="AF153" i="12"/>
  <c r="AB153" i="12"/>
  <c r="X153" i="12"/>
  <c r="BB153" i="12"/>
  <c r="AT153" i="12"/>
  <c r="AL153" i="12"/>
  <c r="AD153" i="12"/>
  <c r="Z153" i="12"/>
  <c r="AI153" i="12"/>
  <c r="AU153" i="12"/>
  <c r="BF153" i="12"/>
  <c r="G154" i="12"/>
  <c r="F154" i="12"/>
  <c r="BE157" i="12"/>
  <c r="BA157" i="12"/>
  <c r="AW157" i="12"/>
  <c r="AS157" i="12"/>
  <c r="AO157" i="12"/>
  <c r="AK157" i="12"/>
  <c r="AG157" i="12"/>
  <c r="AC157" i="12"/>
  <c r="Y157" i="12"/>
  <c r="J157" i="12"/>
  <c r="BD157" i="12"/>
  <c r="AZ157" i="12"/>
  <c r="AV157" i="12"/>
  <c r="AR157" i="12"/>
  <c r="AN157" i="12"/>
  <c r="AJ157" i="12"/>
  <c r="AF157" i="12"/>
  <c r="AB157" i="12"/>
  <c r="X157" i="12"/>
  <c r="AY157" i="12"/>
  <c r="AQ157" i="12"/>
  <c r="AI157" i="12"/>
  <c r="AA157" i="12"/>
  <c r="Z157" i="12"/>
  <c r="AL157" i="12"/>
  <c r="AU157" i="12"/>
  <c r="BF157" i="12"/>
  <c r="BD158" i="12"/>
  <c r="AZ158" i="12"/>
  <c r="AV158" i="12"/>
  <c r="AR158" i="12"/>
  <c r="AN158" i="12"/>
  <c r="AJ158" i="12"/>
  <c r="AF158" i="12"/>
  <c r="AB158" i="12"/>
  <c r="X158" i="12"/>
  <c r="BC158" i="12"/>
  <c r="AY158" i="12"/>
  <c r="AU158" i="12"/>
  <c r="AQ158" i="12"/>
  <c r="AM158" i="12"/>
  <c r="AI158" i="12"/>
  <c r="AE158" i="12"/>
  <c r="AA158" i="12"/>
  <c r="W158" i="12"/>
  <c r="BB158" i="12"/>
  <c r="AT158" i="12"/>
  <c r="AL158" i="12"/>
  <c r="AD158" i="12"/>
  <c r="G158" i="12"/>
  <c r="F158" i="12"/>
  <c r="Q158" i="12"/>
  <c r="K158" i="12"/>
  <c r="AG158" i="12"/>
  <c r="AP158" i="12"/>
  <c r="BA158" i="12"/>
  <c r="EJ161" i="12"/>
  <c r="EE166" i="12"/>
  <c r="F171" i="12"/>
  <c r="Q171" i="12"/>
  <c r="K171" i="12"/>
  <c r="BD174" i="12"/>
  <c r="AZ174" i="12"/>
  <c r="AV174" i="12"/>
  <c r="AR174" i="12"/>
  <c r="AN174" i="12"/>
  <c r="AJ174" i="12"/>
  <c r="AF174" i="12"/>
  <c r="AB174" i="12"/>
  <c r="X174" i="12"/>
  <c r="BC174" i="12"/>
  <c r="AY174" i="12"/>
  <c r="AU174" i="12"/>
  <c r="AQ174" i="12"/>
  <c r="AM174" i="12"/>
  <c r="AI174" i="12"/>
  <c r="AE174" i="12"/>
  <c r="AA174" i="12"/>
  <c r="W174" i="12"/>
  <c r="BE174" i="12"/>
  <c r="AW174" i="12"/>
  <c r="AO174" i="12"/>
  <c r="AG174" i="12"/>
  <c r="Y174" i="12"/>
  <c r="BF174" i="12"/>
  <c r="AT174" i="12"/>
  <c r="AK174" i="12"/>
  <c r="Z174" i="12"/>
  <c r="BA174" i="12"/>
  <c r="AP174" i="12"/>
  <c r="AD174" i="12"/>
  <c r="J174" i="12"/>
  <c r="AL174" i="12"/>
  <c r="F175" i="12"/>
  <c r="Q175" i="12"/>
  <c r="K175" i="12"/>
  <c r="EF176" i="12"/>
  <c r="BE212" i="12"/>
  <c r="BA212" i="12"/>
  <c r="AW212" i="12"/>
  <c r="AS212" i="12"/>
  <c r="AO212" i="12"/>
  <c r="AK212" i="12"/>
  <c r="AG212" i="12"/>
  <c r="AC212" i="12"/>
  <c r="Y212" i="12"/>
  <c r="J212" i="12"/>
  <c r="BD212" i="12"/>
  <c r="AZ212" i="12"/>
  <c r="AV212" i="12"/>
  <c r="AR212" i="12"/>
  <c r="AN212" i="12"/>
  <c r="AJ212" i="12"/>
  <c r="AF212" i="12"/>
  <c r="AB212" i="12"/>
  <c r="X212" i="12"/>
  <c r="BC212" i="12"/>
  <c r="AU212" i="12"/>
  <c r="AM212" i="12"/>
  <c r="AE212" i="12"/>
  <c r="W212" i="12"/>
  <c r="BB212" i="12"/>
  <c r="AT212" i="12"/>
  <c r="AL212" i="12"/>
  <c r="AD212" i="12"/>
  <c r="AX212" i="12"/>
  <c r="AH212" i="12"/>
  <c r="AQ212" i="12"/>
  <c r="Z212" i="12"/>
  <c r="AP212" i="12"/>
  <c r="BF212" i="12"/>
  <c r="AI212" i="12"/>
  <c r="AA212" i="12"/>
  <c r="BE125" i="12"/>
  <c r="BA125" i="12"/>
  <c r="AW125" i="12"/>
  <c r="AS125" i="12"/>
  <c r="AO125" i="12"/>
  <c r="AK125" i="12"/>
  <c r="AG125" i="12"/>
  <c r="AC125" i="12"/>
  <c r="Y125" i="12"/>
  <c r="J125" i="12"/>
  <c r="BD125" i="12"/>
  <c r="AZ125" i="12"/>
  <c r="AV125" i="12"/>
  <c r="AR125" i="12"/>
  <c r="AN125" i="12"/>
  <c r="AJ125" i="12"/>
  <c r="AF125" i="12"/>
  <c r="AB125" i="12"/>
  <c r="X125" i="12"/>
  <c r="Z125" i="12"/>
  <c r="AH125" i="12"/>
  <c r="AP125" i="12"/>
  <c r="AX125" i="12"/>
  <c r="BF125" i="12"/>
  <c r="J126" i="12"/>
  <c r="G126" i="12"/>
  <c r="F126" i="12"/>
  <c r="AC126" i="12"/>
  <c r="AK126" i="12"/>
  <c r="AS126" i="12"/>
  <c r="BA126" i="12"/>
  <c r="AD129" i="12"/>
  <c r="AP129" i="12"/>
  <c r="AY129" i="12"/>
  <c r="J130" i="12"/>
  <c r="Y130" i="12"/>
  <c r="AH130" i="12"/>
  <c r="AS130" i="12"/>
  <c r="BE130" i="12"/>
  <c r="AE133" i="12"/>
  <c r="AP133" i="12"/>
  <c r="Z134" i="12"/>
  <c r="AK134" i="12"/>
  <c r="AT134" i="12"/>
  <c r="EB136" i="12"/>
  <c r="DY135" i="12"/>
  <c r="DZ135" i="12" s="1"/>
  <c r="EA135" i="12" s="1"/>
  <c r="AE137" i="12"/>
  <c r="AP137" i="12"/>
  <c r="Z138" i="12"/>
  <c r="AK138" i="12"/>
  <c r="AW138" i="12"/>
  <c r="AG142" i="12"/>
  <c r="AP142" i="12"/>
  <c r="BB142" i="12"/>
  <c r="Z146" i="12"/>
  <c r="AL146" i="12"/>
  <c r="AW146" i="12"/>
  <c r="EE146" i="12"/>
  <c r="BE149" i="12"/>
  <c r="BA149" i="12"/>
  <c r="AW149" i="12"/>
  <c r="AS149" i="12"/>
  <c r="AO149" i="12"/>
  <c r="AK149" i="12"/>
  <c r="AG149" i="12"/>
  <c r="AC149" i="12"/>
  <c r="Y149" i="12"/>
  <c r="J149" i="12"/>
  <c r="BD149" i="12"/>
  <c r="AZ149" i="12"/>
  <c r="AV149" i="12"/>
  <c r="AR149" i="12"/>
  <c r="AN149" i="12"/>
  <c r="AJ149" i="12"/>
  <c r="AF149" i="12"/>
  <c r="AB149" i="12"/>
  <c r="X149" i="12"/>
  <c r="BC149" i="12"/>
  <c r="AU149" i="12"/>
  <c r="AM149" i="12"/>
  <c r="AE149" i="12"/>
  <c r="W149" i="12"/>
  <c r="AA149" i="12"/>
  <c r="AL149" i="12"/>
  <c r="AX149" i="12"/>
  <c r="BD150" i="12"/>
  <c r="AZ150" i="12"/>
  <c r="AV150" i="12"/>
  <c r="AR150" i="12"/>
  <c r="AN150" i="12"/>
  <c r="AJ150" i="12"/>
  <c r="AF150" i="12"/>
  <c r="AB150" i="12"/>
  <c r="X150" i="12"/>
  <c r="BC150" i="12"/>
  <c r="AY150" i="12"/>
  <c r="AU150" i="12"/>
  <c r="AQ150" i="12"/>
  <c r="AM150" i="12"/>
  <c r="AI150" i="12"/>
  <c r="AE150" i="12"/>
  <c r="AA150" i="12"/>
  <c r="W150" i="12"/>
  <c r="BB150" i="12"/>
  <c r="AT150" i="12"/>
  <c r="AL150" i="12"/>
  <c r="AD150" i="12"/>
  <c r="G150" i="12"/>
  <c r="F150" i="12"/>
  <c r="Q150" i="12"/>
  <c r="K150" i="12"/>
  <c r="AG150" i="12"/>
  <c r="AP150" i="12"/>
  <c r="BA150" i="12"/>
  <c r="AA153" i="12"/>
  <c r="AM153" i="12"/>
  <c r="AX153" i="12"/>
  <c r="K154" i="12"/>
  <c r="Q154" i="12"/>
  <c r="AH154" i="12"/>
  <c r="AS154" i="12"/>
  <c r="DZ155" i="12"/>
  <c r="EA155" i="12" s="1"/>
  <c r="AD157" i="12"/>
  <c r="AM157" i="12"/>
  <c r="AX157" i="12"/>
  <c r="J158" i="12"/>
  <c r="Y158" i="12"/>
  <c r="AH158" i="12"/>
  <c r="AS158" i="12"/>
  <c r="BE158" i="12"/>
  <c r="F159" i="12"/>
  <c r="Q159" i="12"/>
  <c r="K159" i="12"/>
  <c r="BD162" i="12"/>
  <c r="AZ162" i="12"/>
  <c r="AV162" i="12"/>
  <c r="AR162" i="12"/>
  <c r="AN162" i="12"/>
  <c r="AJ162" i="12"/>
  <c r="AF162" i="12"/>
  <c r="AB162" i="12"/>
  <c r="X162" i="12"/>
  <c r="BC162" i="12"/>
  <c r="AY162" i="12"/>
  <c r="AU162" i="12"/>
  <c r="AQ162" i="12"/>
  <c r="AM162" i="12"/>
  <c r="AI162" i="12"/>
  <c r="AE162" i="12"/>
  <c r="AA162" i="12"/>
  <c r="W162" i="12"/>
  <c r="BA162" i="12"/>
  <c r="AS162" i="12"/>
  <c r="AK162" i="12"/>
  <c r="AC162" i="12"/>
  <c r="J162" i="12"/>
  <c r="AD162" i="12"/>
  <c r="AO162" i="12"/>
  <c r="AX162" i="12"/>
  <c r="AD166" i="12"/>
  <c r="EF166" i="12"/>
  <c r="AL169" i="12"/>
  <c r="AS174" i="12"/>
  <c r="AC181" i="12"/>
  <c r="BC185" i="12"/>
  <c r="AY185" i="12"/>
  <c r="AU185" i="12"/>
  <c r="AQ185" i="12"/>
  <c r="AM185" i="12"/>
  <c r="AI185" i="12"/>
  <c r="AE185" i="12"/>
  <c r="AA185" i="12"/>
  <c r="W185" i="12"/>
  <c r="BB185" i="12"/>
  <c r="AW185" i="12"/>
  <c r="AR185" i="12"/>
  <c r="AL185" i="12"/>
  <c r="AG185" i="12"/>
  <c r="AB185" i="12"/>
  <c r="BF185" i="12"/>
  <c r="BA185" i="12"/>
  <c r="AV185" i="12"/>
  <c r="AP185" i="12"/>
  <c r="AK185" i="12"/>
  <c r="AF185" i="12"/>
  <c r="Z185" i="12"/>
  <c r="J185" i="12"/>
  <c r="BD185" i="12"/>
  <c r="AS185" i="12"/>
  <c r="AH185" i="12"/>
  <c r="X185" i="12"/>
  <c r="AT185" i="12"/>
  <c r="AD185" i="12"/>
  <c r="AZ185" i="12"/>
  <c r="AN185" i="12"/>
  <c r="Y185" i="12"/>
  <c r="AJ185" i="12"/>
  <c r="EC46" i="12"/>
  <c r="DZ45" i="12"/>
  <c r="EA45" i="12" s="1"/>
  <c r="EB45" i="12" s="1"/>
  <c r="BC50" i="12"/>
  <c r="AY50" i="12"/>
  <c r="AU50" i="12"/>
  <c r="AQ50" i="12"/>
  <c r="AM50" i="12"/>
  <c r="AI50" i="12"/>
  <c r="AE50" i="12"/>
  <c r="AA50" i="12"/>
  <c r="W50" i="12"/>
  <c r="X50" i="12"/>
  <c r="AC50" i="12"/>
  <c r="AH50" i="12"/>
  <c r="AN50" i="12"/>
  <c r="AS50" i="12"/>
  <c r="AX50" i="12"/>
  <c r="BD50" i="12"/>
  <c r="Q51" i="12"/>
  <c r="K51" i="12"/>
  <c r="EB51" i="12"/>
  <c r="DY50" i="12"/>
  <c r="DZ50" i="12" s="1"/>
  <c r="EA50" i="12" s="1"/>
  <c r="BE52" i="12"/>
  <c r="BA52" i="12"/>
  <c r="AW52" i="12"/>
  <c r="AS52" i="12"/>
  <c r="AO52" i="12"/>
  <c r="AK52" i="12"/>
  <c r="AG52" i="12"/>
  <c r="AC52" i="12"/>
  <c r="Y52" i="12"/>
  <c r="J52" i="12"/>
  <c r="W52" i="12"/>
  <c r="AB52" i="12"/>
  <c r="AH52" i="12"/>
  <c r="AM52" i="12"/>
  <c r="AR52" i="12"/>
  <c r="AX52" i="12"/>
  <c r="BC52" i="12"/>
  <c r="BD53" i="12"/>
  <c r="AZ53" i="12"/>
  <c r="AV53" i="12"/>
  <c r="AR53" i="12"/>
  <c r="AN53" i="12"/>
  <c r="AJ53" i="12"/>
  <c r="AF53" i="12"/>
  <c r="AB53" i="12"/>
  <c r="X53" i="12"/>
  <c r="W53" i="12"/>
  <c r="AC53" i="12"/>
  <c r="AH53" i="12"/>
  <c r="AM53" i="12"/>
  <c r="AS53" i="12"/>
  <c r="AX53" i="12"/>
  <c r="BC53" i="12"/>
  <c r="BC54" i="12"/>
  <c r="AY54" i="12"/>
  <c r="AU54" i="12"/>
  <c r="AQ54" i="12"/>
  <c r="AM54" i="12"/>
  <c r="AI54" i="12"/>
  <c r="AE54" i="12"/>
  <c r="AA54" i="12"/>
  <c r="W54" i="12"/>
  <c r="X54" i="12"/>
  <c r="AC54" i="12"/>
  <c r="AH54" i="12"/>
  <c r="AN54" i="12"/>
  <c r="AS54" i="12"/>
  <c r="AX54" i="12"/>
  <c r="BD54" i="12"/>
  <c r="Q55" i="12"/>
  <c r="K55" i="12"/>
  <c r="Q59" i="12"/>
  <c r="K59" i="12"/>
  <c r="BE60" i="12"/>
  <c r="BA60" i="12"/>
  <c r="AW60" i="12"/>
  <c r="AS60" i="12"/>
  <c r="AO60" i="12"/>
  <c r="AK60" i="12"/>
  <c r="AG60" i="12"/>
  <c r="AC60" i="12"/>
  <c r="Y60" i="12"/>
  <c r="J60" i="12"/>
  <c r="W60" i="12"/>
  <c r="AB60" i="12"/>
  <c r="AH60" i="12"/>
  <c r="AM60" i="12"/>
  <c r="AR60" i="12"/>
  <c r="AX60" i="12"/>
  <c r="BC60" i="12"/>
  <c r="BC66" i="12"/>
  <c r="AY66" i="12"/>
  <c r="AU66" i="12"/>
  <c r="AQ66" i="12"/>
  <c r="AM66" i="12"/>
  <c r="AI66" i="12"/>
  <c r="AE66" i="12"/>
  <c r="AA66" i="12"/>
  <c r="W66" i="12"/>
  <c r="X66" i="12"/>
  <c r="AC66" i="12"/>
  <c r="AH66" i="12"/>
  <c r="AN66" i="12"/>
  <c r="AS66" i="12"/>
  <c r="AX66" i="12"/>
  <c r="BD66" i="12"/>
  <c r="EC66" i="12"/>
  <c r="DZ65" i="12"/>
  <c r="EA65" i="12" s="1"/>
  <c r="EB65" i="12" s="1"/>
  <c r="BC70" i="12"/>
  <c r="AY70" i="12"/>
  <c r="AU70" i="12"/>
  <c r="AQ70" i="12"/>
  <c r="AM70" i="12"/>
  <c r="AI70" i="12"/>
  <c r="AE70" i="12"/>
  <c r="AA70" i="12"/>
  <c r="W70" i="12"/>
  <c r="X70" i="12"/>
  <c r="AC70" i="12"/>
  <c r="AH70" i="12"/>
  <c r="AN70" i="12"/>
  <c r="AS70" i="12"/>
  <c r="AX70" i="12"/>
  <c r="BD70" i="12"/>
  <c r="Q71" i="12"/>
  <c r="K71" i="12"/>
  <c r="EB71" i="12"/>
  <c r="DY70" i="12"/>
  <c r="DZ70" i="12" s="1"/>
  <c r="EA70" i="12" s="1"/>
  <c r="BE72" i="12"/>
  <c r="BA72" i="12"/>
  <c r="AW72" i="12"/>
  <c r="AS72" i="12"/>
  <c r="AO72" i="12"/>
  <c r="AK72" i="12"/>
  <c r="AG72" i="12"/>
  <c r="AC72" i="12"/>
  <c r="Y72" i="12"/>
  <c r="J72" i="12"/>
  <c r="W72" i="12"/>
  <c r="AB72" i="12"/>
  <c r="AH72" i="12"/>
  <c r="AM72" i="12"/>
  <c r="AR72" i="12"/>
  <c r="AX72" i="12"/>
  <c r="BC72" i="12"/>
  <c r="BD73" i="12"/>
  <c r="AZ73" i="12"/>
  <c r="AV73" i="12"/>
  <c r="AR73" i="12"/>
  <c r="AN73" i="12"/>
  <c r="AJ73" i="12"/>
  <c r="AF73" i="12"/>
  <c r="AB73" i="12"/>
  <c r="X73" i="12"/>
  <c r="W73" i="12"/>
  <c r="AC73" i="12"/>
  <c r="AH73" i="12"/>
  <c r="AM73" i="12"/>
  <c r="AS73" i="12"/>
  <c r="AX73" i="12"/>
  <c r="BC73" i="12"/>
  <c r="BC74" i="12"/>
  <c r="AY74" i="12"/>
  <c r="AU74" i="12"/>
  <c r="AQ74" i="12"/>
  <c r="AM74" i="12"/>
  <c r="AI74" i="12"/>
  <c r="AE74" i="12"/>
  <c r="AA74" i="12"/>
  <c r="W74" i="12"/>
  <c r="X74" i="12"/>
  <c r="AC74" i="12"/>
  <c r="AH74" i="12"/>
  <c r="AN74" i="12"/>
  <c r="AS74" i="12"/>
  <c r="AX74" i="12"/>
  <c r="BD74" i="12"/>
  <c r="Q75" i="12"/>
  <c r="K75" i="12"/>
  <c r="Q79" i="12"/>
  <c r="K79" i="12"/>
  <c r="BE80" i="12"/>
  <c r="BA80" i="12"/>
  <c r="AW80" i="12"/>
  <c r="AS80" i="12"/>
  <c r="AO80" i="12"/>
  <c r="AK80" i="12"/>
  <c r="AG80" i="12"/>
  <c r="AC80" i="12"/>
  <c r="Y80" i="12"/>
  <c r="J80" i="12"/>
  <c r="W80" i="12"/>
  <c r="AB80" i="12"/>
  <c r="AH80" i="12"/>
  <c r="AM80" i="12"/>
  <c r="AR80" i="12"/>
  <c r="AX80" i="12"/>
  <c r="BC80" i="12"/>
  <c r="BC86" i="12"/>
  <c r="AY86" i="12"/>
  <c r="AU86" i="12"/>
  <c r="AQ86" i="12"/>
  <c r="AM86" i="12"/>
  <c r="AI86" i="12"/>
  <c r="AE86" i="12"/>
  <c r="AA86" i="12"/>
  <c r="W86" i="12"/>
  <c r="X86" i="12"/>
  <c r="AC86" i="12"/>
  <c r="AH86" i="12"/>
  <c r="AN86" i="12"/>
  <c r="AS86" i="12"/>
  <c r="AX86" i="12"/>
  <c r="BD86" i="12"/>
  <c r="EC86" i="12"/>
  <c r="DZ85" i="12"/>
  <c r="EA85" i="12" s="1"/>
  <c r="EB85" i="12" s="1"/>
  <c r="BC90" i="12"/>
  <c r="AY90" i="12"/>
  <c r="AU90" i="12"/>
  <c r="AQ90" i="12"/>
  <c r="AM90" i="12"/>
  <c r="AI90" i="12"/>
  <c r="AE90" i="12"/>
  <c r="AA90" i="12"/>
  <c r="W90" i="12"/>
  <c r="X90" i="12"/>
  <c r="AC90" i="12"/>
  <c r="AH90" i="12"/>
  <c r="AN90" i="12"/>
  <c r="AS90" i="12"/>
  <c r="AX90" i="12"/>
  <c r="BD90" i="12"/>
  <c r="Q91" i="12"/>
  <c r="K91" i="12"/>
  <c r="EB91" i="12"/>
  <c r="DY90" i="12"/>
  <c r="DZ90" i="12" s="1"/>
  <c r="EA90" i="12" s="1"/>
  <c r="BE92" i="12"/>
  <c r="BA92" i="12"/>
  <c r="AW92" i="12"/>
  <c r="AS92" i="12"/>
  <c r="AO92" i="12"/>
  <c r="AK92" i="12"/>
  <c r="AG92" i="12"/>
  <c r="AC92" i="12"/>
  <c r="Y92" i="12"/>
  <c r="J92" i="12"/>
  <c r="W92" i="12"/>
  <c r="AB92" i="12"/>
  <c r="AH92" i="12"/>
  <c r="AM92" i="12"/>
  <c r="AR92" i="12"/>
  <c r="AX92" i="12"/>
  <c r="BC92" i="12"/>
  <c r="BD93" i="12"/>
  <c r="AZ93" i="12"/>
  <c r="AV93" i="12"/>
  <c r="AR93" i="12"/>
  <c r="AN93" i="12"/>
  <c r="AJ93" i="12"/>
  <c r="AF93" i="12"/>
  <c r="AB93" i="12"/>
  <c r="X93" i="12"/>
  <c r="W93" i="12"/>
  <c r="AC93" i="12"/>
  <c r="AH93" i="12"/>
  <c r="AM93" i="12"/>
  <c r="AS93" i="12"/>
  <c r="AX93" i="12"/>
  <c r="BC93" i="12"/>
  <c r="BD94" i="12"/>
  <c r="AZ94" i="12"/>
  <c r="AV94" i="12"/>
  <c r="AR94" i="12"/>
  <c r="AN94" i="12"/>
  <c r="AJ94" i="12"/>
  <c r="AF94" i="12"/>
  <c r="AB94" i="12"/>
  <c r="X94" i="12"/>
  <c r="BC94" i="12"/>
  <c r="AY94" i="12"/>
  <c r="AU94" i="12"/>
  <c r="AQ94" i="12"/>
  <c r="AM94" i="12"/>
  <c r="AI94" i="12"/>
  <c r="AE94" i="12"/>
  <c r="AA94" i="12"/>
  <c r="W94" i="12"/>
  <c r="Z94" i="12"/>
  <c r="AH94" i="12"/>
  <c r="AP94" i="12"/>
  <c r="AX94" i="12"/>
  <c r="BF94" i="12"/>
  <c r="F99" i="12"/>
  <c r="Q99" i="12"/>
  <c r="K99" i="12"/>
  <c r="BE109" i="12"/>
  <c r="BA109" i="12"/>
  <c r="AW109" i="12"/>
  <c r="AS109" i="12"/>
  <c r="AO109" i="12"/>
  <c r="AK109" i="12"/>
  <c r="AG109" i="12"/>
  <c r="AC109" i="12"/>
  <c r="Y109" i="12"/>
  <c r="J109" i="12"/>
  <c r="BD109" i="12"/>
  <c r="AZ109" i="12"/>
  <c r="AV109" i="12"/>
  <c r="AR109" i="12"/>
  <c r="AN109" i="12"/>
  <c r="AJ109" i="12"/>
  <c r="AF109" i="12"/>
  <c r="AB109" i="12"/>
  <c r="X109" i="12"/>
  <c r="Z109" i="12"/>
  <c r="AH109" i="12"/>
  <c r="AP109" i="12"/>
  <c r="AX109" i="12"/>
  <c r="BF109" i="12"/>
  <c r="BD114" i="12"/>
  <c r="AZ114" i="12"/>
  <c r="AV114" i="12"/>
  <c r="AR114" i="12"/>
  <c r="AN114" i="12"/>
  <c r="AJ114" i="12"/>
  <c r="AF114" i="12"/>
  <c r="AB114" i="12"/>
  <c r="X114" i="12"/>
  <c r="BC114" i="12"/>
  <c r="AY114" i="12"/>
  <c r="AU114" i="12"/>
  <c r="AQ114" i="12"/>
  <c r="AM114" i="12"/>
  <c r="AI114" i="12"/>
  <c r="AE114" i="12"/>
  <c r="AA114" i="12"/>
  <c r="W114" i="12"/>
  <c r="Z114" i="12"/>
  <c r="AH114" i="12"/>
  <c r="AP114" i="12"/>
  <c r="AX114" i="12"/>
  <c r="BF114" i="12"/>
  <c r="F119" i="12"/>
  <c r="Q119" i="12"/>
  <c r="K119" i="12"/>
  <c r="AD122" i="12"/>
  <c r="AL122" i="12"/>
  <c r="AT122" i="12"/>
  <c r="BB122" i="12"/>
  <c r="AD126" i="12"/>
  <c r="AL126" i="12"/>
  <c r="AT126" i="12"/>
  <c r="BB126" i="12"/>
  <c r="AH129" i="12"/>
  <c r="AQ129" i="12"/>
  <c r="BB129" i="12"/>
  <c r="Z130" i="12"/>
  <c r="AK130" i="12"/>
  <c r="AW130" i="12"/>
  <c r="BF130" i="12"/>
  <c r="EG131" i="12"/>
  <c r="BD134" i="12"/>
  <c r="AZ134" i="12"/>
  <c r="AV134" i="12"/>
  <c r="AR134" i="12"/>
  <c r="AN134" i="12"/>
  <c r="AJ134" i="12"/>
  <c r="AF134" i="12"/>
  <c r="AB134" i="12"/>
  <c r="X134" i="12"/>
  <c r="BC134" i="12"/>
  <c r="AY134" i="12"/>
  <c r="AU134" i="12"/>
  <c r="AQ134" i="12"/>
  <c r="AM134" i="12"/>
  <c r="AI134" i="12"/>
  <c r="AE134" i="12"/>
  <c r="AA134" i="12"/>
  <c r="W134" i="12"/>
  <c r="BE134" i="12"/>
  <c r="AW134" i="12"/>
  <c r="AO134" i="12"/>
  <c r="AG134" i="12"/>
  <c r="Y134" i="12"/>
  <c r="AC134" i="12"/>
  <c r="AL134" i="12"/>
  <c r="AX134" i="12"/>
  <c r="F135" i="12"/>
  <c r="Q135" i="12"/>
  <c r="K135" i="12"/>
  <c r="EJ136" i="12"/>
  <c r="EB141" i="12"/>
  <c r="DY140" i="12"/>
  <c r="DZ140" i="12" s="1"/>
  <c r="EI141" i="12"/>
  <c r="Y142" i="12"/>
  <c r="AH142" i="12"/>
  <c r="AT142" i="12"/>
  <c r="BE142" i="12"/>
  <c r="F143" i="12"/>
  <c r="Q143" i="12"/>
  <c r="K143" i="12"/>
  <c r="BD146" i="12"/>
  <c r="AZ146" i="12"/>
  <c r="AV146" i="12"/>
  <c r="AR146" i="12"/>
  <c r="AN146" i="12"/>
  <c r="AJ146" i="12"/>
  <c r="AF146" i="12"/>
  <c r="AB146" i="12"/>
  <c r="X146" i="12"/>
  <c r="BC146" i="12"/>
  <c r="AY146" i="12"/>
  <c r="AU146" i="12"/>
  <c r="AQ146" i="12"/>
  <c r="AM146" i="12"/>
  <c r="AI146" i="12"/>
  <c r="AE146" i="12"/>
  <c r="AA146" i="12"/>
  <c r="W146" i="12"/>
  <c r="BA146" i="12"/>
  <c r="AS146" i="12"/>
  <c r="AK146" i="12"/>
  <c r="AC146" i="12"/>
  <c r="J146" i="12"/>
  <c r="AD146" i="12"/>
  <c r="AO146" i="12"/>
  <c r="AX146" i="12"/>
  <c r="AE153" i="12"/>
  <c r="AP153" i="12"/>
  <c r="AY153" i="12"/>
  <c r="EB156" i="12"/>
  <c r="DY155" i="12"/>
  <c r="AE157" i="12"/>
  <c r="AP157" i="12"/>
  <c r="BB157" i="12"/>
  <c r="Z158" i="12"/>
  <c r="AK158" i="12"/>
  <c r="AW158" i="12"/>
  <c r="BF158" i="12"/>
  <c r="BD166" i="12"/>
  <c r="AZ166" i="12"/>
  <c r="AV166" i="12"/>
  <c r="AR166" i="12"/>
  <c r="AN166" i="12"/>
  <c r="AJ166" i="12"/>
  <c r="AF166" i="12"/>
  <c r="AB166" i="12"/>
  <c r="X166" i="12"/>
  <c r="BC166" i="12"/>
  <c r="AY166" i="12"/>
  <c r="AU166" i="12"/>
  <c r="AQ166" i="12"/>
  <c r="AM166" i="12"/>
  <c r="AI166" i="12"/>
  <c r="AE166" i="12"/>
  <c r="AA166" i="12"/>
  <c r="W166" i="12"/>
  <c r="BE166" i="12"/>
  <c r="AW166" i="12"/>
  <c r="AO166" i="12"/>
  <c r="AG166" i="12"/>
  <c r="Y166" i="12"/>
  <c r="BA166" i="12"/>
  <c r="AS166" i="12"/>
  <c r="AK166" i="12"/>
  <c r="AC166" i="12"/>
  <c r="J166" i="12"/>
  <c r="AH166" i="12"/>
  <c r="AX166" i="12"/>
  <c r="EG171" i="12"/>
  <c r="AC174" i="12"/>
  <c r="AX174" i="12"/>
  <c r="EJ176" i="12"/>
  <c r="BC181" i="12"/>
  <c r="AY181" i="12"/>
  <c r="AU181" i="12"/>
  <c r="AQ181" i="12"/>
  <c r="AM181" i="12"/>
  <c r="AI181" i="12"/>
  <c r="AE181" i="12"/>
  <c r="AA181" i="12"/>
  <c r="W181" i="12"/>
  <c r="BB181" i="12"/>
  <c r="AW181" i="12"/>
  <c r="AR181" i="12"/>
  <c r="AL181" i="12"/>
  <c r="AG181" i="12"/>
  <c r="AB181" i="12"/>
  <c r="BF181" i="12"/>
  <c r="BA181" i="12"/>
  <c r="AV181" i="12"/>
  <c r="AP181" i="12"/>
  <c r="AK181" i="12"/>
  <c r="AF181" i="12"/>
  <c r="Z181" i="12"/>
  <c r="J181" i="12"/>
  <c r="BD181" i="12"/>
  <c r="AS181" i="12"/>
  <c r="AH181" i="12"/>
  <c r="X181" i="12"/>
  <c r="AZ181" i="12"/>
  <c r="AN181" i="12"/>
  <c r="Y181" i="12"/>
  <c r="AT181" i="12"/>
  <c r="AD181" i="12"/>
  <c r="AJ181" i="12"/>
  <c r="EM216" i="12"/>
  <c r="K65" i="12"/>
  <c r="Q65" i="12"/>
  <c r="Y66" i="12"/>
  <c r="AD66" i="12"/>
  <c r="AJ66" i="12"/>
  <c r="AO66" i="12"/>
  <c r="AT66" i="12"/>
  <c r="AZ66" i="12"/>
  <c r="BE66" i="12"/>
  <c r="Q67" i="12"/>
  <c r="K67" i="12"/>
  <c r="BE68" i="12"/>
  <c r="BA68" i="12"/>
  <c r="AW68" i="12"/>
  <c r="AS68" i="12"/>
  <c r="AO68" i="12"/>
  <c r="AK68" i="12"/>
  <c r="AG68" i="12"/>
  <c r="AC68" i="12"/>
  <c r="Y68" i="12"/>
  <c r="J68" i="12"/>
  <c r="W68" i="12"/>
  <c r="AB68" i="12"/>
  <c r="AH68" i="12"/>
  <c r="AM68" i="12"/>
  <c r="AR68" i="12"/>
  <c r="AX68" i="12"/>
  <c r="BC68" i="12"/>
  <c r="BD69" i="12"/>
  <c r="AZ69" i="12"/>
  <c r="AV69" i="12"/>
  <c r="AR69" i="12"/>
  <c r="AN69" i="12"/>
  <c r="AJ69" i="12"/>
  <c r="AF69" i="12"/>
  <c r="AB69" i="12"/>
  <c r="X69" i="12"/>
  <c r="W69" i="12"/>
  <c r="AC69" i="12"/>
  <c r="AH69" i="12"/>
  <c r="AM69" i="12"/>
  <c r="AS69" i="12"/>
  <c r="AX69" i="12"/>
  <c r="BC69" i="12"/>
  <c r="Y70" i="12"/>
  <c r="AD70" i="12"/>
  <c r="AJ70" i="12"/>
  <c r="AO70" i="12"/>
  <c r="AT70" i="12"/>
  <c r="AZ70" i="12"/>
  <c r="BE70" i="12"/>
  <c r="X72" i="12"/>
  <c r="AD72" i="12"/>
  <c r="AI72" i="12"/>
  <c r="AN72" i="12"/>
  <c r="AT72" i="12"/>
  <c r="AY72" i="12"/>
  <c r="BD72" i="12"/>
  <c r="Y73" i="12"/>
  <c r="AD73" i="12"/>
  <c r="AI73" i="12"/>
  <c r="AO73" i="12"/>
  <c r="AT73" i="12"/>
  <c r="AY73" i="12"/>
  <c r="BE73" i="12"/>
  <c r="Y74" i="12"/>
  <c r="AD74" i="12"/>
  <c r="AJ74" i="12"/>
  <c r="AO74" i="12"/>
  <c r="AT74" i="12"/>
  <c r="AZ74" i="12"/>
  <c r="BE74" i="12"/>
  <c r="X80" i="12"/>
  <c r="AD80" i="12"/>
  <c r="AI80" i="12"/>
  <c r="AN80" i="12"/>
  <c r="AT80" i="12"/>
  <c r="AY80" i="12"/>
  <c r="BD80" i="12"/>
  <c r="K81" i="12"/>
  <c r="Q81" i="12"/>
  <c r="K82" i="12"/>
  <c r="Q82" i="12"/>
  <c r="K85" i="12"/>
  <c r="Q85" i="12"/>
  <c r="Y86" i="12"/>
  <c r="AD86" i="12"/>
  <c r="AJ86" i="12"/>
  <c r="AO86" i="12"/>
  <c r="AT86" i="12"/>
  <c r="AZ86" i="12"/>
  <c r="BE86" i="12"/>
  <c r="Q87" i="12"/>
  <c r="K87" i="12"/>
  <c r="BE88" i="12"/>
  <c r="BA88" i="12"/>
  <c r="AW88" i="12"/>
  <c r="AS88" i="12"/>
  <c r="AO88" i="12"/>
  <c r="AK88" i="12"/>
  <c r="AG88" i="12"/>
  <c r="AC88" i="12"/>
  <c r="Y88" i="12"/>
  <c r="J88" i="12"/>
  <c r="W88" i="12"/>
  <c r="AB88" i="12"/>
  <c r="AH88" i="12"/>
  <c r="AM88" i="12"/>
  <c r="AR88" i="12"/>
  <c r="AX88" i="12"/>
  <c r="BC88" i="12"/>
  <c r="BD89" i="12"/>
  <c r="AZ89" i="12"/>
  <c r="AV89" i="12"/>
  <c r="AR89" i="12"/>
  <c r="AN89" i="12"/>
  <c r="AJ89" i="12"/>
  <c r="AF89" i="12"/>
  <c r="AB89" i="12"/>
  <c r="X89" i="12"/>
  <c r="W89" i="12"/>
  <c r="AC89" i="12"/>
  <c r="AH89" i="12"/>
  <c r="AM89" i="12"/>
  <c r="AS89" i="12"/>
  <c r="AX89" i="12"/>
  <c r="BC89" i="12"/>
  <c r="Y90" i="12"/>
  <c r="AD90" i="12"/>
  <c r="AJ90" i="12"/>
  <c r="AO90" i="12"/>
  <c r="AT90" i="12"/>
  <c r="AZ90" i="12"/>
  <c r="BE90" i="12"/>
  <c r="X92" i="12"/>
  <c r="AD92" i="12"/>
  <c r="AI92" i="12"/>
  <c r="AN92" i="12"/>
  <c r="AT92" i="12"/>
  <c r="AY92" i="12"/>
  <c r="BD92" i="12"/>
  <c r="Y93" i="12"/>
  <c r="AD93" i="12"/>
  <c r="AI93" i="12"/>
  <c r="AO93" i="12"/>
  <c r="AT93" i="12"/>
  <c r="AY93" i="12"/>
  <c r="BE93" i="12"/>
  <c r="J94" i="12"/>
  <c r="G94" i="12"/>
  <c r="F94" i="12"/>
  <c r="AC94" i="12"/>
  <c r="AK94" i="12"/>
  <c r="AS94" i="12"/>
  <c r="BA94" i="12"/>
  <c r="F95" i="12"/>
  <c r="Q95" i="12"/>
  <c r="K95" i="12"/>
  <c r="EB96" i="12"/>
  <c r="DY95" i="12"/>
  <c r="DZ95" i="12" s="1"/>
  <c r="EA95" i="12" s="1"/>
  <c r="BD98" i="12"/>
  <c r="AZ98" i="12"/>
  <c r="AV98" i="12"/>
  <c r="AR98" i="12"/>
  <c r="AN98" i="12"/>
  <c r="AJ98" i="12"/>
  <c r="AF98" i="12"/>
  <c r="AB98" i="12"/>
  <c r="X98" i="12"/>
  <c r="BC98" i="12"/>
  <c r="AY98" i="12"/>
  <c r="AU98" i="12"/>
  <c r="AQ98" i="12"/>
  <c r="AM98" i="12"/>
  <c r="AI98" i="12"/>
  <c r="AE98" i="12"/>
  <c r="AA98" i="12"/>
  <c r="W98" i="12"/>
  <c r="Z98" i="12"/>
  <c r="AH98" i="12"/>
  <c r="AP98" i="12"/>
  <c r="AX98" i="12"/>
  <c r="BF98" i="12"/>
  <c r="F103" i="12"/>
  <c r="Q103" i="12"/>
  <c r="K103" i="12"/>
  <c r="ED106" i="12"/>
  <c r="F107" i="12"/>
  <c r="Q107" i="12"/>
  <c r="K107" i="12"/>
  <c r="AA109" i="12"/>
  <c r="AI109" i="12"/>
  <c r="AQ109" i="12"/>
  <c r="AY109" i="12"/>
  <c r="BD110" i="12"/>
  <c r="AZ110" i="12"/>
  <c r="AV110" i="12"/>
  <c r="AR110" i="12"/>
  <c r="AN110" i="12"/>
  <c r="AJ110" i="12"/>
  <c r="AF110" i="12"/>
  <c r="AB110" i="12"/>
  <c r="X110" i="12"/>
  <c r="BC110" i="12"/>
  <c r="AY110" i="12"/>
  <c r="AU110" i="12"/>
  <c r="AQ110" i="12"/>
  <c r="AM110" i="12"/>
  <c r="AI110" i="12"/>
  <c r="AE110" i="12"/>
  <c r="AA110" i="12"/>
  <c r="W110" i="12"/>
  <c r="Z110" i="12"/>
  <c r="AH110" i="12"/>
  <c r="AP110" i="12"/>
  <c r="AX110" i="12"/>
  <c r="BF110" i="12"/>
  <c r="BE113" i="12"/>
  <c r="BA113" i="12"/>
  <c r="AW113" i="12"/>
  <c r="AS113" i="12"/>
  <c r="AO113" i="12"/>
  <c r="AK113" i="12"/>
  <c r="AG113" i="12"/>
  <c r="AC113" i="12"/>
  <c r="Y113" i="12"/>
  <c r="J113" i="12"/>
  <c r="BD113" i="12"/>
  <c r="AZ113" i="12"/>
  <c r="AV113" i="12"/>
  <c r="AR113" i="12"/>
  <c r="AN113" i="12"/>
  <c r="AJ113" i="12"/>
  <c r="AF113" i="12"/>
  <c r="AB113" i="12"/>
  <c r="X113" i="12"/>
  <c r="Z113" i="12"/>
  <c r="AH113" i="12"/>
  <c r="AP113" i="12"/>
  <c r="AX113" i="12"/>
  <c r="BF113" i="12"/>
  <c r="J114" i="12"/>
  <c r="G114" i="12"/>
  <c r="F114" i="12"/>
  <c r="AC114" i="12"/>
  <c r="AK114" i="12"/>
  <c r="AS114" i="12"/>
  <c r="BA114" i="12"/>
  <c r="F115" i="12"/>
  <c r="Q115" i="12"/>
  <c r="K115" i="12"/>
  <c r="EB116" i="12"/>
  <c r="DY115" i="12"/>
  <c r="DZ115" i="12" s="1"/>
  <c r="EA115" i="12" s="1"/>
  <c r="BD118" i="12"/>
  <c r="AZ118" i="12"/>
  <c r="AV118" i="12"/>
  <c r="AR118" i="12"/>
  <c r="AN118" i="12"/>
  <c r="AJ118" i="12"/>
  <c r="AF118" i="12"/>
  <c r="AB118" i="12"/>
  <c r="X118" i="12"/>
  <c r="BC118" i="12"/>
  <c r="AY118" i="12"/>
  <c r="AU118" i="12"/>
  <c r="AQ118" i="12"/>
  <c r="AM118" i="12"/>
  <c r="AI118" i="12"/>
  <c r="AE118" i="12"/>
  <c r="AA118" i="12"/>
  <c r="W118" i="12"/>
  <c r="Z118" i="12"/>
  <c r="AH118" i="12"/>
  <c r="AP118" i="12"/>
  <c r="AX118" i="12"/>
  <c r="BF118" i="12"/>
  <c r="Y122" i="12"/>
  <c r="AG122" i="12"/>
  <c r="AO122" i="12"/>
  <c r="AW122" i="12"/>
  <c r="BE122" i="12"/>
  <c r="F123" i="12"/>
  <c r="Q123" i="12"/>
  <c r="K123" i="12"/>
  <c r="Y126" i="12"/>
  <c r="AG126" i="12"/>
  <c r="AO126" i="12"/>
  <c r="AW126" i="12"/>
  <c r="BE126" i="12"/>
  <c r="ED126" i="12"/>
  <c r="F127" i="12"/>
  <c r="Q127" i="12"/>
  <c r="K127" i="12"/>
  <c r="Z129" i="12"/>
  <c r="AI129" i="12"/>
  <c r="AT129" i="12"/>
  <c r="BF129" i="12"/>
  <c r="AC130" i="12"/>
  <c r="AO130" i="12"/>
  <c r="AX130" i="12"/>
  <c r="F131" i="12"/>
  <c r="Q131" i="12"/>
  <c r="K131" i="12"/>
  <c r="EE131" i="12"/>
  <c r="BE133" i="12"/>
  <c r="BA133" i="12"/>
  <c r="AW133" i="12"/>
  <c r="AS133" i="12"/>
  <c r="AO133" i="12"/>
  <c r="AK133" i="12"/>
  <c r="AG133" i="12"/>
  <c r="AC133" i="12"/>
  <c r="Y133" i="12"/>
  <c r="J133" i="12"/>
  <c r="BD133" i="12"/>
  <c r="AZ133" i="12"/>
  <c r="AV133" i="12"/>
  <c r="AR133" i="12"/>
  <c r="AN133" i="12"/>
  <c r="AJ133" i="12"/>
  <c r="AF133" i="12"/>
  <c r="AB133" i="12"/>
  <c r="X133" i="12"/>
  <c r="BB133" i="12"/>
  <c r="AT133" i="12"/>
  <c r="AL133" i="12"/>
  <c r="AD133" i="12"/>
  <c r="Z133" i="12"/>
  <c r="AI133" i="12"/>
  <c r="AU133" i="12"/>
  <c r="BF133" i="12"/>
  <c r="J134" i="12"/>
  <c r="G134" i="12"/>
  <c r="F134" i="12"/>
  <c r="AD134" i="12"/>
  <c r="AP134" i="12"/>
  <c r="BA134" i="12"/>
  <c r="BE137" i="12"/>
  <c r="BA137" i="12"/>
  <c r="AW137" i="12"/>
  <c r="AS137" i="12"/>
  <c r="AO137" i="12"/>
  <c r="AK137" i="12"/>
  <c r="AG137" i="12"/>
  <c r="AC137" i="12"/>
  <c r="Y137" i="12"/>
  <c r="J137" i="12"/>
  <c r="BD137" i="12"/>
  <c r="AZ137" i="12"/>
  <c r="AV137" i="12"/>
  <c r="AR137" i="12"/>
  <c r="AN137" i="12"/>
  <c r="AJ137" i="12"/>
  <c r="AF137" i="12"/>
  <c r="AB137" i="12"/>
  <c r="X137" i="12"/>
  <c r="AY137" i="12"/>
  <c r="AQ137" i="12"/>
  <c r="AI137" i="12"/>
  <c r="AA137" i="12"/>
  <c r="Z137" i="12"/>
  <c r="AL137" i="12"/>
  <c r="AU137" i="12"/>
  <c r="BF137" i="12"/>
  <c r="BD138" i="12"/>
  <c r="AZ138" i="12"/>
  <c r="AV138" i="12"/>
  <c r="AR138" i="12"/>
  <c r="AN138" i="12"/>
  <c r="AJ138" i="12"/>
  <c r="AF138" i="12"/>
  <c r="AB138" i="12"/>
  <c r="X138" i="12"/>
  <c r="BC138" i="12"/>
  <c r="AY138" i="12"/>
  <c r="AU138" i="12"/>
  <c r="AQ138" i="12"/>
  <c r="AM138" i="12"/>
  <c r="AI138" i="12"/>
  <c r="AE138" i="12"/>
  <c r="AA138" i="12"/>
  <c r="W138" i="12"/>
  <c r="BB138" i="12"/>
  <c r="AT138" i="12"/>
  <c r="AL138" i="12"/>
  <c r="AD138" i="12"/>
  <c r="G138" i="12"/>
  <c r="F138" i="12"/>
  <c r="Q138" i="12"/>
  <c r="K138" i="12"/>
  <c r="AG138" i="12"/>
  <c r="AP138" i="12"/>
  <c r="BA138" i="12"/>
  <c r="Z142" i="12"/>
  <c r="AL142" i="12"/>
  <c r="AW142" i="12"/>
  <c r="BF142" i="12"/>
  <c r="AG146" i="12"/>
  <c r="AP146" i="12"/>
  <c r="BB146" i="12"/>
  <c r="W153" i="12"/>
  <c r="AH153" i="12"/>
  <c r="AQ153" i="12"/>
  <c r="BC153" i="12"/>
  <c r="BD154" i="12"/>
  <c r="AZ154" i="12"/>
  <c r="AV154" i="12"/>
  <c r="AR154" i="12"/>
  <c r="AN154" i="12"/>
  <c r="AJ154" i="12"/>
  <c r="AF154" i="12"/>
  <c r="AB154" i="12"/>
  <c r="X154" i="12"/>
  <c r="BC154" i="12"/>
  <c r="AY154" i="12"/>
  <c r="AU154" i="12"/>
  <c r="AQ154" i="12"/>
  <c r="AM154" i="12"/>
  <c r="AI154" i="12"/>
  <c r="AE154" i="12"/>
  <c r="AA154" i="12"/>
  <c r="W154" i="12"/>
  <c r="BE154" i="12"/>
  <c r="AW154" i="12"/>
  <c r="AO154" i="12"/>
  <c r="AG154" i="12"/>
  <c r="Y154" i="12"/>
  <c r="AC154" i="12"/>
  <c r="AL154" i="12"/>
  <c r="AX154" i="12"/>
  <c r="F155" i="12"/>
  <c r="Q155" i="12"/>
  <c r="K155" i="12"/>
  <c r="W157" i="12"/>
  <c r="AH157" i="12"/>
  <c r="AT157" i="12"/>
  <c r="BC157" i="12"/>
  <c r="AC158" i="12"/>
  <c r="AO158" i="12"/>
  <c r="AX158" i="12"/>
  <c r="EB161" i="12"/>
  <c r="DY160" i="12"/>
  <c r="DZ160" i="12" s="1"/>
  <c r="F163" i="12"/>
  <c r="Q163" i="12"/>
  <c r="K163" i="12"/>
  <c r="AL166" i="12"/>
  <c r="BB166" i="12"/>
  <c r="BE169" i="12"/>
  <c r="BA169" i="12"/>
  <c r="AW169" i="12"/>
  <c r="AS169" i="12"/>
  <c r="AO169" i="12"/>
  <c r="AK169" i="12"/>
  <c r="AG169" i="12"/>
  <c r="AC169" i="12"/>
  <c r="Y169" i="12"/>
  <c r="J169" i="12"/>
  <c r="BD169" i="12"/>
  <c r="AZ169" i="12"/>
  <c r="AV169" i="12"/>
  <c r="AR169" i="12"/>
  <c r="AN169" i="12"/>
  <c r="AJ169" i="12"/>
  <c r="AF169" i="12"/>
  <c r="AB169" i="12"/>
  <c r="X169" i="12"/>
  <c r="AY169" i="12"/>
  <c r="AQ169" i="12"/>
  <c r="AI169" i="12"/>
  <c r="AA169" i="12"/>
  <c r="BC169" i="12"/>
  <c r="AU169" i="12"/>
  <c r="AM169" i="12"/>
  <c r="AE169" i="12"/>
  <c r="W169" i="12"/>
  <c r="AD169" i="12"/>
  <c r="AT169" i="12"/>
  <c r="G170" i="12"/>
  <c r="F170" i="12"/>
  <c r="Q170" i="12"/>
  <c r="K170" i="12"/>
  <c r="EE171" i="12"/>
  <c r="AH174" i="12"/>
  <c r="BB174" i="12"/>
  <c r="G180" i="12"/>
  <c r="F180" i="12"/>
  <c r="Q180" i="12"/>
  <c r="K180" i="12"/>
  <c r="AO181" i="12"/>
  <c r="EC181" i="12"/>
  <c r="DZ180" i="12"/>
  <c r="EA180" i="12" s="1"/>
  <c r="EB180" i="12" s="1"/>
  <c r="Q186" i="12"/>
  <c r="K186" i="12"/>
  <c r="F186" i="12"/>
  <c r="EB186" i="12"/>
  <c r="DY185" i="12"/>
  <c r="Q190" i="12"/>
  <c r="K190" i="12"/>
  <c r="F190" i="12"/>
  <c r="BE203" i="12"/>
  <c r="BA203" i="12"/>
  <c r="AW203" i="12"/>
  <c r="AS203" i="12"/>
  <c r="AO203" i="12"/>
  <c r="AK203" i="12"/>
  <c r="AG203" i="12"/>
  <c r="AC203" i="12"/>
  <c r="Y203" i="12"/>
  <c r="J203" i="12"/>
  <c r="BF203" i="12"/>
  <c r="AZ203" i="12"/>
  <c r="AU203" i="12"/>
  <c r="AP203" i="12"/>
  <c r="AJ203" i="12"/>
  <c r="AE203" i="12"/>
  <c r="Z203" i="12"/>
  <c r="BD203" i="12"/>
  <c r="AY203" i="12"/>
  <c r="AT203" i="12"/>
  <c r="AN203" i="12"/>
  <c r="AI203" i="12"/>
  <c r="AD203" i="12"/>
  <c r="X203" i="12"/>
  <c r="BB203" i="12"/>
  <c r="AQ203" i="12"/>
  <c r="AF203" i="12"/>
  <c r="AV203" i="12"/>
  <c r="AL203" i="12"/>
  <c r="AA203" i="12"/>
  <c r="AM203" i="12"/>
  <c r="BC203" i="12"/>
  <c r="AH203" i="12"/>
  <c r="AX203" i="12"/>
  <c r="AB203" i="12"/>
  <c r="W203" i="12"/>
  <c r="AY212" i="12"/>
  <c r="EC131" i="12"/>
  <c r="BE141" i="12"/>
  <c r="BA141" i="12"/>
  <c r="AW141" i="12"/>
  <c r="AS141" i="12"/>
  <c r="AO141" i="12"/>
  <c r="AK141" i="12"/>
  <c r="AG141" i="12"/>
  <c r="AC141" i="12"/>
  <c r="Y141" i="12"/>
  <c r="J141" i="12"/>
  <c r="BD141" i="12"/>
  <c r="AZ141" i="12"/>
  <c r="AV141" i="12"/>
  <c r="AR141" i="12"/>
  <c r="AN141" i="12"/>
  <c r="AJ141" i="12"/>
  <c r="AF141" i="12"/>
  <c r="AB141" i="12"/>
  <c r="X141" i="12"/>
  <c r="Z141" i="12"/>
  <c r="AH141" i="12"/>
  <c r="AP141" i="12"/>
  <c r="AX141" i="12"/>
  <c r="BF141" i="12"/>
  <c r="G142" i="12"/>
  <c r="F142" i="12"/>
  <c r="BE145" i="12"/>
  <c r="BA145" i="12"/>
  <c r="AW145" i="12"/>
  <c r="AS145" i="12"/>
  <c r="AO145" i="12"/>
  <c r="AK145" i="12"/>
  <c r="AG145" i="12"/>
  <c r="AC145" i="12"/>
  <c r="Y145" i="12"/>
  <c r="J145" i="12"/>
  <c r="BD145" i="12"/>
  <c r="AZ145" i="12"/>
  <c r="AV145" i="12"/>
  <c r="AR145" i="12"/>
  <c r="AN145" i="12"/>
  <c r="AJ145" i="12"/>
  <c r="AF145" i="12"/>
  <c r="AB145" i="12"/>
  <c r="X145" i="12"/>
  <c r="Z145" i="12"/>
  <c r="AH145" i="12"/>
  <c r="AP145" i="12"/>
  <c r="AX145" i="12"/>
  <c r="BF145" i="12"/>
  <c r="G146" i="12"/>
  <c r="F146" i="12"/>
  <c r="EC151" i="12"/>
  <c r="BE161" i="12"/>
  <c r="BA161" i="12"/>
  <c r="AW161" i="12"/>
  <c r="AS161" i="12"/>
  <c r="AO161" i="12"/>
  <c r="AK161" i="12"/>
  <c r="AG161" i="12"/>
  <c r="AC161" i="12"/>
  <c r="Y161" i="12"/>
  <c r="J161" i="12"/>
  <c r="BD161" i="12"/>
  <c r="AZ161" i="12"/>
  <c r="AV161" i="12"/>
  <c r="AR161" i="12"/>
  <c r="AN161" i="12"/>
  <c r="AJ161" i="12"/>
  <c r="AF161" i="12"/>
  <c r="AB161" i="12"/>
  <c r="X161" i="12"/>
  <c r="Z161" i="12"/>
  <c r="AH161" i="12"/>
  <c r="AP161" i="12"/>
  <c r="AX161" i="12"/>
  <c r="BF161" i="12"/>
  <c r="G162" i="12"/>
  <c r="F162" i="12"/>
  <c r="BE165" i="12"/>
  <c r="BA165" i="12"/>
  <c r="AW165" i="12"/>
  <c r="AS165" i="12"/>
  <c r="AO165" i="12"/>
  <c r="AK165" i="12"/>
  <c r="AG165" i="12"/>
  <c r="AC165" i="12"/>
  <c r="Y165" i="12"/>
  <c r="J165" i="12"/>
  <c r="BD165" i="12"/>
  <c r="AZ165" i="12"/>
  <c r="AV165" i="12"/>
  <c r="AR165" i="12"/>
  <c r="AN165" i="12"/>
  <c r="AJ165" i="12"/>
  <c r="AF165" i="12"/>
  <c r="AB165" i="12"/>
  <c r="X165" i="12"/>
  <c r="Z165" i="12"/>
  <c r="AH165" i="12"/>
  <c r="AP165" i="12"/>
  <c r="AX165" i="12"/>
  <c r="BF165" i="12"/>
  <c r="G166" i="12"/>
  <c r="F166" i="12"/>
  <c r="AD170" i="12"/>
  <c r="AL170" i="12"/>
  <c r="AT170" i="12"/>
  <c r="EC171" i="12"/>
  <c r="BE173" i="12"/>
  <c r="BA173" i="12"/>
  <c r="AW173" i="12"/>
  <c r="AS173" i="12"/>
  <c r="AO173" i="12"/>
  <c r="AK173" i="12"/>
  <c r="AG173" i="12"/>
  <c r="AC173" i="12"/>
  <c r="Y173" i="12"/>
  <c r="J173" i="12"/>
  <c r="BD173" i="12"/>
  <c r="AZ173" i="12"/>
  <c r="AV173" i="12"/>
  <c r="AR173" i="12"/>
  <c r="AN173" i="12"/>
  <c r="AJ173" i="12"/>
  <c r="AF173" i="12"/>
  <c r="AB173" i="12"/>
  <c r="X173" i="12"/>
  <c r="BB173" i="12"/>
  <c r="AT173" i="12"/>
  <c r="AL173" i="12"/>
  <c r="AD173" i="12"/>
  <c r="Z173" i="12"/>
  <c r="AI173" i="12"/>
  <c r="AU173" i="12"/>
  <c r="BF173" i="12"/>
  <c r="G174" i="12"/>
  <c r="F174" i="12"/>
  <c r="BE177" i="12"/>
  <c r="BA177" i="12"/>
  <c r="AW177" i="12"/>
  <c r="AS177" i="12"/>
  <c r="AO177" i="12"/>
  <c r="AK177" i="12"/>
  <c r="AG177" i="12"/>
  <c r="AC177" i="12"/>
  <c r="Y177" i="12"/>
  <c r="J177" i="12"/>
  <c r="BD177" i="12"/>
  <c r="AZ177" i="12"/>
  <c r="AV177" i="12"/>
  <c r="AR177" i="12"/>
  <c r="AN177" i="12"/>
  <c r="AJ177" i="12"/>
  <c r="AF177" i="12"/>
  <c r="AB177" i="12"/>
  <c r="X177" i="12"/>
  <c r="AY177" i="12"/>
  <c r="AQ177" i="12"/>
  <c r="AI177" i="12"/>
  <c r="AA177" i="12"/>
  <c r="Z177" i="12"/>
  <c r="AL177" i="12"/>
  <c r="AU177" i="12"/>
  <c r="BF177" i="12"/>
  <c r="BD178" i="12"/>
  <c r="AZ178" i="12"/>
  <c r="AV178" i="12"/>
  <c r="AR178" i="12"/>
  <c r="AN178" i="12"/>
  <c r="AJ178" i="12"/>
  <c r="AF178" i="12"/>
  <c r="AB178" i="12"/>
  <c r="X178" i="12"/>
  <c r="BC178" i="12"/>
  <c r="AY178" i="12"/>
  <c r="AU178" i="12"/>
  <c r="AQ178" i="12"/>
  <c r="AM178" i="12"/>
  <c r="AI178" i="12"/>
  <c r="AE178" i="12"/>
  <c r="AA178" i="12"/>
  <c r="W178" i="12"/>
  <c r="BB178" i="12"/>
  <c r="AT178" i="12"/>
  <c r="AL178" i="12"/>
  <c r="AD178" i="12"/>
  <c r="G178" i="12"/>
  <c r="F178" i="12"/>
  <c r="Q178" i="12"/>
  <c r="K178" i="12"/>
  <c r="AG178" i="12"/>
  <c r="AP178" i="12"/>
  <c r="BA178" i="12"/>
  <c r="EK181" i="12"/>
  <c r="Q182" i="12"/>
  <c r="K182" i="12"/>
  <c r="F182" i="12"/>
  <c r="BE183" i="12"/>
  <c r="BA183" i="12"/>
  <c r="AW183" i="12"/>
  <c r="AS183" i="12"/>
  <c r="AO183" i="12"/>
  <c r="AK183" i="12"/>
  <c r="AG183" i="12"/>
  <c r="AC183" i="12"/>
  <c r="Y183" i="12"/>
  <c r="J183" i="12"/>
  <c r="BF183" i="12"/>
  <c r="AZ183" i="12"/>
  <c r="AU183" i="12"/>
  <c r="AP183" i="12"/>
  <c r="AJ183" i="12"/>
  <c r="AE183" i="12"/>
  <c r="Z183" i="12"/>
  <c r="BD183" i="12"/>
  <c r="AY183" i="12"/>
  <c r="AT183" i="12"/>
  <c r="AN183" i="12"/>
  <c r="AI183" i="12"/>
  <c r="AD183" i="12"/>
  <c r="X183" i="12"/>
  <c r="AV183" i="12"/>
  <c r="AL183" i="12"/>
  <c r="AA183" i="12"/>
  <c r="W183" i="12"/>
  <c r="AM183" i="12"/>
  <c r="BB183" i="12"/>
  <c r="AA184" i="12"/>
  <c r="AM184" i="12"/>
  <c r="BE187" i="12"/>
  <c r="BA187" i="12"/>
  <c r="AW187" i="12"/>
  <c r="AS187" i="12"/>
  <c r="AO187" i="12"/>
  <c r="AK187" i="12"/>
  <c r="AG187" i="12"/>
  <c r="AC187" i="12"/>
  <c r="Y187" i="12"/>
  <c r="J187" i="12"/>
  <c r="BB187" i="12"/>
  <c r="AV187" i="12"/>
  <c r="AQ187" i="12"/>
  <c r="AL187" i="12"/>
  <c r="AF187" i="12"/>
  <c r="AA187" i="12"/>
  <c r="BF187" i="12"/>
  <c r="AZ187" i="12"/>
  <c r="AU187" i="12"/>
  <c r="AP187" i="12"/>
  <c r="AJ187" i="12"/>
  <c r="AE187" i="12"/>
  <c r="Z187" i="12"/>
  <c r="AX187" i="12"/>
  <c r="AM187" i="12"/>
  <c r="AB187" i="12"/>
  <c r="W187" i="12"/>
  <c r="AI187" i="12"/>
  <c r="AY187" i="12"/>
  <c r="Y188" i="12"/>
  <c r="AM188" i="12"/>
  <c r="EF191" i="12"/>
  <c r="Q194" i="12"/>
  <c r="K194" i="12"/>
  <c r="F194" i="12"/>
  <c r="BE195" i="12"/>
  <c r="BA195" i="12"/>
  <c r="AW195" i="12"/>
  <c r="AS195" i="12"/>
  <c r="AO195" i="12"/>
  <c r="AK195" i="12"/>
  <c r="AG195" i="12"/>
  <c r="AC195" i="12"/>
  <c r="Y195" i="12"/>
  <c r="J195" i="12"/>
  <c r="BB195" i="12"/>
  <c r="AV195" i="12"/>
  <c r="AQ195" i="12"/>
  <c r="AL195" i="12"/>
  <c r="AF195" i="12"/>
  <c r="AA195" i="12"/>
  <c r="BF195" i="12"/>
  <c r="AZ195" i="12"/>
  <c r="AU195" i="12"/>
  <c r="AP195" i="12"/>
  <c r="AJ195" i="12"/>
  <c r="AE195" i="12"/>
  <c r="Z195" i="12"/>
  <c r="AY195" i="12"/>
  <c r="AN195" i="12"/>
  <c r="AD195" i="12"/>
  <c r="BD195" i="12"/>
  <c r="AT195" i="12"/>
  <c r="AI195" i="12"/>
  <c r="X195" i="12"/>
  <c r="W195" i="12"/>
  <c r="AR195" i="12"/>
  <c r="EE216" i="12"/>
  <c r="BD188" i="12"/>
  <c r="AZ188" i="12"/>
  <c r="AV188" i="12"/>
  <c r="AR188" i="12"/>
  <c r="AN188" i="12"/>
  <c r="AJ188" i="12"/>
  <c r="AF188" i="12"/>
  <c r="AB188" i="12"/>
  <c r="X188" i="12"/>
  <c r="BB188" i="12"/>
  <c r="AW188" i="12"/>
  <c r="AQ188" i="12"/>
  <c r="AL188" i="12"/>
  <c r="AG188" i="12"/>
  <c r="AA188" i="12"/>
  <c r="BF188" i="12"/>
  <c r="BA188" i="12"/>
  <c r="AU188" i="12"/>
  <c r="AP188" i="12"/>
  <c r="AK188" i="12"/>
  <c r="AE188" i="12"/>
  <c r="Z188" i="12"/>
  <c r="J188" i="12"/>
  <c r="BC188" i="12"/>
  <c r="AS188" i="12"/>
  <c r="AH188" i="12"/>
  <c r="W188" i="12"/>
  <c r="AC188" i="12"/>
  <c r="AO188" i="12"/>
  <c r="BE188" i="12"/>
  <c r="EE196" i="12"/>
  <c r="EC201" i="12"/>
  <c r="DZ200" i="12"/>
  <c r="G205" i="12"/>
  <c r="F205" i="12"/>
  <c r="Q205" i="12"/>
  <c r="K205" i="12"/>
  <c r="EH206" i="12"/>
  <c r="ED166" i="12"/>
  <c r="F167" i="12"/>
  <c r="Q167" i="12"/>
  <c r="K167" i="12"/>
  <c r="BD170" i="12"/>
  <c r="AZ170" i="12"/>
  <c r="AV170" i="12"/>
  <c r="AR170" i="12"/>
  <c r="AN170" i="12"/>
  <c r="AJ170" i="12"/>
  <c r="AF170" i="12"/>
  <c r="AB170" i="12"/>
  <c r="X170" i="12"/>
  <c r="BC170" i="12"/>
  <c r="AY170" i="12"/>
  <c r="AU170" i="12"/>
  <c r="AQ170" i="12"/>
  <c r="AM170" i="12"/>
  <c r="AI170" i="12"/>
  <c r="AE170" i="12"/>
  <c r="AA170" i="12"/>
  <c r="W170" i="12"/>
  <c r="Z170" i="12"/>
  <c r="AH170" i="12"/>
  <c r="AP170" i="12"/>
  <c r="AX170" i="12"/>
  <c r="BF170" i="12"/>
  <c r="EB176" i="12"/>
  <c r="DY175" i="12"/>
  <c r="DZ175" i="12" s="1"/>
  <c r="EA175" i="12" s="1"/>
  <c r="BD184" i="12"/>
  <c r="AZ184" i="12"/>
  <c r="AV184" i="12"/>
  <c r="AR184" i="12"/>
  <c r="AN184" i="12"/>
  <c r="AJ184" i="12"/>
  <c r="AF184" i="12"/>
  <c r="AB184" i="12"/>
  <c r="X184" i="12"/>
  <c r="BF184" i="12"/>
  <c r="BA184" i="12"/>
  <c r="AU184" i="12"/>
  <c r="AP184" i="12"/>
  <c r="AK184" i="12"/>
  <c r="AE184" i="12"/>
  <c r="Z184" i="12"/>
  <c r="J184" i="12"/>
  <c r="BE184" i="12"/>
  <c r="AY184" i="12"/>
  <c r="AT184" i="12"/>
  <c r="AO184" i="12"/>
  <c r="AI184" i="12"/>
  <c r="AD184" i="12"/>
  <c r="Y184" i="12"/>
  <c r="BC184" i="12"/>
  <c r="AS184" i="12"/>
  <c r="AH184" i="12"/>
  <c r="W184" i="12"/>
  <c r="AG184" i="12"/>
  <c r="AW184" i="12"/>
  <c r="EC186" i="12"/>
  <c r="DZ185" i="12"/>
  <c r="EA185" i="12" s="1"/>
  <c r="AD188" i="12"/>
  <c r="AT188" i="12"/>
  <c r="EE191" i="12"/>
  <c r="EB190" i="12"/>
  <c r="EC190" i="12" s="1"/>
  <c r="ED190" i="12" s="1"/>
  <c r="G192" i="12"/>
  <c r="Q192" i="12"/>
  <c r="K192" i="12"/>
  <c r="BC201" i="12"/>
  <c r="AY201" i="12"/>
  <c r="AU201" i="12"/>
  <c r="AQ201" i="12"/>
  <c r="AM201" i="12"/>
  <c r="AI201" i="12"/>
  <c r="AE201" i="12"/>
  <c r="AA201" i="12"/>
  <c r="W201" i="12"/>
  <c r="BB201" i="12"/>
  <c r="AW201" i="12"/>
  <c r="AR201" i="12"/>
  <c r="AL201" i="12"/>
  <c r="AG201" i="12"/>
  <c r="AB201" i="12"/>
  <c r="BF201" i="12"/>
  <c r="BA201" i="12"/>
  <c r="AV201" i="12"/>
  <c r="AP201" i="12"/>
  <c r="AK201" i="12"/>
  <c r="AF201" i="12"/>
  <c r="Z201" i="12"/>
  <c r="J201" i="12"/>
  <c r="AX201" i="12"/>
  <c r="AN201" i="12"/>
  <c r="AC201" i="12"/>
  <c r="BD201" i="12"/>
  <c r="AS201" i="12"/>
  <c r="AH201" i="12"/>
  <c r="X201" i="12"/>
  <c r="AD201" i="12"/>
  <c r="AZ201" i="12"/>
  <c r="Q202" i="12"/>
  <c r="K202" i="12"/>
  <c r="F202" i="12"/>
  <c r="EC211" i="12"/>
  <c r="EG181" i="12"/>
  <c r="EG186" i="12"/>
  <c r="BC189" i="12"/>
  <c r="AY189" i="12"/>
  <c r="AU189" i="12"/>
  <c r="AQ189" i="12"/>
  <c r="AM189" i="12"/>
  <c r="AI189" i="12"/>
  <c r="AE189" i="12"/>
  <c r="AA189" i="12"/>
  <c r="W189" i="12"/>
  <c r="BB189" i="12"/>
  <c r="AW189" i="12"/>
  <c r="AR189" i="12"/>
  <c r="AL189" i="12"/>
  <c r="AG189" i="12"/>
  <c r="AB189" i="12"/>
  <c r="BF189" i="12"/>
  <c r="BA189" i="12"/>
  <c r="AV189" i="12"/>
  <c r="AP189" i="12"/>
  <c r="AK189" i="12"/>
  <c r="AF189" i="12"/>
  <c r="Z189" i="12"/>
  <c r="J189" i="12"/>
  <c r="Y189" i="12"/>
  <c r="AJ189" i="12"/>
  <c r="AT189" i="12"/>
  <c r="BE189" i="12"/>
  <c r="G196" i="12"/>
  <c r="F196" i="12"/>
  <c r="EL196" i="12"/>
  <c r="EG201" i="12"/>
  <c r="EC206" i="12"/>
  <c r="BE216" i="12"/>
  <c r="BA216" i="12"/>
  <c r="AW216" i="12"/>
  <c r="AS216" i="12"/>
  <c r="AO216" i="12"/>
  <c r="AK216" i="12"/>
  <c r="AG216" i="12"/>
  <c r="AC216" i="12"/>
  <c r="Y216" i="12"/>
  <c r="J216" i="12"/>
  <c r="BD216" i="12"/>
  <c r="AZ216" i="12"/>
  <c r="AV216" i="12"/>
  <c r="AR216" i="12"/>
  <c r="AN216" i="12"/>
  <c r="AJ216" i="12"/>
  <c r="AF216" i="12"/>
  <c r="AB216" i="12"/>
  <c r="X216" i="12"/>
  <c r="BB216" i="12"/>
  <c r="AT216" i="12"/>
  <c r="AL216" i="12"/>
  <c r="AD216" i="12"/>
  <c r="AY216" i="12"/>
  <c r="AQ216" i="12"/>
  <c r="AI216" i="12"/>
  <c r="AA216" i="12"/>
  <c r="AU216" i="12"/>
  <c r="AE216" i="12"/>
  <c r="BC216" i="12"/>
  <c r="AM216" i="12"/>
  <c r="W216" i="12"/>
  <c r="AH216" i="12"/>
  <c r="Z220" i="12"/>
  <c r="EI221" i="12"/>
  <c r="F223" i="12"/>
  <c r="Q223" i="12"/>
  <c r="K223" i="12"/>
  <c r="EH266" i="12"/>
  <c r="BE220" i="12"/>
  <c r="BA220" i="12"/>
  <c r="AW220" i="12"/>
  <c r="AS220" i="12"/>
  <c r="AO220" i="12"/>
  <c r="AK220" i="12"/>
  <c r="AG220" i="12"/>
  <c r="AC220" i="12"/>
  <c r="Y220" i="12"/>
  <c r="J220" i="12"/>
  <c r="BD220" i="12"/>
  <c r="AZ220" i="12"/>
  <c r="AV220" i="12"/>
  <c r="AR220" i="12"/>
  <c r="AN220" i="12"/>
  <c r="AJ220" i="12"/>
  <c r="AF220" i="12"/>
  <c r="AB220" i="12"/>
  <c r="X220" i="12"/>
  <c r="BB220" i="12"/>
  <c r="AT220" i="12"/>
  <c r="AL220" i="12"/>
  <c r="AD220" i="12"/>
  <c r="AY220" i="12"/>
  <c r="AQ220" i="12"/>
  <c r="AI220" i="12"/>
  <c r="AA220" i="12"/>
  <c r="AU220" i="12"/>
  <c r="AE220" i="12"/>
  <c r="BC220" i="12"/>
  <c r="AM220" i="12"/>
  <c r="W220" i="12"/>
  <c r="AH220" i="12"/>
  <c r="EM191" i="12"/>
  <c r="F193" i="12"/>
  <c r="Q193" i="12"/>
  <c r="K193" i="12"/>
  <c r="DY195" i="12"/>
  <c r="DZ195" i="12" s="1"/>
  <c r="F197" i="12"/>
  <c r="G197" i="12"/>
  <c r="G200" i="12"/>
  <c r="F200" i="12"/>
  <c r="EA200" i="12"/>
  <c r="EB200" i="12" s="1"/>
  <c r="EK201" i="12"/>
  <c r="EJ211" i="12"/>
  <c r="G213" i="12"/>
  <c r="F213" i="12"/>
  <c r="Q213" i="12"/>
  <c r="K213" i="12"/>
  <c r="AP220" i="12"/>
  <c r="EH221" i="12"/>
  <c r="G226" i="12"/>
  <c r="F226" i="12"/>
  <c r="Q226" i="12"/>
  <c r="K226" i="12"/>
  <c r="BE204" i="12"/>
  <c r="BA204" i="12"/>
  <c r="AW204" i="12"/>
  <c r="AS204" i="12"/>
  <c r="AO204" i="12"/>
  <c r="BD204" i="12"/>
  <c r="AZ204" i="12"/>
  <c r="AV204" i="12"/>
  <c r="AR204" i="12"/>
  <c r="AN204" i="12"/>
  <c r="AJ204" i="12"/>
  <c r="AF204" i="12"/>
  <c r="AB204" i="12"/>
  <c r="X204" i="12"/>
  <c r="AY204" i="12"/>
  <c r="AQ204" i="12"/>
  <c r="AK204" i="12"/>
  <c r="AE204" i="12"/>
  <c r="Z204" i="12"/>
  <c r="J204" i="12"/>
  <c r="BF204" i="12"/>
  <c r="AX204" i="12"/>
  <c r="AP204" i="12"/>
  <c r="AI204" i="12"/>
  <c r="AD204" i="12"/>
  <c r="Y204" i="12"/>
  <c r="AC204" i="12"/>
  <c r="AM204" i="12"/>
  <c r="BC204" i="12"/>
  <c r="F206" i="12"/>
  <c r="Q206" i="12"/>
  <c r="K206" i="12"/>
  <c r="AC217" i="12"/>
  <c r="BD221" i="12"/>
  <c r="AZ221" i="12"/>
  <c r="AV221" i="12"/>
  <c r="AR221" i="12"/>
  <c r="AN221" i="12"/>
  <c r="AJ221" i="12"/>
  <c r="AF221" i="12"/>
  <c r="AB221" i="12"/>
  <c r="X221" i="12"/>
  <c r="BC221" i="12"/>
  <c r="AY221" i="12"/>
  <c r="AU221" i="12"/>
  <c r="AQ221" i="12"/>
  <c r="AM221" i="12"/>
  <c r="AI221" i="12"/>
  <c r="AE221" i="12"/>
  <c r="AA221" i="12"/>
  <c r="W221" i="12"/>
  <c r="BE221" i="12"/>
  <c r="AW221" i="12"/>
  <c r="AO221" i="12"/>
  <c r="AG221" i="12"/>
  <c r="Y221" i="12"/>
  <c r="BB221" i="12"/>
  <c r="AT221" i="12"/>
  <c r="AL221" i="12"/>
  <c r="AD221" i="12"/>
  <c r="G221" i="12"/>
  <c r="F221" i="12"/>
  <c r="Q221" i="12"/>
  <c r="K221" i="12"/>
  <c r="AK221" i="12"/>
  <c r="BA221" i="12"/>
  <c r="ED231" i="12"/>
  <c r="EG236" i="12"/>
  <c r="ED266" i="12"/>
  <c r="EA265" i="12"/>
  <c r="EB265" i="12" s="1"/>
  <c r="EC265" i="12" s="1"/>
  <c r="EL266" i="12"/>
  <c r="BD217" i="12"/>
  <c r="AZ217" i="12"/>
  <c r="AV217" i="12"/>
  <c r="AR217" i="12"/>
  <c r="AN217" i="12"/>
  <c r="AJ217" i="12"/>
  <c r="AF217" i="12"/>
  <c r="AB217" i="12"/>
  <c r="X217" i="12"/>
  <c r="BC217" i="12"/>
  <c r="AY217" i="12"/>
  <c r="AU217" i="12"/>
  <c r="AQ217" i="12"/>
  <c r="AM217" i="12"/>
  <c r="AI217" i="12"/>
  <c r="AE217" i="12"/>
  <c r="AA217" i="12"/>
  <c r="W217" i="12"/>
  <c r="BE217" i="12"/>
  <c r="AW217" i="12"/>
  <c r="AO217" i="12"/>
  <c r="AG217" i="12"/>
  <c r="Y217" i="12"/>
  <c r="BB217" i="12"/>
  <c r="AT217" i="12"/>
  <c r="AL217" i="12"/>
  <c r="AD217" i="12"/>
  <c r="G217" i="12"/>
  <c r="F217" i="12"/>
  <c r="Q217" i="12"/>
  <c r="K217" i="12"/>
  <c r="AK217" i="12"/>
  <c r="BA217" i="12"/>
  <c r="EL226" i="12"/>
  <c r="EF261" i="12"/>
  <c r="Z43" i="12"/>
  <c r="AD43" i="12"/>
  <c r="AH43" i="12"/>
  <c r="AL43" i="12"/>
  <c r="AP43" i="12"/>
  <c r="AT43" i="12"/>
  <c r="AX43" i="12"/>
  <c r="BB43" i="12"/>
  <c r="Z47" i="12"/>
  <c r="AD47" i="12"/>
  <c r="AH47" i="12"/>
  <c r="AL47" i="12"/>
  <c r="AP47" i="12"/>
  <c r="AT47" i="12"/>
  <c r="AX47" i="12"/>
  <c r="BB47" i="12"/>
  <c r="Z51" i="12"/>
  <c r="AD51" i="12"/>
  <c r="AH51" i="12"/>
  <c r="AL51" i="12"/>
  <c r="AP51" i="12"/>
  <c r="AT51" i="12"/>
  <c r="AX51" i="12"/>
  <c r="BB51" i="12"/>
  <c r="Z55" i="12"/>
  <c r="AD55" i="12"/>
  <c r="AH55" i="12"/>
  <c r="AL55" i="12"/>
  <c r="AP55" i="12"/>
  <c r="AT55" i="12"/>
  <c r="AX55" i="12"/>
  <c r="BB55" i="12"/>
  <c r="Z59" i="12"/>
  <c r="AD59" i="12"/>
  <c r="AH59" i="12"/>
  <c r="AL59" i="12"/>
  <c r="AP59" i="12"/>
  <c r="AT59" i="12"/>
  <c r="AX59" i="12"/>
  <c r="BB59" i="12"/>
  <c r="Z63" i="12"/>
  <c r="AD63" i="12"/>
  <c r="AH63" i="12"/>
  <c r="AL63" i="12"/>
  <c r="AP63" i="12"/>
  <c r="AT63" i="12"/>
  <c r="AX63" i="12"/>
  <c r="BB63" i="12"/>
  <c r="Z67" i="12"/>
  <c r="AD67" i="12"/>
  <c r="AH67" i="12"/>
  <c r="AL67" i="12"/>
  <c r="AP67" i="12"/>
  <c r="AT67" i="12"/>
  <c r="AX67" i="12"/>
  <c r="BB67" i="12"/>
  <c r="Z71" i="12"/>
  <c r="AD71" i="12"/>
  <c r="AH71" i="12"/>
  <c r="AL71" i="12"/>
  <c r="AP71" i="12"/>
  <c r="AT71" i="12"/>
  <c r="AX71" i="12"/>
  <c r="BB71" i="12"/>
  <c r="Z75" i="12"/>
  <c r="AD75" i="12"/>
  <c r="AH75" i="12"/>
  <c r="AL75" i="12"/>
  <c r="AP75" i="12"/>
  <c r="AT75" i="12"/>
  <c r="AX75" i="12"/>
  <c r="BB75" i="12"/>
  <c r="Z79" i="12"/>
  <c r="AD79" i="12"/>
  <c r="AH79" i="12"/>
  <c r="AL79" i="12"/>
  <c r="AP79" i="12"/>
  <c r="AT79" i="12"/>
  <c r="AX79" i="12"/>
  <c r="BB79" i="12"/>
  <c r="Z83" i="12"/>
  <c r="AD83" i="12"/>
  <c r="AH83" i="12"/>
  <c r="AL83" i="12"/>
  <c r="AP83" i="12"/>
  <c r="AT83" i="12"/>
  <c r="AX83" i="12"/>
  <c r="BB83" i="12"/>
  <c r="Z87" i="12"/>
  <c r="AD87" i="12"/>
  <c r="AH87" i="12"/>
  <c r="AL87" i="12"/>
  <c r="AP87" i="12"/>
  <c r="AT87" i="12"/>
  <c r="AX87" i="12"/>
  <c r="BB87" i="12"/>
  <c r="Z91" i="12"/>
  <c r="AD91" i="12"/>
  <c r="AH91" i="12"/>
  <c r="AL91" i="12"/>
  <c r="AP91" i="12"/>
  <c r="AT91" i="12"/>
  <c r="AX91" i="12"/>
  <c r="BB91" i="12"/>
  <c r="Z95" i="12"/>
  <c r="AD95" i="12"/>
  <c r="AH95" i="12"/>
  <c r="AL95" i="12"/>
  <c r="AP95" i="12"/>
  <c r="AT95" i="12"/>
  <c r="AX95" i="12"/>
  <c r="BB95" i="12"/>
  <c r="J96" i="12"/>
  <c r="Y96" i="12"/>
  <c r="AC96" i="12"/>
  <c r="AG96" i="12"/>
  <c r="AK96" i="12"/>
  <c r="AO96" i="12"/>
  <c r="AS96" i="12"/>
  <c r="AW96" i="12"/>
  <c r="BA96" i="12"/>
  <c r="BE96" i="12"/>
  <c r="Z99" i="12"/>
  <c r="AD99" i="12"/>
  <c r="AH99" i="12"/>
  <c r="AL99" i="12"/>
  <c r="AP99" i="12"/>
  <c r="AT99" i="12"/>
  <c r="AX99" i="12"/>
  <c r="BB99" i="12"/>
  <c r="J100" i="12"/>
  <c r="Y100" i="12"/>
  <c r="AC100" i="12"/>
  <c r="AG100" i="12"/>
  <c r="AK100" i="12"/>
  <c r="AO100" i="12"/>
  <c r="AS100" i="12"/>
  <c r="AW100" i="12"/>
  <c r="BA100" i="12"/>
  <c r="BE100" i="12"/>
  <c r="EA100" i="12"/>
  <c r="EB100" i="12" s="1"/>
  <c r="EC100" i="12" s="1"/>
  <c r="ED100" i="12" s="1"/>
  <c r="Z103" i="12"/>
  <c r="AD103" i="12"/>
  <c r="AH103" i="12"/>
  <c r="AL103" i="12"/>
  <c r="AP103" i="12"/>
  <c r="AT103" i="12"/>
  <c r="AX103" i="12"/>
  <c r="BB103" i="12"/>
  <c r="J104" i="12"/>
  <c r="Y104" i="12"/>
  <c r="AC104" i="12"/>
  <c r="AG104" i="12"/>
  <c r="AK104" i="12"/>
  <c r="AO104" i="12"/>
  <c r="AS104" i="12"/>
  <c r="AW104" i="12"/>
  <c r="BA104" i="12"/>
  <c r="BE104" i="12"/>
  <c r="DZ105" i="12"/>
  <c r="EA105" i="12" s="1"/>
  <c r="EB105" i="12" s="1"/>
  <c r="EC105" i="12" s="1"/>
  <c r="Z107" i="12"/>
  <c r="AD107" i="12"/>
  <c r="AH107" i="12"/>
  <c r="AL107" i="12"/>
  <c r="AP107" i="12"/>
  <c r="AT107" i="12"/>
  <c r="AX107" i="12"/>
  <c r="BB107" i="12"/>
  <c r="J108" i="12"/>
  <c r="Y108" i="12"/>
  <c r="AC108" i="12"/>
  <c r="AG108" i="12"/>
  <c r="AK108" i="12"/>
  <c r="AO108" i="12"/>
  <c r="AS108" i="12"/>
  <c r="AW108" i="12"/>
  <c r="BA108" i="12"/>
  <c r="BE108" i="12"/>
  <c r="DY110" i="12"/>
  <c r="DZ110" i="12" s="1"/>
  <c r="EA110" i="12" s="1"/>
  <c r="EB110" i="12" s="1"/>
  <c r="Z111" i="12"/>
  <c r="AD111" i="12"/>
  <c r="AH111" i="12"/>
  <c r="AL111" i="12"/>
  <c r="AP111" i="12"/>
  <c r="AT111" i="12"/>
  <c r="AX111" i="12"/>
  <c r="BB111" i="12"/>
  <c r="J112" i="12"/>
  <c r="Y112" i="12"/>
  <c r="AC112" i="12"/>
  <c r="AG112" i="12"/>
  <c r="AK112" i="12"/>
  <c r="AO112" i="12"/>
  <c r="AS112" i="12"/>
  <c r="AW112" i="12"/>
  <c r="BA112" i="12"/>
  <c r="BE112" i="12"/>
  <c r="Z115" i="12"/>
  <c r="AD115" i="12"/>
  <c r="AH115" i="12"/>
  <c r="AL115" i="12"/>
  <c r="AP115" i="12"/>
  <c r="AT115" i="12"/>
  <c r="AX115" i="12"/>
  <c r="BB115" i="12"/>
  <c r="J116" i="12"/>
  <c r="Y116" i="12"/>
  <c r="AC116" i="12"/>
  <c r="AG116" i="12"/>
  <c r="AK116" i="12"/>
  <c r="AO116" i="12"/>
  <c r="AS116" i="12"/>
  <c r="AW116" i="12"/>
  <c r="BA116" i="12"/>
  <c r="BE116" i="12"/>
  <c r="Z119" i="12"/>
  <c r="AD119" i="12"/>
  <c r="AH119" i="12"/>
  <c r="AL119" i="12"/>
  <c r="AP119" i="12"/>
  <c r="AT119" i="12"/>
  <c r="AX119" i="12"/>
  <c r="BB119" i="12"/>
  <c r="J120" i="12"/>
  <c r="Y120" i="12"/>
  <c r="AC120" i="12"/>
  <c r="AG120" i="12"/>
  <c r="AK120" i="12"/>
  <c r="AO120" i="12"/>
  <c r="AS120" i="12"/>
  <c r="AW120" i="12"/>
  <c r="BA120" i="12"/>
  <c r="BE120" i="12"/>
  <c r="EA120" i="12"/>
  <c r="EB120" i="12" s="1"/>
  <c r="EC120" i="12" s="1"/>
  <c r="ED120" i="12" s="1"/>
  <c r="Z123" i="12"/>
  <c r="AD123" i="12"/>
  <c r="AH123" i="12"/>
  <c r="AL123" i="12"/>
  <c r="AP123" i="12"/>
  <c r="AT123" i="12"/>
  <c r="AX123" i="12"/>
  <c r="BB123" i="12"/>
  <c r="J124" i="12"/>
  <c r="Y124" i="12"/>
  <c r="AC124" i="12"/>
  <c r="AG124" i="12"/>
  <c r="AK124" i="12"/>
  <c r="AO124" i="12"/>
  <c r="AS124" i="12"/>
  <c r="AW124" i="12"/>
  <c r="BA124" i="12"/>
  <c r="BE124" i="12"/>
  <c r="DZ125" i="12"/>
  <c r="EA125" i="12" s="1"/>
  <c r="EB125" i="12" s="1"/>
  <c r="EC125" i="12" s="1"/>
  <c r="Z127" i="12"/>
  <c r="AD127" i="12"/>
  <c r="AH127" i="12"/>
  <c r="AL127" i="12"/>
  <c r="AP127" i="12"/>
  <c r="AT127" i="12"/>
  <c r="AX127" i="12"/>
  <c r="BB127" i="12"/>
  <c r="J128" i="12"/>
  <c r="Y128" i="12"/>
  <c r="AC128" i="12"/>
  <c r="AG128" i="12"/>
  <c r="AK128" i="12"/>
  <c r="AO128" i="12"/>
  <c r="AS128" i="12"/>
  <c r="AW128" i="12"/>
  <c r="BA128" i="12"/>
  <c r="BE128" i="12"/>
  <c r="DY130" i="12"/>
  <c r="DZ130" i="12" s="1"/>
  <c r="EA130" i="12" s="1"/>
  <c r="EB130" i="12" s="1"/>
  <c r="Z131" i="12"/>
  <c r="AD131" i="12"/>
  <c r="AH131" i="12"/>
  <c r="AL131" i="12"/>
  <c r="AP131" i="12"/>
  <c r="AT131" i="12"/>
  <c r="AX131" i="12"/>
  <c r="BB131" i="12"/>
  <c r="J132" i="12"/>
  <c r="Y132" i="12"/>
  <c r="AC132" i="12"/>
  <c r="AG132" i="12"/>
  <c r="AK132" i="12"/>
  <c r="AO132" i="12"/>
  <c r="AS132" i="12"/>
  <c r="AW132" i="12"/>
  <c r="BA132" i="12"/>
  <c r="BE132" i="12"/>
  <c r="Z135" i="12"/>
  <c r="AD135" i="12"/>
  <c r="AH135" i="12"/>
  <c r="AL135" i="12"/>
  <c r="AP135" i="12"/>
  <c r="AT135" i="12"/>
  <c r="AX135" i="12"/>
  <c r="BB135" i="12"/>
  <c r="J136" i="12"/>
  <c r="Y136" i="12"/>
  <c r="AC136" i="12"/>
  <c r="AG136" i="12"/>
  <c r="AK136" i="12"/>
  <c r="AO136" i="12"/>
  <c r="AS136" i="12"/>
  <c r="AW136" i="12"/>
  <c r="BA136" i="12"/>
  <c r="BE136" i="12"/>
  <c r="Z139" i="12"/>
  <c r="AD139" i="12"/>
  <c r="AH139" i="12"/>
  <c r="AL139" i="12"/>
  <c r="AP139" i="12"/>
  <c r="AT139" i="12"/>
  <c r="AX139" i="12"/>
  <c r="BB139" i="12"/>
  <c r="J140" i="12"/>
  <c r="Y140" i="12"/>
  <c r="AC140" i="12"/>
  <c r="AG140" i="12"/>
  <c r="AK140" i="12"/>
  <c r="AO140" i="12"/>
  <c r="AS140" i="12"/>
  <c r="AW140" i="12"/>
  <c r="BA140" i="12"/>
  <c r="BE140" i="12"/>
  <c r="EA140" i="12"/>
  <c r="Z143" i="12"/>
  <c r="AD143" i="12"/>
  <c r="AH143" i="12"/>
  <c r="AL143" i="12"/>
  <c r="AP143" i="12"/>
  <c r="AT143" i="12"/>
  <c r="AX143" i="12"/>
  <c r="BB143" i="12"/>
  <c r="J144" i="12"/>
  <c r="Y144" i="12"/>
  <c r="AC144" i="12"/>
  <c r="AG144" i="12"/>
  <c r="AK144" i="12"/>
  <c r="AO144" i="12"/>
  <c r="AS144" i="12"/>
  <c r="AW144" i="12"/>
  <c r="BA144" i="12"/>
  <c r="BE144" i="12"/>
  <c r="DZ145" i="12"/>
  <c r="EA145" i="12" s="1"/>
  <c r="EB145" i="12" s="1"/>
  <c r="EC145" i="12" s="1"/>
  <c r="Z147" i="12"/>
  <c r="AD147" i="12"/>
  <c r="AH147" i="12"/>
  <c r="AL147" i="12"/>
  <c r="AP147" i="12"/>
  <c r="AT147" i="12"/>
  <c r="AX147" i="12"/>
  <c r="BB147" i="12"/>
  <c r="J148" i="12"/>
  <c r="Y148" i="12"/>
  <c r="AC148" i="12"/>
  <c r="AG148" i="12"/>
  <c r="AK148" i="12"/>
  <c r="AO148" i="12"/>
  <c r="AS148" i="12"/>
  <c r="AW148" i="12"/>
  <c r="BA148" i="12"/>
  <c r="BE148" i="12"/>
  <c r="DY150" i="12"/>
  <c r="DZ150" i="12" s="1"/>
  <c r="EA150" i="12" s="1"/>
  <c r="EB150" i="12" s="1"/>
  <c r="Z151" i="12"/>
  <c r="AD151" i="12"/>
  <c r="AH151" i="12"/>
  <c r="AL151" i="12"/>
  <c r="AP151" i="12"/>
  <c r="AT151" i="12"/>
  <c r="AX151" i="12"/>
  <c r="BB151" i="12"/>
  <c r="J152" i="12"/>
  <c r="Y152" i="12"/>
  <c r="AC152" i="12"/>
  <c r="AG152" i="12"/>
  <c r="AK152" i="12"/>
  <c r="AO152" i="12"/>
  <c r="AS152" i="12"/>
  <c r="AW152" i="12"/>
  <c r="BA152" i="12"/>
  <c r="BE152" i="12"/>
  <c r="Z155" i="12"/>
  <c r="AD155" i="12"/>
  <c r="AH155" i="12"/>
  <c r="AL155" i="12"/>
  <c r="AP155" i="12"/>
  <c r="AT155" i="12"/>
  <c r="AX155" i="12"/>
  <c r="BB155" i="12"/>
  <c r="J156" i="12"/>
  <c r="Y156" i="12"/>
  <c r="AC156" i="12"/>
  <c r="AG156" i="12"/>
  <c r="AK156" i="12"/>
  <c r="AO156" i="12"/>
  <c r="AS156" i="12"/>
  <c r="AW156" i="12"/>
  <c r="BA156" i="12"/>
  <c r="BE156" i="12"/>
  <c r="Z159" i="12"/>
  <c r="AD159" i="12"/>
  <c r="AH159" i="12"/>
  <c r="AL159" i="12"/>
  <c r="AP159" i="12"/>
  <c r="AT159" i="12"/>
  <c r="AX159" i="12"/>
  <c r="BB159" i="12"/>
  <c r="J160" i="12"/>
  <c r="Y160" i="12"/>
  <c r="AC160" i="12"/>
  <c r="AG160" i="12"/>
  <c r="AK160" i="12"/>
  <c r="AO160" i="12"/>
  <c r="AS160" i="12"/>
  <c r="AW160" i="12"/>
  <c r="BA160" i="12"/>
  <c r="BE160" i="12"/>
  <c r="EA160" i="12"/>
  <c r="Z163" i="12"/>
  <c r="AD163" i="12"/>
  <c r="AH163" i="12"/>
  <c r="AL163" i="12"/>
  <c r="AP163" i="12"/>
  <c r="AT163" i="12"/>
  <c r="AX163" i="12"/>
  <c r="BB163" i="12"/>
  <c r="J164" i="12"/>
  <c r="Y164" i="12"/>
  <c r="AC164" i="12"/>
  <c r="AG164" i="12"/>
  <c r="AK164" i="12"/>
  <c r="AO164" i="12"/>
  <c r="AS164" i="12"/>
  <c r="AW164" i="12"/>
  <c r="BA164" i="12"/>
  <c r="BE164" i="12"/>
  <c r="DZ165" i="12"/>
  <c r="EA165" i="12" s="1"/>
  <c r="EB165" i="12" s="1"/>
  <c r="EC165" i="12" s="1"/>
  <c r="Z167" i="12"/>
  <c r="AD167" i="12"/>
  <c r="AH167" i="12"/>
  <c r="AL167" i="12"/>
  <c r="AP167" i="12"/>
  <c r="AT167" i="12"/>
  <c r="AX167" i="12"/>
  <c r="BB167" i="12"/>
  <c r="J168" i="12"/>
  <c r="Y168" i="12"/>
  <c r="AC168" i="12"/>
  <c r="AG168" i="12"/>
  <c r="AK168" i="12"/>
  <c r="AO168" i="12"/>
  <c r="AS168" i="12"/>
  <c r="AW168" i="12"/>
  <c r="BA168" i="12"/>
  <c r="BE168" i="12"/>
  <c r="DY170" i="12"/>
  <c r="DZ170" i="12" s="1"/>
  <c r="EA170" i="12" s="1"/>
  <c r="EB170" i="12" s="1"/>
  <c r="Z171" i="12"/>
  <c r="AD171" i="12"/>
  <c r="AH171" i="12"/>
  <c r="AL171" i="12"/>
  <c r="AP171" i="12"/>
  <c r="AT171" i="12"/>
  <c r="AX171" i="12"/>
  <c r="BB171" i="12"/>
  <c r="J172" i="12"/>
  <c r="Y172" i="12"/>
  <c r="AC172" i="12"/>
  <c r="AG172" i="12"/>
  <c r="AK172" i="12"/>
  <c r="AO172" i="12"/>
  <c r="AS172" i="12"/>
  <c r="AW172" i="12"/>
  <c r="BA172" i="12"/>
  <c r="BE172" i="12"/>
  <c r="Z175" i="12"/>
  <c r="AD175" i="12"/>
  <c r="AH175" i="12"/>
  <c r="AL175" i="12"/>
  <c r="AP175" i="12"/>
  <c r="AT175" i="12"/>
  <c r="AX175" i="12"/>
  <c r="BB175" i="12"/>
  <c r="J176" i="12"/>
  <c r="Y176" i="12"/>
  <c r="AC176" i="12"/>
  <c r="AG176" i="12"/>
  <c r="AK176" i="12"/>
  <c r="AO176" i="12"/>
  <c r="AS176" i="12"/>
  <c r="AW176" i="12"/>
  <c r="BA176" i="12"/>
  <c r="BE176" i="12"/>
  <c r="AA179" i="12"/>
  <c r="AF179" i="12"/>
  <c r="AL179" i="12"/>
  <c r="AQ179" i="12"/>
  <c r="AV179" i="12"/>
  <c r="BD180" i="12"/>
  <c r="AZ180" i="12"/>
  <c r="AV180" i="12"/>
  <c r="AR180" i="12"/>
  <c r="AN180" i="12"/>
  <c r="AJ180" i="12"/>
  <c r="AF180" i="12"/>
  <c r="AB180" i="12"/>
  <c r="X180" i="12"/>
  <c r="W180" i="12"/>
  <c r="AC180" i="12"/>
  <c r="AH180" i="12"/>
  <c r="AM180" i="12"/>
  <c r="AS180" i="12"/>
  <c r="AX180" i="12"/>
  <c r="BC180" i="12"/>
  <c r="F184" i="12"/>
  <c r="AA191" i="12"/>
  <c r="AF191" i="12"/>
  <c r="AL191" i="12"/>
  <c r="AQ191" i="12"/>
  <c r="AV191" i="12"/>
  <c r="AA192" i="12"/>
  <c r="AG192" i="12"/>
  <c r="AL192" i="12"/>
  <c r="AQ192" i="12"/>
  <c r="AW192" i="12"/>
  <c r="AB193" i="12"/>
  <c r="AG193" i="12"/>
  <c r="AL193" i="12"/>
  <c r="AR193" i="12"/>
  <c r="AW193" i="12"/>
  <c r="BD196" i="12"/>
  <c r="AZ196" i="12"/>
  <c r="AV196" i="12"/>
  <c r="AR196" i="12"/>
  <c r="AN196" i="12"/>
  <c r="AJ196" i="12"/>
  <c r="AF196" i="12"/>
  <c r="AB196" i="12"/>
  <c r="X196" i="12"/>
  <c r="W196" i="12"/>
  <c r="AC196" i="12"/>
  <c r="AH196" i="12"/>
  <c r="AM196" i="12"/>
  <c r="AS196" i="12"/>
  <c r="AX196" i="12"/>
  <c r="BC196" i="12"/>
  <c r="BC197" i="12"/>
  <c r="AY197" i="12"/>
  <c r="AU197" i="12"/>
  <c r="AQ197" i="12"/>
  <c r="AM197" i="12"/>
  <c r="AI197" i="12"/>
  <c r="AE197" i="12"/>
  <c r="AA197" i="12"/>
  <c r="W197" i="12"/>
  <c r="X197" i="12"/>
  <c r="AC197" i="12"/>
  <c r="AH197" i="12"/>
  <c r="AN197" i="12"/>
  <c r="AS197" i="12"/>
  <c r="AX197" i="12"/>
  <c r="BD197" i="12"/>
  <c r="AA199" i="12"/>
  <c r="AF199" i="12"/>
  <c r="AL199" i="12"/>
  <c r="AQ199" i="12"/>
  <c r="AV199" i="12"/>
  <c r="BD200" i="12"/>
  <c r="AZ200" i="12"/>
  <c r="AV200" i="12"/>
  <c r="AR200" i="12"/>
  <c r="AN200" i="12"/>
  <c r="AJ200" i="12"/>
  <c r="AF200" i="12"/>
  <c r="AB200" i="12"/>
  <c r="X200" i="12"/>
  <c r="W200" i="12"/>
  <c r="AC200" i="12"/>
  <c r="AH200" i="12"/>
  <c r="AM200" i="12"/>
  <c r="AS200" i="12"/>
  <c r="AX200" i="12"/>
  <c r="BC200" i="12"/>
  <c r="F204" i="12"/>
  <c r="Y205" i="12"/>
  <c r="AG205" i="12"/>
  <c r="AO205" i="12"/>
  <c r="AW205" i="12"/>
  <c r="W208" i="12"/>
  <c r="AE208" i="12"/>
  <c r="AM208" i="12"/>
  <c r="AU208" i="12"/>
  <c r="BD209" i="12"/>
  <c r="AZ209" i="12"/>
  <c r="AV209" i="12"/>
  <c r="AR209" i="12"/>
  <c r="AN209" i="12"/>
  <c r="AJ209" i="12"/>
  <c r="AF209" i="12"/>
  <c r="AB209" i="12"/>
  <c r="X209" i="12"/>
  <c r="BC209" i="12"/>
  <c r="AY209" i="12"/>
  <c r="AU209" i="12"/>
  <c r="AQ209" i="12"/>
  <c r="AM209" i="12"/>
  <c r="AI209" i="12"/>
  <c r="AE209" i="12"/>
  <c r="AA209" i="12"/>
  <c r="W209" i="12"/>
  <c r="Z209" i="12"/>
  <c r="AH209" i="12"/>
  <c r="AP209" i="12"/>
  <c r="AX209" i="12"/>
  <c r="BF209" i="12"/>
  <c r="Y213" i="12"/>
  <c r="AG213" i="12"/>
  <c r="AO213" i="12"/>
  <c r="AW213" i="12"/>
  <c r="F214" i="12"/>
  <c r="Q214" i="12"/>
  <c r="K214" i="12"/>
  <c r="Q224" i="12"/>
  <c r="K224" i="12"/>
  <c r="F224" i="12"/>
  <c r="BE225" i="12"/>
  <c r="BA225" i="12"/>
  <c r="AW225" i="12"/>
  <c r="AS225" i="12"/>
  <c r="AO225" i="12"/>
  <c r="AK225" i="12"/>
  <c r="AG225" i="12"/>
  <c r="AC225" i="12"/>
  <c r="Y225" i="12"/>
  <c r="J225" i="12"/>
  <c r="BB225" i="12"/>
  <c r="AV225" i="12"/>
  <c r="AQ225" i="12"/>
  <c r="AL225" i="12"/>
  <c r="AF225" i="12"/>
  <c r="AA225" i="12"/>
  <c r="BF225" i="12"/>
  <c r="AZ225" i="12"/>
  <c r="AU225" i="12"/>
  <c r="AP225" i="12"/>
  <c r="AJ225" i="12"/>
  <c r="AE225" i="12"/>
  <c r="Z225" i="12"/>
  <c r="AY225" i="12"/>
  <c r="AN225" i="12"/>
  <c r="AD225" i="12"/>
  <c r="W225" i="12"/>
  <c r="AI225" i="12"/>
  <c r="AX225" i="12"/>
  <c r="EH226" i="12"/>
  <c r="BE233" i="12"/>
  <c r="BA233" i="12"/>
  <c r="AW233" i="12"/>
  <c r="AS233" i="12"/>
  <c r="AO233" i="12"/>
  <c r="AK233" i="12"/>
  <c r="AG233" i="12"/>
  <c r="AC233" i="12"/>
  <c r="Y233" i="12"/>
  <c r="J233" i="12"/>
  <c r="BF233" i="12"/>
  <c r="AZ233" i="12"/>
  <c r="AU233" i="12"/>
  <c r="AP233" i="12"/>
  <c r="AJ233" i="12"/>
  <c r="AE233" i="12"/>
  <c r="Z233" i="12"/>
  <c r="BD233" i="12"/>
  <c r="AY233" i="12"/>
  <c r="AT233" i="12"/>
  <c r="AN233" i="12"/>
  <c r="AI233" i="12"/>
  <c r="AD233" i="12"/>
  <c r="X233" i="12"/>
  <c r="BB233" i="12"/>
  <c r="AQ233" i="12"/>
  <c r="AF233" i="12"/>
  <c r="AX233" i="12"/>
  <c r="AM233" i="12"/>
  <c r="AB233" i="12"/>
  <c r="W233" i="12"/>
  <c r="AR233" i="12"/>
  <c r="BC239" i="12"/>
  <c r="AY239" i="12"/>
  <c r="AU239" i="12"/>
  <c r="AQ239" i="12"/>
  <c r="AM239" i="12"/>
  <c r="AI239" i="12"/>
  <c r="AE239" i="12"/>
  <c r="AA239" i="12"/>
  <c r="W239" i="12"/>
  <c r="BB239" i="12"/>
  <c r="AW239" i="12"/>
  <c r="AR239" i="12"/>
  <c r="AL239" i="12"/>
  <c r="AG239" i="12"/>
  <c r="AB239" i="12"/>
  <c r="BF239" i="12"/>
  <c r="BA239" i="12"/>
  <c r="AV239" i="12"/>
  <c r="AP239" i="12"/>
  <c r="AK239" i="12"/>
  <c r="AF239" i="12"/>
  <c r="Z239" i="12"/>
  <c r="J239" i="12"/>
  <c r="AZ239" i="12"/>
  <c r="AO239" i="12"/>
  <c r="AD239" i="12"/>
  <c r="AX239" i="12"/>
  <c r="AN239" i="12"/>
  <c r="AC239" i="12"/>
  <c r="Y239" i="12"/>
  <c r="AT239" i="12"/>
  <c r="EB241" i="12"/>
  <c r="DY240" i="12"/>
  <c r="DZ240" i="12" s="1"/>
  <c r="EA240" i="12" s="1"/>
  <c r="ED246" i="12"/>
  <c r="EA245" i="12"/>
  <c r="EB245" i="12" s="1"/>
  <c r="EC245" i="12" s="1"/>
  <c r="EL246" i="12"/>
  <c r="BD254" i="12"/>
  <c r="AZ254" i="12"/>
  <c r="AV254" i="12"/>
  <c r="AR254" i="12"/>
  <c r="AN254" i="12"/>
  <c r="AJ254" i="12"/>
  <c r="AF254" i="12"/>
  <c r="AB254" i="12"/>
  <c r="X254" i="12"/>
  <c r="BC254" i="12"/>
  <c r="AY254" i="12"/>
  <c r="AU254" i="12"/>
  <c r="AQ254" i="12"/>
  <c r="AM254" i="12"/>
  <c r="AI254" i="12"/>
  <c r="AE254" i="12"/>
  <c r="AA254" i="12"/>
  <c r="W254" i="12"/>
  <c r="BE254" i="12"/>
  <c r="AW254" i="12"/>
  <c r="AO254" i="12"/>
  <c r="AG254" i="12"/>
  <c r="Y254" i="12"/>
  <c r="BB254" i="12"/>
  <c r="AT254" i="12"/>
  <c r="AL254" i="12"/>
  <c r="AD254" i="12"/>
  <c r="AX254" i="12"/>
  <c r="AH254" i="12"/>
  <c r="AS254" i="12"/>
  <c r="AC254" i="12"/>
  <c r="G254" i="12"/>
  <c r="F254" i="12"/>
  <c r="Q254" i="12"/>
  <c r="K254" i="12"/>
  <c r="BA254" i="12"/>
  <c r="EB261" i="12"/>
  <c r="DY260" i="12"/>
  <c r="DZ260" i="12" s="1"/>
  <c r="EA260" i="12" s="1"/>
  <c r="Z96" i="12"/>
  <c r="AD96" i="12"/>
  <c r="AH96" i="12"/>
  <c r="AL96" i="12"/>
  <c r="AP96" i="12"/>
  <c r="AT96" i="12"/>
  <c r="AX96" i="12"/>
  <c r="BB96" i="12"/>
  <c r="Z100" i="12"/>
  <c r="AD100" i="12"/>
  <c r="AH100" i="12"/>
  <c r="AL100" i="12"/>
  <c r="AP100" i="12"/>
  <c r="AT100" i="12"/>
  <c r="AX100" i="12"/>
  <c r="BB100" i="12"/>
  <c r="Z104" i="12"/>
  <c r="AD104" i="12"/>
  <c r="AH104" i="12"/>
  <c r="AL104" i="12"/>
  <c r="AP104" i="12"/>
  <c r="AT104" i="12"/>
  <c r="AX104" i="12"/>
  <c r="BB104" i="12"/>
  <c r="Z108" i="12"/>
  <c r="AD108" i="12"/>
  <c r="AH108" i="12"/>
  <c r="AL108" i="12"/>
  <c r="AP108" i="12"/>
  <c r="AT108" i="12"/>
  <c r="AX108" i="12"/>
  <c r="BB108" i="12"/>
  <c r="Z112" i="12"/>
  <c r="AD112" i="12"/>
  <c r="AH112" i="12"/>
  <c r="AL112" i="12"/>
  <c r="AP112" i="12"/>
  <c r="AT112" i="12"/>
  <c r="AX112" i="12"/>
  <c r="BB112" i="12"/>
  <c r="Z116" i="12"/>
  <c r="AD116" i="12"/>
  <c r="AH116" i="12"/>
  <c r="AL116" i="12"/>
  <c r="AP116" i="12"/>
  <c r="AT116" i="12"/>
  <c r="AX116" i="12"/>
  <c r="BB116" i="12"/>
  <c r="Z120" i="12"/>
  <c r="AD120" i="12"/>
  <c r="AH120" i="12"/>
  <c r="AL120" i="12"/>
  <c r="AP120" i="12"/>
  <c r="AT120" i="12"/>
  <c r="AX120" i="12"/>
  <c r="BB120" i="12"/>
  <c r="Z124" i="12"/>
  <c r="AD124" i="12"/>
  <c r="AH124" i="12"/>
  <c r="AL124" i="12"/>
  <c r="AP124" i="12"/>
  <c r="AT124" i="12"/>
  <c r="AX124" i="12"/>
  <c r="BB124" i="12"/>
  <c r="Z128" i="12"/>
  <c r="AD128" i="12"/>
  <c r="AH128" i="12"/>
  <c r="AL128" i="12"/>
  <c r="AP128" i="12"/>
  <c r="AT128" i="12"/>
  <c r="AX128" i="12"/>
  <c r="BB128" i="12"/>
  <c r="Z132" i="12"/>
  <c r="AD132" i="12"/>
  <c r="AH132" i="12"/>
  <c r="AL132" i="12"/>
  <c r="AP132" i="12"/>
  <c r="AT132" i="12"/>
  <c r="AX132" i="12"/>
  <c r="BB132" i="12"/>
  <c r="Z136" i="12"/>
  <c r="AD136" i="12"/>
  <c r="AH136" i="12"/>
  <c r="AL136" i="12"/>
  <c r="AP136" i="12"/>
  <c r="AT136" i="12"/>
  <c r="AX136" i="12"/>
  <c r="BB136" i="12"/>
  <c r="Z140" i="12"/>
  <c r="AD140" i="12"/>
  <c r="AH140" i="12"/>
  <c r="AL140" i="12"/>
  <c r="AP140" i="12"/>
  <c r="AT140" i="12"/>
  <c r="AX140" i="12"/>
  <c r="BB140" i="12"/>
  <c r="Z144" i="12"/>
  <c r="AD144" i="12"/>
  <c r="AH144" i="12"/>
  <c r="AL144" i="12"/>
  <c r="AP144" i="12"/>
  <c r="AT144" i="12"/>
  <c r="AX144" i="12"/>
  <c r="BB144" i="12"/>
  <c r="Z148" i="12"/>
  <c r="AD148" i="12"/>
  <c r="AH148" i="12"/>
  <c r="AL148" i="12"/>
  <c r="AP148" i="12"/>
  <c r="AT148" i="12"/>
  <c r="AX148" i="12"/>
  <c r="BB148" i="12"/>
  <c r="Z152" i="12"/>
  <c r="AD152" i="12"/>
  <c r="AH152" i="12"/>
  <c r="AL152" i="12"/>
  <c r="AP152" i="12"/>
  <c r="AT152" i="12"/>
  <c r="AX152" i="12"/>
  <c r="BB152" i="12"/>
  <c r="Z156" i="12"/>
  <c r="AD156" i="12"/>
  <c r="AH156" i="12"/>
  <c r="AL156" i="12"/>
  <c r="AP156" i="12"/>
  <c r="AT156" i="12"/>
  <c r="AX156" i="12"/>
  <c r="BB156" i="12"/>
  <c r="Z160" i="12"/>
  <c r="AD160" i="12"/>
  <c r="AH160" i="12"/>
  <c r="AL160" i="12"/>
  <c r="AP160" i="12"/>
  <c r="AT160" i="12"/>
  <c r="AX160" i="12"/>
  <c r="BB160" i="12"/>
  <c r="Z164" i="12"/>
  <c r="AD164" i="12"/>
  <c r="AH164" i="12"/>
  <c r="AL164" i="12"/>
  <c r="AP164" i="12"/>
  <c r="AT164" i="12"/>
  <c r="AX164" i="12"/>
  <c r="BB164" i="12"/>
  <c r="Z168" i="12"/>
  <c r="AD168" i="12"/>
  <c r="AH168" i="12"/>
  <c r="AL168" i="12"/>
  <c r="AP168" i="12"/>
  <c r="AT168" i="12"/>
  <c r="AX168" i="12"/>
  <c r="BB168" i="12"/>
  <c r="Z172" i="12"/>
  <c r="AD172" i="12"/>
  <c r="AH172" i="12"/>
  <c r="AL172" i="12"/>
  <c r="AP172" i="12"/>
  <c r="AT172" i="12"/>
  <c r="AX172" i="12"/>
  <c r="BB172" i="12"/>
  <c r="Z176" i="12"/>
  <c r="AD176" i="12"/>
  <c r="AH176" i="12"/>
  <c r="AL176" i="12"/>
  <c r="AP176" i="12"/>
  <c r="AT176" i="12"/>
  <c r="AX176" i="12"/>
  <c r="BB176" i="12"/>
  <c r="BE179" i="12"/>
  <c r="BA179" i="12"/>
  <c r="AW179" i="12"/>
  <c r="AS179" i="12"/>
  <c r="AO179" i="12"/>
  <c r="AK179" i="12"/>
  <c r="AG179" i="12"/>
  <c r="AC179" i="12"/>
  <c r="Y179" i="12"/>
  <c r="J179" i="12"/>
  <c r="W179" i="12"/>
  <c r="AB179" i="12"/>
  <c r="AH179" i="12"/>
  <c r="AM179" i="12"/>
  <c r="AR179" i="12"/>
  <c r="AX179" i="12"/>
  <c r="BC179" i="12"/>
  <c r="BE191" i="12"/>
  <c r="BA191" i="12"/>
  <c r="AW191" i="12"/>
  <c r="AS191" i="12"/>
  <c r="AO191" i="12"/>
  <c r="AK191" i="12"/>
  <c r="AG191" i="12"/>
  <c r="AC191" i="12"/>
  <c r="Y191" i="12"/>
  <c r="J191" i="12"/>
  <c r="W191" i="12"/>
  <c r="AB191" i="12"/>
  <c r="AH191" i="12"/>
  <c r="AM191" i="12"/>
  <c r="AR191" i="12"/>
  <c r="AX191" i="12"/>
  <c r="BC191" i="12"/>
  <c r="BD192" i="12"/>
  <c r="AZ192" i="12"/>
  <c r="AV192" i="12"/>
  <c r="AR192" i="12"/>
  <c r="AN192" i="12"/>
  <c r="AJ192" i="12"/>
  <c r="AF192" i="12"/>
  <c r="AB192" i="12"/>
  <c r="X192" i="12"/>
  <c r="W192" i="12"/>
  <c r="AC192" i="12"/>
  <c r="AH192" i="12"/>
  <c r="AM192" i="12"/>
  <c r="AS192" i="12"/>
  <c r="AX192" i="12"/>
  <c r="BC192" i="12"/>
  <c r="BC193" i="12"/>
  <c r="AY193" i="12"/>
  <c r="AU193" i="12"/>
  <c r="AQ193" i="12"/>
  <c r="AM193" i="12"/>
  <c r="AI193" i="12"/>
  <c r="AE193" i="12"/>
  <c r="AA193" i="12"/>
  <c r="W193" i="12"/>
  <c r="X193" i="12"/>
  <c r="AC193" i="12"/>
  <c r="AH193" i="12"/>
  <c r="AN193" i="12"/>
  <c r="AS193" i="12"/>
  <c r="AX193" i="12"/>
  <c r="BD193" i="12"/>
  <c r="ED196" i="12"/>
  <c r="EA195" i="12"/>
  <c r="EB195" i="12" s="1"/>
  <c r="EC195" i="12" s="1"/>
  <c r="Q198" i="12"/>
  <c r="K198" i="12"/>
  <c r="BE199" i="12"/>
  <c r="BA199" i="12"/>
  <c r="AW199" i="12"/>
  <c r="AS199" i="12"/>
  <c r="AO199" i="12"/>
  <c r="AK199" i="12"/>
  <c r="AG199" i="12"/>
  <c r="AC199" i="12"/>
  <c r="Y199" i="12"/>
  <c r="J199" i="12"/>
  <c r="W199" i="12"/>
  <c r="AB199" i="12"/>
  <c r="AH199" i="12"/>
  <c r="AM199" i="12"/>
  <c r="AR199" i="12"/>
  <c r="AX199" i="12"/>
  <c r="BC199" i="12"/>
  <c r="BD205" i="12"/>
  <c r="AZ205" i="12"/>
  <c r="AV205" i="12"/>
  <c r="AR205" i="12"/>
  <c r="AN205" i="12"/>
  <c r="AJ205" i="12"/>
  <c r="AF205" i="12"/>
  <c r="AB205" i="12"/>
  <c r="X205" i="12"/>
  <c r="BC205" i="12"/>
  <c r="AY205" i="12"/>
  <c r="AU205" i="12"/>
  <c r="AQ205" i="12"/>
  <c r="AM205" i="12"/>
  <c r="AI205" i="12"/>
  <c r="AE205" i="12"/>
  <c r="AA205" i="12"/>
  <c r="W205" i="12"/>
  <c r="Z205" i="12"/>
  <c r="AH205" i="12"/>
  <c r="AP205" i="12"/>
  <c r="AX205" i="12"/>
  <c r="BF205" i="12"/>
  <c r="EG206" i="12"/>
  <c r="BE208" i="12"/>
  <c r="BA208" i="12"/>
  <c r="AW208" i="12"/>
  <c r="AS208" i="12"/>
  <c r="AO208" i="12"/>
  <c r="AK208" i="12"/>
  <c r="AG208" i="12"/>
  <c r="AC208" i="12"/>
  <c r="Y208" i="12"/>
  <c r="J208" i="12"/>
  <c r="BD208" i="12"/>
  <c r="AZ208" i="12"/>
  <c r="AV208" i="12"/>
  <c r="AR208" i="12"/>
  <c r="AN208" i="12"/>
  <c r="AJ208" i="12"/>
  <c r="AF208" i="12"/>
  <c r="AB208" i="12"/>
  <c r="X208" i="12"/>
  <c r="Z208" i="12"/>
  <c r="AH208" i="12"/>
  <c r="AP208" i="12"/>
  <c r="AX208" i="12"/>
  <c r="BF208" i="12"/>
  <c r="G209" i="12"/>
  <c r="F209" i="12"/>
  <c r="F210" i="12"/>
  <c r="Q210" i="12"/>
  <c r="K210" i="12"/>
  <c r="EB211" i="12"/>
  <c r="DY210" i="12"/>
  <c r="DZ210" i="12" s="1"/>
  <c r="EA210" i="12" s="1"/>
  <c r="BD213" i="12"/>
  <c r="AZ213" i="12"/>
  <c r="AV213" i="12"/>
  <c r="AR213" i="12"/>
  <c r="AN213" i="12"/>
  <c r="AJ213" i="12"/>
  <c r="AF213" i="12"/>
  <c r="AB213" i="12"/>
  <c r="X213" i="12"/>
  <c r="BC213" i="12"/>
  <c r="AY213" i="12"/>
  <c r="AU213" i="12"/>
  <c r="AQ213" i="12"/>
  <c r="AM213" i="12"/>
  <c r="AI213" i="12"/>
  <c r="AE213" i="12"/>
  <c r="AA213" i="12"/>
  <c r="W213" i="12"/>
  <c r="Z213" i="12"/>
  <c r="AH213" i="12"/>
  <c r="AP213" i="12"/>
  <c r="AX213" i="12"/>
  <c r="BF213" i="12"/>
  <c r="EI216" i="12"/>
  <c r="F218" i="12"/>
  <c r="Q218" i="12"/>
  <c r="K218" i="12"/>
  <c r="ED221" i="12"/>
  <c r="EA220" i="12"/>
  <c r="EB220" i="12" s="1"/>
  <c r="EC220" i="12" s="1"/>
  <c r="F222" i="12"/>
  <c r="Q222" i="12"/>
  <c r="K222" i="12"/>
  <c r="EC231" i="12"/>
  <c r="DZ230" i="12"/>
  <c r="EA230" i="12" s="1"/>
  <c r="EB230" i="12" s="1"/>
  <c r="G242" i="12"/>
  <c r="F242" i="12"/>
  <c r="Q242" i="12"/>
  <c r="K242" i="12"/>
  <c r="F251" i="12"/>
  <c r="Q251" i="12"/>
  <c r="K251" i="12"/>
  <c r="EC251" i="12"/>
  <c r="DZ250" i="12"/>
  <c r="EA250" i="12" s="1"/>
  <c r="EB250" i="12" s="1"/>
  <c r="EH251" i="12"/>
  <c r="J254" i="12"/>
  <c r="Z254" i="12"/>
  <c r="BF254" i="12"/>
  <c r="EF256" i="12"/>
  <c r="BC231" i="12"/>
  <c r="AY231" i="12"/>
  <c r="AU231" i="12"/>
  <c r="AQ231" i="12"/>
  <c r="AM231" i="12"/>
  <c r="AI231" i="12"/>
  <c r="AE231" i="12"/>
  <c r="AA231" i="12"/>
  <c r="W231" i="12"/>
  <c r="BB231" i="12"/>
  <c r="AW231" i="12"/>
  <c r="AR231" i="12"/>
  <c r="AL231" i="12"/>
  <c r="AG231" i="12"/>
  <c r="AB231" i="12"/>
  <c r="BF231" i="12"/>
  <c r="BA231" i="12"/>
  <c r="AV231" i="12"/>
  <c r="AP231" i="12"/>
  <c r="AK231" i="12"/>
  <c r="AF231" i="12"/>
  <c r="Z231" i="12"/>
  <c r="J231" i="12"/>
  <c r="Y231" i="12"/>
  <c r="AJ231" i="12"/>
  <c r="AT231" i="12"/>
  <c r="BE231" i="12"/>
  <c r="Q232" i="12"/>
  <c r="K232" i="12"/>
  <c r="BC235" i="12"/>
  <c r="AY235" i="12"/>
  <c r="AU235" i="12"/>
  <c r="AQ235" i="12"/>
  <c r="AM235" i="12"/>
  <c r="AI235" i="12"/>
  <c r="AE235" i="12"/>
  <c r="AA235" i="12"/>
  <c r="W235" i="12"/>
  <c r="BB235" i="12"/>
  <c r="AW235" i="12"/>
  <c r="AR235" i="12"/>
  <c r="AL235" i="12"/>
  <c r="AG235" i="12"/>
  <c r="AB235" i="12"/>
  <c r="BF235" i="12"/>
  <c r="BA235" i="12"/>
  <c r="AV235" i="12"/>
  <c r="AP235" i="12"/>
  <c r="AK235" i="12"/>
  <c r="AF235" i="12"/>
  <c r="Z235" i="12"/>
  <c r="J235" i="12"/>
  <c r="Y235" i="12"/>
  <c r="AJ235" i="12"/>
  <c r="AT235" i="12"/>
  <c r="BE235" i="12"/>
  <c r="Q236" i="12"/>
  <c r="K236" i="12"/>
  <c r="F236" i="12"/>
  <c r="EB236" i="12"/>
  <c r="DY235" i="12"/>
  <c r="DZ235" i="12" s="1"/>
  <c r="EA235" i="12" s="1"/>
  <c r="BD238" i="12"/>
  <c r="AZ238" i="12"/>
  <c r="AV238" i="12"/>
  <c r="AR238" i="12"/>
  <c r="AN238" i="12"/>
  <c r="AJ238" i="12"/>
  <c r="AF238" i="12"/>
  <c r="AB238" i="12"/>
  <c r="X238" i="12"/>
  <c r="BB238" i="12"/>
  <c r="AW238" i="12"/>
  <c r="AQ238" i="12"/>
  <c r="AL238" i="12"/>
  <c r="AG238" i="12"/>
  <c r="AA238" i="12"/>
  <c r="BF238" i="12"/>
  <c r="BA238" i="12"/>
  <c r="AU238" i="12"/>
  <c r="AP238" i="12"/>
  <c r="AK238" i="12"/>
  <c r="AE238" i="12"/>
  <c r="Z238" i="12"/>
  <c r="J238" i="12"/>
  <c r="Y238" i="12"/>
  <c r="AI238" i="12"/>
  <c r="AT238" i="12"/>
  <c r="BE238" i="12"/>
  <c r="Q240" i="12"/>
  <c r="K240" i="12"/>
  <c r="F240" i="12"/>
  <c r="EM241" i="12"/>
  <c r="F243" i="12"/>
  <c r="Q243" i="12"/>
  <c r="K243" i="12"/>
  <c r="BD250" i="12"/>
  <c r="AZ250" i="12"/>
  <c r="AV250" i="12"/>
  <c r="AR250" i="12"/>
  <c r="AN250" i="12"/>
  <c r="AJ250" i="12"/>
  <c r="AF250" i="12"/>
  <c r="AB250" i="12"/>
  <c r="X250" i="12"/>
  <c r="BC250" i="12"/>
  <c r="AY250" i="12"/>
  <c r="AU250" i="12"/>
  <c r="AQ250" i="12"/>
  <c r="AM250" i="12"/>
  <c r="AI250" i="12"/>
  <c r="AE250" i="12"/>
  <c r="AA250" i="12"/>
  <c r="W250" i="12"/>
  <c r="BE250" i="12"/>
  <c r="AW250" i="12"/>
  <c r="AO250" i="12"/>
  <c r="AG250" i="12"/>
  <c r="Y250" i="12"/>
  <c r="BB250" i="12"/>
  <c r="AT250" i="12"/>
  <c r="AL250" i="12"/>
  <c r="AD250" i="12"/>
  <c r="G250" i="12"/>
  <c r="F250" i="12"/>
  <c r="Q250" i="12"/>
  <c r="K250" i="12"/>
  <c r="AK250" i="12"/>
  <c r="BA250" i="12"/>
  <c r="EG251" i="12"/>
  <c r="EB256" i="12"/>
  <c r="DY255" i="12"/>
  <c r="DZ255" i="12" s="1"/>
  <c r="EA255" i="12" s="1"/>
  <c r="EG256" i="12"/>
  <c r="G258" i="12"/>
  <c r="F258" i="12"/>
  <c r="G262" i="12"/>
  <c r="F262" i="12"/>
  <c r="DY225" i="12"/>
  <c r="DZ225" i="12" s="1"/>
  <c r="EA225" i="12" s="1"/>
  <c r="EB225" i="12" s="1"/>
  <c r="EC225" i="12" s="1"/>
  <c r="F227" i="12"/>
  <c r="G227" i="12"/>
  <c r="G230" i="12"/>
  <c r="F230" i="12"/>
  <c r="AC231" i="12"/>
  <c r="AN231" i="12"/>
  <c r="AX231" i="12"/>
  <c r="EK231" i="12"/>
  <c r="BD234" i="12"/>
  <c r="AZ234" i="12"/>
  <c r="AV234" i="12"/>
  <c r="AR234" i="12"/>
  <c r="AN234" i="12"/>
  <c r="AJ234" i="12"/>
  <c r="AF234" i="12"/>
  <c r="AB234" i="12"/>
  <c r="X234" i="12"/>
  <c r="BF234" i="12"/>
  <c r="BA234" i="12"/>
  <c r="AU234" i="12"/>
  <c r="AP234" i="12"/>
  <c r="AK234" i="12"/>
  <c r="AE234" i="12"/>
  <c r="Z234" i="12"/>
  <c r="J234" i="12"/>
  <c r="BE234" i="12"/>
  <c r="AY234" i="12"/>
  <c r="AT234" i="12"/>
  <c r="AO234" i="12"/>
  <c r="AI234" i="12"/>
  <c r="AD234" i="12"/>
  <c r="Y234" i="12"/>
  <c r="AC234" i="12"/>
  <c r="AM234" i="12"/>
  <c r="AX234" i="12"/>
  <c r="AC235" i="12"/>
  <c r="AN235" i="12"/>
  <c r="AX235" i="12"/>
  <c r="EC236" i="12"/>
  <c r="BE237" i="12"/>
  <c r="BA237" i="12"/>
  <c r="AW237" i="12"/>
  <c r="AS237" i="12"/>
  <c r="AO237" i="12"/>
  <c r="AK237" i="12"/>
  <c r="AG237" i="12"/>
  <c r="AC237" i="12"/>
  <c r="Y237" i="12"/>
  <c r="J237" i="12"/>
  <c r="BB237" i="12"/>
  <c r="AV237" i="12"/>
  <c r="AQ237" i="12"/>
  <c r="AL237" i="12"/>
  <c r="AF237" i="12"/>
  <c r="AA237" i="12"/>
  <c r="BF237" i="12"/>
  <c r="AZ237" i="12"/>
  <c r="AU237" i="12"/>
  <c r="AP237" i="12"/>
  <c r="AJ237" i="12"/>
  <c r="AE237" i="12"/>
  <c r="Z237" i="12"/>
  <c r="W237" i="12"/>
  <c r="AH237" i="12"/>
  <c r="AR237" i="12"/>
  <c r="BC237" i="12"/>
  <c r="AC238" i="12"/>
  <c r="AM238" i="12"/>
  <c r="AX238" i="12"/>
  <c r="EI241" i="12"/>
  <c r="EH246" i="12"/>
  <c r="J250" i="12"/>
  <c r="Z250" i="12"/>
  <c r="AP250" i="12"/>
  <c r="BF250" i="12"/>
  <c r="F259" i="12"/>
  <c r="Q259" i="12"/>
  <c r="K259" i="12"/>
  <c r="EM261" i="12"/>
  <c r="F263" i="12"/>
  <c r="Q263" i="12"/>
  <c r="K263" i="12"/>
  <c r="JF31" i="9"/>
  <c r="JI31" i="9"/>
  <c r="JE31" i="9"/>
  <c r="JD32" i="9"/>
  <c r="JH31" i="9"/>
  <c r="JG31" i="9"/>
  <c r="Z182" i="12"/>
  <c r="AD182" i="12"/>
  <c r="AH182" i="12"/>
  <c r="AL182" i="12"/>
  <c r="AP182" i="12"/>
  <c r="AT182" i="12"/>
  <c r="AX182" i="12"/>
  <c r="BB182" i="12"/>
  <c r="Z186" i="12"/>
  <c r="AD186" i="12"/>
  <c r="AH186" i="12"/>
  <c r="AL186" i="12"/>
  <c r="AP186" i="12"/>
  <c r="AT186" i="12"/>
  <c r="AX186" i="12"/>
  <c r="BB186" i="12"/>
  <c r="Z190" i="12"/>
  <c r="AD190" i="12"/>
  <c r="AH190" i="12"/>
  <c r="AL190" i="12"/>
  <c r="AP190" i="12"/>
  <c r="AT190" i="12"/>
  <c r="AX190" i="12"/>
  <c r="BB190" i="12"/>
  <c r="Z194" i="12"/>
  <c r="AD194" i="12"/>
  <c r="AH194" i="12"/>
  <c r="AL194" i="12"/>
  <c r="AP194" i="12"/>
  <c r="AT194" i="12"/>
  <c r="AX194" i="12"/>
  <c r="BB194" i="12"/>
  <c r="Z198" i="12"/>
  <c r="AD198" i="12"/>
  <c r="AH198" i="12"/>
  <c r="AL198" i="12"/>
  <c r="AP198" i="12"/>
  <c r="AT198" i="12"/>
  <c r="AX198" i="12"/>
  <c r="BB198" i="12"/>
  <c r="Z202" i="12"/>
  <c r="AD202" i="12"/>
  <c r="AH202" i="12"/>
  <c r="AL202" i="12"/>
  <c r="AP202" i="12"/>
  <c r="AT202" i="12"/>
  <c r="AX202" i="12"/>
  <c r="BB202" i="12"/>
  <c r="DY205" i="12"/>
  <c r="DZ205" i="12" s="1"/>
  <c r="EA205" i="12" s="1"/>
  <c r="EB205" i="12" s="1"/>
  <c r="Z206" i="12"/>
  <c r="AD206" i="12"/>
  <c r="AH206" i="12"/>
  <c r="AL206" i="12"/>
  <c r="AP206" i="12"/>
  <c r="AT206" i="12"/>
  <c r="AX206" i="12"/>
  <c r="BB206" i="12"/>
  <c r="J207" i="12"/>
  <c r="Y207" i="12"/>
  <c r="AC207" i="12"/>
  <c r="AG207" i="12"/>
  <c r="AK207" i="12"/>
  <c r="AO207" i="12"/>
  <c r="AS207" i="12"/>
  <c r="AW207" i="12"/>
  <c r="BA207" i="12"/>
  <c r="BE207" i="12"/>
  <c r="Z210" i="12"/>
  <c r="AD210" i="12"/>
  <c r="AH210" i="12"/>
  <c r="AL210" i="12"/>
  <c r="AP210" i="12"/>
  <c r="AT210" i="12"/>
  <c r="AX210" i="12"/>
  <c r="BB210" i="12"/>
  <c r="J211" i="12"/>
  <c r="Y211" i="12"/>
  <c r="AC211" i="12"/>
  <c r="AG211" i="12"/>
  <c r="AK211" i="12"/>
  <c r="AO211" i="12"/>
  <c r="AS211" i="12"/>
  <c r="AW211" i="12"/>
  <c r="BA211" i="12"/>
  <c r="BE211" i="12"/>
  <c r="Z214" i="12"/>
  <c r="AD214" i="12"/>
  <c r="AH214" i="12"/>
  <c r="AL214" i="12"/>
  <c r="AP214" i="12"/>
  <c r="AT214" i="12"/>
  <c r="AX214" i="12"/>
  <c r="BB214" i="12"/>
  <c r="J215" i="12"/>
  <c r="Y215" i="12"/>
  <c r="AC215" i="12"/>
  <c r="AG215" i="12"/>
  <c r="AK215" i="12"/>
  <c r="AO215" i="12"/>
  <c r="AS215" i="12"/>
  <c r="AW215" i="12"/>
  <c r="BA215" i="12"/>
  <c r="BE215" i="12"/>
  <c r="EA215" i="12"/>
  <c r="EB215" i="12" s="1"/>
  <c r="EC215" i="12" s="1"/>
  <c r="ED215" i="12" s="1"/>
  <c r="Z218" i="12"/>
  <c r="AD218" i="12"/>
  <c r="AH218" i="12"/>
  <c r="AL218" i="12"/>
  <c r="AP218" i="12"/>
  <c r="AT218" i="12"/>
  <c r="AX218" i="12"/>
  <c r="BB218" i="12"/>
  <c r="J219" i="12"/>
  <c r="Y219" i="12"/>
  <c r="AC219" i="12"/>
  <c r="AG219" i="12"/>
  <c r="AK219" i="12"/>
  <c r="AO219" i="12"/>
  <c r="AS219" i="12"/>
  <c r="AW219" i="12"/>
  <c r="BA219" i="12"/>
  <c r="BE219" i="12"/>
  <c r="DZ220" i="12"/>
  <c r="BD222" i="12"/>
  <c r="AZ222" i="12"/>
  <c r="AV222" i="12"/>
  <c r="AR222" i="12"/>
  <c r="AN222" i="12"/>
  <c r="Z222" i="12"/>
  <c r="AD222" i="12"/>
  <c r="AH222" i="12"/>
  <c r="AL222" i="12"/>
  <c r="AQ222" i="12"/>
  <c r="AW222" i="12"/>
  <c r="BB222" i="12"/>
  <c r="AB223" i="12"/>
  <c r="AG223" i="12"/>
  <c r="AL223" i="12"/>
  <c r="AR223" i="12"/>
  <c r="AW223" i="12"/>
  <c r="BD226" i="12"/>
  <c r="AZ226" i="12"/>
  <c r="AV226" i="12"/>
  <c r="AR226" i="12"/>
  <c r="AN226" i="12"/>
  <c r="AJ226" i="12"/>
  <c r="AF226" i="12"/>
  <c r="AB226" i="12"/>
  <c r="X226" i="12"/>
  <c r="W226" i="12"/>
  <c r="AC226" i="12"/>
  <c r="AH226" i="12"/>
  <c r="AM226" i="12"/>
  <c r="AS226" i="12"/>
  <c r="AX226" i="12"/>
  <c r="BC226" i="12"/>
  <c r="BC227" i="12"/>
  <c r="AY227" i="12"/>
  <c r="AU227" i="12"/>
  <c r="AQ227" i="12"/>
  <c r="AM227" i="12"/>
  <c r="AI227" i="12"/>
  <c r="AE227" i="12"/>
  <c r="AA227" i="12"/>
  <c r="W227" i="12"/>
  <c r="X227" i="12"/>
  <c r="AC227" i="12"/>
  <c r="AH227" i="12"/>
  <c r="AN227" i="12"/>
  <c r="AS227" i="12"/>
  <c r="AX227" i="12"/>
  <c r="BD227" i="12"/>
  <c r="AA229" i="12"/>
  <c r="AF229" i="12"/>
  <c r="AL229" i="12"/>
  <c r="AQ229" i="12"/>
  <c r="AV229" i="12"/>
  <c r="BD230" i="12"/>
  <c r="AZ230" i="12"/>
  <c r="AV230" i="12"/>
  <c r="AR230" i="12"/>
  <c r="AN230" i="12"/>
  <c r="AJ230" i="12"/>
  <c r="AF230" i="12"/>
  <c r="AB230" i="12"/>
  <c r="X230" i="12"/>
  <c r="W230" i="12"/>
  <c r="AC230" i="12"/>
  <c r="AH230" i="12"/>
  <c r="AM230" i="12"/>
  <c r="AS230" i="12"/>
  <c r="AX230" i="12"/>
  <c r="BC230" i="12"/>
  <c r="F234" i="12"/>
  <c r="BE241" i="12"/>
  <c r="BA241" i="12"/>
  <c r="AW241" i="12"/>
  <c r="AS241" i="12"/>
  <c r="AO241" i="12"/>
  <c r="AK241" i="12"/>
  <c r="AG241" i="12"/>
  <c r="AC241" i="12"/>
  <c r="Y241" i="12"/>
  <c r="J241" i="12"/>
  <c r="BD241" i="12"/>
  <c r="AZ241" i="12"/>
  <c r="AV241" i="12"/>
  <c r="AR241" i="12"/>
  <c r="AN241" i="12"/>
  <c r="AJ241" i="12"/>
  <c r="AF241" i="12"/>
  <c r="AB241" i="12"/>
  <c r="X241" i="12"/>
  <c r="W241" i="12"/>
  <c r="AE241" i="12"/>
  <c r="AM241" i="12"/>
  <c r="AU241" i="12"/>
  <c r="BC241" i="12"/>
  <c r="Y242" i="12"/>
  <c r="AG242" i="12"/>
  <c r="AO242" i="12"/>
  <c r="AW242" i="12"/>
  <c r="BE245" i="12"/>
  <c r="BA245" i="12"/>
  <c r="AW245" i="12"/>
  <c r="AS245" i="12"/>
  <c r="AO245" i="12"/>
  <c r="AK245" i="12"/>
  <c r="AG245" i="12"/>
  <c r="AC245" i="12"/>
  <c r="Y245" i="12"/>
  <c r="J245" i="12"/>
  <c r="BD245" i="12"/>
  <c r="AZ245" i="12"/>
  <c r="AV245" i="12"/>
  <c r="AR245" i="12"/>
  <c r="AN245" i="12"/>
  <c r="AJ245" i="12"/>
  <c r="AF245" i="12"/>
  <c r="AB245" i="12"/>
  <c r="X245" i="12"/>
  <c r="W245" i="12"/>
  <c r="AE245" i="12"/>
  <c r="AM245" i="12"/>
  <c r="AU245" i="12"/>
  <c r="BC245" i="12"/>
  <c r="BD246" i="12"/>
  <c r="AZ246" i="12"/>
  <c r="AV246" i="12"/>
  <c r="AR246" i="12"/>
  <c r="AN246" i="12"/>
  <c r="AJ246" i="12"/>
  <c r="AF246" i="12"/>
  <c r="AB246" i="12"/>
  <c r="X246" i="12"/>
  <c r="BC246" i="12"/>
  <c r="AY246" i="12"/>
  <c r="AU246" i="12"/>
  <c r="AQ246" i="12"/>
  <c r="AM246" i="12"/>
  <c r="AI246" i="12"/>
  <c r="AE246" i="12"/>
  <c r="AA246" i="12"/>
  <c r="W246" i="12"/>
  <c r="Z246" i="12"/>
  <c r="AH246" i="12"/>
  <c r="AP246" i="12"/>
  <c r="AX246" i="12"/>
  <c r="BF246" i="12"/>
  <c r="BE249" i="12"/>
  <c r="BA249" i="12"/>
  <c r="AW249" i="12"/>
  <c r="AS249" i="12"/>
  <c r="AO249" i="12"/>
  <c r="AK249" i="12"/>
  <c r="AG249" i="12"/>
  <c r="AC249" i="12"/>
  <c r="Y249" i="12"/>
  <c r="J249" i="12"/>
  <c r="BD249" i="12"/>
  <c r="AZ249" i="12"/>
  <c r="AV249" i="12"/>
  <c r="AR249" i="12"/>
  <c r="AN249" i="12"/>
  <c r="AJ249" i="12"/>
  <c r="AF249" i="12"/>
  <c r="AB249" i="12"/>
  <c r="X249" i="12"/>
  <c r="W249" i="12"/>
  <c r="AE249" i="12"/>
  <c r="AM249" i="12"/>
  <c r="AU249" i="12"/>
  <c r="BC249" i="12"/>
  <c r="AD253" i="12"/>
  <c r="AL253" i="12"/>
  <c r="AT253" i="12"/>
  <c r="F255" i="12"/>
  <c r="Q255" i="12"/>
  <c r="K255" i="12"/>
  <c r="BE257" i="12"/>
  <c r="BA257" i="12"/>
  <c r="AW257" i="12"/>
  <c r="AS257" i="12"/>
  <c r="AO257" i="12"/>
  <c r="AK257" i="12"/>
  <c r="AG257" i="12"/>
  <c r="AC257" i="12"/>
  <c r="Y257" i="12"/>
  <c r="J257" i="12"/>
  <c r="BD257" i="12"/>
  <c r="AZ257" i="12"/>
  <c r="AV257" i="12"/>
  <c r="AR257" i="12"/>
  <c r="AN257" i="12"/>
  <c r="AJ257" i="12"/>
  <c r="AF257" i="12"/>
  <c r="AB257" i="12"/>
  <c r="X257" i="12"/>
  <c r="W257" i="12"/>
  <c r="AE257" i="12"/>
  <c r="AM257" i="12"/>
  <c r="AU257" i="12"/>
  <c r="BC257" i="12"/>
  <c r="Y258" i="12"/>
  <c r="AG258" i="12"/>
  <c r="AO258" i="12"/>
  <c r="AW258" i="12"/>
  <c r="BE261" i="12"/>
  <c r="BA261" i="12"/>
  <c r="AW261" i="12"/>
  <c r="AS261" i="12"/>
  <c r="AO261" i="12"/>
  <c r="AK261" i="12"/>
  <c r="AG261" i="12"/>
  <c r="AC261" i="12"/>
  <c r="Y261" i="12"/>
  <c r="J261" i="12"/>
  <c r="BD261" i="12"/>
  <c r="AZ261" i="12"/>
  <c r="AV261" i="12"/>
  <c r="AR261" i="12"/>
  <c r="AN261" i="12"/>
  <c r="AJ261" i="12"/>
  <c r="AF261" i="12"/>
  <c r="AB261" i="12"/>
  <c r="X261" i="12"/>
  <c r="W261" i="12"/>
  <c r="AE261" i="12"/>
  <c r="AM261" i="12"/>
  <c r="AU261" i="12"/>
  <c r="BC261" i="12"/>
  <c r="Y262" i="12"/>
  <c r="AG262" i="12"/>
  <c r="AO262" i="12"/>
  <c r="AW262" i="12"/>
  <c r="BE265" i="12"/>
  <c r="BA265" i="12"/>
  <c r="AW265" i="12"/>
  <c r="AS265" i="12"/>
  <c r="AO265" i="12"/>
  <c r="AK265" i="12"/>
  <c r="AG265" i="12"/>
  <c r="AC265" i="12"/>
  <c r="Y265" i="12"/>
  <c r="J265" i="12"/>
  <c r="BD265" i="12"/>
  <c r="AZ265" i="12"/>
  <c r="AV265" i="12"/>
  <c r="AR265" i="12"/>
  <c r="AN265" i="12"/>
  <c r="AJ265" i="12"/>
  <c r="AF265" i="12"/>
  <c r="AB265" i="12"/>
  <c r="X265" i="12"/>
  <c r="W265" i="12"/>
  <c r="AE265" i="12"/>
  <c r="AM265" i="12"/>
  <c r="AU265" i="12"/>
  <c r="BC265" i="12"/>
  <c r="BD266" i="12"/>
  <c r="AZ266" i="12"/>
  <c r="AV266" i="12"/>
  <c r="AR266" i="12"/>
  <c r="AN266" i="12"/>
  <c r="AJ266" i="12"/>
  <c r="AF266" i="12"/>
  <c r="AB266" i="12"/>
  <c r="X266" i="12"/>
  <c r="BC266" i="12"/>
  <c r="AY266" i="12"/>
  <c r="AU266" i="12"/>
  <c r="AQ266" i="12"/>
  <c r="AM266" i="12"/>
  <c r="AI266" i="12"/>
  <c r="AE266" i="12"/>
  <c r="AA266" i="12"/>
  <c r="W266" i="12"/>
  <c r="Z266" i="12"/>
  <c r="AH266" i="12"/>
  <c r="AP266" i="12"/>
  <c r="AX266" i="12"/>
  <c r="BF266" i="12"/>
  <c r="JG30" i="9"/>
  <c r="JF30" i="9"/>
  <c r="Z207" i="12"/>
  <c r="AD207" i="12"/>
  <c r="AH207" i="12"/>
  <c r="AL207" i="12"/>
  <c r="AP207" i="12"/>
  <c r="AT207" i="12"/>
  <c r="AX207" i="12"/>
  <c r="BB207" i="12"/>
  <c r="Z211" i="12"/>
  <c r="AD211" i="12"/>
  <c r="AH211" i="12"/>
  <c r="AL211" i="12"/>
  <c r="AP211" i="12"/>
  <c r="AT211" i="12"/>
  <c r="AX211" i="12"/>
  <c r="BB211" i="12"/>
  <c r="Z215" i="12"/>
  <c r="AD215" i="12"/>
  <c r="AH215" i="12"/>
  <c r="AL215" i="12"/>
  <c r="AP215" i="12"/>
  <c r="AT215" i="12"/>
  <c r="AX215" i="12"/>
  <c r="BB215" i="12"/>
  <c r="Z219" i="12"/>
  <c r="AD219" i="12"/>
  <c r="AH219" i="12"/>
  <c r="AL219" i="12"/>
  <c r="AP219" i="12"/>
  <c r="AT219" i="12"/>
  <c r="AX219" i="12"/>
  <c r="BB219" i="12"/>
  <c r="BC223" i="12"/>
  <c r="AY223" i="12"/>
  <c r="AU223" i="12"/>
  <c r="AQ223" i="12"/>
  <c r="AM223" i="12"/>
  <c r="AI223" i="12"/>
  <c r="AE223" i="12"/>
  <c r="AA223" i="12"/>
  <c r="W223" i="12"/>
  <c r="X223" i="12"/>
  <c r="AC223" i="12"/>
  <c r="AH223" i="12"/>
  <c r="AN223" i="12"/>
  <c r="AS223" i="12"/>
  <c r="AX223" i="12"/>
  <c r="BD223" i="12"/>
  <c r="ED226" i="12"/>
  <c r="Q228" i="12"/>
  <c r="K228" i="12"/>
  <c r="BE229" i="12"/>
  <c r="BA229" i="12"/>
  <c r="AW229" i="12"/>
  <c r="AS229" i="12"/>
  <c r="AO229" i="12"/>
  <c r="AK229" i="12"/>
  <c r="AG229" i="12"/>
  <c r="AC229" i="12"/>
  <c r="Y229" i="12"/>
  <c r="J229" i="12"/>
  <c r="W229" i="12"/>
  <c r="AB229" i="12"/>
  <c r="AH229" i="12"/>
  <c r="AM229" i="12"/>
  <c r="AR229" i="12"/>
  <c r="AX229" i="12"/>
  <c r="BC229" i="12"/>
  <c r="BD242" i="12"/>
  <c r="AZ242" i="12"/>
  <c r="AV242" i="12"/>
  <c r="AR242" i="12"/>
  <c r="AN242" i="12"/>
  <c r="AJ242" i="12"/>
  <c r="AF242" i="12"/>
  <c r="AB242" i="12"/>
  <c r="X242" i="12"/>
  <c r="BC242" i="12"/>
  <c r="AY242" i="12"/>
  <c r="AU242" i="12"/>
  <c r="AQ242" i="12"/>
  <c r="AM242" i="12"/>
  <c r="AI242" i="12"/>
  <c r="AE242" i="12"/>
  <c r="AA242" i="12"/>
  <c r="W242" i="12"/>
  <c r="Z242" i="12"/>
  <c r="AH242" i="12"/>
  <c r="AP242" i="12"/>
  <c r="AX242" i="12"/>
  <c r="BF242" i="12"/>
  <c r="G246" i="12"/>
  <c r="F246" i="12"/>
  <c r="F247" i="12"/>
  <c r="Q247" i="12"/>
  <c r="K247" i="12"/>
  <c r="BE253" i="12"/>
  <c r="BA253" i="12"/>
  <c r="AW253" i="12"/>
  <c r="AS253" i="12"/>
  <c r="AO253" i="12"/>
  <c r="AK253" i="12"/>
  <c r="AG253" i="12"/>
  <c r="AC253" i="12"/>
  <c r="Y253" i="12"/>
  <c r="J253" i="12"/>
  <c r="BD253" i="12"/>
  <c r="AZ253" i="12"/>
  <c r="AV253" i="12"/>
  <c r="AR253" i="12"/>
  <c r="AN253" i="12"/>
  <c r="AJ253" i="12"/>
  <c r="AF253" i="12"/>
  <c r="AB253" i="12"/>
  <c r="X253" i="12"/>
  <c r="W253" i="12"/>
  <c r="AE253" i="12"/>
  <c r="AM253" i="12"/>
  <c r="AU253" i="12"/>
  <c r="BC253" i="12"/>
  <c r="BD258" i="12"/>
  <c r="AZ258" i="12"/>
  <c r="AV258" i="12"/>
  <c r="AR258" i="12"/>
  <c r="AN258" i="12"/>
  <c r="AJ258" i="12"/>
  <c r="AF258" i="12"/>
  <c r="AB258" i="12"/>
  <c r="X258" i="12"/>
  <c r="BC258" i="12"/>
  <c r="AY258" i="12"/>
  <c r="AU258" i="12"/>
  <c r="AQ258" i="12"/>
  <c r="AM258" i="12"/>
  <c r="AI258" i="12"/>
  <c r="AE258" i="12"/>
  <c r="AA258" i="12"/>
  <c r="W258" i="12"/>
  <c r="Z258" i="12"/>
  <c r="AH258" i="12"/>
  <c r="AP258" i="12"/>
  <c r="AX258" i="12"/>
  <c r="BF258" i="12"/>
  <c r="BD262" i="12"/>
  <c r="AZ262" i="12"/>
  <c r="AV262" i="12"/>
  <c r="AR262" i="12"/>
  <c r="AN262" i="12"/>
  <c r="AJ262" i="12"/>
  <c r="AF262" i="12"/>
  <c r="AB262" i="12"/>
  <c r="X262" i="12"/>
  <c r="BC262" i="12"/>
  <c r="AY262" i="12"/>
  <c r="AU262" i="12"/>
  <c r="AQ262" i="12"/>
  <c r="AM262" i="12"/>
  <c r="AI262" i="12"/>
  <c r="AE262" i="12"/>
  <c r="AA262" i="12"/>
  <c r="W262" i="12"/>
  <c r="Z262" i="12"/>
  <c r="AH262" i="12"/>
  <c r="AP262" i="12"/>
  <c r="AX262" i="12"/>
  <c r="BF262" i="12"/>
  <c r="G266" i="12"/>
  <c r="F266" i="12"/>
  <c r="F267" i="12"/>
  <c r="Q267" i="12"/>
  <c r="K267" i="12"/>
  <c r="Z243" i="12"/>
  <c r="AD243" i="12"/>
  <c r="AH243" i="12"/>
  <c r="AL243" i="12"/>
  <c r="AP243" i="12"/>
  <c r="AT243" i="12"/>
  <c r="AX243" i="12"/>
  <c r="BB243" i="12"/>
  <c r="BF243" i="12"/>
  <c r="Z247" i="12"/>
  <c r="AD247" i="12"/>
  <c r="AH247" i="12"/>
  <c r="AL247" i="12"/>
  <c r="AP247" i="12"/>
  <c r="AT247" i="12"/>
  <c r="AX247" i="12"/>
  <c r="BB247" i="12"/>
  <c r="BF247" i="12"/>
  <c r="Z251" i="12"/>
  <c r="AD251" i="12"/>
  <c r="AH251" i="12"/>
  <c r="AL251" i="12"/>
  <c r="AP251" i="12"/>
  <c r="AT251" i="12"/>
  <c r="AX251" i="12"/>
  <c r="BB251" i="12"/>
  <c r="BF251" i="12"/>
  <c r="Z255" i="12"/>
  <c r="AD255" i="12"/>
  <c r="AH255" i="12"/>
  <c r="AL255" i="12"/>
  <c r="AP255" i="12"/>
  <c r="AT255" i="12"/>
  <c r="AX255" i="12"/>
  <c r="BB255" i="12"/>
  <c r="BF255" i="12"/>
  <c r="Z259" i="12"/>
  <c r="AD259" i="12"/>
  <c r="AH259" i="12"/>
  <c r="AL259" i="12"/>
  <c r="AP259" i="12"/>
  <c r="AT259" i="12"/>
  <c r="AX259" i="12"/>
  <c r="BB259" i="12"/>
  <c r="BF259" i="12"/>
  <c r="Z263" i="12"/>
  <c r="AD263" i="12"/>
  <c r="AH263" i="12"/>
  <c r="AL263" i="12"/>
  <c r="AP263" i="12"/>
  <c r="AT263" i="12"/>
  <c r="AX263" i="12"/>
  <c r="BB263" i="12"/>
  <c r="BF263" i="12"/>
  <c r="Z267" i="12"/>
  <c r="AD267" i="12"/>
  <c r="AH267" i="12"/>
  <c r="AL267" i="12"/>
  <c r="AP267" i="12"/>
  <c r="AT267" i="12"/>
  <c r="AX267" i="12"/>
  <c r="BB267" i="12"/>
  <c r="BF267" i="12"/>
  <c r="Z224" i="12"/>
  <c r="AD224" i="12"/>
  <c r="AH224" i="12"/>
  <c r="AL224" i="12"/>
  <c r="AP224" i="12"/>
  <c r="AT224" i="12"/>
  <c r="AX224" i="12"/>
  <c r="BB224" i="12"/>
  <c r="Z228" i="12"/>
  <c r="AD228" i="12"/>
  <c r="AH228" i="12"/>
  <c r="AL228" i="12"/>
  <c r="AP228" i="12"/>
  <c r="AT228" i="12"/>
  <c r="AX228" i="12"/>
  <c r="BB228" i="12"/>
  <c r="Z232" i="12"/>
  <c r="AD232" i="12"/>
  <c r="AH232" i="12"/>
  <c r="AL232" i="12"/>
  <c r="AP232" i="12"/>
  <c r="AT232" i="12"/>
  <c r="AX232" i="12"/>
  <c r="BB232" i="12"/>
  <c r="Z236" i="12"/>
  <c r="AD236" i="12"/>
  <c r="AH236" i="12"/>
  <c r="AL236" i="12"/>
  <c r="AP236" i="12"/>
  <c r="AT236" i="12"/>
  <c r="AX236" i="12"/>
  <c r="BB236" i="12"/>
  <c r="Z240" i="12"/>
  <c r="AD240" i="12"/>
  <c r="AH240" i="12"/>
  <c r="AL240" i="12"/>
  <c r="AP240" i="12"/>
  <c r="AT240" i="12"/>
  <c r="AX240" i="12"/>
  <c r="BB240" i="12"/>
  <c r="W243" i="12"/>
  <c r="AA243" i="12"/>
  <c r="AE243" i="12"/>
  <c r="AI243" i="12"/>
  <c r="AM243" i="12"/>
  <c r="AQ243" i="12"/>
  <c r="AU243" i="12"/>
  <c r="AY243" i="12"/>
  <c r="K244" i="12"/>
  <c r="Z244" i="12"/>
  <c r="AD244" i="12"/>
  <c r="AH244" i="12"/>
  <c r="AL244" i="12"/>
  <c r="AP244" i="12"/>
  <c r="AT244" i="12"/>
  <c r="AX244" i="12"/>
  <c r="BB244" i="12"/>
  <c r="W247" i="12"/>
  <c r="AA247" i="12"/>
  <c r="AE247" i="12"/>
  <c r="AI247" i="12"/>
  <c r="AM247" i="12"/>
  <c r="AQ247" i="12"/>
  <c r="AU247" i="12"/>
  <c r="AY247" i="12"/>
  <c r="K248" i="12"/>
  <c r="Z248" i="12"/>
  <c r="AD248" i="12"/>
  <c r="AH248" i="12"/>
  <c r="AL248" i="12"/>
  <c r="AP248" i="12"/>
  <c r="AT248" i="12"/>
  <c r="AX248" i="12"/>
  <c r="BB248" i="12"/>
  <c r="W251" i="12"/>
  <c r="AA251" i="12"/>
  <c r="AE251" i="12"/>
  <c r="AI251" i="12"/>
  <c r="AM251" i="12"/>
  <c r="AQ251" i="12"/>
  <c r="AU251" i="12"/>
  <c r="AY251" i="12"/>
  <c r="K252" i="12"/>
  <c r="Z252" i="12"/>
  <c r="AD252" i="12"/>
  <c r="AH252" i="12"/>
  <c r="AL252" i="12"/>
  <c r="AP252" i="12"/>
  <c r="AT252" i="12"/>
  <c r="AX252" i="12"/>
  <c r="BB252" i="12"/>
  <c r="W255" i="12"/>
  <c r="AA255" i="12"/>
  <c r="AE255" i="12"/>
  <c r="AI255" i="12"/>
  <c r="AM255" i="12"/>
  <c r="AQ255" i="12"/>
  <c r="AU255" i="12"/>
  <c r="AY255" i="12"/>
  <c r="K256" i="12"/>
  <c r="Z256" i="12"/>
  <c r="AD256" i="12"/>
  <c r="AH256" i="12"/>
  <c r="AL256" i="12"/>
  <c r="AP256" i="12"/>
  <c r="AT256" i="12"/>
  <c r="AX256" i="12"/>
  <c r="BB256" i="12"/>
  <c r="W259" i="12"/>
  <c r="AA259" i="12"/>
  <c r="AE259" i="12"/>
  <c r="AI259" i="12"/>
  <c r="AM259" i="12"/>
  <c r="AQ259" i="12"/>
  <c r="AU259" i="12"/>
  <c r="AY259" i="12"/>
  <c r="K260" i="12"/>
  <c r="Z260" i="12"/>
  <c r="AD260" i="12"/>
  <c r="AH260" i="12"/>
  <c r="AL260" i="12"/>
  <c r="AP260" i="12"/>
  <c r="AT260" i="12"/>
  <c r="AX260" i="12"/>
  <c r="BB260" i="12"/>
  <c r="W263" i="12"/>
  <c r="AA263" i="12"/>
  <c r="AE263" i="12"/>
  <c r="AI263" i="12"/>
  <c r="AM263" i="12"/>
  <c r="AQ263" i="12"/>
  <c r="AU263" i="12"/>
  <c r="AY263" i="12"/>
  <c r="K264" i="12"/>
  <c r="Z264" i="12"/>
  <c r="AD264" i="12"/>
  <c r="AH264" i="12"/>
  <c r="AL264" i="12"/>
  <c r="AP264" i="12"/>
  <c r="AT264" i="12"/>
  <c r="AX264" i="12"/>
  <c r="BB264" i="12"/>
  <c r="W267" i="12"/>
  <c r="AA267" i="12"/>
  <c r="AE267" i="12"/>
  <c r="AI267" i="12"/>
  <c r="AM267" i="12"/>
  <c r="AQ267" i="12"/>
  <c r="AU267" i="12"/>
  <c r="AY267" i="12"/>
  <c r="K268" i="12"/>
  <c r="Z268" i="12"/>
  <c r="AD268" i="12"/>
  <c r="AH268" i="12"/>
  <c r="AL268" i="12"/>
  <c r="AP268" i="12"/>
  <c r="AT268" i="12"/>
  <c r="AX268" i="12"/>
  <c r="BB268" i="12"/>
  <c r="AC23" i="12"/>
  <c r="AK23" i="12"/>
  <c r="AS23" i="12"/>
  <c r="AW23" i="12"/>
  <c r="BE23" i="12"/>
  <c r="G23" i="12"/>
  <c r="W23" i="12"/>
  <c r="AA23" i="12"/>
  <c r="AE23" i="12"/>
  <c r="AI23" i="12"/>
  <c r="AM23" i="12"/>
  <c r="AQ23" i="12"/>
  <c r="AU23" i="12"/>
  <c r="AY23" i="12"/>
  <c r="BC23" i="12"/>
  <c r="X23" i="12"/>
  <c r="AB23" i="12"/>
  <c r="AF23" i="12"/>
  <c r="AJ23" i="12"/>
  <c r="AN23" i="12"/>
  <c r="AR23" i="12"/>
  <c r="AV23" i="12"/>
  <c r="AZ23" i="12"/>
  <c r="BD23" i="12"/>
  <c r="J23" i="12"/>
  <c r="Y23" i="12"/>
  <c r="AG23" i="12"/>
  <c r="AO23" i="12"/>
  <c r="BA23" i="12"/>
  <c r="F23" i="12"/>
  <c r="BB23" i="12" s="1"/>
  <c r="K23" i="12"/>
  <c r="I22" i="12"/>
  <c r="I21" i="12"/>
  <c r="I20" i="12"/>
  <c r="I19" i="12"/>
  <c r="A1" i="12"/>
  <c r="AF4" i="9"/>
  <c r="AF5" i="9" s="1"/>
  <c r="EI261" i="12" l="1"/>
  <c r="EN201" i="12"/>
  <c r="EP191" i="12"/>
  <c r="EL221" i="12"/>
  <c r="EJ201" i="12"/>
  <c r="EJ181" i="12"/>
  <c r="EG166" i="12"/>
  <c r="ED165" i="12"/>
  <c r="EE165" i="12" s="1"/>
  <c r="EF165" i="12" s="1"/>
  <c r="EC200" i="12"/>
  <c r="ED200" i="12" s="1"/>
  <c r="EE200" i="12" s="1"/>
  <c r="EF201" i="12"/>
  <c r="EN181" i="12"/>
  <c r="EF131" i="12"/>
  <c r="EC130" i="12"/>
  <c r="ED130" i="12" s="1"/>
  <c r="EE130" i="12" s="1"/>
  <c r="EC180" i="12"/>
  <c r="ED180" i="12" s="1"/>
  <c r="EE180" i="12" s="1"/>
  <c r="EF181" i="12"/>
  <c r="EH171" i="12"/>
  <c r="EE170" i="12"/>
  <c r="EL141" i="12"/>
  <c r="EM136" i="12"/>
  <c r="EF46" i="12"/>
  <c r="EC45" i="12"/>
  <c r="ED45" i="12" s="1"/>
  <c r="EM161" i="12"/>
  <c r="EL121" i="12"/>
  <c r="EJ66" i="12"/>
  <c r="EP121" i="12"/>
  <c r="EG71" i="12"/>
  <c r="EK106" i="12"/>
  <c r="EI36" i="12"/>
  <c r="EJ31" i="12"/>
  <c r="EJ86" i="12"/>
  <c r="EG61" i="12"/>
  <c r="EP241" i="12"/>
  <c r="EB235" i="12"/>
  <c r="EE236" i="12"/>
  <c r="EL216" i="12"/>
  <c r="EO246" i="12"/>
  <c r="EE241" i="12"/>
  <c r="EB240" i="12"/>
  <c r="EC240" i="12" s="1"/>
  <c r="ED240" i="12" s="1"/>
  <c r="EO266" i="12"/>
  <c r="EJ236" i="12"/>
  <c r="EF206" i="12"/>
  <c r="EC205" i="12"/>
  <c r="ED205" i="12" s="1"/>
  <c r="EE205" i="12" s="1"/>
  <c r="EK206" i="12"/>
  <c r="EF151" i="12"/>
  <c r="EC150" i="12"/>
  <c r="ED150" i="12" s="1"/>
  <c r="EE150" i="12" s="1"/>
  <c r="EE161" i="12"/>
  <c r="EB160" i="12"/>
  <c r="EC160" i="12" s="1"/>
  <c r="ED160" i="12" s="1"/>
  <c r="EG106" i="12"/>
  <c r="ED105" i="12"/>
  <c r="EE105" i="12" s="1"/>
  <c r="EF105" i="12" s="1"/>
  <c r="EE156" i="12"/>
  <c r="EB155" i="12"/>
  <c r="EC155" i="12" s="1"/>
  <c r="ED155" i="12" s="1"/>
  <c r="EE91" i="12"/>
  <c r="EB90" i="12"/>
  <c r="EC90" i="12" s="1"/>
  <c r="ED90" i="12" s="1"/>
  <c r="EI166" i="12"/>
  <c r="EE136" i="12"/>
  <c r="EB135" i="12"/>
  <c r="EC135" i="12" s="1"/>
  <c r="ED135" i="12" s="1"/>
  <c r="EI176" i="12"/>
  <c r="EL161" i="12"/>
  <c r="EJ151" i="12"/>
  <c r="EO81" i="12"/>
  <c r="EL76" i="12"/>
  <c r="EL101" i="12"/>
  <c r="EF96" i="12"/>
  <c r="EC95" i="12"/>
  <c r="ED95" i="12" s="1"/>
  <c r="EO146" i="12"/>
  <c r="EH121" i="12"/>
  <c r="EE120" i="12"/>
  <c r="EF120" i="12" s="1"/>
  <c r="EG120" i="12" s="1"/>
  <c r="EE36" i="12"/>
  <c r="EB35" i="12"/>
  <c r="EC35" i="12" s="1"/>
  <c r="EI26" i="12"/>
  <c r="EH31" i="12"/>
  <c r="EH46" i="12"/>
  <c r="EE45" i="12"/>
  <c r="EJ76" i="12"/>
  <c r="EH56" i="12"/>
  <c r="EG26" i="12"/>
  <c r="ED225" i="12"/>
  <c r="EE225" i="12" s="1"/>
  <c r="EF225" i="12" s="1"/>
  <c r="EG226" i="12"/>
  <c r="EN231" i="12"/>
  <c r="EF251" i="12"/>
  <c r="EC250" i="12"/>
  <c r="ED250" i="12" s="1"/>
  <c r="EE250" i="12" s="1"/>
  <c r="EK246" i="12"/>
  <c r="EJ256" i="12"/>
  <c r="AL23" i="12"/>
  <c r="AT23" i="12"/>
  <c r="AD23" i="12"/>
  <c r="EJ251" i="12"/>
  <c r="EI256" i="12"/>
  <c r="EK251" i="12"/>
  <c r="EE211" i="12"/>
  <c r="EB210" i="12"/>
  <c r="EJ206" i="12"/>
  <c r="ED195" i="12"/>
  <c r="EE195" i="12" s="1"/>
  <c r="EF195" i="12" s="1"/>
  <c r="EG196" i="12"/>
  <c r="EE261" i="12"/>
  <c r="EB260" i="12"/>
  <c r="EC260" i="12" s="1"/>
  <c r="ED260" i="12" s="1"/>
  <c r="EK226" i="12"/>
  <c r="EO226" i="12"/>
  <c r="EM211" i="12"/>
  <c r="EO196" i="12"/>
  <c r="EJ186" i="12"/>
  <c r="EF211" i="12"/>
  <c r="EC210" i="12"/>
  <c r="ED210" i="12" s="1"/>
  <c r="EH191" i="12"/>
  <c r="EE190" i="12"/>
  <c r="EF186" i="12"/>
  <c r="EH196" i="12"/>
  <c r="EE116" i="12"/>
  <c r="EB115" i="12"/>
  <c r="EE96" i="12"/>
  <c r="EB95" i="12"/>
  <c r="EM176" i="12"/>
  <c r="EJ171" i="12"/>
  <c r="EE141" i="12"/>
  <c r="EB140" i="12"/>
  <c r="EC140" i="12" s="1"/>
  <c r="ED140" i="12" s="1"/>
  <c r="EF86" i="12"/>
  <c r="EC85" i="12"/>
  <c r="ED85" i="12" s="1"/>
  <c r="EE85" i="12" s="1"/>
  <c r="EE71" i="12"/>
  <c r="EB70" i="12"/>
  <c r="EC70" i="12" s="1"/>
  <c r="ED70" i="12" s="1"/>
  <c r="EH166" i="12"/>
  <c r="EH151" i="12"/>
  <c r="EM156" i="12"/>
  <c r="EH101" i="12"/>
  <c r="EE100" i="12"/>
  <c r="EF100" i="12" s="1"/>
  <c r="EG100" i="12" s="1"/>
  <c r="EM96" i="12"/>
  <c r="EF116" i="12"/>
  <c r="EC115" i="12"/>
  <c r="ED115" i="12" s="1"/>
  <c r="EJ46" i="12"/>
  <c r="EN66" i="12"/>
  <c r="EF56" i="12"/>
  <c r="EC55" i="12"/>
  <c r="ED55" i="12" s="1"/>
  <c r="EE55" i="12" s="1"/>
  <c r="EB25" i="12"/>
  <c r="EC25" i="12" s="1"/>
  <c r="ED25" i="12" s="1"/>
  <c r="EE26" i="12"/>
  <c r="EB60" i="12"/>
  <c r="EC60" i="12" s="1"/>
  <c r="ED60" i="12" s="1"/>
  <c r="EE61" i="12"/>
  <c r="EO61" i="12"/>
  <c r="EI51" i="12"/>
  <c r="EP261" i="12"/>
  <c r="EG221" i="12"/>
  <c r="ED220" i="12"/>
  <c r="EE220" i="12" s="1"/>
  <c r="EF220" i="12" s="1"/>
  <c r="JG32" i="9"/>
  <c r="JF32" i="9"/>
  <c r="JE32" i="9"/>
  <c r="JD33" i="9"/>
  <c r="JH32" i="9"/>
  <c r="JI32" i="9"/>
  <c r="EL241" i="12"/>
  <c r="EF236" i="12"/>
  <c r="EC235" i="12"/>
  <c r="ED235" i="12" s="1"/>
  <c r="EE256" i="12"/>
  <c r="EB255" i="12"/>
  <c r="EC255" i="12" s="1"/>
  <c r="ED255" i="12" s="1"/>
  <c r="EC230" i="12"/>
  <c r="ED230" i="12" s="1"/>
  <c r="EE230" i="12" s="1"/>
  <c r="EF231" i="12"/>
  <c r="EG246" i="12"/>
  <c r="ED245" i="12"/>
  <c r="EE245" i="12" s="1"/>
  <c r="EF245" i="12" s="1"/>
  <c r="EG266" i="12"/>
  <c r="ED265" i="12"/>
  <c r="EE265" i="12" s="1"/>
  <c r="EF265" i="12" s="1"/>
  <c r="EG231" i="12"/>
  <c r="EK221" i="12"/>
  <c r="EK266" i="12"/>
  <c r="EE176" i="12"/>
  <c r="EB175" i="12"/>
  <c r="EC175" i="12" s="1"/>
  <c r="ED175" i="12" s="1"/>
  <c r="EH216" i="12"/>
  <c r="EE215" i="12"/>
  <c r="EF215" i="12" s="1"/>
  <c r="EG215" i="12" s="1"/>
  <c r="EI191" i="12"/>
  <c r="EF190" i="12"/>
  <c r="EG190" i="12" s="1"/>
  <c r="EF171" i="12"/>
  <c r="EC170" i="12"/>
  <c r="ED170" i="12" s="1"/>
  <c r="EE186" i="12"/>
  <c r="EB185" i="12"/>
  <c r="EC185" i="12" s="1"/>
  <c r="ED185" i="12" s="1"/>
  <c r="EH131" i="12"/>
  <c r="EG126" i="12"/>
  <c r="ED125" i="12"/>
  <c r="EE125" i="12" s="1"/>
  <c r="EF125" i="12" s="1"/>
  <c r="EP216" i="12"/>
  <c r="EJ131" i="12"/>
  <c r="EF66" i="12"/>
  <c r="EC65" i="12"/>
  <c r="ED65" i="12" s="1"/>
  <c r="EE65" i="12" s="1"/>
  <c r="EB50" i="12"/>
  <c r="EC50" i="12" s="1"/>
  <c r="EE51" i="12"/>
  <c r="EH146" i="12"/>
  <c r="EG146" i="12"/>
  <c r="ED145" i="12"/>
  <c r="EE145" i="12" s="1"/>
  <c r="EF145" i="12" s="1"/>
  <c r="EI136" i="12"/>
  <c r="EI156" i="12"/>
  <c r="EM141" i="12"/>
  <c r="EF111" i="12"/>
  <c r="EC110" i="12"/>
  <c r="ED110" i="12" s="1"/>
  <c r="EN86" i="12"/>
  <c r="EG81" i="12"/>
  <c r="ED80" i="12"/>
  <c r="EE80" i="12" s="1"/>
  <c r="EF80" i="12" s="1"/>
  <c r="ED50" i="12"/>
  <c r="EG51" i="12"/>
  <c r="EK126" i="12"/>
  <c r="EM116" i="12"/>
  <c r="EG91" i="12"/>
  <c r="EI71" i="12"/>
  <c r="EL126" i="12"/>
  <c r="EJ111" i="12"/>
  <c r="EL106" i="12"/>
  <c r="EE110" i="12"/>
  <c r="EH111" i="12"/>
  <c r="EM56" i="12"/>
  <c r="EH41" i="12"/>
  <c r="EF31" i="12"/>
  <c r="EC30" i="12"/>
  <c r="ED30" i="12" s="1"/>
  <c r="EE30" i="12" s="1"/>
  <c r="EK81" i="12"/>
  <c r="EJ41" i="12"/>
  <c r="EP101" i="12"/>
  <c r="EE76" i="12"/>
  <c r="EB75" i="12"/>
  <c r="EC75" i="12" s="1"/>
  <c r="ED75" i="12" s="1"/>
  <c r="EI91" i="12"/>
  <c r="EF41" i="12"/>
  <c r="EC40" i="12"/>
  <c r="ED40" i="12" s="1"/>
  <c r="EE40" i="12" s="1"/>
  <c r="ED35" i="12"/>
  <c r="EG36" i="12"/>
  <c r="AX23" i="12"/>
  <c r="AH23" i="12"/>
  <c r="BF23" i="12"/>
  <c r="AP23" i="12"/>
  <c r="Z23" i="12"/>
  <c r="EA22" i="12"/>
  <c r="ED22" i="12" s="1"/>
  <c r="EG22" i="12" s="1"/>
  <c r="EJ22" i="12" s="1"/>
  <c r="EM22" i="12" s="1"/>
  <c r="EP22" i="12" s="1"/>
  <c r="ES22" i="12" s="1"/>
  <c r="EV22" i="12" s="1"/>
  <c r="EY22" i="12" s="1"/>
  <c r="FB22" i="12" s="1"/>
  <c r="DZ22" i="12"/>
  <c r="EC22" i="12" s="1"/>
  <c r="EF22" i="12" s="1"/>
  <c r="EI22" i="12" s="1"/>
  <c r="EL22" i="12" s="1"/>
  <c r="EO22" i="12" s="1"/>
  <c r="ER22" i="12" s="1"/>
  <c r="EU22" i="12" s="1"/>
  <c r="EX22" i="12" s="1"/>
  <c r="FA22" i="12" s="1"/>
  <c r="FD22" i="12" s="1"/>
  <c r="DY22" i="12"/>
  <c r="EB22" i="12" s="1"/>
  <c r="EE22" i="12" s="1"/>
  <c r="EH22" i="12" s="1"/>
  <c r="EK22" i="12" s="1"/>
  <c r="EN22" i="12" s="1"/>
  <c r="EQ22" i="12" s="1"/>
  <c r="ET22" i="12" s="1"/>
  <c r="EW22" i="12" s="1"/>
  <c r="EZ22" i="12" s="1"/>
  <c r="FC22" i="12" s="1"/>
  <c r="P22" i="12"/>
  <c r="F22" i="12" s="1"/>
  <c r="D22" i="12"/>
  <c r="C22" i="12"/>
  <c r="B22" i="12"/>
  <c r="E22" i="12" s="1"/>
  <c r="A22" i="12"/>
  <c r="BE22" i="12" s="1"/>
  <c r="O12" i="12"/>
  <c r="M7" i="12"/>
  <c r="M6" i="12"/>
  <c r="M5" i="12"/>
  <c r="EI41" i="12" l="1"/>
  <c r="EF40" i="12"/>
  <c r="EG40" i="12" s="1"/>
  <c r="EE75" i="12"/>
  <c r="EF75" i="12" s="1"/>
  <c r="EG75" i="12" s="1"/>
  <c r="EH76" i="12"/>
  <c r="EM41" i="12"/>
  <c r="EI31" i="12"/>
  <c r="EF30" i="12"/>
  <c r="EG30" i="12" s="1"/>
  <c r="EH30" i="12" s="1"/>
  <c r="EP56" i="12"/>
  <c r="EO106" i="12"/>
  <c r="EO126" i="12"/>
  <c r="EJ91" i="12"/>
  <c r="EG90" i="12"/>
  <c r="EN126" i="12"/>
  <c r="EG80" i="12"/>
  <c r="EH80" i="12" s="1"/>
  <c r="EI80" i="12" s="1"/>
  <c r="EJ81" i="12"/>
  <c r="EF110" i="12"/>
  <c r="EG110" i="12" s="1"/>
  <c r="EI111" i="12"/>
  <c r="EL156" i="12"/>
  <c r="EG145" i="12"/>
  <c r="EJ146" i="12"/>
  <c r="EM131" i="12"/>
  <c r="EJ126" i="12"/>
  <c r="EG125" i="12"/>
  <c r="EH125" i="12" s="1"/>
  <c r="EI125" i="12" s="1"/>
  <c r="EH186" i="12"/>
  <c r="EE185" i="12"/>
  <c r="EL191" i="12"/>
  <c r="EH176" i="12"/>
  <c r="EE175" i="12"/>
  <c r="EF175" i="12" s="1"/>
  <c r="EG175" i="12" s="1"/>
  <c r="EN221" i="12"/>
  <c r="EJ266" i="12"/>
  <c r="EG265" i="12"/>
  <c r="EH265" i="12" s="1"/>
  <c r="EI265" i="12" s="1"/>
  <c r="EI236" i="12"/>
  <c r="ES261" i="12"/>
  <c r="EI116" i="12"/>
  <c r="EF115" i="12"/>
  <c r="EG115" i="12" s="1"/>
  <c r="EK101" i="12"/>
  <c r="EH100" i="12"/>
  <c r="EI100" i="12" s="1"/>
  <c r="EJ100" i="12" s="1"/>
  <c r="EK151" i="12"/>
  <c r="EH71" i="12"/>
  <c r="EE70" i="12"/>
  <c r="EF70" i="12" s="1"/>
  <c r="EH141" i="12"/>
  <c r="EE140" i="12"/>
  <c r="EF140" i="12" s="1"/>
  <c r="EG140" i="12" s="1"/>
  <c r="EP176" i="12"/>
  <c r="EE115" i="12"/>
  <c r="EH116" i="12"/>
  <c r="EI186" i="12"/>
  <c r="EF185" i="12"/>
  <c r="EG185" i="12" s="1"/>
  <c r="EI211" i="12"/>
  <c r="ER196" i="12"/>
  <c r="ER226" i="12"/>
  <c r="EH261" i="12"/>
  <c r="EE260" i="12"/>
  <c r="EF260" i="12" s="1"/>
  <c r="EG260" i="12" s="1"/>
  <c r="EM206" i="12"/>
  <c r="EN251" i="12"/>
  <c r="EM251" i="12"/>
  <c r="EJ226" i="12"/>
  <c r="EG225" i="12"/>
  <c r="EH225" i="12" s="1"/>
  <c r="EI225" i="12" s="1"/>
  <c r="EK56" i="12"/>
  <c r="EL26" i="12"/>
  <c r="EL36" i="12"/>
  <c r="EJ71" i="12"/>
  <c r="EG70" i="12"/>
  <c r="EI201" i="12"/>
  <c r="EF200" i="12"/>
  <c r="EG200" i="12" s="1"/>
  <c r="EH200" i="12" s="1"/>
  <c r="EM181" i="12"/>
  <c r="EJ36" i="12"/>
  <c r="EN81" i="12"/>
  <c r="EK111" i="12"/>
  <c r="EH110" i="12"/>
  <c r="EJ51" i="12"/>
  <c r="EG50" i="12"/>
  <c r="EQ86" i="12"/>
  <c r="JF33" i="9"/>
  <c r="JG33" i="9"/>
  <c r="JE33" i="9"/>
  <c r="JD34" i="9"/>
  <c r="JI33" i="9"/>
  <c r="JH33" i="9"/>
  <c r="EH61" i="12"/>
  <c r="EE60" i="12"/>
  <c r="EF60" i="12" s="1"/>
  <c r="EJ196" i="12"/>
  <c r="EG195" i="12"/>
  <c r="EM256" i="12"/>
  <c r="EF250" i="12"/>
  <c r="EG250" i="12" s="1"/>
  <c r="EH250" i="12" s="1"/>
  <c r="EI251" i="12"/>
  <c r="EK46" i="12"/>
  <c r="EK121" i="12"/>
  <c r="EH120" i="12"/>
  <c r="EI120" i="12" s="1"/>
  <c r="EJ120" i="12" s="1"/>
  <c r="EI96" i="12"/>
  <c r="EO76" i="12"/>
  <c r="EM151" i="12"/>
  <c r="EL176" i="12"/>
  <c r="EL166" i="12"/>
  <c r="EH156" i="12"/>
  <c r="EE155" i="12"/>
  <c r="EF155" i="12" s="1"/>
  <c r="EG155" i="12" s="1"/>
  <c r="EH161" i="12"/>
  <c r="EE160" i="12"/>
  <c r="EF160" i="12" s="1"/>
  <c r="EG160" i="12" s="1"/>
  <c r="EN206" i="12"/>
  <c r="EM236" i="12"/>
  <c r="EH241" i="12"/>
  <c r="EE240" i="12"/>
  <c r="EF240" i="12" s="1"/>
  <c r="EG240" i="12" s="1"/>
  <c r="EO216" i="12"/>
  <c r="ES241" i="12"/>
  <c r="EM86" i="12"/>
  <c r="EM66" i="12"/>
  <c r="EP161" i="12"/>
  <c r="EP136" i="12"/>
  <c r="EK171" i="12"/>
  <c r="EH170" i="12"/>
  <c r="EF130" i="12"/>
  <c r="EG130" i="12" s="1"/>
  <c r="EI131" i="12"/>
  <c r="EO221" i="12"/>
  <c r="EQ201" i="12"/>
  <c r="EL91" i="12"/>
  <c r="ES101" i="12"/>
  <c r="EK41" i="12"/>
  <c r="EH40" i="12"/>
  <c r="EM111" i="12"/>
  <c r="EL71" i="12"/>
  <c r="EP116" i="12"/>
  <c r="EP141" i="12"/>
  <c r="EL136" i="12"/>
  <c r="EK146" i="12"/>
  <c r="EH145" i="12"/>
  <c r="EI145" i="12" s="1"/>
  <c r="EF65" i="12"/>
  <c r="EG65" i="12" s="1"/>
  <c r="EH65" i="12" s="1"/>
  <c r="EI66" i="12"/>
  <c r="ES216" i="12"/>
  <c r="EK131" i="12"/>
  <c r="EH130" i="12"/>
  <c r="EF170" i="12"/>
  <c r="EG170" i="12" s="1"/>
  <c r="EI171" i="12"/>
  <c r="EK216" i="12"/>
  <c r="EH215" i="12"/>
  <c r="EI215" i="12" s="1"/>
  <c r="EJ215" i="12" s="1"/>
  <c r="EN266" i="12"/>
  <c r="EJ231" i="12"/>
  <c r="EJ246" i="12"/>
  <c r="EG245" i="12"/>
  <c r="EH245" i="12" s="1"/>
  <c r="EI245" i="12" s="1"/>
  <c r="EH256" i="12"/>
  <c r="EE255" i="12"/>
  <c r="EF255" i="12" s="1"/>
  <c r="EG255" i="12" s="1"/>
  <c r="EO241" i="12"/>
  <c r="EG220" i="12"/>
  <c r="EH220" i="12" s="1"/>
  <c r="EI220" i="12" s="1"/>
  <c r="EJ221" i="12"/>
  <c r="EL51" i="12"/>
  <c r="EI56" i="12"/>
  <c r="EF55" i="12"/>
  <c r="EG55" i="12" s="1"/>
  <c r="EH55" i="12" s="1"/>
  <c r="EM46" i="12"/>
  <c r="EP96" i="12"/>
  <c r="EP156" i="12"/>
  <c r="EK166" i="12"/>
  <c r="EH165" i="12"/>
  <c r="EI165" i="12" s="1"/>
  <c r="EF85" i="12"/>
  <c r="EG85" i="12" s="1"/>
  <c r="EH85" i="12" s="1"/>
  <c r="EI86" i="12"/>
  <c r="EM171" i="12"/>
  <c r="EH96" i="12"/>
  <c r="EE95" i="12"/>
  <c r="EF95" i="12" s="1"/>
  <c r="EG95" i="12" s="1"/>
  <c r="EK196" i="12"/>
  <c r="EH195" i="12"/>
  <c r="EI195" i="12" s="1"/>
  <c r="EH190" i="12"/>
  <c r="EI190" i="12" s="1"/>
  <c r="EJ190" i="12" s="1"/>
  <c r="EK191" i="12"/>
  <c r="EM186" i="12"/>
  <c r="EP211" i="12"/>
  <c r="EN226" i="12"/>
  <c r="EH211" i="12"/>
  <c r="EE210" i="12"/>
  <c r="EF210" i="12" s="1"/>
  <c r="EG210" i="12" s="1"/>
  <c r="EL256" i="12"/>
  <c r="EJ26" i="12"/>
  <c r="EM76" i="12"/>
  <c r="EK31" i="12"/>
  <c r="ER81" i="12"/>
  <c r="EH236" i="12"/>
  <c r="EE235" i="12"/>
  <c r="EF235" i="12" s="1"/>
  <c r="EG235" i="12" s="1"/>
  <c r="EI181" i="12"/>
  <c r="EF180" i="12"/>
  <c r="EG180" i="12" s="1"/>
  <c r="EH180" i="12" s="1"/>
  <c r="EM201" i="12"/>
  <c r="ES191" i="12"/>
  <c r="EH51" i="12"/>
  <c r="EE50" i="12"/>
  <c r="EF50" i="12" s="1"/>
  <c r="EI231" i="12"/>
  <c r="EF230" i="12"/>
  <c r="EG230" i="12" s="1"/>
  <c r="EH230" i="12" s="1"/>
  <c r="ER61" i="12"/>
  <c r="EH26" i="12"/>
  <c r="EE25" i="12"/>
  <c r="EF25" i="12" s="1"/>
  <c r="EG25" i="12" s="1"/>
  <c r="EQ66" i="12"/>
  <c r="EN246" i="12"/>
  <c r="EQ231" i="12"/>
  <c r="EH36" i="12"/>
  <c r="EE35" i="12"/>
  <c r="EF35" i="12" s="1"/>
  <c r="EG35" i="12" s="1"/>
  <c r="ER146" i="12"/>
  <c r="EO101" i="12"/>
  <c r="EO161" i="12"/>
  <c r="EH136" i="12"/>
  <c r="EE135" i="12"/>
  <c r="EF135" i="12" s="1"/>
  <c r="EG135" i="12" s="1"/>
  <c r="EH91" i="12"/>
  <c r="EE90" i="12"/>
  <c r="EF90" i="12" s="1"/>
  <c r="EG105" i="12"/>
  <c r="EH105" i="12" s="1"/>
  <c r="EI105" i="12" s="1"/>
  <c r="EJ106" i="12"/>
  <c r="EF150" i="12"/>
  <c r="EG150" i="12" s="1"/>
  <c r="EH150" i="12" s="1"/>
  <c r="EI151" i="12"/>
  <c r="EF205" i="12"/>
  <c r="EG205" i="12" s="1"/>
  <c r="EH205" i="12" s="1"/>
  <c r="EI206" i="12"/>
  <c r="ER266" i="12"/>
  <c r="ER246" i="12"/>
  <c r="EG60" i="12"/>
  <c r="EJ61" i="12"/>
  <c r="EM31" i="12"/>
  <c r="EN106" i="12"/>
  <c r="ES121" i="12"/>
  <c r="EO121" i="12"/>
  <c r="EI46" i="12"/>
  <c r="EF45" i="12"/>
  <c r="EG45" i="12" s="1"/>
  <c r="EH45" i="12" s="1"/>
  <c r="EO141" i="12"/>
  <c r="EQ181" i="12"/>
  <c r="EJ166" i="12"/>
  <c r="EG165" i="12"/>
  <c r="EL261" i="12"/>
  <c r="Q22" i="12"/>
  <c r="K22" i="12"/>
  <c r="G22" i="12"/>
  <c r="X22" i="12"/>
  <c r="AB22" i="12"/>
  <c r="AF22" i="12"/>
  <c r="AJ22" i="12"/>
  <c r="AN22" i="12"/>
  <c r="AR22" i="12"/>
  <c r="AV22" i="12"/>
  <c r="AZ22" i="12"/>
  <c r="BD22" i="12"/>
  <c r="J22" i="12"/>
  <c r="W22" i="12"/>
  <c r="Y22" i="12"/>
  <c r="AA22" i="12"/>
  <c r="AC22" i="12"/>
  <c r="AE22" i="12"/>
  <c r="AG22" i="12"/>
  <c r="AI22" i="12"/>
  <c r="AK22" i="12"/>
  <c r="AM22" i="12"/>
  <c r="AO22" i="12"/>
  <c r="AQ22" i="12"/>
  <c r="AS22" i="12"/>
  <c r="AU22" i="12"/>
  <c r="AW22" i="12"/>
  <c r="AY22" i="12"/>
  <c r="BA22" i="12"/>
  <c r="BC22" i="12"/>
  <c r="N18" i="12"/>
  <c r="ER101" i="12" l="1"/>
  <c r="EO256" i="12"/>
  <c r="EM221" i="12"/>
  <c r="EJ220" i="12"/>
  <c r="EK220" i="12" s="1"/>
  <c r="EL220" i="12" s="1"/>
  <c r="EL66" i="12"/>
  <c r="EI65" i="12"/>
  <c r="EJ65" i="12" s="1"/>
  <c r="EK65" i="12" s="1"/>
  <c r="ES116" i="12"/>
  <c r="ET201" i="12"/>
  <c r="EI130" i="12"/>
  <c r="EJ130" i="12" s="1"/>
  <c r="EL131" i="12"/>
  <c r="EP66" i="12"/>
  <c r="EV241" i="12"/>
  <c r="ER76" i="12"/>
  <c r="EL251" i="12"/>
  <c r="EI250" i="12"/>
  <c r="EJ250" i="12" s="1"/>
  <c r="EK250" i="12" s="1"/>
  <c r="EV121" i="12"/>
  <c r="EU246" i="12"/>
  <c r="EQ246" i="12"/>
  <c r="EI230" i="12"/>
  <c r="EL231" i="12"/>
  <c r="EI180" i="12"/>
  <c r="EJ180" i="12" s="1"/>
  <c r="EK180" i="12" s="1"/>
  <c r="EL181" i="12"/>
  <c r="EP76" i="12"/>
  <c r="EN216" i="12"/>
  <c r="EK215" i="12"/>
  <c r="EL215" i="12" s="1"/>
  <c r="EM215" i="12" s="1"/>
  <c r="EN131" i="12"/>
  <c r="EK130" i="12"/>
  <c r="EO136" i="12"/>
  <c r="EQ206" i="12"/>
  <c r="EM61" i="12"/>
  <c r="EJ60" i="12"/>
  <c r="EI150" i="12"/>
  <c r="EJ150" i="12" s="1"/>
  <c r="EL151" i="12"/>
  <c r="ET231" i="12"/>
  <c r="EN191" i="12"/>
  <c r="EK190" i="12"/>
  <c r="EL190" i="12" s="1"/>
  <c r="EM190" i="12" s="1"/>
  <c r="EL86" i="12"/>
  <c r="EI85" i="12"/>
  <c r="EJ85" i="12" s="1"/>
  <c r="EK85" i="12" s="1"/>
  <c r="EP46" i="12"/>
  <c r="EO51" i="12"/>
  <c r="EL171" i="12"/>
  <c r="EI170" i="12"/>
  <c r="EJ170" i="12" s="1"/>
  <c r="EO71" i="12"/>
  <c r="EP86" i="12"/>
  <c r="EP151" i="12"/>
  <c r="JD35" i="9"/>
  <c r="JI34" i="9"/>
  <c r="JE34" i="9"/>
  <c r="JG34" i="9"/>
  <c r="JF34" i="9"/>
  <c r="JH34" i="9"/>
  <c r="EU226" i="12"/>
  <c r="EK116" i="12"/>
  <c r="EH115" i="12"/>
  <c r="EI115" i="12" s="1"/>
  <c r="EJ115" i="12" s="1"/>
  <c r="EO191" i="12"/>
  <c r="EM146" i="12"/>
  <c r="EJ145" i="12"/>
  <c r="EK145" i="12" s="1"/>
  <c r="EL145" i="12" s="1"/>
  <c r="EL111" i="12"/>
  <c r="EI110" i="12"/>
  <c r="EJ110" i="12" s="1"/>
  <c r="ET181" i="12"/>
  <c r="EL206" i="12"/>
  <c r="EI205" i="12"/>
  <c r="EJ205" i="12" s="1"/>
  <c r="EK205" i="12" s="1"/>
  <c r="EM106" i="12"/>
  <c r="EJ105" i="12"/>
  <c r="EK105" i="12" s="1"/>
  <c r="EL105" i="12" s="1"/>
  <c r="EQ226" i="12"/>
  <c r="EP171" i="12"/>
  <c r="EM231" i="12"/>
  <c r="EJ230" i="12"/>
  <c r="EK230" i="12" s="1"/>
  <c r="EU196" i="12"/>
  <c r="EV261" i="12"/>
  <c r="EP131" i="12"/>
  <c r="EM81" i="12"/>
  <c r="EJ80" i="12"/>
  <c r="EK80" i="12" s="1"/>
  <c r="EL80" i="12" s="1"/>
  <c r="EK76" i="12"/>
  <c r="EH75" i="12"/>
  <c r="EI75" i="12" s="1"/>
  <c r="EJ75" i="12" s="1"/>
  <c r="EO261" i="12"/>
  <c r="EL46" i="12"/>
  <c r="EI45" i="12"/>
  <c r="EJ45" i="12" s="1"/>
  <c r="EK45" i="12" s="1"/>
  <c r="EP31" i="12"/>
  <c r="EK136" i="12"/>
  <c r="EH135" i="12"/>
  <c r="EI135" i="12" s="1"/>
  <c r="EJ135" i="12" s="1"/>
  <c r="EH35" i="12"/>
  <c r="EI35" i="12" s="1"/>
  <c r="EK36" i="12"/>
  <c r="EK26" i="12"/>
  <c r="EH25" i="12"/>
  <c r="EI25" i="12" s="1"/>
  <c r="EJ25" i="12" s="1"/>
  <c r="EV191" i="12"/>
  <c r="EU81" i="12"/>
  <c r="EP186" i="12"/>
  <c r="EN196" i="12"/>
  <c r="EN166" i="12"/>
  <c r="ES96" i="12"/>
  <c r="EI55" i="12"/>
  <c r="EJ55" i="12" s="1"/>
  <c r="EL56" i="12"/>
  <c r="EK256" i="12"/>
  <c r="EH255" i="12"/>
  <c r="EI255" i="12" s="1"/>
  <c r="EJ255" i="12" s="1"/>
  <c r="EP111" i="12"/>
  <c r="EV101" i="12"/>
  <c r="ES136" i="12"/>
  <c r="EH240" i="12"/>
  <c r="EI240" i="12" s="1"/>
  <c r="EJ240" i="12" s="1"/>
  <c r="EK241" i="12"/>
  <c r="EK156" i="12"/>
  <c r="EH155" i="12"/>
  <c r="EI155" i="12" s="1"/>
  <c r="EJ155" i="12" s="1"/>
  <c r="EO176" i="12"/>
  <c r="EN121" i="12"/>
  <c r="EK120" i="12"/>
  <c r="EL120" i="12" s="1"/>
  <c r="EM120" i="12" s="1"/>
  <c r="EJ195" i="12"/>
  <c r="EK195" i="12" s="1"/>
  <c r="EL195" i="12" s="1"/>
  <c r="EM196" i="12"/>
  <c r="EM51" i="12"/>
  <c r="EJ50" i="12"/>
  <c r="EQ81" i="12"/>
  <c r="EP181" i="12"/>
  <c r="EM71" i="12"/>
  <c r="EJ70" i="12"/>
  <c r="EO26" i="12"/>
  <c r="EJ225" i="12"/>
  <c r="EK225" i="12" s="1"/>
  <c r="EL225" i="12" s="1"/>
  <c r="EM226" i="12"/>
  <c r="EQ251" i="12"/>
  <c r="EH260" i="12"/>
  <c r="EI260" i="12" s="1"/>
  <c r="EJ260" i="12" s="1"/>
  <c r="EK261" i="12"/>
  <c r="EL186" i="12"/>
  <c r="EI185" i="12"/>
  <c r="EJ185" i="12" s="1"/>
  <c r="ES176" i="12"/>
  <c r="EK71" i="12"/>
  <c r="EH70" i="12"/>
  <c r="EI70" i="12" s="1"/>
  <c r="EN101" i="12"/>
  <c r="EK100" i="12"/>
  <c r="EL100" i="12" s="1"/>
  <c r="EM100" i="12" s="1"/>
  <c r="EJ265" i="12"/>
  <c r="EK265" i="12" s="1"/>
  <c r="EL265" i="12" s="1"/>
  <c r="EM266" i="12"/>
  <c r="EK176" i="12"/>
  <c r="EH175" i="12"/>
  <c r="EI175" i="12" s="1"/>
  <c r="EJ175" i="12" s="1"/>
  <c r="EH185" i="12"/>
  <c r="EK186" i="12"/>
  <c r="EO156" i="12"/>
  <c r="EM91" i="12"/>
  <c r="ER106" i="12"/>
  <c r="EL31" i="12"/>
  <c r="EI30" i="12"/>
  <c r="EJ30" i="12" s="1"/>
  <c r="EM166" i="12"/>
  <c r="EJ165" i="12"/>
  <c r="EK165" i="12" s="1"/>
  <c r="EL165" i="12" s="1"/>
  <c r="ER141" i="12"/>
  <c r="ER121" i="12"/>
  <c r="EQ106" i="12"/>
  <c r="EU266" i="12"/>
  <c r="EK91" i="12"/>
  <c r="EH90" i="12"/>
  <c r="EI90" i="12" s="1"/>
  <c r="EJ90" i="12" s="1"/>
  <c r="ER161" i="12"/>
  <c r="EU146" i="12"/>
  <c r="ET66" i="12"/>
  <c r="EU61" i="12"/>
  <c r="EH50" i="12"/>
  <c r="EI50" i="12" s="1"/>
  <c r="EK51" i="12"/>
  <c r="EP201" i="12"/>
  <c r="EH235" i="12"/>
  <c r="EK236" i="12"/>
  <c r="EN31" i="12"/>
  <c r="EK30" i="12"/>
  <c r="EM26" i="12"/>
  <c r="EK211" i="12"/>
  <c r="EH210" i="12"/>
  <c r="ES211" i="12"/>
  <c r="EK96" i="12"/>
  <c r="EH95" i="12"/>
  <c r="ES156" i="12"/>
  <c r="ER241" i="12"/>
  <c r="EJ245" i="12"/>
  <c r="EK245" i="12" s="1"/>
  <c r="EL245" i="12" s="1"/>
  <c r="EM246" i="12"/>
  <c r="EQ266" i="12"/>
  <c r="EV216" i="12"/>
  <c r="EN146" i="12"/>
  <c r="ES141" i="12"/>
  <c r="EN41" i="12"/>
  <c r="EO91" i="12"/>
  <c r="ER221" i="12"/>
  <c r="EN171" i="12"/>
  <c r="EK170" i="12"/>
  <c r="ES161" i="12"/>
  <c r="ER216" i="12"/>
  <c r="EP236" i="12"/>
  <c r="EH160" i="12"/>
  <c r="EI160" i="12" s="1"/>
  <c r="EJ160" i="12" s="1"/>
  <c r="EK161" i="12"/>
  <c r="EO166" i="12"/>
  <c r="EL96" i="12"/>
  <c r="EI95" i="12"/>
  <c r="EJ95" i="12" s="1"/>
  <c r="EN46" i="12"/>
  <c r="EP256" i="12"/>
  <c r="EH60" i="12"/>
  <c r="EI60" i="12" s="1"/>
  <c r="EK61" i="12"/>
  <c r="ET86" i="12"/>
  <c r="EN111" i="12"/>
  <c r="EK110" i="12"/>
  <c r="EM36" i="12"/>
  <c r="EJ35" i="12"/>
  <c r="EI200" i="12"/>
  <c r="EJ200" i="12" s="1"/>
  <c r="EK200" i="12" s="1"/>
  <c r="EL201" i="12"/>
  <c r="EO36" i="12"/>
  <c r="EK55" i="12"/>
  <c r="EN56" i="12"/>
  <c r="EP251" i="12"/>
  <c r="EP206" i="12"/>
  <c r="EL211" i="12"/>
  <c r="EI210" i="12"/>
  <c r="EJ210" i="12" s="1"/>
  <c r="EH140" i="12"/>
  <c r="EI140" i="12" s="1"/>
  <c r="EJ140" i="12" s="1"/>
  <c r="EK141" i="12"/>
  <c r="EN151" i="12"/>
  <c r="EK150" i="12"/>
  <c r="EL116" i="12"/>
  <c r="EL236" i="12"/>
  <c r="EI235" i="12"/>
  <c r="EJ235" i="12" s="1"/>
  <c r="EQ221" i="12"/>
  <c r="EM126" i="12"/>
  <c r="EJ125" i="12"/>
  <c r="EK125" i="12" s="1"/>
  <c r="EL125" i="12" s="1"/>
  <c r="EQ126" i="12"/>
  <c r="ER126" i="12"/>
  <c r="ES56" i="12"/>
  <c r="EP41" i="12"/>
  <c r="EL41" i="12"/>
  <c r="EI40" i="12"/>
  <c r="EJ40" i="12" s="1"/>
  <c r="EK40" i="12" s="1"/>
  <c r="BF22" i="12"/>
  <c r="AX22" i="12"/>
  <c r="AP22" i="12"/>
  <c r="AH22" i="12"/>
  <c r="BB22" i="12"/>
  <c r="AT22" i="12"/>
  <c r="AL22" i="12"/>
  <c r="AD22" i="12"/>
  <c r="Z22" i="12"/>
  <c r="DT10" i="12"/>
  <c r="DO8" i="12"/>
  <c r="DO9" i="12"/>
  <c r="DO10" i="12"/>
  <c r="DT8" i="12"/>
  <c r="ES251" i="12" l="1"/>
  <c r="ER36" i="12"/>
  <c r="EW86" i="12"/>
  <c r="EN161" i="12"/>
  <c r="EK160" i="12"/>
  <c r="EL160" i="12" s="1"/>
  <c r="EM160" i="12" s="1"/>
  <c r="EU216" i="12"/>
  <c r="EP246" i="12"/>
  <c r="EM245" i="12"/>
  <c r="EN245" i="12" s="1"/>
  <c r="EO245" i="12" s="1"/>
  <c r="EN236" i="12"/>
  <c r="EK235" i="12"/>
  <c r="EL235" i="12" s="1"/>
  <c r="EM235" i="12" s="1"/>
  <c r="EN51" i="12"/>
  <c r="EK50" i="12"/>
  <c r="EL50" i="12" s="1"/>
  <c r="EU106" i="12"/>
  <c r="EN261" i="12"/>
  <c r="EK260" i="12"/>
  <c r="EL260" i="12" s="1"/>
  <c r="EM260" i="12" s="1"/>
  <c r="EP226" i="12"/>
  <c r="EM225" i="12"/>
  <c r="EN225" i="12" s="1"/>
  <c r="EO225" i="12" s="1"/>
  <c r="ET81" i="12"/>
  <c r="EQ196" i="12"/>
  <c r="EN195" i="12"/>
  <c r="EO195" i="12" s="1"/>
  <c r="EV56" i="12"/>
  <c r="EK140" i="12"/>
  <c r="EL140" i="12" s="1"/>
  <c r="EM140" i="12" s="1"/>
  <c r="EN141" i="12"/>
  <c r="ES206" i="12"/>
  <c r="EQ56" i="12"/>
  <c r="EN55" i="12"/>
  <c r="EO201" i="12"/>
  <c r="EL200" i="12"/>
  <c r="EM200" i="12" s="1"/>
  <c r="EN200" i="12" s="1"/>
  <c r="EN61" i="12"/>
  <c r="EK60" i="12"/>
  <c r="EL60" i="12" s="1"/>
  <c r="EM60" i="12" s="1"/>
  <c r="ES236" i="12"/>
  <c r="EV161" i="12"/>
  <c r="EU221" i="12"/>
  <c r="EQ146" i="12"/>
  <c r="EU241" i="12"/>
  <c r="ES201" i="12"/>
  <c r="EX61" i="12"/>
  <c r="EP91" i="12"/>
  <c r="EM90" i="12"/>
  <c r="EN186" i="12"/>
  <c r="EK185" i="12"/>
  <c r="EP266" i="12"/>
  <c r="EM265" i="12"/>
  <c r="EN265" i="12" s="1"/>
  <c r="EO265" i="12" s="1"/>
  <c r="ET251" i="12"/>
  <c r="ER26" i="12"/>
  <c r="ES181" i="12"/>
  <c r="ES111" i="12"/>
  <c r="EL55" i="12"/>
  <c r="EM55" i="12" s="1"/>
  <c r="EO56" i="12"/>
  <c r="EY191" i="12"/>
  <c r="EN36" i="12"/>
  <c r="EK35" i="12"/>
  <c r="EL35" i="12" s="1"/>
  <c r="ES31" i="12"/>
  <c r="EO181" i="12"/>
  <c r="EL180" i="12"/>
  <c r="EM180" i="12" s="1"/>
  <c r="EN180" i="12" s="1"/>
  <c r="EO41" i="12"/>
  <c r="EL40" i="12"/>
  <c r="EM40" i="12" s="1"/>
  <c r="EN40" i="12" s="1"/>
  <c r="ET126" i="12"/>
  <c r="ET221" i="12"/>
  <c r="EO116" i="12"/>
  <c r="EQ111" i="12"/>
  <c r="EQ46" i="12"/>
  <c r="ER166" i="12"/>
  <c r="EQ41" i="12"/>
  <c r="ET266" i="12"/>
  <c r="EN96" i="12"/>
  <c r="EK95" i="12"/>
  <c r="EL95" i="12" s="1"/>
  <c r="EM95" i="12" s="1"/>
  <c r="EN211" i="12"/>
  <c r="EK210" i="12"/>
  <c r="EQ31" i="12"/>
  <c r="EX146" i="12"/>
  <c r="EN91" i="12"/>
  <c r="EK90" i="12"/>
  <c r="EL90" i="12" s="1"/>
  <c r="ET106" i="12"/>
  <c r="EU141" i="12"/>
  <c r="EO31" i="12"/>
  <c r="EL30" i="12"/>
  <c r="EM30" i="12" s="1"/>
  <c r="EN30" i="12" s="1"/>
  <c r="EN71" i="12"/>
  <c r="EK70" i="12"/>
  <c r="EL70" i="12" s="1"/>
  <c r="EO186" i="12"/>
  <c r="EL185" i="12"/>
  <c r="EM185" i="12" s="1"/>
  <c r="EP51" i="12"/>
  <c r="EM50" i="12"/>
  <c r="EQ121" i="12"/>
  <c r="EN120" i="12"/>
  <c r="EO120" i="12" s="1"/>
  <c r="EP120" i="12" s="1"/>
  <c r="EN156" i="12"/>
  <c r="EK155" i="12"/>
  <c r="EL155" i="12" s="1"/>
  <c r="EM155" i="12" s="1"/>
  <c r="EV136" i="12"/>
  <c r="EQ166" i="12"/>
  <c r="ES186" i="12"/>
  <c r="ER261" i="12"/>
  <c r="EP81" i="12"/>
  <c r="EM80" i="12"/>
  <c r="EN80" i="12" s="1"/>
  <c r="EO80" i="12" s="1"/>
  <c r="EY261" i="12"/>
  <c r="EP231" i="12"/>
  <c r="ET226" i="12"/>
  <c r="EO206" i="12"/>
  <c r="EL205" i="12"/>
  <c r="EM205" i="12" s="1"/>
  <c r="EN205" i="12" s="1"/>
  <c r="EO111" i="12"/>
  <c r="EL110" i="12"/>
  <c r="EM110" i="12" s="1"/>
  <c r="EN110" i="12" s="1"/>
  <c r="ER191" i="12"/>
  <c r="EX226" i="12"/>
  <c r="ES151" i="12"/>
  <c r="ER71" i="12"/>
  <c r="ER51" i="12"/>
  <c r="EO86" i="12"/>
  <c r="EL85" i="12"/>
  <c r="EM85" i="12" s="1"/>
  <c r="EN85" i="12" s="1"/>
  <c r="EW231" i="12"/>
  <c r="EP61" i="12"/>
  <c r="ER136" i="12"/>
  <c r="EQ216" i="12"/>
  <c r="EN215" i="12"/>
  <c r="EO215" i="12" s="1"/>
  <c r="EP215" i="12" s="1"/>
  <c r="ET246" i="12"/>
  <c r="EY121" i="12"/>
  <c r="EU76" i="12"/>
  <c r="ES66" i="12"/>
  <c r="EW201" i="12"/>
  <c r="EO66" i="12"/>
  <c r="EL65" i="12"/>
  <c r="EM65" i="12" s="1"/>
  <c r="EN65" i="12" s="1"/>
  <c r="ER256" i="12"/>
  <c r="EP26" i="12"/>
  <c r="EW66" i="12"/>
  <c r="EX266" i="12"/>
  <c r="EV176" i="12"/>
  <c r="EP196" i="12"/>
  <c r="EM195" i="12"/>
  <c r="EN241" i="12"/>
  <c r="EK240" i="12"/>
  <c r="EL240" i="12" s="1"/>
  <c r="EM240" i="12" s="1"/>
  <c r="EX81" i="12"/>
  <c r="EO151" i="12"/>
  <c r="EL150" i="12"/>
  <c r="EM150" i="12" s="1"/>
  <c r="EN150" i="12" s="1"/>
  <c r="ET206" i="12"/>
  <c r="EO231" i="12"/>
  <c r="EL230" i="12"/>
  <c r="EM230" i="12" s="1"/>
  <c r="EN230" i="12" s="1"/>
  <c r="EX246" i="12"/>
  <c r="EO131" i="12"/>
  <c r="EL130" i="12"/>
  <c r="EM130" i="12" s="1"/>
  <c r="EN130" i="12" s="1"/>
  <c r="ES41" i="12"/>
  <c r="EU126" i="12"/>
  <c r="EP126" i="12"/>
  <c r="EM125" i="12"/>
  <c r="EN125" i="12" s="1"/>
  <c r="EO125" i="12" s="1"/>
  <c r="EO236" i="12"/>
  <c r="EQ151" i="12"/>
  <c r="EO211" i="12"/>
  <c r="EL210" i="12"/>
  <c r="EM210" i="12" s="1"/>
  <c r="EP36" i="12"/>
  <c r="EM35" i="12"/>
  <c r="ES256" i="12"/>
  <c r="EO96" i="12"/>
  <c r="EQ171" i="12"/>
  <c r="ER91" i="12"/>
  <c r="EV141" i="12"/>
  <c r="EY216" i="12"/>
  <c r="EV156" i="12"/>
  <c r="EV211" i="12"/>
  <c r="EU161" i="12"/>
  <c r="EU121" i="12"/>
  <c r="EP166" i="12"/>
  <c r="EM165" i="12"/>
  <c r="EN165" i="12" s="1"/>
  <c r="EO165" i="12" s="1"/>
  <c r="ER156" i="12"/>
  <c r="EN176" i="12"/>
  <c r="EK175" i="12"/>
  <c r="EL175" i="12" s="1"/>
  <c r="EM175" i="12" s="1"/>
  <c r="EQ101" i="12"/>
  <c r="EN100" i="12"/>
  <c r="EO100" i="12" s="1"/>
  <c r="EP100" i="12" s="1"/>
  <c r="EP71" i="12"/>
  <c r="EM70" i="12"/>
  <c r="ER176" i="12"/>
  <c r="EY101" i="12"/>
  <c r="EN256" i="12"/>
  <c r="EK255" i="12"/>
  <c r="EL255" i="12" s="1"/>
  <c r="EM255" i="12" s="1"/>
  <c r="EV96" i="12"/>
  <c r="EN26" i="12"/>
  <c r="EK25" i="12"/>
  <c r="EL25" i="12" s="1"/>
  <c r="EM25" i="12" s="1"/>
  <c r="EN136" i="12"/>
  <c r="EK135" i="12"/>
  <c r="EL135" i="12" s="1"/>
  <c r="EM135" i="12" s="1"/>
  <c r="EO46" i="12"/>
  <c r="EL45" i="12"/>
  <c r="EM45" i="12" s="1"/>
  <c r="EN45" i="12" s="1"/>
  <c r="EK75" i="12"/>
  <c r="EL75" i="12" s="1"/>
  <c r="EM75" i="12" s="1"/>
  <c r="EN76" i="12"/>
  <c r="ES131" i="12"/>
  <c r="EX196" i="12"/>
  <c r="ES171" i="12"/>
  <c r="EP106" i="12"/>
  <c r="EM105" i="12"/>
  <c r="EN105" i="12" s="1"/>
  <c r="EO105" i="12" s="1"/>
  <c r="EW181" i="12"/>
  <c r="EP146" i="12"/>
  <c r="EM145" i="12"/>
  <c r="EN145" i="12" s="1"/>
  <c r="EO145" i="12" s="1"/>
  <c r="EN116" i="12"/>
  <c r="EK115" i="12"/>
  <c r="EL115" i="12" s="1"/>
  <c r="EM115" i="12" s="1"/>
  <c r="JH35" i="9"/>
  <c r="JG35" i="9"/>
  <c r="JF35" i="9"/>
  <c r="JE35" i="9"/>
  <c r="JD36" i="9"/>
  <c r="JI35" i="9"/>
  <c r="ES86" i="12"/>
  <c r="EO171" i="12"/>
  <c r="EL170" i="12"/>
  <c r="EM170" i="12" s="1"/>
  <c r="EN170" i="12" s="1"/>
  <c r="ES46" i="12"/>
  <c r="EQ191" i="12"/>
  <c r="EN190" i="12"/>
  <c r="EO190" i="12" s="1"/>
  <c r="EP190" i="12" s="1"/>
  <c r="EQ131" i="12"/>
  <c r="ES76" i="12"/>
  <c r="EO251" i="12"/>
  <c r="EL250" i="12"/>
  <c r="EM250" i="12" s="1"/>
  <c r="EN250" i="12" s="1"/>
  <c r="EY241" i="12"/>
  <c r="EV116" i="12"/>
  <c r="EP221" i="12"/>
  <c r="EM220" i="12"/>
  <c r="EN220" i="12" s="1"/>
  <c r="EO220" i="12" s="1"/>
  <c r="EU101" i="12"/>
  <c r="DT9" i="12"/>
  <c r="A13" i="51"/>
  <c r="BE18" i="12"/>
  <c r="BD18" i="12"/>
  <c r="BC18" i="12"/>
  <c r="BA18" i="12"/>
  <c r="AZ18" i="12"/>
  <c r="AY18" i="12"/>
  <c r="AW18" i="12"/>
  <c r="AV18" i="12"/>
  <c r="AU18" i="12"/>
  <c r="AS18" i="12"/>
  <c r="AR18" i="12"/>
  <c r="AQ18" i="12"/>
  <c r="AO18" i="12"/>
  <c r="AN18" i="12"/>
  <c r="AM18" i="12"/>
  <c r="AK18" i="12"/>
  <c r="AJ18" i="12"/>
  <c r="AI18" i="12"/>
  <c r="AG18" i="12"/>
  <c r="AF18" i="12"/>
  <c r="AE18" i="12"/>
  <c r="AC18" i="12"/>
  <c r="AB18" i="12"/>
  <c r="AA18" i="12"/>
  <c r="Y18" i="12"/>
  <c r="X18" i="12"/>
  <c r="W18" i="12"/>
  <c r="BE1" i="12"/>
  <c r="BD1" i="12"/>
  <c r="BC1" i="12"/>
  <c r="BB1" i="12"/>
  <c r="BA1" i="12"/>
  <c r="AZ1" i="12"/>
  <c r="AY1" i="12"/>
  <c r="AX1" i="12"/>
  <c r="AW1" i="12"/>
  <c r="AV1" i="12"/>
  <c r="AU1" i="12"/>
  <c r="AT1" i="12"/>
  <c r="AS1" i="12"/>
  <c r="AR1" i="12"/>
  <c r="AQ1" i="12"/>
  <c r="AP1" i="12"/>
  <c r="AO1" i="12"/>
  <c r="AN1" i="12"/>
  <c r="AM1" i="12"/>
  <c r="AL1" i="12"/>
  <c r="AK1" i="12"/>
  <c r="AJ1" i="12"/>
  <c r="AI1" i="12"/>
  <c r="AH1" i="12"/>
  <c r="AG1" i="12"/>
  <c r="AF1" i="12"/>
  <c r="AE1" i="12"/>
  <c r="AD1" i="12"/>
  <c r="AC1" i="12"/>
  <c r="AB1" i="12"/>
  <c r="AA1" i="12"/>
  <c r="Z1" i="12"/>
  <c r="Y1" i="12"/>
  <c r="X1" i="12"/>
  <c r="W1" i="12"/>
  <c r="N16" i="12"/>
  <c r="EV76" i="12" l="1"/>
  <c r="ET171" i="12"/>
  <c r="ER236" i="12"/>
  <c r="EU191" i="12"/>
  <c r="EU166" i="12"/>
  <c r="ET146" i="12"/>
  <c r="EQ141" i="12"/>
  <c r="EN140" i="12"/>
  <c r="EO140" i="12" s="1"/>
  <c r="EP140" i="12" s="1"/>
  <c r="ER96" i="12"/>
  <c r="ET151" i="12"/>
  <c r="EU261" i="12"/>
  <c r="ET46" i="12"/>
  <c r="ER56" i="12"/>
  <c r="EO55" i="12"/>
  <c r="EP55" i="12" s="1"/>
  <c r="EX101" i="12"/>
  <c r="EY116" i="12"/>
  <c r="ER251" i="12"/>
  <c r="EO250" i="12"/>
  <c r="EP250" i="12" s="1"/>
  <c r="EQ250" i="12" s="1"/>
  <c r="ET131" i="12"/>
  <c r="EV46" i="12"/>
  <c r="EV86" i="12"/>
  <c r="EQ116" i="12"/>
  <c r="EN115" i="12"/>
  <c r="EO115" i="12" s="1"/>
  <c r="EP115" i="12" s="1"/>
  <c r="EZ181" i="12"/>
  <c r="EV171" i="12"/>
  <c r="EV131" i="12"/>
  <c r="ER46" i="12"/>
  <c r="EO45" i="12"/>
  <c r="EP45" i="12" s="1"/>
  <c r="EQ45" i="12" s="1"/>
  <c r="EN25" i="12"/>
  <c r="EO25" i="12" s="1"/>
  <c r="EQ26" i="12"/>
  <c r="EQ256" i="12"/>
  <c r="EN255" i="12"/>
  <c r="EO255" i="12" s="1"/>
  <c r="EP255" i="12" s="1"/>
  <c r="EU176" i="12"/>
  <c r="ET101" i="12"/>
  <c r="EQ100" i="12"/>
  <c r="ER100" i="12" s="1"/>
  <c r="ES100" i="12" s="1"/>
  <c r="EU156" i="12"/>
  <c r="EX121" i="12"/>
  <c r="EY211" i="12"/>
  <c r="FB216" i="12"/>
  <c r="EU91" i="12"/>
  <c r="ES36" i="12"/>
  <c r="EP35" i="12"/>
  <c r="ES126" i="12"/>
  <c r="EP125" i="12"/>
  <c r="EQ125" i="12" s="1"/>
  <c r="ER125" i="12" s="1"/>
  <c r="EV41" i="12"/>
  <c r="FA246" i="12"/>
  <c r="EW206" i="12"/>
  <c r="FA81" i="12"/>
  <c r="EP195" i="12"/>
  <c r="ES196" i="12"/>
  <c r="FA266" i="12"/>
  <c r="ES26" i="12"/>
  <c r="EP25" i="12"/>
  <c r="EO65" i="12"/>
  <c r="EP65" i="12" s="1"/>
  <c r="EQ65" i="12" s="1"/>
  <c r="ER66" i="12"/>
  <c r="EV66" i="12"/>
  <c r="FB121" i="12"/>
  <c r="ET216" i="12"/>
  <c r="EQ215" i="12"/>
  <c r="ER215" i="12" s="1"/>
  <c r="ES215" i="12" s="1"/>
  <c r="ES61" i="12"/>
  <c r="EO85" i="12"/>
  <c r="EP85" i="12" s="1"/>
  <c r="EQ85" i="12" s="1"/>
  <c r="ER86" i="12"/>
  <c r="EU71" i="12"/>
  <c r="FA226" i="12"/>
  <c r="ER111" i="12"/>
  <c r="EO110" i="12"/>
  <c r="EP110" i="12" s="1"/>
  <c r="EW226" i="12"/>
  <c r="FB261" i="12"/>
  <c r="ET166" i="12"/>
  <c r="EQ165" i="12"/>
  <c r="ER165" i="12" s="1"/>
  <c r="EQ156" i="12"/>
  <c r="EN155" i="12"/>
  <c r="EO155" i="12" s="1"/>
  <c r="EP155" i="12" s="1"/>
  <c r="EP50" i="12"/>
  <c r="ES51" i="12"/>
  <c r="EQ71" i="12"/>
  <c r="EN70" i="12"/>
  <c r="EO70" i="12" s="1"/>
  <c r="EX141" i="12"/>
  <c r="EQ91" i="12"/>
  <c r="EN90" i="12"/>
  <c r="EO90" i="12" s="1"/>
  <c r="ET31" i="12"/>
  <c r="EQ30" i="12"/>
  <c r="EQ96" i="12"/>
  <c r="EN95" i="12"/>
  <c r="EO95" i="12" s="1"/>
  <c r="EP95" i="12" s="1"/>
  <c r="ET41" i="12"/>
  <c r="EQ40" i="12"/>
  <c r="ER116" i="12"/>
  <c r="EW126" i="12"/>
  <c r="ER181" i="12"/>
  <c r="EO180" i="12"/>
  <c r="EP180" i="12" s="1"/>
  <c r="EQ180" i="12" s="1"/>
  <c r="EN35" i="12"/>
  <c r="EO35" i="12" s="1"/>
  <c r="EQ36" i="12"/>
  <c r="EV181" i="12"/>
  <c r="EW251" i="12"/>
  <c r="EQ186" i="12"/>
  <c r="EN185" i="12"/>
  <c r="FA61" i="12"/>
  <c r="EX241" i="12"/>
  <c r="EX221" i="12"/>
  <c r="EV236" i="12"/>
  <c r="ER201" i="12"/>
  <c r="EO200" i="12"/>
  <c r="EP200" i="12" s="1"/>
  <c r="EQ200" i="12" s="1"/>
  <c r="EV206" i="12"/>
  <c r="EY56" i="12"/>
  <c r="EW81" i="12"/>
  <c r="EQ261" i="12"/>
  <c r="EN260" i="12"/>
  <c r="EO260" i="12" s="1"/>
  <c r="EP260" i="12" s="1"/>
  <c r="EN50" i="12"/>
  <c r="EO50" i="12" s="1"/>
  <c r="EQ51" i="12"/>
  <c r="ES246" i="12"/>
  <c r="EP245" i="12"/>
  <c r="EQ245" i="12" s="1"/>
  <c r="ER245" i="12" s="1"/>
  <c r="EQ161" i="12"/>
  <c r="EN160" i="12"/>
  <c r="EO160" i="12" s="1"/>
  <c r="EP160" i="12" s="1"/>
  <c r="EU36" i="12"/>
  <c r="EQ76" i="12"/>
  <c r="EN75" i="12"/>
  <c r="EO75" i="12" s="1"/>
  <c r="EP75" i="12" s="1"/>
  <c r="EY141" i="12"/>
  <c r="ES231" i="12"/>
  <c r="ET111" i="12"/>
  <c r="EQ110" i="12"/>
  <c r="EY161" i="12"/>
  <c r="ES221" i="12"/>
  <c r="EP220" i="12"/>
  <c r="EQ220" i="12" s="1"/>
  <c r="ER220" i="12" s="1"/>
  <c r="FB241" i="12"/>
  <c r="ET191" i="12"/>
  <c r="EQ190" i="12"/>
  <c r="ER190" i="12" s="1"/>
  <c r="ES190" i="12" s="1"/>
  <c r="ER171" i="12"/>
  <c r="EO170" i="12"/>
  <c r="EP170" i="12" s="1"/>
  <c r="EQ170" i="12" s="1"/>
  <c r="JG36" i="9"/>
  <c r="JH36" i="9"/>
  <c r="JF36" i="9"/>
  <c r="JE36" i="9"/>
  <c r="JD37" i="9"/>
  <c r="JI36" i="9"/>
  <c r="ES146" i="12"/>
  <c r="EP145" i="12"/>
  <c r="EQ145" i="12" s="1"/>
  <c r="ER145" i="12" s="1"/>
  <c r="ES106" i="12"/>
  <c r="EP105" i="12"/>
  <c r="EQ105" i="12" s="1"/>
  <c r="ER105" i="12" s="1"/>
  <c r="FA196" i="12"/>
  <c r="EQ136" i="12"/>
  <c r="EN135" i="12"/>
  <c r="EO135" i="12" s="1"/>
  <c r="EP135" i="12" s="1"/>
  <c r="EY96" i="12"/>
  <c r="FB101" i="12"/>
  <c r="ES71" i="12"/>
  <c r="EP70" i="12"/>
  <c r="EQ176" i="12"/>
  <c r="EN175" i="12"/>
  <c r="EO175" i="12" s="1"/>
  <c r="EP175" i="12" s="1"/>
  <c r="ES166" i="12"/>
  <c r="EP165" i="12"/>
  <c r="EX161" i="12"/>
  <c r="EY156" i="12"/>
  <c r="EV256" i="12"/>
  <c r="ER211" i="12"/>
  <c r="EX126" i="12"/>
  <c r="ER131" i="12"/>
  <c r="EO130" i="12"/>
  <c r="EP130" i="12" s="1"/>
  <c r="EQ130" i="12" s="1"/>
  <c r="ER231" i="12"/>
  <c r="EO230" i="12"/>
  <c r="EP230" i="12" s="1"/>
  <c r="EQ230" i="12" s="1"/>
  <c r="ER151" i="12"/>
  <c r="EO150" i="12"/>
  <c r="EP150" i="12" s="1"/>
  <c r="EQ150" i="12" s="1"/>
  <c r="EQ241" i="12"/>
  <c r="EN240" i="12"/>
  <c r="EO240" i="12" s="1"/>
  <c r="EP240" i="12" s="1"/>
  <c r="EY176" i="12"/>
  <c r="EZ66" i="12"/>
  <c r="EU256" i="12"/>
  <c r="EZ201" i="12"/>
  <c r="EX76" i="12"/>
  <c r="EW246" i="12"/>
  <c r="EU136" i="12"/>
  <c r="EZ231" i="12"/>
  <c r="EU51" i="12"/>
  <c r="EV151" i="12"/>
  <c r="ER206" i="12"/>
  <c r="EO205" i="12"/>
  <c r="EP205" i="12" s="1"/>
  <c r="EQ205" i="12" s="1"/>
  <c r="ES81" i="12"/>
  <c r="EP80" i="12"/>
  <c r="EQ80" i="12" s="1"/>
  <c r="ER80" i="12" s="1"/>
  <c r="EV186" i="12"/>
  <c r="EY136" i="12"/>
  <c r="ET121" i="12"/>
  <c r="EQ120" i="12"/>
  <c r="ER120" i="12" s="1"/>
  <c r="ES120" i="12" s="1"/>
  <c r="ER186" i="12"/>
  <c r="EO185" i="12"/>
  <c r="EP185" i="12" s="1"/>
  <c r="ER31" i="12"/>
  <c r="EO30" i="12"/>
  <c r="EP30" i="12" s="1"/>
  <c r="EW106" i="12"/>
  <c r="FA146" i="12"/>
  <c r="EQ211" i="12"/>
  <c r="EN210" i="12"/>
  <c r="EO210" i="12" s="1"/>
  <c r="EP210" i="12" s="1"/>
  <c r="EW266" i="12"/>
  <c r="EW221" i="12"/>
  <c r="ER41" i="12"/>
  <c r="EO40" i="12"/>
  <c r="EP40" i="12" s="1"/>
  <c r="EV31" i="12"/>
  <c r="FB191" i="12"/>
  <c r="EV111" i="12"/>
  <c r="EU26" i="12"/>
  <c r="ES266" i="12"/>
  <c r="EP265" i="12"/>
  <c r="EQ265" i="12" s="1"/>
  <c r="ER265" i="12" s="1"/>
  <c r="ES91" i="12"/>
  <c r="EP90" i="12"/>
  <c r="EV201" i="12"/>
  <c r="EQ61" i="12"/>
  <c r="EN60" i="12"/>
  <c r="EO60" i="12" s="1"/>
  <c r="EP60" i="12" s="1"/>
  <c r="ET56" i="12"/>
  <c r="EQ55" i="12"/>
  <c r="ET196" i="12"/>
  <c r="EQ195" i="12"/>
  <c r="ER195" i="12" s="1"/>
  <c r="EP225" i="12"/>
  <c r="EQ225" i="12" s="1"/>
  <c r="ER225" i="12" s="1"/>
  <c r="ES226" i="12"/>
  <c r="EX106" i="12"/>
  <c r="EQ236" i="12"/>
  <c r="EN235" i="12"/>
  <c r="EO235" i="12" s="1"/>
  <c r="EP235" i="12" s="1"/>
  <c r="EX216" i="12"/>
  <c r="EZ86" i="12"/>
  <c r="EV251" i="12"/>
  <c r="AD18" i="12"/>
  <c r="AL18" i="12"/>
  <c r="AT18" i="12"/>
  <c r="BB18" i="12"/>
  <c r="AH18" i="12"/>
  <c r="AP18" i="12"/>
  <c r="AX18" i="12"/>
  <c r="BF18" i="12"/>
  <c r="EY201" i="12" l="1"/>
  <c r="EV51" i="12"/>
  <c r="ES50" i="12"/>
  <c r="EZ226" i="12"/>
  <c r="EV196" i="12"/>
  <c r="ES195" i="12"/>
  <c r="EY41" i="12"/>
  <c r="EW151" i="12"/>
  <c r="FC86" i="12"/>
  <c r="EY111" i="12"/>
  <c r="EZ221" i="12"/>
  <c r="EX26" i="12"/>
  <c r="FA76" i="12"/>
  <c r="ET51" i="12"/>
  <c r="EQ50" i="12"/>
  <c r="ER50" i="12" s="1"/>
  <c r="EY181" i="12"/>
  <c r="ES60" i="12"/>
  <c r="EV61" i="12"/>
  <c r="EU66" i="12"/>
  <c r="ER65" i="12"/>
  <c r="ES65" i="12" s="1"/>
  <c r="ET65" i="12" s="1"/>
  <c r="FD81" i="12"/>
  <c r="ET26" i="12"/>
  <c r="EQ25" i="12"/>
  <c r="ER25" i="12" s="1"/>
  <c r="FC181" i="12"/>
  <c r="EW131" i="12"/>
  <c r="EY251" i="12"/>
  <c r="FA216" i="12"/>
  <c r="FA106" i="12"/>
  <c r="ET195" i="12"/>
  <c r="EU195" i="12" s="1"/>
  <c r="EW196" i="12"/>
  <c r="ET61" i="12"/>
  <c r="EQ60" i="12"/>
  <c r="ER60" i="12" s="1"/>
  <c r="EV91" i="12"/>
  <c r="EU41" i="12"/>
  <c r="ER40" i="12"/>
  <c r="ES40" i="12" s="1"/>
  <c r="ET40" i="12" s="1"/>
  <c r="EZ266" i="12"/>
  <c r="FD146" i="12"/>
  <c r="EU31" i="12"/>
  <c r="ER30" i="12"/>
  <c r="ES30" i="12" s="1"/>
  <c r="EW121" i="12"/>
  <c r="ET120" i="12"/>
  <c r="EU120" i="12" s="1"/>
  <c r="EV120" i="12" s="1"/>
  <c r="EY186" i="12"/>
  <c r="EU206" i="12"/>
  <c r="ER205" i="12"/>
  <c r="ES205" i="12" s="1"/>
  <c r="ET205" i="12" s="1"/>
  <c r="EX51" i="12"/>
  <c r="EX136" i="12"/>
  <c r="EX256" i="12"/>
  <c r="FB176" i="12"/>
  <c r="ER150" i="12"/>
  <c r="ES150" i="12" s="1"/>
  <c r="ET150" i="12" s="1"/>
  <c r="EU151" i="12"/>
  <c r="ER130" i="12"/>
  <c r="ES130" i="12" s="1"/>
  <c r="ET130" i="12" s="1"/>
  <c r="EU131" i="12"/>
  <c r="EU211" i="12"/>
  <c r="FB156" i="12"/>
  <c r="ES165" i="12"/>
  <c r="ET165" i="12" s="1"/>
  <c r="EU165" i="12" s="1"/>
  <c r="EV166" i="12"/>
  <c r="EV71" i="12"/>
  <c r="FB96" i="12"/>
  <c r="FD196" i="12"/>
  <c r="ES145" i="12"/>
  <c r="EV146" i="12"/>
  <c r="ER170" i="12"/>
  <c r="ES170" i="12" s="1"/>
  <c r="EU171" i="12"/>
  <c r="FB161" i="12"/>
  <c r="ES230" i="12"/>
  <c r="ET230" i="12" s="1"/>
  <c r="EV231" i="12"/>
  <c r="EQ75" i="12"/>
  <c r="ER75" i="12" s="1"/>
  <c r="ES75" i="12" s="1"/>
  <c r="ET76" i="12"/>
  <c r="ET161" i="12"/>
  <c r="EQ160" i="12"/>
  <c r="ER160" i="12" s="1"/>
  <c r="ES160" i="12" s="1"/>
  <c r="EZ81" i="12"/>
  <c r="EY206" i="12"/>
  <c r="EY236" i="12"/>
  <c r="FA241" i="12"/>
  <c r="ET186" i="12"/>
  <c r="EQ185" i="12"/>
  <c r="ER180" i="12"/>
  <c r="ES180" i="12" s="1"/>
  <c r="ET180" i="12" s="1"/>
  <c r="EU181" i="12"/>
  <c r="EU116" i="12"/>
  <c r="ET96" i="12"/>
  <c r="EQ95" i="12"/>
  <c r="ER95" i="12" s="1"/>
  <c r="ES95" i="12" s="1"/>
  <c r="ET91" i="12"/>
  <c r="EQ90" i="12"/>
  <c r="ER90" i="12" s="1"/>
  <c r="ES90" i="12" s="1"/>
  <c r="ET71" i="12"/>
  <c r="EQ70" i="12"/>
  <c r="ER70" i="12" s="1"/>
  <c r="ES70" i="12" s="1"/>
  <c r="ET156" i="12"/>
  <c r="EQ155" i="12"/>
  <c r="ER155" i="12" s="1"/>
  <c r="ES155" i="12" s="1"/>
  <c r="ER110" i="12"/>
  <c r="ES110" i="12" s="1"/>
  <c r="ET110" i="12" s="1"/>
  <c r="EU111" i="12"/>
  <c r="EX71" i="12"/>
  <c r="FD266" i="12"/>
  <c r="FD246" i="12"/>
  <c r="EV126" i="12"/>
  <c r="ES125" i="12"/>
  <c r="ET125" i="12" s="1"/>
  <c r="EU125" i="12" s="1"/>
  <c r="EX91" i="12"/>
  <c r="FB211" i="12"/>
  <c r="EX156" i="12"/>
  <c r="EX176" i="12"/>
  <c r="EY131" i="12"/>
  <c r="EY86" i="12"/>
  <c r="FB116" i="12"/>
  <c r="EU56" i="12"/>
  <c r="ER55" i="12"/>
  <c r="ES55" i="12" s="1"/>
  <c r="ET55" i="12" s="1"/>
  <c r="EX261" i="12"/>
  <c r="EU96" i="12"/>
  <c r="EW146" i="12"/>
  <c r="ET145" i="12"/>
  <c r="EU145" i="12" s="1"/>
  <c r="EX191" i="12"/>
  <c r="EW171" i="12"/>
  <c r="ET170" i="12"/>
  <c r="EV226" i="12"/>
  <c r="ES225" i="12"/>
  <c r="ET225" i="12" s="1"/>
  <c r="EU225" i="12" s="1"/>
  <c r="FC231" i="12"/>
  <c r="FC201" i="12"/>
  <c r="ET36" i="12"/>
  <c r="EQ35" i="12"/>
  <c r="ER35" i="12" s="1"/>
  <c r="ES35" i="12" s="1"/>
  <c r="EU86" i="12"/>
  <c r="ER85" i="12"/>
  <c r="ES85" i="12" s="1"/>
  <c r="ET85" i="12" s="1"/>
  <c r="ET236" i="12"/>
  <c r="EQ235" i="12"/>
  <c r="ER235" i="12" s="1"/>
  <c r="ES235" i="12" s="1"/>
  <c r="EW56" i="12"/>
  <c r="EV266" i="12"/>
  <c r="ES265" i="12"/>
  <c r="ET265" i="12" s="1"/>
  <c r="EU265" i="12" s="1"/>
  <c r="EY31" i="12"/>
  <c r="ET211" i="12"/>
  <c r="EQ210" i="12"/>
  <c r="ER210" i="12" s="1"/>
  <c r="ES210" i="12" s="1"/>
  <c r="EZ106" i="12"/>
  <c r="ER185" i="12"/>
  <c r="ES185" i="12" s="1"/>
  <c r="EU186" i="12"/>
  <c r="FB136" i="12"/>
  <c r="ES80" i="12"/>
  <c r="ET80" i="12" s="1"/>
  <c r="EU80" i="12" s="1"/>
  <c r="EV81" i="12"/>
  <c r="EY151" i="12"/>
  <c r="EZ246" i="12"/>
  <c r="FC66" i="12"/>
  <c r="ET241" i="12"/>
  <c r="EQ240" i="12"/>
  <c r="ER240" i="12" s="1"/>
  <c r="ES240" i="12" s="1"/>
  <c r="ER230" i="12"/>
  <c r="EU231" i="12"/>
  <c r="FA126" i="12"/>
  <c r="EY256" i="12"/>
  <c r="FA161" i="12"/>
  <c r="ET176" i="12"/>
  <c r="EQ175" i="12"/>
  <c r="ER175" i="12" s="1"/>
  <c r="ES175" i="12" s="1"/>
  <c r="ET136" i="12"/>
  <c r="EQ135" i="12"/>
  <c r="ER135" i="12" s="1"/>
  <c r="ES135" i="12" s="1"/>
  <c r="EV106" i="12"/>
  <c r="ES105" i="12"/>
  <c r="ET105" i="12" s="1"/>
  <c r="EU105" i="12" s="1"/>
  <c r="JF37" i="9"/>
  <c r="JH37" i="9"/>
  <c r="JG37" i="9"/>
  <c r="JE37" i="9"/>
  <c r="JD38" i="9"/>
  <c r="JI37" i="9"/>
  <c r="ET190" i="12"/>
  <c r="EU190" i="12" s="1"/>
  <c r="EV190" i="12" s="1"/>
  <c r="EW191" i="12"/>
  <c r="EV221" i="12"/>
  <c r="ES220" i="12"/>
  <c r="ET220" i="12" s="1"/>
  <c r="EU220" i="12" s="1"/>
  <c r="EW111" i="12"/>
  <c r="FB141" i="12"/>
  <c r="EX36" i="12"/>
  <c r="ES245" i="12"/>
  <c r="ET245" i="12" s="1"/>
  <c r="EU245" i="12" s="1"/>
  <c r="EV246" i="12"/>
  <c r="ET261" i="12"/>
  <c r="EQ260" i="12"/>
  <c r="ER260" i="12" s="1"/>
  <c r="ES260" i="12" s="1"/>
  <c r="FB56" i="12"/>
  <c r="ER200" i="12"/>
  <c r="ES200" i="12" s="1"/>
  <c r="ET200" i="12" s="1"/>
  <c r="EU201" i="12"/>
  <c r="FA221" i="12"/>
  <c r="FD61" i="12"/>
  <c r="EZ251" i="12"/>
  <c r="EZ126" i="12"/>
  <c r="EW41" i="12"/>
  <c r="EW31" i="12"/>
  <c r="ET30" i="12"/>
  <c r="FA141" i="12"/>
  <c r="EW166" i="12"/>
  <c r="FD226" i="12"/>
  <c r="ET215" i="12"/>
  <c r="EU215" i="12" s="1"/>
  <c r="EV215" i="12" s="1"/>
  <c r="EW216" i="12"/>
  <c r="EY66" i="12"/>
  <c r="EV26" i="12"/>
  <c r="ES25" i="12"/>
  <c r="EZ206" i="12"/>
  <c r="EV36" i="12"/>
  <c r="FA121" i="12"/>
  <c r="ET100" i="12"/>
  <c r="EU100" i="12" s="1"/>
  <c r="EV100" i="12" s="1"/>
  <c r="EW101" i="12"/>
  <c r="ET256" i="12"/>
  <c r="EQ255" i="12"/>
  <c r="ER255" i="12" s="1"/>
  <c r="ES255" i="12" s="1"/>
  <c r="EU46" i="12"/>
  <c r="ER45" i="12"/>
  <c r="ES45" i="12" s="1"/>
  <c r="EY171" i="12"/>
  <c r="ET116" i="12"/>
  <c r="EQ115" i="12"/>
  <c r="ER115" i="12" s="1"/>
  <c r="ES115" i="12" s="1"/>
  <c r="EY46" i="12"/>
  <c r="ER250" i="12"/>
  <c r="ES250" i="12" s="1"/>
  <c r="ET250" i="12" s="1"/>
  <c r="EU251" i="12"/>
  <c r="FA101" i="12"/>
  <c r="EW46" i="12"/>
  <c r="ET45" i="12"/>
  <c r="ET141" i="12"/>
  <c r="EQ140" i="12"/>
  <c r="ER140" i="12" s="1"/>
  <c r="ES140" i="12" s="1"/>
  <c r="EX166" i="12"/>
  <c r="EU236" i="12"/>
  <c r="EY76" i="12"/>
  <c r="C21" i="12"/>
  <c r="C20" i="12"/>
  <c r="C19" i="12"/>
  <c r="EZ101" i="12" l="1"/>
  <c r="EW100" i="12"/>
  <c r="EX100" i="12" s="1"/>
  <c r="EY100" i="12" s="1"/>
  <c r="FC206" i="12"/>
  <c r="FD141" i="12"/>
  <c r="EZ41" i="12"/>
  <c r="EW40" i="12"/>
  <c r="FC251" i="12"/>
  <c r="FD221" i="12"/>
  <c r="EY221" i="12"/>
  <c r="EV220" i="12"/>
  <c r="EW220" i="12" s="1"/>
  <c r="EX220" i="12" s="1"/>
  <c r="JD39" i="9"/>
  <c r="JI38" i="9"/>
  <c r="JE38" i="9"/>
  <c r="JH38" i="9"/>
  <c r="JG38" i="9"/>
  <c r="JF38" i="9"/>
  <c r="EW136" i="12"/>
  <c r="ET135" i="12"/>
  <c r="EU135" i="12" s="1"/>
  <c r="EV135" i="12" s="1"/>
  <c r="EY81" i="12"/>
  <c r="EV80" i="12"/>
  <c r="EW80" i="12" s="1"/>
  <c r="EX80" i="12" s="1"/>
  <c r="FB131" i="12"/>
  <c r="FA51" i="12"/>
  <c r="EU30" i="12"/>
  <c r="EV30" i="12" s="1"/>
  <c r="EX31" i="12"/>
  <c r="EZ131" i="12"/>
  <c r="EU65" i="12"/>
  <c r="EV65" i="12" s="1"/>
  <c r="EW65" i="12" s="1"/>
  <c r="EX66" i="12"/>
  <c r="FB181" i="12"/>
  <c r="FC221" i="12"/>
  <c r="FB171" i="12"/>
  <c r="EY36" i="12"/>
  <c r="EY26" i="12"/>
  <c r="EZ166" i="12"/>
  <c r="EW165" i="12"/>
  <c r="EX165" i="12" s="1"/>
  <c r="EZ31" i="12"/>
  <c r="EW30" i="12"/>
  <c r="FC126" i="12"/>
  <c r="EW261" i="12"/>
  <c r="ET260" i="12"/>
  <c r="EU260" i="12" s="1"/>
  <c r="EV260" i="12" s="1"/>
  <c r="FA36" i="12"/>
  <c r="EZ111" i="12"/>
  <c r="EY106" i="12"/>
  <c r="EV105" i="12"/>
  <c r="EW105" i="12" s="1"/>
  <c r="EX105" i="12" s="1"/>
  <c r="EX231" i="12"/>
  <c r="EU230" i="12"/>
  <c r="EV230" i="12" s="1"/>
  <c r="EW230" i="12" s="1"/>
  <c r="FC106" i="12"/>
  <c r="EZ56" i="12"/>
  <c r="FB86" i="12"/>
  <c r="FA71" i="12"/>
  <c r="FB236" i="12"/>
  <c r="FC81" i="12"/>
  <c r="EW76" i="12"/>
  <c r="ET75" i="12"/>
  <c r="EU75" i="12" s="1"/>
  <c r="EV75" i="12" s="1"/>
  <c r="EY71" i="12"/>
  <c r="FA136" i="12"/>
  <c r="EU205" i="12"/>
  <c r="EV205" i="12" s="1"/>
  <c r="EW205" i="12" s="1"/>
  <c r="EX206" i="12"/>
  <c r="EZ121" i="12"/>
  <c r="EW120" i="12"/>
  <c r="EX120" i="12" s="1"/>
  <c r="EY120" i="12" s="1"/>
  <c r="EX41" i="12"/>
  <c r="EU40" i="12"/>
  <c r="EV40" i="12" s="1"/>
  <c r="EW61" i="12"/>
  <c r="ET60" i="12"/>
  <c r="EU60" i="12" s="1"/>
  <c r="FD106" i="12"/>
  <c r="EW51" i="12"/>
  <c r="ET50" i="12"/>
  <c r="EU50" i="12" s="1"/>
  <c r="FB111" i="12"/>
  <c r="EX236" i="12"/>
  <c r="ET140" i="12"/>
  <c r="EU140" i="12" s="1"/>
  <c r="EV140" i="12" s="1"/>
  <c r="EW141" i="12"/>
  <c r="FD101" i="12"/>
  <c r="FB46" i="12"/>
  <c r="EW256" i="12"/>
  <c r="ET255" i="12"/>
  <c r="EU255" i="12" s="1"/>
  <c r="EV255" i="12" s="1"/>
  <c r="FD121" i="12"/>
  <c r="FB66" i="12"/>
  <c r="EY246" i="12"/>
  <c r="EV245" i="12"/>
  <c r="EW245" i="12" s="1"/>
  <c r="EX245" i="12" s="1"/>
  <c r="ET175" i="12"/>
  <c r="EU175" i="12" s="1"/>
  <c r="EV175" i="12" s="1"/>
  <c r="EW176" i="12"/>
  <c r="FB256" i="12"/>
  <c r="FB151" i="12"/>
  <c r="FB31" i="12"/>
  <c r="EU85" i="12"/>
  <c r="EV85" i="12" s="1"/>
  <c r="EW85" i="12" s="1"/>
  <c r="EX86" i="12"/>
  <c r="EV225" i="12"/>
  <c r="EW225" i="12" s="1"/>
  <c r="EX225" i="12" s="1"/>
  <c r="EY226" i="12"/>
  <c r="FA191" i="12"/>
  <c r="EX96" i="12"/>
  <c r="EU55" i="12"/>
  <c r="EV55" i="12" s="1"/>
  <c r="EW55" i="12" s="1"/>
  <c r="EX56" i="12"/>
  <c r="FA176" i="12"/>
  <c r="EY126" i="12"/>
  <c r="EV125" i="12"/>
  <c r="EW125" i="12" s="1"/>
  <c r="EX125" i="12" s="1"/>
  <c r="EU110" i="12"/>
  <c r="EV110" i="12" s="1"/>
  <c r="EW110" i="12" s="1"/>
  <c r="EX111" i="12"/>
  <c r="EW156" i="12"/>
  <c r="ET155" i="12"/>
  <c r="EU155" i="12" s="1"/>
  <c r="EV155" i="12" s="1"/>
  <c r="EW91" i="12"/>
  <c r="ET90" i="12"/>
  <c r="EU90" i="12" s="1"/>
  <c r="EV90" i="12" s="1"/>
  <c r="EX116" i="12"/>
  <c r="EW186" i="12"/>
  <c r="ET185" i="12"/>
  <c r="EU185" i="12" s="1"/>
  <c r="EV185" i="12" s="1"/>
  <c r="EV145" i="12"/>
  <c r="EY146" i="12"/>
  <c r="EY166" i="12"/>
  <c r="EV165" i="12"/>
  <c r="EX151" i="12"/>
  <c r="EU150" i="12"/>
  <c r="EV150" i="12" s="1"/>
  <c r="EW150" i="12" s="1"/>
  <c r="EZ196" i="12"/>
  <c r="FA26" i="12"/>
  <c r="EZ151" i="12"/>
  <c r="EV195" i="12"/>
  <c r="EW195" i="12" s="1"/>
  <c r="EX195" i="12" s="1"/>
  <c r="EY196" i="12"/>
  <c r="EY51" i="12"/>
  <c r="EV50" i="12"/>
  <c r="EU250" i="12"/>
  <c r="EV250" i="12" s="1"/>
  <c r="EW250" i="12" s="1"/>
  <c r="EX251" i="12"/>
  <c r="EX186" i="12"/>
  <c r="EX181" i="12"/>
  <c r="EU180" i="12"/>
  <c r="EV180" i="12" s="1"/>
  <c r="EW180" i="12" s="1"/>
  <c r="FD241" i="12"/>
  <c r="FB206" i="12"/>
  <c r="EY231" i="12"/>
  <c r="EX211" i="12"/>
  <c r="FA256" i="12"/>
  <c r="FB186" i="12"/>
  <c r="FC266" i="12"/>
  <c r="EY91" i="12"/>
  <c r="FD216" i="12"/>
  <c r="ET25" i="12"/>
  <c r="EU25" i="12" s="1"/>
  <c r="EV25" i="12" s="1"/>
  <c r="EW26" i="12"/>
  <c r="FD76" i="12"/>
  <c r="FB76" i="12"/>
  <c r="FA166" i="12"/>
  <c r="EZ46" i="12"/>
  <c r="EW116" i="12"/>
  <c r="ET115" i="12"/>
  <c r="EU115" i="12" s="1"/>
  <c r="EV115" i="12" s="1"/>
  <c r="EU45" i="12"/>
  <c r="EV45" i="12" s="1"/>
  <c r="EW45" i="12" s="1"/>
  <c r="EX46" i="12"/>
  <c r="EZ216" i="12"/>
  <c r="EW215" i="12"/>
  <c r="EX215" i="12" s="1"/>
  <c r="EY215" i="12" s="1"/>
  <c r="EX201" i="12"/>
  <c r="EU200" i="12"/>
  <c r="EV200" i="12" s="1"/>
  <c r="EW200" i="12" s="1"/>
  <c r="EZ191" i="12"/>
  <c r="EW190" i="12"/>
  <c r="EX190" i="12" s="1"/>
  <c r="EY190" i="12" s="1"/>
  <c r="FD161" i="12"/>
  <c r="FD126" i="12"/>
  <c r="EW241" i="12"/>
  <c r="ET240" i="12"/>
  <c r="EU240" i="12" s="1"/>
  <c r="EV240" i="12" s="1"/>
  <c r="FC246" i="12"/>
  <c r="ET210" i="12"/>
  <c r="EU210" i="12" s="1"/>
  <c r="EV210" i="12" s="1"/>
  <c r="EW211" i="12"/>
  <c r="EY266" i="12"/>
  <c r="EV265" i="12"/>
  <c r="EW265" i="12" s="1"/>
  <c r="EX265" i="12" s="1"/>
  <c r="EW236" i="12"/>
  <c r="ET235" i="12"/>
  <c r="EU235" i="12" s="1"/>
  <c r="EV235" i="12" s="1"/>
  <c r="EW36" i="12"/>
  <c r="ET35" i="12"/>
  <c r="EU35" i="12" s="1"/>
  <c r="EV35" i="12" s="1"/>
  <c r="EZ171" i="12"/>
  <c r="EW145" i="12"/>
  <c r="EX145" i="12" s="1"/>
  <c r="EZ146" i="12"/>
  <c r="FA261" i="12"/>
  <c r="FA156" i="12"/>
  <c r="FA91" i="12"/>
  <c r="ET70" i="12"/>
  <c r="EU70" i="12" s="1"/>
  <c r="EV70" i="12" s="1"/>
  <c r="EW71" i="12"/>
  <c r="ET95" i="12"/>
  <c r="EU95" i="12" s="1"/>
  <c r="EV95" i="12" s="1"/>
  <c r="EW96" i="12"/>
  <c r="EW161" i="12"/>
  <c r="ET160" i="12"/>
  <c r="EU160" i="12" s="1"/>
  <c r="EV160" i="12" s="1"/>
  <c r="EX171" i="12"/>
  <c r="EU170" i="12"/>
  <c r="EV170" i="12" s="1"/>
  <c r="EW170" i="12" s="1"/>
  <c r="EX131" i="12"/>
  <c r="EU130" i="12"/>
  <c r="EV130" i="12" s="1"/>
  <c r="EW130" i="12" s="1"/>
  <c r="FB251" i="12"/>
  <c r="EY61" i="12"/>
  <c r="EV60" i="12"/>
  <c r="FB41" i="12"/>
  <c r="FC226" i="12"/>
  <c r="FB201" i="12"/>
  <c r="B21" i="12"/>
  <c r="B20" i="12"/>
  <c r="B81" i="41"/>
  <c r="B82" i="41"/>
  <c r="B83" i="41"/>
  <c r="B84" i="41"/>
  <c r="B85" i="41"/>
  <c r="B86" i="41"/>
  <c r="BD2" i="12"/>
  <c r="BC2" i="12"/>
  <c r="BA2" i="12"/>
  <c r="AZ2" i="12"/>
  <c r="AY2" i="12"/>
  <c r="AV2" i="12"/>
  <c r="AU2" i="12"/>
  <c r="AS2" i="12"/>
  <c r="AR2" i="12"/>
  <c r="AQ2" i="12"/>
  <c r="AN2" i="12"/>
  <c r="AM2" i="12"/>
  <c r="AK2" i="12"/>
  <c r="AJ2" i="12"/>
  <c r="AI2" i="12"/>
  <c r="AF2" i="12"/>
  <c r="AE2" i="12"/>
  <c r="AC2" i="12"/>
  <c r="AB2" i="12"/>
  <c r="AA2" i="12"/>
  <c r="F83" i="41"/>
  <c r="F86" i="41"/>
  <c r="F81" i="41"/>
  <c r="F82" i="41"/>
  <c r="F85" i="41"/>
  <c r="F84" i="41"/>
  <c r="FC171" i="12" l="1"/>
  <c r="FC216" i="12"/>
  <c r="EZ215" i="12"/>
  <c r="FA215" i="12" s="1"/>
  <c r="FB215" i="12" s="1"/>
  <c r="FD166" i="12"/>
  <c r="FD256" i="12"/>
  <c r="FB231" i="12"/>
  <c r="FA186" i="12"/>
  <c r="FC151" i="12"/>
  <c r="FB166" i="12"/>
  <c r="EY165" i="12"/>
  <c r="FB126" i="12"/>
  <c r="EY125" i="12"/>
  <c r="EZ125" i="12" s="1"/>
  <c r="FA125" i="12" s="1"/>
  <c r="FA236" i="12"/>
  <c r="EZ51" i="12"/>
  <c r="EW50" i="12"/>
  <c r="EX50" i="12" s="1"/>
  <c r="FA41" i="12"/>
  <c r="EX40" i="12"/>
  <c r="EY40" i="12" s="1"/>
  <c r="EZ40" i="12" s="1"/>
  <c r="FA206" i="12"/>
  <c r="EX205" i="12"/>
  <c r="EY205" i="12" s="1"/>
  <c r="EZ205" i="12" s="1"/>
  <c r="EW75" i="12"/>
  <c r="EX75" i="12" s="1"/>
  <c r="EY75" i="12" s="1"/>
  <c r="EZ76" i="12"/>
  <c r="FD36" i="12"/>
  <c r="FB36" i="12"/>
  <c r="FB61" i="12"/>
  <c r="FA171" i="12"/>
  <c r="EX170" i="12"/>
  <c r="EY170" i="12" s="1"/>
  <c r="EZ170" i="12" s="1"/>
  <c r="FC46" i="12"/>
  <c r="FB91" i="12"/>
  <c r="FA211" i="12"/>
  <c r="FA181" i="12"/>
  <c r="EX180" i="12"/>
  <c r="EY180" i="12" s="1"/>
  <c r="EZ180" i="12" s="1"/>
  <c r="FD26" i="12"/>
  <c r="FA151" i="12"/>
  <c r="EX150" i="12"/>
  <c r="EY150" i="12" s="1"/>
  <c r="EZ150" i="12" s="1"/>
  <c r="FA116" i="12"/>
  <c r="EX115" i="12"/>
  <c r="EY115" i="12" s="1"/>
  <c r="FB226" i="12"/>
  <c r="EY225" i="12"/>
  <c r="EZ225" i="12" s="1"/>
  <c r="FA225" i="12" s="1"/>
  <c r="EZ176" i="12"/>
  <c r="EW175" i="12"/>
  <c r="EX175" i="12" s="1"/>
  <c r="EY175" i="12" s="1"/>
  <c r="EW60" i="12"/>
  <c r="EX60" i="12" s="1"/>
  <c r="EY60" i="12" s="1"/>
  <c r="EZ61" i="12"/>
  <c r="FB71" i="12"/>
  <c r="FD71" i="12"/>
  <c r="FB26" i="12"/>
  <c r="FA131" i="12"/>
  <c r="EX130" i="12"/>
  <c r="EY130" i="12" s="1"/>
  <c r="EZ130" i="12" s="1"/>
  <c r="EZ71" i="12"/>
  <c r="EW70" i="12"/>
  <c r="EX70" i="12" s="1"/>
  <c r="EY70" i="12" s="1"/>
  <c r="FD91" i="12"/>
  <c r="FD261" i="12"/>
  <c r="EZ36" i="12"/>
  <c r="EW35" i="12"/>
  <c r="EX35" i="12" s="1"/>
  <c r="EY35" i="12" s="1"/>
  <c r="FB266" i="12"/>
  <c r="EY265" i="12"/>
  <c r="EZ265" i="12" s="1"/>
  <c r="FA265" i="12" s="1"/>
  <c r="FC191" i="12"/>
  <c r="EZ190" i="12"/>
  <c r="EZ156" i="12"/>
  <c r="EW155" i="12"/>
  <c r="EX155" i="12" s="1"/>
  <c r="EY155" i="12" s="1"/>
  <c r="FD176" i="12"/>
  <c r="FA96" i="12"/>
  <c r="FC121" i="12"/>
  <c r="EZ120" i="12"/>
  <c r="FA120" i="12" s="1"/>
  <c r="FB120" i="12" s="1"/>
  <c r="FD136" i="12"/>
  <c r="FA231" i="12"/>
  <c r="EX230" i="12"/>
  <c r="EY230" i="12" s="1"/>
  <c r="EZ230" i="12" s="1"/>
  <c r="FC111" i="12"/>
  <c r="EW260" i="12"/>
  <c r="EX260" i="12" s="1"/>
  <c r="EY260" i="12" s="1"/>
  <c r="EZ261" i="12"/>
  <c r="FC31" i="12"/>
  <c r="FD51" i="12"/>
  <c r="EZ136" i="12"/>
  <c r="EW135" i="12"/>
  <c r="EX135" i="12" s="1"/>
  <c r="EY135" i="12" s="1"/>
  <c r="FB221" i="12"/>
  <c r="EY220" i="12"/>
  <c r="EZ220" i="12" s="1"/>
  <c r="FA220" i="12" s="1"/>
  <c r="FC41" i="12"/>
  <c r="EZ161" i="12"/>
  <c r="EW160" i="12"/>
  <c r="EX160" i="12" s="1"/>
  <c r="EY160" i="12" s="1"/>
  <c r="EZ211" i="12"/>
  <c r="EW210" i="12"/>
  <c r="EX210" i="12" s="1"/>
  <c r="EY210" i="12" s="1"/>
  <c r="EZ116" i="12"/>
  <c r="EW115" i="12"/>
  <c r="FB51" i="12"/>
  <c r="EY50" i="12"/>
  <c r="FC196" i="12"/>
  <c r="FA111" i="12"/>
  <c r="EX110" i="12"/>
  <c r="EY110" i="12" s="1"/>
  <c r="EZ110" i="12" s="1"/>
  <c r="FA56" i="12"/>
  <c r="EX55" i="12"/>
  <c r="EY55" i="12" s="1"/>
  <c r="FD191" i="12"/>
  <c r="FA190" i="12"/>
  <c r="FB190" i="12" s="1"/>
  <c r="EZ256" i="12"/>
  <c r="EW255" i="12"/>
  <c r="EX255" i="12" s="1"/>
  <c r="EY255" i="12" s="1"/>
  <c r="FC131" i="12"/>
  <c r="EZ96" i="12"/>
  <c r="EW95" i="12"/>
  <c r="EX95" i="12" s="1"/>
  <c r="EY95" i="12" s="1"/>
  <c r="FD156" i="12"/>
  <c r="FC146" i="12"/>
  <c r="EZ236" i="12"/>
  <c r="EW235" i="12"/>
  <c r="EX235" i="12" s="1"/>
  <c r="EY235" i="12" s="1"/>
  <c r="EW240" i="12"/>
  <c r="EX240" i="12" s="1"/>
  <c r="EY240" i="12" s="1"/>
  <c r="EZ241" i="12"/>
  <c r="FA201" i="12"/>
  <c r="EX200" i="12"/>
  <c r="EY200" i="12" s="1"/>
  <c r="EZ200" i="12" s="1"/>
  <c r="FA46" i="12"/>
  <c r="EX45" i="12"/>
  <c r="EY45" i="12" s="1"/>
  <c r="EZ45" i="12" s="1"/>
  <c r="EZ26" i="12"/>
  <c r="EW25" i="12"/>
  <c r="EX25" i="12" s="1"/>
  <c r="EY25" i="12" s="1"/>
  <c r="FA251" i="12"/>
  <c r="EX250" i="12"/>
  <c r="EY250" i="12" s="1"/>
  <c r="EZ250" i="12" s="1"/>
  <c r="FB196" i="12"/>
  <c r="EY195" i="12"/>
  <c r="EZ195" i="12" s="1"/>
  <c r="FA195" i="12" s="1"/>
  <c r="FB146" i="12"/>
  <c r="EY145" i="12"/>
  <c r="EZ145" i="12" s="1"/>
  <c r="FA145" i="12" s="1"/>
  <c r="EZ186" i="12"/>
  <c r="EW185" i="12"/>
  <c r="EX185" i="12" s="1"/>
  <c r="EY185" i="12" s="1"/>
  <c r="EZ91" i="12"/>
  <c r="EW90" i="12"/>
  <c r="EX90" i="12" s="1"/>
  <c r="EY90" i="12" s="1"/>
  <c r="FA86" i="12"/>
  <c r="EX85" i="12"/>
  <c r="EY85" i="12" s="1"/>
  <c r="EZ85" i="12" s="1"/>
  <c r="FB246" i="12"/>
  <c r="EY245" i="12"/>
  <c r="EZ245" i="12" s="1"/>
  <c r="FA245" i="12" s="1"/>
  <c r="EZ141" i="12"/>
  <c r="EW140" i="12"/>
  <c r="EX140" i="12" s="1"/>
  <c r="EY140" i="12" s="1"/>
  <c r="FC56" i="12"/>
  <c r="EZ55" i="12"/>
  <c r="FB106" i="12"/>
  <c r="FB105" i="12" s="1"/>
  <c r="FC105" i="12" s="1"/>
  <c r="FD105" i="12" s="1"/>
  <c r="EY105" i="12"/>
  <c r="EZ105" i="12" s="1"/>
  <c r="FA105" i="12" s="1"/>
  <c r="FC166" i="12"/>
  <c r="EZ165" i="12"/>
  <c r="FA165" i="12" s="1"/>
  <c r="FA66" i="12"/>
  <c r="EX65" i="12"/>
  <c r="EY65" i="12" s="1"/>
  <c r="EZ65" i="12" s="1"/>
  <c r="FA31" i="12"/>
  <c r="EX30" i="12"/>
  <c r="EY30" i="12" s="1"/>
  <c r="EZ30" i="12" s="1"/>
  <c r="FB81" i="12"/>
  <c r="EY80" i="12"/>
  <c r="EZ80" i="12" s="1"/>
  <c r="FA80" i="12" s="1"/>
  <c r="JH39" i="9"/>
  <c r="JG39" i="9"/>
  <c r="JD40" i="9"/>
  <c r="JI39" i="9"/>
  <c r="JF39" i="9"/>
  <c r="JE39" i="9"/>
  <c r="FC101" i="12"/>
  <c r="EZ100" i="12"/>
  <c r="FA100" i="12" s="1"/>
  <c r="FB100" i="12" s="1"/>
  <c r="AH2" i="12"/>
  <c r="AG2" i="12"/>
  <c r="AP2" i="12"/>
  <c r="AO2" i="12"/>
  <c r="AX2" i="12"/>
  <c r="AW2" i="12"/>
  <c r="BE2" i="12"/>
  <c r="AD2" i="12"/>
  <c r="AL2" i="12"/>
  <c r="AT2" i="12"/>
  <c r="BB2" i="12"/>
  <c r="G6" i="9"/>
  <c r="B24" i="41"/>
  <c r="F24" i="41"/>
  <c r="FC156" i="12" l="1"/>
  <c r="EZ155" i="12"/>
  <c r="FA155" i="12" s="1"/>
  <c r="FB155" i="12" s="1"/>
  <c r="FC61" i="12"/>
  <c r="EZ60" i="12"/>
  <c r="FA60" i="12" s="1"/>
  <c r="FD211" i="12"/>
  <c r="FA210" i="12"/>
  <c r="FB210" i="12" s="1"/>
  <c r="FC100" i="12"/>
  <c r="FD100" i="12" s="1"/>
  <c r="FD31" i="12"/>
  <c r="FA30" i="12"/>
  <c r="FB30" i="12" s="1"/>
  <c r="FC30" i="12" s="1"/>
  <c r="FA85" i="12"/>
  <c r="FB85" i="12" s="1"/>
  <c r="FC85" i="12" s="1"/>
  <c r="FD86" i="12"/>
  <c r="FD85" i="12" s="1"/>
  <c r="FC186" i="12"/>
  <c r="EZ185" i="12"/>
  <c r="FA185" i="12" s="1"/>
  <c r="FB185" i="12" s="1"/>
  <c r="FB245" i="12"/>
  <c r="FC245" i="12" s="1"/>
  <c r="FD245" i="12" s="1"/>
  <c r="FC241" i="12"/>
  <c r="EZ240" i="12"/>
  <c r="FA240" i="12" s="1"/>
  <c r="FB240" i="12" s="1"/>
  <c r="FC256" i="12"/>
  <c r="EZ255" i="12"/>
  <c r="FA255" i="12" s="1"/>
  <c r="FB255" i="12" s="1"/>
  <c r="FD231" i="12"/>
  <c r="FD230" i="12" s="1"/>
  <c r="FA230" i="12"/>
  <c r="FC120" i="12"/>
  <c r="FD120" i="12" s="1"/>
  <c r="FB25" i="12"/>
  <c r="FC176" i="12"/>
  <c r="EZ175" i="12"/>
  <c r="FA175" i="12" s="1"/>
  <c r="FB175" i="12" s="1"/>
  <c r="FC45" i="12"/>
  <c r="FC76" i="12"/>
  <c r="FC75" i="12" s="1"/>
  <c r="FD75" i="12" s="1"/>
  <c r="EZ75" i="12"/>
  <c r="FA75" i="12" s="1"/>
  <c r="FB75" i="12" s="1"/>
  <c r="FD236" i="12"/>
  <c r="FC150" i="12"/>
  <c r="FB230" i="12"/>
  <c r="FC230" i="12" s="1"/>
  <c r="FC215" i="12"/>
  <c r="FD215" i="12" s="1"/>
  <c r="JG40" i="9"/>
  <c r="JF40" i="9"/>
  <c r="JE40" i="9"/>
  <c r="JI40" i="9"/>
  <c r="JH40" i="9"/>
  <c r="JD41" i="9"/>
  <c r="FB80" i="12"/>
  <c r="FC80" i="12" s="1"/>
  <c r="FD80" i="12" s="1"/>
  <c r="FA65" i="12"/>
  <c r="FB65" i="12" s="1"/>
  <c r="FC65" i="12" s="1"/>
  <c r="FD66" i="12"/>
  <c r="FD65" i="12" s="1"/>
  <c r="FC91" i="12"/>
  <c r="FC90" i="12" s="1"/>
  <c r="FD90" i="12" s="1"/>
  <c r="EZ90" i="12"/>
  <c r="FA90" i="12" s="1"/>
  <c r="FB145" i="12"/>
  <c r="FD251" i="12"/>
  <c r="FA250" i="12"/>
  <c r="FB250" i="12" s="1"/>
  <c r="FC250" i="12" s="1"/>
  <c r="FA45" i="12"/>
  <c r="FB45" i="12" s="1"/>
  <c r="FD46" i="12"/>
  <c r="FC145" i="12"/>
  <c r="FD145" i="12" s="1"/>
  <c r="FC96" i="12"/>
  <c r="FC95" i="12" s="1"/>
  <c r="EZ95" i="12"/>
  <c r="FA55" i="12"/>
  <c r="FB55" i="12" s="1"/>
  <c r="FC55" i="12" s="1"/>
  <c r="FD56" i="12"/>
  <c r="FC211" i="12"/>
  <c r="FC210" i="12" s="1"/>
  <c r="EZ210" i="12"/>
  <c r="FB220" i="12"/>
  <c r="FC220" i="12" s="1"/>
  <c r="FD220" i="12" s="1"/>
  <c r="FB265" i="12"/>
  <c r="FC265" i="12" s="1"/>
  <c r="FD265" i="12" s="1"/>
  <c r="FC71" i="12"/>
  <c r="EZ70" i="12"/>
  <c r="FA70" i="12" s="1"/>
  <c r="FB70" i="12"/>
  <c r="FD116" i="12"/>
  <c r="FB90" i="12"/>
  <c r="FB60" i="12"/>
  <c r="FD41" i="12"/>
  <c r="FA40" i="12"/>
  <c r="FB40" i="12" s="1"/>
  <c r="FC40" i="12" s="1"/>
  <c r="FB125" i="12"/>
  <c r="FC125" i="12" s="1"/>
  <c r="FD125" i="12" s="1"/>
  <c r="FC141" i="12"/>
  <c r="EZ140" i="12"/>
  <c r="FA140" i="12" s="1"/>
  <c r="FB140" i="12" s="1"/>
  <c r="FC116" i="12"/>
  <c r="EZ115" i="12"/>
  <c r="FA115" i="12" s="1"/>
  <c r="FB115" i="12" s="1"/>
  <c r="FC110" i="12"/>
  <c r="FD96" i="12"/>
  <c r="FA95" i="12"/>
  <c r="FB95" i="12" s="1"/>
  <c r="FC190" i="12"/>
  <c r="FD190" i="12" s="1"/>
  <c r="FB195" i="12"/>
  <c r="FC195" i="12" s="1"/>
  <c r="FD195" i="12" s="1"/>
  <c r="EZ25" i="12"/>
  <c r="FA25" i="12" s="1"/>
  <c r="FC26" i="12"/>
  <c r="FD201" i="12"/>
  <c r="FA200" i="12"/>
  <c r="FB200" i="12" s="1"/>
  <c r="FC200" i="12" s="1"/>
  <c r="FC236" i="12"/>
  <c r="EZ235" i="12"/>
  <c r="FA235" i="12" s="1"/>
  <c r="FB235" i="12" s="1"/>
  <c r="FC130" i="12"/>
  <c r="FD111" i="12"/>
  <c r="FA110" i="12"/>
  <c r="FB110" i="12" s="1"/>
  <c r="FB50" i="12"/>
  <c r="FC161" i="12"/>
  <c r="EZ160" i="12"/>
  <c r="FA160" i="12" s="1"/>
  <c r="FB160" i="12" s="1"/>
  <c r="FC136" i="12"/>
  <c r="EZ135" i="12"/>
  <c r="FA135" i="12" s="1"/>
  <c r="FB135" i="12" s="1"/>
  <c r="FC261" i="12"/>
  <c r="EZ260" i="12"/>
  <c r="FA260" i="12" s="1"/>
  <c r="FB260" i="12" s="1"/>
  <c r="FC36" i="12"/>
  <c r="EZ35" i="12"/>
  <c r="FA35" i="12" s="1"/>
  <c r="FB35" i="12" s="1"/>
  <c r="FD131" i="12"/>
  <c r="FA130" i="12"/>
  <c r="FB130" i="12" s="1"/>
  <c r="FB225" i="12"/>
  <c r="FC225" i="12" s="1"/>
  <c r="FD225" i="12" s="1"/>
  <c r="FD151" i="12"/>
  <c r="FA150" i="12"/>
  <c r="FB150" i="12" s="1"/>
  <c r="FD181" i="12"/>
  <c r="FA180" i="12"/>
  <c r="FB180" i="12" s="1"/>
  <c r="FC180" i="12" s="1"/>
  <c r="FD171" i="12"/>
  <c r="FA170" i="12"/>
  <c r="FB170" i="12" s="1"/>
  <c r="FC170" i="12" s="1"/>
  <c r="FD206" i="12"/>
  <c r="FD205" i="12" s="1"/>
  <c r="FA205" i="12"/>
  <c r="FB205" i="12" s="1"/>
  <c r="FC205" i="12" s="1"/>
  <c r="FC51" i="12"/>
  <c r="EZ50" i="12"/>
  <c r="FA50" i="12" s="1"/>
  <c r="FB165" i="12"/>
  <c r="FC165" i="12" s="1"/>
  <c r="FD165" i="12" s="1"/>
  <c r="FD186" i="12"/>
  <c r="CI24" i="41"/>
  <c r="B23" i="41"/>
  <c r="FC35" i="12" l="1"/>
  <c r="FD35" i="12" s="1"/>
  <c r="FC135" i="12"/>
  <c r="FD135" i="12" s="1"/>
  <c r="FD200" i="12"/>
  <c r="FD55" i="12"/>
  <c r="FD250" i="12"/>
  <c r="FC50" i="12"/>
  <c r="FD50" i="12" s="1"/>
  <c r="FD130" i="12"/>
  <c r="FD110" i="12"/>
  <c r="FC25" i="12"/>
  <c r="FD25" i="12" s="1"/>
  <c r="FC140" i="12"/>
  <c r="FD140" i="12" s="1"/>
  <c r="FD40" i="12"/>
  <c r="FD45" i="12"/>
  <c r="FD30" i="12"/>
  <c r="FD210" i="12"/>
  <c r="FD170" i="12"/>
  <c r="FD150" i="12"/>
  <c r="FC260" i="12"/>
  <c r="FD260" i="12" s="1"/>
  <c r="FC160" i="12"/>
  <c r="FD160" i="12" s="1"/>
  <c r="FC235" i="12"/>
  <c r="FD235" i="12" s="1"/>
  <c r="FD95" i="12"/>
  <c r="FC70" i="12"/>
  <c r="FD70" i="12" s="1"/>
  <c r="FC175" i="12"/>
  <c r="FD175" i="12" s="1"/>
  <c r="FC255" i="12"/>
  <c r="FD255" i="12" s="1"/>
  <c r="FC155" i="12"/>
  <c r="FD155" i="12" s="1"/>
  <c r="FC115" i="12"/>
  <c r="FD115" i="12"/>
  <c r="JF41" i="9"/>
  <c r="JD42" i="9"/>
  <c r="JI41" i="9"/>
  <c r="JE41" i="9"/>
  <c r="JH41" i="9"/>
  <c r="JG41" i="9"/>
  <c r="FC60" i="12"/>
  <c r="FD60" i="12" s="1"/>
  <c r="FD180" i="12"/>
  <c r="FC240" i="12"/>
  <c r="FD240" i="12" s="1"/>
  <c r="FC185" i="12"/>
  <c r="FD185" i="12" s="1"/>
  <c r="B22" i="41"/>
  <c r="AB4" i="9"/>
  <c r="F23" i="41"/>
  <c r="F22" i="41"/>
  <c r="JD43" i="9" l="1"/>
  <c r="JI42" i="9"/>
  <c r="JE42" i="9"/>
  <c r="JH42" i="9"/>
  <c r="JG42" i="9"/>
  <c r="JF42" i="9"/>
  <c r="CI23" i="41"/>
  <c r="CI22" i="41"/>
  <c r="JH43" i="9" l="1"/>
  <c r="JG43" i="9"/>
  <c r="JF43" i="9"/>
  <c r="JE43" i="9"/>
  <c r="JI43" i="9"/>
  <c r="JD44" i="9"/>
  <c r="N19" i="12"/>
  <c r="O19" i="12"/>
  <c r="O20" i="12" s="1"/>
  <c r="O21" i="12" s="1"/>
  <c r="O22" i="12" s="1"/>
  <c r="O23" i="12" s="1"/>
  <c r="JG44" i="9" l="1"/>
  <c r="JF44" i="9"/>
  <c r="JD45" i="9"/>
  <c r="JI44" i="9"/>
  <c r="JH44" i="9"/>
  <c r="JE44" i="9"/>
  <c r="O18" i="12"/>
  <c r="N20" i="12"/>
  <c r="N21" i="12" s="1"/>
  <c r="N22" i="12" s="1"/>
  <c r="N23" i="12" s="1"/>
  <c r="P21" i="12"/>
  <c r="E20" i="12"/>
  <c r="JF45" i="9" l="1"/>
  <c r="JD46" i="9"/>
  <c r="JI45" i="9"/>
  <c r="JE45" i="9"/>
  <c r="JH45" i="9"/>
  <c r="JG45" i="9"/>
  <c r="Q21" i="12"/>
  <c r="K21" i="12"/>
  <c r="G21" i="12"/>
  <c r="F21" i="12"/>
  <c r="I17" i="12"/>
  <c r="H17" i="12"/>
  <c r="I1" i="12"/>
  <c r="H1" i="12"/>
  <c r="EA21" i="12"/>
  <c r="ED21" i="12" s="1"/>
  <c r="EG21" i="12" s="1"/>
  <c r="EJ21" i="12" s="1"/>
  <c r="EM21" i="12" s="1"/>
  <c r="EP21" i="12" s="1"/>
  <c r="ES21" i="12" s="1"/>
  <c r="EV21" i="12" s="1"/>
  <c r="EY21" i="12" s="1"/>
  <c r="FB21" i="12" s="1"/>
  <c r="DZ21" i="12"/>
  <c r="EC21" i="12" s="1"/>
  <c r="EF21" i="12" s="1"/>
  <c r="EI21" i="12" s="1"/>
  <c r="EL21" i="12" s="1"/>
  <c r="EO21" i="12" s="1"/>
  <c r="ER21" i="12" s="1"/>
  <c r="EU21" i="12" s="1"/>
  <c r="EX21" i="12" s="1"/>
  <c r="FA21" i="12" s="1"/>
  <c r="FD21" i="12" s="1"/>
  <c r="DY21" i="12"/>
  <c r="EB21" i="12" s="1"/>
  <c r="EE21" i="12" s="1"/>
  <c r="EH21" i="12" s="1"/>
  <c r="EK21" i="12" s="1"/>
  <c r="EN21" i="12" s="1"/>
  <c r="EQ21" i="12" s="1"/>
  <c r="ET21" i="12" s="1"/>
  <c r="EW21" i="12" s="1"/>
  <c r="EZ21" i="12" s="1"/>
  <c r="FC21" i="12" s="1"/>
  <c r="JD47" i="9" l="1"/>
  <c r="JI46" i="9"/>
  <c r="JE46" i="9"/>
  <c r="JH46" i="9"/>
  <c r="JG46" i="9"/>
  <c r="JF46" i="9"/>
  <c r="JE20" i="9"/>
  <c r="JE24" i="9" s="1"/>
  <c r="JE19" i="9"/>
  <c r="JD24" i="9" s="1"/>
  <c r="JE2" i="9"/>
  <c r="JH47" i="9" l="1"/>
  <c r="JG47" i="9"/>
  <c r="JD48" i="9"/>
  <c r="JI47" i="9"/>
  <c r="JE47" i="9"/>
  <c r="JF47" i="9"/>
  <c r="JD25" i="9"/>
  <c r="JD26" i="9" s="1"/>
  <c r="JD4" i="9"/>
  <c r="JI24" i="9"/>
  <c r="JH24" i="9"/>
  <c r="JG24" i="9"/>
  <c r="JF24" i="9"/>
  <c r="JF25" i="9"/>
  <c r="JG48" i="9" l="1"/>
  <c r="JF48" i="9"/>
  <c r="JE48" i="9"/>
  <c r="JD49" i="9"/>
  <c r="JI48" i="9"/>
  <c r="JH48" i="9"/>
  <c r="JE25" i="9"/>
  <c r="JD27" i="9"/>
  <c r="JE26" i="9"/>
  <c r="JD5" i="9"/>
  <c r="JI25" i="9"/>
  <c r="JG25" i="9"/>
  <c r="JH25" i="9"/>
  <c r="JG26" i="9"/>
  <c r="JD6" i="9"/>
  <c r="JH26" i="9"/>
  <c r="JF49" i="9" l="1"/>
  <c r="JD50" i="9"/>
  <c r="JI49" i="9"/>
  <c r="JE49" i="9"/>
  <c r="JH49" i="9"/>
  <c r="JG49" i="9"/>
  <c r="JD28" i="9"/>
  <c r="JE27" i="9"/>
  <c r="JI26" i="9"/>
  <c r="JF26" i="9"/>
  <c r="JH27" i="9"/>
  <c r="JD51" i="9" l="1"/>
  <c r="JI50" i="9"/>
  <c r="JE50" i="9"/>
  <c r="JH50" i="9"/>
  <c r="JF50" i="9"/>
  <c r="JG50" i="9"/>
  <c r="JE28" i="9"/>
  <c r="JF27" i="9"/>
  <c r="JD7" i="9"/>
  <c r="JI27" i="9"/>
  <c r="JG27" i="9"/>
  <c r="JF28" i="9"/>
  <c r="JG28" i="9"/>
  <c r="JD8" i="9"/>
  <c r="JH28" i="9"/>
  <c r="JH51" i="9" l="1"/>
  <c r="JG51" i="9"/>
  <c r="JF51" i="9"/>
  <c r="JE51" i="9"/>
  <c r="JD52" i="9"/>
  <c r="JI51" i="9"/>
  <c r="JI28" i="9"/>
  <c r="JG52" i="9" l="1"/>
  <c r="JF52" i="9"/>
  <c r="JD53" i="9"/>
  <c r="JI52" i="9"/>
  <c r="JH52" i="9"/>
  <c r="JE52" i="9"/>
  <c r="JD9" i="9"/>
  <c r="JD10" i="9"/>
  <c r="JF53" i="9" l="1"/>
  <c r="JD54" i="9"/>
  <c r="JI53" i="9"/>
  <c r="JE53" i="9"/>
  <c r="JG53" i="9"/>
  <c r="JH53" i="9"/>
  <c r="JD11" i="9"/>
  <c r="JI54" i="9" l="1"/>
  <c r="JE54" i="9"/>
  <c r="JH54" i="9"/>
  <c r="JD55" i="9"/>
  <c r="JG54" i="9"/>
  <c r="JF54" i="9"/>
  <c r="JD12" i="9"/>
  <c r="JF55" i="9" l="1"/>
  <c r="JG55" i="9"/>
  <c r="JD56" i="9"/>
  <c r="JH55" i="9"/>
  <c r="JE55" i="9"/>
  <c r="JI55" i="9"/>
  <c r="JD13" i="9"/>
  <c r="JD14" i="9"/>
  <c r="JD57" i="9" l="1"/>
  <c r="JI56" i="9"/>
  <c r="JE56" i="9"/>
  <c r="JG56" i="9"/>
  <c r="JH56" i="9"/>
  <c r="JF56" i="9"/>
  <c r="JD15" i="9"/>
  <c r="JH57" i="9" l="1"/>
  <c r="JG57" i="9"/>
  <c r="JF57" i="9"/>
  <c r="JE57" i="9"/>
  <c r="JD58" i="9"/>
  <c r="JI57" i="9"/>
  <c r="JD16" i="9"/>
  <c r="JG58" i="9" l="1"/>
  <c r="JH58" i="9"/>
  <c r="JF58" i="9"/>
  <c r="JE58" i="9"/>
  <c r="JD59" i="9"/>
  <c r="JI58" i="9"/>
  <c r="JD447" i="9"/>
  <c r="JF59" i="9" l="1"/>
  <c r="JH59" i="9"/>
  <c r="JG59" i="9"/>
  <c r="JE59" i="9"/>
  <c r="JD60" i="9"/>
  <c r="JI59" i="9"/>
  <c r="JE447" i="9"/>
  <c r="JD448" i="9"/>
  <c r="JH447" i="9"/>
  <c r="JG447" i="9"/>
  <c r="JD61" i="9" l="1"/>
  <c r="JI60" i="9"/>
  <c r="JE60" i="9"/>
  <c r="JH60" i="9"/>
  <c r="JG60" i="9"/>
  <c r="JF60" i="9"/>
  <c r="JE448" i="9"/>
  <c r="JD449" i="9"/>
  <c r="JF447" i="9"/>
  <c r="JF448" i="9"/>
  <c r="JI447" i="9"/>
  <c r="JH448" i="9"/>
  <c r="JG448" i="9"/>
  <c r="JH61" i="9" l="1"/>
  <c r="JD62" i="9"/>
  <c r="JI61" i="9"/>
  <c r="JG61" i="9"/>
  <c r="JF61" i="9"/>
  <c r="JE61" i="9"/>
  <c r="JE449" i="9"/>
  <c r="JD450" i="9"/>
  <c r="JH449" i="9"/>
  <c r="JI448" i="9"/>
  <c r="JG449" i="9"/>
  <c r="JF449" i="9"/>
  <c r="JI449" i="9"/>
  <c r="JG62" i="9" l="1"/>
  <c r="JD63" i="9"/>
  <c r="JI62" i="9"/>
  <c r="JH62" i="9"/>
  <c r="JF62" i="9"/>
  <c r="JE62" i="9"/>
  <c r="JE450" i="9"/>
  <c r="JD451" i="9"/>
  <c r="JH450" i="9"/>
  <c r="JG450" i="9"/>
  <c r="JF63" i="9" l="1"/>
  <c r="JD64" i="9"/>
  <c r="JI63" i="9"/>
  <c r="JH63" i="9"/>
  <c r="JG63" i="9"/>
  <c r="JE63" i="9"/>
  <c r="JE451" i="9"/>
  <c r="JD452" i="9"/>
  <c r="JF450" i="9"/>
  <c r="JF451" i="9"/>
  <c r="JI450" i="9"/>
  <c r="JH451" i="9"/>
  <c r="JG451" i="9"/>
  <c r="JD65" i="9" l="1"/>
  <c r="JI64" i="9"/>
  <c r="JE64" i="9"/>
  <c r="JH64" i="9"/>
  <c r="JG64" i="9"/>
  <c r="JF64" i="9"/>
  <c r="JE452" i="9"/>
  <c r="JD453" i="9"/>
  <c r="JH452" i="9"/>
  <c r="JI451" i="9"/>
  <c r="JG452" i="9"/>
  <c r="JF452" i="9"/>
  <c r="JI452" i="9"/>
  <c r="JH65" i="9" l="1"/>
  <c r="JE65" i="9"/>
  <c r="JD66" i="9"/>
  <c r="JI65" i="9"/>
  <c r="JG65" i="9"/>
  <c r="JF65" i="9"/>
  <c r="JE453" i="9"/>
  <c r="JD454" i="9"/>
  <c r="JH453" i="9"/>
  <c r="JG453" i="9"/>
  <c r="JG66" i="9" l="1"/>
  <c r="JE66" i="9"/>
  <c r="JD67" i="9"/>
  <c r="JI66" i="9"/>
  <c r="JH66" i="9"/>
  <c r="JF66" i="9"/>
  <c r="JE454" i="9"/>
  <c r="JD455" i="9"/>
  <c r="JF453" i="9"/>
  <c r="JF454" i="9"/>
  <c r="JI453" i="9"/>
  <c r="JH454" i="9"/>
  <c r="JG454" i="9"/>
  <c r="JF67" i="9" l="1"/>
  <c r="JD68" i="9"/>
  <c r="JE67" i="9"/>
  <c r="JI67" i="9"/>
  <c r="JH67" i="9"/>
  <c r="JG67" i="9"/>
  <c r="JE455" i="9"/>
  <c r="JD456" i="9"/>
  <c r="JH455" i="9"/>
  <c r="JI454" i="9"/>
  <c r="JG455" i="9"/>
  <c r="JF455" i="9"/>
  <c r="JI455" i="9"/>
  <c r="JD69" i="9" l="1"/>
  <c r="JI68" i="9"/>
  <c r="JE68" i="9"/>
  <c r="JG68" i="9"/>
  <c r="JH68" i="9"/>
  <c r="JF68" i="9"/>
  <c r="JE456" i="9"/>
  <c r="JD457" i="9"/>
  <c r="JH456" i="9"/>
  <c r="JG456" i="9"/>
  <c r="JD70" i="9" l="1"/>
  <c r="JH69" i="9"/>
  <c r="JG69" i="9"/>
  <c r="JF69" i="9"/>
  <c r="JI69" i="9"/>
  <c r="JE69" i="9"/>
  <c r="JE457" i="9"/>
  <c r="JD458" i="9"/>
  <c r="JF456" i="9"/>
  <c r="JF457" i="9"/>
  <c r="JI456" i="9"/>
  <c r="JH457" i="9"/>
  <c r="JG457" i="9"/>
  <c r="JH70" i="9" l="1"/>
  <c r="JF70" i="9"/>
  <c r="JI70" i="9"/>
  <c r="JD71" i="9"/>
  <c r="JG70" i="9"/>
  <c r="JE70" i="9"/>
  <c r="JE458" i="9"/>
  <c r="JD459" i="9"/>
  <c r="JH458" i="9"/>
  <c r="JI457" i="9"/>
  <c r="JG458" i="9"/>
  <c r="JF458" i="9"/>
  <c r="JI458" i="9"/>
  <c r="JG71" i="9" l="1"/>
  <c r="JF71" i="9"/>
  <c r="JE71" i="9"/>
  <c r="JI71" i="9"/>
  <c r="JD72" i="9"/>
  <c r="JH71" i="9"/>
  <c r="JE459" i="9"/>
  <c r="JD460" i="9"/>
  <c r="JH459" i="9"/>
  <c r="JG459" i="9"/>
  <c r="JF72" i="9" l="1"/>
  <c r="JG72" i="9"/>
  <c r="JI72" i="9"/>
  <c r="JD73" i="9"/>
  <c r="JH72" i="9"/>
  <c r="JE72" i="9"/>
  <c r="JE460" i="9"/>
  <c r="JD461" i="9"/>
  <c r="JF459" i="9"/>
  <c r="JI459" i="9"/>
  <c r="JH460" i="9"/>
  <c r="JG460" i="9"/>
  <c r="JD74" i="9" l="1"/>
  <c r="JI73" i="9"/>
  <c r="JE73" i="9"/>
  <c r="JG73" i="9"/>
  <c r="JF73" i="9"/>
  <c r="JH73" i="9"/>
  <c r="JE461" i="9"/>
  <c r="JD462" i="9"/>
  <c r="JF460" i="9"/>
  <c r="JI460" i="9"/>
  <c r="JH461" i="9"/>
  <c r="JG461" i="9"/>
  <c r="JH74" i="9" l="1"/>
  <c r="JG74" i="9"/>
  <c r="JI74" i="9"/>
  <c r="JD75" i="9"/>
  <c r="JF74" i="9"/>
  <c r="JE74" i="9"/>
  <c r="JE462" i="9"/>
  <c r="JD463" i="9"/>
  <c r="JF461" i="9"/>
  <c r="JI461" i="9"/>
  <c r="JH462" i="9"/>
  <c r="JG462" i="9"/>
  <c r="JG75" i="9" l="1"/>
  <c r="JH75" i="9"/>
  <c r="JF75" i="9"/>
  <c r="JE75" i="9"/>
  <c r="JI75" i="9"/>
  <c r="JD76" i="9"/>
  <c r="JE463" i="9"/>
  <c r="JD464" i="9"/>
  <c r="JF462" i="9"/>
  <c r="JF463" i="9"/>
  <c r="JI462" i="9"/>
  <c r="JH463" i="9"/>
  <c r="JG463" i="9"/>
  <c r="JF76" i="9" l="1"/>
  <c r="JH76" i="9"/>
  <c r="JD77" i="9"/>
  <c r="JG76" i="9"/>
  <c r="JI76" i="9"/>
  <c r="JE76" i="9"/>
  <c r="JE464" i="9"/>
  <c r="JD465" i="9"/>
  <c r="JH464" i="9"/>
  <c r="JI463" i="9"/>
  <c r="JG464" i="9"/>
  <c r="JF464" i="9"/>
  <c r="JI464" i="9"/>
  <c r="JG77" i="9" l="1"/>
  <c r="JH77" i="9"/>
  <c r="JE77" i="9"/>
  <c r="JI77" i="9"/>
  <c r="JD78" i="9"/>
  <c r="JF77" i="9"/>
  <c r="JE465" i="9"/>
  <c r="JD466" i="9"/>
  <c r="JH465" i="9"/>
  <c r="JG465" i="9"/>
  <c r="JF78" i="9" l="1"/>
  <c r="JH78" i="9"/>
  <c r="JI78" i="9"/>
  <c r="JD79" i="9"/>
  <c r="JG78" i="9"/>
  <c r="JE78" i="9"/>
  <c r="JE466" i="9"/>
  <c r="JD467" i="9"/>
  <c r="JF465" i="9"/>
  <c r="JI465" i="9"/>
  <c r="JH466" i="9"/>
  <c r="JG466" i="9"/>
  <c r="JD80" i="9" l="1"/>
  <c r="JI79" i="9"/>
  <c r="JE79" i="9"/>
  <c r="JH79" i="9"/>
  <c r="JF79" i="9"/>
  <c r="JG79" i="9"/>
  <c r="JE467" i="9"/>
  <c r="JD468" i="9"/>
  <c r="JF466" i="9"/>
  <c r="JI466" i="9"/>
  <c r="JH467" i="9"/>
  <c r="JG467" i="9"/>
  <c r="JD81" i="9" l="1"/>
  <c r="JH80" i="9"/>
  <c r="JI80" i="9"/>
  <c r="JG80" i="9"/>
  <c r="JF80" i="9"/>
  <c r="JE80" i="9"/>
  <c r="JE468" i="9"/>
  <c r="JD469" i="9"/>
  <c r="D19" i="12"/>
  <c r="D20" i="12"/>
  <c r="D21" i="12"/>
  <c r="F2" i="9"/>
  <c r="F9" i="9" s="1"/>
  <c r="L8" i="9" s="1"/>
  <c r="B19" i="12"/>
  <c r="E19" i="12" s="1"/>
  <c r="P19" i="12"/>
  <c r="A19" i="12"/>
  <c r="P20" i="12"/>
  <c r="A20" i="12"/>
  <c r="A21" i="12"/>
  <c r="H5" i="12"/>
  <c r="I18" i="12"/>
  <c r="Z11" i="9"/>
  <c r="R12" i="9" s="1"/>
  <c r="W2" i="12"/>
  <c r="X2" i="12"/>
  <c r="DU20" i="12"/>
  <c r="DV20" i="12" s="1"/>
  <c r="DW20" i="12" s="1"/>
  <c r="DX20" i="12" s="1"/>
  <c r="DY20" i="12" s="1"/>
  <c r="DZ20" i="12" s="1"/>
  <c r="EA20" i="12" s="1"/>
  <c r="EB20" i="12" s="1"/>
  <c r="EC20" i="12" s="1"/>
  <c r="ED20" i="12" s="1"/>
  <c r="EE20" i="12" s="1"/>
  <c r="EF20" i="12" s="1"/>
  <c r="EG20" i="12" s="1"/>
  <c r="EH20" i="12" s="1"/>
  <c r="EI20" i="12" s="1"/>
  <c r="EJ20" i="12" s="1"/>
  <c r="EK20" i="12" s="1"/>
  <c r="EL20" i="12" s="1"/>
  <c r="EM20" i="12" s="1"/>
  <c r="EN20" i="12" s="1"/>
  <c r="EO20" i="12" s="1"/>
  <c r="EP20" i="12" s="1"/>
  <c r="EQ20" i="12" s="1"/>
  <c r="ER20" i="12" s="1"/>
  <c r="ES20" i="12" s="1"/>
  <c r="ET20" i="12" s="1"/>
  <c r="EU20" i="12" s="1"/>
  <c r="EV20" i="12" s="1"/>
  <c r="EW20" i="12" s="1"/>
  <c r="EX20" i="12" s="1"/>
  <c r="EY20" i="12" s="1"/>
  <c r="EZ20" i="12" s="1"/>
  <c r="FA20" i="12" s="1"/>
  <c r="FB20" i="12" s="1"/>
  <c r="FC20" i="12" s="1"/>
  <c r="FD20" i="12" s="1"/>
  <c r="I10" i="55"/>
  <c r="Z13" i="9"/>
  <c r="AR14" i="41"/>
  <c r="AS14" i="41"/>
  <c r="AT14" i="41"/>
  <c r="AU14" i="41"/>
  <c r="AV14" i="41"/>
  <c r="AW14" i="41"/>
  <c r="AX14" i="41"/>
  <c r="AY14" i="41"/>
  <c r="AZ14" i="41"/>
  <c r="BA14" i="41"/>
  <c r="BB14" i="41"/>
  <c r="BC14" i="41"/>
  <c r="BD14" i="41"/>
  <c r="BE14" i="41"/>
  <c r="BF14" i="41"/>
  <c r="BG14" i="41"/>
  <c r="BH14" i="41"/>
  <c r="BI14" i="41"/>
  <c r="BJ14" i="41"/>
  <c r="BK14" i="41"/>
  <c r="B80" i="41"/>
  <c r="B79" i="41"/>
  <c r="B78" i="41"/>
  <c r="B77" i="41"/>
  <c r="B76" i="41"/>
  <c r="A2" i="51"/>
  <c r="A3" i="51"/>
  <c r="A4" i="51"/>
  <c r="A5" i="51"/>
  <c r="A6" i="51"/>
  <c r="A7" i="51"/>
  <c r="A8" i="51"/>
  <c r="A9" i="51"/>
  <c r="A10" i="51"/>
  <c r="A11" i="51"/>
  <c r="A12" i="51"/>
  <c r="A1" i="51"/>
  <c r="AB5" i="9"/>
  <c r="B17" i="41"/>
  <c r="B18" i="41"/>
  <c r="B19" i="41"/>
  <c r="B20" i="41"/>
  <c r="B21" i="41"/>
  <c r="B16" i="41"/>
  <c r="N14" i="41"/>
  <c r="O14" i="41"/>
  <c r="P14" i="41"/>
  <c r="Q14" i="41"/>
  <c r="R14" i="41"/>
  <c r="S14" i="41"/>
  <c r="T14" i="41"/>
  <c r="U14" i="41"/>
  <c r="V14" i="41"/>
  <c r="W14" i="41"/>
  <c r="X14" i="41"/>
  <c r="Y14" i="41"/>
  <c r="Z14" i="41"/>
  <c r="AA14" i="41"/>
  <c r="AB14" i="41"/>
  <c r="AC14" i="41"/>
  <c r="AD14" i="41"/>
  <c r="AE14" i="41"/>
  <c r="AF14" i="41"/>
  <c r="AG14" i="41"/>
  <c r="B15" i="41"/>
  <c r="B75" i="41"/>
  <c r="B74" i="41"/>
  <c r="B73" i="41"/>
  <c r="B72" i="41"/>
  <c r="B71" i="41"/>
  <c r="B70" i="41"/>
  <c r="B69" i="41"/>
  <c r="B68" i="41"/>
  <c r="B67" i="41"/>
  <c r="B66" i="41"/>
  <c r="B65" i="41"/>
  <c r="B64" i="41"/>
  <c r="B63" i="41"/>
  <c r="B62" i="41"/>
  <c r="B61" i="41"/>
  <c r="B60" i="41"/>
  <c r="B59" i="41"/>
  <c r="B58" i="41"/>
  <c r="B57" i="41"/>
  <c r="B56" i="41"/>
  <c r="B55" i="41"/>
  <c r="B54" i="41"/>
  <c r="B53" i="41"/>
  <c r="B52" i="41"/>
  <c r="B51" i="41"/>
  <c r="B50" i="41"/>
  <c r="B49" i="41"/>
  <c r="B48" i="41"/>
  <c r="B47" i="41"/>
  <c r="B46" i="41"/>
  <c r="B45" i="41"/>
  <c r="B44" i="41"/>
  <c r="B43" i="41"/>
  <c r="B42" i="41"/>
  <c r="B41" i="41"/>
  <c r="B40" i="41"/>
  <c r="B39" i="41"/>
  <c r="B38" i="41"/>
  <c r="B37" i="41"/>
  <c r="B36" i="41"/>
  <c r="B35" i="41"/>
  <c r="B34" i="41"/>
  <c r="B33" i="41"/>
  <c r="B32" i="41"/>
  <c r="B31" i="41"/>
  <c r="B30" i="41"/>
  <c r="B29" i="41"/>
  <c r="B28" i="41"/>
  <c r="B27" i="41"/>
  <c r="B26" i="41"/>
  <c r="B25" i="41"/>
  <c r="E7" i="45"/>
  <c r="AH14" i="41"/>
  <c r="AI14" i="41"/>
  <c r="AJ14" i="41"/>
  <c r="AK14" i="41"/>
  <c r="AL14" i="41"/>
  <c r="AM14" i="41"/>
  <c r="AN14" i="41"/>
  <c r="AO14" i="41"/>
  <c r="AP14" i="41"/>
  <c r="AQ14" i="41"/>
  <c r="F7" i="45"/>
  <c r="G7" i="45"/>
  <c r="H7" i="45"/>
  <c r="I7" i="45"/>
  <c r="J7" i="45"/>
  <c r="K7" i="45"/>
  <c r="L7" i="45"/>
  <c r="M7" i="45"/>
  <c r="N7" i="45"/>
  <c r="O7" i="45"/>
  <c r="P7" i="45"/>
  <c r="Q7" i="45"/>
  <c r="R7" i="45"/>
  <c r="S7" i="45"/>
  <c r="T7" i="45"/>
  <c r="U7" i="45"/>
  <c r="V7" i="45"/>
  <c r="W7" i="45"/>
  <c r="X7" i="45"/>
  <c r="Y7" i="45"/>
  <c r="Z7" i="45"/>
  <c r="AA7" i="45"/>
  <c r="AB7" i="45"/>
  <c r="AC7" i="45"/>
  <c r="AD7" i="45"/>
  <c r="AE7" i="45"/>
  <c r="AF7" i="45"/>
  <c r="AG7" i="45"/>
  <c r="AH7" i="45"/>
  <c r="B11" i="45"/>
  <c r="B12" i="45"/>
  <c r="B13" i="45"/>
  <c r="B14" i="45"/>
  <c r="B15" i="45"/>
  <c r="B16" i="45"/>
  <c r="B17" i="45"/>
  <c r="B18" i="45"/>
  <c r="B19" i="45"/>
  <c r="B20" i="45"/>
  <c r="B21" i="45"/>
  <c r="B22" i="45"/>
  <c r="B23" i="45"/>
  <c r="B24" i="45"/>
  <c r="B25" i="45"/>
  <c r="A60" i="45"/>
  <c r="H22" i="9"/>
  <c r="A61" i="45"/>
  <c r="A59" i="45"/>
  <c r="B26" i="45"/>
  <c r="B27" i="45"/>
  <c r="B28" i="45"/>
  <c r="CJ4" i="41"/>
  <c r="H8" i="9"/>
  <c r="H7" i="9"/>
  <c r="R5" i="9" s="1"/>
  <c r="R4" i="9"/>
  <c r="BN16" i="9"/>
  <c r="BO16" i="9" s="1"/>
  <c r="BP16" i="9" s="1"/>
  <c r="BQ16" i="9" s="1"/>
  <c r="BR16" i="9" s="1"/>
  <c r="BS16" i="9" s="1"/>
  <c r="BT16" i="9" s="1"/>
  <c r="BU16" i="9" s="1"/>
  <c r="BV16" i="9" s="1"/>
  <c r="BW16" i="9" s="1"/>
  <c r="BX16" i="9" s="1"/>
  <c r="BY16" i="9" s="1"/>
  <c r="BZ16" i="9" s="1"/>
  <c r="CA16" i="9" s="1"/>
  <c r="CB16" i="9" s="1"/>
  <c r="CC16" i="9" s="1"/>
  <c r="CD16" i="9" s="1"/>
  <c r="CE16" i="9" s="1"/>
  <c r="CF16" i="9" s="1"/>
  <c r="CG16" i="9" s="1"/>
  <c r="CH16" i="9" s="1"/>
  <c r="CI16" i="9" s="1"/>
  <c r="CJ16" i="9" s="1"/>
  <c r="CK16" i="9" s="1"/>
  <c r="CL16" i="9" s="1"/>
  <c r="CM16" i="9" s="1"/>
  <c r="CN16" i="9" s="1"/>
  <c r="CO16" i="9" s="1"/>
  <c r="CP16" i="9" s="1"/>
  <c r="CQ16" i="9" s="1"/>
  <c r="CR16" i="9" s="1"/>
  <c r="CS16" i="9" s="1"/>
  <c r="CT16" i="9" s="1"/>
  <c r="CU16" i="9" s="1"/>
  <c r="CV16" i="9" s="1"/>
  <c r="CW16" i="9" s="1"/>
  <c r="CX16" i="9" s="1"/>
  <c r="CY16" i="9" s="1"/>
  <c r="CZ16" i="9" s="1"/>
  <c r="DA16" i="9" s="1"/>
  <c r="DB16" i="9" s="1"/>
  <c r="DC16" i="9" s="1"/>
  <c r="DD16" i="9" s="1"/>
  <c r="DE16" i="9" s="1"/>
  <c r="DF16" i="9" s="1"/>
  <c r="DG16" i="9" s="1"/>
  <c r="DH16" i="9" s="1"/>
  <c r="DI16" i="9" s="1"/>
  <c r="DJ16" i="9" s="1"/>
  <c r="DK16" i="9" s="1"/>
  <c r="DL16" i="9" s="1"/>
  <c r="DM16" i="9" s="1"/>
  <c r="H15" i="9"/>
  <c r="I15" i="9" s="1"/>
  <c r="JF467" i="9"/>
  <c r="JI467" i="9"/>
  <c r="JH468" i="9"/>
  <c r="JG468" i="9"/>
  <c r="AD17" i="12"/>
  <c r="AH17" i="12"/>
  <c r="AT17" i="12"/>
  <c r="AX17" i="12"/>
  <c r="BB17" i="12"/>
  <c r="BF17" i="12"/>
  <c r="Z17" i="12"/>
  <c r="AL17" i="12"/>
  <c r="AP17" i="12"/>
  <c r="F20" i="41"/>
  <c r="F21" i="41"/>
  <c r="F17" i="41"/>
  <c r="F16" i="41"/>
  <c r="F18" i="41"/>
  <c r="F19" i="41"/>
  <c r="JD82" i="9" l="1"/>
  <c r="JI81" i="9"/>
  <c r="JE81" i="9"/>
  <c r="JH81" i="9"/>
  <c r="JF81" i="9"/>
  <c r="JG81" i="9"/>
  <c r="Q19" i="12"/>
  <c r="K19" i="12"/>
  <c r="Q20" i="12"/>
  <c r="K20" i="12"/>
  <c r="AM20" i="12"/>
  <c r="AK20" i="12"/>
  <c r="W19" i="12"/>
  <c r="AM19" i="12"/>
  <c r="BE20" i="12"/>
  <c r="BC20" i="12"/>
  <c r="AZ20" i="12"/>
  <c r="AW20" i="12"/>
  <c r="AU20" i="12"/>
  <c r="AR20" i="12"/>
  <c r="AO20" i="12"/>
  <c r="AJ20" i="12"/>
  <c r="AG20" i="12"/>
  <c r="AE20" i="12"/>
  <c r="AB20" i="12"/>
  <c r="Y20" i="12"/>
  <c r="W20" i="12"/>
  <c r="BD20" i="12"/>
  <c r="BA20" i="12"/>
  <c r="AY20" i="12"/>
  <c r="AV20" i="12"/>
  <c r="AS20" i="12"/>
  <c r="AQ20" i="12"/>
  <c r="AN20" i="12"/>
  <c r="AI20" i="12"/>
  <c r="AF20" i="12"/>
  <c r="AC20" i="12"/>
  <c r="AA20" i="12"/>
  <c r="X20" i="12"/>
  <c r="BE19" i="12"/>
  <c r="BC19" i="12"/>
  <c r="AZ19" i="12"/>
  <c r="AW19" i="12"/>
  <c r="AU19" i="12"/>
  <c r="AR19" i="12"/>
  <c r="AO19" i="12"/>
  <c r="AJ19" i="12"/>
  <c r="AG19" i="12"/>
  <c r="AE19" i="12"/>
  <c r="AB19" i="12"/>
  <c r="Y19" i="12"/>
  <c r="BD19" i="12"/>
  <c r="BA19" i="12"/>
  <c r="AY19" i="12"/>
  <c r="AV19" i="12"/>
  <c r="AS19" i="12"/>
  <c r="AQ19" i="12"/>
  <c r="AN19" i="12"/>
  <c r="AK19" i="12"/>
  <c r="AI19" i="12"/>
  <c r="AF19" i="12"/>
  <c r="AC19" i="12"/>
  <c r="AA19" i="12"/>
  <c r="X19" i="12"/>
  <c r="BE21" i="12"/>
  <c r="BC21" i="12"/>
  <c r="AZ21" i="12"/>
  <c r="AW21" i="12"/>
  <c r="AU21" i="12"/>
  <c r="AR21" i="12"/>
  <c r="AO21" i="12"/>
  <c r="AM21" i="12"/>
  <c r="AJ21" i="12"/>
  <c r="AG21" i="12"/>
  <c r="AE21" i="12"/>
  <c r="AB21" i="12"/>
  <c r="Y21" i="12"/>
  <c r="W21" i="12"/>
  <c r="BD21" i="12"/>
  <c r="BA21" i="12"/>
  <c r="AY21" i="12"/>
  <c r="AV21" i="12"/>
  <c r="AS21" i="12"/>
  <c r="AQ21" i="12"/>
  <c r="AN21" i="12"/>
  <c r="AK21" i="12"/>
  <c r="AI21" i="12"/>
  <c r="AF21" i="12"/>
  <c r="AC21" i="12"/>
  <c r="AA21" i="12"/>
  <c r="X21" i="12"/>
  <c r="G20" i="12"/>
  <c r="F20" i="12"/>
  <c r="G19" i="12"/>
  <c r="F19" i="12"/>
  <c r="Z18" i="12"/>
  <c r="Z2" i="12" s="1"/>
  <c r="Y2" i="12"/>
  <c r="I13" i="55"/>
  <c r="S11" i="12"/>
  <c r="J20" i="12"/>
  <c r="JE469" i="9"/>
  <c r="JD470" i="9"/>
  <c r="J21" i="12"/>
  <c r="J19" i="12"/>
  <c r="F13" i="9"/>
  <c r="F10" i="9"/>
  <c r="J15" i="9"/>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JF468" i="9"/>
  <c r="JI468" i="9"/>
  <c r="JH469" i="9"/>
  <c r="JG469" i="9"/>
  <c r="BC17" i="12"/>
  <c r="AY17" i="12"/>
  <c r="AU17" i="12"/>
  <c r="AJ17" i="12"/>
  <c r="AE17" i="12"/>
  <c r="Y17" i="12"/>
  <c r="AM17" i="12"/>
  <c r="AR17" i="12"/>
  <c r="BD17" i="12"/>
  <c r="AV17" i="12"/>
  <c r="AO17" i="12"/>
  <c r="AF17" i="12"/>
  <c r="X17" i="12"/>
  <c r="AI17" i="12"/>
  <c r="DU1" i="12"/>
  <c r="BE17" i="12"/>
  <c r="BA17" i="12"/>
  <c r="AW17" i="12"/>
  <c r="AS17" i="12"/>
  <c r="AG17" i="12"/>
  <c r="AC17" i="12"/>
  <c r="W17" i="12"/>
  <c r="AA17" i="12"/>
  <c r="AZ17" i="12"/>
  <c r="AQ17" i="12"/>
  <c r="AK17" i="12"/>
  <c r="AB17" i="12"/>
  <c r="AN17" i="12"/>
  <c r="JH82" i="9" l="1"/>
  <c r="JG82" i="9"/>
  <c r="JF82" i="9"/>
  <c r="JD83" i="9"/>
  <c r="JE82" i="9"/>
  <c r="JI82" i="9"/>
  <c r="Z21" i="12"/>
  <c r="AL21" i="12"/>
  <c r="AP21" i="12"/>
  <c r="AT21" i="12"/>
  <c r="BB21" i="12"/>
  <c r="BF21" i="12"/>
  <c r="AH21" i="12"/>
  <c r="AX21" i="12"/>
  <c r="AD21" i="12"/>
  <c r="AL19" i="12"/>
  <c r="BB19" i="12"/>
  <c r="AP19" i="12"/>
  <c r="BF19" i="12"/>
  <c r="AD19" i="12"/>
  <c r="AT19" i="12"/>
  <c r="AH19" i="12"/>
  <c r="AX19" i="12"/>
  <c r="AH20" i="12"/>
  <c r="AX20" i="12"/>
  <c r="AD20" i="12"/>
  <c r="AT20" i="12"/>
  <c r="Z20" i="12"/>
  <c r="AP20" i="12"/>
  <c r="BF20" i="12"/>
  <c r="AL20" i="12"/>
  <c r="BB20" i="12"/>
  <c r="O11" i="12"/>
  <c r="DW1" i="12" s="1"/>
  <c r="JE470" i="9"/>
  <c r="JD471" i="9"/>
  <c r="S8" i="9"/>
  <c r="S12" i="9"/>
  <c r="U7" i="9"/>
  <c r="JF469" i="9"/>
  <c r="JI469" i="9"/>
  <c r="JH470" i="9"/>
  <c r="JG470" i="9"/>
  <c r="JG83" i="9" l="1"/>
  <c r="JF83" i="9"/>
  <c r="JD84" i="9"/>
  <c r="JI83" i="9"/>
  <c r="JH83" i="9"/>
  <c r="JE83" i="9"/>
  <c r="Z19" i="12"/>
  <c r="DU2" i="12"/>
  <c r="DU6" i="12" s="1"/>
  <c r="JE471" i="9"/>
  <c r="JD472" i="9"/>
  <c r="JF470" i="9"/>
  <c r="JI470" i="9"/>
  <c r="JH471" i="9"/>
  <c r="JG471" i="9"/>
  <c r="JF84" i="9" l="1"/>
  <c r="JD85" i="9"/>
  <c r="JI84" i="9"/>
  <c r="JE84" i="9"/>
  <c r="JH84" i="9"/>
  <c r="JG84" i="9"/>
  <c r="DU4" i="12"/>
  <c r="JE472" i="9"/>
  <c r="JD473" i="9"/>
  <c r="JF471" i="9"/>
  <c r="JF472" i="9"/>
  <c r="JI471" i="9"/>
  <c r="JH472" i="9"/>
  <c r="JG472" i="9"/>
  <c r="JI85" i="9" l="1"/>
  <c r="JE85" i="9"/>
  <c r="JH85" i="9"/>
  <c r="JG85" i="9"/>
  <c r="JF85" i="9"/>
  <c r="JE473" i="9"/>
  <c r="JD474" i="9"/>
  <c r="JH473" i="9"/>
  <c r="JI472" i="9"/>
  <c r="JG473" i="9"/>
  <c r="JF473" i="9"/>
  <c r="JI473" i="9"/>
  <c r="JE474" i="9" l="1"/>
  <c r="JD475" i="9"/>
  <c r="JH474" i="9"/>
  <c r="JG474" i="9"/>
  <c r="JE475" i="9" l="1"/>
  <c r="JD476" i="9"/>
  <c r="JF474" i="9"/>
  <c r="JF475" i="9"/>
  <c r="JI474" i="9"/>
  <c r="JH475" i="9"/>
  <c r="JG475" i="9"/>
  <c r="JE476" i="9" l="1"/>
  <c r="JD477" i="9"/>
  <c r="JH476" i="9"/>
  <c r="JI475" i="9"/>
  <c r="JG476" i="9"/>
  <c r="JF476" i="9"/>
  <c r="JI476" i="9"/>
  <c r="JE477" i="9" l="1"/>
  <c r="JD478" i="9"/>
  <c r="JH477" i="9"/>
  <c r="JG477" i="9"/>
  <c r="JE478" i="9" l="1"/>
  <c r="JD479" i="9"/>
  <c r="JF477" i="9"/>
  <c r="JF478" i="9"/>
  <c r="JI477" i="9"/>
  <c r="JH478" i="9"/>
  <c r="JG478" i="9"/>
  <c r="JE479" i="9" l="1"/>
  <c r="JD480" i="9"/>
  <c r="JH479" i="9"/>
  <c r="JI478" i="9"/>
  <c r="JG479" i="9"/>
  <c r="JF479" i="9"/>
  <c r="JI479" i="9"/>
  <c r="JE480" i="9" l="1"/>
  <c r="JD481" i="9"/>
  <c r="JH480" i="9"/>
  <c r="JG480" i="9"/>
  <c r="JE481" i="9" l="1"/>
  <c r="JD482" i="9"/>
  <c r="JF480" i="9"/>
  <c r="JF481" i="9"/>
  <c r="JI480" i="9"/>
  <c r="JH481" i="9"/>
  <c r="JG481" i="9"/>
  <c r="JE482" i="9" l="1"/>
  <c r="JD483" i="9"/>
  <c r="JH482" i="9"/>
  <c r="JI481" i="9"/>
  <c r="JG482" i="9"/>
  <c r="JF482" i="9"/>
  <c r="JI482" i="9"/>
  <c r="T22" i="41"/>
  <c r="BC81" i="41"/>
  <c r="AI86" i="41"/>
  <c r="AU83" i="41"/>
  <c r="V84" i="41"/>
  <c r="BH82" i="41"/>
  <c r="Z81" i="41"/>
  <c r="R84" i="41"/>
  <c r="AV85" i="41"/>
  <c r="AO24" i="41"/>
  <c r="AX24" i="41"/>
  <c r="AX82" i="41"/>
  <c r="BG83" i="41"/>
  <c r="BF81" i="41"/>
  <c r="AL24" i="41"/>
  <c r="AJ82" i="41"/>
  <c r="Q82" i="41"/>
  <c r="AE81" i="41"/>
  <c r="S85" i="41"/>
  <c r="AH83" i="41"/>
  <c r="AO86" i="41"/>
  <c r="AD23" i="41"/>
  <c r="AZ84" i="41"/>
  <c r="AW86" i="41"/>
  <c r="BJ22" i="41"/>
  <c r="AF84" i="41"/>
  <c r="AV23" i="41"/>
  <c r="BH84" i="41"/>
  <c r="T23" i="41"/>
  <c r="AZ85" i="41"/>
  <c r="AI85" i="41"/>
  <c r="AX81" i="41"/>
  <c r="S83" i="41"/>
  <c r="AZ22" i="41"/>
  <c r="O86" i="41"/>
  <c r="BF84" i="41"/>
  <c r="AR23" i="41"/>
  <c r="BE22" i="41"/>
  <c r="AO22" i="41"/>
  <c r="AF83" i="41"/>
  <c r="AS81" i="41"/>
  <c r="U22" i="41"/>
  <c r="O83" i="41"/>
  <c r="AM84" i="41"/>
  <c r="AH82" i="41"/>
  <c r="AS24" i="41"/>
  <c r="AJ24" i="41"/>
  <c r="AW82" i="41"/>
  <c r="AX83" i="41"/>
  <c r="AK82" i="41"/>
  <c r="BG84" i="41"/>
  <c r="AB23" i="41"/>
  <c r="AA22" i="41"/>
  <c r="BF86" i="41"/>
  <c r="AY85" i="41"/>
  <c r="AZ82" i="41"/>
  <c r="X82" i="41"/>
  <c r="AI84" i="41"/>
  <c r="AC24" i="41"/>
  <c r="AF82" i="41"/>
  <c r="X22" i="41"/>
  <c r="AQ85" i="41"/>
  <c r="AN83" i="41"/>
  <c r="BH83" i="41"/>
  <c r="AC82" i="41"/>
  <c r="BF23" i="41"/>
  <c r="Y82" i="41"/>
  <c r="AW84" i="41"/>
  <c r="T81" i="41"/>
  <c r="AA23" i="41"/>
  <c r="BE85" i="41"/>
  <c r="AK23" i="41"/>
  <c r="AW22" i="41"/>
  <c r="Q86" i="41"/>
  <c r="AM24" i="41"/>
  <c r="BH85" i="41"/>
  <c r="AV84" i="41"/>
  <c r="W81" i="41"/>
  <c r="BC85" i="41"/>
  <c r="BG82" i="41"/>
  <c r="AM81" i="41"/>
  <c r="AH86" i="41"/>
  <c r="P81" i="41"/>
  <c r="AB83" i="41"/>
  <c r="R83" i="41"/>
  <c r="AI83" i="41"/>
  <c r="W83" i="41"/>
  <c r="AA24" i="41"/>
  <c r="Q85" i="41"/>
  <c r="AM23" i="41"/>
  <c r="X85" i="41"/>
  <c r="U83" i="41"/>
  <c r="W82" i="41"/>
  <c r="AC85" i="41"/>
  <c r="BA82" i="41"/>
  <c r="AQ22" i="41"/>
  <c r="AJ22" i="41"/>
  <c r="BF83" i="41"/>
  <c r="AG22" i="41"/>
  <c r="P22" i="41"/>
  <c r="BC22" i="41"/>
  <c r="AL85" i="41"/>
  <c r="BB84" i="41"/>
  <c r="AB82" i="41"/>
  <c r="BK22" i="41"/>
  <c r="AI82" i="41"/>
  <c r="BE84" i="41"/>
  <c r="AY83" i="41"/>
  <c r="T84" i="41"/>
  <c r="BJ24" i="41"/>
  <c r="AY84" i="41"/>
  <c r="AS82" i="41"/>
  <c r="AK22" i="41"/>
  <c r="Q81" i="41"/>
  <c r="AX23" i="41"/>
  <c r="BJ85" i="41"/>
  <c r="BK85" i="41"/>
  <c r="BI81" i="41"/>
  <c r="AQ84" i="41"/>
  <c r="N81" i="41"/>
  <c r="AG82" i="41"/>
  <c r="AI81" i="41"/>
  <c r="S22" i="41"/>
  <c r="AN82" i="41"/>
  <c r="AM22" i="41"/>
  <c r="AL81" i="41"/>
  <c r="AR82" i="41"/>
  <c r="AL82" i="41"/>
  <c r="AU82" i="41"/>
  <c r="O81" i="41"/>
  <c r="O84" i="41"/>
  <c r="AU23" i="41"/>
  <c r="AQ81" i="41"/>
  <c r="U86" i="41"/>
  <c r="AW23" i="41"/>
  <c r="AN23" i="41"/>
  <c r="AO84" i="41"/>
  <c r="AA84" i="41"/>
  <c r="AJ85" i="41"/>
  <c r="Q84" i="41"/>
  <c r="AC86" i="41"/>
  <c r="R22" i="41"/>
  <c r="AU86" i="41"/>
  <c r="AL22" i="41"/>
  <c r="AK83" i="41"/>
  <c r="AC81" i="41"/>
  <c r="AD83" i="41"/>
  <c r="BB85" i="41"/>
  <c r="U84" i="41"/>
  <c r="AJ84" i="41"/>
  <c r="Y81" i="41"/>
  <c r="AG84" i="41"/>
  <c r="AG23" i="41"/>
  <c r="BC83" i="41"/>
  <c r="R85" i="41"/>
  <c r="AV83" i="41"/>
  <c r="AT85" i="41"/>
  <c r="P82" i="41"/>
  <c r="BD85" i="41"/>
  <c r="V23" i="41"/>
  <c r="BA84" i="41"/>
  <c r="AQ24" i="41"/>
  <c r="AF23" i="41"/>
  <c r="BE24" i="41"/>
  <c r="AK81" i="41"/>
  <c r="AD82" i="41"/>
  <c r="BA23" i="41"/>
  <c r="AN22" i="41"/>
  <c r="AH85" i="41"/>
  <c r="AE84" i="41"/>
  <c r="AZ81" i="41"/>
  <c r="AF22" i="41"/>
  <c r="AK85" i="41"/>
  <c r="BG86" i="41"/>
  <c r="BC84" i="41"/>
  <c r="AP23" i="41"/>
  <c r="T24" i="41"/>
  <c r="AD22" i="41"/>
  <c r="AB86" i="41"/>
  <c r="BC24" i="41"/>
  <c r="AK24" i="41"/>
  <c r="AM83" i="41"/>
  <c r="U24" i="41"/>
  <c r="AF86" i="41"/>
  <c r="S86" i="41"/>
  <c r="AS23" i="41"/>
  <c r="AX86" i="41"/>
  <c r="BB23" i="41"/>
  <c r="BA24" i="41"/>
  <c r="AS85" i="41"/>
  <c r="Z83" i="41"/>
  <c r="AI23" i="41"/>
  <c r="AO85" i="41"/>
  <c r="T86" i="41"/>
  <c r="S24" i="41"/>
  <c r="AB85" i="41"/>
  <c r="AN84" i="41"/>
  <c r="AY23" i="41"/>
  <c r="AE24" i="41"/>
  <c r="AA81" i="41"/>
  <c r="BF85" i="41"/>
  <c r="AU84" i="41"/>
  <c r="AB81" i="41"/>
  <c r="W23" i="41"/>
  <c r="AP82" i="41"/>
  <c r="T82" i="41"/>
  <c r="BB24" i="41"/>
  <c r="V24" i="41"/>
  <c r="AE85" i="41"/>
  <c r="AM85" i="41"/>
  <c r="AW83" i="41"/>
  <c r="N24" i="41"/>
  <c r="AN81" i="41"/>
  <c r="AQ86" i="41"/>
  <c r="V22" i="41"/>
  <c r="AQ82" i="41"/>
  <c r="AU24" i="41"/>
  <c r="U81" i="41"/>
  <c r="AJ81" i="41"/>
  <c r="X84" i="41"/>
  <c r="AT83" i="41"/>
  <c r="BK86" i="41"/>
  <c r="AY24" i="41"/>
  <c r="Z23" i="41"/>
  <c r="AV22" i="41"/>
  <c r="W24" i="41"/>
  <c r="AB84" i="41"/>
  <c r="AF24" i="41"/>
  <c r="AL23" i="41"/>
  <c r="Y83" i="41"/>
  <c r="P86" i="41"/>
  <c r="AV81" i="41"/>
  <c r="AL84" i="41"/>
  <c r="V85" i="41"/>
  <c r="AT22" i="41"/>
  <c r="AO23" i="41"/>
  <c r="AF81" i="41"/>
  <c r="BE82" i="41"/>
  <c r="W84" i="41"/>
  <c r="X23" i="41"/>
  <c r="BI24" i="41"/>
  <c r="BD84" i="41"/>
  <c r="AX22" i="41"/>
  <c r="AK86" i="41"/>
  <c r="AE82" i="41"/>
  <c r="BH86" i="41"/>
  <c r="BA85" i="41"/>
  <c r="Z22" i="41"/>
  <c r="BD81" i="41"/>
  <c r="AI24" i="41"/>
  <c r="AY81" i="41"/>
  <c r="N85" i="41"/>
  <c r="BB81" i="41"/>
  <c r="X81" i="41"/>
  <c r="AZ23" i="41"/>
  <c r="AW24" i="41"/>
  <c r="Z86" i="41"/>
  <c r="AE86" i="41"/>
  <c r="Q22" i="41"/>
  <c r="BJ83" i="41"/>
  <c r="AB22" i="41"/>
  <c r="AJ83" i="41"/>
  <c r="BA22" i="41"/>
  <c r="BI83" i="41"/>
  <c r="T85" i="41"/>
  <c r="BG24" i="41"/>
  <c r="AD86" i="41"/>
  <c r="AM82" i="41"/>
  <c r="Y86" i="41"/>
  <c r="S23" i="41"/>
  <c r="AH22" i="41"/>
  <c r="AC23" i="41"/>
  <c r="AO83" i="41"/>
  <c r="AR24" i="41"/>
  <c r="AP83" i="41"/>
  <c r="BJ86" i="41"/>
  <c r="AU85" i="41"/>
  <c r="BI84" i="41"/>
  <c r="AN85" i="41"/>
  <c r="BD83" i="41"/>
  <c r="AH24" i="41"/>
  <c r="AI22" i="41"/>
  <c r="BB83" i="41"/>
  <c r="AN86" i="41"/>
  <c r="AD84" i="41"/>
  <c r="BB82" i="41"/>
  <c r="N83" i="41"/>
  <c r="AP81" i="41"/>
  <c r="AR83" i="41"/>
  <c r="R81" i="41"/>
  <c r="S81" i="41"/>
  <c r="BA81" i="41"/>
  <c r="T83" i="41"/>
  <c r="AV82" i="41"/>
  <c r="AY86" i="41"/>
  <c r="X24" i="41"/>
  <c r="Z24" i="41"/>
  <c r="BD22" i="41"/>
  <c r="N84" i="41"/>
  <c r="BH81" i="41"/>
  <c r="BJ84" i="41"/>
  <c r="AR84" i="41"/>
  <c r="AU22" i="41"/>
  <c r="P23" i="41"/>
  <c r="AA85" i="41"/>
  <c r="S84" i="41"/>
  <c r="AC83" i="41"/>
  <c r="R24" i="41"/>
  <c r="AD24" i="41"/>
  <c r="BB86" i="41"/>
  <c r="AH23" i="41"/>
  <c r="AZ24" i="41"/>
  <c r="O82" i="41"/>
  <c r="BF82" i="41"/>
  <c r="U23" i="41"/>
  <c r="BF24" i="41"/>
  <c r="BD23" i="41"/>
  <c r="Q83" i="41"/>
  <c r="BI23" i="41"/>
  <c r="AV86" i="41"/>
  <c r="BK83" i="41"/>
  <c r="Y84" i="41"/>
  <c r="BK81" i="41"/>
  <c r="AX85" i="41"/>
  <c r="AR85" i="41"/>
  <c r="BC86" i="41"/>
  <c r="AT84" i="41"/>
  <c r="S82" i="41"/>
  <c r="BK82" i="41"/>
  <c r="AT86" i="41"/>
  <c r="AC84" i="41"/>
  <c r="AE23" i="41"/>
  <c r="AS22" i="41"/>
  <c r="AG81" i="41"/>
  <c r="BA86" i="41"/>
  <c r="V86" i="41"/>
  <c r="AZ86" i="41"/>
  <c r="BI85" i="41"/>
  <c r="Q24" i="41"/>
  <c r="AR22" i="41"/>
  <c r="AB24" i="41"/>
  <c r="AS83" i="41"/>
  <c r="BJ82" i="41"/>
  <c r="BI86" i="41"/>
  <c r="Z85" i="41"/>
  <c r="Y24" i="41"/>
  <c r="BK23" i="41"/>
  <c r="Q23" i="41"/>
  <c r="BG81" i="41"/>
  <c r="AJ86" i="41"/>
  <c r="AG83" i="41"/>
  <c r="AE22" i="41"/>
  <c r="BA83" i="41"/>
  <c r="AR81" i="41"/>
  <c r="U82" i="41"/>
  <c r="X86" i="41"/>
  <c r="Y22" i="41"/>
  <c r="AP24" i="41"/>
  <c r="N86" i="41"/>
  <c r="P83" i="41"/>
  <c r="BG85" i="41"/>
  <c r="AO82" i="41"/>
  <c r="BJ23" i="41"/>
  <c r="P85" i="41"/>
  <c r="R86" i="41"/>
  <c r="N82" i="41"/>
  <c r="AO81" i="41"/>
  <c r="AN24" i="41"/>
  <c r="BD82" i="41"/>
  <c r="O23" i="41"/>
  <c r="AG24" i="41"/>
  <c r="AT81" i="41"/>
  <c r="AS84" i="41"/>
  <c r="BC82" i="41"/>
  <c r="AA83" i="41"/>
  <c r="AS86" i="41"/>
  <c r="AA82" i="41"/>
  <c r="BK84" i="41"/>
  <c r="BG23" i="41"/>
  <c r="BG22" i="41"/>
  <c r="P84" i="41"/>
  <c r="AZ83" i="41"/>
  <c r="BH23" i="41"/>
  <c r="AR86" i="41"/>
  <c r="N22" i="41"/>
  <c r="AW85" i="41"/>
  <c r="AC22" i="41"/>
  <c r="V81" i="41"/>
  <c r="AE83" i="41"/>
  <c r="AG85" i="41"/>
  <c r="AH81" i="41"/>
  <c r="AP22" i="41"/>
  <c r="AD81" i="41"/>
  <c r="AP85" i="41"/>
  <c r="BE86" i="41"/>
  <c r="BD24" i="41"/>
  <c r="W86" i="41"/>
  <c r="BH24" i="41"/>
  <c r="W22" i="41"/>
  <c r="X83" i="41"/>
  <c r="BD86" i="41"/>
  <c r="AK84" i="41"/>
  <c r="AF85" i="41"/>
  <c r="AG86" i="41"/>
  <c r="AL83" i="41"/>
  <c r="BE81" i="41"/>
  <c r="BF22" i="41"/>
  <c r="V82" i="41"/>
  <c r="AL86" i="41"/>
  <c r="AT82" i="41"/>
  <c r="O85" i="41"/>
  <c r="AT23" i="41"/>
  <c r="BE83" i="41"/>
  <c r="AA86" i="41"/>
  <c r="AV24" i="41"/>
  <c r="BI82" i="41"/>
  <c r="O24" i="41"/>
  <c r="AU81" i="41"/>
  <c r="BB22" i="41"/>
  <c r="AX84" i="41"/>
  <c r="AH84" i="41"/>
  <c r="BI22" i="41"/>
  <c r="AJ23" i="41"/>
  <c r="AY82" i="41"/>
  <c r="AQ23" i="41"/>
  <c r="AT24" i="41"/>
  <c r="BH22" i="41"/>
  <c r="Y23" i="41"/>
  <c r="N23" i="41"/>
  <c r="BE23" i="41"/>
  <c r="AP86" i="41"/>
  <c r="AD85" i="41"/>
  <c r="BC23" i="41"/>
  <c r="U85" i="41"/>
  <c r="W85" i="41"/>
  <c r="Z84" i="41"/>
  <c r="AP84" i="41"/>
  <c r="P24" i="41"/>
  <c r="BK24" i="41"/>
  <c r="Z82" i="41"/>
  <c r="AY22" i="41"/>
  <c r="Y85" i="41"/>
  <c r="AQ83" i="41"/>
  <c r="AM86" i="41"/>
  <c r="O22" i="41"/>
  <c r="AW81" i="41"/>
  <c r="R82" i="41"/>
  <c r="V83" i="41"/>
  <c r="R23" i="41"/>
  <c r="BJ81" i="41"/>
  <c r="CJ23" i="41" l="1"/>
  <c r="CJ22" i="41"/>
  <c r="CJ24" i="41"/>
  <c r="JE483" i="9"/>
  <c r="JD484" i="9"/>
  <c r="JH483" i="9"/>
  <c r="JG483" i="9"/>
  <c r="JE484" i="9" l="1"/>
  <c r="JD485" i="9"/>
  <c r="JF483" i="9"/>
  <c r="JI483" i="9"/>
  <c r="JH484" i="9"/>
  <c r="JG484" i="9"/>
  <c r="JE485" i="9" l="1"/>
  <c r="JD486" i="9"/>
  <c r="JF484" i="9"/>
  <c r="JI484" i="9"/>
  <c r="JH485" i="9"/>
  <c r="JG485" i="9"/>
  <c r="JE486" i="9" l="1"/>
  <c r="JD487" i="9"/>
  <c r="JF485" i="9"/>
  <c r="JF486" i="9"/>
  <c r="JI485" i="9"/>
  <c r="JH486" i="9"/>
  <c r="JG486" i="9"/>
  <c r="JE487" i="9" l="1"/>
  <c r="JD488" i="9"/>
  <c r="JH487" i="9"/>
  <c r="JI486" i="9"/>
  <c r="JG487" i="9"/>
  <c r="JF487" i="9"/>
  <c r="JI487" i="9"/>
  <c r="JE488" i="9" l="1"/>
  <c r="JD489" i="9"/>
  <c r="JF488" i="9"/>
  <c r="JH488" i="9"/>
  <c r="JG488" i="9"/>
  <c r="JE489" i="9" l="1"/>
  <c r="JD490" i="9"/>
  <c r="JH489" i="9"/>
  <c r="JI488" i="9"/>
  <c r="JG489" i="9"/>
  <c r="JF489" i="9"/>
  <c r="JI489" i="9"/>
  <c r="JE490" i="9" l="1"/>
  <c r="JD491" i="9"/>
  <c r="JF490" i="9"/>
  <c r="JH490" i="9"/>
  <c r="JG490" i="9"/>
  <c r="JE491" i="9" l="1"/>
  <c r="JD492" i="9"/>
  <c r="JH491" i="9"/>
  <c r="JI490" i="9"/>
  <c r="JG491" i="9"/>
  <c r="JF491" i="9"/>
  <c r="JI491" i="9"/>
  <c r="JE492" i="9" l="1"/>
  <c r="JD493" i="9"/>
  <c r="JH492" i="9"/>
  <c r="JG492" i="9"/>
  <c r="JE493" i="9" l="1"/>
  <c r="JD494" i="9"/>
  <c r="JF492" i="9"/>
  <c r="JI492" i="9"/>
  <c r="JH493" i="9"/>
  <c r="JG493" i="9"/>
  <c r="JE494" i="9" l="1"/>
  <c r="JD495" i="9"/>
  <c r="JF493" i="9"/>
  <c r="JI493" i="9"/>
  <c r="JH494" i="9"/>
  <c r="JG494" i="9"/>
  <c r="JE495" i="9" l="1"/>
  <c r="JD496" i="9"/>
  <c r="JF494" i="9"/>
  <c r="JI494" i="9"/>
  <c r="JH495" i="9"/>
  <c r="JG495" i="9"/>
  <c r="JE496" i="9" l="1"/>
  <c r="JD497" i="9"/>
  <c r="JF495" i="9"/>
  <c r="JI495" i="9"/>
  <c r="JH496" i="9"/>
  <c r="JG496" i="9"/>
  <c r="JE497" i="9" l="1"/>
  <c r="JD498" i="9"/>
  <c r="JF496" i="9"/>
  <c r="JI496" i="9"/>
  <c r="JH497" i="9"/>
  <c r="JG497" i="9"/>
  <c r="JE498" i="9" l="1"/>
  <c r="JD499" i="9"/>
  <c r="JF497" i="9"/>
  <c r="JI497" i="9"/>
  <c r="JH498" i="9"/>
  <c r="JG498" i="9"/>
  <c r="JE499" i="9" l="1"/>
  <c r="JD500" i="9"/>
  <c r="JF498" i="9"/>
  <c r="JI498" i="9"/>
  <c r="JH499" i="9"/>
  <c r="JG499" i="9"/>
  <c r="JE500" i="9" l="1"/>
  <c r="JD501" i="9"/>
  <c r="JF499" i="9"/>
  <c r="JI499" i="9"/>
  <c r="JH500" i="9"/>
  <c r="JG500" i="9"/>
  <c r="JE501" i="9" l="1"/>
  <c r="JD502" i="9"/>
  <c r="JF500" i="9"/>
  <c r="JI500" i="9"/>
  <c r="JH501" i="9"/>
  <c r="JG501" i="9"/>
  <c r="JE502" i="9" l="1"/>
  <c r="JD503" i="9"/>
  <c r="JF501" i="9"/>
  <c r="JI501" i="9"/>
  <c r="JH502" i="9"/>
  <c r="JG502" i="9"/>
  <c r="JE503" i="9" l="1"/>
  <c r="JD504" i="9"/>
  <c r="JF502" i="9"/>
  <c r="JG503" i="9"/>
  <c r="JF503" i="9"/>
  <c r="JI502" i="9"/>
  <c r="JH503" i="9"/>
  <c r="JI503" i="9"/>
  <c r="JE504" i="9" l="1"/>
  <c r="JD505" i="9"/>
  <c r="JH504" i="9"/>
  <c r="JG504" i="9"/>
  <c r="JE505" i="9" l="1"/>
  <c r="JD506" i="9"/>
  <c r="JF504" i="9"/>
  <c r="JI504" i="9"/>
  <c r="JH505" i="9"/>
  <c r="JG505" i="9"/>
  <c r="JE506" i="9" l="1"/>
  <c r="JD507" i="9"/>
  <c r="JF505" i="9"/>
  <c r="JI505" i="9"/>
  <c r="JH506" i="9"/>
  <c r="JG506" i="9"/>
  <c r="JE507" i="9" l="1"/>
  <c r="JD508" i="9"/>
  <c r="JF506" i="9"/>
  <c r="JI506" i="9"/>
  <c r="JH507" i="9"/>
  <c r="JG507" i="9"/>
  <c r="JE508" i="9" l="1"/>
  <c r="JD509" i="9"/>
  <c r="JF507" i="9"/>
  <c r="JI507" i="9"/>
  <c r="JH508" i="9"/>
  <c r="JG508" i="9"/>
  <c r="JE509" i="9" l="1"/>
  <c r="JD510" i="9"/>
  <c r="JF508" i="9"/>
  <c r="JI508" i="9"/>
  <c r="JH509" i="9"/>
  <c r="JG509" i="9"/>
  <c r="JE510" i="9" l="1"/>
  <c r="JD511" i="9"/>
  <c r="JF509" i="9"/>
  <c r="JI509" i="9"/>
  <c r="JH510" i="9"/>
  <c r="JG510" i="9"/>
  <c r="JE511" i="9" l="1"/>
  <c r="JD512" i="9"/>
  <c r="JF510" i="9"/>
  <c r="JI510" i="9"/>
  <c r="JH511" i="9"/>
  <c r="JG511" i="9"/>
  <c r="JE512" i="9" l="1"/>
  <c r="JD513" i="9"/>
  <c r="JF511" i="9"/>
  <c r="JI511" i="9"/>
  <c r="JH512" i="9"/>
  <c r="JG512" i="9"/>
  <c r="JE513" i="9" l="1"/>
  <c r="JD514" i="9"/>
  <c r="JF512" i="9"/>
  <c r="JI512" i="9"/>
  <c r="JH513" i="9"/>
  <c r="JG513" i="9"/>
  <c r="JE514" i="9" l="1"/>
  <c r="JD515" i="9"/>
  <c r="JF513" i="9"/>
  <c r="JI513" i="9"/>
  <c r="JH514" i="9"/>
  <c r="JG514" i="9"/>
  <c r="JE515" i="9" l="1"/>
  <c r="JD516" i="9"/>
  <c r="JF514" i="9"/>
  <c r="JI514" i="9"/>
  <c r="JH515" i="9"/>
  <c r="JG515" i="9"/>
  <c r="JE516" i="9" l="1"/>
  <c r="JD517" i="9"/>
  <c r="JF515" i="9"/>
  <c r="JI515" i="9"/>
  <c r="JH516" i="9"/>
  <c r="JG516" i="9"/>
  <c r="JE517" i="9" l="1"/>
  <c r="JD518" i="9"/>
  <c r="JF516" i="9"/>
  <c r="JI516" i="9"/>
  <c r="JH517" i="9"/>
  <c r="JG517" i="9"/>
  <c r="JE518" i="9" l="1"/>
  <c r="JD519" i="9"/>
  <c r="JF517" i="9"/>
  <c r="JG518" i="9"/>
  <c r="JF518" i="9"/>
  <c r="JI517" i="9"/>
  <c r="JH518" i="9"/>
  <c r="JI518" i="9"/>
  <c r="JE519" i="9" l="1"/>
  <c r="JD520" i="9"/>
  <c r="JH519" i="9"/>
  <c r="JG519" i="9"/>
  <c r="JE520" i="9" l="1"/>
  <c r="JD521" i="9"/>
  <c r="JF519" i="9"/>
  <c r="JI519" i="9"/>
  <c r="JH520" i="9"/>
  <c r="JG520" i="9"/>
  <c r="JE521" i="9" l="1"/>
  <c r="JD522" i="9"/>
  <c r="JF520" i="9"/>
  <c r="JI520" i="9"/>
  <c r="JH521" i="9"/>
  <c r="JG521" i="9"/>
  <c r="JE522" i="9" l="1"/>
  <c r="JD523" i="9"/>
  <c r="JF521" i="9"/>
  <c r="JI521" i="9"/>
  <c r="JH522" i="9"/>
  <c r="JG522" i="9"/>
  <c r="JE523" i="9" l="1"/>
  <c r="JD524" i="9"/>
  <c r="JF522" i="9"/>
  <c r="JI522" i="9"/>
  <c r="JH523" i="9"/>
  <c r="JG523" i="9"/>
  <c r="JE524" i="9" l="1"/>
  <c r="JD525" i="9"/>
  <c r="JF523" i="9"/>
  <c r="JI523" i="9"/>
  <c r="JH524" i="9"/>
  <c r="JG524" i="9"/>
  <c r="JE525" i="9" l="1"/>
  <c r="JD526" i="9"/>
  <c r="JF524" i="9"/>
  <c r="JI524" i="9"/>
  <c r="JH525" i="9"/>
  <c r="JG525" i="9"/>
  <c r="JE526" i="9" l="1"/>
  <c r="JD527" i="9"/>
  <c r="JF525" i="9"/>
  <c r="JI525" i="9"/>
  <c r="JH526" i="9"/>
  <c r="JG526" i="9"/>
  <c r="JE527" i="9" l="1"/>
  <c r="JD528" i="9"/>
  <c r="JF526" i="9"/>
  <c r="JI526" i="9"/>
  <c r="JH527" i="9"/>
  <c r="JG527" i="9"/>
  <c r="JE528" i="9" l="1"/>
  <c r="JD529" i="9"/>
  <c r="JF527" i="9"/>
  <c r="JI527" i="9"/>
  <c r="JH528" i="9"/>
  <c r="JG528" i="9"/>
  <c r="JE529" i="9" l="1"/>
  <c r="JD530" i="9"/>
  <c r="JF528" i="9"/>
  <c r="JI528" i="9"/>
  <c r="JH529" i="9"/>
  <c r="JG529" i="9"/>
  <c r="JE530" i="9" l="1"/>
  <c r="JD531" i="9"/>
  <c r="JF529" i="9"/>
  <c r="JI529" i="9"/>
  <c r="JH530" i="9"/>
  <c r="JG530" i="9"/>
  <c r="JE531" i="9" l="1"/>
  <c r="JD532" i="9"/>
  <c r="JF530" i="9"/>
  <c r="JI530" i="9"/>
  <c r="JH531" i="9"/>
  <c r="JG531" i="9"/>
  <c r="JE532" i="9" l="1"/>
  <c r="JD533" i="9"/>
  <c r="JF531" i="9"/>
  <c r="JI531" i="9"/>
  <c r="JH532" i="9"/>
  <c r="JG532" i="9"/>
  <c r="JE533" i="9" l="1"/>
  <c r="JD534" i="9"/>
  <c r="JF532" i="9"/>
  <c r="JI532" i="9"/>
  <c r="JH533" i="9"/>
  <c r="JG533" i="9"/>
  <c r="JE534" i="9" l="1"/>
  <c r="JD535" i="9"/>
  <c r="JF533" i="9"/>
  <c r="JI533" i="9"/>
  <c r="JH534" i="9"/>
  <c r="JG534" i="9"/>
  <c r="JE535" i="9" l="1"/>
  <c r="JD536" i="9"/>
  <c r="JF534" i="9"/>
  <c r="JI534" i="9"/>
  <c r="JH535" i="9"/>
  <c r="JG535" i="9"/>
  <c r="JE536" i="9" l="1"/>
  <c r="JD537" i="9"/>
  <c r="JF535" i="9"/>
  <c r="JI535" i="9"/>
  <c r="JH536" i="9"/>
  <c r="JG536" i="9"/>
  <c r="JE537" i="9" l="1"/>
  <c r="JD538" i="9"/>
  <c r="JF536" i="9"/>
  <c r="JF537" i="9"/>
  <c r="JI536" i="9"/>
  <c r="JH537" i="9"/>
  <c r="JG537" i="9"/>
  <c r="JE538" i="9" l="1"/>
  <c r="JD539" i="9"/>
  <c r="JH538" i="9"/>
  <c r="JI537" i="9"/>
  <c r="JG538" i="9"/>
  <c r="JF538" i="9"/>
  <c r="JI538" i="9"/>
  <c r="JE539" i="9" l="1"/>
  <c r="JD540" i="9"/>
  <c r="JH539" i="9"/>
  <c r="JG539" i="9"/>
  <c r="JE540" i="9" l="1"/>
  <c r="JD541" i="9"/>
  <c r="JF539" i="9"/>
  <c r="JI539" i="9"/>
  <c r="JH540" i="9"/>
  <c r="JG540" i="9"/>
  <c r="JE541" i="9" l="1"/>
  <c r="JD542" i="9"/>
  <c r="JF540" i="9"/>
  <c r="JI540" i="9"/>
  <c r="JH541" i="9"/>
  <c r="JG541" i="9"/>
  <c r="JE542" i="9" l="1"/>
  <c r="JD543" i="9"/>
  <c r="JF541" i="9"/>
  <c r="JI541" i="9"/>
  <c r="JH542" i="9"/>
  <c r="JG542" i="9"/>
  <c r="JE543" i="9" l="1"/>
  <c r="JD544" i="9"/>
  <c r="JF542" i="9"/>
  <c r="JI542" i="9"/>
  <c r="JH543" i="9"/>
  <c r="JG543" i="9"/>
  <c r="JE544" i="9" l="1"/>
  <c r="JD545" i="9"/>
  <c r="JF543" i="9"/>
  <c r="JI543" i="9"/>
  <c r="JH544" i="9"/>
  <c r="JG544" i="9"/>
  <c r="JE545" i="9" l="1"/>
  <c r="JD546" i="9"/>
  <c r="JF544" i="9"/>
  <c r="JI544" i="9"/>
  <c r="JH545" i="9"/>
  <c r="JG545" i="9"/>
  <c r="JE546" i="9" l="1"/>
  <c r="JD547" i="9"/>
  <c r="JF545" i="9"/>
  <c r="JI545" i="9"/>
  <c r="JH546" i="9"/>
  <c r="JG546" i="9"/>
  <c r="JE547" i="9" l="1"/>
  <c r="JD548" i="9"/>
  <c r="JF546" i="9"/>
  <c r="JI546" i="9"/>
  <c r="JH547" i="9"/>
  <c r="JG547" i="9"/>
  <c r="JE548" i="9" l="1"/>
  <c r="JD549" i="9"/>
  <c r="JF547" i="9"/>
  <c r="JI547" i="9"/>
  <c r="JH548" i="9"/>
  <c r="JG548" i="9"/>
  <c r="JE549" i="9" l="1"/>
  <c r="JD550" i="9"/>
  <c r="JF548" i="9"/>
  <c r="JI548" i="9"/>
  <c r="JH549" i="9"/>
  <c r="JG549" i="9"/>
  <c r="JE550" i="9" l="1"/>
  <c r="JD551" i="9"/>
  <c r="JF549" i="9"/>
  <c r="JI549" i="9"/>
  <c r="JH550" i="9"/>
  <c r="JG550" i="9"/>
  <c r="JE551" i="9" l="1"/>
  <c r="JD552" i="9"/>
  <c r="JF550" i="9"/>
  <c r="JI550" i="9"/>
  <c r="JH551" i="9"/>
  <c r="JG551" i="9"/>
  <c r="JE552" i="9" l="1"/>
  <c r="JD553" i="9"/>
  <c r="JF551" i="9"/>
  <c r="JI551" i="9"/>
  <c r="JH552" i="9"/>
  <c r="JG552" i="9"/>
  <c r="JE553" i="9" l="1"/>
  <c r="JD554" i="9"/>
  <c r="JF552" i="9"/>
  <c r="JI552" i="9"/>
  <c r="JH553" i="9"/>
  <c r="JG553" i="9"/>
  <c r="JE554" i="9" l="1"/>
  <c r="JD555" i="9"/>
  <c r="JF553" i="9"/>
  <c r="JI553" i="9"/>
  <c r="JH554" i="9"/>
  <c r="JG554" i="9"/>
  <c r="JE555" i="9" l="1"/>
  <c r="JD556" i="9"/>
  <c r="JF554" i="9"/>
  <c r="JI554" i="9"/>
  <c r="JH555" i="9"/>
  <c r="JG555" i="9"/>
  <c r="JE556" i="9" l="1"/>
  <c r="JD557" i="9"/>
  <c r="JF555" i="9"/>
  <c r="JI555" i="9"/>
  <c r="JH556" i="9"/>
  <c r="JG556" i="9"/>
  <c r="JE557" i="9" l="1"/>
  <c r="JD558" i="9"/>
  <c r="JF556" i="9"/>
  <c r="JH557" i="9"/>
  <c r="JI556" i="9"/>
  <c r="JG557" i="9"/>
  <c r="JF557" i="9"/>
  <c r="JI557" i="9"/>
  <c r="JE558" i="9" l="1"/>
  <c r="JD559" i="9"/>
  <c r="JH558" i="9"/>
  <c r="JG558" i="9"/>
  <c r="JE559" i="9" l="1"/>
  <c r="JD560" i="9"/>
  <c r="JF558" i="9"/>
  <c r="JI558" i="9"/>
  <c r="JH559" i="9"/>
  <c r="JG559" i="9"/>
  <c r="JE560" i="9" l="1"/>
  <c r="JD561" i="9"/>
  <c r="JF559" i="9"/>
  <c r="JI559" i="9"/>
  <c r="JH560" i="9"/>
  <c r="JG560" i="9"/>
  <c r="JE561" i="9" l="1"/>
  <c r="JD562" i="9"/>
  <c r="JF560" i="9"/>
  <c r="JI560" i="9"/>
  <c r="JH561" i="9"/>
  <c r="JG561" i="9"/>
  <c r="JE562" i="9" l="1"/>
  <c r="JD563" i="9"/>
  <c r="JF561" i="9"/>
  <c r="JI561" i="9"/>
  <c r="JH562" i="9"/>
  <c r="JG562" i="9"/>
  <c r="JE563" i="9" l="1"/>
  <c r="JD564" i="9"/>
  <c r="JF562" i="9"/>
  <c r="JI562" i="9"/>
  <c r="JH563" i="9"/>
  <c r="JG563" i="9"/>
  <c r="JE564" i="9" l="1"/>
  <c r="JD565" i="9"/>
  <c r="JF563" i="9"/>
  <c r="JI563" i="9"/>
  <c r="JH564" i="9"/>
  <c r="JG564" i="9"/>
  <c r="JE565" i="9" l="1"/>
  <c r="JD566" i="9"/>
  <c r="JF564" i="9"/>
  <c r="JI564" i="9"/>
  <c r="JH565" i="9"/>
  <c r="JG565" i="9"/>
  <c r="JE566" i="9" l="1"/>
  <c r="JD567" i="9"/>
  <c r="JF565" i="9"/>
  <c r="JI565" i="9"/>
  <c r="JH566" i="9"/>
  <c r="JG566" i="9"/>
  <c r="JE567" i="9" l="1"/>
  <c r="JD568" i="9"/>
  <c r="JF566" i="9"/>
  <c r="JH567" i="9"/>
  <c r="JI566" i="9"/>
  <c r="JG567" i="9"/>
  <c r="JF567" i="9"/>
  <c r="JI567" i="9"/>
  <c r="JE568" i="9" l="1"/>
  <c r="JD569" i="9"/>
  <c r="JH568" i="9"/>
  <c r="JG568" i="9"/>
  <c r="JE569" i="9" l="1"/>
  <c r="JD570" i="9"/>
  <c r="JF568" i="9"/>
  <c r="JI568" i="9"/>
  <c r="JH569" i="9"/>
  <c r="JG569" i="9"/>
  <c r="JE570" i="9" l="1"/>
  <c r="JD571" i="9"/>
  <c r="JF569" i="9"/>
  <c r="JI569" i="9"/>
  <c r="JH570" i="9"/>
  <c r="JG570" i="9"/>
  <c r="JE571" i="9" l="1"/>
  <c r="JD572" i="9"/>
  <c r="JF570" i="9"/>
  <c r="JI570" i="9"/>
  <c r="JH571" i="9"/>
  <c r="JG571" i="9"/>
  <c r="JE572" i="9" l="1"/>
  <c r="JD573" i="9"/>
  <c r="JF571" i="9"/>
  <c r="JI571" i="9"/>
  <c r="JH572" i="9"/>
  <c r="JG572" i="9"/>
  <c r="JE573" i="9" l="1"/>
  <c r="JD574" i="9"/>
  <c r="JF572" i="9"/>
  <c r="JI572" i="9"/>
  <c r="JH573" i="9"/>
  <c r="JG573" i="9"/>
  <c r="JE574" i="9" l="1"/>
  <c r="JD575" i="9"/>
  <c r="JF573" i="9"/>
  <c r="JI573" i="9"/>
  <c r="JH574" i="9"/>
  <c r="JG574" i="9"/>
  <c r="JE575" i="9" l="1"/>
  <c r="JD576" i="9"/>
  <c r="JF574" i="9"/>
  <c r="JI574" i="9"/>
  <c r="JH575" i="9"/>
  <c r="JG575" i="9"/>
  <c r="JE576" i="9" l="1"/>
  <c r="JD577" i="9"/>
  <c r="JF575" i="9"/>
  <c r="JI575" i="9"/>
  <c r="JH576" i="9"/>
  <c r="JG576" i="9"/>
  <c r="JE577" i="9" l="1"/>
  <c r="JD578" i="9"/>
  <c r="JF576" i="9"/>
  <c r="JI576" i="9"/>
  <c r="JH577" i="9"/>
  <c r="JG577" i="9"/>
  <c r="JE578" i="9" l="1"/>
  <c r="JD579" i="9"/>
  <c r="JF577" i="9"/>
  <c r="JG578" i="9"/>
  <c r="JF578" i="9"/>
  <c r="JI577" i="9"/>
  <c r="JH578" i="9"/>
  <c r="JI578" i="9"/>
  <c r="JE579" i="9" l="1"/>
  <c r="JD580" i="9"/>
  <c r="JF579" i="9"/>
  <c r="JH579" i="9"/>
  <c r="JG579" i="9"/>
  <c r="JE580" i="9" l="1"/>
  <c r="JD581" i="9"/>
  <c r="JH580" i="9"/>
  <c r="JI579" i="9"/>
  <c r="JG580" i="9"/>
  <c r="JF580" i="9"/>
  <c r="JI580" i="9"/>
  <c r="JE581" i="9" l="1"/>
  <c r="JD582" i="9"/>
  <c r="JH581" i="9"/>
  <c r="JG581" i="9"/>
  <c r="JE582" i="9" l="1"/>
  <c r="JD583" i="9"/>
  <c r="JF581" i="9"/>
  <c r="JI581" i="9"/>
  <c r="JH582" i="9"/>
  <c r="JG582" i="9"/>
  <c r="JE583" i="9" l="1"/>
  <c r="JD584" i="9"/>
  <c r="JF582" i="9"/>
  <c r="JI582" i="9"/>
  <c r="JH583" i="9"/>
  <c r="JG583" i="9"/>
  <c r="JE584" i="9" l="1"/>
  <c r="JD585" i="9"/>
  <c r="JF583" i="9"/>
  <c r="JI583" i="9"/>
  <c r="JH584" i="9"/>
  <c r="JG584" i="9"/>
  <c r="JE585" i="9" l="1"/>
  <c r="JD586" i="9"/>
  <c r="JF584" i="9"/>
  <c r="JI584" i="9"/>
  <c r="JH585" i="9"/>
  <c r="JG585" i="9"/>
  <c r="JE586" i="9" l="1"/>
  <c r="JD587" i="9"/>
  <c r="JF585" i="9"/>
  <c r="JI585" i="9"/>
  <c r="JH586" i="9"/>
  <c r="JG586" i="9"/>
  <c r="JE587" i="9" l="1"/>
  <c r="JD588" i="9"/>
  <c r="JF586" i="9"/>
  <c r="JI586" i="9"/>
  <c r="JH587" i="9"/>
  <c r="JG587" i="9"/>
  <c r="JE588" i="9" l="1"/>
  <c r="JD589" i="9"/>
  <c r="JF587" i="9"/>
  <c r="JI587" i="9"/>
  <c r="JH588" i="9"/>
  <c r="JG588" i="9"/>
  <c r="JE589" i="9" l="1"/>
  <c r="JD590" i="9"/>
  <c r="JF588" i="9"/>
  <c r="JI588" i="9"/>
  <c r="JH589" i="9"/>
  <c r="JG589" i="9"/>
  <c r="JE590" i="9" l="1"/>
  <c r="JD591" i="9"/>
  <c r="JF589" i="9"/>
  <c r="JI589" i="9"/>
  <c r="JH590" i="9"/>
  <c r="JG590" i="9"/>
  <c r="JE591" i="9" l="1"/>
  <c r="JD592" i="9"/>
  <c r="JF590" i="9"/>
  <c r="JI590" i="9"/>
  <c r="JH591" i="9"/>
  <c r="JG591" i="9"/>
  <c r="JE592" i="9" l="1"/>
  <c r="JD593" i="9"/>
  <c r="JH592" i="9"/>
  <c r="JI591" i="9"/>
  <c r="JF591" i="9"/>
  <c r="JG592" i="9"/>
  <c r="JF592" i="9"/>
  <c r="JI592" i="9"/>
  <c r="JE593" i="9" l="1"/>
  <c r="JD594" i="9"/>
  <c r="JF593" i="9"/>
  <c r="JH593" i="9"/>
  <c r="JG593" i="9"/>
  <c r="JE594" i="9" l="1"/>
  <c r="JD595" i="9"/>
  <c r="JH594" i="9"/>
  <c r="JI593" i="9"/>
  <c r="JG594" i="9"/>
  <c r="JF594" i="9"/>
  <c r="JI594" i="9"/>
  <c r="JE595" i="9" l="1"/>
  <c r="JD596" i="9"/>
  <c r="JH595" i="9"/>
  <c r="JG595" i="9"/>
  <c r="JF595" i="9"/>
  <c r="JI595" i="9"/>
  <c r="JE596" i="9" l="1"/>
  <c r="JD597" i="9"/>
  <c r="JF596" i="9"/>
  <c r="JH596" i="9"/>
  <c r="JG596" i="9"/>
  <c r="JE597" i="9" l="1"/>
  <c r="JD598" i="9"/>
  <c r="JH597" i="9"/>
  <c r="JI596" i="9"/>
  <c r="JG597" i="9"/>
  <c r="JF597" i="9"/>
  <c r="JI597" i="9"/>
  <c r="JE598" i="9" l="1"/>
  <c r="JD599" i="9"/>
  <c r="JH598" i="9"/>
  <c r="JG598" i="9"/>
  <c r="JE599" i="9" l="1"/>
  <c r="JD600" i="9"/>
  <c r="JF598" i="9"/>
  <c r="JI598" i="9"/>
  <c r="JH599" i="9"/>
  <c r="JG599" i="9"/>
  <c r="JE600" i="9" l="1"/>
  <c r="JD601" i="9"/>
  <c r="JF599" i="9"/>
  <c r="JF600" i="9"/>
  <c r="JI599" i="9"/>
  <c r="JH600" i="9"/>
  <c r="JG600" i="9"/>
  <c r="JE601" i="9" l="1"/>
  <c r="JD602" i="9"/>
  <c r="JI600" i="9"/>
  <c r="JH601" i="9"/>
  <c r="JG601" i="9"/>
  <c r="JE602" i="9" l="1"/>
  <c r="JD603" i="9"/>
  <c r="JF601" i="9"/>
  <c r="JF602" i="9"/>
  <c r="JI601" i="9"/>
  <c r="JH602" i="9"/>
  <c r="JG602" i="9"/>
  <c r="JE603" i="9" l="1"/>
  <c r="JD604" i="9"/>
  <c r="JH603" i="9"/>
  <c r="JI602" i="9"/>
  <c r="JG603" i="9"/>
  <c r="JF603" i="9"/>
  <c r="JI603" i="9"/>
  <c r="JE604" i="9" l="1"/>
  <c r="JD605" i="9"/>
  <c r="JH604" i="9"/>
  <c r="JG604" i="9"/>
  <c r="JF604" i="9"/>
  <c r="JI604" i="9"/>
  <c r="JE605" i="9" l="1"/>
  <c r="JD606" i="9"/>
  <c r="JF605" i="9"/>
  <c r="JH605" i="9"/>
  <c r="JG605" i="9"/>
  <c r="JE606" i="9" l="1"/>
  <c r="JD607" i="9"/>
  <c r="JH606" i="9"/>
  <c r="JI605" i="9"/>
  <c r="JG606" i="9"/>
  <c r="JF606" i="9"/>
  <c r="JI606" i="9"/>
  <c r="JE607" i="9" l="1"/>
  <c r="JD608" i="9"/>
  <c r="JH607" i="9"/>
  <c r="JG607" i="9"/>
  <c r="JE608" i="9" l="1"/>
  <c r="JD609" i="9"/>
  <c r="JF607" i="9"/>
  <c r="JH608" i="9"/>
  <c r="JI607" i="9"/>
  <c r="JG608" i="9"/>
  <c r="JF608" i="9"/>
  <c r="JI608" i="9"/>
  <c r="JE609" i="9" l="1"/>
  <c r="JD610" i="9"/>
  <c r="JF609" i="9"/>
  <c r="JH609" i="9"/>
  <c r="JG609" i="9"/>
  <c r="JE610" i="9" l="1"/>
  <c r="JD611" i="9"/>
  <c r="JI609" i="9"/>
  <c r="JH610" i="9"/>
  <c r="JG610" i="9"/>
  <c r="JE611" i="9" l="1"/>
  <c r="JD612" i="9"/>
  <c r="JF610" i="9"/>
  <c r="JI610" i="9"/>
  <c r="JH611" i="9"/>
  <c r="JG611" i="9"/>
  <c r="JE612" i="9" l="1"/>
  <c r="JD613" i="9"/>
  <c r="JF611" i="9"/>
  <c r="JI611" i="9"/>
  <c r="JH612" i="9"/>
  <c r="JG612" i="9"/>
  <c r="JE613" i="9" l="1"/>
  <c r="JD614" i="9"/>
  <c r="JF612" i="9"/>
  <c r="JI612" i="9"/>
  <c r="JH613" i="9"/>
  <c r="JG613" i="9"/>
  <c r="JE614" i="9" l="1"/>
  <c r="JD615" i="9"/>
  <c r="JF613" i="9"/>
  <c r="JI613" i="9"/>
  <c r="JH614" i="9"/>
  <c r="JG614" i="9"/>
  <c r="JE615" i="9" l="1"/>
  <c r="JD616" i="9"/>
  <c r="JF614" i="9"/>
  <c r="JI614" i="9"/>
  <c r="JH615" i="9"/>
  <c r="JG615" i="9"/>
  <c r="JE616" i="9" l="1"/>
  <c r="JD617" i="9"/>
  <c r="JH616" i="9"/>
  <c r="JI615" i="9"/>
  <c r="JF615" i="9"/>
  <c r="JG616" i="9"/>
  <c r="JF616" i="9"/>
  <c r="JI616" i="9"/>
  <c r="JE617" i="9" l="1"/>
  <c r="JD618" i="9"/>
  <c r="JH617" i="9"/>
  <c r="JG617" i="9"/>
  <c r="JE618" i="9" l="1"/>
  <c r="JD619" i="9"/>
  <c r="JF617" i="9"/>
  <c r="JI617" i="9"/>
  <c r="JH618" i="9"/>
  <c r="JG618" i="9"/>
  <c r="JE619" i="9" l="1"/>
  <c r="JD620" i="9"/>
  <c r="JF618" i="9"/>
  <c r="JF619" i="9"/>
  <c r="JI618" i="9"/>
  <c r="JH619" i="9"/>
  <c r="JG619" i="9"/>
  <c r="JE620" i="9" l="1"/>
  <c r="JD621" i="9"/>
  <c r="JI619" i="9"/>
  <c r="JH620" i="9"/>
  <c r="JG620" i="9"/>
  <c r="JE621" i="9" l="1"/>
  <c r="JD622" i="9"/>
  <c r="JI620" i="9"/>
  <c r="JF620" i="9"/>
  <c r="JH621" i="9"/>
  <c r="JG621" i="9"/>
  <c r="JE622" i="9" l="1"/>
  <c r="JD623" i="9"/>
  <c r="JF621" i="9"/>
  <c r="JF622" i="9"/>
  <c r="JI621" i="9"/>
  <c r="JH622" i="9"/>
  <c r="JG622" i="9"/>
  <c r="JE623" i="9" l="1"/>
  <c r="JD624" i="9"/>
  <c r="JH623" i="9"/>
  <c r="JI622" i="9"/>
  <c r="JG623" i="9"/>
  <c r="JF623" i="9"/>
  <c r="JI623" i="9"/>
  <c r="JE624" i="9" l="1"/>
  <c r="JD625" i="9"/>
  <c r="JF624" i="9"/>
  <c r="JH624" i="9"/>
  <c r="JG624" i="9"/>
  <c r="JE625" i="9" l="1"/>
  <c r="JD626" i="9"/>
  <c r="JH625" i="9"/>
  <c r="JI624" i="9"/>
  <c r="JG625" i="9"/>
  <c r="JF625" i="9"/>
  <c r="JI625" i="9"/>
  <c r="JE626" i="9" l="1"/>
  <c r="JD627" i="9"/>
  <c r="JH626" i="9"/>
  <c r="JG626" i="9"/>
  <c r="JE627" i="9" l="1"/>
  <c r="JD628" i="9"/>
  <c r="JH627" i="9"/>
  <c r="JI626" i="9"/>
  <c r="JF626" i="9"/>
  <c r="JG627" i="9"/>
  <c r="JF627" i="9"/>
  <c r="JI627" i="9"/>
  <c r="JE628" i="9" l="1"/>
  <c r="JD629" i="9"/>
  <c r="JH628" i="9"/>
  <c r="JG628" i="9"/>
  <c r="JE629" i="9" l="1"/>
  <c r="JD630" i="9"/>
  <c r="JI628" i="9"/>
  <c r="JF628" i="9"/>
  <c r="JH629" i="9"/>
  <c r="JG629" i="9"/>
  <c r="JE630" i="9" l="1"/>
  <c r="JD631" i="9"/>
  <c r="JF629" i="9"/>
  <c r="JI629" i="9"/>
  <c r="JH630" i="9"/>
  <c r="JG630" i="9"/>
  <c r="JE631" i="9" l="1"/>
  <c r="JD632" i="9"/>
  <c r="JF630" i="9"/>
  <c r="JF631" i="9"/>
  <c r="JI630" i="9"/>
  <c r="JH631" i="9"/>
  <c r="JG631" i="9"/>
  <c r="JE632" i="9" l="1"/>
  <c r="JD633" i="9"/>
  <c r="JH632" i="9"/>
  <c r="JI631" i="9"/>
  <c r="JG632" i="9"/>
  <c r="JF632" i="9"/>
  <c r="JI632" i="9"/>
  <c r="CI17" i="41" l="1"/>
  <c r="CI20" i="41"/>
  <c r="CI21" i="41"/>
  <c r="CI16" i="41"/>
  <c r="CI19" i="41"/>
  <c r="CI18" i="41"/>
  <c r="JE633" i="9"/>
  <c r="JD634" i="9"/>
  <c r="JH633" i="9"/>
  <c r="JG633" i="9"/>
  <c r="JE634" i="9" l="1"/>
  <c r="JD635" i="9"/>
  <c r="JF633" i="9"/>
  <c r="JF634" i="9"/>
  <c r="JI633" i="9"/>
  <c r="JH634" i="9"/>
  <c r="JG634" i="9"/>
  <c r="JE635" i="9" l="1"/>
  <c r="JD636" i="9"/>
  <c r="JH635" i="9"/>
  <c r="JI634" i="9"/>
  <c r="JG635" i="9"/>
  <c r="JF635" i="9"/>
  <c r="JI635" i="9"/>
  <c r="JE636" i="9" l="1"/>
  <c r="JD637" i="9"/>
  <c r="JH636" i="9"/>
  <c r="JG636" i="9"/>
  <c r="JE637" i="9" l="1"/>
  <c r="JD638" i="9"/>
  <c r="JF636" i="9"/>
  <c r="JH637" i="9"/>
  <c r="JI636" i="9"/>
  <c r="JG637" i="9"/>
  <c r="JF637" i="9"/>
  <c r="JI637" i="9"/>
  <c r="JE638" i="9" l="1"/>
  <c r="JD639" i="9"/>
  <c r="JH638" i="9"/>
  <c r="JG638" i="9"/>
  <c r="JF638" i="9"/>
  <c r="JI638" i="9"/>
  <c r="JE639" i="9" l="1"/>
  <c r="JD640" i="9"/>
  <c r="JH639" i="9"/>
  <c r="JG639" i="9"/>
  <c r="JE640" i="9" l="1"/>
  <c r="JD641" i="9"/>
  <c r="JH640" i="9"/>
  <c r="JI639" i="9"/>
  <c r="JF639" i="9"/>
  <c r="JG640" i="9"/>
  <c r="JF640" i="9"/>
  <c r="JI640" i="9"/>
  <c r="JE641" i="9" l="1"/>
  <c r="JD642" i="9"/>
  <c r="JH641" i="9"/>
  <c r="JG641" i="9"/>
  <c r="JF641" i="9"/>
  <c r="JI641" i="9"/>
  <c r="JE642" i="9" l="1"/>
  <c r="JD643" i="9"/>
  <c r="JH642" i="9"/>
  <c r="JG642" i="9"/>
  <c r="JE643" i="9" l="1"/>
  <c r="JD644" i="9"/>
  <c r="JH643" i="9"/>
  <c r="JI642" i="9"/>
  <c r="JF642" i="9"/>
  <c r="JG643" i="9"/>
  <c r="JF643" i="9"/>
  <c r="JI643" i="9"/>
  <c r="JE644" i="9" l="1"/>
  <c r="JD645" i="9"/>
  <c r="JH644" i="9"/>
  <c r="JG644" i="9"/>
  <c r="JE645" i="9" l="1"/>
  <c r="JD646" i="9"/>
  <c r="JF644" i="9"/>
  <c r="JI644" i="9"/>
  <c r="JH645" i="9"/>
  <c r="JG645" i="9"/>
  <c r="JE646" i="9" l="1"/>
  <c r="JD647" i="9"/>
  <c r="JF645" i="9"/>
  <c r="JF646" i="9"/>
  <c r="JI645" i="9"/>
  <c r="JH646" i="9"/>
  <c r="JG646" i="9"/>
  <c r="JE647" i="9" l="1"/>
  <c r="JD648" i="9"/>
  <c r="JH647" i="9"/>
  <c r="JI646" i="9"/>
  <c r="JG647" i="9"/>
  <c r="JF647" i="9"/>
  <c r="JI647" i="9"/>
  <c r="JE648" i="9" l="1"/>
  <c r="JD649" i="9"/>
  <c r="JH648" i="9"/>
  <c r="JG648" i="9"/>
  <c r="JE649" i="9" l="1"/>
  <c r="JD650" i="9"/>
  <c r="JH649" i="9"/>
  <c r="JI648" i="9"/>
  <c r="JF648" i="9"/>
  <c r="JG649" i="9"/>
  <c r="JF649" i="9"/>
  <c r="JI649" i="9"/>
  <c r="JE650" i="9" l="1"/>
  <c r="JD651" i="9"/>
  <c r="JH650" i="9"/>
  <c r="JG650" i="9"/>
  <c r="JE651" i="9" l="1"/>
  <c r="JD652" i="9"/>
  <c r="JH651" i="9"/>
  <c r="JI650" i="9"/>
  <c r="JF650" i="9"/>
  <c r="JG651" i="9"/>
  <c r="JF651" i="9"/>
  <c r="JI651" i="9"/>
  <c r="JE652" i="9" l="1"/>
  <c r="JD653" i="9"/>
  <c r="JF652" i="9"/>
  <c r="JH652" i="9"/>
  <c r="JG652" i="9"/>
  <c r="JE653" i="9" l="1"/>
  <c r="JD654" i="9"/>
  <c r="JI652" i="9"/>
  <c r="JH653" i="9"/>
  <c r="JG653" i="9"/>
  <c r="JE654" i="9" l="1"/>
  <c r="JD655" i="9"/>
  <c r="JF653" i="9"/>
  <c r="JH654" i="9"/>
  <c r="JI653" i="9"/>
  <c r="JG654" i="9"/>
  <c r="JF654" i="9"/>
  <c r="JI654" i="9"/>
  <c r="JE655" i="9" l="1"/>
  <c r="JD656" i="9"/>
  <c r="JH655" i="9"/>
  <c r="JI655" i="9"/>
  <c r="JE656" i="9" l="1"/>
  <c r="JD657" i="9"/>
  <c r="JG655" i="9"/>
  <c r="JF655" i="9"/>
  <c r="JH656" i="9"/>
  <c r="JG656" i="9"/>
  <c r="JE657" i="9" l="1"/>
  <c r="JD658" i="9"/>
  <c r="JI656" i="9"/>
  <c r="JF656" i="9"/>
  <c r="JH657" i="9"/>
  <c r="JG657" i="9"/>
  <c r="JE658" i="9" l="1"/>
  <c r="JD659" i="9"/>
  <c r="JF657" i="9"/>
  <c r="JH658" i="9"/>
  <c r="JI657" i="9"/>
  <c r="JG658" i="9"/>
  <c r="JF658" i="9"/>
  <c r="JI658" i="9"/>
  <c r="JE659" i="9" l="1"/>
  <c r="JD660" i="9"/>
  <c r="JH659" i="9"/>
  <c r="JG659" i="9"/>
  <c r="JE660" i="9" l="1"/>
  <c r="JD661" i="9"/>
  <c r="JF659" i="9"/>
  <c r="JH660" i="9"/>
  <c r="JI659" i="9"/>
  <c r="JG660" i="9"/>
  <c r="JF660" i="9"/>
  <c r="JI660" i="9"/>
  <c r="JE661" i="9" l="1"/>
  <c r="JD662" i="9"/>
  <c r="JF661" i="9"/>
  <c r="JH661" i="9"/>
  <c r="JG661" i="9"/>
  <c r="JE662" i="9" l="1"/>
  <c r="JD663" i="9"/>
  <c r="JH662" i="9"/>
  <c r="JI661" i="9"/>
  <c r="JG662" i="9"/>
  <c r="JF662" i="9"/>
  <c r="JI662" i="9"/>
  <c r="JE663" i="9" l="1"/>
  <c r="JD664" i="9"/>
  <c r="JH663" i="9"/>
  <c r="JG663" i="9"/>
  <c r="JE664" i="9" l="1"/>
  <c r="JD665" i="9"/>
  <c r="JH664" i="9"/>
  <c r="JI663" i="9"/>
  <c r="JF663" i="9"/>
  <c r="JG664" i="9"/>
  <c r="JF664" i="9"/>
  <c r="JI664" i="9"/>
  <c r="JE665" i="9" l="1"/>
  <c r="JD666" i="9"/>
  <c r="JH665" i="9"/>
  <c r="JG665" i="9"/>
  <c r="JF665" i="9"/>
  <c r="JI665" i="9"/>
  <c r="JE666" i="9" l="1"/>
  <c r="JD667" i="9"/>
  <c r="JH666" i="9"/>
  <c r="JG666" i="9"/>
  <c r="JE667" i="9" l="1"/>
  <c r="JD668" i="9"/>
  <c r="JF666" i="9"/>
  <c r="JF667" i="9"/>
  <c r="JI666" i="9"/>
  <c r="JH667" i="9"/>
  <c r="JG667" i="9"/>
  <c r="JE668" i="9" l="1"/>
  <c r="JD669" i="9"/>
  <c r="JH668" i="9"/>
  <c r="JI667" i="9"/>
  <c r="JG668" i="9"/>
  <c r="JF668" i="9"/>
  <c r="JI668" i="9"/>
  <c r="JE669" i="9" l="1"/>
  <c r="JD670" i="9"/>
  <c r="JH669" i="9"/>
  <c r="JG669" i="9"/>
  <c r="JE670" i="9" l="1"/>
  <c r="JD671" i="9"/>
  <c r="JF669" i="9"/>
  <c r="JI669" i="9"/>
  <c r="JH670" i="9"/>
  <c r="JG670" i="9"/>
  <c r="JE671" i="9" l="1"/>
  <c r="JD672" i="9"/>
  <c r="JF670" i="9"/>
  <c r="JH671" i="9"/>
  <c r="JI670" i="9"/>
  <c r="JG671" i="9"/>
  <c r="JF671" i="9"/>
  <c r="JI671" i="9"/>
  <c r="JE672" i="9" l="1"/>
  <c r="JD673" i="9"/>
  <c r="JH672" i="9"/>
  <c r="JG672" i="9"/>
  <c r="JE673" i="9" l="1"/>
  <c r="JD674" i="9"/>
  <c r="JF672" i="9"/>
  <c r="JG673" i="9"/>
  <c r="JF673" i="9"/>
  <c r="JI672" i="9"/>
  <c r="JH673" i="9"/>
  <c r="JI673" i="9"/>
  <c r="JE674" i="9" l="1"/>
  <c r="JD675" i="9"/>
  <c r="JH674" i="9"/>
  <c r="JG674" i="9"/>
  <c r="JE675" i="9" l="1"/>
  <c r="JD676" i="9"/>
  <c r="JF674" i="9"/>
  <c r="JH675" i="9"/>
  <c r="JI674" i="9"/>
  <c r="JG675" i="9"/>
  <c r="JF675" i="9"/>
  <c r="JI675" i="9"/>
  <c r="JE676" i="9" l="1"/>
  <c r="JD677" i="9"/>
  <c r="JH676" i="9"/>
  <c r="JG676" i="9"/>
  <c r="JE677" i="9" l="1"/>
  <c r="JD678" i="9"/>
  <c r="JF676" i="9"/>
  <c r="JI676" i="9"/>
  <c r="JH677" i="9"/>
  <c r="JG677" i="9"/>
  <c r="JE678" i="9" l="1"/>
  <c r="JD679" i="9"/>
  <c r="JF677" i="9"/>
  <c r="JH678" i="9"/>
  <c r="JI677" i="9"/>
  <c r="JG678" i="9"/>
  <c r="JF678" i="9"/>
  <c r="JI678" i="9"/>
  <c r="JE679" i="9" l="1"/>
  <c r="JD680" i="9"/>
  <c r="JF679" i="9"/>
  <c r="JH679" i="9"/>
  <c r="JG679" i="9"/>
  <c r="JE680" i="9" l="1"/>
  <c r="JD681" i="9"/>
  <c r="JH680" i="9"/>
  <c r="JI679" i="9"/>
  <c r="JG680" i="9"/>
  <c r="JF680" i="9"/>
  <c r="JI680" i="9"/>
  <c r="JE681" i="9" l="1"/>
  <c r="JD682" i="9"/>
  <c r="JH681" i="9"/>
  <c r="JG681" i="9"/>
  <c r="JE682" i="9" l="1"/>
  <c r="JD683" i="9"/>
  <c r="JH682" i="9"/>
  <c r="JI681" i="9"/>
  <c r="JF681" i="9"/>
  <c r="JG682" i="9"/>
  <c r="JF682" i="9"/>
  <c r="JI682" i="9"/>
  <c r="JE683" i="9" l="1"/>
  <c r="JD684" i="9"/>
  <c r="JH683" i="9"/>
  <c r="JG683" i="9"/>
  <c r="JE684" i="9" l="1"/>
  <c r="JD685" i="9"/>
  <c r="JF683" i="9"/>
  <c r="JI683" i="9"/>
  <c r="JH684" i="9"/>
  <c r="JG684" i="9"/>
  <c r="JE685" i="9" l="1"/>
  <c r="JD686" i="9"/>
  <c r="JI684" i="9"/>
  <c r="JF684" i="9"/>
  <c r="JH685" i="9"/>
  <c r="JG685" i="9"/>
  <c r="JE686" i="9" l="1"/>
  <c r="JD687" i="9"/>
  <c r="JF685" i="9"/>
  <c r="JI685" i="9"/>
  <c r="JH686" i="9"/>
  <c r="JG686" i="9"/>
  <c r="JE687" i="9" l="1"/>
  <c r="JD688" i="9"/>
  <c r="JF686" i="9"/>
  <c r="JI686" i="9"/>
  <c r="JH687" i="9"/>
  <c r="JG687" i="9"/>
  <c r="JE688" i="9" l="1"/>
  <c r="JD689" i="9"/>
  <c r="JF687" i="9"/>
  <c r="JF688" i="9"/>
  <c r="JI687" i="9"/>
  <c r="JH688" i="9"/>
  <c r="JG688" i="9"/>
  <c r="JE689" i="9" l="1"/>
  <c r="JD690" i="9"/>
  <c r="JH689" i="9"/>
  <c r="JI688" i="9"/>
  <c r="JG689" i="9"/>
  <c r="JF689" i="9"/>
  <c r="JI689" i="9"/>
  <c r="JE690" i="9" l="1"/>
  <c r="JD691" i="9"/>
  <c r="JH690" i="9"/>
  <c r="JG690" i="9"/>
  <c r="JF690" i="9"/>
  <c r="JI690" i="9"/>
  <c r="JE691" i="9" l="1"/>
  <c r="JD692" i="9"/>
  <c r="JH691" i="9"/>
  <c r="JG691" i="9"/>
  <c r="JE692" i="9" l="1"/>
  <c r="JD693" i="9"/>
  <c r="JF691" i="9"/>
  <c r="JI691" i="9"/>
  <c r="JH692" i="9"/>
  <c r="JG692" i="9"/>
  <c r="JE693" i="9" l="1"/>
  <c r="JD694" i="9"/>
  <c r="JF692" i="9"/>
  <c r="JI692" i="9"/>
  <c r="JH693" i="9"/>
  <c r="JG693" i="9"/>
  <c r="JE694" i="9" l="1"/>
  <c r="JD695" i="9"/>
  <c r="JF693" i="9"/>
  <c r="JF694" i="9"/>
  <c r="JI693" i="9"/>
  <c r="JH694" i="9"/>
  <c r="JG694" i="9"/>
  <c r="JE695" i="9" l="1"/>
  <c r="JD696" i="9"/>
  <c r="JH695" i="9"/>
  <c r="JI694" i="9"/>
  <c r="JG695" i="9"/>
  <c r="JF695" i="9"/>
  <c r="JI695" i="9"/>
  <c r="JE696" i="9" l="1"/>
  <c r="JD697" i="9"/>
  <c r="JH696" i="9"/>
  <c r="JG696" i="9"/>
  <c r="JE697" i="9" l="1"/>
  <c r="JD698" i="9"/>
  <c r="JF696" i="9"/>
  <c r="JF697" i="9"/>
  <c r="JI696" i="9"/>
  <c r="JH697" i="9"/>
  <c r="JG697" i="9"/>
  <c r="JE698" i="9" l="1"/>
  <c r="JD699" i="9"/>
  <c r="JG698" i="9"/>
  <c r="JF698" i="9"/>
  <c r="JI697" i="9"/>
  <c r="JH698" i="9"/>
  <c r="JI698" i="9"/>
  <c r="JE699" i="9" l="1"/>
  <c r="JD700" i="9"/>
  <c r="JH699" i="9"/>
  <c r="JG699" i="9"/>
  <c r="JE700" i="9" l="1"/>
  <c r="JD701" i="9"/>
  <c r="JH700" i="9"/>
  <c r="JI699" i="9"/>
  <c r="JF699" i="9"/>
  <c r="JG700" i="9"/>
  <c r="JF700" i="9"/>
  <c r="JI700" i="9"/>
  <c r="JE701" i="9" l="1"/>
  <c r="JD702" i="9"/>
  <c r="JH701" i="9"/>
  <c r="JG701" i="9"/>
  <c r="JE702" i="9" l="1"/>
  <c r="JD703" i="9"/>
  <c r="JH702" i="9"/>
  <c r="JI701" i="9"/>
  <c r="JF701" i="9"/>
  <c r="JG702" i="9"/>
  <c r="JF702" i="9"/>
  <c r="JI702" i="9"/>
  <c r="JE703" i="9" l="1"/>
  <c r="JD704" i="9"/>
  <c r="JH703" i="9"/>
  <c r="JG703" i="9"/>
  <c r="JE704" i="9" l="1"/>
  <c r="JD705" i="9"/>
  <c r="JF703" i="9"/>
  <c r="JH704" i="9"/>
  <c r="JI703" i="9"/>
  <c r="JG704" i="9"/>
  <c r="JF704" i="9"/>
  <c r="JI704" i="9"/>
  <c r="JE705" i="9" l="1"/>
  <c r="JD706" i="9"/>
  <c r="JF705" i="9"/>
  <c r="JH705" i="9"/>
  <c r="JG705" i="9"/>
  <c r="JE706" i="9" l="1"/>
  <c r="JD707" i="9"/>
  <c r="JH706" i="9"/>
  <c r="JI705" i="9"/>
  <c r="JG706" i="9"/>
  <c r="JF706" i="9"/>
  <c r="JI706" i="9"/>
  <c r="JE707" i="9" l="1"/>
  <c r="JD708" i="9"/>
  <c r="JH707" i="9"/>
  <c r="JG707" i="9"/>
  <c r="JE708" i="9" l="1"/>
  <c r="JD709" i="9"/>
  <c r="JF707" i="9"/>
  <c r="JI707" i="9"/>
  <c r="JH708" i="9"/>
  <c r="JG708" i="9"/>
  <c r="JE709" i="9" l="1"/>
  <c r="JD710" i="9"/>
  <c r="JF708" i="9"/>
  <c r="JI708" i="9"/>
  <c r="JH709" i="9"/>
  <c r="JG709" i="9"/>
  <c r="JE710" i="9" l="1"/>
  <c r="JD711" i="9"/>
  <c r="JF709" i="9"/>
  <c r="JI709" i="9"/>
  <c r="JH710" i="9"/>
  <c r="JG710" i="9"/>
  <c r="JE711" i="9" l="1"/>
  <c r="JD712" i="9"/>
  <c r="JF710" i="9"/>
  <c r="JI710" i="9"/>
  <c r="JH711" i="9"/>
  <c r="JG711" i="9"/>
  <c r="JE712" i="9" l="1"/>
  <c r="JD713" i="9"/>
  <c r="JF711" i="9"/>
  <c r="JI711" i="9"/>
  <c r="JH712" i="9"/>
  <c r="JG712" i="9"/>
  <c r="JE713" i="9" l="1"/>
  <c r="JD714" i="9"/>
  <c r="JF712" i="9"/>
  <c r="JI712" i="9"/>
  <c r="JH713" i="9"/>
  <c r="JG713" i="9"/>
  <c r="JE714" i="9" l="1"/>
  <c r="JD715" i="9"/>
  <c r="JF713" i="9"/>
  <c r="JH714" i="9"/>
  <c r="JI713" i="9"/>
  <c r="JG714" i="9"/>
  <c r="JF714" i="9"/>
  <c r="JI714" i="9"/>
  <c r="JE715" i="9" l="1"/>
  <c r="JD716" i="9"/>
  <c r="JH715" i="9"/>
  <c r="JG715" i="9"/>
  <c r="JF715" i="9"/>
  <c r="JI715" i="9"/>
  <c r="JE716" i="9" l="1"/>
  <c r="JD717" i="9"/>
  <c r="JH716" i="9"/>
  <c r="JG716" i="9"/>
  <c r="JF716" i="9"/>
  <c r="JI716" i="9"/>
  <c r="JE717" i="9" l="1"/>
  <c r="JD718" i="9"/>
  <c r="JH717" i="9"/>
  <c r="JG717" i="9"/>
  <c r="JE718" i="9" l="1"/>
  <c r="JD719" i="9"/>
  <c r="JF717" i="9"/>
  <c r="JI717" i="9"/>
  <c r="JH718" i="9"/>
  <c r="JG718" i="9"/>
  <c r="JE719" i="9" l="1"/>
  <c r="JD720" i="9"/>
  <c r="JF718" i="9"/>
  <c r="JI718" i="9"/>
  <c r="JH719" i="9"/>
  <c r="JG719" i="9"/>
  <c r="JE720" i="9" l="1"/>
  <c r="JD721" i="9"/>
  <c r="JF719" i="9"/>
  <c r="JI719" i="9"/>
  <c r="JH720" i="9"/>
  <c r="JG720" i="9"/>
  <c r="JE721" i="9" l="1"/>
  <c r="JD722" i="9"/>
  <c r="JH721" i="9"/>
  <c r="JI720" i="9"/>
  <c r="JF720" i="9"/>
  <c r="JG721" i="9"/>
  <c r="JF721" i="9"/>
  <c r="JI721" i="9"/>
  <c r="JE722" i="9" l="1"/>
  <c r="JD723" i="9"/>
  <c r="JH722" i="9"/>
  <c r="JG722" i="9"/>
  <c r="JE723" i="9" l="1"/>
  <c r="JD724" i="9"/>
  <c r="JF722" i="9"/>
  <c r="JH723" i="9"/>
  <c r="JI722" i="9"/>
  <c r="JG723" i="9"/>
  <c r="JF723" i="9"/>
  <c r="JI723" i="9"/>
  <c r="JE724" i="9" l="1"/>
  <c r="JD725" i="9"/>
  <c r="JH724" i="9"/>
  <c r="JG724" i="9"/>
  <c r="JE725" i="9" l="1"/>
  <c r="JD726" i="9"/>
  <c r="JH725" i="9"/>
  <c r="JI724" i="9"/>
  <c r="JF724" i="9"/>
  <c r="JG725" i="9"/>
  <c r="JF725" i="9"/>
  <c r="JI725" i="9"/>
  <c r="JE726" i="9" l="1"/>
  <c r="JD727" i="9"/>
  <c r="JH726" i="9"/>
  <c r="JG726" i="9"/>
  <c r="JF726" i="9"/>
  <c r="JI726" i="9"/>
  <c r="JE727" i="9" l="1"/>
  <c r="JD728" i="9"/>
  <c r="JF727" i="9"/>
  <c r="JH727" i="9"/>
  <c r="JG727" i="9"/>
  <c r="JE728" i="9" l="1"/>
  <c r="JD729" i="9"/>
  <c r="JH728" i="9"/>
  <c r="JI727" i="9"/>
  <c r="JG728" i="9"/>
  <c r="JF728" i="9"/>
  <c r="JI728" i="9"/>
  <c r="JE729" i="9" l="1"/>
  <c r="JD730" i="9"/>
  <c r="JH729" i="9"/>
  <c r="JG729" i="9"/>
  <c r="JE730" i="9" l="1"/>
  <c r="JD731" i="9"/>
  <c r="JF729" i="9"/>
  <c r="JI729" i="9"/>
  <c r="JH730" i="9"/>
  <c r="JG730" i="9"/>
  <c r="JE731" i="9" l="1"/>
  <c r="JD732" i="9"/>
  <c r="JF730" i="9"/>
  <c r="JI730" i="9"/>
  <c r="JH731" i="9"/>
  <c r="JG731" i="9"/>
  <c r="JD733" i="9" l="1"/>
  <c r="JE732" i="9"/>
  <c r="JF731" i="9"/>
  <c r="JI731" i="9"/>
  <c r="JH732" i="9"/>
  <c r="JD734" i="9" l="1"/>
  <c r="JE733" i="9"/>
  <c r="JF732" i="9"/>
  <c r="JG732" i="9"/>
  <c r="JI732" i="9"/>
  <c r="JF733" i="9"/>
  <c r="JD735" i="9" l="1"/>
  <c r="JE734" i="9"/>
  <c r="JH733" i="9"/>
  <c r="JI733" i="9"/>
  <c r="JG733" i="9"/>
  <c r="JF734" i="9"/>
  <c r="JD736" i="9" l="1"/>
  <c r="JE735" i="9"/>
  <c r="JH734" i="9"/>
  <c r="JI734" i="9"/>
  <c r="JG734" i="9"/>
  <c r="JF735" i="9"/>
  <c r="JD737" i="9" l="1"/>
  <c r="JE736" i="9"/>
  <c r="JH735" i="9"/>
  <c r="JI735" i="9"/>
  <c r="JG735" i="9"/>
  <c r="JF736" i="9"/>
  <c r="AB52" i="41"/>
  <c r="AU79" i="41"/>
  <c r="T15" i="45"/>
  <c r="R11" i="45"/>
  <c r="N58" i="41"/>
  <c r="AA60" i="41"/>
  <c r="BK35" i="41"/>
  <c r="BG62" i="41"/>
  <c r="AI44" i="41"/>
  <c r="AO37" i="41"/>
  <c r="T20" i="45"/>
  <c r="Z63" i="41"/>
  <c r="BG80" i="41"/>
  <c r="AP64" i="41"/>
  <c r="V46" i="41"/>
  <c r="Y62" i="41"/>
  <c r="Y26" i="41"/>
  <c r="AW26" i="41"/>
  <c r="U34" i="41"/>
  <c r="AB12" i="45"/>
  <c r="BC32" i="41"/>
  <c r="AA11" i="45"/>
  <c r="AZ66" i="41"/>
  <c r="AH61" i="41"/>
  <c r="AL32" i="41"/>
  <c r="BG21" i="41"/>
  <c r="AO74" i="41"/>
  <c r="AQ27" i="41"/>
  <c r="U16" i="41"/>
  <c r="BF69" i="41"/>
  <c r="BG56" i="41"/>
  <c r="AQ15" i="41"/>
  <c r="AF26" i="41"/>
  <c r="AW79" i="41"/>
  <c r="AC55" i="41"/>
  <c r="BD48" i="41"/>
  <c r="BG42" i="41"/>
  <c r="F22" i="45"/>
  <c r="AC29" i="41"/>
  <c r="BH32" i="41"/>
  <c r="AG38" i="41"/>
  <c r="AB69" i="41"/>
  <c r="S62" i="41"/>
  <c r="R76" i="41"/>
  <c r="BF20" i="41"/>
  <c r="AE18" i="41"/>
  <c r="AD18" i="41"/>
  <c r="AN42" i="41"/>
  <c r="BD19" i="41"/>
  <c r="AQ79" i="41"/>
  <c r="T14" i="45"/>
  <c r="O58" i="41"/>
  <c r="R12" i="45"/>
  <c r="BD58" i="41"/>
  <c r="BI72" i="41"/>
  <c r="BK27" i="41"/>
  <c r="P70" i="41"/>
  <c r="BA76" i="41"/>
  <c r="AV46" i="41"/>
  <c r="AX44" i="41"/>
  <c r="U52" i="41"/>
  <c r="AC63" i="41"/>
  <c r="BG49" i="41"/>
  <c r="AB77" i="41"/>
  <c r="V33" i="41"/>
  <c r="T66" i="41"/>
  <c r="U15" i="45"/>
  <c r="AE20" i="45"/>
  <c r="AH56" i="41"/>
  <c r="F76" i="41"/>
  <c r="BG50" i="41"/>
  <c r="AN40" i="41"/>
  <c r="BA44" i="41"/>
  <c r="X23" i="45"/>
  <c r="AR50" i="41"/>
  <c r="U39" i="41"/>
  <c r="AL76" i="41"/>
  <c r="BK50" i="41"/>
  <c r="R66" i="41"/>
  <c r="AT46" i="41"/>
  <c r="AE59" i="41"/>
  <c r="W18" i="41"/>
  <c r="AK27" i="41"/>
  <c r="AJ54" i="41"/>
  <c r="Q26" i="41"/>
  <c r="E24" i="45"/>
  <c r="FD18" i="12"/>
  <c r="AL63" i="41"/>
  <c r="AQ25" i="41"/>
  <c r="BJ27" i="41"/>
  <c r="N54" i="41"/>
  <c r="T30" i="41"/>
  <c r="BD72" i="41"/>
  <c r="AX76" i="41"/>
  <c r="AT54" i="41"/>
  <c r="Q74" i="41"/>
  <c r="AV25" i="41"/>
  <c r="N42" i="41"/>
  <c r="BA59" i="41"/>
  <c r="AL39" i="41"/>
  <c r="AF43" i="41"/>
  <c r="Y16" i="41"/>
  <c r="AX45" i="41"/>
  <c r="AX72" i="41"/>
  <c r="N39" i="41"/>
  <c r="AF65" i="41"/>
  <c r="AN67" i="41"/>
  <c r="F12" i="45"/>
  <c r="AE33" i="41"/>
  <c r="AA24" i="45"/>
  <c r="Z49" i="41"/>
  <c r="V15" i="41"/>
  <c r="AS38" i="41"/>
  <c r="T59" i="41"/>
  <c r="AL41" i="41"/>
  <c r="AA80" i="41"/>
  <c r="BI60" i="41"/>
  <c r="BH49" i="41"/>
  <c r="AY44" i="41"/>
  <c r="AQ54" i="41"/>
  <c r="BE57" i="41"/>
  <c r="AH49" i="41"/>
  <c r="AI60" i="41"/>
  <c r="T15" i="41"/>
  <c r="AW69" i="41"/>
  <c r="AK31" i="41"/>
  <c r="AR56" i="41"/>
  <c r="BK55" i="41"/>
  <c r="AC37" i="41"/>
  <c r="AP72" i="41"/>
  <c r="BB29" i="41"/>
  <c r="BD66" i="41"/>
  <c r="AF33" i="41"/>
  <c r="AF70" i="41"/>
  <c r="AQ56" i="41"/>
  <c r="AJ37" i="41"/>
  <c r="Z36" i="41"/>
  <c r="AH33" i="41"/>
  <c r="O57" i="41"/>
  <c r="EV18" i="12"/>
  <c r="F25" i="41"/>
  <c r="O60" i="41"/>
  <c r="BB43" i="41"/>
  <c r="W17" i="45"/>
  <c r="P21" i="41"/>
  <c r="AF16" i="41"/>
  <c r="AI53" i="41"/>
  <c r="BK56" i="41"/>
  <c r="BA43" i="41"/>
  <c r="AT33" i="41"/>
  <c r="S11" i="45"/>
  <c r="BJ59" i="41"/>
  <c r="R57" i="41"/>
  <c r="Z45" i="41"/>
  <c r="AW38" i="41"/>
  <c r="BC34" i="41"/>
  <c r="BI55" i="41"/>
  <c r="BH17" i="41"/>
  <c r="AG45" i="41"/>
  <c r="V12" i="45"/>
  <c r="AK39" i="41"/>
  <c r="AN47" i="41"/>
  <c r="Q14" i="45"/>
  <c r="P78" i="41"/>
  <c r="T22" i="45"/>
  <c r="AL66" i="41"/>
  <c r="F34" i="41"/>
  <c r="AL28" i="41"/>
  <c r="BH62" i="41"/>
  <c r="O25" i="45"/>
  <c r="W12" i="45"/>
  <c r="BI29" i="41"/>
  <c r="AV50" i="41"/>
  <c r="V39" i="41"/>
  <c r="BJ38" i="41"/>
  <c r="AR76" i="41"/>
  <c r="BH70" i="41"/>
  <c r="AQ29" i="41"/>
  <c r="Y20" i="45"/>
  <c r="AA37" i="41"/>
  <c r="U57" i="41"/>
  <c r="AH25" i="41"/>
  <c r="Q72" i="41"/>
  <c r="AA71" i="41"/>
  <c r="AA32" i="41"/>
  <c r="AE36" i="41"/>
  <c r="BH54" i="41"/>
  <c r="AU27" i="41"/>
  <c r="S46" i="41"/>
  <c r="AU62" i="41"/>
  <c r="AS75" i="41"/>
  <c r="AL58" i="41"/>
  <c r="BB60" i="41"/>
  <c r="AS63" i="41"/>
  <c r="P76" i="41"/>
  <c r="BF60" i="41"/>
  <c r="AT36" i="41"/>
  <c r="AI15" i="41"/>
  <c r="N61" i="41"/>
  <c r="W68" i="41"/>
  <c r="BI32" i="41"/>
  <c r="AJ53" i="41"/>
  <c r="Q45" i="41"/>
  <c r="AI72" i="41"/>
  <c r="EU18" i="12"/>
  <c r="BK61" i="41"/>
  <c r="AG33" i="41"/>
  <c r="L23" i="45"/>
  <c r="F43" i="41"/>
  <c r="BC15" i="41"/>
  <c r="Y32" i="41"/>
  <c r="AS26" i="41"/>
  <c r="AL34" i="41"/>
  <c r="AB75" i="41"/>
  <c r="BA60" i="41"/>
  <c r="G14" i="45"/>
  <c r="BE71" i="41"/>
  <c r="AG60" i="41"/>
  <c r="BK45" i="41"/>
  <c r="AN62" i="41"/>
  <c r="AP37" i="41"/>
  <c r="U37" i="41"/>
  <c r="O32" i="41"/>
  <c r="AI25" i="41"/>
  <c r="AQ39" i="41"/>
  <c r="X75" i="41"/>
  <c r="BB68" i="41"/>
  <c r="AR20" i="41"/>
  <c r="BA54" i="41"/>
  <c r="AI75" i="41"/>
  <c r="BK49" i="41"/>
  <c r="W15" i="45"/>
  <c r="BB21" i="41"/>
  <c r="X64" i="41"/>
  <c r="AB76" i="41"/>
  <c r="P67" i="41"/>
  <c r="W31" i="41"/>
  <c r="AH21" i="41"/>
  <c r="BI59" i="41"/>
  <c r="U75" i="41"/>
  <c r="P38" i="41"/>
  <c r="Q34" i="41"/>
  <c r="AF80" i="41"/>
  <c r="BD20" i="41"/>
  <c r="AS21" i="41"/>
  <c r="W53" i="41"/>
  <c r="W20" i="41"/>
  <c r="V75" i="41"/>
  <c r="X39" i="41"/>
  <c r="AY61" i="41"/>
  <c r="BD40" i="41"/>
  <c r="AS34" i="41"/>
  <c r="BG69" i="41"/>
  <c r="BG27" i="41"/>
  <c r="BF52" i="41"/>
  <c r="O62" i="41"/>
  <c r="AZ57" i="41"/>
  <c r="X60" i="41"/>
  <c r="AT64" i="41"/>
  <c r="AP59" i="41"/>
  <c r="Q48" i="41"/>
  <c r="DX5" i="12"/>
  <c r="Y29" i="41"/>
  <c r="AE22" i="45"/>
  <c r="R39" i="41"/>
  <c r="AI46" i="41"/>
  <c r="Z51" i="41"/>
  <c r="M25" i="45"/>
  <c r="AD15" i="45"/>
  <c r="X69" i="41"/>
  <c r="Q61" i="41"/>
  <c r="BF16" i="41"/>
  <c r="AD53" i="41"/>
  <c r="AG15" i="45"/>
  <c r="BG28" i="41"/>
  <c r="BC57" i="41"/>
  <c r="AZ67" i="41"/>
  <c r="I19" i="45"/>
  <c r="U30" i="41"/>
  <c r="AR54" i="41"/>
  <c r="AR67" i="41"/>
  <c r="BB55" i="41"/>
  <c r="F59" i="41"/>
  <c r="AP18" i="41"/>
  <c r="AY57" i="41"/>
  <c r="F52" i="41"/>
  <c r="AP31" i="41"/>
  <c r="AL48" i="41"/>
  <c r="AX18" i="41"/>
  <c r="H23" i="45"/>
  <c r="AU37" i="41"/>
  <c r="P24" i="45"/>
  <c r="AZ33" i="41"/>
  <c r="O72" i="41"/>
  <c r="AT29" i="41"/>
  <c r="U46" i="41"/>
  <c r="AR21" i="41"/>
  <c r="BB76" i="41"/>
  <c r="BC19" i="41"/>
  <c r="BF31" i="41"/>
  <c r="AB46" i="41"/>
  <c r="F40" i="41"/>
  <c r="F73" i="41"/>
  <c r="BK68" i="41"/>
  <c r="AL16" i="41"/>
  <c r="E12" i="45"/>
  <c r="F20" i="45"/>
  <c r="Z40" i="41"/>
  <c r="BE78" i="41"/>
  <c r="X17" i="45"/>
  <c r="BF25" i="41"/>
  <c r="BG30" i="41"/>
  <c r="V41" i="41"/>
  <c r="AT69" i="41"/>
  <c r="U70" i="41"/>
  <c r="AU53" i="41"/>
  <c r="AB48" i="41"/>
  <c r="AK20" i="41"/>
  <c r="BI49" i="41"/>
  <c r="T16" i="45"/>
  <c r="R44" i="41"/>
  <c r="P22" i="45"/>
  <c r="U47" i="41"/>
  <c r="AM31" i="41"/>
  <c r="BA19" i="41"/>
  <c r="AZ79" i="41"/>
  <c r="BB74" i="41"/>
  <c r="BK48" i="41"/>
  <c r="AT35" i="41"/>
  <c r="P35" i="41"/>
  <c r="AB35" i="41"/>
  <c r="S27" i="41"/>
  <c r="N57" i="41"/>
  <c r="AW15" i="41"/>
  <c r="AX60" i="41"/>
  <c r="AA23" i="45"/>
  <c r="BE39" i="41"/>
  <c r="AH21" i="45"/>
  <c r="AI36" i="41"/>
  <c r="AQ20" i="41"/>
  <c r="R19" i="41"/>
  <c r="BG67" i="41"/>
  <c r="N72" i="41"/>
  <c r="AZ65" i="41"/>
  <c r="T72" i="41"/>
  <c r="BK72" i="41"/>
  <c r="BC61" i="41"/>
  <c r="U28" i="41"/>
  <c r="BE33" i="41"/>
  <c r="AS56" i="41"/>
  <c r="V25" i="41"/>
  <c r="X37" i="41"/>
  <c r="AD56" i="41"/>
  <c r="F15" i="45"/>
  <c r="BJ18" i="41"/>
  <c r="BC60" i="41"/>
  <c r="AP55" i="41"/>
  <c r="X40" i="41"/>
  <c r="AU63" i="41"/>
  <c r="N62" i="41"/>
  <c r="AM44" i="41"/>
  <c r="AY56" i="41"/>
  <c r="AN76" i="41"/>
  <c r="S67" i="41"/>
  <c r="AR43" i="41"/>
  <c r="BG40" i="41"/>
  <c r="T48" i="41"/>
  <c r="BA49" i="41"/>
  <c r="BD30" i="41"/>
  <c r="AS76" i="41"/>
  <c r="BK62" i="41"/>
  <c r="S48" i="41"/>
  <c r="X33" i="41"/>
  <c r="U21" i="41"/>
  <c r="BI76" i="41"/>
  <c r="AM34" i="41"/>
  <c r="BD57" i="41"/>
  <c r="AH29" i="41"/>
  <c r="O27" i="41"/>
  <c r="AV54" i="41"/>
  <c r="AF15" i="45"/>
  <c r="Z48" i="41"/>
  <c r="Z23" i="45"/>
  <c r="BB47" i="41"/>
  <c r="AC21" i="45"/>
  <c r="AI50" i="41"/>
  <c r="AI73" i="41"/>
  <c r="AT32" i="41"/>
  <c r="AB29" i="41"/>
  <c r="AK42" i="41"/>
  <c r="BD75" i="41"/>
  <c r="AK71" i="41"/>
  <c r="AF78" i="41"/>
  <c r="AD46" i="41"/>
  <c r="U71" i="41"/>
  <c r="AS70" i="41"/>
  <c r="BA61" i="41"/>
  <c r="AC51" i="41"/>
  <c r="AZ59" i="41"/>
  <c r="AY28" i="41"/>
  <c r="AU39" i="41"/>
  <c r="AQ63" i="41"/>
  <c r="BC54" i="41"/>
  <c r="L11" i="45"/>
  <c r="AN46" i="41"/>
  <c r="AC26" i="41"/>
  <c r="AJ36" i="41"/>
  <c r="AZ29" i="41"/>
  <c r="W64" i="41"/>
  <c r="AD61" i="41"/>
  <c r="BE15" i="41"/>
  <c r="L14" i="45"/>
  <c r="AU19" i="41"/>
  <c r="BI69" i="41"/>
  <c r="V62" i="41"/>
  <c r="AH72" i="41"/>
  <c r="AW56" i="41"/>
  <c r="E11" i="45"/>
  <c r="AH63" i="41"/>
  <c r="AN71" i="41"/>
  <c r="AL18" i="41"/>
  <c r="AE68" i="41"/>
  <c r="J16" i="45"/>
  <c r="O16" i="45"/>
  <c r="AG20" i="45"/>
  <c r="AY58" i="41"/>
  <c r="AY69" i="41"/>
  <c r="AH42" i="41"/>
  <c r="AV32" i="41"/>
  <c r="BB75" i="41"/>
  <c r="AY42" i="41"/>
  <c r="AN33" i="41"/>
  <c r="Y23" i="45"/>
  <c r="AS32" i="41"/>
  <c r="BC51" i="41"/>
  <c r="H25" i="45"/>
  <c r="AO16" i="41"/>
  <c r="S23" i="45"/>
  <c r="AK70" i="41"/>
  <c r="BF74" i="41"/>
  <c r="G23" i="45"/>
  <c r="BE60" i="41"/>
  <c r="AU47" i="41"/>
  <c r="Y68" i="41"/>
  <c r="AQ58" i="41"/>
  <c r="P47" i="41"/>
  <c r="AN72" i="41"/>
  <c r="W11" i="45"/>
  <c r="F70" i="41"/>
  <c r="P40" i="41"/>
  <c r="I20" i="45"/>
  <c r="AT40" i="41"/>
  <c r="AV44" i="41"/>
  <c r="Y64" i="41"/>
  <c r="F11" i="45"/>
  <c r="AB61" i="41"/>
  <c r="BE62" i="41"/>
  <c r="BA35" i="41"/>
  <c r="AI18" i="41"/>
  <c r="AG80" i="41"/>
  <c r="AH55" i="41"/>
  <c r="U80" i="41"/>
  <c r="BG60" i="41"/>
  <c r="AY75" i="41"/>
  <c r="X63" i="41"/>
  <c r="AN41" i="41"/>
  <c r="BJ39" i="41"/>
  <c r="FB18" i="12"/>
  <c r="BI52" i="41"/>
  <c r="AI51" i="41"/>
  <c r="O30" i="41"/>
  <c r="Y20" i="41"/>
  <c r="BD27" i="41"/>
  <c r="AL37" i="41"/>
  <c r="BI16" i="41"/>
  <c r="H22" i="45"/>
  <c r="W41" i="41"/>
  <c r="V54" i="41"/>
  <c r="AO58" i="41"/>
  <c r="R70" i="41"/>
  <c r="O28" i="41"/>
  <c r="AI62" i="41"/>
  <c r="BJ79" i="41"/>
  <c r="BG53" i="41"/>
  <c r="X27" i="41"/>
  <c r="V26" i="41"/>
  <c r="AU25" i="41"/>
  <c r="AK74" i="41"/>
  <c r="BB27" i="41"/>
  <c r="R21" i="45"/>
  <c r="T51" i="41"/>
  <c r="AE66" i="41"/>
  <c r="BB50" i="41"/>
  <c r="AD68" i="41"/>
  <c r="O48" i="41"/>
  <c r="F31" i="41"/>
  <c r="BK39" i="41"/>
  <c r="AF25" i="45"/>
  <c r="O22" i="45"/>
  <c r="T13" i="45"/>
  <c r="AL30" i="41"/>
  <c r="AS40" i="41"/>
  <c r="U18" i="41"/>
  <c r="BC68" i="41"/>
  <c r="BF44" i="41"/>
  <c r="AL70" i="41"/>
  <c r="AY52" i="41"/>
  <c r="AH51" i="41"/>
  <c r="ET18" i="12"/>
  <c r="AA29" i="41"/>
  <c r="AX71" i="41"/>
  <c r="BI50" i="41"/>
  <c r="R32" i="41"/>
  <c r="AH43" i="41"/>
  <c r="X43" i="41"/>
  <c r="AW65" i="41"/>
  <c r="P52" i="41"/>
  <c r="AQ78" i="41"/>
  <c r="N19" i="41"/>
  <c r="AB62" i="41"/>
  <c r="AU34" i="41"/>
  <c r="N15" i="41"/>
  <c r="AY39" i="41"/>
  <c r="Y12" i="45"/>
  <c r="W43" i="41"/>
  <c r="AU30" i="41"/>
  <c r="AS28" i="41"/>
  <c r="AC68" i="41"/>
  <c r="AN58" i="41"/>
  <c r="Q53" i="41"/>
  <c r="BD56" i="41"/>
  <c r="AP48" i="41"/>
  <c r="BF33" i="41"/>
  <c r="U60" i="41"/>
  <c r="Z50" i="41"/>
  <c r="BI25" i="41"/>
  <c r="AG14" i="45"/>
  <c r="AZ51" i="41"/>
  <c r="BB33" i="41"/>
  <c r="BJ28" i="41"/>
  <c r="BI64" i="41"/>
  <c r="O38" i="41"/>
  <c r="BC29" i="41"/>
  <c r="AX63" i="41"/>
  <c r="BK75" i="41"/>
  <c r="S63" i="41"/>
  <c r="X19" i="41"/>
  <c r="AS62" i="41"/>
  <c r="N15" i="45"/>
  <c r="AL56" i="41"/>
  <c r="AN38" i="41"/>
  <c r="AT19" i="41"/>
  <c r="Q64" i="41"/>
  <c r="AG37" i="41"/>
  <c r="Y18" i="45"/>
  <c r="M11" i="45"/>
  <c r="W21" i="45"/>
  <c r="BI66" i="41"/>
  <c r="AD21" i="45"/>
  <c r="AP52" i="41"/>
  <c r="T75" i="41"/>
  <c r="S60" i="41"/>
  <c r="BB31" i="41"/>
  <c r="AR72" i="41"/>
  <c r="S20" i="45"/>
  <c r="F37" i="41"/>
  <c r="AN65" i="41"/>
  <c r="U68" i="41"/>
  <c r="AL77" i="41"/>
  <c r="BD45" i="41"/>
  <c r="BI34" i="41"/>
  <c r="AG62" i="41"/>
  <c r="AY51" i="41"/>
  <c r="R68" i="41"/>
  <c r="W46" i="41"/>
  <c r="V48" i="41"/>
  <c r="AE46" i="41"/>
  <c r="AO34" i="41"/>
  <c r="EF18" i="12"/>
  <c r="AO21" i="41"/>
  <c r="G15" i="45"/>
  <c r="AH60" i="41"/>
  <c r="AJ63" i="41"/>
  <c r="BD25" i="41"/>
  <c r="F50" i="41"/>
  <c r="AD11" i="45"/>
  <c r="AV56" i="41"/>
  <c r="W29" i="41"/>
  <c r="AY68" i="41"/>
  <c r="AB55" i="41"/>
  <c r="BB28" i="41"/>
  <c r="AE44" i="41"/>
  <c r="I7" i="55"/>
  <c r="J20" i="45"/>
  <c r="S80" i="41"/>
  <c r="AB78" i="41"/>
  <c r="BK36" i="41"/>
  <c r="X15" i="41"/>
  <c r="AP21" i="41"/>
  <c r="N49" i="41"/>
  <c r="AP42" i="41"/>
  <c r="AN68" i="41"/>
  <c r="BG39" i="41"/>
  <c r="N63" i="41"/>
  <c r="AP43" i="41"/>
  <c r="AM74" i="41"/>
  <c r="AT39" i="41"/>
  <c r="BF39" i="41"/>
  <c r="AP34" i="41"/>
  <c r="N25" i="45"/>
  <c r="S34" i="41"/>
  <c r="BK69" i="41"/>
  <c r="AD25" i="41"/>
  <c r="R22" i="45"/>
  <c r="AY65" i="41"/>
  <c r="BI17" i="41"/>
  <c r="BD29" i="41"/>
  <c r="AM36" i="41"/>
  <c r="T34" i="41"/>
  <c r="AV52" i="41"/>
  <c r="BE38" i="41"/>
  <c r="BJ48" i="41"/>
  <c r="AG56" i="41"/>
  <c r="BA18" i="41"/>
  <c r="AD65" i="41"/>
  <c r="P31" i="41"/>
  <c r="AN73" i="41"/>
  <c r="BE74" i="41"/>
  <c r="W72" i="41"/>
  <c r="AR58" i="41"/>
  <c r="AJ74" i="41"/>
  <c r="AW42" i="41"/>
  <c r="AZ52" i="41"/>
  <c r="AH77" i="41"/>
  <c r="R60" i="41"/>
  <c r="N64" i="41"/>
  <c r="F57" i="41"/>
  <c r="Y19" i="45"/>
  <c r="AU78" i="41"/>
  <c r="Z20" i="45"/>
  <c r="Y63" i="41"/>
  <c r="P37" i="41"/>
  <c r="AM62" i="41"/>
  <c r="BD32" i="41"/>
  <c r="AK37" i="41"/>
  <c r="AS44" i="41"/>
  <c r="N41" i="41"/>
  <c r="AH74" i="41"/>
  <c r="Q66" i="41"/>
  <c r="AT48" i="41"/>
  <c r="AK77" i="41"/>
  <c r="AQ61" i="41"/>
  <c r="AR75" i="41"/>
  <c r="Z59" i="41"/>
  <c r="EL18" i="12"/>
  <c r="O52" i="41"/>
  <c r="AW66" i="41"/>
  <c r="AY73" i="41"/>
  <c r="W79" i="41"/>
  <c r="AB59" i="41"/>
  <c r="AO75" i="41"/>
  <c r="K19" i="45"/>
  <c r="BI36" i="41"/>
  <c r="EA18" i="12"/>
  <c r="R80" i="41"/>
  <c r="BK77" i="41"/>
  <c r="AK47" i="41"/>
  <c r="AW30" i="41"/>
  <c r="AU18" i="41"/>
  <c r="S47" i="41"/>
  <c r="BF47" i="41"/>
  <c r="U16" i="45"/>
  <c r="Z73" i="41"/>
  <c r="AA44" i="41"/>
  <c r="AA27" i="41"/>
  <c r="P23" i="45"/>
  <c r="I15" i="45"/>
  <c r="Z79" i="41"/>
  <c r="N16" i="45"/>
  <c r="AR63" i="41"/>
  <c r="BD26" i="41"/>
  <c r="X67" i="41"/>
  <c r="P15" i="41"/>
  <c r="AA21" i="41"/>
  <c r="AE37" i="41"/>
  <c r="BJ70" i="41"/>
  <c r="F33" i="41"/>
  <c r="F54" i="41"/>
  <c r="AJ50" i="41"/>
  <c r="O39" i="41"/>
  <c r="Q59" i="41"/>
  <c r="V25" i="45"/>
  <c r="AB47" i="41"/>
  <c r="Q13" i="45"/>
  <c r="AX62" i="41"/>
  <c r="AP68" i="41"/>
  <c r="AD42" i="41"/>
  <c r="P73" i="41"/>
  <c r="AE30" i="41"/>
  <c r="Z12" i="45"/>
  <c r="AD31" i="41"/>
  <c r="BC45" i="41"/>
  <c r="AS78" i="41"/>
  <c r="AO28" i="41"/>
  <c r="AK60" i="41"/>
  <c r="AE80" i="41"/>
  <c r="U67" i="41"/>
  <c r="M12" i="45"/>
  <c r="Q17" i="41"/>
  <c r="Y78" i="41"/>
  <c r="X28" i="41"/>
  <c r="BF15" i="41"/>
  <c r="AW32" i="41"/>
  <c r="BB42" i="41"/>
  <c r="BK17" i="41"/>
  <c r="Z55" i="41"/>
  <c r="AV69" i="41"/>
  <c r="AF21" i="41"/>
  <c r="BG15" i="41"/>
  <c r="AL79" i="41"/>
  <c r="AF50" i="41"/>
  <c r="AD14" i="45"/>
  <c r="AP30" i="41"/>
  <c r="O44" i="41"/>
  <c r="AZ72" i="41"/>
  <c r="AC17" i="41"/>
  <c r="BH69" i="41"/>
  <c r="AW78" i="41"/>
  <c r="AC35" i="41"/>
  <c r="BC20" i="41"/>
  <c r="AA12" i="45"/>
  <c r="P27" i="41"/>
  <c r="AZ70" i="41"/>
  <c r="Y11" i="45"/>
  <c r="AG13" i="45"/>
  <c r="BH68" i="41"/>
  <c r="S45" i="41"/>
  <c r="AB72" i="41"/>
  <c r="AO62" i="41"/>
  <c r="AG29" i="41"/>
  <c r="AN74" i="41"/>
  <c r="AB53" i="41"/>
  <c r="AQ68" i="41"/>
  <c r="AZ80" i="41"/>
  <c r="EQ18" i="12"/>
  <c r="BH57" i="41"/>
  <c r="AE63" i="41"/>
  <c r="AX49" i="41"/>
  <c r="T63" i="41"/>
  <c r="O61" i="41"/>
  <c r="BA63" i="41"/>
  <c r="BK74" i="41"/>
  <c r="AF20" i="45"/>
  <c r="AS27" i="41"/>
  <c r="BC64" i="41"/>
  <c r="BJ56" i="41"/>
  <c r="R46" i="41"/>
  <c r="AK15" i="41"/>
  <c r="AN30" i="41"/>
  <c r="AZ74" i="41"/>
  <c r="BH58" i="41"/>
  <c r="AF15" i="41"/>
  <c r="AM55" i="41"/>
  <c r="BA20" i="41"/>
  <c r="AP16" i="41"/>
  <c r="K17" i="45"/>
  <c r="F25" i="45"/>
  <c r="BD70" i="41"/>
  <c r="AU59" i="41"/>
  <c r="BI77" i="41"/>
  <c r="Z64" i="41"/>
  <c r="AI74" i="41"/>
  <c r="H14" i="45"/>
  <c r="AU40" i="41"/>
  <c r="N53" i="41"/>
  <c r="AG25" i="41"/>
  <c r="BF26" i="41"/>
  <c r="AD73" i="41"/>
  <c r="BA21" i="41"/>
  <c r="AT25" i="41"/>
  <c r="AQ30" i="41"/>
  <c r="BF51" i="41"/>
  <c r="Q39" i="41"/>
  <c r="BF21" i="41"/>
  <c r="R54" i="41"/>
  <c r="AL25" i="41"/>
  <c r="U11" i="45"/>
  <c r="W56" i="41"/>
  <c r="BE53" i="41"/>
  <c r="T24" i="45"/>
  <c r="Z21" i="41"/>
  <c r="BE41" i="41"/>
  <c r="AB36" i="41"/>
  <c r="AJ51" i="41"/>
  <c r="Z56" i="41"/>
  <c r="R29" i="41"/>
  <c r="AI80" i="41"/>
  <c r="BC25" i="41"/>
  <c r="AX33" i="41"/>
  <c r="AS67" i="41"/>
  <c r="AW16" i="41"/>
  <c r="AW51" i="41"/>
  <c r="AX28" i="41"/>
  <c r="AK65" i="41"/>
  <c r="AX65" i="41"/>
  <c r="AT28" i="41"/>
  <c r="T74" i="41"/>
  <c r="AI52" i="41"/>
  <c r="BB67" i="41"/>
  <c r="P42" i="41"/>
  <c r="O55" i="41"/>
  <c r="T27" i="41"/>
  <c r="M22" i="45"/>
  <c r="BI63" i="41"/>
  <c r="Q58" i="41"/>
  <c r="AP41" i="41"/>
  <c r="BE17" i="41"/>
  <c r="BH25" i="41"/>
  <c r="AK51" i="41"/>
  <c r="AN45" i="41"/>
  <c r="AZ25" i="41"/>
  <c r="AW49" i="41"/>
  <c r="T17" i="41"/>
  <c r="AH59" i="41"/>
  <c r="V13" i="45"/>
  <c r="AA31" i="41"/>
  <c r="O45" i="41"/>
  <c r="AS49" i="41"/>
  <c r="N35" i="41"/>
  <c r="BF70" i="41"/>
  <c r="AL46" i="41"/>
  <c r="S68" i="41"/>
  <c r="AT51" i="41"/>
  <c r="T25" i="41"/>
  <c r="AS53" i="41"/>
  <c r="BF58" i="41"/>
  <c r="AG41" i="41"/>
  <c r="AT55" i="41"/>
  <c r="AB42" i="41"/>
  <c r="BG76" i="41"/>
  <c r="AB14" i="45"/>
  <c r="AA46" i="41"/>
  <c r="N43" i="41"/>
  <c r="AP26" i="41"/>
  <c r="H15" i="45"/>
  <c r="AA13" i="45"/>
  <c r="BE45" i="41"/>
  <c r="BA33" i="41"/>
  <c r="BA79" i="41"/>
  <c r="T19" i="41"/>
  <c r="BI58" i="41"/>
  <c r="AE15" i="45"/>
  <c r="AQ21" i="41"/>
  <c r="AJ68" i="41"/>
  <c r="S36" i="41"/>
  <c r="BE18" i="41"/>
  <c r="X47" i="41"/>
  <c r="Y19" i="41"/>
  <c r="Y17" i="45"/>
  <c r="AJ41" i="41"/>
  <c r="AM20" i="41"/>
  <c r="AX15" i="41"/>
  <c r="U69" i="41"/>
  <c r="N21" i="45"/>
  <c r="L16" i="45"/>
  <c r="AD29" i="41"/>
  <c r="Y38" i="41"/>
  <c r="AL68" i="41"/>
  <c r="U36" i="41"/>
  <c r="AR48" i="41"/>
  <c r="AO64" i="41"/>
  <c r="AK43" i="41"/>
  <c r="V49" i="41"/>
  <c r="BF64" i="41"/>
  <c r="AD39" i="41"/>
  <c r="AA16" i="41"/>
  <c r="Q70" i="41"/>
  <c r="BG41" i="41"/>
  <c r="AD30" i="41"/>
  <c r="BG72" i="41"/>
  <c r="AE74" i="41"/>
  <c r="X29" i="41"/>
  <c r="AH41" i="41"/>
  <c r="U79" i="41"/>
  <c r="AV79" i="41"/>
  <c r="W44" i="41"/>
  <c r="N28" i="41"/>
  <c r="AC14" i="45"/>
  <c r="AC79" i="41"/>
  <c r="Q29" i="41"/>
  <c r="AE77" i="41"/>
  <c r="AG39" i="41"/>
  <c r="AS19" i="41"/>
  <c r="T47" i="41"/>
  <c r="EK18" i="12"/>
  <c r="AK36" i="41"/>
  <c r="AU60" i="41"/>
  <c r="V56" i="41"/>
  <c r="AK48" i="41"/>
  <c r="BJ52" i="41"/>
  <c r="Q52" i="41"/>
  <c r="Y47" i="41"/>
  <c r="W67" i="41"/>
  <c r="AA76" i="41"/>
  <c r="AH65" i="41"/>
  <c r="AN26" i="41"/>
  <c r="R20" i="45"/>
  <c r="Q19" i="41"/>
  <c r="AK52" i="41"/>
  <c r="BE42" i="41"/>
  <c r="AW68" i="41"/>
  <c r="AH12" i="45"/>
  <c r="BI28" i="41"/>
  <c r="AP69" i="41"/>
  <c r="AE50" i="41"/>
  <c r="AW70" i="41"/>
  <c r="T76" i="41"/>
  <c r="AO55" i="41"/>
  <c r="AV29" i="41"/>
  <c r="W61" i="41"/>
  <c r="I17" i="45"/>
  <c r="AB45" i="41"/>
  <c r="AB23" i="45"/>
  <c r="AE27" i="41"/>
  <c r="AF66" i="41"/>
  <c r="W58" i="41"/>
  <c r="BG20" i="41"/>
  <c r="AB50" i="41"/>
  <c r="AA51" i="41"/>
  <c r="AV57" i="41"/>
  <c r="BE46" i="41"/>
  <c r="AH20" i="45"/>
  <c r="BG29" i="41"/>
  <c r="AZ56" i="41"/>
  <c r="J17" i="45"/>
  <c r="AT75" i="41"/>
  <c r="BG31" i="41"/>
  <c r="AL31" i="41"/>
  <c r="EJ18" i="12"/>
  <c r="BH52" i="41"/>
  <c r="AN17" i="41"/>
  <c r="AF32" i="41"/>
  <c r="O20" i="45"/>
  <c r="AE70" i="41"/>
  <c r="S12" i="45"/>
  <c r="T29" i="41"/>
  <c r="BJ43" i="41"/>
  <c r="BI48" i="41"/>
  <c r="AJ70" i="41"/>
  <c r="AE55" i="41"/>
  <c r="AK63" i="41"/>
  <c r="BF27" i="41"/>
  <c r="O37" i="41"/>
  <c r="S75" i="41"/>
  <c r="P26" i="41"/>
  <c r="BF79" i="41"/>
  <c r="M21" i="45"/>
  <c r="AP19" i="41"/>
  <c r="BE20" i="41"/>
  <c r="AH54" i="41"/>
  <c r="AC65" i="41"/>
  <c r="AY76" i="41"/>
  <c r="AH40" i="41"/>
  <c r="N18" i="41"/>
  <c r="Q78" i="41"/>
  <c r="AQ45" i="41"/>
  <c r="AP45" i="41"/>
  <c r="AE14" i="45"/>
  <c r="AG51" i="41"/>
  <c r="AG42" i="41"/>
  <c r="BF62" i="41"/>
  <c r="AF47" i="41"/>
  <c r="BG35" i="41"/>
  <c r="BI41" i="41"/>
  <c r="U29" i="41"/>
  <c r="AF75" i="41"/>
  <c r="U78" i="41"/>
  <c r="BF59" i="41"/>
  <c r="U33" i="41"/>
  <c r="AQ69" i="41"/>
  <c r="AF57" i="41"/>
  <c r="N37" i="41"/>
  <c r="U31" i="41"/>
  <c r="BB53" i="41"/>
  <c r="AA53" i="41"/>
  <c r="X18" i="45"/>
  <c r="AB37" i="41"/>
  <c r="X24" i="45"/>
  <c r="AJ65" i="41"/>
  <c r="BD44" i="41"/>
  <c r="AQ49" i="41"/>
  <c r="AS46" i="41"/>
  <c r="Z17" i="45"/>
  <c r="AJ57" i="41"/>
  <c r="I12" i="45"/>
  <c r="AK26" i="41"/>
  <c r="U66" i="41"/>
  <c r="AS55" i="41"/>
  <c r="N17" i="41"/>
  <c r="AR52" i="41"/>
  <c r="AI30" i="41"/>
  <c r="AN66" i="41"/>
  <c r="S37" i="41"/>
  <c r="AC44" i="41"/>
  <c r="AA35" i="41"/>
  <c r="BG38" i="41"/>
  <c r="S22" i="45"/>
  <c r="X21" i="45"/>
  <c r="BA48" i="41"/>
  <c r="BF67" i="41"/>
  <c r="AI16" i="41"/>
  <c r="ER18" i="12"/>
  <c r="AK64" i="41"/>
  <c r="AL29" i="41"/>
  <c r="AG26" i="41"/>
  <c r="X56" i="41"/>
  <c r="AM49" i="41"/>
  <c r="AR39" i="41"/>
  <c r="J22" i="45"/>
  <c r="L12" i="45"/>
  <c r="E22" i="45"/>
  <c r="AC48" i="41"/>
  <c r="BG73" i="41"/>
  <c r="BE29" i="41"/>
  <c r="AA64" i="41"/>
  <c r="V11" i="45"/>
  <c r="AB27" i="41"/>
  <c r="AK17" i="41"/>
  <c r="AI38" i="41"/>
  <c r="AW58" i="41"/>
  <c r="BB41" i="41"/>
  <c r="X22" i="45"/>
  <c r="BC43" i="41"/>
  <c r="W18" i="45"/>
  <c r="O14" i="45"/>
  <c r="Z28" i="41"/>
  <c r="AV55" i="41"/>
  <c r="AG63" i="41"/>
  <c r="BD74" i="41"/>
  <c r="AV62" i="41"/>
  <c r="AB63" i="41"/>
  <c r="AO72" i="41"/>
  <c r="BA74" i="41"/>
  <c r="AQ28" i="41"/>
  <c r="ES18" i="12"/>
  <c r="AG57" i="41"/>
  <c r="O33" i="41"/>
  <c r="Q35" i="41"/>
  <c r="AQ55" i="41"/>
  <c r="BI70" i="41"/>
  <c r="U35" i="41"/>
  <c r="BK38" i="41"/>
  <c r="BF75" i="41"/>
  <c r="F72" i="41"/>
  <c r="BH75" i="41"/>
  <c r="BC77" i="41"/>
  <c r="AI78" i="41"/>
  <c r="BK53" i="41"/>
  <c r="Q20" i="45"/>
  <c r="Q46" i="41"/>
  <c r="AP40" i="41"/>
  <c r="AB40" i="41"/>
  <c r="AH76" i="41"/>
  <c r="AZ76" i="41"/>
  <c r="G18" i="45"/>
  <c r="AF49" i="41"/>
  <c r="X18" i="41"/>
  <c r="AE38" i="41"/>
  <c r="I16" i="45"/>
  <c r="Y15" i="41"/>
  <c r="Z19" i="45"/>
  <c r="AC64" i="41"/>
  <c r="AZ50" i="41"/>
  <c r="AS20" i="41"/>
  <c r="F36" i="41"/>
  <c r="Y76" i="41"/>
  <c r="AE24" i="45"/>
  <c r="X30" i="41"/>
  <c r="BF55" i="41"/>
  <c r="AF31" i="41"/>
  <c r="AU29" i="41"/>
  <c r="DV5" i="12"/>
  <c r="AC76" i="41"/>
  <c r="DY18" i="12"/>
  <c r="AW50" i="41"/>
  <c r="F18" i="45"/>
  <c r="Z32" i="41"/>
  <c r="S25" i="45"/>
  <c r="AW47" i="41"/>
  <c r="BK76" i="41"/>
  <c r="P20" i="45"/>
  <c r="AX36" i="41"/>
  <c r="P48" i="41"/>
  <c r="AO63" i="41"/>
  <c r="Q24" i="45"/>
  <c r="AM32" i="41"/>
  <c r="L22" i="45"/>
  <c r="BF19" i="41"/>
  <c r="AE21" i="45"/>
  <c r="AK56" i="41"/>
  <c r="BE40" i="41"/>
  <c r="BD34" i="41"/>
  <c r="AT20" i="41"/>
  <c r="AB28" i="41"/>
  <c r="AM56" i="41"/>
  <c r="AP46" i="41"/>
  <c r="AF54" i="41"/>
  <c r="X44" i="41"/>
  <c r="AJ39" i="41"/>
  <c r="G12" i="45"/>
  <c r="AR37" i="41"/>
  <c r="AQ19" i="41"/>
  <c r="BG78" i="41"/>
  <c r="AH75" i="41"/>
  <c r="AG19" i="41"/>
  <c r="BF68" i="41"/>
  <c r="T77" i="41"/>
  <c r="V27" i="41"/>
  <c r="AN55" i="41"/>
  <c r="BD15" i="41"/>
  <c r="BJ71" i="41"/>
  <c r="A6" i="45"/>
  <c r="AL59" i="41"/>
  <c r="BE76" i="41"/>
  <c r="O21" i="41"/>
  <c r="Q33" i="41"/>
  <c r="BC26" i="41"/>
  <c r="AA48" i="41"/>
  <c r="X32" i="41"/>
  <c r="AJ77" i="41"/>
  <c r="F14" i="45"/>
  <c r="AK67" i="41"/>
  <c r="G25" i="45"/>
  <c r="T11" i="45"/>
  <c r="AX47" i="41"/>
  <c r="BC50" i="41"/>
  <c r="AB68" i="41"/>
  <c r="AK62" i="41"/>
  <c r="W19" i="45"/>
  <c r="BE50" i="41"/>
  <c r="BE26" i="41"/>
  <c r="AF77" i="41"/>
  <c r="AR31" i="41"/>
  <c r="AI54" i="41"/>
  <c r="AJ19" i="41"/>
  <c r="AC75" i="41"/>
  <c r="BE63" i="41"/>
  <c r="J14" i="45"/>
  <c r="BC16" i="41"/>
  <c r="BI15" i="41"/>
  <c r="AK25" i="41"/>
  <c r="BB58" i="41"/>
  <c r="Q18" i="41"/>
  <c r="AN61" i="41"/>
  <c r="R42" i="41"/>
  <c r="BE75" i="41"/>
  <c r="AG18" i="45"/>
  <c r="BD61" i="41"/>
  <c r="AU75" i="41"/>
  <c r="Q38" i="41"/>
  <c r="AN69" i="41"/>
  <c r="AB25" i="45"/>
  <c r="AK34" i="41"/>
  <c r="BH63" i="41"/>
  <c r="H21" i="45"/>
  <c r="AG68" i="41"/>
  <c r="AZ39" i="41"/>
  <c r="AQ46" i="41"/>
  <c r="BJ58" i="41"/>
  <c r="BD50" i="41"/>
  <c r="AJ56" i="41"/>
  <c r="AG18" i="41"/>
  <c r="P71" i="41"/>
  <c r="BG71" i="41"/>
  <c r="AD58" i="41"/>
  <c r="AD69" i="41"/>
  <c r="AM52" i="41"/>
  <c r="BA72" i="41"/>
  <c r="AF42" i="41"/>
  <c r="W69" i="41"/>
  <c r="O42" i="41"/>
  <c r="AE29" i="41"/>
  <c r="AP65" i="41"/>
  <c r="Y15" i="45"/>
  <c r="AF18" i="45"/>
  <c r="AP36" i="41"/>
  <c r="AS41" i="41"/>
  <c r="AU50" i="41"/>
  <c r="AF72" i="41"/>
  <c r="BD31" i="41"/>
  <c r="AF18" i="41"/>
  <c r="AE39" i="41"/>
  <c r="F80" i="41"/>
  <c r="AQ17" i="41"/>
  <c r="S21" i="41"/>
  <c r="BK19" i="41"/>
  <c r="AP75" i="41"/>
  <c r="N47" i="41"/>
  <c r="AA65" i="41"/>
  <c r="AH34" i="41"/>
  <c r="V17" i="41"/>
  <c r="AZ44" i="41"/>
  <c r="V73" i="41"/>
  <c r="BA16" i="41"/>
  <c r="F64" i="41"/>
  <c r="AJ40" i="41"/>
  <c r="AU21" i="41"/>
  <c r="S24" i="45"/>
  <c r="H7" i="53"/>
  <c r="AG17" i="45"/>
  <c r="AF34" i="41"/>
  <c r="AS79" i="41"/>
  <c r="Z65" i="41"/>
  <c r="EB18" i="12"/>
  <c r="AL80" i="41"/>
  <c r="AA45" i="41"/>
  <c r="AE17" i="41"/>
  <c r="AX52" i="41"/>
  <c r="AT62" i="41"/>
  <c r="AZ40" i="41"/>
  <c r="AZ62" i="41"/>
  <c r="AQ50" i="41"/>
  <c r="EW18" i="12"/>
  <c r="Y36" i="41"/>
  <c r="BG63" i="41"/>
  <c r="AO49" i="41"/>
  <c r="AG24" i="45"/>
  <c r="BA56" i="41"/>
  <c r="R67" i="41"/>
  <c r="AX74" i="41"/>
  <c r="BH27" i="41"/>
  <c r="N52" i="41"/>
  <c r="AC22" i="45"/>
  <c r="AJ73" i="41"/>
  <c r="F47" i="41"/>
  <c r="Q20" i="41"/>
  <c r="R69" i="41"/>
  <c r="BH21" i="41"/>
  <c r="W73" i="41"/>
  <c r="ED18" i="12"/>
  <c r="R78" i="41"/>
  <c r="AA49" i="41"/>
  <c r="V19" i="45"/>
  <c r="W28" i="41"/>
  <c r="T40" i="41"/>
  <c r="BK42" i="41"/>
  <c r="Y13" i="45"/>
  <c r="AS74" i="41"/>
  <c r="BA32" i="41"/>
  <c r="X20" i="45"/>
  <c r="AU44" i="41"/>
  <c r="S42" i="41"/>
  <c r="Q36" i="41"/>
  <c r="W25" i="41"/>
  <c r="AR34" i="41"/>
  <c r="T61" i="41"/>
  <c r="AF58" i="41"/>
  <c r="R18" i="45"/>
  <c r="AJ48" i="41"/>
  <c r="Z18" i="45"/>
  <c r="BI31" i="41"/>
  <c r="AO68" i="41"/>
  <c r="AJ27" i="41"/>
  <c r="AN75" i="41"/>
  <c r="AW59" i="41"/>
  <c r="P41" i="41"/>
  <c r="O26" i="41"/>
  <c r="AN56" i="41"/>
  <c r="AQ18" i="41"/>
  <c r="Q60" i="41"/>
  <c r="AX34" i="41"/>
  <c r="BG26" i="41"/>
  <c r="S25" i="41"/>
  <c r="BC70" i="41"/>
  <c r="AU48" i="41"/>
  <c r="U45" i="41"/>
  <c r="BH66" i="41"/>
  <c r="AM33" i="41"/>
  <c r="AD25" i="45"/>
  <c r="AG58" i="41"/>
  <c r="AA47" i="41"/>
  <c r="AJ17" i="41"/>
  <c r="BG16" i="41"/>
  <c r="V19" i="41"/>
  <c r="AJ58" i="41"/>
  <c r="AI40" i="41"/>
  <c r="O35" i="41"/>
  <c r="AW41" i="41"/>
  <c r="AB21" i="41"/>
  <c r="BK78" i="41"/>
  <c r="BJ57" i="41"/>
  <c r="U40" i="41"/>
  <c r="T46" i="41"/>
  <c r="AY32" i="41"/>
  <c r="F69" i="41"/>
  <c r="F16" i="45"/>
  <c r="BJ41" i="41"/>
  <c r="AS71" i="41"/>
  <c r="AJ35" i="41"/>
  <c r="AL36" i="41"/>
  <c r="F58" i="41"/>
  <c r="V78" i="41"/>
  <c r="AE67" i="41"/>
  <c r="V69" i="41"/>
  <c r="AU65" i="41"/>
  <c r="F27" i="41"/>
  <c r="U42" i="41"/>
  <c r="BA65" i="41"/>
  <c r="S18" i="45"/>
  <c r="W62" i="41"/>
  <c r="AD47" i="41"/>
  <c r="AK46" i="41"/>
  <c r="AC53" i="41"/>
  <c r="Z13" i="45"/>
  <c r="BI40" i="41"/>
  <c r="K11" i="45"/>
  <c r="K16" i="45"/>
  <c r="BD60" i="41"/>
  <c r="BB54" i="41"/>
  <c r="F26" i="41"/>
  <c r="Y44" i="41"/>
  <c r="BA15" i="41"/>
  <c r="U24" i="45"/>
  <c r="AW63" i="41"/>
  <c r="AY77" i="41"/>
  <c r="R51" i="41"/>
  <c r="BA41" i="41"/>
  <c r="W39" i="41"/>
  <c r="AX50" i="41"/>
  <c r="AV70" i="41"/>
  <c r="BH31" i="41"/>
  <c r="AG16" i="45"/>
  <c r="F35" i="41"/>
  <c r="Y71" i="41"/>
  <c r="AH23" i="45"/>
  <c r="I22" i="45"/>
  <c r="BB72" i="41"/>
  <c r="AC28" i="41"/>
  <c r="AM29" i="41"/>
  <c r="BJ77" i="41"/>
  <c r="Q50" i="41"/>
  <c r="U43" i="41"/>
  <c r="R15" i="45"/>
  <c r="W36" i="41"/>
  <c r="BF28" i="41"/>
  <c r="AK66" i="41"/>
  <c r="AR73" i="41"/>
  <c r="T70" i="41"/>
  <c r="AF25" i="41"/>
  <c r="AW36" i="41"/>
  <c r="AG15" i="41"/>
  <c r="AV58" i="41"/>
  <c r="AF29" i="41"/>
  <c r="J11" i="45"/>
  <c r="BG32" i="41"/>
  <c r="AM46" i="41"/>
  <c r="BB38" i="41"/>
  <c r="S77" i="41"/>
  <c r="BA27" i="41"/>
  <c r="Z27" i="41"/>
  <c r="AZ30" i="41"/>
  <c r="BC39" i="41"/>
  <c r="AT71" i="41"/>
  <c r="AL69" i="41"/>
  <c r="T79" i="41"/>
  <c r="BJ35" i="41"/>
  <c r="AE11" i="45"/>
  <c r="AM80" i="41"/>
  <c r="BF37" i="41"/>
  <c r="Q51" i="41"/>
  <c r="BD54" i="41"/>
  <c r="O68" i="41"/>
  <c r="AT79" i="41"/>
  <c r="AV33" i="41"/>
  <c r="AW33" i="41"/>
  <c r="AU77" i="41"/>
  <c r="E19" i="45"/>
  <c r="AI67" i="41"/>
  <c r="AC56" i="41"/>
  <c r="AT60" i="41"/>
  <c r="W49" i="41"/>
  <c r="E13" i="45"/>
  <c r="X19" i="45"/>
  <c r="AS42" i="41"/>
  <c r="Z66" i="41"/>
  <c r="BF61" i="41"/>
  <c r="AD32" i="41"/>
  <c r="AJ47" i="41"/>
  <c r="BB77" i="41"/>
  <c r="O19" i="41"/>
  <c r="BD76" i="41"/>
  <c r="BD79" i="41"/>
  <c r="AT17" i="41"/>
  <c r="AE21" i="41"/>
  <c r="BJ61" i="41"/>
  <c r="AL17" i="41"/>
  <c r="X71" i="41"/>
  <c r="AM37" i="41"/>
  <c r="BI74" i="41"/>
  <c r="K22" i="45"/>
  <c r="BC65" i="41"/>
  <c r="AM30" i="41"/>
  <c r="AU52" i="41"/>
  <c r="AF79" i="41"/>
  <c r="AB65" i="41"/>
  <c r="O76" i="41"/>
  <c r="AW20" i="41"/>
  <c r="N19" i="45"/>
  <c r="AJ71" i="41"/>
  <c r="BJ34" i="41"/>
  <c r="W48" i="41"/>
  <c r="X58" i="41"/>
  <c r="V60" i="41"/>
  <c r="AD45" i="41"/>
  <c r="Z19" i="41"/>
  <c r="Y69" i="41"/>
  <c r="AN34" i="41"/>
  <c r="Y53" i="41"/>
  <c r="BK28" i="41"/>
  <c r="AX20" i="41"/>
  <c r="AN18" i="41"/>
  <c r="AR40" i="41"/>
  <c r="V72" i="41"/>
  <c r="BE30" i="41"/>
  <c r="AA75" i="41"/>
  <c r="BA26" i="41"/>
  <c r="AC16" i="45"/>
  <c r="AL52" i="41"/>
  <c r="X15" i="45"/>
  <c r="AG65" i="41"/>
  <c r="V76" i="41"/>
  <c r="AZ36" i="41"/>
  <c r="N32" i="41"/>
  <c r="P61" i="41"/>
  <c r="BB32" i="41"/>
  <c r="AC12" i="45"/>
  <c r="Y43" i="41"/>
  <c r="BE68" i="41"/>
  <c r="AD18" i="45"/>
  <c r="AB30" i="41"/>
  <c r="AI76" i="41"/>
  <c r="AN63" i="41"/>
  <c r="AH52" i="41"/>
  <c r="BD59" i="41"/>
  <c r="O56" i="41"/>
  <c r="BH74" i="41"/>
  <c r="AX75" i="41"/>
  <c r="N18" i="45"/>
  <c r="AG73" i="41"/>
  <c r="AQ67" i="41"/>
  <c r="N73" i="41"/>
  <c r="BH18" i="41"/>
  <c r="AH16" i="41"/>
  <c r="Y41" i="41"/>
  <c r="AS57" i="41"/>
  <c r="AL38" i="41"/>
  <c r="R52" i="41"/>
  <c r="AN20" i="41"/>
  <c r="E23" i="45"/>
  <c r="AY47" i="41"/>
  <c r="Y24" i="45"/>
  <c r="F60" i="41"/>
  <c r="BA51" i="41"/>
  <c r="S52" i="41"/>
  <c r="AZ41" i="41"/>
  <c r="AO65" i="41"/>
  <c r="P53" i="41"/>
  <c r="DZ18" i="12"/>
  <c r="X77" i="41"/>
  <c r="P18" i="45"/>
  <c r="R30" i="41"/>
  <c r="BA58" i="41"/>
  <c r="AT67" i="41"/>
  <c r="U19" i="45"/>
  <c r="R79" i="41"/>
  <c r="AI37" i="41"/>
  <c r="AE34" i="41"/>
  <c r="AD34" i="41"/>
  <c r="F24" i="45"/>
  <c r="AQ47" i="41"/>
  <c r="AV76" i="41"/>
  <c r="S79" i="41"/>
  <c r="BC52" i="41"/>
  <c r="T58" i="41"/>
  <c r="AS16" i="41"/>
  <c r="AQ71" i="41"/>
  <c r="R62" i="41"/>
  <c r="P56" i="41"/>
  <c r="AJ61" i="41"/>
  <c r="BC44" i="41"/>
  <c r="I21" i="45"/>
  <c r="AA19" i="45"/>
  <c r="N75" i="41"/>
  <c r="AS15" i="41"/>
  <c r="Q11" i="45"/>
  <c r="BI20" i="41"/>
  <c r="AH18" i="41"/>
  <c r="AW37" i="41"/>
  <c r="AE76" i="41"/>
  <c r="F56" i="41"/>
  <c r="X54" i="41"/>
  <c r="M19" i="45"/>
  <c r="R27" i="41"/>
  <c r="AT49" i="41"/>
  <c r="BH44" i="41"/>
  <c r="AX56" i="41"/>
  <c r="P36" i="41"/>
  <c r="BB64" i="41"/>
  <c r="AF45" i="41"/>
  <c r="BG17" i="41"/>
  <c r="W52" i="41"/>
  <c r="F28" i="41"/>
  <c r="AF24" i="45"/>
  <c r="AO57" i="41"/>
  <c r="AQ42" i="41"/>
  <c r="S21" i="45"/>
  <c r="AI69" i="41"/>
  <c r="AL73" i="41"/>
  <c r="AV59" i="41"/>
  <c r="BI46" i="41"/>
  <c r="AZ64" i="41"/>
  <c r="AP49" i="41"/>
  <c r="AD76" i="41"/>
  <c r="AF59" i="41"/>
  <c r="X34" i="41"/>
  <c r="AH45" i="41"/>
  <c r="M15" i="45"/>
  <c r="AV74" i="41"/>
  <c r="AN51" i="41"/>
  <c r="AV28" i="41"/>
  <c r="L18" i="45"/>
  <c r="Y56" i="41"/>
  <c r="AR38" i="41"/>
  <c r="AW31" i="41"/>
  <c r="W77" i="41"/>
  <c r="AJ30" i="41"/>
  <c r="T55" i="41"/>
  <c r="AE25" i="41"/>
  <c r="AX55" i="41"/>
  <c r="R55" i="41"/>
  <c r="BI80" i="41"/>
  <c r="U17" i="41"/>
  <c r="AJ79" i="41"/>
  <c r="AD28" i="41"/>
  <c r="Z52" i="41"/>
  <c r="P29" i="41"/>
  <c r="AM28" i="41"/>
  <c r="T20" i="41"/>
  <c r="BI65" i="41"/>
  <c r="AY17" i="41"/>
  <c r="AB34" i="41"/>
  <c r="AG47" i="41"/>
  <c r="AD16" i="41"/>
  <c r="BI35" i="41"/>
  <c r="BJ17" i="41"/>
  <c r="AC27" i="41"/>
  <c r="AR15" i="41"/>
  <c r="U56" i="41"/>
  <c r="FA18" i="12"/>
  <c r="V50" i="41"/>
  <c r="AJ64" i="41"/>
  <c r="BC17" i="41"/>
  <c r="Q77" i="41"/>
  <c r="BI21" i="41"/>
  <c r="AU28" i="41"/>
  <c r="BJ20" i="41"/>
  <c r="V20" i="45"/>
  <c r="A7" i="41"/>
  <c r="F49" i="41"/>
  <c r="AV21" i="41"/>
  <c r="Q71" i="41"/>
  <c r="AH70" i="41"/>
  <c r="AO71" i="41"/>
  <c r="BJ26" i="41"/>
  <c r="BJ73" i="41"/>
  <c r="AO50" i="41"/>
  <c r="AN80" i="41"/>
  <c r="AD51" i="41"/>
  <c r="DW18" i="12"/>
  <c r="BC28" i="41"/>
  <c r="AK54" i="41"/>
  <c r="AG30" i="41"/>
  <c r="Q67" i="41"/>
  <c r="AV47" i="41"/>
  <c r="AD17" i="41"/>
  <c r="AM15" i="41"/>
  <c r="AT65" i="41"/>
  <c r="AI61" i="41"/>
  <c r="BD38" i="41"/>
  <c r="S65" i="41"/>
  <c r="AT61" i="41"/>
  <c r="P14" i="45"/>
  <c r="BF29" i="41"/>
  <c r="S51" i="41"/>
  <c r="AR30" i="41"/>
  <c r="AI20" i="41"/>
  <c r="I25" i="45"/>
  <c r="AK38" i="41"/>
  <c r="AQ74" i="41"/>
  <c r="BI75" i="41"/>
  <c r="O50" i="41"/>
  <c r="BC58" i="41"/>
  <c r="AR18" i="41"/>
  <c r="BC59" i="41"/>
  <c r="AX19" i="41"/>
  <c r="Z15" i="45"/>
  <c r="AH30" i="41"/>
  <c r="AR59" i="41"/>
  <c r="AA57" i="41"/>
  <c r="BJ16" i="41"/>
  <c r="AL27" i="41"/>
  <c r="AO78" i="41"/>
  <c r="AB67" i="41"/>
  <c r="AO26" i="41"/>
  <c r="AX17" i="41"/>
  <c r="BK37" i="41"/>
  <c r="AH16" i="45"/>
  <c r="AZ19" i="41"/>
  <c r="U22" i="45"/>
  <c r="AH26" i="41"/>
  <c r="F46" i="41"/>
  <c r="AW19" i="41"/>
  <c r="T49" i="41"/>
  <c r="V80" i="41"/>
  <c r="AC31" i="41"/>
  <c r="AK45" i="41"/>
  <c r="AT31" i="41"/>
  <c r="U48" i="41"/>
  <c r="AZ18" i="41"/>
  <c r="X57" i="41"/>
  <c r="AH19" i="41"/>
  <c r="V52" i="41"/>
  <c r="AA56" i="41"/>
  <c r="AN57" i="41"/>
  <c r="BH59" i="41"/>
  <c r="AO59" i="41"/>
  <c r="AV72" i="41"/>
  <c r="AM54" i="41"/>
  <c r="AI66" i="41"/>
  <c r="Y40" i="41"/>
  <c r="BI43" i="41"/>
  <c r="BF71" i="41"/>
  <c r="AF22" i="45"/>
  <c r="L19" i="45"/>
  <c r="AN35" i="41"/>
  <c r="P63" i="41"/>
  <c r="AG50" i="41"/>
  <c r="AV41" i="41"/>
  <c r="AC78" i="41"/>
  <c r="BJ63" i="41"/>
  <c r="AJ45" i="41"/>
  <c r="Z14" i="45"/>
  <c r="BC66" i="41"/>
  <c r="AQ52" i="41"/>
  <c r="AC61" i="41"/>
  <c r="R17" i="41"/>
  <c r="AT43" i="41"/>
  <c r="N46" i="41"/>
  <c r="AH32" i="41"/>
  <c r="P19" i="41"/>
  <c r="BH64" i="41"/>
  <c r="AB70" i="41"/>
  <c r="S73" i="41"/>
  <c r="AV63" i="41"/>
  <c r="P16" i="45"/>
  <c r="AO47" i="41"/>
  <c r="AP35" i="41"/>
  <c r="V70" i="41"/>
  <c r="AJ26" i="41"/>
  <c r="BE79" i="41"/>
  <c r="AX40" i="41"/>
  <c r="BF66" i="41"/>
  <c r="AU66" i="41"/>
  <c r="O25" i="41"/>
  <c r="BE61" i="41"/>
  <c r="P75" i="41"/>
  <c r="AJ69" i="41"/>
  <c r="O31" i="41"/>
  <c r="P32" i="41"/>
  <c r="J21" i="45"/>
  <c r="AH18" i="45"/>
  <c r="AD22" i="45"/>
  <c r="V79" i="41"/>
  <c r="X79" i="41"/>
  <c r="N79" i="41"/>
  <c r="J12" i="45"/>
  <c r="BK57" i="41"/>
  <c r="N69" i="41"/>
  <c r="AB16" i="45"/>
  <c r="N71" i="41"/>
  <c r="U15" i="41"/>
  <c r="AL51" i="41"/>
  <c r="AS17" i="41"/>
  <c r="BA37" i="41"/>
  <c r="Q63" i="41"/>
  <c r="Q69" i="41"/>
  <c r="T36" i="41"/>
  <c r="AX35" i="41"/>
  <c r="T12" i="45"/>
  <c r="T64" i="41"/>
  <c r="Q49" i="41"/>
  <c r="N60" i="41"/>
  <c r="BC48" i="41"/>
  <c r="AS73" i="41"/>
  <c r="AF41" i="41"/>
  <c r="AD12" i="45"/>
  <c r="AM77" i="41"/>
  <c r="AM70" i="41"/>
  <c r="BJ50" i="41"/>
  <c r="AW62" i="41"/>
  <c r="BI33" i="41"/>
  <c r="AH64" i="41"/>
  <c r="Y55" i="41"/>
  <c r="H18" i="45"/>
  <c r="W16" i="45"/>
  <c r="BE49" i="41"/>
  <c r="R13" i="9"/>
  <c r="T33" i="41"/>
  <c r="BB18" i="41"/>
  <c r="AE60" i="41"/>
  <c r="W17" i="41"/>
  <c r="W60" i="41"/>
  <c r="AZ15" i="41"/>
  <c r="AO33" i="41"/>
  <c r="BI53" i="41"/>
  <c r="AF28" i="41"/>
  <c r="P46" i="41"/>
  <c r="AJ32" i="41"/>
  <c r="AI79" i="41"/>
  <c r="AN43" i="41"/>
  <c r="AX42" i="41"/>
  <c r="AP70" i="41"/>
  <c r="BH15" i="41"/>
  <c r="BC33" i="41"/>
  <c r="F30" i="41"/>
  <c r="Z58" i="41"/>
  <c r="BH50" i="41"/>
  <c r="AC15" i="41"/>
  <c r="Y14" i="45"/>
  <c r="P55" i="41"/>
  <c r="BB66" i="41"/>
  <c r="AM63" i="41"/>
  <c r="AJ20" i="41"/>
  <c r="AH14" i="45"/>
  <c r="AD40" i="41"/>
  <c r="O41" i="41"/>
  <c r="BD46" i="41"/>
  <c r="S57" i="41"/>
  <c r="AH17" i="45"/>
  <c r="AM19" i="41"/>
  <c r="S19" i="45"/>
  <c r="AX73" i="41"/>
  <c r="T21" i="45"/>
  <c r="M17" i="45"/>
  <c r="AC71" i="41"/>
  <c r="S32" i="41"/>
  <c r="S15" i="45"/>
  <c r="AU16" i="41"/>
  <c r="F68" i="41"/>
  <c r="BG77" i="41"/>
  <c r="BE34" i="41"/>
  <c r="BH16" i="41"/>
  <c r="AW61" i="41"/>
  <c r="AD19" i="41"/>
  <c r="BJ42" i="41"/>
  <c r="BC69" i="41"/>
  <c r="F79" i="41"/>
  <c r="AW75" i="41"/>
  <c r="AE20" i="41"/>
  <c r="BE73" i="41"/>
  <c r="S54" i="41"/>
  <c r="V14" i="45"/>
  <c r="AE17" i="45"/>
  <c r="BG68" i="41"/>
  <c r="R23" i="45"/>
  <c r="AC80" i="41"/>
  <c r="AA39" i="41"/>
  <c r="AG11" i="45"/>
  <c r="R77" i="41"/>
  <c r="BH55" i="41"/>
  <c r="AC33" i="41"/>
  <c r="AZ77" i="41"/>
  <c r="BH33" i="41"/>
  <c r="Y75" i="41"/>
  <c r="AO77" i="41"/>
  <c r="BJ55" i="41"/>
  <c r="O53" i="41"/>
  <c r="U19" i="41"/>
  <c r="AN70" i="41"/>
  <c r="AE65" i="41"/>
  <c r="BK26" i="41"/>
  <c r="BC73" i="41"/>
  <c r="AM50" i="41"/>
  <c r="AV36" i="41"/>
  <c r="Z35" i="41"/>
  <c r="BD73" i="41"/>
  <c r="P65" i="41"/>
  <c r="AH69" i="41"/>
  <c r="AM79" i="41"/>
  <c r="Y80" i="41"/>
  <c r="AM27" i="41"/>
  <c r="Q47" i="41"/>
  <c r="BB36" i="41"/>
  <c r="Z42" i="41"/>
  <c r="O36" i="41"/>
  <c r="O17" i="41"/>
  <c r="X46" i="41"/>
  <c r="BE21" i="41"/>
  <c r="S59" i="41"/>
  <c r="AA63" i="41"/>
  <c r="AB20" i="41"/>
  <c r="AD35" i="41"/>
  <c r="AB39" i="41"/>
  <c r="AM47" i="41"/>
  <c r="U74" i="41"/>
  <c r="AO56" i="41"/>
  <c r="AO27" i="41"/>
  <c r="Z72" i="41"/>
  <c r="P77" i="41"/>
  <c r="O49" i="41"/>
  <c r="Y61" i="41"/>
  <c r="AA36" i="41"/>
  <c r="W25" i="45"/>
  <c r="AM61" i="41"/>
  <c r="AQ48" i="41"/>
  <c r="Q56" i="41"/>
  <c r="AK57" i="41"/>
  <c r="AP33" i="41"/>
  <c r="S78" i="41"/>
  <c r="AY19" i="41"/>
  <c r="BI44" i="41"/>
  <c r="AR79" i="41"/>
  <c r="AV49" i="41"/>
  <c r="I24" i="45"/>
  <c r="AI34" i="41"/>
  <c r="BF54" i="41"/>
  <c r="BC79" i="41"/>
  <c r="W34" i="41"/>
  <c r="BA57" i="41"/>
  <c r="AI68" i="41"/>
  <c r="E17" i="45"/>
  <c r="J15" i="45"/>
  <c r="AG25" i="45"/>
  <c r="BC21" i="41"/>
  <c r="Q41" i="41"/>
  <c r="AF69" i="41"/>
  <c r="T71" i="41"/>
  <c r="AX26" i="41"/>
  <c r="AD57" i="41"/>
  <c r="AY46" i="41"/>
  <c r="AR55" i="41"/>
  <c r="P62" i="41"/>
  <c r="W65" i="41"/>
  <c r="AS30" i="41"/>
  <c r="AO44" i="41"/>
  <c r="AC74" i="41"/>
  <c r="N17" i="45"/>
  <c r="AP78" i="41"/>
  <c r="EC18" i="12"/>
  <c r="BD53" i="41"/>
  <c r="X55" i="41"/>
  <c r="T25" i="45"/>
  <c r="AI27" i="41"/>
  <c r="AH28" i="41"/>
  <c r="BE51" i="41"/>
  <c r="E20" i="45"/>
  <c r="Q44" i="41"/>
  <c r="BF18" i="41"/>
  <c r="AS54" i="41"/>
  <c r="AR65" i="41"/>
  <c r="V63" i="41"/>
  <c r="AD26" i="41"/>
  <c r="BJ47" i="41"/>
  <c r="AB32" i="41"/>
  <c r="AX38" i="41"/>
  <c r="AU32" i="41"/>
  <c r="AF38" i="41"/>
  <c r="R74" i="41"/>
  <c r="AO76" i="41"/>
  <c r="BA29" i="41"/>
  <c r="AB57" i="41"/>
  <c r="S18" i="41"/>
  <c r="W14" i="45"/>
  <c r="AG28" i="41"/>
  <c r="AD70" i="41"/>
  <c r="AG35" i="41"/>
  <c r="G20" i="45"/>
  <c r="AG21" i="45"/>
  <c r="F71" i="41"/>
  <c r="AV19" i="41"/>
  <c r="AM38" i="41"/>
  <c r="AS35" i="41"/>
  <c r="AX64" i="41"/>
  <c r="AJ31" i="41"/>
  <c r="AA52" i="41"/>
  <c r="AE64" i="41"/>
  <c r="AN39" i="41"/>
  <c r="T67" i="41"/>
  <c r="AS77" i="41"/>
  <c r="T78" i="41"/>
  <c r="R34" i="41"/>
  <c r="Q75" i="41"/>
  <c r="O64" i="41"/>
  <c r="AM57" i="41"/>
  <c r="Q68" i="41"/>
  <c r="X14" i="45"/>
  <c r="BF17" i="41"/>
  <c r="Y42" i="41"/>
  <c r="AW29" i="41"/>
  <c r="AV78" i="41"/>
  <c r="W51" i="41"/>
  <c r="BD21" i="41"/>
  <c r="J23" i="45"/>
  <c r="W75" i="41"/>
  <c r="AA79" i="41"/>
  <c r="W55" i="41"/>
  <c r="AJ16" i="41"/>
  <c r="AA72" i="41"/>
  <c r="AZ26" i="41"/>
  <c r="AY50" i="41"/>
  <c r="AA70" i="41"/>
  <c r="AG66" i="41"/>
  <c r="AS25" i="41"/>
  <c r="BJ62" i="41"/>
  <c r="V21" i="41"/>
  <c r="AU49" i="41"/>
  <c r="BK34" i="41"/>
  <c r="AE16" i="41"/>
  <c r="AA25" i="45"/>
  <c r="AG19" i="45"/>
  <c r="N59" i="41"/>
  <c r="BB69" i="41"/>
  <c r="O18" i="45"/>
  <c r="AE32" i="41"/>
  <c r="BF49" i="41"/>
  <c r="AE79" i="41"/>
  <c r="BK63" i="41"/>
  <c r="BI18" i="41"/>
  <c r="AW18" i="41"/>
  <c r="F13" i="45"/>
  <c r="BF30" i="41"/>
  <c r="AS69" i="41"/>
  <c r="AV42" i="41"/>
  <c r="AN49" i="41"/>
  <c r="BC56" i="41"/>
  <c r="BJ15" i="41"/>
  <c r="AC62" i="41"/>
  <c r="U77" i="41"/>
  <c r="R36" i="41"/>
  <c r="AM48" i="41"/>
  <c r="AP39" i="41"/>
  <c r="AT30" i="41"/>
  <c r="BF35" i="41"/>
  <c r="T16" i="41"/>
  <c r="AQ44" i="41"/>
  <c r="AQ66" i="41"/>
  <c r="AU72" i="41"/>
  <c r="U73" i="41"/>
  <c r="AG54" i="41"/>
  <c r="AI57" i="41"/>
  <c r="BF32" i="41"/>
  <c r="F67" i="41"/>
  <c r="S50" i="41"/>
  <c r="AN28" i="41"/>
  <c r="AO67" i="41"/>
  <c r="BG34" i="41"/>
  <c r="P17" i="45"/>
  <c r="BC53" i="41"/>
  <c r="R71" i="41"/>
  <c r="X31" i="41"/>
  <c r="X17" i="41"/>
  <c r="BH80" i="41"/>
  <c r="AO80" i="41"/>
  <c r="AL62" i="41"/>
  <c r="AI28" i="41"/>
  <c r="AP57" i="41"/>
  <c r="AG59" i="41"/>
  <c r="AD27" i="41"/>
  <c r="BH48" i="41"/>
  <c r="P80" i="41"/>
  <c r="BF42" i="41"/>
  <c r="AU36" i="41"/>
  <c r="W19" i="41"/>
  <c r="AC25" i="45"/>
  <c r="W47" i="41"/>
  <c r="BE65" i="41"/>
  <c r="BI26" i="41"/>
  <c r="Y59" i="41"/>
  <c r="AN79" i="41"/>
  <c r="Q43" i="41"/>
  <c r="Q25" i="41"/>
  <c r="BK41" i="41"/>
  <c r="V24" i="45"/>
  <c r="AH15" i="45"/>
  <c r="AC47" i="41"/>
  <c r="AE40" i="41"/>
  <c r="P16" i="41"/>
  <c r="AB49" i="41"/>
  <c r="H11" i="45"/>
  <c r="AV80" i="41"/>
  <c r="BI73" i="41"/>
  <c r="BC42" i="41"/>
  <c r="AS68" i="41"/>
  <c r="V15" i="45"/>
  <c r="Z78" i="41"/>
  <c r="AO40" i="41"/>
  <c r="BE37" i="41"/>
  <c r="R18" i="41"/>
  <c r="AA54" i="41"/>
  <c r="AE53" i="41"/>
  <c r="BD42" i="41"/>
  <c r="BA71" i="41"/>
  <c r="BH30" i="41"/>
  <c r="AM18" i="41"/>
  <c r="AS72" i="41"/>
  <c r="X21" i="41"/>
  <c r="Z16" i="45"/>
  <c r="BG37" i="41"/>
  <c r="N76" i="41"/>
  <c r="T18" i="41"/>
  <c r="AV26" i="41"/>
  <c r="AN21" i="41"/>
  <c r="O13" i="45"/>
  <c r="Z69" i="41"/>
  <c r="AW44" i="41"/>
  <c r="BE35" i="41"/>
  <c r="AD13" i="45"/>
  <c r="AY80" i="41"/>
  <c r="BE80" i="41"/>
  <c r="R31" i="41"/>
  <c r="U32" i="41"/>
  <c r="AL44" i="41"/>
  <c r="W45" i="41"/>
  <c r="AB24" i="45"/>
  <c r="Z71" i="41"/>
  <c r="AI41" i="41"/>
  <c r="AN53" i="41"/>
  <c r="AB21" i="45"/>
  <c r="AU73" i="41"/>
  <c r="AU15" i="41"/>
  <c r="AD78" i="41"/>
  <c r="BE55" i="41"/>
  <c r="AG79" i="41"/>
  <c r="AV45" i="41"/>
  <c r="BH60" i="41"/>
  <c r="F42" i="41"/>
  <c r="M18" i="45"/>
  <c r="BG65" i="41"/>
  <c r="R53" i="41"/>
  <c r="V34" i="41"/>
  <c r="AN48" i="41"/>
  <c r="DX18" i="12"/>
  <c r="AC50" i="41"/>
  <c r="BC76" i="41"/>
  <c r="AD20" i="45"/>
  <c r="AB44" i="41"/>
  <c r="AC20" i="41"/>
  <c r="AO18" i="41"/>
  <c r="X42" i="41"/>
  <c r="AT70" i="41"/>
  <c r="AA20" i="45"/>
  <c r="EE18" i="12"/>
  <c r="M24" i="45"/>
  <c r="N45" i="41"/>
  <c r="AZ37" i="41"/>
  <c r="AO19" i="41"/>
  <c r="AG71" i="41"/>
  <c r="V38" i="41"/>
  <c r="F66" i="41"/>
  <c r="X25" i="41"/>
  <c r="AU20" i="41"/>
  <c r="AL50" i="41"/>
  <c r="N30" i="41"/>
  <c r="AB16" i="41"/>
  <c r="AF21" i="45"/>
  <c r="AJ34" i="41"/>
  <c r="X68" i="41"/>
  <c r="T45" i="41"/>
  <c r="BK58" i="41"/>
  <c r="Y58" i="41"/>
  <c r="U63" i="41"/>
  <c r="V16" i="41"/>
  <c r="AL54" i="41"/>
  <c r="DW5" i="12"/>
  <c r="Z47" i="41"/>
  <c r="BH39" i="41"/>
  <c r="BC49" i="41"/>
  <c r="N56" i="41"/>
  <c r="AS66" i="41"/>
  <c r="V67" i="41"/>
  <c r="AR46" i="41"/>
  <c r="AW77" i="41"/>
  <c r="AM58" i="41"/>
  <c r="AA55" i="41"/>
  <c r="BG57" i="41"/>
  <c r="Y70" i="41"/>
  <c r="BE52" i="41"/>
  <c r="T31" i="41"/>
  <c r="BC47" i="41"/>
  <c r="AV65" i="41"/>
  <c r="AZ68" i="41"/>
  <c r="BE58" i="41"/>
  <c r="AB25" i="41"/>
  <c r="AK50" i="41"/>
  <c r="BK70" i="41"/>
  <c r="W30" i="41"/>
  <c r="AG78" i="41"/>
  <c r="AJ21" i="41"/>
  <c r="AR53" i="41"/>
  <c r="AH11" i="45"/>
  <c r="AQ53" i="41"/>
  <c r="AJ49" i="41"/>
  <c r="EH18" i="12"/>
  <c r="AX67" i="41"/>
  <c r="AX53" i="41"/>
  <c r="R64" i="41"/>
  <c r="AO41" i="41"/>
  <c r="Z21" i="45"/>
  <c r="S28" i="41"/>
  <c r="AH73" i="41"/>
  <c r="AO61" i="41"/>
  <c r="X26" i="41"/>
  <c r="T56" i="41"/>
  <c r="AR70" i="41"/>
  <c r="AW40" i="41"/>
  <c r="Z26" i="41"/>
  <c r="BA50" i="41"/>
  <c r="W21" i="41"/>
  <c r="S61" i="41"/>
  <c r="AO36" i="41"/>
  <c r="AG55" i="41"/>
  <c r="AI31" i="41"/>
  <c r="AG52" i="41"/>
  <c r="AT80" i="41"/>
  <c r="S64" i="41"/>
  <c r="BF65" i="41"/>
  <c r="AO79" i="41"/>
  <c r="AA74" i="41"/>
  <c r="Y33" i="41"/>
  <c r="AO51" i="41"/>
  <c r="T53" i="41"/>
  <c r="AP66" i="41"/>
  <c r="F65" i="41"/>
  <c r="BB78" i="41"/>
  <c r="R19" i="45"/>
  <c r="Y77" i="41"/>
  <c r="BE54" i="41"/>
  <c r="Y17" i="41"/>
  <c r="W22" i="45"/>
  <c r="AU51" i="41"/>
  <c r="BF45" i="41"/>
  <c r="AZ45" i="41"/>
  <c r="S13" i="45"/>
  <c r="AV71" i="41"/>
  <c r="Q15" i="41"/>
  <c r="Y49" i="41"/>
  <c r="AW25" i="41"/>
  <c r="AZ55" i="41"/>
  <c r="AD77" i="41"/>
  <c r="AD38" i="41"/>
  <c r="AR47" i="41"/>
  <c r="AM51" i="41"/>
  <c r="F63" i="41"/>
  <c r="V55" i="41"/>
  <c r="BB37" i="41"/>
  <c r="Z17" i="41"/>
  <c r="AK32" i="41"/>
  <c r="AZ53" i="41"/>
  <c r="N27" i="41"/>
  <c r="AU17" i="41"/>
  <c r="AH36" i="41"/>
  <c r="AM39" i="41"/>
  <c r="AG69" i="41"/>
  <c r="BH26" i="41"/>
  <c r="H19" i="45"/>
  <c r="AC15" i="45"/>
  <c r="BG45" i="41"/>
  <c r="AG61" i="41"/>
  <c r="AG31" i="41"/>
  <c r="AF48" i="41"/>
  <c r="R13" i="45"/>
  <c r="AU41" i="41"/>
  <c r="N55" i="41"/>
  <c r="F39" i="41"/>
  <c r="O23" i="45"/>
  <c r="Y72" i="41"/>
  <c r="BB45" i="41"/>
  <c r="P57" i="41"/>
  <c r="BH78" i="41"/>
  <c r="AV18" i="41"/>
  <c r="AC36" i="41"/>
  <c r="AK49" i="41"/>
  <c r="EI18" i="12"/>
  <c r="V28" i="41"/>
  <c r="AZ31" i="41"/>
  <c r="AM26" i="41"/>
  <c r="AH39" i="41"/>
  <c r="T28" i="41"/>
  <c r="AY41" i="41"/>
  <c r="X36" i="41"/>
  <c r="O65" i="41"/>
  <c r="P60" i="41"/>
  <c r="BC72" i="41"/>
  <c r="AS80" i="41"/>
  <c r="AK80" i="41"/>
  <c r="X16" i="45"/>
  <c r="AH66" i="41"/>
  <c r="O66" i="41"/>
  <c r="N51" i="41"/>
  <c r="BF80" i="41"/>
  <c r="AA15" i="41"/>
  <c r="AM43" i="41"/>
  <c r="AC43" i="41"/>
  <c r="BC38" i="41"/>
  <c r="O75" i="41"/>
  <c r="AZ78" i="41"/>
  <c r="AX25" i="41"/>
  <c r="BH51" i="41"/>
  <c r="AR60" i="41"/>
  <c r="AW43" i="41"/>
  <c r="O20" i="41"/>
  <c r="S17" i="45"/>
  <c r="AU31" i="41"/>
  <c r="R63" i="41"/>
  <c r="H12" i="45"/>
  <c r="J13" i="45"/>
  <c r="G22" i="45"/>
  <c r="AC30" i="41"/>
  <c r="AX46" i="41"/>
  <c r="N22" i="45"/>
  <c r="AO15" i="41"/>
  <c r="BD55" i="41"/>
  <c r="AS59" i="41"/>
  <c r="Z61" i="41"/>
  <c r="BH56" i="41"/>
  <c r="AU69" i="41"/>
  <c r="BC35" i="41"/>
  <c r="U23" i="45"/>
  <c r="AW34" i="41"/>
  <c r="T69" i="41"/>
  <c r="BG48" i="41"/>
  <c r="Y25" i="41"/>
  <c r="W70" i="41"/>
  <c r="BG74" i="41"/>
  <c r="BH72" i="41"/>
  <c r="FC18" i="12"/>
  <c r="V65" i="41"/>
  <c r="AA58" i="41"/>
  <c r="AH37" i="41"/>
  <c r="AK30" i="41"/>
  <c r="BJ19" i="41"/>
  <c r="S31" i="41"/>
  <c r="AX68" i="41"/>
  <c r="AF60" i="41"/>
  <c r="AU74" i="41"/>
  <c r="N29" i="41"/>
  <c r="AF36" i="41"/>
  <c r="Z60" i="41"/>
  <c r="BE72" i="41"/>
  <c r="AK73" i="41"/>
  <c r="AW54" i="41"/>
  <c r="AZ54" i="41"/>
  <c r="R37" i="41"/>
  <c r="AJ72" i="41"/>
  <c r="T41" i="41"/>
  <c r="F53" i="41"/>
  <c r="Z62" i="41"/>
  <c r="AY45" i="41"/>
  <c r="AI39" i="41"/>
  <c r="X73" i="41"/>
  <c r="AL26" i="41"/>
  <c r="AD62" i="41"/>
  <c r="AO45" i="41"/>
  <c r="P39" i="41"/>
  <c r="AJ78" i="41"/>
  <c r="R49" i="41"/>
  <c r="N13" i="45"/>
  <c r="X70" i="41"/>
  <c r="AT78" i="41"/>
  <c r="AN44" i="41"/>
  <c r="AP76" i="41"/>
  <c r="AL47" i="41"/>
  <c r="AT58" i="41"/>
  <c r="AO66" i="41"/>
  <c r="U41" i="41"/>
  <c r="BF57" i="41"/>
  <c r="AX29" i="41"/>
  <c r="AL72" i="41"/>
  <c r="V77" i="41"/>
  <c r="BA66" i="41"/>
  <c r="AR19" i="41"/>
  <c r="BD78" i="41"/>
  <c r="AV34" i="41"/>
  <c r="AJ25" i="41"/>
  <c r="AU80" i="41"/>
  <c r="BC80" i="41"/>
  <c r="E25" i="45"/>
  <c r="Y30" i="41"/>
  <c r="BI47" i="41"/>
  <c r="BA40" i="41"/>
  <c r="H24" i="45"/>
  <c r="BK21" i="41"/>
  <c r="O46" i="41"/>
  <c r="L13" i="45"/>
  <c r="AR45" i="41"/>
  <c r="Y65" i="41"/>
  <c r="AT56" i="41"/>
  <c r="AY62" i="41"/>
  <c r="W71" i="41"/>
  <c r="R16" i="41"/>
  <c r="W40" i="41"/>
  <c r="AT47" i="41"/>
  <c r="L21" i="45"/>
  <c r="R15" i="41"/>
  <c r="AU70" i="41"/>
  <c r="AY78" i="41"/>
  <c r="Z80" i="41"/>
  <c r="Y18" i="41"/>
  <c r="AO60" i="41"/>
  <c r="Q40" i="41"/>
  <c r="AK75" i="41"/>
  <c r="O18" i="41"/>
  <c r="BG44" i="41"/>
  <c r="BA78" i="41"/>
  <c r="V42" i="41"/>
  <c r="AQ77" i="41"/>
  <c r="AH27" i="41"/>
  <c r="AC17" i="45"/>
  <c r="Q15" i="45"/>
  <c r="AO43" i="41"/>
  <c r="AE43" i="41"/>
  <c r="BE48" i="41"/>
  <c r="AT72" i="41"/>
  <c r="AU46" i="41"/>
  <c r="AH67" i="41"/>
  <c r="BC41" i="41"/>
  <c r="AD50" i="41"/>
  <c r="AB79" i="41"/>
  <c r="AA17" i="41"/>
  <c r="BF76" i="41"/>
  <c r="BA47" i="41"/>
  <c r="BJ76" i="41"/>
  <c r="AQ34" i="41"/>
  <c r="AW48" i="41"/>
  <c r="AD20" i="41"/>
  <c r="Z37" i="41"/>
  <c r="X59" i="41"/>
  <c r="AQ41" i="41"/>
  <c r="P34" i="41"/>
  <c r="U72" i="41"/>
  <c r="AS29" i="41"/>
  <c r="AX69" i="41"/>
  <c r="AR42" i="41"/>
  <c r="BJ46" i="41"/>
  <c r="AL75" i="41"/>
  <c r="S76" i="41"/>
  <c r="AE31" i="41"/>
  <c r="AP28" i="41"/>
  <c r="AG22" i="45"/>
  <c r="S71" i="41"/>
  <c r="U59" i="41"/>
  <c r="AM71" i="41"/>
  <c r="AC11" i="45"/>
  <c r="AE52" i="41"/>
  <c r="BJ54" i="41"/>
  <c r="W57" i="41"/>
  <c r="AY27" i="41"/>
  <c r="AA21" i="45"/>
  <c r="T80" i="41"/>
  <c r="AU26" i="41"/>
  <c r="AN31" i="41"/>
  <c r="AW72" i="41"/>
  <c r="AC41" i="41"/>
  <c r="P30" i="41"/>
  <c r="AF40" i="41"/>
  <c r="BJ25" i="41"/>
  <c r="AD49" i="41"/>
  <c r="AY66" i="41"/>
  <c r="Q79" i="41"/>
  <c r="AM35" i="41"/>
  <c r="AZ17" i="41"/>
  <c r="BK18" i="41"/>
  <c r="W38" i="41"/>
  <c r="AQ33" i="41"/>
  <c r="AF27" i="41"/>
  <c r="BH45" i="41"/>
  <c r="O12" i="45"/>
  <c r="T39" i="41"/>
  <c r="AC18" i="41"/>
  <c r="AB73" i="41"/>
  <c r="AN78" i="41"/>
  <c r="X48" i="41"/>
  <c r="AO29" i="41"/>
  <c r="BC78" i="41"/>
  <c r="BJ40" i="41"/>
  <c r="AY34" i="41"/>
  <c r="AI29" i="41"/>
  <c r="X20" i="41"/>
  <c r="S53" i="41"/>
  <c r="AS64" i="41"/>
  <c r="AA22" i="45"/>
  <c r="AM45" i="41"/>
  <c r="BD28" i="41"/>
  <c r="BI54" i="41"/>
  <c r="AQ64" i="41"/>
  <c r="F38" i="41"/>
  <c r="R24" i="45"/>
  <c r="AB60" i="41"/>
  <c r="AB18" i="41"/>
  <c r="AI26" i="41"/>
  <c r="BF46" i="41"/>
  <c r="Q42" i="41"/>
  <c r="F45" i="41"/>
  <c r="AE54" i="41"/>
  <c r="BH29" i="41"/>
  <c r="Z31" i="41"/>
  <c r="AG23" i="45"/>
  <c r="V20" i="41"/>
  <c r="Q21" i="45"/>
  <c r="AG12" i="45"/>
  <c r="AN16" i="41"/>
  <c r="N21" i="41"/>
  <c r="AV66" i="41"/>
  <c r="N50" i="41"/>
  <c r="Z43" i="41"/>
  <c r="U54" i="41"/>
  <c r="T35" i="41"/>
  <c r="AK18" i="41"/>
  <c r="AF19" i="45"/>
  <c r="AA66" i="41"/>
  <c r="AF74" i="41"/>
  <c r="BG54" i="41"/>
  <c r="V66" i="41"/>
  <c r="AJ28" i="41"/>
  <c r="AU55" i="41"/>
  <c r="BB51" i="41"/>
  <c r="BK32" i="41"/>
  <c r="AO20" i="41"/>
  <c r="BB71" i="41"/>
  <c r="S70" i="41"/>
  <c r="AF71" i="41"/>
  <c r="BK30" i="41"/>
  <c r="BD77" i="41"/>
  <c r="AT76" i="41"/>
  <c r="BC27" i="41"/>
  <c r="AT63" i="41"/>
  <c r="BG70" i="41"/>
  <c r="AN15" i="41"/>
  <c r="BI27" i="41"/>
  <c r="P11" i="45"/>
  <c r="BA77" i="41"/>
  <c r="AE56" i="41"/>
  <c r="AG67" i="41"/>
  <c r="AX43" i="41"/>
  <c r="Z54" i="41"/>
  <c r="S15" i="41"/>
  <c r="F1" i="54"/>
  <c r="R45" i="41"/>
  <c r="N40" i="41"/>
  <c r="BJ66" i="41"/>
  <c r="BK16" i="41"/>
  <c r="BG59" i="41"/>
  <c r="I23" i="45"/>
  <c r="AD15" i="41"/>
  <c r="BA28" i="41"/>
  <c r="AA73" i="41"/>
  <c r="AE35" i="41"/>
  <c r="O67" i="41"/>
  <c r="AB19" i="41"/>
  <c r="AZ75" i="41"/>
  <c r="BG61" i="41"/>
  <c r="I18" i="45"/>
  <c r="R50" i="41"/>
  <c r="AY31" i="41"/>
  <c r="AS48" i="41"/>
  <c r="AF73" i="41"/>
  <c r="BH71" i="41"/>
  <c r="X45" i="41"/>
  <c r="AM40" i="41"/>
  <c r="BI68" i="41"/>
  <c r="AE12" i="45"/>
  <c r="N34" i="41"/>
  <c r="AM17" i="41"/>
  <c r="Y51" i="41"/>
  <c r="BF72" i="41"/>
  <c r="AZ48" i="41"/>
  <c r="F29" i="41"/>
  <c r="EM18" i="12"/>
  <c r="AO46" i="41"/>
  <c r="R59" i="41"/>
  <c r="AX21" i="41"/>
  <c r="Z34" i="41"/>
  <c r="AR57" i="41"/>
  <c r="AV53" i="41"/>
  <c r="AT45" i="41"/>
  <c r="BA68" i="41"/>
  <c r="AC40" i="41"/>
  <c r="AA15" i="45"/>
  <c r="AW67" i="41"/>
  <c r="U27" i="41"/>
  <c r="U76" i="41"/>
  <c r="AX37" i="41"/>
  <c r="BD49" i="41"/>
  <c r="R14" i="45"/>
  <c r="N12" i="45"/>
  <c r="AG72" i="41"/>
  <c r="AI49" i="41"/>
  <c r="BA52" i="41"/>
  <c r="F74" i="41"/>
  <c r="AA33" i="41"/>
  <c r="BH43" i="41"/>
  <c r="O71" i="41"/>
  <c r="BJ32" i="41"/>
  <c r="AK68" i="41"/>
  <c r="AZ71" i="41"/>
  <c r="AY64" i="41"/>
  <c r="AV40" i="41"/>
  <c r="BE64" i="41"/>
  <c r="P25" i="41"/>
  <c r="AN27" i="41"/>
  <c r="BE19" i="41"/>
  <c r="U20" i="41"/>
  <c r="AV48" i="41"/>
  <c r="Y66" i="41"/>
  <c r="AR41" i="41"/>
  <c r="T23" i="45"/>
  <c r="AF46" i="41"/>
  <c r="F17" i="45"/>
  <c r="W16" i="41"/>
  <c r="AW60" i="41"/>
  <c r="U17" i="45"/>
  <c r="AI21" i="41"/>
  <c r="Z74" i="41"/>
  <c r="AE73" i="41"/>
  <c r="H20" i="45"/>
  <c r="AM76" i="41"/>
  <c r="AM67" i="41"/>
  <c r="AT73" i="41"/>
  <c r="BI67" i="41"/>
  <c r="AO52" i="41"/>
  <c r="BE69" i="41"/>
  <c r="AY30" i="41"/>
  <c r="AY25" i="41"/>
  <c r="Y22" i="45"/>
  <c r="AK55" i="41"/>
  <c r="BB80" i="41"/>
  <c r="V36" i="41"/>
  <c r="T43" i="41"/>
  <c r="BE28" i="41"/>
  <c r="AD24" i="45"/>
  <c r="Z16" i="41"/>
  <c r="U62" i="41"/>
  <c r="AV20" i="41"/>
  <c r="AF52" i="41"/>
  <c r="AU45" i="41"/>
  <c r="AA34" i="41"/>
  <c r="Q25" i="45"/>
  <c r="K14" i="45"/>
  <c r="BD43" i="41"/>
  <c r="AF44" i="41"/>
  <c r="S29" i="41"/>
  <c r="AF23" i="45"/>
  <c r="P68" i="41"/>
  <c r="Q80" i="41"/>
  <c r="BC67" i="41"/>
  <c r="AJ18" i="41"/>
  <c r="BF73" i="41"/>
  <c r="AY72" i="41"/>
  <c r="Z76" i="41"/>
  <c r="N20" i="45"/>
  <c r="AA68" i="41"/>
  <c r="BI19" i="41"/>
  <c r="AH38" i="41"/>
  <c r="BG75" i="41"/>
  <c r="X52" i="41"/>
  <c r="AO39" i="41"/>
  <c r="T52" i="41"/>
  <c r="E18" i="45"/>
  <c r="AG49" i="41"/>
  <c r="BC30" i="41"/>
  <c r="AB33" i="41"/>
  <c r="AY48" i="41"/>
  <c r="Q19" i="45"/>
  <c r="Y48" i="41"/>
  <c r="AO38" i="41"/>
  <c r="U61" i="41"/>
  <c r="S26" i="41"/>
  <c r="AU54" i="41"/>
  <c r="T60" i="41"/>
  <c r="AP27" i="41"/>
  <c r="AQ60" i="41"/>
  <c r="AI77" i="41"/>
  <c r="AV60" i="41"/>
  <c r="K13" i="45"/>
  <c r="BD68" i="41"/>
  <c r="AL35" i="41"/>
  <c r="AE41" i="41"/>
  <c r="S55" i="41"/>
  <c r="AE57" i="41"/>
  <c r="AZ43" i="41"/>
  <c r="BK25" i="41"/>
  <c r="AG36" i="41"/>
  <c r="AO70" i="41"/>
  <c r="AR16" i="41"/>
  <c r="AU43" i="41"/>
  <c r="F51" i="41"/>
  <c r="S44" i="41"/>
  <c r="AR51" i="41"/>
  <c r="BG52" i="41"/>
  <c r="W26" i="41"/>
  <c r="BJ21" i="41"/>
  <c r="Y67" i="41"/>
  <c r="AE61" i="41"/>
  <c r="X11" i="45"/>
  <c r="Y37" i="41"/>
  <c r="BG47" i="41"/>
  <c r="U26" i="41"/>
  <c r="BH73" i="41"/>
  <c r="AA18" i="41"/>
  <c r="AT66" i="41"/>
  <c r="BJ30" i="41"/>
  <c r="BK60" i="41"/>
  <c r="AA77" i="41"/>
  <c r="Y60" i="41"/>
  <c r="BA34" i="41"/>
  <c r="V44" i="41"/>
  <c r="AN29" i="41"/>
  <c r="AV17" i="41"/>
  <c r="AH15" i="41"/>
  <c r="AQ62" i="41"/>
  <c r="AV27" i="41"/>
  <c r="Z33" i="41"/>
  <c r="AO32" i="41"/>
  <c r="AZ32" i="41"/>
  <c r="AB15" i="41"/>
  <c r="BI62" i="41"/>
  <c r="V58" i="41"/>
  <c r="AM66" i="41"/>
  <c r="R20" i="41"/>
  <c r="AH53" i="41"/>
  <c r="BK73" i="41"/>
  <c r="U14" i="45"/>
  <c r="Z44" i="41"/>
  <c r="AH44" i="41"/>
  <c r="AD48" i="41"/>
  <c r="AF67" i="41"/>
  <c r="AC58" i="41"/>
  <c r="AP62" i="41"/>
  <c r="F61" i="41"/>
  <c r="BF78" i="41"/>
  <c r="BB40" i="41"/>
  <c r="P69" i="41"/>
  <c r="F21" i="45"/>
  <c r="X74" i="41"/>
  <c r="BJ53" i="41"/>
  <c r="AD16" i="45"/>
  <c r="AJ55" i="41"/>
  <c r="O47" i="41"/>
  <c r="Q73" i="41"/>
  <c r="R75" i="41"/>
  <c r="O34" i="41"/>
  <c r="AB31" i="41"/>
  <c r="AX54" i="41"/>
  <c r="BA69" i="41"/>
  <c r="U49" i="41"/>
  <c r="Q57" i="41"/>
  <c r="AR78" i="41"/>
  <c r="AW55" i="41"/>
  <c r="M16" i="45"/>
  <c r="BB56" i="41"/>
  <c r="X41" i="41"/>
  <c r="AL45" i="41"/>
  <c r="R72" i="41"/>
  <c r="AE42" i="41"/>
  <c r="AB66" i="41"/>
  <c r="AW57" i="41"/>
  <c r="AZ16" i="41"/>
  <c r="U12" i="45"/>
  <c r="AJ59" i="41"/>
  <c r="AE49" i="41"/>
  <c r="BA31" i="41"/>
  <c r="T73" i="41"/>
  <c r="BI61" i="41"/>
  <c r="L15" i="45"/>
  <c r="Q37" i="41"/>
  <c r="F48" i="41"/>
  <c r="AP63" i="41"/>
  <c r="AR62" i="41"/>
  <c r="V31" i="41"/>
  <c r="AY63" i="41"/>
  <c r="AJ66" i="41"/>
  <c r="Q27" i="41"/>
  <c r="BE16" i="41"/>
  <c r="F77" i="41"/>
  <c r="Y79" i="41"/>
  <c r="AW71" i="41"/>
  <c r="AF14" i="45"/>
  <c r="BJ51" i="41"/>
  <c r="AR64" i="41"/>
  <c r="DV18" i="12"/>
  <c r="AR26" i="41"/>
  <c r="BA62" i="41"/>
  <c r="X66" i="41"/>
  <c r="AO53" i="41"/>
  <c r="N77" i="41"/>
  <c r="X61" i="41"/>
  <c r="AF68" i="41"/>
  <c r="AR71" i="41"/>
  <c r="AE28" i="41"/>
  <c r="Y54" i="41"/>
  <c r="BD80" i="41"/>
  <c r="BE44" i="41"/>
  <c r="X53" i="41"/>
  <c r="AD72" i="41"/>
  <c r="AT57" i="41"/>
  <c r="N25" i="41"/>
  <c r="AG53" i="41"/>
  <c r="AH13" i="45"/>
  <c r="AS36" i="41"/>
  <c r="V17" i="45"/>
  <c r="AK53" i="41"/>
  <c r="O19" i="45"/>
  <c r="T26" i="41"/>
  <c r="BI57" i="41"/>
  <c r="AZ21" i="41"/>
  <c r="AX70" i="41"/>
  <c r="AF62" i="41"/>
  <c r="BB35" i="41"/>
  <c r="AG48" i="41"/>
  <c r="K15" i="45"/>
  <c r="BJ68" i="41"/>
  <c r="Y74" i="41"/>
  <c r="N70" i="41"/>
  <c r="AK59" i="41"/>
  <c r="BD16" i="41"/>
  <c r="BH76" i="41"/>
  <c r="Q16" i="45"/>
  <c r="BH35" i="41"/>
  <c r="R73" i="41"/>
  <c r="AR66" i="41"/>
  <c r="BH40" i="41"/>
  <c r="AS33" i="41"/>
  <c r="AP61" i="41"/>
  <c r="BD41" i="41"/>
  <c r="AC46" i="41"/>
  <c r="AG64" i="41"/>
  <c r="BK31" i="41"/>
  <c r="BD51" i="41"/>
  <c r="AS43" i="41"/>
  <c r="AB26" i="41"/>
  <c r="F11" i="55"/>
  <c r="S56" i="41"/>
  <c r="AC66" i="41"/>
  <c r="Q30" i="41"/>
  <c r="AW46" i="41"/>
  <c r="W78" i="41"/>
  <c r="O78" i="41"/>
  <c r="V43" i="41"/>
  <c r="N67" i="41"/>
  <c r="S40" i="41"/>
  <c r="BB52" i="41"/>
  <c r="BH47" i="41"/>
  <c r="AS31" i="41"/>
  <c r="Y31" i="41"/>
  <c r="AE45" i="41"/>
  <c r="BF56" i="41"/>
  <c r="S14" i="45"/>
  <c r="AM68" i="41"/>
  <c r="AC60" i="41"/>
  <c r="P74" i="41"/>
  <c r="AE47" i="41"/>
  <c r="AH50" i="41"/>
  <c r="BI79" i="41"/>
  <c r="BE31" i="41"/>
  <c r="AF63" i="41"/>
  <c r="AX48" i="41"/>
  <c r="AK78" i="41"/>
  <c r="V40" i="41"/>
  <c r="AT44" i="41"/>
  <c r="AP60" i="41"/>
  <c r="AC38" i="41"/>
  <c r="Q21" i="41"/>
  <c r="BE56" i="41"/>
  <c r="F44" i="41"/>
  <c r="AC39" i="41"/>
  <c r="AI32" i="41"/>
  <c r="BK43" i="41"/>
  <c r="AG32" i="41"/>
  <c r="BG64" i="41"/>
  <c r="AF12" i="45"/>
  <c r="AH19" i="45"/>
  <c r="AA17" i="45"/>
  <c r="AS58" i="41"/>
  <c r="F41" i="41"/>
  <c r="AJ76" i="41"/>
  <c r="AO17" i="41"/>
  <c r="V22" i="45"/>
  <c r="AG34" i="41"/>
  <c r="AS50" i="41"/>
  <c r="F78" i="41"/>
  <c r="W15" i="41"/>
  <c r="AG77" i="41"/>
  <c r="P58" i="41"/>
  <c r="AC20" i="45"/>
  <c r="G11" i="45"/>
  <c r="E21" i="45"/>
  <c r="BC46" i="41"/>
  <c r="AH57" i="41"/>
  <c r="Y21" i="45"/>
  <c r="J25" i="45"/>
  <c r="V71" i="41"/>
  <c r="BJ75" i="41"/>
  <c r="AB38" i="41"/>
  <c r="BH77" i="41"/>
  <c r="S66" i="41"/>
  <c r="N68" i="41"/>
  <c r="BF77" i="41"/>
  <c r="AF17" i="41"/>
  <c r="AQ65" i="41"/>
  <c r="AK41" i="41"/>
  <c r="BD64" i="41"/>
  <c r="BC55" i="41"/>
  <c r="AC19" i="41"/>
  <c r="BB30" i="41"/>
  <c r="W20" i="45"/>
  <c r="AC16" i="41"/>
  <c r="AI48" i="41"/>
  <c r="T50" i="41"/>
  <c r="AE15" i="41"/>
  <c r="T62" i="41"/>
  <c r="BJ74" i="41"/>
  <c r="AR80" i="41"/>
  <c r="Z68" i="41"/>
  <c r="AF64" i="41"/>
  <c r="W76" i="41"/>
  <c r="AR68" i="41"/>
  <c r="AD36" i="41"/>
  <c r="AQ80" i="41"/>
  <c r="K23" i="45"/>
  <c r="AB71" i="41"/>
  <c r="F23" i="45"/>
  <c r="AF17" i="45"/>
  <c r="G16" i="45"/>
  <c r="P59" i="41"/>
  <c r="AE16" i="45"/>
  <c r="BD17" i="41"/>
  <c r="BB57" i="41"/>
  <c r="O69" i="41"/>
  <c r="BD39" i="41"/>
  <c r="AU76" i="41"/>
  <c r="R33" i="41"/>
  <c r="AV38" i="41"/>
  <c r="N66" i="41"/>
  <c r="G24" i="45"/>
  <c r="AM60" i="41"/>
  <c r="AC69" i="41"/>
  <c r="AZ42" i="41"/>
  <c r="AU67" i="41"/>
  <c r="BC75" i="41"/>
  <c r="AJ29" i="41"/>
  <c r="AT34" i="41"/>
  <c r="AL67" i="41"/>
  <c r="AZ35" i="41"/>
  <c r="AU33" i="41"/>
  <c r="X49" i="41"/>
  <c r="AM42" i="41"/>
  <c r="P43" i="41"/>
  <c r="T57" i="41"/>
  <c r="AL21" i="41"/>
  <c r="V32" i="41"/>
  <c r="AB19" i="45"/>
  <c r="AP74" i="41"/>
  <c r="X25" i="45"/>
  <c r="AT74" i="41"/>
  <c r="AM69" i="41"/>
  <c r="BB15" i="41"/>
  <c r="X51" i="41"/>
  <c r="M23" i="45"/>
  <c r="AR25" i="41"/>
  <c r="AB18" i="45"/>
  <c r="BJ31" i="41"/>
  <c r="BF34" i="41"/>
  <c r="AQ32" i="41"/>
  <c r="AD21" i="41"/>
  <c r="AM78" i="41"/>
  <c r="N16" i="41"/>
  <c r="EP18" i="12"/>
  <c r="N31" i="41"/>
  <c r="AJ33" i="41"/>
  <c r="J18" i="45"/>
  <c r="AO25" i="41"/>
  <c r="AC59" i="41"/>
  <c r="AI42" i="41"/>
  <c r="AN52" i="41"/>
  <c r="AA14" i="45"/>
  <c r="R48" i="41"/>
  <c r="N23" i="45"/>
  <c r="AP73" i="41"/>
  <c r="BB65" i="41"/>
  <c r="BH38" i="41"/>
  <c r="BD62" i="41"/>
  <c r="AU71" i="41"/>
  <c r="AE51" i="41"/>
  <c r="BH41" i="41"/>
  <c r="AS61" i="41"/>
  <c r="AR29" i="41"/>
  <c r="BC63" i="41"/>
  <c r="P66" i="41"/>
  <c r="BD47" i="41"/>
  <c r="BJ44" i="41"/>
  <c r="BI71" i="41"/>
  <c r="AG43" i="41"/>
  <c r="BF40" i="41"/>
  <c r="AM53" i="41"/>
  <c r="X62" i="41"/>
  <c r="AY15" i="41"/>
  <c r="BG25" i="41"/>
  <c r="BI42" i="41"/>
  <c r="W42" i="41"/>
  <c r="N74" i="41"/>
  <c r="W50" i="41"/>
  <c r="BD71" i="41"/>
  <c r="BB34" i="41"/>
  <c r="Z77" i="41"/>
  <c r="I11" i="45"/>
  <c r="Z15" i="41"/>
  <c r="Z75" i="41"/>
  <c r="V61" i="41"/>
  <c r="AH35" i="41"/>
  <c r="AC70" i="41"/>
  <c r="AT38" i="41"/>
  <c r="AS65" i="41"/>
  <c r="BI37" i="41"/>
  <c r="V18" i="45"/>
  <c r="V21" i="45"/>
  <c r="AY36" i="41"/>
  <c r="BB61" i="41"/>
  <c r="AA50" i="41"/>
  <c r="V59" i="41"/>
  <c r="AY38" i="41"/>
  <c r="Z41" i="41"/>
  <c r="AA20" i="41"/>
  <c r="AO48" i="41"/>
  <c r="BB19" i="41"/>
  <c r="EY18" i="12"/>
  <c r="M14" i="45"/>
  <c r="W13" i="45"/>
  <c r="AF35" i="41"/>
  <c r="AA26" i="41"/>
  <c r="V47" i="41"/>
  <c r="O74" i="41"/>
  <c r="U20" i="45"/>
  <c r="AI63" i="41"/>
  <c r="AU61" i="41"/>
  <c r="AE78" i="41"/>
  <c r="T21" i="41"/>
  <c r="Y39" i="41"/>
  <c r="AN54" i="41"/>
  <c r="R38" i="41"/>
  <c r="BA80" i="41"/>
  <c r="BH36" i="41"/>
  <c r="AP50" i="41"/>
  <c r="BE77" i="41"/>
  <c r="O40" i="41"/>
  <c r="AP38" i="41"/>
  <c r="T32" i="41"/>
  <c r="AB54" i="41"/>
  <c r="BG66" i="41"/>
  <c r="Y45" i="41"/>
  <c r="W80" i="41"/>
  <c r="AD37" i="41"/>
  <c r="BD33" i="41"/>
  <c r="BE67" i="41"/>
  <c r="BD18" i="41"/>
  <c r="O43" i="41"/>
  <c r="AW52" i="41"/>
  <c r="AB64" i="41"/>
  <c r="AF61" i="41"/>
  <c r="AP25" i="41"/>
  <c r="AK61" i="41"/>
  <c r="BG33" i="41"/>
  <c r="O79" i="41"/>
  <c r="Q31" i="41"/>
  <c r="U25" i="41"/>
  <c r="V16" i="45"/>
  <c r="AB22" i="45"/>
  <c r="K20" i="45"/>
  <c r="AD79" i="41"/>
  <c r="AA42" i="41"/>
  <c r="AP15" i="41"/>
  <c r="J19" i="45"/>
  <c r="AA41" i="41"/>
  <c r="O77" i="41"/>
  <c r="AL53" i="41"/>
  <c r="W63" i="41"/>
  <c r="BB70" i="41"/>
  <c r="AW39" i="41"/>
  <c r="O29" i="41"/>
  <c r="AN77" i="41"/>
  <c r="AP51" i="41"/>
  <c r="AN36" i="41"/>
  <c r="AK69" i="41"/>
  <c r="AD64" i="41"/>
  <c r="AP77" i="41"/>
  <c r="AQ43" i="41"/>
  <c r="AA61" i="41"/>
  <c r="AN19" i="41"/>
  <c r="AA59" i="41"/>
  <c r="AK44" i="41"/>
  <c r="AI71" i="41"/>
  <c r="AG74" i="41"/>
  <c r="S43" i="41"/>
  <c r="AC57" i="41"/>
  <c r="AG27" i="41"/>
  <c r="AD17" i="45"/>
  <c r="AX41" i="41"/>
  <c r="BC18" i="41"/>
  <c r="I14" i="45"/>
  <c r="AB51" i="41"/>
  <c r="AM72" i="41"/>
  <c r="AZ46" i="41"/>
  <c r="AJ46" i="41"/>
  <c r="AO69" i="41"/>
  <c r="BJ60" i="41"/>
  <c r="Q32" i="41"/>
  <c r="AA30" i="41"/>
  <c r="BA45" i="41"/>
  <c r="AQ57" i="41"/>
  <c r="AC23" i="45"/>
  <c r="BG58" i="41"/>
  <c r="AI45" i="41"/>
  <c r="AJ75" i="41"/>
  <c r="O70" i="41"/>
  <c r="AK76" i="41"/>
  <c r="AJ15" i="41"/>
  <c r="AK33" i="41"/>
  <c r="G21" i="45"/>
  <c r="X80" i="41"/>
  <c r="AG16" i="41"/>
  <c r="AP80" i="41"/>
  <c r="AD71" i="41"/>
  <c r="BI38" i="41"/>
  <c r="V37" i="41"/>
  <c r="AY37" i="41"/>
  <c r="AZ58" i="41"/>
  <c r="Z57" i="41"/>
  <c r="BK80" i="41"/>
  <c r="U55" i="41"/>
  <c r="AV37" i="41"/>
  <c r="U50" i="41"/>
  <c r="V30" i="41"/>
  <c r="AC67" i="41"/>
  <c r="Y50" i="41"/>
  <c r="Z70" i="41"/>
  <c r="P45" i="41"/>
  <c r="AO54" i="41"/>
  <c r="S39" i="41"/>
  <c r="P72" i="41"/>
  <c r="O16" i="41"/>
  <c r="AG44" i="41"/>
  <c r="AZ28" i="41"/>
  <c r="BC37" i="41"/>
  <c r="AH46" i="41"/>
  <c r="T68" i="41"/>
  <c r="AY49" i="41"/>
  <c r="V23" i="45"/>
  <c r="BI51" i="41"/>
  <c r="AP32" i="41"/>
  <c r="BK15" i="41"/>
  <c r="U38" i="41"/>
  <c r="S17" i="41"/>
  <c r="AI59" i="41"/>
  <c r="AW80" i="41"/>
  <c r="F55" i="41"/>
  <c r="AO42" i="41"/>
  <c r="AK28" i="41"/>
  <c r="AD44" i="41"/>
  <c r="W59" i="41"/>
  <c r="AT21" i="41"/>
  <c r="AU56" i="41"/>
  <c r="BJ78" i="41"/>
  <c r="AR61" i="41"/>
  <c r="R40" i="41"/>
  <c r="BJ65" i="41"/>
  <c r="AW45" i="41"/>
  <c r="S69" i="41"/>
  <c r="AL40" i="41"/>
  <c r="P17" i="41"/>
  <c r="AW21" i="41"/>
  <c r="BA46" i="41"/>
  <c r="AI47" i="41"/>
  <c r="BI56" i="41"/>
  <c r="BE66" i="41"/>
  <c r="P44" i="41"/>
  <c r="W74" i="41"/>
  <c r="AE69" i="41"/>
  <c r="O51" i="41"/>
  <c r="BF36" i="41"/>
  <c r="AG40" i="41"/>
  <c r="O80" i="41"/>
  <c r="AM41" i="41"/>
  <c r="AY20" i="41"/>
  <c r="AL78" i="41"/>
  <c r="AT18" i="41"/>
  <c r="AJ52" i="41"/>
  <c r="AL74" i="41"/>
  <c r="BJ69" i="41"/>
  <c r="AJ38" i="41"/>
  <c r="AD19" i="45"/>
  <c r="P19" i="45"/>
  <c r="BE27" i="41"/>
  <c r="AV31" i="41"/>
  <c r="N26" i="41"/>
  <c r="Y52" i="41"/>
  <c r="BE25" i="41"/>
  <c r="N20" i="41"/>
  <c r="AF39" i="41"/>
  <c r="I13" i="45"/>
  <c r="BB59" i="41"/>
  <c r="AD33" i="41"/>
  <c r="AL49" i="41"/>
  <c r="L10" i="9" a="1"/>
  <c r="S74" i="41"/>
  <c r="T18" i="45"/>
  <c r="AK19" i="41"/>
  <c r="AW17" i="41"/>
  <c r="N14" i="45"/>
  <c r="V51" i="41"/>
  <c r="AP56" i="41"/>
  <c r="Q55" i="41"/>
  <c r="AW76" i="41"/>
  <c r="P18" i="41"/>
  <c r="AJ67" i="41"/>
  <c r="M13" i="45"/>
  <c r="AG17" i="41"/>
  <c r="BK29" i="41"/>
  <c r="Y25" i="45"/>
  <c r="AA38" i="41"/>
  <c r="AT50" i="41"/>
  <c r="AD55" i="41"/>
  <c r="AM59" i="41"/>
  <c r="Z46" i="41"/>
  <c r="R61" i="41"/>
  <c r="BG36" i="41"/>
  <c r="AY60" i="41"/>
  <c r="Q22" i="45"/>
  <c r="AZ20" i="41"/>
  <c r="AX78" i="41"/>
  <c r="AK72" i="41"/>
  <c r="O17" i="45"/>
  <c r="AL20" i="41"/>
  <c r="L17" i="45"/>
  <c r="H13" i="45"/>
  <c r="AJ62" i="41"/>
  <c r="EN18" i="12"/>
  <c r="BJ67" i="41"/>
  <c r="BK51" i="41"/>
  <c r="AX16" i="41"/>
  <c r="AQ76" i="41"/>
  <c r="BI78" i="41"/>
  <c r="R25" i="41"/>
  <c r="Y57" i="41"/>
  <c r="J24" i="45"/>
  <c r="BA25" i="41"/>
  <c r="AX79" i="41"/>
  <c r="AN32" i="41"/>
  <c r="H16" i="45"/>
  <c r="AT26" i="41"/>
  <c r="AS18" i="41"/>
  <c r="BK40" i="41"/>
  <c r="AT42" i="41"/>
  <c r="BK33" i="41"/>
  <c r="AR49" i="41"/>
  <c r="AV64" i="41"/>
  <c r="U58" i="41"/>
  <c r="AD41" i="41"/>
  <c r="AT15" i="41"/>
  <c r="BF63" i="41"/>
  <c r="R47" i="41"/>
  <c r="AP47" i="41"/>
  <c r="BA75" i="41"/>
  <c r="AK29" i="41"/>
  <c r="AZ38" i="41"/>
  <c r="H17" i="45"/>
  <c r="BD65" i="41"/>
  <c r="R41" i="41"/>
  <c r="BB62" i="41"/>
  <c r="AY21" i="41"/>
  <c r="K25" i="45"/>
  <c r="AF20" i="41"/>
  <c r="AK58" i="41"/>
  <c r="AI35" i="41"/>
  <c r="EZ18" i="12"/>
  <c r="AJ80" i="41"/>
  <c r="AX39" i="41"/>
  <c r="AN64" i="41"/>
  <c r="AW64" i="41"/>
  <c r="AP54" i="41"/>
  <c r="BA30" i="41"/>
  <c r="AS39" i="41"/>
  <c r="E15" i="45"/>
  <c r="Y27" i="41"/>
  <c r="R56" i="41"/>
  <c r="AP44" i="41"/>
  <c r="S16" i="41"/>
  <c r="BB16" i="41"/>
  <c r="AP29" i="41"/>
  <c r="N24" i="45"/>
  <c r="K24" i="45"/>
  <c r="AR36" i="41"/>
  <c r="AD23" i="45"/>
  <c r="AW35" i="41"/>
  <c r="AS37" i="41"/>
  <c r="F75" i="41"/>
  <c r="AH48" i="41"/>
  <c r="AY74" i="41"/>
  <c r="AO31" i="41"/>
  <c r="X65" i="41"/>
  <c r="BB48" i="41"/>
  <c r="BA36" i="41"/>
  <c r="AF56" i="41"/>
  <c r="T38" i="41"/>
  <c r="P64" i="41"/>
  <c r="AQ51" i="41"/>
  <c r="AA16" i="45"/>
  <c r="AC13" i="45"/>
  <c r="BB46" i="41"/>
  <c r="AC54" i="41"/>
  <c r="BF53" i="41"/>
  <c r="AT68" i="41"/>
  <c r="V64" i="41"/>
  <c r="AY59" i="41"/>
  <c r="AQ38" i="41"/>
  <c r="Z24" i="45"/>
  <c r="AV68" i="41"/>
  <c r="BJ49" i="41"/>
  <c r="X35" i="41"/>
  <c r="BK64" i="41"/>
  <c r="BA38" i="41"/>
  <c r="AA67" i="41"/>
  <c r="BG55" i="41"/>
  <c r="BF41" i="41"/>
  <c r="AH25" i="45"/>
  <c r="R21" i="41"/>
  <c r="AU42" i="41"/>
  <c r="R25" i="45"/>
  <c r="P54" i="41"/>
  <c r="P13" i="45"/>
  <c r="AE62" i="41"/>
  <c r="AA25" i="41"/>
  <c r="AD63" i="41"/>
  <c r="AH20" i="41"/>
  <c r="AH17" i="41"/>
  <c r="X76" i="41"/>
  <c r="X72" i="41"/>
  <c r="BD63" i="41"/>
  <c r="Q65" i="41"/>
  <c r="R43" i="41"/>
  <c r="AX59" i="41"/>
  <c r="AO30" i="41"/>
  <c r="BK52" i="41"/>
  <c r="AC21" i="41"/>
  <c r="L25" i="45"/>
  <c r="AN25" i="41"/>
  <c r="BF43" i="41"/>
  <c r="AB80" i="41"/>
  <c r="AY55" i="41"/>
  <c r="U13" i="45"/>
  <c r="AB74" i="41"/>
  <c r="U44" i="41"/>
  <c r="U65" i="41"/>
  <c r="AC73" i="41"/>
  <c r="AE23" i="45"/>
  <c r="AD74" i="41"/>
  <c r="S72" i="41"/>
  <c r="O59" i="41"/>
  <c r="AF11" i="45"/>
  <c r="Y46" i="41"/>
  <c r="BD67" i="41"/>
  <c r="AG20" i="41"/>
  <c r="AR74" i="41"/>
  <c r="AF37" i="41"/>
  <c r="AI17" i="41"/>
  <c r="BK65" i="41"/>
  <c r="AD66" i="41"/>
  <c r="AT41" i="41"/>
  <c r="Q54" i="41"/>
  <c r="S16" i="45"/>
  <c r="AE72" i="41"/>
  <c r="T42" i="41"/>
  <c r="P21" i="45"/>
  <c r="BH53" i="41"/>
  <c r="R7" i="9" a="1"/>
  <c r="S41" i="41"/>
  <c r="BJ64" i="41"/>
  <c r="W24" i="45"/>
  <c r="BE32" i="41"/>
  <c r="BH19" i="41"/>
  <c r="AE26" i="41"/>
  <c r="AV75" i="41"/>
  <c r="Z53" i="41"/>
  <c r="X50" i="41"/>
  <c r="AP58" i="41"/>
  <c r="AG76" i="41"/>
  <c r="AU35" i="41"/>
  <c r="AC72" i="41"/>
  <c r="BH20" i="41"/>
  <c r="AW73" i="41"/>
  <c r="BA17" i="41"/>
  <c r="AT52" i="41"/>
  <c r="BB63" i="41"/>
  <c r="AB15" i="45"/>
  <c r="AU38" i="41"/>
  <c r="AC42" i="41"/>
  <c r="AX31" i="41"/>
  <c r="Z25" i="41"/>
  <c r="P12" i="45"/>
  <c r="AX66" i="41"/>
  <c r="AI64" i="41"/>
  <c r="G13" i="45"/>
  <c r="AQ75" i="41"/>
  <c r="AQ35" i="41"/>
  <c r="AR69" i="41"/>
  <c r="BG51" i="41"/>
  <c r="AT77" i="41"/>
  <c r="BF50" i="41"/>
  <c r="AK40" i="41"/>
  <c r="X38" i="41"/>
  <c r="U18" i="45"/>
  <c r="AM73" i="41"/>
  <c r="AA78" i="41"/>
  <c r="U53" i="41"/>
  <c r="BE47" i="41"/>
  <c r="AU58" i="41"/>
  <c r="BG43" i="41"/>
  <c r="BF38" i="41"/>
  <c r="N11" i="45"/>
  <c r="U25" i="45"/>
  <c r="AF19" i="41"/>
  <c r="AL60" i="41"/>
  <c r="AX32" i="41"/>
  <c r="P15" i="45"/>
  <c r="O54" i="41"/>
  <c r="Y21" i="41"/>
  <c r="AC34" i="41"/>
  <c r="AR44" i="41"/>
  <c r="Z30" i="41"/>
  <c r="AN60" i="41"/>
  <c r="R35" i="41"/>
  <c r="AR33" i="41"/>
  <c r="AY29" i="41"/>
  <c r="BK47" i="41"/>
  <c r="K21" i="45"/>
  <c r="AE25" i="45"/>
  <c r="S19" i="41"/>
  <c r="AY26" i="41"/>
  <c r="T44" i="41"/>
  <c r="AV51" i="41"/>
  <c r="AP67" i="41"/>
  <c r="V45" i="41"/>
  <c r="AR35" i="41"/>
  <c r="AM64" i="41"/>
  <c r="AI33" i="41"/>
  <c r="BH46" i="41"/>
  <c r="W32" i="41"/>
  <c r="BB17" i="41"/>
  <c r="V29" i="41"/>
  <c r="F32" i="41"/>
  <c r="BG46" i="41"/>
  <c r="BI39" i="41"/>
  <c r="V18" i="41"/>
  <c r="AG21" i="41"/>
  <c r="R65" i="41"/>
  <c r="BK79" i="41"/>
  <c r="BK67" i="41"/>
  <c r="P33" i="41"/>
  <c r="EX18" i="12"/>
  <c r="AS47" i="41"/>
  <c r="BJ45" i="41"/>
  <c r="N38" i="41"/>
  <c r="Q12" i="45"/>
  <c r="AM16" i="41"/>
  <c r="AM25" i="41"/>
  <c r="X16" i="41"/>
  <c r="R28" i="41"/>
  <c r="BI30" i="41"/>
  <c r="AA19" i="41"/>
  <c r="Y28" i="41"/>
  <c r="W27" i="41"/>
  <c r="AI43" i="41"/>
  <c r="BE70" i="41"/>
  <c r="AV77" i="41"/>
  <c r="BC62" i="41"/>
  <c r="P20" i="41"/>
  <c r="AF16" i="45"/>
  <c r="Z39" i="41"/>
  <c r="E14" i="45"/>
  <c r="AV15" i="41"/>
  <c r="AF76" i="41"/>
  <c r="Z18" i="41"/>
  <c r="AI70" i="41"/>
  <c r="AX61" i="41"/>
  <c r="BB39" i="41"/>
  <c r="O73" i="41"/>
  <c r="K18" i="45"/>
  <c r="N78" i="41"/>
  <c r="BA42" i="41"/>
  <c r="BA64" i="41"/>
  <c r="V57" i="41"/>
  <c r="BB25" i="41"/>
  <c r="BK54" i="41"/>
  <c r="AQ37" i="41"/>
  <c r="AY43" i="41"/>
  <c r="AT27" i="41"/>
  <c r="AX57" i="41"/>
  <c r="P49" i="41"/>
  <c r="AH22" i="45"/>
  <c r="AD59" i="41"/>
  <c r="Q17" i="45"/>
  <c r="AQ40" i="41"/>
  <c r="BH67" i="41"/>
  <c r="BJ37" i="41"/>
  <c r="AV39" i="41"/>
  <c r="AW27" i="41"/>
  <c r="AQ36" i="41"/>
  <c r="O21" i="45"/>
  <c r="BB44" i="41"/>
  <c r="AQ73" i="41"/>
  <c r="N65" i="41"/>
  <c r="BK20" i="41"/>
  <c r="AH47" i="41"/>
  <c r="W54" i="41"/>
  <c r="AN50" i="41"/>
  <c r="AL42" i="41"/>
  <c r="AR17" i="41"/>
  <c r="Z38" i="41"/>
  <c r="AR28" i="41"/>
  <c r="BK44" i="41"/>
  <c r="AN59" i="41"/>
  <c r="EO18" i="12"/>
  <c r="AL55" i="41"/>
  <c r="AS52" i="41"/>
  <c r="BH61" i="41"/>
  <c r="BH65" i="41"/>
  <c r="AA62" i="41"/>
  <c r="BD36" i="41"/>
  <c r="AL43" i="41"/>
  <c r="AL19" i="41"/>
  <c r="AZ27" i="41"/>
  <c r="AL61" i="41"/>
  <c r="BK66" i="41"/>
  <c r="AV35" i="41"/>
  <c r="AP17" i="41"/>
  <c r="AT37" i="41"/>
  <c r="AL64" i="41"/>
  <c r="AW53" i="41"/>
  <c r="BF48" i="41"/>
  <c r="Q16" i="41"/>
  <c r="BC40" i="41"/>
  <c r="BH79" i="41"/>
  <c r="BJ33" i="41"/>
  <c r="BH42" i="41"/>
  <c r="S49" i="41"/>
  <c r="AD60" i="41"/>
  <c r="AC32" i="41"/>
  <c r="AT59" i="41"/>
  <c r="O63" i="41"/>
  <c r="X12" i="45"/>
  <c r="BD35" i="41"/>
  <c r="AB20" i="45"/>
  <c r="AM65" i="41"/>
  <c r="AS60" i="41"/>
  <c r="BE36" i="41"/>
  <c r="AH62" i="41"/>
  <c r="S30" i="41"/>
  <c r="BH28" i="41"/>
  <c r="L9" i="9" a="1"/>
  <c r="BE59" i="41"/>
  <c r="AB56" i="41"/>
  <c r="Z67" i="41"/>
  <c r="O15" i="41"/>
  <c r="AL57" i="41"/>
  <c r="AR32" i="41"/>
  <c r="AD43" i="41"/>
  <c r="AY79" i="41"/>
  <c r="N33" i="41"/>
  <c r="AX27" i="41"/>
  <c r="AB11" i="45"/>
  <c r="Z22" i="45"/>
  <c r="BC36" i="41"/>
  <c r="AZ61" i="41"/>
  <c r="S58" i="41"/>
  <c r="AS45" i="41"/>
  <c r="O24" i="45"/>
  <c r="AC24" i="45"/>
  <c r="AA43" i="41"/>
  <c r="AX51" i="41"/>
  <c r="Q76" i="41"/>
  <c r="AK21" i="41"/>
  <c r="BB20" i="41"/>
  <c r="AZ73" i="41"/>
  <c r="BK71" i="41"/>
  <c r="AV16" i="41"/>
  <c r="AA40" i="41"/>
  <c r="V68" i="41"/>
  <c r="AQ26" i="41"/>
  <c r="F19" i="45"/>
  <c r="AS51" i="41"/>
  <c r="AI65" i="41"/>
  <c r="AB58" i="41"/>
  <c r="AU64" i="41"/>
  <c r="AZ60" i="41"/>
  <c r="AY33" i="41"/>
  <c r="P51" i="41"/>
  <c r="BB26" i="41"/>
  <c r="W66" i="41"/>
  <c r="BA73" i="41"/>
  <c r="EG18" i="12"/>
  <c r="AU68" i="41"/>
  <c r="BE43" i="41"/>
  <c r="V35" i="41"/>
  <c r="V53" i="41"/>
  <c r="M20" i="45"/>
  <c r="BA67" i="41"/>
  <c r="O11" i="45"/>
  <c r="DU18" i="12"/>
  <c r="BH37" i="41"/>
  <c r="BJ29" i="41"/>
  <c r="AG75" i="41"/>
  <c r="AC19" i="45"/>
  <c r="BB79" i="41"/>
  <c r="AQ70" i="41"/>
  <c r="T19" i="45"/>
  <c r="AA18" i="45"/>
  <c r="R17" i="45"/>
  <c r="AQ16" i="41"/>
  <c r="BG79" i="41"/>
  <c r="AH24" i="45"/>
  <c r="AF13" i="45"/>
  <c r="AZ63" i="41"/>
  <c r="P25" i="45"/>
  <c r="AG46" i="41"/>
  <c r="BJ80" i="41"/>
  <c r="AR77" i="41"/>
  <c r="BA39" i="41"/>
  <c r="AE48" i="41"/>
  <c r="AF51" i="41"/>
  <c r="N80" i="41"/>
  <c r="W33" i="41"/>
  <c r="Z20" i="41"/>
  <c r="W35" i="41"/>
  <c r="AT53" i="41"/>
  <c r="AI56" i="41"/>
  <c r="Y73" i="41"/>
  <c r="AX58" i="41"/>
  <c r="U21" i="45"/>
  <c r="AY71" i="41"/>
  <c r="AX30" i="41"/>
  <c r="AN37" i="41"/>
  <c r="AV43" i="41"/>
  <c r="AV67" i="41"/>
  <c r="AM75" i="41"/>
  <c r="AA69" i="41"/>
  <c r="AX77" i="41"/>
  <c r="AC45" i="41"/>
  <c r="BA53" i="41"/>
  <c r="BB73" i="41"/>
  <c r="P79" i="41"/>
  <c r="X78" i="41"/>
  <c r="AH31" i="41"/>
  <c r="AO73" i="41"/>
  <c r="AF30" i="41"/>
  <c r="AK16" i="41"/>
  <c r="BG18" i="41"/>
  <c r="AI19" i="41"/>
  <c r="BB49" i="41"/>
  <c r="BK46" i="41"/>
  <c r="AJ60" i="41"/>
  <c r="AB17" i="41"/>
  <c r="AJ42" i="41"/>
  <c r="BC74" i="41"/>
  <c r="AC52" i="41"/>
  <c r="AY16" i="41"/>
  <c r="AD80" i="41"/>
  <c r="AP71" i="41"/>
  <c r="AV73" i="41"/>
  <c r="L24" i="45"/>
  <c r="G19" i="45"/>
  <c r="AA28" i="41"/>
  <c r="AT16" i="41"/>
  <c r="AP20" i="41"/>
  <c r="AD75" i="41"/>
  <c r="AY40" i="41"/>
  <c r="Q28" i="41"/>
  <c r="AE18" i="45"/>
  <c r="AH79" i="41"/>
  <c r="BA55" i="41"/>
  <c r="Y16" i="45"/>
  <c r="BJ36" i="41"/>
  <c r="BD37" i="41"/>
  <c r="AV61" i="41"/>
  <c r="AE19" i="41"/>
  <c r="Y35" i="41"/>
  <c r="E16" i="45"/>
  <c r="AZ69" i="41"/>
  <c r="AY67" i="41"/>
  <c r="AC49" i="41"/>
  <c r="AL65" i="41"/>
  <c r="AH78" i="41"/>
  <c r="AD52" i="41"/>
  <c r="BG19" i="41"/>
  <c r="R58" i="41"/>
  <c r="DU7" i="12"/>
  <c r="U64" i="41"/>
  <c r="AC77" i="41"/>
  <c r="V74" i="41"/>
  <c r="N36" i="41"/>
  <c r="AC18" i="45"/>
  <c r="AF55" i="41"/>
  <c r="AB41" i="41"/>
  <c r="AZ49" i="41"/>
  <c r="T17" i="45"/>
  <c r="Z25" i="45"/>
  <c r="AL15" i="41"/>
  <c r="BA70" i="41"/>
  <c r="BC71" i="41"/>
  <c r="Z11" i="45"/>
  <c r="AD67" i="41"/>
  <c r="W23" i="45"/>
  <c r="AP79" i="41"/>
  <c r="T54" i="41"/>
  <c r="R26" i="41"/>
  <c r="L20" i="45"/>
  <c r="AD54" i="41"/>
  <c r="F62" i="41"/>
  <c r="AO35" i="41"/>
  <c r="AB43" i="41"/>
  <c r="AZ47" i="41"/>
  <c r="S38" i="41"/>
  <c r="AJ43" i="41"/>
  <c r="AB17" i="45"/>
  <c r="AF53" i="41"/>
  <c r="AW74" i="41"/>
  <c r="AZ34" i="41"/>
  <c r="AQ31" i="41"/>
  <c r="AY35" i="41"/>
  <c r="AH71" i="41"/>
  <c r="AE71" i="41"/>
  <c r="AB13" i="45"/>
  <c r="AC25" i="41"/>
  <c r="AE75" i="41"/>
  <c r="K12" i="45"/>
  <c r="Z29" i="41"/>
  <c r="AK79" i="41"/>
  <c r="W37" i="41"/>
  <c r="AX80" i="41"/>
  <c r="S35" i="41"/>
  <c r="AJ44" i="41"/>
  <c r="AE13" i="45"/>
  <c r="O15" i="45"/>
  <c r="P28" i="41"/>
  <c r="N48" i="41"/>
  <c r="Q23" i="45"/>
  <c r="AW28" i="41"/>
  <c r="BC31" i="41"/>
  <c r="T65" i="41"/>
  <c r="R16" i="45"/>
  <c r="AE19" i="45"/>
  <c r="AY18" i="41"/>
  <c r="AQ59" i="41"/>
  <c r="AL33" i="41"/>
  <c r="AY54" i="41"/>
  <c r="T37" i="41"/>
  <c r="AH58" i="41"/>
  <c r="P50" i="41"/>
  <c r="AV30" i="41"/>
  <c r="AU57" i="41"/>
  <c r="AQ72" i="41"/>
  <c r="BJ72" i="41"/>
  <c r="AK35" i="41"/>
  <c r="X13" i="45"/>
  <c r="AI58" i="41"/>
  <c r="AR27" i="41"/>
  <c r="BD52" i="41"/>
  <c r="U51" i="41"/>
  <c r="Q62" i="41"/>
  <c r="BD69" i="41"/>
  <c r="G17" i="45"/>
  <c r="Q18" i="45"/>
  <c r="AH68" i="41"/>
  <c r="AY70" i="41"/>
  <c r="BI45" i="41"/>
  <c r="AP53" i="41"/>
  <c r="S20" i="41"/>
  <c r="Y34" i="41"/>
  <c r="AG70" i="41"/>
  <c r="AL71" i="41"/>
  <c r="AM21" i="41"/>
  <c r="BH34" i="41"/>
  <c r="AY53" i="41"/>
  <c r="AE58" i="41"/>
  <c r="AH80" i="41"/>
  <c r="S33" i="41"/>
  <c r="N44" i="41"/>
  <c r="AI55" i="41"/>
  <c r="BK59" i="41"/>
  <c r="R6" i="9" a="1"/>
  <c r="E226" i="12" l="1"/>
  <c r="E166" i="12"/>
  <c r="AC9" i="45"/>
  <c r="AC8" i="45" s="1"/>
  <c r="AC10" i="45"/>
  <c r="DU3" i="12"/>
  <c r="E121" i="12"/>
  <c r="F10" i="45"/>
  <c r="F9" i="45"/>
  <c r="F8" i="45" s="1"/>
  <c r="L9" i="9"/>
  <c r="E201" i="12"/>
  <c r="R7" i="9"/>
  <c r="S7" i="9" s="1"/>
  <c r="E156" i="12"/>
  <c r="L10" i="9"/>
  <c r="M10" i="9" s="1"/>
  <c r="CJ20" i="41"/>
  <c r="E191" i="12"/>
  <c r="AA9" i="45"/>
  <c r="AA8" i="45" s="1"/>
  <c r="AA10" i="45"/>
  <c r="AG10" i="45"/>
  <c r="AG9" i="45"/>
  <c r="AG8" i="45" s="1"/>
  <c r="E36" i="12"/>
  <c r="Q10" i="45"/>
  <c r="Q9" i="45"/>
  <c r="Q8" i="45" s="1"/>
  <c r="CJ16" i="41"/>
  <c r="P11" i="12"/>
  <c r="E261" i="12"/>
  <c r="V10" i="45"/>
  <c r="V9" i="45"/>
  <c r="V8" i="45" s="1"/>
  <c r="N10" i="45"/>
  <c r="N9" i="45"/>
  <c r="N8" i="45" s="1"/>
  <c r="E236" i="12"/>
  <c r="E76" i="12"/>
  <c r="E176" i="12"/>
  <c r="E266" i="12"/>
  <c r="E61" i="12"/>
  <c r="E216" i="12"/>
  <c r="E91" i="12"/>
  <c r="S9" i="45"/>
  <c r="S8" i="45" s="1"/>
  <c r="S10" i="45"/>
  <c r="Y10" i="45"/>
  <c r="Y9" i="45"/>
  <c r="Y8" i="45" s="1"/>
  <c r="E206" i="12"/>
  <c r="U9" i="45"/>
  <c r="U8" i="45" s="1"/>
  <c r="U10" i="45"/>
  <c r="J9" i="45"/>
  <c r="J8" i="45" s="1"/>
  <c r="J10" i="45"/>
  <c r="AE9" i="45"/>
  <c r="AE8" i="45" s="1"/>
  <c r="AE10" i="45"/>
  <c r="CJ21" i="41"/>
  <c r="E81" i="12"/>
  <c r="E151" i="12"/>
  <c r="E106" i="12"/>
  <c r="I10" i="45"/>
  <c r="I9" i="45"/>
  <c r="I8" i="45" s="1"/>
  <c r="E46" i="12"/>
  <c r="AF9" i="45"/>
  <c r="AF8" i="45" s="1"/>
  <c r="AF10" i="45"/>
  <c r="E186" i="12"/>
  <c r="R10" i="45"/>
  <c r="R9" i="45"/>
  <c r="R8" i="45" s="1"/>
  <c r="E211" i="12"/>
  <c r="E116" i="12"/>
  <c r="H9" i="45"/>
  <c r="H8" i="45" s="1"/>
  <c r="H10" i="45"/>
  <c r="E126" i="12"/>
  <c r="E51" i="12"/>
  <c r="DZ5" i="12"/>
  <c r="EC5" i="12" s="1"/>
  <c r="EF5" i="12" s="1"/>
  <c r="EI5" i="12" s="1"/>
  <c r="EL5" i="12" s="1"/>
  <c r="EO5" i="12" s="1"/>
  <c r="ER5" i="12" s="1"/>
  <c r="EU5" i="12" s="1"/>
  <c r="EX5" i="12" s="1"/>
  <c r="FA5" i="12" s="1"/>
  <c r="FD5" i="12" s="1"/>
  <c r="FG5" i="12" s="1"/>
  <c r="FJ5" i="12" s="1"/>
  <c r="E41" i="12"/>
  <c r="E71" i="12"/>
  <c r="E131" i="12"/>
  <c r="T10" i="45"/>
  <c r="T9" i="45"/>
  <c r="T8" i="45" s="1"/>
  <c r="L9" i="45"/>
  <c r="L8" i="45" s="1"/>
  <c r="L10" i="45"/>
  <c r="E26" i="12"/>
  <c r="E181" i="12"/>
  <c r="E96" i="12"/>
  <c r="AD9" i="45"/>
  <c r="AD8" i="45" s="1"/>
  <c r="AD10" i="45"/>
  <c r="E196" i="12"/>
  <c r="X10" i="45"/>
  <c r="X9" i="45"/>
  <c r="X8" i="45" s="1"/>
  <c r="E251" i="12"/>
  <c r="E256" i="12"/>
  <c r="E231" i="12"/>
  <c r="E171" i="12"/>
  <c r="DY5" i="12"/>
  <c r="EB5" i="12" s="1"/>
  <c r="EE5" i="12" s="1"/>
  <c r="EH5" i="12" s="1"/>
  <c r="EK5" i="12" s="1"/>
  <c r="EN5" i="12" s="1"/>
  <c r="EQ5" i="12" s="1"/>
  <c r="ET5" i="12" s="1"/>
  <c r="EW5" i="12" s="1"/>
  <c r="EZ5" i="12" s="1"/>
  <c r="FC5" i="12" s="1"/>
  <c r="FF5" i="12" s="1"/>
  <c r="FI5" i="12" s="1"/>
  <c r="FL5" i="12" s="1"/>
  <c r="DV6" i="12"/>
  <c r="E111" i="12"/>
  <c r="P9" i="45"/>
  <c r="P8" i="45" s="1"/>
  <c r="P10" i="45"/>
  <c r="CJ17" i="41"/>
  <c r="P12" i="12"/>
  <c r="E56" i="12"/>
  <c r="P13" i="12"/>
  <c r="CJ18" i="41"/>
  <c r="E141" i="12"/>
  <c r="E246" i="12"/>
  <c r="E86" i="12"/>
  <c r="W9" i="45"/>
  <c r="W8" i="45" s="1"/>
  <c r="W10" i="45"/>
  <c r="AB10" i="45"/>
  <c r="AB9" i="45"/>
  <c r="AB8" i="45" s="1"/>
  <c r="E101" i="12"/>
  <c r="G10" i="45"/>
  <c r="G9" i="45"/>
  <c r="G8" i="45" s="1"/>
  <c r="E31" i="12"/>
  <c r="O10" i="45"/>
  <c r="O9" i="45"/>
  <c r="O8" i="45" s="1"/>
  <c r="N101" i="55"/>
  <c r="O101" i="55" s="1"/>
  <c r="N60" i="55"/>
  <c r="O60" i="55" s="1"/>
  <c r="N23" i="55"/>
  <c r="O23" i="55" s="1"/>
  <c r="N27" i="55"/>
  <c r="O27" i="55" s="1"/>
  <c r="N97" i="55"/>
  <c r="O97" i="55" s="1"/>
  <c r="N61" i="55"/>
  <c r="O61" i="55" s="1"/>
  <c r="N33" i="55"/>
  <c r="O33" i="55" s="1"/>
  <c r="N96" i="55"/>
  <c r="O96" i="55" s="1"/>
  <c r="N30" i="55"/>
  <c r="O30" i="55" s="1"/>
  <c r="N5" i="55"/>
  <c r="O5" i="55" s="1"/>
  <c r="N103" i="55"/>
  <c r="O103" i="55" s="1"/>
  <c r="N19" i="55"/>
  <c r="O19" i="55" s="1"/>
  <c r="N45" i="55"/>
  <c r="O45" i="55" s="1"/>
  <c r="N68" i="55"/>
  <c r="O68" i="55" s="1"/>
  <c r="N73" i="55"/>
  <c r="O73" i="55" s="1"/>
  <c r="N35" i="55"/>
  <c r="O35" i="55" s="1"/>
  <c r="N22" i="55"/>
  <c r="O22" i="55" s="1"/>
  <c r="N44" i="55"/>
  <c r="O44" i="55" s="1"/>
  <c r="N93" i="55"/>
  <c r="O93" i="55" s="1"/>
  <c r="N87" i="55"/>
  <c r="O87" i="55" s="1"/>
  <c r="N12" i="55"/>
  <c r="O12" i="55" s="1"/>
  <c r="N66" i="55"/>
  <c r="O66" i="55" s="1"/>
  <c r="N40" i="55"/>
  <c r="O40" i="55" s="1"/>
  <c r="N8" i="55"/>
  <c r="O8" i="55" s="1"/>
  <c r="N57" i="55"/>
  <c r="O57" i="55" s="1"/>
  <c r="N37" i="55"/>
  <c r="O37" i="55" s="1"/>
  <c r="N94" i="55"/>
  <c r="O94" i="55" s="1"/>
  <c r="N55" i="55"/>
  <c r="O55" i="55" s="1"/>
  <c r="S16" i="12"/>
  <c r="N74" i="55"/>
  <c r="O74" i="55" s="1"/>
  <c r="N95" i="55"/>
  <c r="O95" i="55" s="1"/>
  <c r="N39" i="55"/>
  <c r="O39" i="55" s="1"/>
  <c r="N89" i="55"/>
  <c r="O89" i="55" s="1"/>
  <c r="N49" i="55"/>
  <c r="O49" i="55" s="1"/>
  <c r="N7" i="55"/>
  <c r="O7" i="55" s="1"/>
  <c r="N84" i="55"/>
  <c r="O84" i="55" s="1"/>
  <c r="N59" i="55"/>
  <c r="O59" i="55" s="1"/>
  <c r="N75" i="55"/>
  <c r="O75" i="55" s="1"/>
  <c r="N28" i="55"/>
  <c r="O28" i="55" s="1"/>
  <c r="N47" i="55"/>
  <c r="O47" i="55" s="1"/>
  <c r="N14" i="55"/>
  <c r="O14" i="55" s="1"/>
  <c r="N85" i="55"/>
  <c r="O85" i="55" s="1"/>
  <c r="N86" i="55"/>
  <c r="O86" i="55" s="1"/>
  <c r="N11" i="55"/>
  <c r="O11" i="55" s="1"/>
  <c r="N81" i="55"/>
  <c r="O81" i="55" s="1"/>
  <c r="N70" i="55"/>
  <c r="O70" i="55" s="1"/>
  <c r="N99" i="55"/>
  <c r="O99" i="55" s="1"/>
  <c r="N64" i="55"/>
  <c r="O64" i="55" s="1"/>
  <c r="N18" i="55"/>
  <c r="O18" i="55" s="1"/>
  <c r="N65" i="55"/>
  <c r="O65" i="55" s="1"/>
  <c r="N53" i="55"/>
  <c r="O53" i="55" s="1"/>
  <c r="N13" i="55"/>
  <c r="O13" i="55" s="1"/>
  <c r="N79" i="55"/>
  <c r="O79" i="55" s="1"/>
  <c r="N98" i="55"/>
  <c r="O98" i="55" s="1"/>
  <c r="N63" i="55"/>
  <c r="O63" i="55" s="1"/>
  <c r="N77" i="55"/>
  <c r="O77" i="55" s="1"/>
  <c r="N4" i="55"/>
  <c r="O4" i="55" s="1"/>
  <c r="N24" i="55"/>
  <c r="O24" i="55" s="1"/>
  <c r="N15" i="55"/>
  <c r="O15" i="55" s="1"/>
  <c r="N71" i="55"/>
  <c r="O71" i="55" s="1"/>
  <c r="N100" i="55"/>
  <c r="O100" i="55" s="1"/>
  <c r="N36" i="55"/>
  <c r="O36" i="55" s="1"/>
  <c r="N9" i="55"/>
  <c r="O9" i="55" s="1"/>
  <c r="N6" i="55"/>
  <c r="O6" i="55" s="1"/>
  <c r="N78" i="55"/>
  <c r="O78" i="55" s="1"/>
  <c r="N80" i="55"/>
  <c r="O80" i="55" s="1"/>
  <c r="N31" i="55"/>
  <c r="O31" i="55" s="1"/>
  <c r="N16" i="55"/>
  <c r="O16" i="55" s="1"/>
  <c r="N50" i="55"/>
  <c r="O50" i="55" s="1"/>
  <c r="N21" i="55"/>
  <c r="O21" i="55" s="1"/>
  <c r="N48" i="55"/>
  <c r="O48" i="55" s="1"/>
  <c r="N83" i="55"/>
  <c r="O83" i="55" s="1"/>
  <c r="N26" i="55"/>
  <c r="O26" i="55" s="1"/>
  <c r="N34" i="55"/>
  <c r="O34" i="55" s="1"/>
  <c r="N69" i="55"/>
  <c r="O69" i="55" s="1"/>
  <c r="N46" i="55"/>
  <c r="O46" i="55" s="1"/>
  <c r="N58" i="55"/>
  <c r="O58" i="55" s="1"/>
  <c r="N72" i="55"/>
  <c r="O72" i="55" s="1"/>
  <c r="N42" i="55"/>
  <c r="O42" i="55" s="1"/>
  <c r="N67" i="55"/>
  <c r="O67" i="55" s="1"/>
  <c r="N43" i="55"/>
  <c r="O43" i="55" s="1"/>
  <c r="N102" i="55"/>
  <c r="O102" i="55" s="1"/>
  <c r="N76" i="55"/>
  <c r="O76" i="55" s="1"/>
  <c r="S14" i="12"/>
  <c r="N10" i="55"/>
  <c r="O10" i="55" s="1"/>
  <c r="N41" i="55"/>
  <c r="O41" i="55" s="1"/>
  <c r="N88" i="55"/>
  <c r="O88" i="55" s="1"/>
  <c r="N62" i="55"/>
  <c r="O62" i="55" s="1"/>
  <c r="N54" i="55"/>
  <c r="O54" i="55" s="1"/>
  <c r="N52" i="55"/>
  <c r="O52" i="55" s="1"/>
  <c r="N91" i="55"/>
  <c r="O91" i="55" s="1"/>
  <c r="T12" i="12"/>
  <c r="N38" i="55"/>
  <c r="O38" i="55" s="1"/>
  <c r="N20" i="55"/>
  <c r="O20" i="55" s="1"/>
  <c r="N51" i="55"/>
  <c r="O51" i="55" s="1"/>
  <c r="N29" i="55"/>
  <c r="O29" i="55" s="1"/>
  <c r="N17" i="55"/>
  <c r="O17" i="55" s="1"/>
  <c r="N56" i="55"/>
  <c r="O56" i="55" s="1"/>
  <c r="S15" i="12"/>
  <c r="N25" i="55"/>
  <c r="O25" i="55" s="1"/>
  <c r="N32" i="55"/>
  <c r="O32" i="55" s="1"/>
  <c r="N90" i="55"/>
  <c r="O90" i="55" s="1"/>
  <c r="N82" i="55"/>
  <c r="O82" i="55" s="1"/>
  <c r="N92" i="55"/>
  <c r="O92" i="55" s="1"/>
  <c r="E221" i="12"/>
  <c r="E9" i="45"/>
  <c r="E10" i="45"/>
  <c r="CJ13" i="41"/>
  <c r="E21" i="12" s="1"/>
  <c r="CJ19" i="41"/>
  <c r="E52" i="45"/>
  <c r="E61" i="45" s="1"/>
  <c r="E51" i="45"/>
  <c r="E60" i="45" s="1"/>
  <c r="E50" i="45"/>
  <c r="E59" i="45" s="1"/>
  <c r="E66" i="45" s="1"/>
  <c r="E146" i="12"/>
  <c r="E241" i="12"/>
  <c r="E161" i="12"/>
  <c r="EA5" i="12"/>
  <c r="ED5" i="12" s="1"/>
  <c r="EG5" i="12" s="1"/>
  <c r="EJ5" i="12" s="1"/>
  <c r="EM5" i="12" s="1"/>
  <c r="EP5" i="12" s="1"/>
  <c r="ES5" i="12" s="1"/>
  <c r="EV5" i="12" s="1"/>
  <c r="EY5" i="12" s="1"/>
  <c r="FB5" i="12" s="1"/>
  <c r="FE5" i="12" s="1"/>
  <c r="FH5" i="12" s="1"/>
  <c r="FK5" i="12" s="1"/>
  <c r="E66" i="12"/>
  <c r="Z9" i="45"/>
  <c r="Z8" i="45" s="1"/>
  <c r="Z10" i="45"/>
  <c r="E136" i="12"/>
  <c r="K10" i="45"/>
  <c r="K9" i="45"/>
  <c r="K8" i="45" s="1"/>
  <c r="M10" i="45"/>
  <c r="M9" i="45"/>
  <c r="M8" i="45" s="1"/>
  <c r="AH10" i="45"/>
  <c r="AH9" i="45"/>
  <c r="AH8" i="45" s="1"/>
  <c r="DV4" i="12"/>
  <c r="R6" i="9"/>
  <c r="JD738" i="9"/>
  <c r="JE737" i="9"/>
  <c r="JH736" i="9"/>
  <c r="JI736" i="9"/>
  <c r="JG736" i="9"/>
  <c r="JF737" i="9"/>
  <c r="DV9" i="12"/>
  <c r="DV10" i="12"/>
  <c r="DU8" i="12"/>
  <c r="DV8" i="12"/>
  <c r="DU9" i="12"/>
  <c r="DU10" i="12"/>
  <c r="DW6" i="12" l="1"/>
  <c r="E8" i="45"/>
  <c r="H19" i="9"/>
  <c r="M9" i="9"/>
  <c r="L11" i="9" s="1"/>
  <c r="H24" i="9"/>
  <c r="S6" i="9"/>
  <c r="JD739" i="9"/>
  <c r="JE738" i="9"/>
  <c r="JH737" i="9"/>
  <c r="JI737" i="9"/>
  <c r="JG737" i="9"/>
  <c r="JF738" i="9"/>
  <c r="S13" i="12"/>
  <c r="S10" i="12" a="1"/>
  <c r="DV7" i="12"/>
  <c r="L12" i="9" a="1"/>
  <c r="L12" i="9" l="1"/>
  <c r="I16" i="9" s="1"/>
  <c r="J16" i="9" s="1"/>
  <c r="K16" i="9" s="1"/>
  <c r="L16" i="9" s="1"/>
  <c r="M16" i="9" s="1"/>
  <c r="N16" i="9" s="1"/>
  <c r="O16" i="9" s="1"/>
  <c r="P16" i="9" s="1"/>
  <c r="Q16" i="9" s="1"/>
  <c r="R16" i="9" s="1"/>
  <c r="S16" i="9" s="1"/>
  <c r="T16" i="9" s="1"/>
  <c r="U16" i="9" s="1"/>
  <c r="V16" i="9" s="1"/>
  <c r="W16" i="9" s="1"/>
  <c r="X16" i="9" s="1"/>
  <c r="Y16" i="9" s="1"/>
  <c r="Z16" i="9" s="1"/>
  <c r="AA16" i="9" s="1"/>
  <c r="AB16" i="9" s="1"/>
  <c r="AC16" i="9" s="1"/>
  <c r="AD16" i="9" s="1"/>
  <c r="AE16" i="9" s="1"/>
  <c r="AF16" i="9" s="1"/>
  <c r="AG16" i="9" s="1"/>
  <c r="AH16" i="9" s="1"/>
  <c r="AI16" i="9" s="1"/>
  <c r="AJ16" i="9" s="1"/>
  <c r="AK16" i="9" s="1"/>
  <c r="AL16" i="9" s="1"/>
  <c r="AM16" i="9" s="1"/>
  <c r="AN16" i="9" s="1"/>
  <c r="AO16" i="9" s="1"/>
  <c r="AP16" i="9" s="1"/>
  <c r="AQ16" i="9" s="1"/>
  <c r="AR16" i="9" s="1"/>
  <c r="AS16" i="9" s="1"/>
  <c r="AT16" i="9" s="1"/>
  <c r="AU16" i="9" s="1"/>
  <c r="AV16" i="9" s="1"/>
  <c r="AW16" i="9" s="1"/>
  <c r="AX16" i="9" s="1"/>
  <c r="AY16" i="9" s="1"/>
  <c r="AZ16" i="9" s="1"/>
  <c r="BA16" i="9" s="1"/>
  <c r="BB16" i="9" s="1"/>
  <c r="BC16" i="9" s="1"/>
  <c r="BD16" i="9" s="1"/>
  <c r="BE16" i="9" s="1"/>
  <c r="BF16" i="9" s="1"/>
  <c r="BG16" i="9" s="1"/>
  <c r="DV3" i="12"/>
  <c r="S10" i="12"/>
  <c r="S12" i="12"/>
  <c r="T13" i="12"/>
  <c r="T14" i="12"/>
  <c r="DW4" i="12"/>
  <c r="DX6" i="12"/>
  <c r="H20" i="9"/>
  <c r="H25" i="9"/>
  <c r="H23" i="9"/>
  <c r="JD740" i="9"/>
  <c r="JE739" i="9"/>
  <c r="JH738" i="9"/>
  <c r="JI738" i="9"/>
  <c r="JG738" i="9"/>
  <c r="JF739" i="9"/>
  <c r="JG739" i="9"/>
  <c r="JH739" i="9"/>
  <c r="DW9" i="12"/>
  <c r="DW7" i="12"/>
  <c r="DW10" i="12"/>
  <c r="DW8" i="12"/>
  <c r="H17" i="9"/>
  <c r="DW3" i="12" l="1"/>
  <c r="DY6" i="12"/>
  <c r="DX4" i="12"/>
  <c r="I18" i="9"/>
  <c r="H21" i="9"/>
  <c r="JD741" i="9"/>
  <c r="JE740" i="9"/>
  <c r="JI739" i="9"/>
  <c r="JF740" i="9"/>
  <c r="JG740" i="9"/>
  <c r="JH740" i="9"/>
  <c r="DX10" i="12"/>
  <c r="DX8" i="12"/>
  <c r="DX9" i="12"/>
  <c r="DX7" i="12"/>
  <c r="I19" i="9" a="1"/>
  <c r="I19" i="9" l="1"/>
  <c r="DX3" i="12"/>
  <c r="DZ6" i="12"/>
  <c r="DY4" i="12"/>
  <c r="JD742" i="9"/>
  <c r="JE741" i="9"/>
  <c r="JI740" i="9"/>
  <c r="JF741" i="9"/>
  <c r="DY9" i="12"/>
  <c r="DY10" i="12"/>
  <c r="DY8" i="12"/>
  <c r="DY7" i="12"/>
  <c r="DY3" i="12" l="1"/>
  <c r="DZ4" i="12"/>
  <c r="EA6" i="12"/>
  <c r="I21" i="9"/>
  <c r="I20" i="9"/>
  <c r="J18" i="9" s="1"/>
  <c r="I22" i="9"/>
  <c r="I24" i="9" s="1"/>
  <c r="I25" i="9" s="1"/>
  <c r="I23" i="9" s="1"/>
  <c r="JD743" i="9"/>
  <c r="JE742" i="9"/>
  <c r="JH741" i="9"/>
  <c r="JI741" i="9"/>
  <c r="JG741" i="9"/>
  <c r="JF742" i="9"/>
  <c r="JG742" i="9"/>
  <c r="JH742" i="9"/>
  <c r="DZ9" i="12"/>
  <c r="DZ8" i="12"/>
  <c r="DZ10" i="12"/>
  <c r="DZ7" i="12"/>
  <c r="DZ3" i="12" l="1"/>
  <c r="EA4" i="12"/>
  <c r="EB6" i="12"/>
  <c r="JD744" i="9"/>
  <c r="JE743" i="9"/>
  <c r="JI742" i="9"/>
  <c r="JF743" i="9"/>
  <c r="EA10" i="12"/>
  <c r="I17" i="9"/>
  <c r="EA9" i="12"/>
  <c r="EA8" i="12"/>
  <c r="EA7" i="12"/>
  <c r="EA3" i="12" l="1"/>
  <c r="EB4" i="12"/>
  <c r="EC6" i="12"/>
  <c r="JD745" i="9"/>
  <c r="JE744" i="9"/>
  <c r="JH743" i="9"/>
  <c r="JI743" i="9"/>
  <c r="JG743" i="9"/>
  <c r="JF744" i="9"/>
  <c r="JG744" i="9"/>
  <c r="JH744" i="9"/>
  <c r="EB10" i="12"/>
  <c r="J19" i="9" a="1"/>
  <c r="EB8" i="12"/>
  <c r="EB7" i="12"/>
  <c r="EB9" i="12"/>
  <c r="EB3" i="12" l="1"/>
  <c r="J19" i="9"/>
  <c r="ED6" i="12"/>
  <c r="EC4" i="12"/>
  <c r="JD746" i="9"/>
  <c r="JE745" i="9"/>
  <c r="JI744" i="9"/>
  <c r="JF745" i="9"/>
  <c r="EC9" i="12"/>
  <c r="EC7" i="12"/>
  <c r="EC10" i="12"/>
  <c r="EC8" i="12"/>
  <c r="EC3" i="12" l="1"/>
  <c r="J22" i="9"/>
  <c r="J24" i="9" s="1"/>
  <c r="J25" i="9" s="1"/>
  <c r="J23" i="9" s="1"/>
  <c r="J20" i="9"/>
  <c r="K18" i="9" s="1"/>
  <c r="EE6" i="12"/>
  <c r="ED4" i="12"/>
  <c r="JD747" i="9"/>
  <c r="JE746" i="9"/>
  <c r="JH745" i="9"/>
  <c r="JI745" i="9"/>
  <c r="JG745" i="9"/>
  <c r="JF746" i="9"/>
  <c r="ED10" i="12"/>
  <c r="ED7" i="12"/>
  <c r="ED9" i="12"/>
  <c r="ED8" i="12"/>
  <c r="J21" i="9" l="1"/>
  <c r="ED3" i="12"/>
  <c r="EE4" i="12"/>
  <c r="EF6" i="12"/>
  <c r="JD748" i="9"/>
  <c r="JE747" i="9"/>
  <c r="JH746" i="9"/>
  <c r="JI746" i="9"/>
  <c r="JG746" i="9"/>
  <c r="JF747" i="9"/>
  <c r="EE10" i="12"/>
  <c r="J17" i="9"/>
  <c r="EE8" i="12"/>
  <c r="EE9" i="12"/>
  <c r="EE7" i="12"/>
  <c r="EE3" i="12" l="1"/>
  <c r="EF4" i="12"/>
  <c r="EG6" i="12"/>
  <c r="JD749" i="9"/>
  <c r="JE748" i="9"/>
  <c r="JH747" i="9"/>
  <c r="JI747" i="9"/>
  <c r="JG747" i="9"/>
  <c r="JF748" i="9"/>
  <c r="JG748" i="9"/>
  <c r="JH748" i="9"/>
  <c r="EF10" i="12"/>
  <c r="K19" i="9" a="1"/>
  <c r="EF7" i="12"/>
  <c r="EF9" i="12"/>
  <c r="EF8" i="12"/>
  <c r="EF3" i="12" l="1"/>
  <c r="K19" i="9"/>
  <c r="EG4" i="12"/>
  <c r="EH6" i="12"/>
  <c r="JD750" i="9"/>
  <c r="JE749" i="9"/>
  <c r="JI748" i="9"/>
  <c r="JF749" i="9"/>
  <c r="EG9" i="12"/>
  <c r="EG7" i="12"/>
  <c r="EG8" i="12"/>
  <c r="EG10" i="12"/>
  <c r="EG3" i="12" l="1"/>
  <c r="EI6" i="12"/>
  <c r="EH4" i="12"/>
  <c r="K20" i="9"/>
  <c r="L18" i="9" s="1"/>
  <c r="K22" i="9"/>
  <c r="JD751" i="9"/>
  <c r="JE750" i="9"/>
  <c r="JH749" i="9"/>
  <c r="JI749" i="9"/>
  <c r="JG749" i="9"/>
  <c r="JF750" i="9"/>
  <c r="EH9" i="12"/>
  <c r="EH10" i="12"/>
  <c r="EH7" i="12"/>
  <c r="EH8" i="12"/>
  <c r="EH3" i="12" l="1"/>
  <c r="K24" i="9"/>
  <c r="K25" i="9" s="1"/>
  <c r="K23" i="9" s="1"/>
  <c r="EJ6" i="12"/>
  <c r="EI4" i="12"/>
  <c r="K21" i="9"/>
  <c r="JD752" i="9"/>
  <c r="JE751" i="9"/>
  <c r="JH750" i="9"/>
  <c r="JI750" i="9"/>
  <c r="JG750" i="9"/>
  <c r="JF751" i="9"/>
  <c r="EI7" i="12"/>
  <c r="EI9" i="12"/>
  <c r="EI10" i="12"/>
  <c r="EI8" i="12"/>
  <c r="K17" i="9"/>
  <c r="EI3" i="12" l="1"/>
  <c r="EK6" i="12"/>
  <c r="EJ4" i="12"/>
  <c r="JD753" i="9"/>
  <c r="JE752" i="9"/>
  <c r="JH751" i="9"/>
  <c r="JG752" i="9"/>
  <c r="JI751" i="9"/>
  <c r="JG751" i="9"/>
  <c r="JF752" i="9"/>
  <c r="L19" i="9" a="1"/>
  <c r="EJ7" i="12"/>
  <c r="EJ9" i="12"/>
  <c r="EJ8" i="12"/>
  <c r="EJ10" i="12"/>
  <c r="EJ3" i="12" l="1"/>
  <c r="L19" i="9"/>
  <c r="EK4" i="12"/>
  <c r="EL6" i="12"/>
  <c r="JD754" i="9"/>
  <c r="JE753" i="9"/>
  <c r="JI752" i="9"/>
  <c r="JH752" i="9"/>
  <c r="JF753" i="9"/>
  <c r="EK7" i="12"/>
  <c r="EK10" i="12"/>
  <c r="EK9" i="12"/>
  <c r="EK8" i="12"/>
  <c r="EK3" i="12" l="1"/>
  <c r="EL4" i="12"/>
  <c r="EM6" i="12"/>
  <c r="L20" i="9"/>
  <c r="M18" i="9" s="1"/>
  <c r="L22" i="9"/>
  <c r="JD755" i="9"/>
  <c r="JE754" i="9"/>
  <c r="JH753" i="9"/>
  <c r="JI753" i="9"/>
  <c r="JG753" i="9"/>
  <c r="JF754" i="9"/>
  <c r="EL8" i="12"/>
  <c r="EL10" i="12"/>
  <c r="EL9" i="12"/>
  <c r="EL7" i="12"/>
  <c r="EL3" i="12" l="1"/>
  <c r="L24" i="9"/>
  <c r="L25" i="9" s="1"/>
  <c r="L23" i="9" s="1"/>
  <c r="L21" i="9"/>
  <c r="EM4" i="12"/>
  <c r="EN6" i="12"/>
  <c r="JD756" i="9"/>
  <c r="JE755" i="9"/>
  <c r="JH754" i="9"/>
  <c r="JI754" i="9"/>
  <c r="JG754" i="9"/>
  <c r="JF755" i="9"/>
  <c r="EM10" i="12"/>
  <c r="EM7" i="12"/>
  <c r="EM9" i="12"/>
  <c r="L17" i="9"/>
  <c r="EM8" i="12"/>
  <c r="EM3" i="12" l="1"/>
  <c r="EN4" i="12"/>
  <c r="EO6" i="12"/>
  <c r="JD757" i="9"/>
  <c r="JE756" i="9"/>
  <c r="JH755" i="9"/>
  <c r="JI755" i="9"/>
  <c r="JG755" i="9"/>
  <c r="JF756" i="9"/>
  <c r="M19" i="9" a="1"/>
  <c r="EN10" i="12"/>
  <c r="EN7" i="12"/>
  <c r="EN9" i="12"/>
  <c r="EN8" i="12"/>
  <c r="EN3" i="12" l="1"/>
  <c r="M19" i="9"/>
  <c r="EO4" i="12"/>
  <c r="EP6" i="12"/>
  <c r="JD758" i="9"/>
  <c r="JE757" i="9"/>
  <c r="JH756" i="9"/>
  <c r="JI756" i="9"/>
  <c r="JG756" i="9"/>
  <c r="JF757" i="9"/>
  <c r="EO9" i="12"/>
  <c r="EO7" i="12"/>
  <c r="EO10" i="12"/>
  <c r="EO8" i="12"/>
  <c r="EO3" i="12" l="1"/>
  <c r="EQ6" i="12"/>
  <c r="EP4" i="12"/>
  <c r="M20" i="9"/>
  <c r="N18" i="9" s="1"/>
  <c r="M22" i="9"/>
  <c r="JD759" i="9"/>
  <c r="JE758" i="9"/>
  <c r="JH757" i="9"/>
  <c r="JI757" i="9"/>
  <c r="JG757" i="9"/>
  <c r="JF758" i="9"/>
  <c r="EP10" i="12"/>
  <c r="EP9" i="12"/>
  <c r="EP7" i="12"/>
  <c r="EP8" i="12"/>
  <c r="EP3" i="12" l="1"/>
  <c r="M24" i="9"/>
  <c r="M25" i="9" s="1"/>
  <c r="M23" i="9" s="1"/>
  <c r="M21" i="9"/>
  <c r="EQ4" i="12"/>
  <c r="ER6" i="12"/>
  <c r="JD760" i="9"/>
  <c r="JE759" i="9"/>
  <c r="JH758" i="9"/>
  <c r="JI758" i="9"/>
  <c r="JG758" i="9"/>
  <c r="JF759" i="9"/>
  <c r="EQ7" i="12"/>
  <c r="EQ10" i="12"/>
  <c r="EQ9" i="12"/>
  <c r="M17" i="9"/>
  <c r="EQ8" i="12"/>
  <c r="EQ3" i="12" l="1"/>
  <c r="ER4" i="12"/>
  <c r="ES6" i="12"/>
  <c r="JD761" i="9"/>
  <c r="JE760" i="9"/>
  <c r="JH759" i="9"/>
  <c r="JI759" i="9"/>
  <c r="JG759" i="9"/>
  <c r="JF760" i="9"/>
  <c r="N19" i="9" a="1"/>
  <c r="ER10" i="12"/>
  <c r="ER9" i="12"/>
  <c r="ER7" i="12"/>
  <c r="ER8" i="12"/>
  <c r="ER3" i="12" l="1"/>
  <c r="N19" i="9"/>
  <c r="ET6" i="12"/>
  <c r="ES4" i="12"/>
  <c r="JD762" i="9"/>
  <c r="JE761" i="9"/>
  <c r="JH760" i="9"/>
  <c r="JI760" i="9"/>
  <c r="JG760" i="9"/>
  <c r="JF761" i="9"/>
  <c r="ES9" i="12"/>
  <c r="ES7" i="12"/>
  <c r="ES8" i="12"/>
  <c r="ES10" i="12"/>
  <c r="ES3" i="12" l="1"/>
  <c r="EU6" i="12"/>
  <c r="ET4" i="12"/>
  <c r="N20" i="9"/>
  <c r="O18" i="9" s="1"/>
  <c r="N22" i="9"/>
  <c r="JD763" i="9"/>
  <c r="JE762" i="9"/>
  <c r="JH761" i="9"/>
  <c r="JI761" i="9"/>
  <c r="JG761" i="9"/>
  <c r="JF762" i="9"/>
  <c r="ET10" i="12"/>
  <c r="ET8" i="12"/>
  <c r="ET9" i="12"/>
  <c r="ET7" i="12"/>
  <c r="ET3" i="12" l="1"/>
  <c r="N24" i="9"/>
  <c r="N25" i="9" s="1"/>
  <c r="N23" i="9" s="1"/>
  <c r="N21" i="9"/>
  <c r="EV6" i="12"/>
  <c r="EU4" i="12"/>
  <c r="JD764" i="9"/>
  <c r="JE763" i="9"/>
  <c r="JH762" i="9"/>
  <c r="JI762" i="9"/>
  <c r="JG762" i="9"/>
  <c r="JF763" i="9"/>
  <c r="EU9" i="12"/>
  <c r="EU10" i="12"/>
  <c r="EU7" i="12"/>
  <c r="EU8" i="12"/>
  <c r="N17" i="9"/>
  <c r="EU3" i="12" l="1"/>
  <c r="EW6" i="12"/>
  <c r="EV4" i="12"/>
  <c r="JD765" i="9"/>
  <c r="JE764" i="9"/>
  <c r="JH763" i="9"/>
  <c r="JI763" i="9"/>
  <c r="JG763" i="9"/>
  <c r="JF764" i="9"/>
  <c r="JG764" i="9"/>
  <c r="JH764" i="9"/>
  <c r="O19" i="9" a="1"/>
  <c r="EV9" i="12"/>
  <c r="EV7" i="12"/>
  <c r="EV8" i="12"/>
  <c r="EV10" i="12"/>
  <c r="EV3" i="12" l="1"/>
  <c r="O19" i="9"/>
  <c r="EW4" i="12"/>
  <c r="EX6" i="12"/>
  <c r="JD766" i="9"/>
  <c r="JE765" i="9"/>
  <c r="JI764" i="9"/>
  <c r="JF765" i="9"/>
  <c r="EW10" i="12"/>
  <c r="EW7" i="12"/>
  <c r="EW9" i="12"/>
  <c r="EW8" i="12"/>
  <c r="EW3" i="12" l="1"/>
  <c r="EY6" i="12"/>
  <c r="EX4" i="12"/>
  <c r="O20" i="9"/>
  <c r="P18" i="9" s="1"/>
  <c r="O22" i="9"/>
  <c r="JD767" i="9"/>
  <c r="JE766" i="9"/>
  <c r="JH765" i="9"/>
  <c r="JI765" i="9"/>
  <c r="JG765" i="9"/>
  <c r="JF766" i="9"/>
  <c r="EX10" i="12"/>
  <c r="EX9" i="12"/>
  <c r="EX7" i="12"/>
  <c r="EX8" i="12"/>
  <c r="EX3" i="12" l="1"/>
  <c r="O24" i="9"/>
  <c r="O25" i="9" s="1"/>
  <c r="O23" i="9" s="1"/>
  <c r="O21" i="9"/>
  <c r="EZ6" i="12"/>
  <c r="EY4" i="12"/>
  <c r="JD768" i="9"/>
  <c r="JE767" i="9"/>
  <c r="JH766" i="9"/>
  <c r="JI766" i="9"/>
  <c r="JG766" i="9"/>
  <c r="JF767" i="9"/>
  <c r="EY10" i="12"/>
  <c r="EY9" i="12"/>
  <c r="EY7" i="12"/>
  <c r="EY8" i="12"/>
  <c r="O17" i="9"/>
  <c r="EY3" i="12" l="1"/>
  <c r="EZ4" i="12"/>
  <c r="FA6" i="12"/>
  <c r="JD769" i="9"/>
  <c r="JE768" i="9"/>
  <c r="JH767" i="9"/>
  <c r="JI767" i="9"/>
  <c r="JG767" i="9"/>
  <c r="JF768" i="9"/>
  <c r="P19" i="9" a="1"/>
  <c r="EZ7" i="12"/>
  <c r="EZ8" i="12"/>
  <c r="EZ10" i="12"/>
  <c r="EZ9" i="12"/>
  <c r="EZ3" i="12" l="1"/>
  <c r="P19" i="9"/>
  <c r="FB6" i="12"/>
  <c r="FA4" i="12"/>
  <c r="JD770" i="9"/>
  <c r="JE769" i="9"/>
  <c r="JH768" i="9"/>
  <c r="JI768" i="9"/>
  <c r="JG768" i="9"/>
  <c r="JF769" i="9"/>
  <c r="FA9" i="12"/>
  <c r="FA10" i="12"/>
  <c r="FA7" i="12"/>
  <c r="FA8" i="12"/>
  <c r="FA3" i="12" l="1"/>
  <c r="P20" i="9"/>
  <c r="Q18" i="9" s="1"/>
  <c r="P21" i="9"/>
  <c r="P22" i="9"/>
  <c r="FC6" i="12"/>
  <c r="FB4" i="12"/>
  <c r="JD771" i="9"/>
  <c r="JE770" i="9"/>
  <c r="JH769" i="9"/>
  <c r="JI769" i="9"/>
  <c r="JG769" i="9"/>
  <c r="JF770" i="9"/>
  <c r="FB10" i="12"/>
  <c r="FB7" i="12"/>
  <c r="FB8" i="12"/>
  <c r="FB9" i="12"/>
  <c r="FB3" i="12" l="1"/>
  <c r="FD6" i="12"/>
  <c r="FC4" i="12"/>
  <c r="P24" i="9"/>
  <c r="P25" i="9" s="1"/>
  <c r="P23" i="9" s="1"/>
  <c r="JD772" i="9"/>
  <c r="JE771" i="9"/>
  <c r="JH770" i="9"/>
  <c r="JI770" i="9"/>
  <c r="JG770" i="9"/>
  <c r="JF771" i="9"/>
  <c r="FC10" i="12"/>
  <c r="FC9" i="12"/>
  <c r="P17" i="9"/>
  <c r="FC7" i="12"/>
  <c r="FC8" i="12"/>
  <c r="FC3" i="12" l="1"/>
  <c r="FE6" i="12"/>
  <c r="FD4" i="12"/>
  <c r="JD773" i="9"/>
  <c r="JE772" i="9"/>
  <c r="JG772" i="9"/>
  <c r="JI771" i="9"/>
  <c r="JG771" i="9"/>
  <c r="JH771" i="9"/>
  <c r="JF772" i="9"/>
  <c r="JH772" i="9"/>
  <c r="FD8" i="12"/>
  <c r="FD9" i="12"/>
  <c r="Q19" i="9" a="1"/>
  <c r="FD7" i="12"/>
  <c r="FD10" i="12"/>
  <c r="FD3" i="12" l="1"/>
  <c r="Q19" i="9"/>
  <c r="FF6" i="12"/>
  <c r="FE4" i="12"/>
  <c r="JD774" i="9"/>
  <c r="JE773" i="9"/>
  <c r="JI772" i="9"/>
  <c r="JF773" i="9"/>
  <c r="FE8" i="12"/>
  <c r="FE9" i="12"/>
  <c r="FE10" i="12"/>
  <c r="FE7" i="12"/>
  <c r="FE3" i="12" l="1"/>
  <c r="FG6" i="12"/>
  <c r="FF4" i="12"/>
  <c r="Q20" i="9"/>
  <c r="R18" i="9" s="1"/>
  <c r="Q22" i="9"/>
  <c r="JD775" i="9"/>
  <c r="JE774" i="9"/>
  <c r="JH773" i="9"/>
  <c r="JI773" i="9"/>
  <c r="JG773" i="9"/>
  <c r="JF774" i="9"/>
  <c r="FF8" i="12"/>
  <c r="FF10" i="12"/>
  <c r="FF7" i="12"/>
  <c r="FF9" i="12"/>
  <c r="Q21" i="9" l="1"/>
  <c r="FF3" i="12"/>
  <c r="Q24" i="9"/>
  <c r="Q25" i="9" s="1"/>
  <c r="Q23" i="9" s="1"/>
  <c r="FG4" i="12"/>
  <c r="FH6" i="12"/>
  <c r="JD776" i="9"/>
  <c r="JE775" i="9"/>
  <c r="JH774" i="9"/>
  <c r="JI774" i="9"/>
  <c r="JG774" i="9"/>
  <c r="JF775" i="9"/>
  <c r="FG10" i="12"/>
  <c r="FG7" i="12"/>
  <c r="Q17" i="9"/>
  <c r="FG8" i="12"/>
  <c r="FG9" i="12"/>
  <c r="FG3" i="12" l="1"/>
  <c r="FI6" i="12"/>
  <c r="FH4" i="12"/>
  <c r="JD777" i="9"/>
  <c r="JE776" i="9"/>
  <c r="JH775" i="9"/>
  <c r="JI775" i="9"/>
  <c r="JG775" i="9"/>
  <c r="JF776" i="9"/>
  <c r="R19" i="9" a="1"/>
  <c r="FH7" i="12"/>
  <c r="FH9" i="12"/>
  <c r="FH10" i="12"/>
  <c r="FH8" i="12"/>
  <c r="FH3" i="12" l="1"/>
  <c r="R19" i="9"/>
  <c r="FI4" i="12"/>
  <c r="FJ6" i="12"/>
  <c r="JD778" i="9"/>
  <c r="JE777" i="9"/>
  <c r="JH776" i="9"/>
  <c r="JI776" i="9"/>
  <c r="JG776" i="9"/>
  <c r="JF777" i="9"/>
  <c r="FI7" i="12"/>
  <c r="FI8" i="12"/>
  <c r="FI10" i="12"/>
  <c r="FI9" i="12"/>
  <c r="FI3" i="12" l="1"/>
  <c r="R20" i="9"/>
  <c r="S18" i="9" s="1"/>
  <c r="R21" i="9"/>
  <c r="R22" i="9"/>
  <c r="FK6" i="12"/>
  <c r="FJ4" i="12"/>
  <c r="JD779" i="9"/>
  <c r="JE778" i="9"/>
  <c r="JH777" i="9"/>
  <c r="JI777" i="9"/>
  <c r="JG777" i="9"/>
  <c r="JF778" i="9"/>
  <c r="FJ10" i="12"/>
  <c r="FJ7" i="12"/>
  <c r="FJ9" i="12"/>
  <c r="FJ8" i="12"/>
  <c r="FJ3" i="12" l="1"/>
  <c r="FK4" i="12"/>
  <c r="FL6" i="12"/>
  <c r="R24" i="9"/>
  <c r="R25" i="9" s="1"/>
  <c r="R23" i="9" s="1"/>
  <c r="JD780" i="9"/>
  <c r="JE779" i="9"/>
  <c r="JH778" i="9"/>
  <c r="JI778" i="9"/>
  <c r="JG778" i="9"/>
  <c r="JF779" i="9"/>
  <c r="FK7" i="12"/>
  <c r="R17" i="9"/>
  <c r="FK9" i="12"/>
  <c r="FK8" i="12"/>
  <c r="FK10" i="12"/>
  <c r="FK3" i="12" l="1"/>
  <c r="FL4" i="12"/>
  <c r="JD781" i="9"/>
  <c r="JE780" i="9"/>
  <c r="JH779" i="9"/>
  <c r="JI779" i="9"/>
  <c r="JG779" i="9"/>
  <c r="JF780" i="9"/>
  <c r="FL9" i="12"/>
  <c r="FL7" i="12"/>
  <c r="FL10" i="12"/>
  <c r="FL8" i="12"/>
  <c r="S19" i="9" a="1"/>
  <c r="S19" i="9" l="1"/>
  <c r="DP8" i="12"/>
  <c r="DP10" i="12"/>
  <c r="FL3" i="12"/>
  <c r="DP9" i="12"/>
  <c r="JD782" i="9"/>
  <c r="JE781" i="9"/>
  <c r="JH780" i="9"/>
  <c r="JI780" i="9"/>
  <c r="JG780" i="9"/>
  <c r="JF781" i="9"/>
  <c r="S20" i="9" l="1"/>
  <c r="T18" i="9" s="1"/>
  <c r="S21" i="9"/>
  <c r="S22" i="9"/>
  <c r="JD783" i="9"/>
  <c r="JE782" i="9"/>
  <c r="JH781" i="9"/>
  <c r="JI781" i="9"/>
  <c r="JG781" i="9"/>
  <c r="JF782" i="9"/>
  <c r="S24" i="9" l="1"/>
  <c r="S25" i="9" s="1"/>
  <c r="S23" i="9" s="1"/>
  <c r="JD784" i="9"/>
  <c r="JE783" i="9"/>
  <c r="JH782" i="9"/>
  <c r="JI782" i="9"/>
  <c r="JG782" i="9"/>
  <c r="JF783" i="9"/>
  <c r="JG783" i="9"/>
  <c r="JH783" i="9"/>
  <c r="S17" i="9"/>
  <c r="JD785" i="9" l="1"/>
  <c r="JE784" i="9"/>
  <c r="JI783" i="9"/>
  <c r="JF784" i="9"/>
  <c r="T19" i="9" a="1"/>
  <c r="T19" i="9" l="1"/>
  <c r="JD786" i="9"/>
  <c r="JE785" i="9"/>
  <c r="JH784" i="9"/>
  <c r="JI784" i="9"/>
  <c r="JG784" i="9"/>
  <c r="JF785" i="9"/>
  <c r="T20" i="9" l="1"/>
  <c r="U18" i="9" s="1"/>
  <c r="T22" i="9"/>
  <c r="JD787" i="9"/>
  <c r="JE786" i="9"/>
  <c r="JH785" i="9"/>
  <c r="JG785" i="9"/>
  <c r="JI785" i="9"/>
  <c r="JF786" i="9"/>
  <c r="JG786" i="9"/>
  <c r="JH786" i="9"/>
  <c r="T17" i="9"/>
  <c r="T24" i="9" l="1"/>
  <c r="T25" i="9" s="1"/>
  <c r="T23" i="9" s="1"/>
  <c r="T21" i="9"/>
  <c r="JD788" i="9"/>
  <c r="JE787" i="9"/>
  <c r="JI786" i="9"/>
  <c r="JF787" i="9"/>
  <c r="JG787" i="9"/>
  <c r="JH787" i="9"/>
  <c r="U19" i="9" a="1"/>
  <c r="U19" i="9" l="1"/>
  <c r="JD789" i="9"/>
  <c r="JE788" i="9"/>
  <c r="JI787" i="9"/>
  <c r="JF788" i="9"/>
  <c r="U20" i="9" l="1"/>
  <c r="V18" i="9" s="1"/>
  <c r="U22" i="9"/>
  <c r="JD790" i="9"/>
  <c r="JE789" i="9"/>
  <c r="JH788" i="9"/>
  <c r="JI788" i="9"/>
  <c r="JG788" i="9"/>
  <c r="JF789" i="9"/>
  <c r="U24" i="9" l="1"/>
  <c r="U25" i="9" s="1"/>
  <c r="U23" i="9" s="1"/>
  <c r="U21" i="9"/>
  <c r="JD791" i="9"/>
  <c r="JE790" i="9"/>
  <c r="JH789" i="9"/>
  <c r="JI789" i="9"/>
  <c r="JG789" i="9"/>
  <c r="JF790" i="9"/>
  <c r="U17" i="9"/>
  <c r="JD792" i="9" l="1"/>
  <c r="JE791" i="9"/>
  <c r="JH790" i="9"/>
  <c r="JI790" i="9"/>
  <c r="JG790" i="9"/>
  <c r="JF791" i="9"/>
  <c r="V19" i="9" a="1"/>
  <c r="V19" i="9" l="1"/>
  <c r="JD793" i="9"/>
  <c r="JE792" i="9"/>
  <c r="JH791" i="9"/>
  <c r="JI791" i="9"/>
  <c r="JG791" i="9"/>
  <c r="JH792" i="9"/>
  <c r="V20" i="9" l="1"/>
  <c r="W18" i="9" s="1"/>
  <c r="V21" i="9"/>
  <c r="V22" i="9"/>
  <c r="JD794" i="9"/>
  <c r="JE793" i="9"/>
  <c r="JF792" i="9"/>
  <c r="JG792" i="9"/>
  <c r="JI792" i="9"/>
  <c r="JF793" i="9"/>
  <c r="V24" i="9" l="1"/>
  <c r="V25" i="9" s="1"/>
  <c r="V23" i="9" s="1"/>
  <c r="JD795" i="9"/>
  <c r="JE794" i="9"/>
  <c r="JH793" i="9"/>
  <c r="JI793" i="9"/>
  <c r="JG793" i="9"/>
  <c r="JF794" i="9"/>
  <c r="V17" i="9"/>
  <c r="JD796" i="9" l="1"/>
  <c r="JE795" i="9"/>
  <c r="JH794" i="9"/>
  <c r="JI794" i="9"/>
  <c r="JG794" i="9"/>
  <c r="JF795" i="9"/>
  <c r="W19" i="9" a="1"/>
  <c r="W19" i="9" l="1"/>
  <c r="JD797" i="9"/>
  <c r="JE796" i="9"/>
  <c r="JH795" i="9"/>
  <c r="JI795" i="9"/>
  <c r="JG795" i="9"/>
  <c r="JF796" i="9"/>
  <c r="W20" i="9" l="1"/>
  <c r="X18" i="9" s="1"/>
  <c r="W17" i="9"/>
  <c r="X19" i="9" s="1" a="1"/>
  <c r="X19" i="9" s="1"/>
  <c r="W21" i="9"/>
  <c r="W22" i="9"/>
  <c r="JD798" i="9"/>
  <c r="JE797" i="9"/>
  <c r="JH796" i="9"/>
  <c r="JG797" i="9"/>
  <c r="JI796" i="9"/>
  <c r="JG796" i="9"/>
  <c r="JF797" i="9"/>
  <c r="X22" i="9" l="1"/>
  <c r="W24" i="9"/>
  <c r="W25" i="9" s="1"/>
  <c r="W23" i="9" s="1"/>
  <c r="X21" i="9"/>
  <c r="X20" i="9"/>
  <c r="Y18" i="9" s="1"/>
  <c r="X17" i="9"/>
  <c r="Y19" i="9" s="1" a="1"/>
  <c r="Y19" i="9" s="1"/>
  <c r="JD799" i="9"/>
  <c r="JE798" i="9"/>
  <c r="JH797" i="9"/>
  <c r="JI797" i="9"/>
  <c r="JG798" i="9"/>
  <c r="JH798" i="9"/>
  <c r="Y21" i="9" l="1"/>
  <c r="Y17" i="9"/>
  <c r="Z19" i="9" s="1" a="1"/>
  <c r="Z19" i="9" s="1"/>
  <c r="Y20" i="9"/>
  <c r="Z18" i="9" s="1"/>
  <c r="Y22" i="9"/>
  <c r="X24" i="9"/>
  <c r="X25" i="9" s="1"/>
  <c r="X23" i="9" s="1"/>
  <c r="JD800" i="9"/>
  <c r="JE799" i="9"/>
  <c r="JI798" i="9"/>
  <c r="JF798" i="9"/>
  <c r="JH799" i="9"/>
  <c r="Y24" i="9" l="1"/>
  <c r="Y25" i="9" s="1"/>
  <c r="Y23" i="9" s="1"/>
  <c r="Z22" i="9"/>
  <c r="Z20" i="9"/>
  <c r="AA18" i="9" s="1"/>
  <c r="Z21" i="9"/>
  <c r="Z17" i="9"/>
  <c r="AA19" i="9" s="1" a="1"/>
  <c r="AA19" i="9" s="1"/>
  <c r="JD801" i="9"/>
  <c r="JE800" i="9"/>
  <c r="JF799" i="9"/>
  <c r="JG799" i="9"/>
  <c r="JI799" i="9"/>
  <c r="JF800" i="9"/>
  <c r="AA22" i="9" l="1"/>
  <c r="Z24" i="9"/>
  <c r="Z25" i="9" s="1"/>
  <c r="Z23" i="9" s="1"/>
  <c r="AA20" i="9"/>
  <c r="AB18" i="9" s="1"/>
  <c r="AA17" i="9"/>
  <c r="AB19" i="9" s="1" a="1"/>
  <c r="AB19" i="9" s="1"/>
  <c r="AA21" i="9"/>
  <c r="JD802" i="9"/>
  <c r="JE801" i="9"/>
  <c r="JH800" i="9"/>
  <c r="JI800" i="9"/>
  <c r="JG800" i="9"/>
  <c r="JF801" i="9"/>
  <c r="AB20" i="9" l="1"/>
  <c r="AC18" i="9" s="1"/>
  <c r="AB21" i="9"/>
  <c r="AB17" i="9"/>
  <c r="AC19" i="9" s="1" a="1"/>
  <c r="AC19" i="9" s="1"/>
  <c r="AA24" i="9"/>
  <c r="AA25" i="9" s="1"/>
  <c r="AA23" i="9" s="1"/>
  <c r="AB22" i="9"/>
  <c r="JD803" i="9"/>
  <c r="JE802" i="9"/>
  <c r="JH801" i="9"/>
  <c r="JI801" i="9"/>
  <c r="JG801" i="9"/>
  <c r="JF802" i="9"/>
  <c r="JG802" i="9"/>
  <c r="JH802" i="9"/>
  <c r="AC21" i="9" l="1"/>
  <c r="AC17" i="9"/>
  <c r="AD19" i="9" s="1" a="1"/>
  <c r="AD19" i="9" s="1"/>
  <c r="AC20" i="9"/>
  <c r="AD18" i="9" s="1"/>
  <c r="AC22" i="9"/>
  <c r="AB24" i="9"/>
  <c r="AB25" i="9" s="1"/>
  <c r="AB23" i="9" s="1"/>
  <c r="JD804" i="9"/>
  <c r="JE803" i="9"/>
  <c r="JI802" i="9"/>
  <c r="JF803" i="9"/>
  <c r="AC24" i="9" l="1"/>
  <c r="AC25" i="9" s="1"/>
  <c r="AC23" i="9" s="1"/>
  <c r="AD22" i="9"/>
  <c r="AD17" i="9"/>
  <c r="AE19" i="9" s="1" a="1"/>
  <c r="AE19" i="9" s="1"/>
  <c r="AD21" i="9"/>
  <c r="AD20" i="9"/>
  <c r="AE18" i="9" s="1"/>
  <c r="JD805" i="9"/>
  <c r="JE804" i="9"/>
  <c r="JH803" i="9"/>
  <c r="JG803" i="9"/>
  <c r="JI803" i="9"/>
  <c r="JF804" i="9"/>
  <c r="JG804" i="9"/>
  <c r="JH804" i="9"/>
  <c r="AE17" i="9" l="1"/>
  <c r="AF19" i="9" s="1" a="1"/>
  <c r="AF19" i="9" s="1"/>
  <c r="AE20" i="9"/>
  <c r="AF18" i="9" s="1"/>
  <c r="AE21" i="9"/>
  <c r="AE22" i="9"/>
  <c r="AD24" i="9"/>
  <c r="AD25" i="9" s="1"/>
  <c r="AD23" i="9" s="1"/>
  <c r="JD806" i="9"/>
  <c r="JE805" i="9"/>
  <c r="JI804" i="9"/>
  <c r="JF805" i="9"/>
  <c r="AE24" i="9" l="1"/>
  <c r="AE25" i="9" s="1"/>
  <c r="AE23" i="9" s="1"/>
  <c r="AF22" i="9"/>
  <c r="AF20" i="9"/>
  <c r="AG18" i="9" s="1"/>
  <c r="AF21" i="9"/>
  <c r="AF17" i="9"/>
  <c r="AG19" i="9" s="1" a="1"/>
  <c r="AG19" i="9" s="1"/>
  <c r="JD807" i="9"/>
  <c r="JE806" i="9"/>
  <c r="JH805" i="9"/>
  <c r="JI805" i="9"/>
  <c r="JG805" i="9"/>
  <c r="JF806" i="9"/>
  <c r="AF24" i="9" l="1"/>
  <c r="AF25" i="9" s="1"/>
  <c r="AF23" i="9" s="1"/>
  <c r="AG22" i="9"/>
  <c r="AG20" i="9"/>
  <c r="AH18" i="9" s="1"/>
  <c r="AG21" i="9"/>
  <c r="AG17" i="9"/>
  <c r="AH19" i="9" s="1" a="1"/>
  <c r="AH19" i="9" s="1"/>
  <c r="JD808" i="9"/>
  <c r="JE807" i="9"/>
  <c r="JH806" i="9"/>
  <c r="JI806" i="9"/>
  <c r="JG806" i="9"/>
  <c r="JF807" i="9"/>
  <c r="AG24" i="9" l="1"/>
  <c r="AG25" i="9" s="1"/>
  <c r="AG23" i="9" s="1"/>
  <c r="AH22" i="9"/>
  <c r="AH20" i="9"/>
  <c r="AI18" i="9" s="1"/>
  <c r="AH21" i="9"/>
  <c r="AH17" i="9"/>
  <c r="AI19" i="9" s="1" a="1"/>
  <c r="AI19" i="9" s="1"/>
  <c r="JD809" i="9"/>
  <c r="JE808" i="9"/>
  <c r="JH807" i="9"/>
  <c r="JI807" i="9"/>
  <c r="JG807" i="9"/>
  <c r="JH808" i="9"/>
  <c r="AH24" i="9" l="1"/>
  <c r="AH25" i="9" s="1"/>
  <c r="AH23" i="9" s="1"/>
  <c r="AI22" i="9"/>
  <c r="AI20" i="9"/>
  <c r="AJ18" i="9" s="1"/>
  <c r="AI17" i="9"/>
  <c r="AJ19" i="9" s="1" a="1"/>
  <c r="AJ19" i="9" s="1"/>
  <c r="AI21" i="9"/>
  <c r="JD810" i="9"/>
  <c r="JE809" i="9"/>
  <c r="JF808" i="9"/>
  <c r="JG808" i="9"/>
  <c r="JI808" i="9"/>
  <c r="JF809" i="9"/>
  <c r="AJ20" i="9" l="1"/>
  <c r="AK18" i="9" s="1"/>
  <c r="AJ21" i="9"/>
  <c r="AJ17" i="9"/>
  <c r="AK19" i="9" s="1" a="1"/>
  <c r="AK19" i="9" s="1"/>
  <c r="AI24" i="9"/>
  <c r="AI25" i="9" s="1"/>
  <c r="AI23" i="9" s="1"/>
  <c r="AJ22" i="9"/>
  <c r="JD811" i="9"/>
  <c r="JE810" i="9"/>
  <c r="JH809" i="9"/>
  <c r="JI809" i="9"/>
  <c r="JG809" i="9"/>
  <c r="JF810" i="9"/>
  <c r="JG810" i="9"/>
  <c r="JH810" i="9"/>
  <c r="AJ24" i="9" l="1"/>
  <c r="AJ25" i="9" s="1"/>
  <c r="AJ23" i="9" s="1"/>
  <c r="AK22" i="9"/>
  <c r="AK24" i="9" s="1"/>
  <c r="AK25" i="9" s="1"/>
  <c r="AK23" i="9" s="1"/>
  <c r="AK20" i="9"/>
  <c r="AL18" i="9" s="1"/>
  <c r="AK21" i="9"/>
  <c r="AK17" i="9"/>
  <c r="AL19" i="9" s="1" a="1"/>
  <c r="AL19" i="9" s="1"/>
  <c r="JD812" i="9"/>
  <c r="JE811" i="9"/>
  <c r="JI810" i="9"/>
  <c r="JF811" i="9"/>
  <c r="AL20" i="9" l="1"/>
  <c r="AM18" i="9" s="1"/>
  <c r="AL21" i="9"/>
  <c r="AL22" i="9"/>
  <c r="AL24" i="9" s="1"/>
  <c r="AL25" i="9" s="1"/>
  <c r="AL23" i="9" s="1"/>
  <c r="JD813" i="9"/>
  <c r="JE812" i="9"/>
  <c r="JH811" i="9"/>
  <c r="JI811" i="9"/>
  <c r="JG811" i="9"/>
  <c r="JF812" i="9"/>
  <c r="AL17" i="9"/>
  <c r="JD814" i="9" l="1"/>
  <c r="JE813" i="9"/>
  <c r="JH812" i="9"/>
  <c r="JI812" i="9"/>
  <c r="JG812" i="9"/>
  <c r="JF813" i="9"/>
  <c r="AM19" i="9" a="1"/>
  <c r="AM19" i="9" l="1"/>
  <c r="JD815" i="9"/>
  <c r="JE814" i="9"/>
  <c r="JH813" i="9"/>
  <c r="JI813" i="9"/>
  <c r="JG813" i="9"/>
  <c r="JF814" i="9"/>
  <c r="AM20" i="9" l="1"/>
  <c r="AN18" i="9" s="1"/>
  <c r="AM22" i="9"/>
  <c r="AM24" i="9" s="1"/>
  <c r="AM25" i="9" s="1"/>
  <c r="AM23" i="9" s="1"/>
  <c r="AM21" i="9"/>
  <c r="JD816" i="9"/>
  <c r="JE815" i="9"/>
  <c r="JH814" i="9"/>
  <c r="JI814" i="9"/>
  <c r="JG814" i="9"/>
  <c r="JF815" i="9"/>
  <c r="AM17" i="9"/>
  <c r="JD817" i="9" l="1"/>
  <c r="JE816" i="9"/>
  <c r="JH815" i="9"/>
  <c r="JG815" i="9"/>
  <c r="JI815" i="9"/>
  <c r="JF816" i="9"/>
  <c r="AN19" i="9" a="1"/>
  <c r="AN19" i="9" l="1"/>
  <c r="JD818" i="9"/>
  <c r="JE817" i="9"/>
  <c r="JH816" i="9"/>
  <c r="JG816" i="9"/>
  <c r="JI816" i="9"/>
  <c r="JF817" i="9"/>
  <c r="JG817" i="9"/>
  <c r="JH817" i="9"/>
  <c r="AN20" i="9" l="1"/>
  <c r="AO18" i="9" s="1"/>
  <c r="AN22" i="9"/>
  <c r="JD819" i="9"/>
  <c r="JE818" i="9"/>
  <c r="JI817" i="9"/>
  <c r="JF818" i="9"/>
  <c r="AN21" i="9" l="1"/>
  <c r="AN24" i="9"/>
  <c r="AN25" i="9" s="1"/>
  <c r="AN23" i="9" s="1"/>
  <c r="JD820" i="9"/>
  <c r="JE819" i="9"/>
  <c r="JH818" i="9"/>
  <c r="JI818" i="9"/>
  <c r="JG818" i="9"/>
  <c r="JF819" i="9"/>
  <c r="AN17" i="9"/>
  <c r="JD821" i="9" l="1"/>
  <c r="JE820" i="9"/>
  <c r="JH819" i="9"/>
  <c r="JI819" i="9"/>
  <c r="JG819" i="9"/>
  <c r="JF820" i="9"/>
  <c r="AO19" i="9" a="1"/>
  <c r="AO19" i="9" l="1"/>
  <c r="JD822" i="9"/>
  <c r="JE821" i="9"/>
  <c r="JH820" i="9"/>
  <c r="JI820" i="9"/>
  <c r="JG820" i="9"/>
  <c r="JF821" i="9"/>
  <c r="AO20" i="9" l="1"/>
  <c r="AP18" i="9" s="1"/>
  <c r="AO21" i="9"/>
  <c r="AO22" i="9"/>
  <c r="AO24" i="9" s="1"/>
  <c r="AO25" i="9" s="1"/>
  <c r="AO23" i="9" s="1"/>
  <c r="JD823" i="9"/>
  <c r="JE822" i="9"/>
  <c r="JH821" i="9"/>
  <c r="JF822" i="9"/>
  <c r="JG822" i="9"/>
  <c r="JI821" i="9"/>
  <c r="JG821" i="9"/>
  <c r="JH822" i="9"/>
  <c r="AO17" i="9"/>
  <c r="JD824" i="9" l="1"/>
  <c r="JE823" i="9"/>
  <c r="JI822" i="9"/>
  <c r="JG823" i="9"/>
  <c r="JH823" i="9"/>
  <c r="AP19" i="9" a="1"/>
  <c r="AP19" i="9" l="1"/>
  <c r="JD825" i="9"/>
  <c r="JE824" i="9"/>
  <c r="JI823" i="9"/>
  <c r="JF823" i="9"/>
  <c r="JF824" i="9"/>
  <c r="JG824" i="9"/>
  <c r="JH824" i="9"/>
  <c r="AP20" i="9" l="1"/>
  <c r="AQ18" i="9" s="1"/>
  <c r="AP21" i="9"/>
  <c r="AP22" i="9"/>
  <c r="AP24" i="9" s="1"/>
  <c r="AP25" i="9" s="1"/>
  <c r="AP23" i="9" s="1"/>
  <c r="JD826" i="9"/>
  <c r="JE825" i="9"/>
  <c r="JI824" i="9"/>
  <c r="JF825" i="9"/>
  <c r="AP17" i="9"/>
  <c r="JD827" i="9" l="1"/>
  <c r="JE826" i="9"/>
  <c r="JH825" i="9"/>
  <c r="JI825" i="9"/>
  <c r="JG825" i="9"/>
  <c r="JF826" i="9"/>
  <c r="AQ19" i="9" a="1"/>
  <c r="AQ19" i="9" l="1"/>
  <c r="JD828" i="9"/>
  <c r="JE827" i="9"/>
  <c r="JH826" i="9"/>
  <c r="JI826" i="9"/>
  <c r="JG826" i="9"/>
  <c r="JF827" i="9"/>
  <c r="AQ22" i="9" l="1"/>
  <c r="AQ24" i="9" s="1"/>
  <c r="AQ25" i="9" s="1"/>
  <c r="AQ23" i="9" s="1"/>
  <c r="AQ20" i="9"/>
  <c r="AR18" i="9" s="1"/>
  <c r="JD829" i="9"/>
  <c r="JE828" i="9"/>
  <c r="JH827" i="9"/>
  <c r="JI827" i="9"/>
  <c r="JG827" i="9"/>
  <c r="JF828" i="9"/>
  <c r="AQ17" i="9"/>
  <c r="AQ21" i="9" l="1"/>
  <c r="JD830" i="9"/>
  <c r="JE829" i="9"/>
  <c r="JH828" i="9"/>
  <c r="JI828" i="9"/>
  <c r="JG828" i="9"/>
  <c r="JF829" i="9"/>
  <c r="JG829" i="9"/>
  <c r="JH829" i="9"/>
  <c r="AR19" i="9" a="1"/>
  <c r="AR19" i="9" l="1"/>
  <c r="JD831" i="9"/>
  <c r="JE830" i="9"/>
  <c r="JI829" i="9"/>
  <c r="JF830" i="9"/>
  <c r="AR20" i="9" l="1"/>
  <c r="AS18" i="9" s="1"/>
  <c r="AR21" i="9"/>
  <c r="AR22" i="9"/>
  <c r="AR24" i="9" s="1"/>
  <c r="AR25" i="9" s="1"/>
  <c r="AR23" i="9" s="1"/>
  <c r="AR17" i="9"/>
  <c r="AS19" i="9" s="1" a="1"/>
  <c r="AS19" i="9" s="1"/>
  <c r="JD832" i="9"/>
  <c r="JE831" i="9"/>
  <c r="JH830" i="9"/>
  <c r="JI830" i="9"/>
  <c r="JG830" i="9"/>
  <c r="JF831" i="9"/>
  <c r="AS20" i="9" l="1"/>
  <c r="AT18" i="9" s="1"/>
  <c r="AS22" i="9"/>
  <c r="AS24" i="9" s="1"/>
  <c r="AS25" i="9" s="1"/>
  <c r="AS23" i="9" s="1"/>
  <c r="AS17" i="9"/>
  <c r="AT19" i="9" s="1" a="1"/>
  <c r="AT19" i="9" s="1"/>
  <c r="AS21" i="9"/>
  <c r="JD833" i="9"/>
  <c r="JE832" i="9"/>
  <c r="JH831" i="9"/>
  <c r="JI831" i="9"/>
  <c r="JG831" i="9"/>
  <c r="JF832" i="9"/>
  <c r="AT20" i="9" l="1"/>
  <c r="AU18" i="9" s="1"/>
  <c r="AT17" i="9"/>
  <c r="AU19" i="9" s="1" a="1"/>
  <c r="AU19" i="9" s="1"/>
  <c r="AT21" i="9"/>
  <c r="AT22" i="9"/>
  <c r="AT24" i="9" s="1"/>
  <c r="AT25" i="9" s="1"/>
  <c r="AT23" i="9" s="1"/>
  <c r="JD834" i="9"/>
  <c r="JE833" i="9"/>
  <c r="JH832" i="9"/>
  <c r="JI832" i="9"/>
  <c r="JG832" i="9"/>
  <c r="JF833" i="9"/>
  <c r="AU17" i="9" l="1"/>
  <c r="AV19" i="9" s="1" a="1"/>
  <c r="AV19" i="9" s="1"/>
  <c r="AU21" i="9"/>
  <c r="AU20" i="9"/>
  <c r="AV18" i="9" s="1"/>
  <c r="AU22" i="9"/>
  <c r="AU24" i="9" s="1"/>
  <c r="AU25" i="9" s="1"/>
  <c r="AU23" i="9" s="1"/>
  <c r="AV20" i="9"/>
  <c r="AW18" i="9" s="1"/>
  <c r="AV21" i="9"/>
  <c r="AV17" i="9"/>
  <c r="AW19" i="9" s="1" a="1"/>
  <c r="AW19" i="9" s="1"/>
  <c r="JD835" i="9"/>
  <c r="JE834" i="9"/>
  <c r="JH833" i="9"/>
  <c r="JI833" i="9"/>
  <c r="JG833" i="9"/>
  <c r="JF834" i="9"/>
  <c r="AV22" i="9" l="1"/>
  <c r="AV24" i="9" s="1"/>
  <c r="AV25" i="9" s="1"/>
  <c r="AV23" i="9" s="1"/>
  <c r="AW17" i="9"/>
  <c r="AX19" i="9" s="1" a="1"/>
  <c r="AX19" i="9" s="1"/>
  <c r="AW21" i="9"/>
  <c r="AW20" i="9"/>
  <c r="AX18" i="9" s="1"/>
  <c r="JD836" i="9"/>
  <c r="JE835" i="9"/>
  <c r="JH834" i="9"/>
  <c r="JI834" i="9"/>
  <c r="JG834" i="9"/>
  <c r="JF835" i="9"/>
  <c r="AW22" i="9" l="1"/>
  <c r="AX22" i="9" s="1"/>
  <c r="AX17" i="9"/>
  <c r="AY19" i="9" s="1" a="1"/>
  <c r="AY19" i="9" s="1"/>
  <c r="AX21" i="9"/>
  <c r="AX20" i="9"/>
  <c r="AY18" i="9" s="1"/>
  <c r="JD837" i="9"/>
  <c r="JE836" i="9"/>
  <c r="JH835" i="9"/>
  <c r="JG835" i="9"/>
  <c r="JI835" i="9"/>
  <c r="JF836" i="9"/>
  <c r="JG836" i="9"/>
  <c r="JH836" i="9"/>
  <c r="AW24" i="9" l="1"/>
  <c r="AW25" i="9" s="1"/>
  <c r="AW23" i="9" s="1"/>
  <c r="AY20" i="9"/>
  <c r="AZ18" i="9" s="1"/>
  <c r="AY17" i="9"/>
  <c r="AZ19" i="9" s="1" a="1"/>
  <c r="AZ19" i="9" s="1"/>
  <c r="AY21" i="9"/>
  <c r="AX24" i="9"/>
  <c r="AX25" i="9" s="1"/>
  <c r="AX23" i="9" s="1"/>
  <c r="AY22" i="9"/>
  <c r="JD838" i="9"/>
  <c r="JE837" i="9"/>
  <c r="JI836" i="9"/>
  <c r="JF837" i="9"/>
  <c r="AZ17" i="9" l="1"/>
  <c r="BA19" i="9" s="1" a="1"/>
  <c r="BA19" i="9" s="1"/>
  <c r="AZ20" i="9"/>
  <c r="BA18" i="9" s="1"/>
  <c r="AZ21" i="9"/>
  <c r="AZ22" i="9"/>
  <c r="AY24" i="9"/>
  <c r="AY25" i="9" s="1"/>
  <c r="AY23" i="9" s="1"/>
  <c r="JD839" i="9"/>
  <c r="JE838" i="9"/>
  <c r="JH837" i="9"/>
  <c r="JI837" i="9"/>
  <c r="JG837" i="9"/>
  <c r="JF838" i="9"/>
  <c r="BA22" i="9" l="1"/>
  <c r="AZ24" i="9"/>
  <c r="AZ25" i="9" s="1"/>
  <c r="AZ23" i="9" s="1"/>
  <c r="BA21" i="9"/>
  <c r="BA20" i="9"/>
  <c r="BB18" i="9" s="1"/>
  <c r="BA17" i="9"/>
  <c r="BB19" i="9" s="1" a="1"/>
  <c r="BB19" i="9" s="1"/>
  <c r="JD840" i="9"/>
  <c r="JE839" i="9"/>
  <c r="JH838" i="9"/>
  <c r="JI838" i="9"/>
  <c r="JG838" i="9"/>
  <c r="JF839" i="9"/>
  <c r="BB20" i="9" l="1"/>
  <c r="BC18" i="9" s="1"/>
  <c r="BB17" i="9"/>
  <c r="BC19" i="9" s="1" a="1"/>
  <c r="BC19" i="9" s="1"/>
  <c r="BB21" i="9"/>
  <c r="BA24" i="9"/>
  <c r="BA25" i="9" s="1"/>
  <c r="BA23" i="9" s="1"/>
  <c r="BB22" i="9"/>
  <c r="JD841" i="9"/>
  <c r="JE840" i="9"/>
  <c r="JH839" i="9"/>
  <c r="JI839" i="9"/>
  <c r="JG839" i="9"/>
  <c r="JF840" i="9"/>
  <c r="BC17" i="9" l="1"/>
  <c r="BD19" i="9" s="1" a="1"/>
  <c r="BD19" i="9" s="1"/>
  <c r="BC21" i="9"/>
  <c r="BC20" i="9"/>
  <c r="BD18" i="9" s="1"/>
  <c r="BB24" i="9"/>
  <c r="BB25" i="9" s="1"/>
  <c r="BB23" i="9" s="1"/>
  <c r="BC22" i="9"/>
  <c r="JD842" i="9"/>
  <c r="JE841" i="9"/>
  <c r="JH840" i="9"/>
  <c r="JI840" i="9"/>
  <c r="JG840" i="9"/>
  <c r="JF841" i="9"/>
  <c r="BC24" i="9" l="1"/>
  <c r="BC25" i="9" s="1"/>
  <c r="BC23" i="9" s="1"/>
  <c r="BD22" i="9"/>
  <c r="BD21" i="9"/>
  <c r="BD17" i="9"/>
  <c r="BE19" i="9" s="1" a="1"/>
  <c r="BE19" i="9" s="1"/>
  <c r="BD20" i="9"/>
  <c r="BE18" i="9" s="1"/>
  <c r="JD843" i="9"/>
  <c r="JE842" i="9"/>
  <c r="JH841" i="9"/>
  <c r="JI841" i="9"/>
  <c r="JG841" i="9"/>
  <c r="JF842" i="9"/>
  <c r="BE20" i="9" l="1"/>
  <c r="BF18" i="9" s="1"/>
  <c r="BE17" i="9"/>
  <c r="BF19" i="9" s="1" a="1"/>
  <c r="BF19" i="9" s="1"/>
  <c r="BE21" i="9"/>
  <c r="BE22" i="9"/>
  <c r="BD24" i="9"/>
  <c r="BD25" i="9" s="1"/>
  <c r="BD23" i="9" s="1"/>
  <c r="JD844" i="9"/>
  <c r="JE843" i="9"/>
  <c r="JH842" i="9"/>
  <c r="JI842" i="9"/>
  <c r="JG842" i="9"/>
  <c r="JF843" i="9"/>
  <c r="BE24" i="9" l="1"/>
  <c r="BE25" i="9" s="1"/>
  <c r="BE23" i="9" s="1"/>
  <c r="BF22" i="9"/>
  <c r="BF20" i="9"/>
  <c r="BG18" i="9" s="1"/>
  <c r="BF17" i="9"/>
  <c r="BG19" i="9" s="1" a="1"/>
  <c r="BG19" i="9" s="1"/>
  <c r="BF21" i="9"/>
  <c r="JD845" i="9"/>
  <c r="JE844" i="9"/>
  <c r="JH843" i="9"/>
  <c r="JI843" i="9"/>
  <c r="JG843" i="9"/>
  <c r="JF844" i="9"/>
  <c r="JG844" i="9"/>
  <c r="JH844" i="9"/>
  <c r="BG20" i="9" l="1"/>
  <c r="BG21" i="9"/>
  <c r="BG17" i="9"/>
  <c r="BF24" i="9"/>
  <c r="BG22" i="9"/>
  <c r="BG24" i="9" s="1"/>
  <c r="JD846" i="9"/>
  <c r="JE845" i="9"/>
  <c r="JI844" i="9"/>
  <c r="JF845" i="9"/>
  <c r="JG845" i="9"/>
  <c r="JH845" i="9"/>
  <c r="BF25" i="9" l="1"/>
  <c r="BF23" i="9" s="1"/>
  <c r="U6" i="9"/>
  <c r="BG23" i="9"/>
  <c r="BG25" i="9"/>
  <c r="JD847" i="9"/>
  <c r="JE846" i="9"/>
  <c r="JI845" i="9"/>
  <c r="JG846" i="9"/>
  <c r="JH846" i="9"/>
  <c r="JD848" i="9" l="1"/>
  <c r="JE847" i="9"/>
  <c r="JI846" i="9"/>
  <c r="JF846" i="9"/>
  <c r="JF847" i="9"/>
  <c r="JG847" i="9"/>
  <c r="JH847" i="9"/>
  <c r="JD849" i="9" l="1"/>
  <c r="JE848" i="9"/>
  <c r="JI847" i="9"/>
  <c r="JH848" i="9"/>
  <c r="JD850" i="9" l="1"/>
  <c r="JE849" i="9"/>
  <c r="JF848" i="9"/>
  <c r="JG848" i="9"/>
  <c r="JI848" i="9"/>
  <c r="JF849" i="9"/>
  <c r="JD851" i="9" l="1"/>
  <c r="JE850" i="9"/>
  <c r="JH849" i="9"/>
  <c r="JI849" i="9"/>
  <c r="JG849" i="9"/>
  <c r="JF850" i="9"/>
  <c r="JD852" i="9" l="1"/>
  <c r="JE851" i="9"/>
  <c r="JH850" i="9"/>
  <c r="JI850" i="9"/>
  <c r="JG850" i="9"/>
  <c r="JF851" i="9"/>
  <c r="JD853" i="9" l="1"/>
  <c r="JE852" i="9"/>
  <c r="JH851" i="9"/>
  <c r="JI851" i="9"/>
  <c r="JG851" i="9"/>
  <c r="JH852" i="9"/>
  <c r="JD854" i="9" l="1"/>
  <c r="JE853" i="9"/>
  <c r="JF852" i="9"/>
  <c r="JG852" i="9"/>
  <c r="JI852" i="9"/>
  <c r="JF853" i="9"/>
  <c r="JG853" i="9"/>
  <c r="JH853" i="9"/>
  <c r="JD855" i="9" l="1"/>
  <c r="JE854" i="9"/>
  <c r="JI853" i="9"/>
  <c r="JF854" i="9"/>
  <c r="JD856" i="9" l="1"/>
  <c r="JE855" i="9"/>
  <c r="JH854" i="9"/>
  <c r="JI854" i="9"/>
  <c r="JG854" i="9"/>
  <c r="JF855" i="9"/>
  <c r="JD857" i="9" l="1"/>
  <c r="JE856" i="9"/>
  <c r="JH855" i="9"/>
  <c r="JG855" i="9"/>
  <c r="JI855" i="9"/>
  <c r="JH856" i="9"/>
  <c r="JD858" i="9" l="1"/>
  <c r="JE857" i="9"/>
  <c r="JF856" i="9"/>
  <c r="JG856" i="9"/>
  <c r="JI856" i="9"/>
  <c r="JG857" i="9"/>
  <c r="JH857" i="9"/>
  <c r="JD859" i="9" l="1"/>
  <c r="JE858" i="9"/>
  <c r="JI857" i="9"/>
  <c r="JF857" i="9"/>
  <c r="JF858" i="9"/>
  <c r="JG858" i="9"/>
  <c r="JH858" i="9"/>
  <c r="JD860" i="9" l="1"/>
  <c r="JE859" i="9"/>
  <c r="JI858" i="9"/>
  <c r="JF859" i="9"/>
  <c r="JD861" i="9" l="1"/>
  <c r="JE860" i="9"/>
  <c r="JH859" i="9"/>
  <c r="JI859" i="9"/>
  <c r="JG859" i="9"/>
  <c r="JF860" i="9"/>
  <c r="JD862" i="9" l="1"/>
  <c r="JE861" i="9"/>
  <c r="JH860" i="9"/>
  <c r="JI860" i="9"/>
  <c r="JG860" i="9"/>
  <c r="JH861" i="9"/>
  <c r="JD863" i="9" l="1"/>
  <c r="JE862" i="9"/>
  <c r="JF861" i="9"/>
  <c r="JG861" i="9"/>
  <c r="JI861" i="9"/>
  <c r="JF862" i="9"/>
  <c r="JD864" i="9" l="1"/>
  <c r="JE863" i="9"/>
  <c r="JH862" i="9"/>
  <c r="JI862" i="9"/>
  <c r="JG862" i="9"/>
  <c r="JF863" i="9"/>
  <c r="JD865" i="9" l="1"/>
  <c r="JE864" i="9"/>
  <c r="JH863" i="9"/>
  <c r="JI863" i="9"/>
  <c r="JG863" i="9"/>
  <c r="JF864" i="9"/>
  <c r="JD866" i="9" l="1"/>
  <c r="JE865" i="9"/>
  <c r="JH864" i="9"/>
  <c r="JI864" i="9"/>
  <c r="JG864" i="9"/>
  <c r="JF865" i="9"/>
  <c r="JD867" i="9" l="1"/>
  <c r="JE866" i="9"/>
  <c r="JH865" i="9"/>
  <c r="JI865" i="9"/>
  <c r="JG865" i="9"/>
  <c r="JF866" i="9"/>
  <c r="JD868" i="9" l="1"/>
  <c r="JE867" i="9"/>
  <c r="JH866" i="9"/>
  <c r="JI866" i="9"/>
  <c r="JG866" i="9"/>
  <c r="JF867" i="9"/>
  <c r="JD869" i="9" l="1"/>
  <c r="JE868" i="9"/>
  <c r="JH867" i="9"/>
  <c r="JI867" i="9"/>
  <c r="JG867" i="9"/>
  <c r="JF868" i="9"/>
  <c r="JD870" i="9" l="1"/>
  <c r="JE869" i="9"/>
  <c r="JH868" i="9"/>
  <c r="JI868" i="9"/>
  <c r="JG868" i="9"/>
  <c r="JF869" i="9"/>
  <c r="JD871" i="9" l="1"/>
  <c r="JE870" i="9"/>
  <c r="JH869" i="9"/>
  <c r="JI869" i="9"/>
  <c r="JG869" i="9"/>
  <c r="JF870" i="9"/>
  <c r="JD872" i="9" l="1"/>
  <c r="JE871" i="9"/>
  <c r="JH870" i="9"/>
  <c r="JG871" i="9"/>
  <c r="JI870" i="9"/>
  <c r="JG870" i="9"/>
  <c r="JF871" i="9"/>
  <c r="JD873" i="9" l="1"/>
  <c r="JE872" i="9"/>
  <c r="JI871" i="9"/>
  <c r="JH871" i="9"/>
  <c r="JF872" i="9"/>
  <c r="JD874" i="9" l="1"/>
  <c r="JE873" i="9"/>
  <c r="JH872" i="9"/>
  <c r="JI872" i="9"/>
  <c r="JG872" i="9"/>
  <c r="JF873" i="9"/>
  <c r="JD875" i="9" l="1"/>
  <c r="JE874" i="9"/>
  <c r="JH873" i="9"/>
  <c r="JI873" i="9"/>
  <c r="JG873" i="9"/>
  <c r="JF874" i="9"/>
  <c r="JD876" i="9" l="1"/>
  <c r="JE875" i="9"/>
  <c r="JH874" i="9"/>
  <c r="JI874" i="9"/>
  <c r="JG874" i="9"/>
  <c r="JF875" i="9"/>
  <c r="JD877" i="9" l="1"/>
  <c r="JE876" i="9"/>
  <c r="JH875" i="9"/>
  <c r="JI875" i="9"/>
  <c r="JG875" i="9"/>
  <c r="JF876" i="9"/>
  <c r="JD878" i="9" l="1"/>
  <c r="JE877" i="9"/>
  <c r="JH876" i="9"/>
  <c r="JI876" i="9"/>
  <c r="JG876" i="9"/>
  <c r="JF877" i="9"/>
  <c r="JD879" i="9" l="1"/>
  <c r="JE878" i="9"/>
  <c r="JH877" i="9"/>
  <c r="JI877" i="9"/>
  <c r="JG877" i="9"/>
  <c r="JH878" i="9"/>
  <c r="JD880" i="9" l="1"/>
  <c r="JE879" i="9"/>
  <c r="JF878" i="9"/>
  <c r="JI878" i="9"/>
  <c r="JG878" i="9"/>
  <c r="JF879" i="9"/>
  <c r="JG879" i="9"/>
  <c r="JH879" i="9"/>
  <c r="JD881" i="9" l="1"/>
  <c r="JE880" i="9"/>
  <c r="JI879" i="9"/>
  <c r="JF880" i="9"/>
  <c r="JG880" i="9"/>
  <c r="JH880" i="9"/>
  <c r="JD882" i="9" l="1"/>
  <c r="JE881" i="9"/>
  <c r="JI880" i="9"/>
  <c r="JF881" i="9"/>
  <c r="JD883" i="9" l="1"/>
  <c r="JE882" i="9"/>
  <c r="JH881" i="9"/>
  <c r="JI881" i="9"/>
  <c r="JG881" i="9"/>
  <c r="JF882" i="9"/>
  <c r="JD884" i="9" l="1"/>
  <c r="JE883" i="9"/>
  <c r="JH882" i="9"/>
  <c r="JI882" i="9"/>
  <c r="JG882" i="9"/>
  <c r="JF883" i="9"/>
  <c r="JG883" i="9"/>
  <c r="JH883" i="9"/>
  <c r="JD885" i="9" l="1"/>
  <c r="JE884" i="9"/>
  <c r="JI883" i="9"/>
  <c r="JF884" i="9"/>
  <c r="JD886" i="9" l="1"/>
  <c r="JE885" i="9"/>
  <c r="JH884" i="9"/>
  <c r="JI884" i="9"/>
  <c r="JG884" i="9"/>
  <c r="JF885" i="9"/>
  <c r="JD887" i="9" l="1"/>
  <c r="JE886" i="9"/>
  <c r="JH885" i="9"/>
  <c r="JI885" i="9"/>
  <c r="JG885" i="9"/>
  <c r="JF886" i="9"/>
  <c r="JD888" i="9" l="1"/>
  <c r="JE887" i="9"/>
  <c r="JH886" i="9"/>
  <c r="JG886" i="9"/>
  <c r="JI886" i="9"/>
  <c r="JG887" i="9"/>
  <c r="JH887" i="9"/>
  <c r="JD889" i="9" l="1"/>
  <c r="JE888" i="9"/>
  <c r="JI887" i="9"/>
  <c r="JF887" i="9"/>
  <c r="JF888" i="9"/>
  <c r="JG888" i="9"/>
  <c r="JH888" i="9"/>
  <c r="JD890" i="9" l="1"/>
  <c r="JE889" i="9"/>
  <c r="JI888" i="9"/>
  <c r="JF889" i="9"/>
  <c r="JG889" i="9"/>
  <c r="JH889" i="9"/>
  <c r="JD891" i="9" l="1"/>
  <c r="JE890" i="9"/>
  <c r="JI889" i="9"/>
  <c r="JH890" i="9"/>
  <c r="JD892" i="9" l="1"/>
  <c r="JE891" i="9"/>
  <c r="JF890" i="9"/>
  <c r="JG890" i="9"/>
  <c r="JI890" i="9"/>
  <c r="JF891" i="9"/>
  <c r="JD893" i="9" l="1"/>
  <c r="JE892" i="9"/>
  <c r="JH891" i="9"/>
  <c r="JI891" i="9"/>
  <c r="JG891" i="9"/>
  <c r="JF892" i="9"/>
  <c r="JD894" i="9" l="1"/>
  <c r="JE893" i="9"/>
  <c r="JH892" i="9"/>
  <c r="JI892" i="9"/>
  <c r="JG892" i="9"/>
  <c r="JF893" i="9"/>
  <c r="JD895" i="9" l="1"/>
  <c r="JE894" i="9"/>
  <c r="JH893" i="9"/>
  <c r="JI893" i="9"/>
  <c r="JG893" i="9"/>
  <c r="JF894" i="9"/>
  <c r="JG894" i="9"/>
  <c r="JH894" i="9"/>
  <c r="JD896" i="9" l="1"/>
  <c r="JE895" i="9"/>
  <c r="JI894" i="9"/>
  <c r="JH895" i="9"/>
  <c r="JD897" i="9" l="1"/>
  <c r="JE896" i="9"/>
  <c r="JF895" i="9"/>
  <c r="JG895" i="9"/>
  <c r="JI895" i="9"/>
  <c r="JH896" i="9"/>
  <c r="JD898" i="9" l="1"/>
  <c r="JE897" i="9"/>
  <c r="JF896" i="9"/>
  <c r="JG897" i="9"/>
  <c r="JG896" i="9"/>
  <c r="JI896" i="9"/>
  <c r="JF897" i="9"/>
  <c r="JD899" i="9" l="1"/>
  <c r="JE898" i="9"/>
  <c r="JH897" i="9"/>
  <c r="JI897" i="9"/>
  <c r="JG898" i="9"/>
  <c r="JH898" i="9"/>
  <c r="JD900" i="9" l="1"/>
  <c r="JE899" i="9"/>
  <c r="JI898" i="9"/>
  <c r="JF898" i="9"/>
  <c r="JF899" i="9"/>
  <c r="JG899" i="9"/>
  <c r="JH899" i="9"/>
  <c r="JD901" i="9" l="1"/>
  <c r="JE900" i="9"/>
  <c r="JI899" i="9"/>
  <c r="JG900" i="9"/>
  <c r="JH900" i="9"/>
  <c r="JD902" i="9" l="1"/>
  <c r="JE901" i="9"/>
  <c r="JI900" i="9"/>
  <c r="JF900" i="9"/>
  <c r="JF901" i="9"/>
  <c r="JG901" i="9"/>
  <c r="JH901" i="9"/>
  <c r="JD903" i="9" l="1"/>
  <c r="JE902" i="9"/>
  <c r="JI901" i="9"/>
  <c r="JF902" i="9"/>
  <c r="JG902" i="9"/>
  <c r="JH902" i="9"/>
  <c r="JD904" i="9" l="1"/>
  <c r="JE903" i="9"/>
  <c r="JI902" i="9"/>
  <c r="JF903" i="9"/>
  <c r="JG903" i="9"/>
  <c r="JH903" i="9"/>
  <c r="JD905" i="9" l="1"/>
  <c r="JE904" i="9"/>
  <c r="JI903" i="9"/>
  <c r="JF904" i="9"/>
  <c r="JD906" i="9" l="1"/>
  <c r="JE905" i="9"/>
  <c r="JH904" i="9"/>
  <c r="JI904" i="9"/>
  <c r="JG904" i="9"/>
  <c r="JF905" i="9"/>
  <c r="JD907" i="9" l="1"/>
  <c r="JE906" i="9"/>
  <c r="JH905" i="9"/>
  <c r="JG905" i="9"/>
  <c r="JI905" i="9"/>
  <c r="JF906" i="9"/>
  <c r="JG906" i="9"/>
  <c r="JH906" i="9"/>
  <c r="JD908" i="9" l="1"/>
  <c r="JE907" i="9"/>
  <c r="JI906" i="9"/>
  <c r="JF907" i="9"/>
  <c r="JD909" i="9" l="1"/>
  <c r="JE908" i="9"/>
  <c r="JH907" i="9"/>
  <c r="JI907" i="9"/>
  <c r="JG907" i="9"/>
  <c r="JF908" i="9"/>
  <c r="JD910" i="9" l="1"/>
  <c r="JE909" i="9"/>
  <c r="JH908" i="9"/>
  <c r="JI908" i="9"/>
  <c r="JG908" i="9"/>
  <c r="JF909" i="9"/>
  <c r="JG909" i="9"/>
  <c r="JH909" i="9"/>
  <c r="JD911" i="9" l="1"/>
  <c r="JE910" i="9"/>
  <c r="JI909" i="9"/>
  <c r="JF910" i="9"/>
  <c r="JD912" i="9" l="1"/>
  <c r="JE911" i="9"/>
  <c r="JH910" i="9"/>
  <c r="JI910" i="9"/>
  <c r="JG910" i="9"/>
  <c r="JF911" i="9"/>
  <c r="JD913" i="9" l="1"/>
  <c r="JE912" i="9"/>
  <c r="JH911" i="9"/>
  <c r="JI911" i="9"/>
  <c r="JG911" i="9"/>
  <c r="JF912" i="9"/>
  <c r="JD914" i="9" l="1"/>
  <c r="JE913" i="9"/>
  <c r="JH912" i="9"/>
  <c r="JI912" i="9"/>
  <c r="JG912" i="9"/>
  <c r="JF913" i="9"/>
  <c r="JD915" i="9" l="1"/>
  <c r="JE914" i="9"/>
  <c r="JH913" i="9"/>
  <c r="JI913" i="9"/>
  <c r="JG913" i="9"/>
  <c r="JF914" i="9"/>
  <c r="JD916" i="9" l="1"/>
  <c r="JE915" i="9"/>
  <c r="JH914" i="9"/>
  <c r="JI914" i="9"/>
  <c r="JG914" i="9"/>
  <c r="JF915" i="9"/>
  <c r="JD917" i="9" l="1"/>
  <c r="JE916" i="9"/>
  <c r="JH915" i="9"/>
  <c r="JI915" i="9"/>
  <c r="JG915" i="9"/>
  <c r="JF916" i="9"/>
  <c r="JD918" i="9" l="1"/>
  <c r="JE917" i="9"/>
  <c r="JH916" i="9"/>
  <c r="JI916" i="9"/>
  <c r="JG916" i="9"/>
  <c r="JF917" i="9"/>
  <c r="JD919" i="9" l="1"/>
  <c r="JE918" i="9"/>
  <c r="JH917" i="9"/>
  <c r="JI917" i="9"/>
  <c r="JG917" i="9"/>
  <c r="JF918" i="9"/>
  <c r="JD920" i="9" l="1"/>
  <c r="JE919" i="9"/>
  <c r="JH918" i="9"/>
  <c r="JI918" i="9"/>
  <c r="JG918" i="9"/>
  <c r="JF919" i="9"/>
  <c r="JD921" i="9" l="1"/>
  <c r="JE920" i="9"/>
  <c r="JH919" i="9"/>
  <c r="JI919" i="9"/>
  <c r="JG919" i="9"/>
  <c r="JF920" i="9"/>
  <c r="JD922" i="9" l="1"/>
  <c r="JE921" i="9"/>
  <c r="JH920" i="9"/>
  <c r="JG921" i="9"/>
  <c r="JI920" i="9"/>
  <c r="JG920" i="9"/>
  <c r="JF921" i="9"/>
  <c r="JD923" i="9" l="1"/>
  <c r="JE922" i="9"/>
  <c r="JH921" i="9"/>
  <c r="JI921" i="9"/>
  <c r="JF922" i="9"/>
  <c r="JG922" i="9"/>
  <c r="JH922" i="9"/>
  <c r="JD924" i="9" l="1"/>
  <c r="JE923" i="9"/>
  <c r="JI922" i="9"/>
  <c r="JF923" i="9"/>
  <c r="JD925" i="9" l="1"/>
  <c r="JE924" i="9"/>
  <c r="JH923" i="9"/>
  <c r="JI923" i="9"/>
  <c r="JG923" i="9"/>
  <c r="JF924" i="9"/>
  <c r="JD926" i="9" l="1"/>
  <c r="JE925" i="9"/>
  <c r="JH924" i="9"/>
  <c r="JI924" i="9"/>
  <c r="JG924" i="9"/>
  <c r="JF925" i="9"/>
  <c r="JD927" i="9" l="1"/>
  <c r="JE926" i="9"/>
  <c r="JH925" i="9"/>
  <c r="JI925" i="9"/>
  <c r="JG925" i="9"/>
  <c r="JF926" i="9"/>
  <c r="JD928" i="9" l="1"/>
  <c r="JE927" i="9"/>
  <c r="JH926" i="9"/>
  <c r="JI926" i="9"/>
  <c r="JG926" i="9"/>
  <c r="JF927" i="9"/>
  <c r="JD929" i="9" l="1"/>
  <c r="JE928" i="9"/>
  <c r="JH927" i="9"/>
  <c r="JI927" i="9"/>
  <c r="JG927" i="9"/>
  <c r="JF928" i="9"/>
  <c r="JD930" i="9" l="1"/>
  <c r="JE929" i="9"/>
  <c r="JH928" i="9"/>
  <c r="JI928" i="9"/>
  <c r="JG928" i="9"/>
  <c r="JF929" i="9"/>
  <c r="JD931" i="9" l="1"/>
  <c r="JE930" i="9"/>
  <c r="JH929" i="9"/>
  <c r="JI929" i="9"/>
  <c r="JG929" i="9"/>
  <c r="JF930" i="9"/>
  <c r="JD932" i="9" l="1"/>
  <c r="JE931" i="9"/>
  <c r="JH930" i="9"/>
  <c r="JI930" i="9"/>
  <c r="JG930" i="9"/>
  <c r="JF931" i="9"/>
  <c r="JD933" i="9" l="1"/>
  <c r="JE932" i="9"/>
  <c r="JH931" i="9"/>
  <c r="JI931" i="9"/>
  <c r="JG931" i="9"/>
  <c r="JF932" i="9"/>
  <c r="JD934" i="9" l="1"/>
  <c r="JE933" i="9"/>
  <c r="JH932" i="9"/>
  <c r="JI932" i="9"/>
  <c r="JG932" i="9"/>
  <c r="JF933" i="9"/>
  <c r="JD935" i="9" l="1"/>
  <c r="JE934" i="9"/>
  <c r="JH933" i="9"/>
  <c r="JI933" i="9"/>
  <c r="JG933" i="9"/>
  <c r="JF934" i="9"/>
  <c r="JD936" i="9" l="1"/>
  <c r="JE935" i="9"/>
  <c r="JH934" i="9"/>
  <c r="JI934" i="9"/>
  <c r="JG934" i="9"/>
  <c r="JF935" i="9"/>
  <c r="JD937" i="9" l="1"/>
  <c r="JE936" i="9"/>
  <c r="JH935" i="9"/>
  <c r="JI935" i="9"/>
  <c r="JG935" i="9"/>
  <c r="JF936" i="9"/>
  <c r="JD938" i="9" l="1"/>
  <c r="JE937" i="9"/>
  <c r="JH936" i="9"/>
  <c r="JI936" i="9"/>
  <c r="JG936" i="9"/>
  <c r="JF937" i="9"/>
  <c r="JD939" i="9" l="1"/>
  <c r="JE938" i="9"/>
  <c r="JH937" i="9"/>
  <c r="JI937" i="9"/>
  <c r="JG937" i="9"/>
  <c r="JF938" i="9"/>
  <c r="JD940" i="9" l="1"/>
  <c r="JE939" i="9"/>
  <c r="JH938" i="9"/>
  <c r="JI938" i="9"/>
  <c r="JG938" i="9"/>
  <c r="JF939" i="9"/>
  <c r="JD941" i="9" l="1"/>
  <c r="JE940" i="9"/>
  <c r="JH939" i="9"/>
  <c r="JI939" i="9"/>
  <c r="JG939" i="9"/>
  <c r="JF940" i="9"/>
  <c r="JD942" i="9" l="1"/>
  <c r="JE941" i="9"/>
  <c r="JH940" i="9"/>
  <c r="JI940" i="9"/>
  <c r="JG940" i="9"/>
  <c r="JF941" i="9"/>
  <c r="JD943" i="9" l="1"/>
  <c r="JE942" i="9"/>
  <c r="JH941" i="9"/>
  <c r="JI941" i="9"/>
  <c r="JG941" i="9"/>
  <c r="JF942" i="9"/>
  <c r="JD944" i="9" l="1"/>
  <c r="JE943" i="9"/>
  <c r="JH942" i="9"/>
  <c r="JI942" i="9"/>
  <c r="JG942" i="9"/>
  <c r="JF943" i="9"/>
  <c r="JD945" i="9" l="1"/>
  <c r="JE944" i="9"/>
  <c r="JH943" i="9"/>
  <c r="JI943" i="9"/>
  <c r="JG943" i="9"/>
  <c r="JF944" i="9"/>
  <c r="JD946" i="9" l="1"/>
  <c r="JE945" i="9"/>
  <c r="JH944" i="9"/>
  <c r="JI944" i="9"/>
  <c r="JG944" i="9"/>
  <c r="JF945" i="9"/>
  <c r="JD947" i="9" l="1"/>
  <c r="JE946" i="9"/>
  <c r="JH945" i="9"/>
  <c r="JI945" i="9"/>
  <c r="JG945" i="9"/>
  <c r="JF946" i="9"/>
  <c r="JD948" i="9" l="1"/>
  <c r="JE947" i="9"/>
  <c r="JH946" i="9"/>
  <c r="JI946" i="9"/>
  <c r="JG946" i="9"/>
  <c r="JF947" i="9"/>
  <c r="JD949" i="9" l="1"/>
  <c r="JE948" i="9"/>
  <c r="JH947" i="9"/>
  <c r="JI947" i="9"/>
  <c r="JG947" i="9"/>
  <c r="JF948" i="9"/>
  <c r="JD950" i="9" l="1"/>
  <c r="JE949" i="9"/>
  <c r="JH948" i="9"/>
  <c r="JI948" i="9"/>
  <c r="JG948" i="9"/>
  <c r="JF949" i="9"/>
  <c r="JD951" i="9" l="1"/>
  <c r="JE950" i="9"/>
  <c r="JH949" i="9"/>
  <c r="JI949" i="9"/>
  <c r="JG949" i="9"/>
  <c r="JF950" i="9"/>
  <c r="JD952" i="9" l="1"/>
  <c r="JE951" i="9"/>
  <c r="JH950" i="9"/>
  <c r="JI950" i="9"/>
  <c r="JG950" i="9"/>
  <c r="JF951" i="9"/>
  <c r="JD953" i="9" l="1"/>
  <c r="JE952" i="9"/>
  <c r="JH951" i="9"/>
  <c r="JI951" i="9"/>
  <c r="JG951" i="9"/>
  <c r="JF952" i="9"/>
  <c r="JD954" i="9" l="1"/>
  <c r="JE953" i="9"/>
  <c r="JH952" i="9"/>
  <c r="JI952" i="9"/>
  <c r="JG952" i="9"/>
  <c r="JF953" i="9"/>
  <c r="JD955" i="9" l="1"/>
  <c r="JE954" i="9"/>
  <c r="JH953" i="9"/>
  <c r="JI953" i="9"/>
  <c r="JG953" i="9"/>
  <c r="JF954" i="9"/>
  <c r="JD956" i="9" l="1"/>
  <c r="JE955" i="9"/>
  <c r="JH954" i="9"/>
  <c r="JI954" i="9"/>
  <c r="JG954" i="9"/>
  <c r="JF955" i="9"/>
  <c r="JD957" i="9" l="1"/>
  <c r="JE956" i="9"/>
  <c r="JH955" i="9"/>
  <c r="JI955" i="9"/>
  <c r="JG955" i="9"/>
  <c r="JF956" i="9"/>
  <c r="JD958" i="9" l="1"/>
  <c r="JE957" i="9"/>
  <c r="JH956" i="9"/>
  <c r="JI956" i="9"/>
  <c r="JG956" i="9"/>
  <c r="JF957" i="9"/>
  <c r="JD959" i="9" l="1"/>
  <c r="JE958" i="9"/>
  <c r="JH957" i="9"/>
  <c r="JI957" i="9"/>
  <c r="JG957" i="9"/>
  <c r="JF958" i="9"/>
  <c r="JD960" i="9" l="1"/>
  <c r="JE959" i="9"/>
  <c r="JH958" i="9"/>
  <c r="JI958" i="9"/>
  <c r="JG958" i="9"/>
  <c r="JF959" i="9"/>
  <c r="JD961" i="9" l="1"/>
  <c r="JE960" i="9"/>
  <c r="JH959" i="9"/>
  <c r="JI959" i="9"/>
  <c r="JG959" i="9"/>
  <c r="JF960" i="9"/>
  <c r="JD962" i="9" l="1"/>
  <c r="JE961" i="9"/>
  <c r="JH960" i="9"/>
  <c r="JI960" i="9"/>
  <c r="JG960" i="9"/>
  <c r="JF961" i="9"/>
  <c r="JD963" i="9" l="1"/>
  <c r="JE962" i="9"/>
  <c r="JH961" i="9"/>
  <c r="JI961" i="9"/>
  <c r="JG961" i="9"/>
  <c r="JF962" i="9"/>
  <c r="JD964" i="9" l="1"/>
  <c r="JE963" i="9"/>
  <c r="JH962" i="9"/>
  <c r="JI962" i="9"/>
  <c r="JG962" i="9"/>
  <c r="JF963" i="9"/>
  <c r="JD965" i="9" l="1"/>
  <c r="JE964" i="9"/>
  <c r="JH963" i="9"/>
  <c r="JI963" i="9"/>
  <c r="JG963" i="9"/>
  <c r="JF964" i="9"/>
  <c r="JD966" i="9" l="1"/>
  <c r="JE965" i="9"/>
  <c r="JH964" i="9"/>
  <c r="JI964" i="9"/>
  <c r="JG964" i="9"/>
  <c r="JF965" i="9"/>
  <c r="JD967" i="9" l="1"/>
  <c r="JE966" i="9"/>
  <c r="JH965" i="9"/>
  <c r="JI965" i="9"/>
  <c r="JG965" i="9"/>
  <c r="JF966" i="9"/>
  <c r="JD968" i="9" l="1"/>
  <c r="JE967" i="9"/>
  <c r="JH966" i="9"/>
  <c r="JI966" i="9"/>
  <c r="JG966" i="9"/>
  <c r="JF967" i="9"/>
  <c r="JD969" i="9" l="1"/>
  <c r="JE968" i="9"/>
  <c r="JH967" i="9"/>
  <c r="JI967" i="9"/>
  <c r="JG967" i="9"/>
  <c r="JF968" i="9"/>
  <c r="JD970" i="9" l="1"/>
  <c r="JE969" i="9"/>
  <c r="JH968" i="9"/>
  <c r="JI968" i="9"/>
  <c r="JG968" i="9"/>
  <c r="JF969" i="9"/>
  <c r="JD971" i="9" l="1"/>
  <c r="JE970" i="9"/>
  <c r="JH969" i="9"/>
  <c r="JI969" i="9"/>
  <c r="JG969" i="9"/>
  <c r="JF970" i="9"/>
  <c r="JD972" i="9" l="1"/>
  <c r="JE971" i="9"/>
  <c r="JH970" i="9"/>
  <c r="JI970" i="9"/>
  <c r="JG970" i="9"/>
  <c r="JF971" i="9"/>
  <c r="JD973" i="9" l="1"/>
  <c r="JE972" i="9"/>
  <c r="JH971" i="9"/>
  <c r="JI971" i="9"/>
  <c r="JG971" i="9"/>
  <c r="JF972" i="9"/>
  <c r="JD974" i="9" l="1"/>
  <c r="JE973" i="9"/>
  <c r="JH972" i="9"/>
  <c r="JI972" i="9"/>
  <c r="JG972" i="9"/>
  <c r="JF973" i="9"/>
  <c r="JD975" i="9" l="1"/>
  <c r="JE974" i="9"/>
  <c r="JH973" i="9"/>
  <c r="JI973" i="9"/>
  <c r="JG973" i="9"/>
  <c r="JF974" i="9"/>
  <c r="JD976" i="9" l="1"/>
  <c r="JE975" i="9"/>
  <c r="JH974" i="9"/>
  <c r="JI974" i="9"/>
  <c r="JG974" i="9"/>
  <c r="JF975" i="9"/>
  <c r="JD977" i="9" l="1"/>
  <c r="JE976" i="9"/>
  <c r="JH975" i="9"/>
  <c r="JI975" i="9"/>
  <c r="JG975" i="9"/>
  <c r="JF976" i="9"/>
  <c r="JD978" i="9" l="1"/>
  <c r="JE977" i="9"/>
  <c r="JH976" i="9"/>
  <c r="JI976" i="9"/>
  <c r="JG976" i="9"/>
  <c r="JF977" i="9"/>
  <c r="JD979" i="9" l="1"/>
  <c r="JE978" i="9"/>
  <c r="JH977" i="9"/>
  <c r="JI977" i="9"/>
  <c r="JG977" i="9"/>
  <c r="JF978" i="9"/>
  <c r="JD980" i="9" l="1"/>
  <c r="JE979" i="9"/>
  <c r="JH978" i="9"/>
  <c r="JI978" i="9"/>
  <c r="JG978" i="9"/>
  <c r="JF979" i="9"/>
  <c r="JD981" i="9" l="1"/>
  <c r="JE980" i="9"/>
  <c r="JH979" i="9"/>
  <c r="JI979" i="9"/>
  <c r="JG979" i="9"/>
  <c r="JF980" i="9"/>
  <c r="JD982" i="9" l="1"/>
  <c r="JE981" i="9"/>
  <c r="JH980" i="9"/>
  <c r="JI980" i="9"/>
  <c r="JG980" i="9"/>
  <c r="JF981" i="9"/>
  <c r="JD983" i="9" l="1"/>
  <c r="JE982" i="9"/>
  <c r="JH981" i="9"/>
  <c r="JI981" i="9"/>
  <c r="JG981" i="9"/>
  <c r="JF982" i="9"/>
  <c r="JD984" i="9" l="1"/>
  <c r="JE983" i="9"/>
  <c r="JH982" i="9"/>
  <c r="JI982" i="9"/>
  <c r="JG982" i="9"/>
  <c r="JF983" i="9"/>
  <c r="JD985" i="9" l="1"/>
  <c r="JE984" i="9"/>
  <c r="JH983" i="9"/>
  <c r="JI983" i="9"/>
  <c r="JG983" i="9"/>
  <c r="JF984" i="9"/>
  <c r="JD986" i="9" l="1"/>
  <c r="JE985" i="9"/>
  <c r="JH984" i="9"/>
  <c r="JI984" i="9"/>
  <c r="JG984" i="9"/>
  <c r="JF985" i="9"/>
  <c r="JD987" i="9" l="1"/>
  <c r="JE986" i="9"/>
  <c r="JH985" i="9"/>
  <c r="JG986" i="9"/>
  <c r="JI985" i="9"/>
  <c r="JG985" i="9"/>
  <c r="JF986" i="9"/>
  <c r="JD988" i="9" l="1"/>
  <c r="JE987" i="9"/>
  <c r="JH986" i="9"/>
  <c r="JI986" i="9"/>
  <c r="JF987" i="9"/>
  <c r="JG987" i="9"/>
  <c r="JH987" i="9"/>
  <c r="JD989" i="9" l="1"/>
  <c r="JE988" i="9"/>
  <c r="JI987" i="9"/>
  <c r="JF988" i="9"/>
  <c r="JD990" i="9" l="1"/>
  <c r="JE989" i="9"/>
  <c r="JH988" i="9"/>
  <c r="JI988" i="9"/>
  <c r="JG988" i="9"/>
  <c r="JF989" i="9"/>
  <c r="JD991" i="9" l="1"/>
  <c r="JE990" i="9"/>
  <c r="JH989" i="9"/>
  <c r="JI989" i="9"/>
  <c r="JG989" i="9"/>
  <c r="JF990" i="9"/>
  <c r="JD992" i="9" l="1"/>
  <c r="JE991" i="9"/>
  <c r="JH990" i="9"/>
  <c r="JI990" i="9"/>
  <c r="JG990" i="9"/>
  <c r="JF991" i="9"/>
  <c r="JD993" i="9" l="1"/>
  <c r="JE992" i="9"/>
  <c r="JH991" i="9"/>
  <c r="JI991" i="9"/>
  <c r="JG991" i="9"/>
  <c r="JF992" i="9"/>
  <c r="JD994" i="9" l="1"/>
  <c r="JE993" i="9"/>
  <c r="JH992" i="9"/>
  <c r="JI992" i="9"/>
  <c r="JG992" i="9"/>
  <c r="JF993" i="9"/>
  <c r="JD995" i="9" l="1"/>
  <c r="JE994" i="9"/>
  <c r="JH993" i="9"/>
  <c r="JI993" i="9"/>
  <c r="JG993" i="9"/>
  <c r="JF994" i="9"/>
  <c r="JD996" i="9" l="1"/>
  <c r="JE995" i="9"/>
  <c r="JH994" i="9"/>
  <c r="JI994" i="9"/>
  <c r="JG994" i="9"/>
  <c r="JF995" i="9"/>
  <c r="JD997" i="9" l="1"/>
  <c r="JE996" i="9"/>
  <c r="JH995" i="9"/>
  <c r="JI995" i="9"/>
  <c r="JG995" i="9"/>
  <c r="JF996" i="9"/>
  <c r="JD998" i="9" l="1"/>
  <c r="JE997" i="9"/>
  <c r="JH996" i="9"/>
  <c r="JI996" i="9"/>
  <c r="JG996" i="9"/>
  <c r="JF997" i="9"/>
  <c r="JD999" i="9" l="1"/>
  <c r="JE998" i="9"/>
  <c r="JH997" i="9"/>
  <c r="JI997" i="9"/>
  <c r="JG997" i="9"/>
  <c r="JF998" i="9"/>
  <c r="JD1000" i="9" l="1"/>
  <c r="JE999" i="9"/>
  <c r="JH998" i="9"/>
  <c r="JI998" i="9"/>
  <c r="JG998" i="9"/>
  <c r="JF999" i="9"/>
  <c r="JD1001" i="9" l="1"/>
  <c r="JE1000" i="9"/>
  <c r="JH999" i="9"/>
  <c r="JI999" i="9"/>
  <c r="JG999" i="9"/>
  <c r="JF1000" i="9"/>
  <c r="JD1002" i="9" l="1"/>
  <c r="JE1001" i="9"/>
  <c r="JH1000" i="9"/>
  <c r="JI1000" i="9"/>
  <c r="JG1000" i="9"/>
  <c r="JF1001" i="9"/>
  <c r="JD1003" i="9" l="1"/>
  <c r="JE1002" i="9"/>
  <c r="JH1001" i="9"/>
  <c r="JI1001" i="9"/>
  <c r="JG1001" i="9"/>
  <c r="JF1002" i="9"/>
  <c r="JD1004" i="9" l="1"/>
  <c r="JE1003" i="9"/>
  <c r="JH1002" i="9"/>
  <c r="JI1002" i="9"/>
  <c r="JG1002" i="9"/>
  <c r="JF1003" i="9"/>
  <c r="JD1005" i="9" l="1"/>
  <c r="JE1004" i="9"/>
  <c r="JH1003" i="9"/>
  <c r="JI1003" i="9"/>
  <c r="JG1003" i="9"/>
  <c r="JF1004" i="9"/>
  <c r="JD1006" i="9" l="1"/>
  <c r="JE1005" i="9"/>
  <c r="JH1004" i="9"/>
  <c r="JI1004" i="9"/>
  <c r="JG1004" i="9"/>
  <c r="JF1005" i="9"/>
  <c r="JD1007" i="9" l="1"/>
  <c r="JE1006" i="9"/>
  <c r="JH1005" i="9"/>
  <c r="JI1005" i="9"/>
  <c r="JG1005" i="9"/>
  <c r="JF1006" i="9"/>
  <c r="JD1008" i="9" l="1"/>
  <c r="JE1007" i="9"/>
  <c r="JH1006" i="9"/>
  <c r="JI1006" i="9"/>
  <c r="JG1006" i="9"/>
  <c r="JF1007" i="9"/>
  <c r="JD1009" i="9" l="1"/>
  <c r="JE1008" i="9"/>
  <c r="JH1007" i="9"/>
  <c r="JI1007" i="9"/>
  <c r="JG1007" i="9"/>
  <c r="JF1008" i="9"/>
  <c r="JD1010" i="9" l="1"/>
  <c r="JE1009" i="9"/>
  <c r="JH1008" i="9"/>
  <c r="JI1008" i="9"/>
  <c r="JG1008" i="9"/>
  <c r="JF1009" i="9"/>
  <c r="JD1011" i="9" l="1"/>
  <c r="JE1010" i="9"/>
  <c r="JH1009" i="9"/>
  <c r="JI1009" i="9"/>
  <c r="JG1009" i="9"/>
  <c r="JF1010" i="9"/>
  <c r="JD1012" i="9" l="1"/>
  <c r="JE1011" i="9"/>
  <c r="JH1010" i="9"/>
  <c r="JI1010" i="9"/>
  <c r="JG1010" i="9"/>
  <c r="JF1011" i="9"/>
  <c r="JD1013" i="9" l="1"/>
  <c r="JE1012" i="9"/>
  <c r="JH1011" i="9"/>
  <c r="JI1011" i="9"/>
  <c r="JG1011" i="9"/>
  <c r="JF1012" i="9"/>
  <c r="JD1014" i="9" l="1"/>
  <c r="JE1013" i="9"/>
  <c r="JH1012" i="9"/>
  <c r="JI1012" i="9"/>
  <c r="JG1012" i="9"/>
  <c r="JF1013" i="9"/>
  <c r="JD1015" i="9" l="1"/>
  <c r="JE1014" i="9"/>
  <c r="JH1013" i="9"/>
  <c r="JI1013" i="9"/>
  <c r="JG1013" i="9"/>
  <c r="JF1014" i="9"/>
  <c r="JD1016" i="9" l="1"/>
  <c r="JE1015" i="9"/>
  <c r="JH1014" i="9"/>
  <c r="JI1014" i="9"/>
  <c r="JG1014" i="9"/>
  <c r="JF1015" i="9"/>
  <c r="JD1017" i="9" l="1"/>
  <c r="JE1016" i="9"/>
  <c r="JH1015" i="9"/>
  <c r="JI1015" i="9"/>
  <c r="JG1015" i="9"/>
  <c r="JF1016" i="9"/>
  <c r="JD1018" i="9" l="1"/>
  <c r="JE1017" i="9"/>
  <c r="JH1016" i="9"/>
  <c r="JI1016" i="9"/>
  <c r="JG1016" i="9"/>
  <c r="JF1017" i="9"/>
  <c r="JD1019" i="9" l="1"/>
  <c r="JE1018" i="9"/>
  <c r="JH1017" i="9"/>
  <c r="JG1018" i="9"/>
  <c r="JI1017" i="9"/>
  <c r="JG1017" i="9"/>
  <c r="JF1018" i="9"/>
  <c r="JD1020" i="9" l="1"/>
  <c r="JE1019" i="9"/>
  <c r="JH1018" i="9"/>
  <c r="JI1018" i="9"/>
  <c r="JH1019" i="9"/>
  <c r="JD1021" i="9" l="1"/>
  <c r="JE1020" i="9"/>
  <c r="JF1019" i="9"/>
  <c r="JG1019" i="9"/>
  <c r="JI1019" i="9"/>
  <c r="JF1020" i="9"/>
  <c r="JD1022" i="9" l="1"/>
  <c r="JE1021" i="9"/>
  <c r="JH1020" i="9"/>
  <c r="JI1020" i="9"/>
  <c r="JG1020" i="9"/>
  <c r="JF1021" i="9"/>
  <c r="JD1023" i="9" l="1"/>
  <c r="JE1022" i="9"/>
  <c r="JH1021" i="9"/>
  <c r="JI1021" i="9"/>
  <c r="JG1021" i="9"/>
  <c r="JF1022" i="9"/>
  <c r="JD1024" i="9" l="1"/>
  <c r="JE1023" i="9"/>
  <c r="JH1022" i="9"/>
  <c r="JI1022" i="9"/>
  <c r="JG1022" i="9"/>
  <c r="JF1023" i="9"/>
  <c r="JD1025" i="9" l="1"/>
  <c r="JE1024" i="9"/>
  <c r="JH1023" i="9"/>
  <c r="JI1023" i="9"/>
  <c r="JG1023" i="9"/>
  <c r="JF1024" i="9"/>
  <c r="JD1026" i="9" l="1"/>
  <c r="JE1025" i="9"/>
  <c r="JH1024" i="9"/>
  <c r="JI1024" i="9"/>
  <c r="JG1024" i="9"/>
  <c r="JF1025" i="9"/>
  <c r="JD1027" i="9" l="1"/>
  <c r="JE1026" i="9"/>
  <c r="JH1025" i="9"/>
  <c r="JI1025" i="9"/>
  <c r="JG1025" i="9"/>
  <c r="JF1026" i="9"/>
  <c r="JD1028" i="9" l="1"/>
  <c r="JE1027" i="9"/>
  <c r="JH1026" i="9"/>
  <c r="JI1026" i="9"/>
  <c r="JG1026" i="9"/>
  <c r="JF1027" i="9"/>
  <c r="JD1029" i="9" l="1"/>
  <c r="JE1028" i="9"/>
  <c r="JH1027" i="9"/>
  <c r="JI1027" i="9"/>
  <c r="JG1027" i="9"/>
  <c r="JF1028" i="9"/>
  <c r="JD1030" i="9" l="1"/>
  <c r="JE1029" i="9"/>
  <c r="JH1028" i="9"/>
  <c r="JI1028" i="9"/>
  <c r="JG1028" i="9"/>
  <c r="JF1029" i="9"/>
  <c r="JD1031" i="9" l="1"/>
  <c r="JE1030" i="9"/>
  <c r="JH1029" i="9"/>
  <c r="JI1029" i="9"/>
  <c r="JG1029" i="9"/>
  <c r="JF1030" i="9"/>
  <c r="JD1032" i="9" l="1"/>
  <c r="JE1031" i="9"/>
  <c r="JH1030" i="9"/>
  <c r="JI1030" i="9"/>
  <c r="JG1030" i="9"/>
  <c r="JF1031" i="9"/>
  <c r="JD1033" i="9" l="1"/>
  <c r="JE1032" i="9"/>
  <c r="JH1031" i="9"/>
  <c r="JI1031" i="9"/>
  <c r="JG1031" i="9"/>
  <c r="JF1032" i="9"/>
  <c r="JD1034" i="9" l="1"/>
  <c r="JE1033" i="9"/>
  <c r="JH1032" i="9"/>
  <c r="JI1032" i="9"/>
  <c r="JG1032" i="9"/>
  <c r="JF1033" i="9"/>
  <c r="JD1035" i="9" l="1"/>
  <c r="JE1034" i="9"/>
  <c r="JH1033" i="9"/>
  <c r="JI1033" i="9"/>
  <c r="JG1033" i="9"/>
  <c r="JF1034" i="9"/>
  <c r="JD1036" i="9" l="1"/>
  <c r="JE1035" i="9"/>
  <c r="JH1034" i="9"/>
  <c r="JI1034" i="9"/>
  <c r="JG1034" i="9"/>
  <c r="JF1035" i="9"/>
  <c r="JD1037" i="9" l="1"/>
  <c r="JE1036" i="9"/>
  <c r="JH1035" i="9"/>
  <c r="JI1035" i="9"/>
  <c r="JG1035" i="9"/>
  <c r="JF1036" i="9"/>
  <c r="JD1038" i="9" l="1"/>
  <c r="JE1037" i="9"/>
  <c r="JH1036" i="9"/>
  <c r="JI1036" i="9"/>
  <c r="JG1036" i="9"/>
  <c r="JF1037" i="9"/>
  <c r="JD1039" i="9" l="1"/>
  <c r="JE1038" i="9"/>
  <c r="JH1037" i="9"/>
  <c r="JI1037" i="9"/>
  <c r="JG1037" i="9"/>
  <c r="JF1038" i="9"/>
  <c r="JD1040" i="9" l="1"/>
  <c r="JE1039" i="9"/>
  <c r="JH1038" i="9"/>
  <c r="JI1038" i="9"/>
  <c r="JG1038" i="9"/>
  <c r="JF1039" i="9"/>
  <c r="JD1041" i="9" l="1"/>
  <c r="JE1040" i="9"/>
  <c r="JH1039" i="9"/>
  <c r="JI1039" i="9"/>
  <c r="JG1039" i="9"/>
  <c r="JF1040" i="9"/>
  <c r="JD1042" i="9" l="1"/>
  <c r="JE1041" i="9"/>
  <c r="JH1040" i="9"/>
  <c r="JI1040" i="9"/>
  <c r="JG1040" i="9"/>
  <c r="JF1041" i="9"/>
  <c r="JD1043" i="9" l="1"/>
  <c r="JE1042" i="9"/>
  <c r="JH1041" i="9"/>
  <c r="JI1041" i="9"/>
  <c r="JG1041" i="9"/>
  <c r="JF1042" i="9"/>
  <c r="JD1044" i="9" l="1"/>
  <c r="JE1043" i="9"/>
  <c r="JH1042" i="9"/>
  <c r="JI1042" i="9"/>
  <c r="JG1042" i="9"/>
  <c r="JF1043" i="9"/>
  <c r="JD1045" i="9" l="1"/>
  <c r="JE1044" i="9"/>
  <c r="JH1043" i="9"/>
  <c r="JI1043" i="9"/>
  <c r="JG1043" i="9"/>
  <c r="JF1044" i="9"/>
  <c r="JD1046" i="9" l="1"/>
  <c r="JE1045" i="9"/>
  <c r="JH1044" i="9"/>
  <c r="JI1044" i="9"/>
  <c r="JG1044" i="9"/>
  <c r="JF1045" i="9"/>
  <c r="JD1047" i="9" l="1"/>
  <c r="JE1046" i="9"/>
  <c r="JH1045" i="9"/>
  <c r="JI1045" i="9"/>
  <c r="JG1045" i="9"/>
  <c r="JF1046" i="9"/>
  <c r="JD1048" i="9" l="1"/>
  <c r="JE1047" i="9"/>
  <c r="JH1046" i="9"/>
  <c r="JI1046" i="9"/>
  <c r="JG1046" i="9"/>
  <c r="JF1047" i="9"/>
  <c r="JD1049" i="9" l="1"/>
  <c r="JE1048" i="9"/>
  <c r="JH1047" i="9"/>
  <c r="JI1047" i="9"/>
  <c r="JG1047" i="9"/>
  <c r="JF1048" i="9"/>
  <c r="JD1050" i="9" l="1"/>
  <c r="JE1049" i="9"/>
  <c r="JH1048" i="9"/>
  <c r="JI1048" i="9"/>
  <c r="JG1048" i="9"/>
  <c r="JF1049" i="9"/>
  <c r="JD1051" i="9" l="1"/>
  <c r="JE1050" i="9"/>
  <c r="JH1049" i="9"/>
  <c r="JI1049" i="9"/>
  <c r="JG1049" i="9"/>
  <c r="JF1050" i="9"/>
  <c r="JD1052" i="9" l="1"/>
  <c r="JE1051" i="9"/>
  <c r="JH1050" i="9"/>
  <c r="JG1051" i="9"/>
  <c r="JI1050" i="9"/>
  <c r="JG1050" i="9"/>
  <c r="JF1051" i="9"/>
  <c r="JD1053" i="9" l="1"/>
  <c r="JE1052" i="9"/>
  <c r="JH1051" i="9"/>
  <c r="JI1051" i="9"/>
  <c r="JG1052" i="9"/>
  <c r="JH1052" i="9"/>
  <c r="JD1054" i="9" l="1"/>
  <c r="JE1053" i="9"/>
  <c r="JI1052" i="9"/>
  <c r="JF1052" i="9"/>
  <c r="JF1053" i="9"/>
  <c r="JG1053" i="9"/>
  <c r="JH1053" i="9"/>
  <c r="JD1055" i="9" l="1"/>
  <c r="JE1054" i="9"/>
  <c r="JI1053" i="9"/>
  <c r="JF1054" i="9"/>
  <c r="JD1056" i="9" l="1"/>
  <c r="JE1055" i="9"/>
  <c r="JH1054" i="9"/>
  <c r="JI1054" i="9"/>
  <c r="JG1054" i="9"/>
  <c r="JF1055" i="9"/>
  <c r="JD1057" i="9" l="1"/>
  <c r="JE1056" i="9"/>
  <c r="JH1055" i="9"/>
  <c r="JI1055" i="9"/>
  <c r="JG1055" i="9"/>
  <c r="JF1056" i="9"/>
  <c r="JD1058" i="9" l="1"/>
  <c r="JE1057" i="9"/>
  <c r="JH1056" i="9"/>
  <c r="JI1056" i="9"/>
  <c r="JG1056" i="9"/>
  <c r="JF1057" i="9"/>
  <c r="JD1059" i="9" l="1"/>
  <c r="JE1058" i="9"/>
  <c r="JH1057" i="9"/>
  <c r="JI1057" i="9"/>
  <c r="JG1057" i="9"/>
  <c r="JF1058" i="9"/>
  <c r="JD1060" i="9" l="1"/>
  <c r="JE1059" i="9"/>
  <c r="JH1058" i="9"/>
  <c r="JI1058" i="9"/>
  <c r="JG1058" i="9"/>
  <c r="JF1059" i="9"/>
  <c r="JD1061" i="9" l="1"/>
  <c r="JE1060" i="9"/>
  <c r="JH1059" i="9"/>
  <c r="JI1059" i="9"/>
  <c r="JG1059" i="9"/>
  <c r="JF1060" i="9"/>
  <c r="JD1062" i="9" l="1"/>
  <c r="JE1061" i="9"/>
  <c r="JH1060" i="9"/>
  <c r="JI1060" i="9"/>
  <c r="JG1060" i="9"/>
  <c r="JF1061" i="9"/>
  <c r="JD1063" i="9" l="1"/>
  <c r="JE1062" i="9"/>
  <c r="JH1061" i="9"/>
  <c r="JI1061" i="9"/>
  <c r="JG1061" i="9"/>
  <c r="JF1062" i="9"/>
  <c r="JD1064" i="9" l="1"/>
  <c r="JE1063" i="9"/>
  <c r="JH1062" i="9"/>
  <c r="JI1062" i="9"/>
  <c r="JG1062" i="9"/>
  <c r="JF1063" i="9"/>
  <c r="JD1065" i="9" l="1"/>
  <c r="JE1064" i="9"/>
  <c r="JH1063" i="9"/>
  <c r="JI1063" i="9"/>
  <c r="JG1063" i="9"/>
  <c r="JF1064" i="9"/>
  <c r="JD1066" i="9" l="1"/>
  <c r="JE1065" i="9"/>
  <c r="JH1064" i="9"/>
  <c r="JI1064" i="9"/>
  <c r="JG1064" i="9"/>
  <c r="JF1065" i="9"/>
  <c r="JD1067" i="9" l="1"/>
  <c r="JE1066" i="9"/>
  <c r="JH1065" i="9"/>
  <c r="JI1065" i="9"/>
  <c r="JG1065" i="9"/>
  <c r="JF1066" i="9"/>
  <c r="JD1068" i="9" l="1"/>
  <c r="JE1067" i="9"/>
  <c r="JH1066" i="9"/>
  <c r="JI1066" i="9"/>
  <c r="JG1066" i="9"/>
  <c r="JF1067" i="9"/>
  <c r="JD1069" i="9" l="1"/>
  <c r="JE1068" i="9"/>
  <c r="JH1067" i="9"/>
  <c r="JI1067" i="9"/>
  <c r="JG1067" i="9"/>
  <c r="JF1068" i="9"/>
  <c r="JD1070" i="9" l="1"/>
  <c r="JE1069" i="9"/>
  <c r="JH1068" i="9"/>
  <c r="JI1068" i="9"/>
  <c r="JG1068" i="9"/>
  <c r="JF1069" i="9"/>
  <c r="JD1071" i="9" l="1"/>
  <c r="JE1070" i="9"/>
  <c r="JH1069" i="9"/>
  <c r="JI1069" i="9"/>
  <c r="JG1069" i="9"/>
  <c r="JF1070" i="9"/>
  <c r="JD1072" i="9" l="1"/>
  <c r="JE1071" i="9"/>
  <c r="JH1070" i="9"/>
  <c r="JI1070" i="9"/>
  <c r="JG1070" i="9"/>
  <c r="JF1071" i="9"/>
  <c r="JD1073" i="9" l="1"/>
  <c r="JE1072" i="9"/>
  <c r="JH1071" i="9"/>
  <c r="JI1071" i="9"/>
  <c r="JG1071" i="9"/>
  <c r="JF1072" i="9"/>
  <c r="JD1074" i="9" l="1"/>
  <c r="JE1073" i="9"/>
  <c r="JH1072" i="9"/>
  <c r="JI1072" i="9"/>
  <c r="JG1072" i="9"/>
  <c r="JF1073" i="9"/>
  <c r="JD1075" i="9" l="1"/>
  <c r="JE1074" i="9"/>
  <c r="JH1073" i="9"/>
  <c r="JI1073" i="9"/>
  <c r="JG1073" i="9"/>
  <c r="JF1074" i="9"/>
  <c r="JD1076" i="9" l="1"/>
  <c r="JE1075" i="9"/>
  <c r="JH1074" i="9"/>
  <c r="JI1074" i="9"/>
  <c r="JG1074" i="9"/>
  <c r="JF1075" i="9"/>
  <c r="JD1077" i="9" l="1"/>
  <c r="JE1076" i="9"/>
  <c r="JH1075" i="9"/>
  <c r="JI1075" i="9"/>
  <c r="JG1075" i="9"/>
  <c r="JF1076" i="9"/>
  <c r="JD1078" i="9" l="1"/>
  <c r="JE1077" i="9"/>
  <c r="JH1076" i="9"/>
  <c r="JI1076" i="9"/>
  <c r="JG1076" i="9"/>
  <c r="JF1077" i="9"/>
  <c r="JD1079" i="9" l="1"/>
  <c r="JE1078" i="9"/>
  <c r="JH1077" i="9"/>
  <c r="JI1077" i="9"/>
  <c r="JG1077" i="9"/>
  <c r="JF1078" i="9"/>
  <c r="JD1080" i="9" l="1"/>
  <c r="JE1079" i="9"/>
  <c r="JH1078" i="9"/>
  <c r="JI1078" i="9"/>
  <c r="JG1078" i="9"/>
  <c r="JF1079" i="9"/>
  <c r="JD1081" i="9" l="1"/>
  <c r="JE1080" i="9"/>
  <c r="JH1079" i="9"/>
  <c r="JI1079" i="9"/>
  <c r="JG1079" i="9"/>
  <c r="JF1080" i="9"/>
  <c r="JD1082" i="9" l="1"/>
  <c r="JE1081" i="9"/>
  <c r="JH1080" i="9"/>
  <c r="JI1080" i="9"/>
  <c r="JG1080" i="9"/>
  <c r="JF1081" i="9"/>
  <c r="JD1083" i="9" l="1"/>
  <c r="JE1082" i="9"/>
  <c r="JH1081" i="9"/>
  <c r="JI1081" i="9"/>
  <c r="JG1081" i="9"/>
  <c r="JF1082" i="9"/>
  <c r="JD1084" i="9" l="1"/>
  <c r="JE1083" i="9"/>
  <c r="JH1082" i="9"/>
  <c r="JI1082" i="9"/>
  <c r="JG1082" i="9"/>
  <c r="JF1083" i="9"/>
  <c r="JD1085" i="9" l="1"/>
  <c r="JE1084" i="9"/>
  <c r="JH1083" i="9"/>
  <c r="JI1083" i="9"/>
  <c r="JG1083" i="9"/>
  <c r="JF1084" i="9"/>
  <c r="JD1086" i="9" l="1"/>
  <c r="JE1085" i="9"/>
  <c r="JH1084" i="9"/>
  <c r="JI1084" i="9"/>
  <c r="JG1084" i="9"/>
  <c r="JF1085" i="9"/>
  <c r="JD1087" i="9" l="1"/>
  <c r="JE1086" i="9"/>
  <c r="JH1085" i="9"/>
  <c r="JI1085" i="9"/>
  <c r="JG1085" i="9"/>
  <c r="JF1086" i="9"/>
  <c r="JD1088" i="9" l="1"/>
  <c r="JE1087" i="9"/>
  <c r="JH1086" i="9"/>
  <c r="JI1086" i="9"/>
  <c r="JG1086" i="9"/>
  <c r="JF1087" i="9"/>
  <c r="JD1089" i="9" l="1"/>
  <c r="JE1088" i="9"/>
  <c r="JH1087" i="9"/>
  <c r="JI1087" i="9"/>
  <c r="JG1087" i="9"/>
  <c r="JF1088" i="9"/>
  <c r="JD1090" i="9" l="1"/>
  <c r="JE1089" i="9"/>
  <c r="JH1088" i="9"/>
  <c r="JI1088" i="9"/>
  <c r="JG1088" i="9"/>
  <c r="JF1089" i="9"/>
  <c r="JD1091" i="9" l="1"/>
  <c r="JE1090" i="9"/>
  <c r="JH1089" i="9"/>
  <c r="JI1089" i="9"/>
  <c r="JG1089" i="9"/>
  <c r="JF1090" i="9"/>
  <c r="JD1092" i="9" l="1"/>
  <c r="JE1091" i="9"/>
  <c r="JH1090" i="9"/>
  <c r="JI1090" i="9"/>
  <c r="JG1090" i="9"/>
  <c r="JF1091" i="9"/>
  <c r="JD1093" i="9" l="1"/>
  <c r="JE1092" i="9"/>
  <c r="JH1091" i="9"/>
  <c r="JI1091" i="9"/>
  <c r="JG1091" i="9"/>
  <c r="JF1092" i="9"/>
  <c r="JD1094" i="9" l="1"/>
  <c r="JE1093" i="9"/>
  <c r="JH1092" i="9"/>
  <c r="JI1092" i="9"/>
  <c r="JG1092" i="9"/>
  <c r="JF1093" i="9"/>
  <c r="JD1095" i="9" l="1"/>
  <c r="JE1094" i="9"/>
  <c r="JH1093" i="9"/>
  <c r="JI1093" i="9"/>
  <c r="JG1093" i="9"/>
  <c r="JF1094" i="9"/>
  <c r="JD1096" i="9" l="1"/>
  <c r="JE1095" i="9"/>
  <c r="JH1094" i="9"/>
  <c r="JI1094" i="9"/>
  <c r="JG1094" i="9"/>
  <c r="JF1095" i="9"/>
  <c r="JD1097" i="9" l="1"/>
  <c r="JE1096" i="9"/>
  <c r="JH1095" i="9"/>
  <c r="JI1095" i="9"/>
  <c r="JG1095" i="9"/>
  <c r="JF1096" i="9"/>
  <c r="JD1098" i="9" l="1"/>
  <c r="JE1097" i="9"/>
  <c r="JH1096" i="9"/>
  <c r="JI1096" i="9"/>
  <c r="JG1096" i="9"/>
  <c r="JF1097" i="9"/>
  <c r="JD1099" i="9" l="1"/>
  <c r="JE1098" i="9"/>
  <c r="JH1097" i="9"/>
  <c r="JI1097" i="9"/>
  <c r="JG1097" i="9"/>
  <c r="JF1098" i="9"/>
  <c r="JD1100" i="9" l="1"/>
  <c r="JE1099" i="9"/>
  <c r="JH1098" i="9"/>
  <c r="JI1098" i="9"/>
  <c r="JG1098" i="9"/>
  <c r="JF1099" i="9"/>
  <c r="JD1101" i="9" l="1"/>
  <c r="JE1100" i="9"/>
  <c r="JH1099" i="9"/>
  <c r="JI1099" i="9"/>
  <c r="JG1099" i="9"/>
  <c r="JF1100" i="9"/>
  <c r="JD1102" i="9" l="1"/>
  <c r="JE1101" i="9"/>
  <c r="JH1100" i="9"/>
  <c r="JI1100" i="9"/>
  <c r="JG1100" i="9"/>
  <c r="JF1101" i="9"/>
  <c r="JD1103" i="9" l="1"/>
  <c r="JE1102" i="9"/>
  <c r="JH1101" i="9"/>
  <c r="JI1101" i="9"/>
  <c r="JG1101" i="9"/>
  <c r="JF1102" i="9"/>
  <c r="JD1104" i="9" l="1"/>
  <c r="JE1103" i="9"/>
  <c r="JH1102" i="9"/>
  <c r="JI1102" i="9"/>
  <c r="JG1102" i="9"/>
  <c r="JF1103" i="9"/>
  <c r="JD1105" i="9" l="1"/>
  <c r="JE1104" i="9"/>
  <c r="JH1103" i="9"/>
  <c r="JI1103" i="9"/>
  <c r="JG1103" i="9"/>
  <c r="JF1104" i="9"/>
  <c r="JD1106" i="9" l="1"/>
  <c r="JE1105" i="9"/>
  <c r="JH1104" i="9"/>
  <c r="JG1105" i="9"/>
  <c r="JI1104" i="9"/>
  <c r="JG1104" i="9"/>
  <c r="JF1105" i="9"/>
  <c r="JD1107" i="9" l="1"/>
  <c r="JE1106" i="9"/>
  <c r="JH1105" i="9"/>
  <c r="JI1105" i="9"/>
  <c r="JG1106" i="9"/>
  <c r="JH1106" i="9"/>
  <c r="JD1108" i="9" l="1"/>
  <c r="JE1107" i="9"/>
  <c r="JI1106" i="9"/>
  <c r="JF1106" i="9"/>
  <c r="JG1107" i="9"/>
  <c r="JH1107" i="9"/>
  <c r="JD1109" i="9" l="1"/>
  <c r="JE1108" i="9"/>
  <c r="JI1107" i="9"/>
  <c r="JF1107" i="9"/>
  <c r="JF1108" i="9"/>
  <c r="JG1108" i="9"/>
  <c r="JH1108" i="9"/>
  <c r="JD1110" i="9" l="1"/>
  <c r="JE1109" i="9"/>
  <c r="JI1108" i="9"/>
  <c r="JF1109" i="9"/>
  <c r="JD1111" i="9" l="1"/>
  <c r="JE1110" i="9"/>
  <c r="JH1109" i="9"/>
  <c r="JI1109" i="9"/>
  <c r="JG1109" i="9"/>
  <c r="JF1110" i="9"/>
  <c r="JD1112" i="9" l="1"/>
  <c r="JE1111" i="9"/>
  <c r="JH1110" i="9"/>
  <c r="JI1110" i="9"/>
  <c r="JG1110" i="9"/>
  <c r="JF1111" i="9"/>
  <c r="JD1113" i="9" l="1"/>
  <c r="JE1112" i="9"/>
  <c r="JH1111" i="9"/>
  <c r="JI1111" i="9"/>
  <c r="JG1111" i="9"/>
  <c r="JF1112" i="9"/>
  <c r="JD1114" i="9" l="1"/>
  <c r="JE1113" i="9"/>
  <c r="JH1112" i="9"/>
  <c r="JI1112" i="9"/>
  <c r="JG1112" i="9"/>
  <c r="JF1113" i="9"/>
  <c r="JD1115" i="9" l="1"/>
  <c r="JE1114" i="9"/>
  <c r="JH1113" i="9"/>
  <c r="JI1113" i="9"/>
  <c r="JG1113" i="9"/>
  <c r="JF1114" i="9"/>
  <c r="JD1116" i="9" l="1"/>
  <c r="JE1115" i="9"/>
  <c r="JH1114" i="9"/>
  <c r="JI1114" i="9"/>
  <c r="JG1114" i="9"/>
  <c r="JF1115" i="9"/>
  <c r="JD1117" i="9" l="1"/>
  <c r="JE1116" i="9"/>
  <c r="JH1115" i="9"/>
  <c r="JG1116" i="9"/>
  <c r="JI1115" i="9"/>
  <c r="JG1115" i="9"/>
  <c r="JF1116" i="9"/>
  <c r="JD1118" i="9" l="1"/>
  <c r="JE1117" i="9"/>
  <c r="JH1116" i="9"/>
  <c r="JI1116" i="9"/>
  <c r="JF1117" i="9"/>
  <c r="JG1117" i="9"/>
  <c r="JH1117" i="9"/>
  <c r="JD1119" i="9" l="1"/>
  <c r="JE1118" i="9"/>
  <c r="JI1117" i="9"/>
  <c r="JF1118" i="9"/>
  <c r="JD1120" i="9" l="1"/>
  <c r="JE1119" i="9"/>
  <c r="JH1118" i="9"/>
  <c r="JI1118" i="9"/>
  <c r="JG1118" i="9"/>
  <c r="JF1119" i="9"/>
  <c r="JD1121" i="9" l="1"/>
  <c r="JE1120" i="9"/>
  <c r="JH1119" i="9"/>
  <c r="JI1119" i="9"/>
  <c r="JG1119" i="9"/>
  <c r="JF1120" i="9"/>
  <c r="JD1122" i="9" l="1"/>
  <c r="JE1121" i="9"/>
  <c r="JH1120" i="9"/>
  <c r="JI1120" i="9"/>
  <c r="JG1120" i="9"/>
  <c r="JF1121" i="9"/>
  <c r="JD1123" i="9" l="1"/>
  <c r="JE1122" i="9"/>
  <c r="JH1121" i="9"/>
  <c r="JI1121" i="9"/>
  <c r="JG1121" i="9"/>
  <c r="JF1122" i="9"/>
  <c r="JD1124" i="9" l="1"/>
  <c r="JE1123" i="9"/>
  <c r="JH1122" i="9"/>
  <c r="JI1122" i="9"/>
  <c r="JG1122" i="9"/>
  <c r="JF1123" i="9"/>
  <c r="JD1125" i="9" l="1"/>
  <c r="JE1124" i="9"/>
  <c r="JH1123" i="9"/>
  <c r="JI1123" i="9"/>
  <c r="JG1123" i="9"/>
  <c r="JF1124" i="9"/>
  <c r="JD1126" i="9" l="1"/>
  <c r="JE1125" i="9"/>
  <c r="JH1124" i="9"/>
  <c r="JI1124" i="9"/>
  <c r="JG1124" i="9"/>
  <c r="JF1125" i="9"/>
  <c r="JD1127" i="9" l="1"/>
  <c r="JE1126" i="9"/>
  <c r="JH1125" i="9"/>
  <c r="JI1125" i="9"/>
  <c r="JG1125" i="9"/>
  <c r="JF1126" i="9"/>
  <c r="JD1128" i="9" l="1"/>
  <c r="JE1127" i="9"/>
  <c r="JH1126" i="9"/>
  <c r="JI1126" i="9"/>
  <c r="JG1126" i="9"/>
  <c r="JF1127" i="9"/>
  <c r="JD1129" i="9" l="1"/>
  <c r="JE1128" i="9"/>
  <c r="JH1127" i="9"/>
  <c r="JI1127" i="9"/>
  <c r="JG1127" i="9"/>
  <c r="JF1128" i="9"/>
  <c r="JD1130" i="9" l="1"/>
  <c r="JE1129" i="9"/>
  <c r="JH1128" i="9"/>
  <c r="JI1128" i="9"/>
  <c r="JG1128" i="9"/>
  <c r="JF1129" i="9"/>
  <c r="JD1131" i="9" l="1"/>
  <c r="JE1130" i="9"/>
  <c r="JH1129" i="9"/>
  <c r="JI1129" i="9"/>
  <c r="JG1129" i="9"/>
  <c r="JF1130" i="9"/>
  <c r="JD1132" i="9" l="1"/>
  <c r="JE1131" i="9"/>
  <c r="JH1130" i="9"/>
  <c r="JI1130" i="9"/>
  <c r="JG1130" i="9"/>
  <c r="JF1131" i="9"/>
  <c r="JD1133" i="9" l="1"/>
  <c r="JE1132" i="9"/>
  <c r="JH1131" i="9"/>
  <c r="JI1131" i="9"/>
  <c r="JG1131" i="9"/>
  <c r="JF1132" i="9"/>
  <c r="JD1134" i="9" l="1"/>
  <c r="JE1133" i="9"/>
  <c r="JH1132" i="9"/>
  <c r="JI1132" i="9"/>
  <c r="JG1132" i="9"/>
  <c r="JF1133" i="9"/>
  <c r="JD1135" i="9" l="1"/>
  <c r="JE1134" i="9"/>
  <c r="JH1133" i="9"/>
  <c r="JI1133" i="9"/>
  <c r="JG1133" i="9"/>
  <c r="JF1134" i="9"/>
  <c r="JD1136" i="9" l="1"/>
  <c r="JE1135" i="9"/>
  <c r="JH1134" i="9"/>
  <c r="JI1134" i="9"/>
  <c r="JG1134" i="9"/>
  <c r="JF1135" i="9"/>
  <c r="JD1137" i="9" l="1"/>
  <c r="JE1136" i="9"/>
  <c r="JH1135" i="9"/>
  <c r="JI1135" i="9"/>
  <c r="JG1135" i="9"/>
  <c r="JF1136" i="9"/>
  <c r="JD1138" i="9" l="1"/>
  <c r="JE1137" i="9"/>
  <c r="JH1136" i="9"/>
  <c r="JI1136" i="9"/>
  <c r="JG1136" i="9"/>
  <c r="JF1137" i="9"/>
  <c r="JD1139" i="9" l="1"/>
  <c r="JE1138" i="9"/>
  <c r="JH1137" i="9"/>
  <c r="JI1137" i="9"/>
  <c r="JG1137" i="9"/>
  <c r="JF1138" i="9"/>
  <c r="JD1140" i="9" l="1"/>
  <c r="JE1139" i="9"/>
  <c r="JH1138" i="9"/>
  <c r="JI1138" i="9"/>
  <c r="JG1138" i="9"/>
  <c r="JF1139" i="9"/>
  <c r="JD1141" i="9" l="1"/>
  <c r="JE1140" i="9"/>
  <c r="JH1139" i="9"/>
  <c r="JI1139" i="9"/>
  <c r="JG1139" i="9"/>
  <c r="JF1140" i="9"/>
  <c r="JD1142" i="9" l="1"/>
  <c r="JE1141" i="9"/>
  <c r="JH1140" i="9"/>
  <c r="JI1140" i="9"/>
  <c r="JG1140" i="9"/>
  <c r="JF1141" i="9"/>
  <c r="JD1143" i="9" l="1"/>
  <c r="JE1142" i="9"/>
  <c r="JH1141" i="9"/>
  <c r="JI1141" i="9"/>
  <c r="JG1141" i="9"/>
  <c r="JF1142" i="9"/>
  <c r="JD1144" i="9" l="1"/>
  <c r="JE1143" i="9"/>
  <c r="JH1142" i="9"/>
  <c r="JI1142" i="9"/>
  <c r="JG1142" i="9"/>
  <c r="JF1143" i="9"/>
  <c r="JD1145" i="9" l="1"/>
  <c r="JE1144" i="9"/>
  <c r="JI1143" i="9"/>
  <c r="JG1143" i="9"/>
  <c r="JH1143" i="9"/>
  <c r="JF1144" i="9"/>
  <c r="JG1144" i="9"/>
  <c r="JH1144" i="9"/>
  <c r="JD1146" i="9" l="1"/>
  <c r="JE1145" i="9"/>
  <c r="JI1144" i="9"/>
  <c r="JF1145" i="9"/>
  <c r="JD1147" i="9" l="1"/>
  <c r="JE1146" i="9"/>
  <c r="JH1145" i="9"/>
  <c r="JI1145" i="9"/>
  <c r="JG1145" i="9"/>
  <c r="JF1146" i="9"/>
  <c r="JD1148" i="9" l="1"/>
  <c r="JE1147" i="9"/>
  <c r="JH1146" i="9"/>
  <c r="JI1146" i="9"/>
  <c r="JG1146" i="9"/>
  <c r="JF1147" i="9"/>
  <c r="JD1149" i="9" l="1"/>
  <c r="JE1148" i="9"/>
  <c r="JH1147" i="9"/>
  <c r="JI1147" i="9"/>
  <c r="JG1147" i="9"/>
  <c r="JF1148" i="9"/>
  <c r="JD1150" i="9" l="1"/>
  <c r="JE1149" i="9"/>
  <c r="JH1148" i="9"/>
  <c r="JG1149" i="9"/>
  <c r="JI1148" i="9"/>
  <c r="JG1148" i="9"/>
  <c r="JF1149" i="9"/>
  <c r="JD1151" i="9" l="1"/>
  <c r="JE1150" i="9"/>
  <c r="JH1149" i="9"/>
  <c r="JI1149" i="9"/>
  <c r="JF1150" i="9"/>
  <c r="JG1150" i="9"/>
  <c r="JH1150" i="9"/>
  <c r="JD1152" i="9" l="1"/>
  <c r="JE1151" i="9"/>
  <c r="JI1150" i="9"/>
  <c r="JF1151" i="9"/>
  <c r="JD1153" i="9" l="1"/>
  <c r="JE1152" i="9"/>
  <c r="JH1151" i="9"/>
  <c r="JI1151" i="9"/>
  <c r="JG1151" i="9"/>
  <c r="JF1152" i="9"/>
  <c r="JD1154" i="9" l="1"/>
  <c r="JE1153" i="9"/>
  <c r="JH1152" i="9"/>
  <c r="JI1152" i="9"/>
  <c r="JG1152" i="9"/>
  <c r="JF1153" i="9"/>
  <c r="JD1155" i="9" l="1"/>
  <c r="JE1154" i="9"/>
  <c r="JH1153" i="9"/>
  <c r="JI1153" i="9"/>
  <c r="JG1153" i="9"/>
  <c r="JF1154" i="9"/>
  <c r="JD1156" i="9" l="1"/>
  <c r="JE1155" i="9"/>
  <c r="JH1154" i="9"/>
  <c r="JI1154" i="9"/>
  <c r="JG1154" i="9"/>
  <c r="JF1155" i="9"/>
  <c r="JD1157" i="9" l="1"/>
  <c r="JE1156" i="9"/>
  <c r="JH1155" i="9"/>
  <c r="JI1155" i="9"/>
  <c r="JG1155" i="9"/>
  <c r="JF1156" i="9"/>
  <c r="JD1158" i="9" l="1"/>
  <c r="JE1157" i="9"/>
  <c r="JH1156" i="9"/>
  <c r="JI1156" i="9"/>
  <c r="JG1156" i="9"/>
  <c r="JF1157" i="9"/>
  <c r="JD1159" i="9" l="1"/>
  <c r="JE1158" i="9"/>
  <c r="JH1157" i="9"/>
  <c r="JI1157" i="9"/>
  <c r="JG1157" i="9"/>
  <c r="JF1158" i="9"/>
  <c r="JD1160" i="9" l="1"/>
  <c r="JE1159" i="9"/>
  <c r="JH1158" i="9"/>
  <c r="JI1158" i="9"/>
  <c r="JG1158" i="9"/>
  <c r="JF1159" i="9"/>
  <c r="JD1161" i="9" l="1"/>
  <c r="JE1160" i="9"/>
  <c r="JH1159" i="9"/>
  <c r="JI1159" i="9"/>
  <c r="JG1159" i="9"/>
  <c r="JF1160" i="9"/>
  <c r="JD1162" i="9" l="1"/>
  <c r="JE1161" i="9"/>
  <c r="JH1160" i="9"/>
  <c r="JI1160" i="9"/>
  <c r="JG1160" i="9"/>
  <c r="JF1161" i="9"/>
  <c r="JD1163" i="9" l="1"/>
  <c r="JE1162" i="9"/>
  <c r="JH1161" i="9"/>
  <c r="JI1161" i="9"/>
  <c r="JG1161" i="9"/>
  <c r="JF1162" i="9"/>
  <c r="JD1164" i="9" l="1"/>
  <c r="JE1163" i="9"/>
  <c r="JH1162" i="9"/>
  <c r="JI1162" i="9"/>
  <c r="JG1162" i="9"/>
  <c r="JF1163" i="9"/>
  <c r="JD1165" i="9" l="1"/>
  <c r="JE1164" i="9"/>
  <c r="JH1163" i="9"/>
  <c r="JI1163" i="9"/>
  <c r="JG1163" i="9"/>
  <c r="JF1164" i="9"/>
  <c r="JD1166" i="9" l="1"/>
  <c r="JE1165" i="9"/>
  <c r="JH1164" i="9"/>
  <c r="JI1164" i="9"/>
  <c r="JG1164" i="9"/>
  <c r="JF1165" i="9"/>
  <c r="JD1167" i="9" l="1"/>
  <c r="JE1166" i="9"/>
  <c r="JH1165" i="9"/>
  <c r="JI1165" i="9"/>
  <c r="JG1165" i="9"/>
  <c r="JF1166" i="9"/>
  <c r="JD1168" i="9" l="1"/>
  <c r="JE1167" i="9"/>
  <c r="JH1166" i="9"/>
  <c r="JI1166" i="9"/>
  <c r="JG1166" i="9"/>
  <c r="JF1167" i="9"/>
  <c r="JD1169" i="9" l="1"/>
  <c r="JE1168" i="9"/>
  <c r="JH1167" i="9"/>
  <c r="JI1167" i="9"/>
  <c r="JG1167" i="9"/>
  <c r="JF1168" i="9"/>
  <c r="JD1170" i="9" l="1"/>
  <c r="JE1169" i="9"/>
  <c r="JH1168" i="9"/>
  <c r="JI1168" i="9"/>
  <c r="JG1168" i="9"/>
  <c r="JF1169" i="9"/>
  <c r="JD1171" i="9" l="1"/>
  <c r="JE1170" i="9"/>
  <c r="JH1169" i="9"/>
  <c r="JI1169" i="9"/>
  <c r="JG1169" i="9"/>
  <c r="JF1170" i="9"/>
  <c r="JD1172" i="9" l="1"/>
  <c r="JE1171" i="9"/>
  <c r="JH1170" i="9"/>
  <c r="JI1170" i="9"/>
  <c r="JG1170" i="9"/>
  <c r="JF1171" i="9"/>
  <c r="JD1173" i="9" l="1"/>
  <c r="JE1172" i="9"/>
  <c r="JH1171" i="9"/>
  <c r="JI1171" i="9"/>
  <c r="JG1171" i="9"/>
  <c r="JF1172" i="9"/>
  <c r="JD1174" i="9" l="1"/>
  <c r="JE1173" i="9"/>
  <c r="JH1172" i="9"/>
  <c r="JI1172" i="9"/>
  <c r="JG1172" i="9"/>
  <c r="JF1173" i="9"/>
  <c r="JD1175" i="9" l="1"/>
  <c r="JE1174" i="9"/>
  <c r="JH1173" i="9"/>
  <c r="JI1173" i="9"/>
  <c r="JG1173" i="9"/>
  <c r="JF1174" i="9"/>
  <c r="JD1176" i="9" l="1"/>
  <c r="JE1175" i="9"/>
  <c r="JH1174" i="9"/>
  <c r="JI1174" i="9"/>
  <c r="JG1174" i="9"/>
  <c r="JF1175" i="9"/>
  <c r="JD1177" i="9" l="1"/>
  <c r="JE1176" i="9"/>
  <c r="JH1175" i="9"/>
  <c r="JI1175" i="9"/>
  <c r="JG1175" i="9"/>
  <c r="JF1176" i="9"/>
  <c r="JD1178" i="9" l="1"/>
  <c r="JE1177" i="9"/>
  <c r="JH1176" i="9"/>
  <c r="JI1176" i="9"/>
  <c r="JG1176" i="9"/>
  <c r="JF1177" i="9"/>
  <c r="JD1179" i="9" l="1"/>
  <c r="JE1178" i="9"/>
  <c r="JH1177" i="9"/>
  <c r="JI1177" i="9"/>
  <c r="JG1177" i="9"/>
  <c r="JF1178" i="9"/>
  <c r="JD1180" i="9" l="1"/>
  <c r="JE1179" i="9"/>
  <c r="JH1178" i="9"/>
  <c r="JI1178" i="9"/>
  <c r="JG1178" i="9"/>
  <c r="JF1179" i="9"/>
  <c r="JD1181" i="9" l="1"/>
  <c r="JE1180" i="9"/>
  <c r="JH1179" i="9"/>
  <c r="JI1179" i="9"/>
  <c r="JG1179" i="9"/>
  <c r="JF1180" i="9"/>
  <c r="JD1182" i="9" l="1"/>
  <c r="JE1181" i="9"/>
  <c r="JH1180" i="9"/>
  <c r="JG1181" i="9"/>
  <c r="JI1180" i="9"/>
  <c r="JG1180" i="9"/>
  <c r="JF1181" i="9"/>
  <c r="JD1183" i="9" l="1"/>
  <c r="JE1182" i="9"/>
  <c r="JH1181" i="9"/>
  <c r="JI1181" i="9"/>
  <c r="JF1182" i="9"/>
  <c r="JG1182" i="9"/>
  <c r="JH1182" i="9"/>
  <c r="JD1184" i="9" l="1"/>
  <c r="JE1183" i="9"/>
  <c r="JI1182" i="9"/>
  <c r="JF1183" i="9"/>
  <c r="JD1185" i="9" l="1"/>
  <c r="JE1184" i="9"/>
  <c r="JH1183" i="9"/>
  <c r="JI1183" i="9"/>
  <c r="JG1183" i="9"/>
  <c r="JF1184" i="9"/>
  <c r="JD1186" i="9" l="1"/>
  <c r="JE1185" i="9"/>
  <c r="JH1184" i="9"/>
  <c r="JI1184" i="9"/>
  <c r="JG1184" i="9"/>
  <c r="JF1185" i="9"/>
  <c r="JD1187" i="9" l="1"/>
  <c r="JE1186" i="9"/>
  <c r="JH1185" i="9"/>
  <c r="JI1185" i="9"/>
  <c r="JG1185" i="9"/>
  <c r="JF1186" i="9"/>
  <c r="JD1188" i="9" l="1"/>
  <c r="JE1187" i="9"/>
  <c r="JH1186" i="9"/>
  <c r="JI1186" i="9"/>
  <c r="JG1186" i="9"/>
  <c r="JF1187" i="9"/>
  <c r="JD1189" i="9" l="1"/>
  <c r="JE1188" i="9"/>
  <c r="JH1187" i="9"/>
  <c r="JI1187" i="9"/>
  <c r="JG1187" i="9"/>
  <c r="JF1188" i="9"/>
  <c r="JD1190" i="9" l="1"/>
  <c r="JE1189" i="9"/>
  <c r="JH1188" i="9"/>
  <c r="JI1188" i="9"/>
  <c r="JG1188" i="9"/>
  <c r="JF1189" i="9"/>
  <c r="JD1191" i="9" l="1"/>
  <c r="JE1190" i="9"/>
  <c r="JH1189" i="9"/>
  <c r="JI1189" i="9"/>
  <c r="JG1189" i="9"/>
  <c r="JF1190" i="9"/>
  <c r="JD1192" i="9" l="1"/>
  <c r="JE1191" i="9"/>
  <c r="JH1190" i="9"/>
  <c r="JI1190" i="9"/>
  <c r="JG1190" i="9"/>
  <c r="JF1191" i="9"/>
  <c r="JD1193" i="9" l="1"/>
  <c r="JE1192" i="9"/>
  <c r="JH1191" i="9"/>
  <c r="JI1191" i="9"/>
  <c r="JG1191" i="9"/>
  <c r="JF1192" i="9"/>
  <c r="JD1194" i="9" l="1"/>
  <c r="JE1193" i="9"/>
  <c r="JH1192" i="9"/>
  <c r="JI1192" i="9"/>
  <c r="JG1192" i="9"/>
  <c r="JF1193" i="9"/>
  <c r="JD1195" i="9" l="1"/>
  <c r="JE1194" i="9"/>
  <c r="JH1193" i="9"/>
  <c r="JI1193" i="9"/>
  <c r="JG1193" i="9"/>
  <c r="JF1194" i="9"/>
  <c r="JD1196" i="9" l="1"/>
  <c r="JE1195" i="9"/>
  <c r="JH1194" i="9"/>
  <c r="JI1194" i="9"/>
  <c r="JG1194" i="9"/>
  <c r="JF1195" i="9"/>
  <c r="JD1197" i="9" l="1"/>
  <c r="JE1196" i="9"/>
  <c r="JH1195" i="9"/>
  <c r="JI1195" i="9"/>
  <c r="JG1195" i="9"/>
  <c r="JF1196" i="9"/>
  <c r="JD1198" i="9" l="1"/>
  <c r="JE1197" i="9"/>
  <c r="JH1196" i="9"/>
  <c r="JI1196" i="9"/>
  <c r="JG1196" i="9"/>
  <c r="JF1197" i="9"/>
  <c r="JD1199" i="9" l="1"/>
  <c r="JE1198" i="9"/>
  <c r="JH1197" i="9"/>
  <c r="JI1197" i="9"/>
  <c r="JG1197" i="9"/>
  <c r="JF1198" i="9"/>
  <c r="JD1200" i="9" l="1"/>
  <c r="JE1199" i="9"/>
  <c r="JH1198" i="9"/>
  <c r="JI1198" i="9"/>
  <c r="JG1198" i="9"/>
  <c r="JF1199" i="9"/>
  <c r="JD1201" i="9" l="1"/>
  <c r="JE1200" i="9"/>
  <c r="JH1199" i="9"/>
  <c r="JI1199" i="9"/>
  <c r="JG1199" i="9"/>
  <c r="JF1200" i="9"/>
  <c r="JD1202" i="9" l="1"/>
  <c r="JE1201" i="9"/>
  <c r="JH1200" i="9"/>
  <c r="JI1200" i="9"/>
  <c r="JG1200" i="9"/>
  <c r="JF1201" i="9"/>
  <c r="JD1203" i="9" l="1"/>
  <c r="JE1202" i="9"/>
  <c r="JH1201" i="9"/>
  <c r="JI1201" i="9"/>
  <c r="JG1201" i="9"/>
  <c r="JF1202" i="9"/>
  <c r="JD1204" i="9" l="1"/>
  <c r="JE1203" i="9"/>
  <c r="JH1202" i="9"/>
  <c r="JI1202" i="9"/>
  <c r="JG1202" i="9"/>
  <c r="JF1203" i="9"/>
  <c r="JD1205" i="9" l="1"/>
  <c r="JE1204" i="9"/>
  <c r="JH1203" i="9"/>
  <c r="JI1203" i="9"/>
  <c r="JG1203" i="9"/>
  <c r="JF1204" i="9"/>
  <c r="JD1206" i="9" l="1"/>
  <c r="JE1205" i="9"/>
  <c r="JH1204" i="9"/>
  <c r="JI1204" i="9"/>
  <c r="JG1204" i="9"/>
  <c r="JF1205" i="9"/>
  <c r="JD1207" i="9" l="1"/>
  <c r="JE1206" i="9"/>
  <c r="JH1205" i="9"/>
  <c r="JI1205" i="9"/>
  <c r="JG1205" i="9"/>
  <c r="JF1206" i="9"/>
  <c r="JD1208" i="9" l="1"/>
  <c r="JE1207" i="9"/>
  <c r="JH1206" i="9"/>
  <c r="JI1206" i="9"/>
  <c r="JG1206" i="9"/>
  <c r="JF1207" i="9"/>
  <c r="JD1209" i="9" l="1"/>
  <c r="JE1208" i="9"/>
  <c r="JH1207" i="9"/>
  <c r="JI1207" i="9"/>
  <c r="JG1207" i="9"/>
  <c r="JF1208" i="9"/>
  <c r="JD1210" i="9" l="1"/>
  <c r="JE1209" i="9"/>
  <c r="JH1208" i="9"/>
  <c r="JI1208" i="9"/>
  <c r="JG1208" i="9"/>
  <c r="JF1209" i="9"/>
  <c r="JD1211" i="9" l="1"/>
  <c r="JE1210" i="9"/>
  <c r="JH1209" i="9"/>
  <c r="JI1209" i="9"/>
  <c r="JG1209" i="9"/>
  <c r="JF1210" i="9"/>
  <c r="JD1212" i="9" l="1"/>
  <c r="JE1211" i="9"/>
  <c r="JH1210" i="9"/>
  <c r="JI1210" i="9"/>
  <c r="JG1210" i="9"/>
  <c r="JF1211" i="9"/>
  <c r="JD1213" i="9" l="1"/>
  <c r="JE1212" i="9"/>
  <c r="JH1211" i="9"/>
  <c r="JI1211" i="9"/>
  <c r="JG1211" i="9"/>
  <c r="JF1212" i="9"/>
  <c r="JD1214" i="9" l="1"/>
  <c r="JE1213" i="9"/>
  <c r="JH1212" i="9"/>
  <c r="JG1213" i="9"/>
  <c r="JI1212" i="9"/>
  <c r="JG1212" i="9"/>
  <c r="JF1213" i="9"/>
  <c r="JD1215" i="9" l="1"/>
  <c r="JE1214" i="9"/>
  <c r="JH1213" i="9"/>
  <c r="JI1213" i="9"/>
  <c r="JF1214" i="9"/>
  <c r="JG1214" i="9"/>
  <c r="JH1214" i="9"/>
  <c r="JD1216" i="9" l="1"/>
  <c r="JE1215" i="9"/>
  <c r="JI1214" i="9"/>
  <c r="JF1215" i="9"/>
  <c r="JD1217" i="9" l="1"/>
  <c r="JE1216" i="9"/>
  <c r="JH1215" i="9"/>
  <c r="JI1215" i="9"/>
  <c r="JG1215" i="9"/>
  <c r="JF1216" i="9"/>
  <c r="JD1218" i="9" l="1"/>
  <c r="JE1217" i="9"/>
  <c r="JH1216" i="9"/>
  <c r="JI1216" i="9"/>
  <c r="JG1216" i="9"/>
  <c r="JF1217" i="9"/>
  <c r="JD1219" i="9" l="1"/>
  <c r="JE1218" i="9"/>
  <c r="JH1217" i="9"/>
  <c r="JI1217" i="9"/>
  <c r="JG1217" i="9"/>
  <c r="JF1218" i="9"/>
  <c r="JD1220" i="9" l="1"/>
  <c r="JE1219" i="9"/>
  <c r="JH1218" i="9"/>
  <c r="JI1218" i="9"/>
  <c r="JG1218" i="9"/>
  <c r="JF1219" i="9"/>
  <c r="JD1221" i="9" l="1"/>
  <c r="JE1220" i="9"/>
  <c r="JH1219" i="9"/>
  <c r="JI1219" i="9"/>
  <c r="JG1219" i="9"/>
  <c r="JF1220" i="9"/>
  <c r="JD1222" i="9" l="1"/>
  <c r="JE1221" i="9"/>
  <c r="JH1220" i="9"/>
  <c r="JI1220" i="9"/>
  <c r="JG1220" i="9"/>
  <c r="JF1221" i="9"/>
  <c r="JD1223" i="9" l="1"/>
  <c r="JE1222" i="9"/>
  <c r="JH1221" i="9"/>
  <c r="JI1221" i="9"/>
  <c r="JG1221" i="9"/>
  <c r="JF1222" i="9"/>
  <c r="JD1224" i="9" l="1"/>
  <c r="JE1223" i="9"/>
  <c r="JH1222" i="9"/>
  <c r="JI1222" i="9"/>
  <c r="JG1222" i="9"/>
  <c r="JF1223" i="9"/>
  <c r="JD1225" i="9" l="1"/>
  <c r="JE1224" i="9"/>
  <c r="JH1223" i="9"/>
  <c r="JI1223" i="9"/>
  <c r="JG1223" i="9"/>
  <c r="JF1224" i="9"/>
  <c r="JD1226" i="9" l="1"/>
  <c r="JE1225" i="9"/>
  <c r="JH1224" i="9"/>
  <c r="JI1224" i="9"/>
  <c r="JG1224" i="9"/>
  <c r="JF1225" i="9"/>
  <c r="JD1227" i="9" l="1"/>
  <c r="JE1226" i="9"/>
  <c r="JH1225" i="9"/>
  <c r="JI1225" i="9"/>
  <c r="JG1225" i="9"/>
  <c r="JF1226" i="9"/>
  <c r="JD1228" i="9" l="1"/>
  <c r="JE1227" i="9"/>
  <c r="JH1226" i="9"/>
  <c r="JI1226" i="9"/>
  <c r="JG1226" i="9"/>
  <c r="JF1227" i="9"/>
  <c r="JD1229" i="9" l="1"/>
  <c r="JE1228" i="9"/>
  <c r="JH1227" i="9"/>
  <c r="JI1227" i="9"/>
  <c r="JG1227" i="9"/>
  <c r="JF1228" i="9"/>
  <c r="JD1230" i="9" l="1"/>
  <c r="JE1229" i="9"/>
  <c r="JH1228" i="9"/>
  <c r="JI1228" i="9"/>
  <c r="JG1228" i="9"/>
  <c r="JF1229" i="9"/>
  <c r="JD1231" i="9" l="1"/>
  <c r="JE1230" i="9"/>
  <c r="JH1229" i="9"/>
  <c r="JI1229" i="9"/>
  <c r="JG1229" i="9"/>
  <c r="JF1230" i="9"/>
  <c r="JD1232" i="9" l="1"/>
  <c r="JE1231" i="9"/>
  <c r="JH1230" i="9"/>
  <c r="JI1230" i="9"/>
  <c r="JG1230" i="9"/>
  <c r="JF1231" i="9"/>
  <c r="JD1233" i="9" l="1"/>
  <c r="JE1232" i="9"/>
  <c r="JH1231" i="9"/>
  <c r="JI1231" i="9"/>
  <c r="JG1231" i="9"/>
  <c r="JF1232" i="9"/>
  <c r="JD1234" i="9" l="1"/>
  <c r="JE1233" i="9"/>
  <c r="JH1232" i="9"/>
  <c r="JI1232" i="9"/>
  <c r="JG1232" i="9"/>
  <c r="JF1233" i="9"/>
  <c r="JD1235" i="9" l="1"/>
  <c r="JE1234" i="9"/>
  <c r="JH1233" i="9"/>
  <c r="JI1233" i="9"/>
  <c r="JG1233" i="9"/>
  <c r="JF1234" i="9"/>
  <c r="JD1236" i="9" l="1"/>
  <c r="JE1235" i="9"/>
  <c r="JH1234" i="9"/>
  <c r="JI1234" i="9"/>
  <c r="JG1234" i="9"/>
  <c r="JF1235" i="9"/>
  <c r="JD1237" i="9" l="1"/>
  <c r="JE1236" i="9"/>
  <c r="JH1235" i="9"/>
  <c r="JI1235" i="9"/>
  <c r="JG1235" i="9"/>
  <c r="JF1236" i="9"/>
  <c r="JD1238" i="9" l="1"/>
  <c r="JE1237" i="9"/>
  <c r="JH1236" i="9"/>
  <c r="JI1236" i="9"/>
  <c r="JG1236" i="9"/>
  <c r="JF1237" i="9"/>
  <c r="JD1239" i="9" l="1"/>
  <c r="JE1238" i="9"/>
  <c r="JH1237" i="9"/>
  <c r="JI1237" i="9"/>
  <c r="JG1237" i="9"/>
  <c r="JF1238" i="9"/>
  <c r="JD1240" i="9" l="1"/>
  <c r="JE1239" i="9"/>
  <c r="JH1238" i="9"/>
  <c r="JI1238" i="9"/>
  <c r="JG1238" i="9"/>
  <c r="JF1239" i="9"/>
  <c r="JD1241" i="9" l="1"/>
  <c r="JE1240" i="9"/>
  <c r="JH1239" i="9"/>
  <c r="JI1239" i="9"/>
  <c r="JG1239" i="9"/>
  <c r="JF1240" i="9"/>
  <c r="JD1242" i="9" l="1"/>
  <c r="JE1241" i="9"/>
  <c r="JH1240" i="9"/>
  <c r="JI1240" i="9"/>
  <c r="JG1240" i="9"/>
  <c r="JF1241" i="9"/>
  <c r="JD1243" i="9" l="1"/>
  <c r="JE1242" i="9"/>
  <c r="JH1241" i="9"/>
  <c r="JI1241" i="9"/>
  <c r="JG1241" i="9"/>
  <c r="JF1242" i="9"/>
  <c r="JD1244" i="9" l="1"/>
  <c r="JE1243" i="9"/>
  <c r="JH1242" i="9"/>
  <c r="JI1242" i="9"/>
  <c r="JG1242" i="9"/>
  <c r="JF1243" i="9"/>
  <c r="JD1245" i="9" l="1"/>
  <c r="JE1244" i="9"/>
  <c r="JH1243" i="9"/>
  <c r="JI1243" i="9"/>
  <c r="JG1243" i="9"/>
  <c r="JF1244" i="9"/>
  <c r="JD1246" i="9" l="1"/>
  <c r="JE1245" i="9"/>
  <c r="JH1244" i="9"/>
  <c r="JI1244" i="9"/>
  <c r="JG1244" i="9"/>
  <c r="JF1245" i="9"/>
  <c r="JD1247" i="9" l="1"/>
  <c r="JE1246" i="9"/>
  <c r="JH1245" i="9"/>
  <c r="JG1246" i="9"/>
  <c r="JI1245" i="9"/>
  <c r="JG1245" i="9"/>
  <c r="JF1246" i="9"/>
  <c r="JD1248" i="9" l="1"/>
  <c r="JE1247" i="9"/>
  <c r="JH1246" i="9"/>
  <c r="JI1246" i="9"/>
  <c r="JH1247" i="9"/>
  <c r="JD1249" i="9" l="1"/>
  <c r="JE1248" i="9"/>
  <c r="JF1247" i="9"/>
  <c r="JG1247" i="9"/>
  <c r="JI1247" i="9"/>
  <c r="JF1248" i="9"/>
  <c r="JD1250" i="9" l="1"/>
  <c r="JE1249" i="9"/>
  <c r="JH1248" i="9"/>
  <c r="JI1248" i="9"/>
  <c r="JG1248" i="9"/>
  <c r="JF1249" i="9"/>
  <c r="JD1251" i="9" l="1"/>
  <c r="JE1250" i="9"/>
  <c r="JH1249" i="9"/>
  <c r="JI1249" i="9"/>
  <c r="JG1249" i="9"/>
  <c r="JF1250" i="9"/>
  <c r="JD1252" i="9" l="1"/>
  <c r="JE1251" i="9"/>
  <c r="JH1250" i="9"/>
  <c r="JI1250" i="9"/>
  <c r="JG1250" i="9"/>
  <c r="JF1251" i="9"/>
  <c r="JD1253" i="9" l="1"/>
  <c r="JE1252" i="9"/>
  <c r="JH1251" i="9"/>
  <c r="JI1251" i="9"/>
  <c r="JG1251" i="9"/>
  <c r="JF1252" i="9"/>
  <c r="JD1254" i="9" l="1"/>
  <c r="JE1253" i="9"/>
  <c r="JH1252" i="9"/>
  <c r="JI1252" i="9"/>
  <c r="JG1252" i="9"/>
  <c r="JF1253" i="9"/>
  <c r="JD1255" i="9" l="1"/>
  <c r="JE1254" i="9"/>
  <c r="JH1253" i="9"/>
  <c r="JI1253" i="9"/>
  <c r="JG1253" i="9"/>
  <c r="JF1254" i="9"/>
  <c r="JD1256" i="9" l="1"/>
  <c r="JE1255" i="9"/>
  <c r="JH1254" i="9"/>
  <c r="JI1254" i="9"/>
  <c r="JG1254" i="9"/>
  <c r="JF1255" i="9"/>
  <c r="JD1257" i="9" l="1"/>
  <c r="JE1256" i="9"/>
  <c r="JH1255" i="9"/>
  <c r="JI1255" i="9"/>
  <c r="JG1255" i="9"/>
  <c r="JF1256" i="9"/>
  <c r="JD1258" i="9" l="1"/>
  <c r="JE1257" i="9"/>
  <c r="JH1256" i="9"/>
  <c r="JI1256" i="9"/>
  <c r="JG1256" i="9"/>
  <c r="JF1257" i="9"/>
  <c r="JD1259" i="9" l="1"/>
  <c r="JE1258" i="9"/>
  <c r="JH1257" i="9"/>
  <c r="JI1257" i="9"/>
  <c r="JG1257" i="9"/>
  <c r="JF1258" i="9"/>
  <c r="JD1260" i="9" l="1"/>
  <c r="JE1259" i="9"/>
  <c r="JH1258" i="9"/>
  <c r="JI1258" i="9"/>
  <c r="JG1258" i="9"/>
  <c r="JF1259" i="9"/>
  <c r="JD1261" i="9" l="1"/>
  <c r="JE1260" i="9"/>
  <c r="JH1259" i="9"/>
  <c r="JI1259" i="9"/>
  <c r="JG1259" i="9"/>
  <c r="JF1260" i="9"/>
  <c r="JD1262" i="9" l="1"/>
  <c r="JE1261" i="9"/>
  <c r="JH1260" i="9"/>
  <c r="JI1260" i="9"/>
  <c r="JG1260" i="9"/>
  <c r="JF1261" i="9"/>
  <c r="JD1263" i="9" l="1"/>
  <c r="JE1262" i="9"/>
  <c r="JH1261" i="9"/>
  <c r="JI1261" i="9"/>
  <c r="JG1261" i="9"/>
  <c r="JF1262" i="9"/>
  <c r="JD1264" i="9" l="1"/>
  <c r="JE1263" i="9"/>
  <c r="JH1262" i="9"/>
  <c r="JI1262" i="9"/>
  <c r="JG1262" i="9"/>
  <c r="JF1263" i="9"/>
  <c r="JD1265" i="9" l="1"/>
  <c r="JE1264" i="9"/>
  <c r="JH1263" i="9"/>
  <c r="JI1263" i="9"/>
  <c r="JG1263" i="9"/>
  <c r="JF1264" i="9"/>
  <c r="JD1266" i="9" l="1"/>
  <c r="JE1265" i="9"/>
  <c r="JH1264" i="9"/>
  <c r="JI1264" i="9"/>
  <c r="JG1264" i="9"/>
  <c r="JF1265" i="9"/>
  <c r="JD1267" i="9" l="1"/>
  <c r="JE1266" i="9"/>
  <c r="JH1265" i="9"/>
  <c r="JI1265" i="9"/>
  <c r="JG1265" i="9"/>
  <c r="JF1266" i="9"/>
  <c r="JD1268" i="9" l="1"/>
  <c r="JE1267" i="9"/>
  <c r="JH1266" i="9"/>
  <c r="JI1266" i="9"/>
  <c r="JG1266" i="9"/>
  <c r="JF1267" i="9"/>
  <c r="JD1269" i="9" l="1"/>
  <c r="JE1268" i="9"/>
  <c r="JH1267" i="9"/>
  <c r="JI1267" i="9"/>
  <c r="JG1267" i="9"/>
  <c r="JF1268" i="9"/>
  <c r="JD1270" i="9" l="1"/>
  <c r="JE1269" i="9"/>
  <c r="JH1268" i="9"/>
  <c r="JI1268" i="9"/>
  <c r="JG1268" i="9"/>
  <c r="JF1269" i="9"/>
  <c r="JD1271" i="9" l="1"/>
  <c r="JE1270" i="9"/>
  <c r="JH1269" i="9"/>
  <c r="JI1269" i="9"/>
  <c r="JG1269" i="9"/>
  <c r="JF1270" i="9"/>
  <c r="JD1272" i="9" l="1"/>
  <c r="JE1271" i="9"/>
  <c r="JH1270" i="9"/>
  <c r="JI1270" i="9"/>
  <c r="JG1270" i="9"/>
  <c r="JF1271" i="9"/>
  <c r="JD1273" i="9" l="1"/>
  <c r="JE1272" i="9"/>
  <c r="JH1271" i="9"/>
  <c r="JI1271" i="9"/>
  <c r="JG1271" i="9"/>
  <c r="JF1272" i="9"/>
  <c r="JD1274" i="9" l="1"/>
  <c r="JE1273" i="9"/>
  <c r="JH1272" i="9"/>
  <c r="JI1272" i="9"/>
  <c r="JG1272" i="9"/>
  <c r="JF1273" i="9"/>
  <c r="JD1275" i="9" l="1"/>
  <c r="JE1274" i="9"/>
  <c r="JH1273" i="9"/>
  <c r="JI1273" i="9"/>
  <c r="JG1273" i="9"/>
  <c r="JF1274" i="9"/>
  <c r="JD1276" i="9" l="1"/>
  <c r="JE1275" i="9"/>
  <c r="JH1274" i="9"/>
  <c r="JI1274" i="9"/>
  <c r="JG1274" i="9"/>
  <c r="JF1275" i="9"/>
  <c r="JD1277" i="9" l="1"/>
  <c r="JE1276" i="9"/>
  <c r="JH1275" i="9"/>
  <c r="JI1275" i="9"/>
  <c r="JG1275" i="9"/>
  <c r="JF1276" i="9"/>
  <c r="JD1278" i="9" l="1"/>
  <c r="JE1277" i="9"/>
  <c r="JH1276" i="9"/>
  <c r="JI1276" i="9"/>
  <c r="JG1276" i="9"/>
  <c r="JF1277" i="9"/>
  <c r="JD1279" i="9" l="1"/>
  <c r="JE1278" i="9"/>
  <c r="JH1277" i="9"/>
  <c r="JI1277" i="9"/>
  <c r="JG1277" i="9"/>
  <c r="JF1278" i="9"/>
  <c r="JD1280" i="9" l="1"/>
  <c r="JE1279" i="9"/>
  <c r="JH1278" i="9"/>
  <c r="JI1278" i="9"/>
  <c r="JG1278" i="9"/>
  <c r="JF1279" i="9"/>
  <c r="JD1281" i="9" l="1"/>
  <c r="JE1280" i="9"/>
  <c r="JH1279" i="9"/>
  <c r="JI1279" i="9"/>
  <c r="JG1279" i="9"/>
  <c r="JF1280" i="9"/>
  <c r="JD1282" i="9" l="1"/>
  <c r="JE1281" i="9"/>
  <c r="JH1280" i="9"/>
  <c r="JI1280" i="9"/>
  <c r="JG1280" i="9"/>
  <c r="JF1281" i="9"/>
  <c r="JD1283" i="9" l="1"/>
  <c r="JE1282" i="9"/>
  <c r="JH1281" i="9"/>
  <c r="JI1281" i="9"/>
  <c r="JG1281" i="9"/>
  <c r="JF1282" i="9"/>
  <c r="JD1284" i="9" l="1"/>
  <c r="JE1283" i="9"/>
  <c r="JH1282" i="9"/>
  <c r="JI1282" i="9"/>
  <c r="JG1282" i="9"/>
  <c r="JF1283" i="9"/>
  <c r="JD1285" i="9" l="1"/>
  <c r="JE1284" i="9"/>
  <c r="JH1283" i="9"/>
  <c r="JI1283" i="9"/>
  <c r="JG1283" i="9"/>
  <c r="JF1284" i="9"/>
  <c r="JD1286" i="9" l="1"/>
  <c r="JE1285" i="9"/>
  <c r="JH1284" i="9"/>
  <c r="JI1284" i="9"/>
  <c r="JG1284" i="9"/>
  <c r="JF1285" i="9"/>
  <c r="JD1287" i="9" l="1"/>
  <c r="JE1286" i="9"/>
  <c r="JH1285" i="9"/>
  <c r="JI1285" i="9"/>
  <c r="JG1285" i="9"/>
  <c r="JF1286" i="9"/>
  <c r="JD1288" i="9" l="1"/>
  <c r="JE1287" i="9"/>
  <c r="JH1286" i="9"/>
  <c r="JI1286" i="9"/>
  <c r="JG1286" i="9"/>
  <c r="JF1287" i="9"/>
  <c r="JD1289" i="9" l="1"/>
  <c r="JE1288" i="9"/>
  <c r="JH1287" i="9"/>
  <c r="JI1287" i="9"/>
  <c r="JG1287" i="9"/>
  <c r="JF1288" i="9"/>
  <c r="JD1290" i="9" l="1"/>
  <c r="JE1289" i="9"/>
  <c r="JH1288" i="9"/>
  <c r="JI1288" i="9"/>
  <c r="JG1288" i="9"/>
  <c r="JF1289" i="9"/>
  <c r="JD1291" i="9" l="1"/>
  <c r="JE1290" i="9"/>
  <c r="JH1289" i="9"/>
  <c r="JI1289" i="9"/>
  <c r="JG1289" i="9"/>
  <c r="JF1290" i="9"/>
  <c r="JD1292" i="9" l="1"/>
  <c r="JE1291" i="9"/>
  <c r="JH1290" i="9"/>
  <c r="JI1290" i="9"/>
  <c r="JG1290" i="9"/>
  <c r="JF1291" i="9"/>
  <c r="JD1293" i="9" l="1"/>
  <c r="JE1292" i="9"/>
  <c r="JH1291" i="9"/>
  <c r="JI1291" i="9"/>
  <c r="JG1291" i="9"/>
  <c r="JF1292" i="9"/>
  <c r="JD1294" i="9" l="1"/>
  <c r="JE1293" i="9"/>
  <c r="JH1292" i="9"/>
  <c r="JI1292" i="9"/>
  <c r="JG1292" i="9"/>
  <c r="JF1293" i="9"/>
  <c r="JD1295" i="9" l="1"/>
  <c r="JE1294" i="9"/>
  <c r="JH1293" i="9"/>
  <c r="JI1293" i="9"/>
  <c r="JG1293" i="9"/>
  <c r="JF1294" i="9"/>
  <c r="JD1296" i="9" l="1"/>
  <c r="JE1295" i="9"/>
  <c r="JH1294" i="9"/>
  <c r="JI1294" i="9"/>
  <c r="JG1294" i="9"/>
  <c r="JF1295" i="9"/>
  <c r="JD1297" i="9" l="1"/>
  <c r="JE1296" i="9"/>
  <c r="JH1295" i="9"/>
  <c r="JI1295" i="9"/>
  <c r="JG1295" i="9"/>
  <c r="JF1296" i="9"/>
  <c r="JD1298" i="9" l="1"/>
  <c r="JE1297" i="9"/>
  <c r="JH1296" i="9"/>
  <c r="JI1296" i="9"/>
  <c r="JG1296" i="9"/>
  <c r="JF1297" i="9"/>
  <c r="JD1299" i="9" l="1"/>
  <c r="JE1298" i="9"/>
  <c r="JH1297" i="9"/>
  <c r="JI1297" i="9"/>
  <c r="JG1297" i="9"/>
  <c r="JF1298" i="9"/>
  <c r="JD1300" i="9" l="1"/>
  <c r="JE1299" i="9"/>
  <c r="JH1298" i="9"/>
  <c r="JI1298" i="9"/>
  <c r="JG1298" i="9"/>
  <c r="JF1299" i="9"/>
  <c r="JD1301" i="9" l="1"/>
  <c r="JE1300" i="9"/>
  <c r="JH1299" i="9"/>
  <c r="JI1299" i="9"/>
  <c r="JG1299" i="9"/>
  <c r="JF1300" i="9"/>
  <c r="JD1302" i="9" l="1"/>
  <c r="JE1301" i="9"/>
  <c r="JH1300" i="9"/>
  <c r="JI1300" i="9"/>
  <c r="JG1300" i="9"/>
  <c r="JF1301" i="9"/>
  <c r="JD1303" i="9" l="1"/>
  <c r="JE1302" i="9"/>
  <c r="JH1301" i="9"/>
  <c r="JI1301" i="9"/>
  <c r="JG1301" i="9"/>
  <c r="JF1302" i="9"/>
  <c r="JD1304" i="9" l="1"/>
  <c r="JE1303" i="9"/>
  <c r="JH1302" i="9"/>
  <c r="JI1302" i="9"/>
  <c r="JG1302" i="9"/>
  <c r="JF1303" i="9"/>
  <c r="JD1305" i="9" l="1"/>
  <c r="JE1304" i="9"/>
  <c r="JH1303" i="9"/>
  <c r="JI1303" i="9"/>
  <c r="JG1303" i="9"/>
  <c r="JF1304" i="9"/>
  <c r="JD1306" i="9" l="1"/>
  <c r="JE1305" i="9"/>
  <c r="JH1304" i="9"/>
  <c r="JI1304" i="9"/>
  <c r="JG1304" i="9"/>
  <c r="JF1305" i="9"/>
  <c r="JD1307" i="9" l="1"/>
  <c r="JE1306" i="9"/>
  <c r="JH1305" i="9"/>
  <c r="JI1305" i="9"/>
  <c r="JG1305" i="9"/>
  <c r="JF1306" i="9"/>
  <c r="JD1308" i="9" l="1"/>
  <c r="JE1307" i="9"/>
  <c r="JH1306" i="9"/>
  <c r="JI1306" i="9"/>
  <c r="JG1306" i="9"/>
  <c r="JF1307" i="9"/>
  <c r="JD1309" i="9" l="1"/>
  <c r="JE1308" i="9"/>
  <c r="JH1307" i="9"/>
  <c r="JI1307" i="9"/>
  <c r="JG1307" i="9"/>
  <c r="JF1308" i="9"/>
  <c r="JD1310" i="9" l="1"/>
  <c r="JE1309" i="9"/>
  <c r="JH1308" i="9"/>
  <c r="JI1308" i="9"/>
  <c r="JG1308" i="9"/>
  <c r="JF1309" i="9"/>
  <c r="JD1311" i="9" l="1"/>
  <c r="JE1310" i="9"/>
  <c r="JH1309" i="9"/>
  <c r="JI1309" i="9"/>
  <c r="JG1309" i="9"/>
  <c r="JF1310" i="9"/>
  <c r="JD1312" i="9" l="1"/>
  <c r="JE1311" i="9"/>
  <c r="JH1310" i="9"/>
  <c r="JG1311" i="9"/>
  <c r="JI1310" i="9"/>
  <c r="JG1310" i="9"/>
  <c r="JF1311" i="9"/>
  <c r="JD1313" i="9" l="1"/>
  <c r="JE1312" i="9"/>
  <c r="JH1311" i="9"/>
  <c r="JI1311" i="9"/>
  <c r="JF1312" i="9"/>
  <c r="JG1312" i="9"/>
  <c r="JH1312" i="9"/>
  <c r="JD1314" i="9" l="1"/>
  <c r="JE1313" i="9"/>
  <c r="JI1312" i="9"/>
  <c r="JF1313" i="9"/>
  <c r="JD1315" i="9" l="1"/>
  <c r="JE1314" i="9"/>
  <c r="JH1313" i="9"/>
  <c r="JI1313" i="9"/>
  <c r="JG1313" i="9"/>
  <c r="JF1314" i="9"/>
  <c r="JD1316" i="9" l="1"/>
  <c r="JE1315" i="9"/>
  <c r="JH1314" i="9"/>
  <c r="JI1314" i="9"/>
  <c r="JG1314" i="9"/>
  <c r="JF1315" i="9"/>
  <c r="JD1317" i="9" l="1"/>
  <c r="JE1316" i="9"/>
  <c r="JH1315" i="9"/>
  <c r="JI1315" i="9"/>
  <c r="JG1315" i="9"/>
  <c r="JF1316" i="9"/>
  <c r="JD1318" i="9" l="1"/>
  <c r="JE1317" i="9"/>
  <c r="JH1316" i="9"/>
  <c r="JI1316" i="9"/>
  <c r="JG1316" i="9"/>
  <c r="JF1317" i="9"/>
  <c r="JD1319" i="9" l="1"/>
  <c r="JE1318" i="9"/>
  <c r="JH1317" i="9"/>
  <c r="JI1317" i="9"/>
  <c r="JG1317" i="9"/>
  <c r="JF1318" i="9"/>
  <c r="JD1320" i="9" l="1"/>
  <c r="JE1319" i="9"/>
  <c r="JH1318" i="9"/>
  <c r="JI1318" i="9"/>
  <c r="JG1318" i="9"/>
  <c r="JF1319" i="9"/>
  <c r="JD1321" i="9" l="1"/>
  <c r="JE1320" i="9"/>
  <c r="JH1319" i="9"/>
  <c r="JI1319" i="9"/>
  <c r="JG1319" i="9"/>
  <c r="JF1320" i="9"/>
  <c r="JD1322" i="9" l="1"/>
  <c r="JE1321" i="9"/>
  <c r="JH1320" i="9"/>
  <c r="JI1320" i="9"/>
  <c r="JG1320" i="9"/>
  <c r="JF1321" i="9"/>
  <c r="JD1323" i="9" l="1"/>
  <c r="JE1322" i="9"/>
  <c r="JH1321" i="9"/>
  <c r="JI1321" i="9"/>
  <c r="JG1321" i="9"/>
  <c r="JF1322" i="9"/>
  <c r="JD1324" i="9" l="1"/>
  <c r="JE1323" i="9"/>
  <c r="JH1322" i="9"/>
  <c r="JI1322" i="9"/>
  <c r="JG1322" i="9"/>
  <c r="JF1323" i="9"/>
  <c r="JD1325" i="9" l="1"/>
  <c r="JE1324" i="9"/>
  <c r="JH1323" i="9"/>
  <c r="JI1323" i="9"/>
  <c r="JG1323" i="9"/>
  <c r="JF1324" i="9"/>
  <c r="JD1326" i="9" l="1"/>
  <c r="JE1325" i="9"/>
  <c r="JH1324" i="9"/>
  <c r="JI1324" i="9"/>
  <c r="JG1324" i="9"/>
  <c r="JF1325" i="9"/>
  <c r="JD1327" i="9" l="1"/>
  <c r="JE1326" i="9"/>
  <c r="JH1325" i="9"/>
  <c r="JI1325" i="9"/>
  <c r="JG1325" i="9"/>
  <c r="JF1326" i="9"/>
  <c r="JD1328" i="9" l="1"/>
  <c r="JE1327" i="9"/>
  <c r="JH1326" i="9"/>
  <c r="JI1326" i="9"/>
  <c r="JG1326" i="9"/>
  <c r="JF1327" i="9"/>
  <c r="JD1329" i="9" l="1"/>
  <c r="JE1328" i="9"/>
  <c r="JH1327" i="9"/>
  <c r="JI1327" i="9"/>
  <c r="JG1327" i="9"/>
  <c r="JF1328" i="9"/>
  <c r="JD1330" i="9" l="1"/>
  <c r="JE1329" i="9"/>
  <c r="JH1328" i="9"/>
  <c r="JI1328" i="9"/>
  <c r="JG1328" i="9"/>
  <c r="JF1329" i="9"/>
  <c r="JD1331" i="9" l="1"/>
  <c r="JE1330" i="9"/>
  <c r="JH1329" i="9"/>
  <c r="JI1329" i="9"/>
  <c r="JG1329" i="9"/>
  <c r="JF1330" i="9"/>
  <c r="JD1332" i="9" l="1"/>
  <c r="JE1331" i="9"/>
  <c r="JH1330" i="9"/>
  <c r="JI1330" i="9"/>
  <c r="JG1330" i="9"/>
  <c r="JF1331" i="9"/>
  <c r="JD1333" i="9" l="1"/>
  <c r="JE1332" i="9"/>
  <c r="JH1331" i="9"/>
  <c r="JI1331" i="9"/>
  <c r="JG1331" i="9"/>
  <c r="JF1332" i="9"/>
  <c r="JD1334" i="9" l="1"/>
  <c r="JE1333" i="9"/>
  <c r="JH1332" i="9"/>
  <c r="JI1332" i="9"/>
  <c r="JG1332" i="9"/>
  <c r="JF1333" i="9"/>
  <c r="JD1335" i="9" l="1"/>
  <c r="JE1334" i="9"/>
  <c r="JH1333" i="9"/>
  <c r="JG1334" i="9"/>
  <c r="JI1333" i="9"/>
  <c r="JG1333" i="9"/>
  <c r="JF1334" i="9"/>
  <c r="JD1336" i="9" l="1"/>
  <c r="JE1335" i="9"/>
  <c r="JH1334" i="9"/>
  <c r="JI1334" i="9"/>
  <c r="JF1335" i="9"/>
  <c r="JG1335" i="9"/>
  <c r="JH1335" i="9"/>
  <c r="JD1337" i="9" l="1"/>
  <c r="JE1336" i="9"/>
  <c r="JI1335" i="9"/>
  <c r="JF1336" i="9"/>
  <c r="JD1338" i="9" l="1"/>
  <c r="JE1337" i="9"/>
  <c r="JH1336" i="9"/>
  <c r="JI1336" i="9"/>
  <c r="JG1336" i="9"/>
  <c r="JF1337" i="9"/>
  <c r="JD1339" i="9" l="1"/>
  <c r="JE1338" i="9"/>
  <c r="JH1337" i="9"/>
  <c r="JI1337" i="9"/>
  <c r="JG1337" i="9"/>
  <c r="JF1338" i="9"/>
  <c r="JD1340" i="9" l="1"/>
  <c r="JE1339" i="9"/>
  <c r="JH1338" i="9"/>
  <c r="JI1338" i="9"/>
  <c r="JG1338" i="9"/>
  <c r="JF1339" i="9"/>
  <c r="JD1341" i="9" l="1"/>
  <c r="JE1340" i="9"/>
  <c r="JH1339" i="9"/>
  <c r="JI1339" i="9"/>
  <c r="JG1339" i="9"/>
  <c r="JF1340" i="9"/>
  <c r="JD1342" i="9" l="1"/>
  <c r="JE1341" i="9"/>
  <c r="JH1340" i="9"/>
  <c r="JI1340" i="9"/>
  <c r="JG1340" i="9"/>
  <c r="JF1341" i="9"/>
  <c r="JD1343" i="9" l="1"/>
  <c r="JE1342" i="9"/>
  <c r="JH1341" i="9"/>
  <c r="JI1341" i="9"/>
  <c r="JG1341" i="9"/>
  <c r="JF1342" i="9"/>
  <c r="JD1344" i="9" l="1"/>
  <c r="JE1343" i="9"/>
  <c r="JH1342" i="9"/>
  <c r="JI1342" i="9"/>
  <c r="JG1342" i="9"/>
  <c r="JF1343" i="9"/>
  <c r="JD1345" i="9" l="1"/>
  <c r="JE1344" i="9"/>
  <c r="JH1343" i="9"/>
  <c r="JI1343" i="9"/>
  <c r="JG1343" i="9"/>
  <c r="JF1344" i="9"/>
  <c r="JD1346" i="9" l="1"/>
  <c r="JE1345" i="9"/>
  <c r="JH1344" i="9"/>
  <c r="JI1344" i="9"/>
  <c r="JG1344" i="9"/>
  <c r="JF1345" i="9"/>
  <c r="JD1347" i="9" l="1"/>
  <c r="JE1346" i="9"/>
  <c r="JH1345" i="9"/>
  <c r="JI1345" i="9"/>
  <c r="JG1345" i="9"/>
  <c r="JF1346" i="9"/>
  <c r="JD1348" i="9" l="1"/>
  <c r="JE1347" i="9"/>
  <c r="JH1346" i="9"/>
  <c r="JI1346" i="9"/>
  <c r="JG1346" i="9"/>
  <c r="JF1347" i="9"/>
  <c r="JD1349" i="9" l="1"/>
  <c r="JE1348" i="9"/>
  <c r="JH1347" i="9"/>
  <c r="JI1347" i="9"/>
  <c r="JG1347" i="9"/>
  <c r="JF1348" i="9"/>
  <c r="JD1350" i="9" l="1"/>
  <c r="JE1349" i="9"/>
  <c r="JH1348" i="9"/>
  <c r="JI1348" i="9"/>
  <c r="JG1348" i="9"/>
  <c r="JF1349" i="9"/>
  <c r="JD1351" i="9" l="1"/>
  <c r="JE1350" i="9"/>
  <c r="JH1349" i="9"/>
  <c r="JI1349" i="9"/>
  <c r="JG1349" i="9"/>
  <c r="JF1350" i="9"/>
  <c r="JD1352" i="9" l="1"/>
  <c r="JE1351" i="9"/>
  <c r="JH1350" i="9"/>
  <c r="JI1350" i="9"/>
  <c r="JG1350" i="9"/>
  <c r="JF1351" i="9"/>
  <c r="JD1353" i="9" l="1"/>
  <c r="JE1352" i="9"/>
  <c r="JH1351" i="9"/>
  <c r="JI1351" i="9"/>
  <c r="JG1351" i="9"/>
  <c r="JF1352" i="9"/>
  <c r="JD1354" i="9" l="1"/>
  <c r="JE1353" i="9"/>
  <c r="JH1352" i="9"/>
  <c r="JI1352" i="9"/>
  <c r="JG1352" i="9"/>
  <c r="JF1353" i="9"/>
  <c r="JD1355" i="9" l="1"/>
  <c r="JE1354" i="9"/>
  <c r="JH1353" i="9"/>
  <c r="JI1353" i="9"/>
  <c r="JG1353" i="9"/>
  <c r="JF1354" i="9"/>
  <c r="JD1356" i="9" l="1"/>
  <c r="JE1355" i="9"/>
  <c r="JH1354" i="9"/>
  <c r="JI1354" i="9"/>
  <c r="JG1354" i="9"/>
  <c r="JF1355" i="9"/>
  <c r="JD1357" i="9" l="1"/>
  <c r="JE1356" i="9"/>
  <c r="JH1355" i="9"/>
  <c r="JI1355" i="9"/>
  <c r="JG1355" i="9"/>
  <c r="JF1356" i="9"/>
  <c r="JD1358" i="9" l="1"/>
  <c r="JE1357" i="9"/>
  <c r="JH1356" i="9"/>
  <c r="JI1356" i="9"/>
  <c r="JG1356" i="9"/>
  <c r="JF1357" i="9"/>
  <c r="JD1359" i="9" l="1"/>
  <c r="JE1358" i="9"/>
  <c r="JH1357" i="9"/>
  <c r="JI1357" i="9"/>
  <c r="JG1357" i="9"/>
  <c r="JF1358" i="9"/>
  <c r="JD1360" i="9" l="1"/>
  <c r="JE1359" i="9"/>
  <c r="JH1358" i="9"/>
  <c r="JI1358" i="9"/>
  <c r="JG1358" i="9"/>
  <c r="JF1359" i="9"/>
  <c r="JD1361" i="9" l="1"/>
  <c r="JE1360" i="9"/>
  <c r="JH1359" i="9"/>
  <c r="JI1359" i="9"/>
  <c r="JG1359" i="9"/>
  <c r="JF1360" i="9"/>
  <c r="JD1362" i="9" l="1"/>
  <c r="JE1361" i="9"/>
  <c r="JH1360" i="9"/>
  <c r="JI1360" i="9"/>
  <c r="JG1360" i="9"/>
  <c r="JF1361" i="9"/>
  <c r="JD1363" i="9" l="1"/>
  <c r="JE1362" i="9"/>
  <c r="JH1361" i="9"/>
  <c r="JI1361" i="9"/>
  <c r="JG1361" i="9"/>
  <c r="JF1362" i="9"/>
  <c r="JD1364" i="9" l="1"/>
  <c r="JE1363" i="9"/>
  <c r="JH1362" i="9"/>
  <c r="JI1362" i="9"/>
  <c r="JG1362" i="9"/>
  <c r="JF1363" i="9"/>
  <c r="JD1365" i="9" l="1"/>
  <c r="JE1364" i="9"/>
  <c r="JH1363" i="9"/>
  <c r="JI1363" i="9"/>
  <c r="JG1363" i="9"/>
  <c r="JF1364" i="9"/>
  <c r="JD1366" i="9" l="1"/>
  <c r="JE1365" i="9"/>
  <c r="JH1364" i="9"/>
  <c r="JI1364" i="9"/>
  <c r="JG1364" i="9"/>
  <c r="JF1365" i="9"/>
  <c r="JD1367" i="9" l="1"/>
  <c r="JE1366" i="9"/>
  <c r="JH1365" i="9"/>
  <c r="JI1365" i="9"/>
  <c r="JG1365" i="9"/>
  <c r="JF1366" i="9"/>
  <c r="JD1368" i="9" l="1"/>
  <c r="JE1367" i="9"/>
  <c r="JH1366" i="9"/>
  <c r="JI1366" i="9"/>
  <c r="JG1366" i="9"/>
  <c r="JF1367" i="9"/>
  <c r="JD1369" i="9" l="1"/>
  <c r="JE1368" i="9"/>
  <c r="JH1367" i="9"/>
  <c r="JI1367" i="9"/>
  <c r="JG1367" i="9"/>
  <c r="JF1368" i="9"/>
  <c r="JD1370" i="9" l="1"/>
  <c r="JE1369" i="9"/>
  <c r="JH1368" i="9"/>
  <c r="JI1368" i="9"/>
  <c r="JG1368" i="9"/>
  <c r="JF1369" i="9"/>
  <c r="JD1371" i="9" l="1"/>
  <c r="JE1370" i="9"/>
  <c r="JH1369" i="9"/>
  <c r="JI1369" i="9"/>
  <c r="JG1369" i="9"/>
  <c r="JF1370" i="9"/>
  <c r="JD1372" i="9" l="1"/>
  <c r="JE1371" i="9"/>
  <c r="JH1370" i="9"/>
  <c r="JI1370" i="9"/>
  <c r="JG1370" i="9"/>
  <c r="JF1371" i="9"/>
  <c r="JD1373" i="9" l="1"/>
  <c r="JE1372" i="9"/>
  <c r="JH1371" i="9"/>
  <c r="JI1371" i="9"/>
  <c r="JG1371" i="9"/>
  <c r="JF1372" i="9"/>
  <c r="JD1374" i="9" l="1"/>
  <c r="JE1373" i="9"/>
  <c r="JH1372" i="9"/>
  <c r="JI1372" i="9"/>
  <c r="JG1372" i="9"/>
  <c r="JF1373" i="9"/>
  <c r="JD1375" i="9" l="1"/>
  <c r="JE1374" i="9"/>
  <c r="JH1373" i="9"/>
  <c r="JI1373" i="9"/>
  <c r="JG1373" i="9"/>
  <c r="JF1374" i="9"/>
  <c r="JD1376" i="9" l="1"/>
  <c r="JE1375" i="9"/>
  <c r="JH1374" i="9"/>
  <c r="JI1374" i="9"/>
  <c r="JG1374" i="9"/>
  <c r="JF1375" i="9"/>
  <c r="JD1377" i="9" l="1"/>
  <c r="JE1376" i="9"/>
  <c r="JH1375" i="9"/>
  <c r="JF1376" i="9"/>
  <c r="JG1376" i="9"/>
  <c r="JI1375" i="9"/>
  <c r="JG1375" i="9"/>
  <c r="JH1376" i="9"/>
  <c r="JD1378" i="9" l="1"/>
  <c r="JE1377" i="9"/>
  <c r="JI1376" i="9"/>
  <c r="JF1377" i="9"/>
  <c r="JD1379" i="9" l="1"/>
  <c r="JE1378" i="9"/>
  <c r="JH1377" i="9"/>
  <c r="JI1377" i="9"/>
  <c r="JG1377" i="9"/>
  <c r="JF1378" i="9"/>
  <c r="JD1380" i="9" l="1"/>
  <c r="JE1379" i="9"/>
  <c r="JH1378" i="9"/>
  <c r="JI1378" i="9"/>
  <c r="JG1378" i="9"/>
  <c r="JF1379" i="9"/>
  <c r="JD1381" i="9" l="1"/>
  <c r="JE1380" i="9"/>
  <c r="JH1379" i="9"/>
  <c r="JI1379" i="9"/>
  <c r="JG1379" i="9"/>
  <c r="JF1380" i="9"/>
  <c r="JD1382" i="9" l="1"/>
  <c r="JE1381" i="9"/>
  <c r="JH1380" i="9"/>
  <c r="JI1380" i="9"/>
  <c r="JG1380" i="9"/>
  <c r="JF1381" i="9"/>
  <c r="JD1383" i="9" l="1"/>
  <c r="JE1382" i="9"/>
  <c r="JH1381" i="9"/>
  <c r="JI1381" i="9"/>
  <c r="JG1381" i="9"/>
  <c r="JF1382" i="9"/>
  <c r="JD1384" i="9" l="1"/>
  <c r="JE1383" i="9"/>
  <c r="JH1382" i="9"/>
  <c r="JI1382" i="9"/>
  <c r="JG1382" i="9"/>
  <c r="JF1383" i="9"/>
  <c r="JD1385" i="9" l="1"/>
  <c r="JE1384" i="9"/>
  <c r="JH1383" i="9"/>
  <c r="JI1383" i="9"/>
  <c r="JG1383" i="9"/>
  <c r="JF1384" i="9"/>
  <c r="JD1386" i="9" l="1"/>
  <c r="JE1385" i="9"/>
  <c r="JH1384" i="9"/>
  <c r="JI1384" i="9"/>
  <c r="JG1384" i="9"/>
  <c r="JF1385" i="9"/>
  <c r="JD1387" i="9" l="1"/>
  <c r="JE1386" i="9"/>
  <c r="JH1385" i="9"/>
  <c r="JI1385" i="9"/>
  <c r="JG1385" i="9"/>
  <c r="JF1386" i="9"/>
  <c r="JD1388" i="9" l="1"/>
  <c r="JE1387" i="9"/>
  <c r="JH1386" i="9"/>
  <c r="JI1386" i="9"/>
  <c r="JG1386" i="9"/>
  <c r="JF1387" i="9"/>
  <c r="JD1389" i="9" l="1"/>
  <c r="JE1388" i="9"/>
  <c r="JH1387" i="9"/>
  <c r="JI1387" i="9"/>
  <c r="JG1387" i="9"/>
  <c r="JF1388" i="9"/>
  <c r="JD1390" i="9" l="1"/>
  <c r="JE1389" i="9"/>
  <c r="JH1388" i="9"/>
  <c r="JI1388" i="9"/>
  <c r="JG1388" i="9"/>
  <c r="JF1389" i="9"/>
  <c r="JD1391" i="9" l="1"/>
  <c r="JE1390" i="9"/>
  <c r="JH1389" i="9"/>
  <c r="JI1389" i="9"/>
  <c r="JG1389" i="9"/>
  <c r="JF1390" i="9"/>
  <c r="JD1392" i="9" l="1"/>
  <c r="JE1391" i="9"/>
  <c r="JH1390" i="9"/>
  <c r="JI1390" i="9"/>
  <c r="JG1390" i="9"/>
  <c r="JF1391" i="9"/>
  <c r="JD1393" i="9" l="1"/>
  <c r="JE1392" i="9"/>
  <c r="JH1391" i="9"/>
  <c r="JI1391" i="9"/>
  <c r="JG1391" i="9"/>
  <c r="JF1392" i="9"/>
  <c r="JD1394" i="9" l="1"/>
  <c r="JE1393" i="9"/>
  <c r="JH1392" i="9"/>
  <c r="JI1392" i="9"/>
  <c r="JG1392" i="9"/>
  <c r="JF1393" i="9"/>
  <c r="JD1395" i="9" l="1"/>
  <c r="JE1394" i="9"/>
  <c r="JH1393" i="9"/>
  <c r="JI1393" i="9"/>
  <c r="JG1393" i="9"/>
  <c r="JF1394" i="9"/>
  <c r="JD1396" i="9" l="1"/>
  <c r="JE1395" i="9"/>
  <c r="JH1394" i="9"/>
  <c r="JI1394" i="9"/>
  <c r="JG1394" i="9"/>
  <c r="JF1395" i="9"/>
  <c r="JD1397" i="9" l="1"/>
  <c r="JE1396" i="9"/>
  <c r="JH1395" i="9"/>
  <c r="JI1395" i="9"/>
  <c r="JG1395" i="9"/>
  <c r="JF1396" i="9"/>
  <c r="JD1398" i="9" l="1"/>
  <c r="JE1397" i="9"/>
  <c r="JH1396" i="9"/>
  <c r="JI1396" i="9"/>
  <c r="JG1396" i="9"/>
  <c r="JF1397" i="9"/>
  <c r="JD1399" i="9" l="1"/>
  <c r="JE1398" i="9"/>
  <c r="JH1397" i="9"/>
  <c r="JI1397" i="9"/>
  <c r="JG1397" i="9"/>
  <c r="JF1398" i="9"/>
  <c r="JD1400" i="9" l="1"/>
  <c r="JE1399" i="9"/>
  <c r="JH1398" i="9"/>
  <c r="JI1398" i="9"/>
  <c r="JG1398" i="9"/>
  <c r="JF1399" i="9"/>
  <c r="JD1401" i="9" l="1"/>
  <c r="JE1400" i="9"/>
  <c r="JH1399" i="9"/>
  <c r="JI1399" i="9"/>
  <c r="JG1399" i="9"/>
  <c r="JF1400" i="9"/>
  <c r="JD1402" i="9" l="1"/>
  <c r="JE1401" i="9"/>
  <c r="JH1400" i="9"/>
  <c r="JI1400" i="9"/>
  <c r="JG1400" i="9"/>
  <c r="JF1401" i="9"/>
  <c r="JD1403" i="9" l="1"/>
  <c r="JE1402" i="9"/>
  <c r="JH1401" i="9"/>
  <c r="JI1401" i="9"/>
  <c r="JG1401" i="9"/>
  <c r="JF1402" i="9"/>
  <c r="JD1404" i="9" l="1"/>
  <c r="JE1403" i="9"/>
  <c r="JH1402" i="9"/>
  <c r="JI1402" i="9"/>
  <c r="JG1402" i="9"/>
  <c r="JF1403" i="9"/>
  <c r="JD1405" i="9" l="1"/>
  <c r="JE1404" i="9"/>
  <c r="JH1403" i="9"/>
  <c r="JI1403" i="9"/>
  <c r="JG1403" i="9"/>
  <c r="JF1404" i="9"/>
  <c r="JD1406" i="9" l="1"/>
  <c r="JE1405" i="9"/>
  <c r="JH1404" i="9"/>
  <c r="JI1404" i="9"/>
  <c r="JG1404" i="9"/>
  <c r="JF1405" i="9"/>
  <c r="JD1407" i="9" l="1"/>
  <c r="JE1406" i="9"/>
  <c r="JH1405" i="9"/>
  <c r="JI1405" i="9"/>
  <c r="JG1405" i="9"/>
  <c r="JF1406" i="9"/>
  <c r="JD1408" i="9" l="1"/>
  <c r="JE1407" i="9"/>
  <c r="JH1406" i="9"/>
  <c r="JI1406" i="9"/>
  <c r="JG1406" i="9"/>
  <c r="JF1407" i="9"/>
  <c r="JD1409" i="9" l="1"/>
  <c r="JE1408" i="9"/>
  <c r="JH1407" i="9"/>
  <c r="JI1407" i="9"/>
  <c r="JG1407" i="9"/>
  <c r="JF1408" i="9"/>
  <c r="JD1410" i="9" l="1"/>
  <c r="JE1409" i="9"/>
  <c r="JH1408" i="9"/>
  <c r="JG1409" i="9"/>
  <c r="JI1408" i="9"/>
  <c r="JG1408" i="9"/>
  <c r="JF1409" i="9"/>
  <c r="JD1411" i="9" l="1"/>
  <c r="JE1410" i="9"/>
  <c r="JH1409" i="9"/>
  <c r="JI1409" i="9"/>
  <c r="JF1410" i="9"/>
  <c r="JG1410" i="9"/>
  <c r="JH1410" i="9"/>
  <c r="JD1412" i="9" l="1"/>
  <c r="JE1411" i="9"/>
  <c r="JI1410" i="9"/>
  <c r="JF1411" i="9"/>
  <c r="JD1413" i="9" l="1"/>
  <c r="JE1412" i="9"/>
  <c r="JH1411" i="9"/>
  <c r="JI1411" i="9"/>
  <c r="JG1411" i="9"/>
  <c r="JF1412" i="9"/>
  <c r="JD1414" i="9" l="1"/>
  <c r="JE1413" i="9"/>
  <c r="JH1412" i="9"/>
  <c r="JI1412" i="9"/>
  <c r="JG1412" i="9"/>
  <c r="JF1413" i="9"/>
  <c r="JD1415" i="9" l="1"/>
  <c r="JE1414" i="9"/>
  <c r="JH1413" i="9"/>
  <c r="JI1413" i="9"/>
  <c r="JG1413" i="9"/>
  <c r="JI1414" i="9"/>
  <c r="JE1415" i="9" l="1"/>
  <c r="JD1416" i="9"/>
  <c r="JG1414" i="9"/>
  <c r="JH1415" i="9"/>
  <c r="JF1414" i="9"/>
  <c r="JH1414" i="9"/>
  <c r="JG1415" i="9"/>
  <c r="JF1415" i="9"/>
  <c r="JI1415" i="9"/>
  <c r="JE1416" i="9" l="1"/>
  <c r="JD1417" i="9"/>
  <c r="JH1416" i="9"/>
  <c r="JG1416" i="9"/>
  <c r="JE1417" i="9" l="1"/>
  <c r="JD1418" i="9"/>
  <c r="JF1416" i="9"/>
  <c r="JI1416" i="9"/>
  <c r="JH1417" i="9"/>
  <c r="JG1417" i="9"/>
  <c r="JE1418" i="9" l="1"/>
  <c r="JD1419" i="9"/>
  <c r="JF1417" i="9"/>
  <c r="JI1417" i="9"/>
  <c r="JH1418" i="9"/>
  <c r="JG1418" i="9"/>
  <c r="JE1419" i="9" l="1"/>
  <c r="JD1420" i="9"/>
  <c r="JF1418" i="9"/>
  <c r="JI1418" i="9"/>
  <c r="JH1419" i="9"/>
  <c r="JG1419" i="9"/>
  <c r="JE1420" i="9" l="1"/>
  <c r="JD1421" i="9"/>
  <c r="JF1419" i="9"/>
  <c r="JI1419" i="9"/>
  <c r="JH1420" i="9"/>
  <c r="JG1420" i="9"/>
  <c r="JE1421" i="9" l="1"/>
  <c r="JD1422" i="9"/>
  <c r="JF1420" i="9"/>
  <c r="JI1420" i="9"/>
  <c r="JH1421" i="9"/>
  <c r="JG1421" i="9"/>
  <c r="JE1422" i="9" l="1"/>
  <c r="JD1423" i="9"/>
  <c r="JF1421" i="9"/>
  <c r="JI1421" i="9"/>
  <c r="JH1422" i="9"/>
  <c r="JG1422" i="9"/>
  <c r="JE1423" i="9" l="1"/>
  <c r="JD1424" i="9"/>
  <c r="JF1422" i="9"/>
  <c r="JI1422" i="9"/>
  <c r="JH1423" i="9"/>
  <c r="JG1423" i="9"/>
  <c r="JE1424" i="9" l="1"/>
  <c r="JD1425" i="9"/>
  <c r="JF1423" i="9"/>
  <c r="JI1423" i="9"/>
  <c r="JH1424" i="9"/>
  <c r="JG1424" i="9"/>
  <c r="JE1425" i="9" l="1"/>
  <c r="JD1426" i="9"/>
  <c r="JF1424" i="9"/>
  <c r="JI1424" i="9"/>
  <c r="JH1425" i="9"/>
  <c r="JG1425" i="9"/>
  <c r="JE1426" i="9" l="1"/>
  <c r="JD1427" i="9"/>
  <c r="JF1425" i="9"/>
  <c r="JI1425" i="9"/>
  <c r="JH1426" i="9"/>
  <c r="JG1426" i="9"/>
  <c r="JE1427" i="9" l="1"/>
  <c r="JD1428" i="9"/>
  <c r="JF1426" i="9"/>
  <c r="JI1426" i="9"/>
  <c r="JH1427" i="9"/>
  <c r="JG1427" i="9"/>
  <c r="JE1428" i="9" l="1"/>
  <c r="JD1429" i="9"/>
  <c r="JF1427" i="9"/>
  <c r="JI1427" i="9"/>
  <c r="JH1428" i="9"/>
  <c r="JG1428" i="9"/>
  <c r="JE1429" i="9" l="1"/>
  <c r="JD1430" i="9"/>
  <c r="JF1428" i="9"/>
  <c r="JI1428" i="9"/>
  <c r="JH1429" i="9"/>
  <c r="JG1429" i="9"/>
  <c r="JE1430" i="9" l="1"/>
  <c r="JD1431" i="9"/>
  <c r="JF1429" i="9"/>
  <c r="JI1429" i="9"/>
  <c r="JH1430" i="9"/>
  <c r="JG1430" i="9"/>
  <c r="JE1431" i="9" l="1"/>
  <c r="JD1432" i="9"/>
  <c r="JF1430" i="9"/>
  <c r="JI1430" i="9"/>
  <c r="JH1431" i="9"/>
  <c r="JG1431" i="9"/>
  <c r="JE1432" i="9" l="1"/>
  <c r="JD1433" i="9"/>
  <c r="JF1431" i="9"/>
  <c r="JI1431" i="9"/>
  <c r="JH1432" i="9"/>
  <c r="JG1432" i="9"/>
  <c r="JE1433" i="9" l="1"/>
  <c r="JD1434" i="9"/>
  <c r="JF1432" i="9"/>
  <c r="JI1432" i="9"/>
  <c r="JH1433" i="9"/>
  <c r="JG1433" i="9"/>
  <c r="JE1434" i="9" l="1"/>
  <c r="JD1435" i="9"/>
  <c r="JF1433" i="9"/>
  <c r="JI1433" i="9"/>
  <c r="JH1434" i="9"/>
  <c r="JG1434" i="9"/>
  <c r="JE1435" i="9" l="1"/>
  <c r="JD1436" i="9"/>
  <c r="JF1434" i="9"/>
  <c r="JI1434" i="9"/>
  <c r="JH1435" i="9"/>
  <c r="JG1435" i="9"/>
  <c r="JE1436" i="9" l="1"/>
  <c r="JD1437" i="9"/>
  <c r="JF1435" i="9"/>
  <c r="JI1435" i="9"/>
  <c r="JH1436" i="9"/>
  <c r="JG1436" i="9"/>
  <c r="JE1437" i="9" l="1"/>
  <c r="JD1438" i="9"/>
  <c r="JF1436" i="9"/>
  <c r="JI1436" i="9"/>
  <c r="JH1437" i="9"/>
  <c r="JG1437" i="9"/>
  <c r="JE1438" i="9" l="1"/>
  <c r="JD1439" i="9"/>
  <c r="JF1437" i="9"/>
  <c r="JI1437" i="9"/>
  <c r="JH1438" i="9"/>
  <c r="JG1438" i="9"/>
  <c r="JE1439" i="9" l="1"/>
  <c r="JD1440" i="9"/>
  <c r="JF1438" i="9"/>
  <c r="JI1438" i="9"/>
  <c r="JH1439" i="9"/>
  <c r="JG1439" i="9"/>
  <c r="JE1440" i="9" l="1"/>
  <c r="JD1441" i="9"/>
  <c r="JF1439" i="9"/>
  <c r="JI1439" i="9"/>
  <c r="JH1440" i="9"/>
  <c r="JG1440" i="9"/>
  <c r="JE1441" i="9" l="1"/>
  <c r="JD1442" i="9"/>
  <c r="JF1440" i="9"/>
  <c r="JG1441" i="9"/>
  <c r="JF1441" i="9"/>
  <c r="JI1440" i="9"/>
  <c r="JH1441" i="9"/>
  <c r="JI1441" i="9"/>
  <c r="JE1442" i="9" l="1"/>
  <c r="JD1443" i="9"/>
  <c r="JH1442" i="9"/>
  <c r="JG1442" i="9"/>
  <c r="JE1443" i="9" l="1"/>
  <c r="JD1444" i="9"/>
  <c r="JF1442" i="9"/>
  <c r="JI1442" i="9"/>
  <c r="JH1443" i="9"/>
  <c r="JG1443" i="9"/>
  <c r="JE1444" i="9" l="1"/>
  <c r="JD1445" i="9"/>
  <c r="JF1443" i="9"/>
  <c r="JI1443" i="9"/>
  <c r="JH1444" i="9"/>
  <c r="JG1444" i="9"/>
  <c r="JE1445" i="9" l="1"/>
  <c r="JD1446" i="9"/>
  <c r="JF1444" i="9"/>
  <c r="JI1444" i="9"/>
  <c r="JH1445" i="9"/>
  <c r="JG1445" i="9"/>
  <c r="JE1446" i="9" l="1"/>
  <c r="JD1447" i="9"/>
  <c r="JF1445" i="9"/>
  <c r="JI1445" i="9"/>
  <c r="JH1446" i="9"/>
  <c r="JG1446" i="9"/>
  <c r="JE1447" i="9" l="1"/>
  <c r="JD1448" i="9"/>
  <c r="JF1446" i="9"/>
  <c r="JF1447" i="9"/>
  <c r="JI1446" i="9"/>
  <c r="JH1447" i="9"/>
  <c r="JG1447" i="9"/>
  <c r="JE1448" i="9" l="1"/>
  <c r="JD1449" i="9"/>
  <c r="JH1448" i="9"/>
  <c r="JI1447" i="9"/>
  <c r="JG1448" i="9"/>
  <c r="JF1448" i="9"/>
  <c r="JI1448" i="9"/>
  <c r="JE1449" i="9" l="1"/>
  <c r="JD1450" i="9"/>
  <c r="JH1449" i="9"/>
  <c r="JG1449" i="9"/>
  <c r="JE1450" i="9" l="1"/>
  <c r="JD1451" i="9"/>
  <c r="JF1449" i="9"/>
  <c r="JI1449" i="9"/>
  <c r="JH1450" i="9"/>
  <c r="JG1450" i="9"/>
  <c r="JE1451" i="9" l="1"/>
  <c r="JD1452" i="9"/>
  <c r="JF1450" i="9"/>
  <c r="JI1450" i="9"/>
  <c r="JH1451" i="9"/>
  <c r="JG1451" i="9"/>
  <c r="JE1452" i="9" l="1"/>
  <c r="JD1453" i="9"/>
  <c r="JF1451" i="9"/>
  <c r="JI1451" i="9"/>
  <c r="JH1452" i="9"/>
  <c r="JG1452" i="9"/>
  <c r="JE1453" i="9" l="1"/>
  <c r="JD1454" i="9"/>
  <c r="JF1452" i="9"/>
  <c r="JI1452" i="9"/>
  <c r="JH1453" i="9"/>
  <c r="JG1453" i="9"/>
  <c r="JE1454" i="9" l="1"/>
  <c r="JD1455" i="9"/>
  <c r="JF1453" i="9"/>
  <c r="JI1453" i="9"/>
  <c r="JH1454" i="9"/>
  <c r="JG1454" i="9"/>
  <c r="JE1455" i="9" l="1"/>
  <c r="JD1456" i="9"/>
  <c r="JF1454" i="9"/>
  <c r="JI1454" i="9"/>
  <c r="JH1455" i="9"/>
  <c r="JG1455" i="9"/>
  <c r="JE1456" i="9" l="1"/>
  <c r="JD1457" i="9"/>
  <c r="JF1455" i="9"/>
  <c r="JI1455" i="9"/>
  <c r="JH1456" i="9"/>
  <c r="JG1456" i="9"/>
  <c r="JE1457" i="9" l="1"/>
  <c r="JD1458" i="9"/>
  <c r="JF1456" i="9"/>
  <c r="JF1457" i="9"/>
  <c r="JI1456" i="9"/>
  <c r="JH1457" i="9"/>
  <c r="JG1457" i="9"/>
  <c r="JE1458" i="9" l="1"/>
  <c r="JD1459" i="9"/>
  <c r="JH1458" i="9"/>
  <c r="JI1457" i="9"/>
  <c r="JG1458" i="9"/>
  <c r="JF1458" i="9"/>
  <c r="JI1458" i="9"/>
  <c r="JE1459" i="9" l="1"/>
  <c r="JD1460" i="9"/>
  <c r="JF1459" i="9"/>
  <c r="JH1459" i="9"/>
  <c r="JG1459" i="9"/>
  <c r="JE1460" i="9" l="1"/>
  <c r="JD1461" i="9"/>
  <c r="JH1460" i="9"/>
  <c r="JI1459" i="9"/>
  <c r="JG1460" i="9"/>
  <c r="JF1460" i="9"/>
  <c r="JI1460" i="9"/>
  <c r="JE1461" i="9" l="1"/>
  <c r="JD1462" i="9"/>
  <c r="JF1461" i="9"/>
  <c r="JH1461" i="9"/>
  <c r="JG1461" i="9"/>
  <c r="JE1462" i="9" l="1"/>
  <c r="JD1463" i="9"/>
  <c r="JH1462" i="9"/>
  <c r="JI1461" i="9"/>
  <c r="JG1462" i="9"/>
  <c r="JF1462" i="9"/>
  <c r="JI1462" i="9"/>
  <c r="JE1463" i="9" l="1"/>
  <c r="JD1464" i="9"/>
  <c r="JF1463" i="9"/>
  <c r="JH1463" i="9"/>
  <c r="JG1463" i="9"/>
  <c r="JE1464" i="9" l="1"/>
  <c r="JD1465" i="9"/>
  <c r="JH1464" i="9"/>
  <c r="JI1463" i="9"/>
  <c r="JG1464" i="9"/>
  <c r="JF1464" i="9"/>
  <c r="JI1464" i="9"/>
  <c r="JE1465" i="9" l="1"/>
  <c r="JD1466" i="9"/>
  <c r="JH1465" i="9"/>
  <c r="JG1465" i="9"/>
  <c r="JE1466" i="9" l="1"/>
  <c r="JD1467" i="9"/>
  <c r="JF1465" i="9"/>
  <c r="JI1465" i="9"/>
  <c r="JH1466" i="9"/>
  <c r="JG1466" i="9"/>
  <c r="JE1467" i="9" l="1"/>
  <c r="JD1468" i="9"/>
  <c r="JF1466" i="9"/>
  <c r="JI1466" i="9"/>
  <c r="JH1467" i="9"/>
  <c r="JG1467" i="9"/>
  <c r="JE1468" i="9" l="1"/>
  <c r="JD1469" i="9"/>
  <c r="JF1467" i="9"/>
  <c r="JI1467" i="9"/>
  <c r="JH1468" i="9"/>
  <c r="JG1468" i="9"/>
  <c r="JE1469" i="9" l="1"/>
  <c r="JD1470" i="9"/>
  <c r="JF1468" i="9"/>
  <c r="JI1468" i="9"/>
  <c r="JH1469" i="9"/>
  <c r="JG1469" i="9"/>
  <c r="JE1470" i="9" l="1"/>
  <c r="JD1471" i="9"/>
  <c r="JF1469" i="9"/>
  <c r="JF1470" i="9"/>
  <c r="JI1469" i="9"/>
  <c r="JH1470" i="9"/>
  <c r="JG1470" i="9"/>
  <c r="JE1471" i="9" l="1"/>
  <c r="JD1472" i="9"/>
  <c r="JH1471" i="9"/>
  <c r="JI1470" i="9"/>
  <c r="JG1471" i="9"/>
  <c r="JF1471" i="9"/>
  <c r="JI1471" i="9"/>
  <c r="JE1472" i="9" l="1"/>
  <c r="JD1473" i="9"/>
  <c r="JH1472" i="9"/>
  <c r="JG1472" i="9"/>
  <c r="JE1473" i="9" l="1"/>
  <c r="JD1474" i="9"/>
  <c r="JF1472" i="9"/>
  <c r="JG1473" i="9"/>
  <c r="JF1473" i="9"/>
  <c r="JI1472" i="9"/>
  <c r="JH1473" i="9"/>
  <c r="JI1473" i="9"/>
  <c r="JE1474" i="9" l="1"/>
  <c r="JD1475" i="9"/>
  <c r="JH1474" i="9"/>
  <c r="JG1474" i="9"/>
  <c r="JE1475" i="9" l="1"/>
  <c r="JD1476" i="9"/>
  <c r="JF1474" i="9"/>
  <c r="JI1474" i="9"/>
  <c r="JH1475" i="9"/>
  <c r="JG1475" i="9"/>
  <c r="JE1476" i="9" l="1"/>
  <c r="JD1477" i="9"/>
  <c r="JF1475" i="9"/>
  <c r="JI1475" i="9"/>
  <c r="JH1476" i="9"/>
  <c r="JG1476" i="9"/>
  <c r="JE1477" i="9" l="1"/>
  <c r="JD1478" i="9"/>
  <c r="JF1476" i="9"/>
  <c r="JI1476" i="9"/>
  <c r="JH1477" i="9"/>
  <c r="JG1477" i="9"/>
  <c r="JE1478" i="9" l="1"/>
  <c r="JD1479" i="9"/>
  <c r="JF1477" i="9"/>
  <c r="JI1477" i="9"/>
  <c r="JH1478" i="9"/>
  <c r="JG1478" i="9"/>
  <c r="JE1479" i="9" l="1"/>
  <c r="JD1480" i="9"/>
  <c r="JF1478" i="9"/>
  <c r="JF1479" i="9"/>
  <c r="JI1478" i="9"/>
  <c r="JH1479" i="9"/>
  <c r="JG1479" i="9"/>
  <c r="JE1480" i="9" l="1"/>
  <c r="JD1481" i="9"/>
  <c r="JH1480" i="9"/>
  <c r="JI1479" i="9"/>
  <c r="JG1480" i="9"/>
  <c r="JF1480" i="9"/>
  <c r="JI1480" i="9"/>
  <c r="JE1481" i="9" l="1"/>
  <c r="JD1482" i="9"/>
  <c r="JH1481" i="9"/>
  <c r="JG1481" i="9"/>
  <c r="JE1482" i="9" l="1"/>
  <c r="JD1483" i="9"/>
  <c r="JF1481" i="9"/>
  <c r="JG1482" i="9"/>
  <c r="JF1482" i="9"/>
  <c r="JI1481" i="9"/>
  <c r="JH1482" i="9"/>
  <c r="JI1482" i="9"/>
  <c r="JE1483" i="9" l="1"/>
  <c r="JD1484" i="9"/>
  <c r="JF1483" i="9"/>
  <c r="JH1483" i="9"/>
  <c r="JG1483" i="9"/>
  <c r="JE1484" i="9" l="1"/>
  <c r="JD1485" i="9"/>
  <c r="JH1484" i="9"/>
  <c r="JI1483" i="9"/>
  <c r="JG1484" i="9"/>
  <c r="JF1484" i="9"/>
  <c r="JI1484" i="9"/>
  <c r="JE1485" i="9" l="1"/>
  <c r="JD1486" i="9"/>
  <c r="JF1485" i="9"/>
  <c r="JH1485" i="9"/>
  <c r="JG1485" i="9"/>
  <c r="JE1486" i="9" l="1"/>
  <c r="JD1487" i="9"/>
  <c r="JH1486" i="9"/>
  <c r="JI1485" i="9"/>
  <c r="JG1486" i="9"/>
  <c r="JF1486" i="9"/>
  <c r="JI1486" i="9"/>
  <c r="JE1487" i="9" l="1"/>
  <c r="JD1488" i="9"/>
  <c r="JH1487" i="9"/>
  <c r="JG1487" i="9"/>
  <c r="JE1488" i="9" l="1"/>
  <c r="JD1489" i="9"/>
  <c r="JF1487" i="9"/>
  <c r="JF1488" i="9"/>
  <c r="JI1487" i="9"/>
  <c r="JH1488" i="9"/>
  <c r="JG1488" i="9"/>
  <c r="JE1489" i="9" l="1"/>
  <c r="JD1490" i="9"/>
  <c r="JH1489" i="9"/>
  <c r="JI1488" i="9"/>
  <c r="JG1489" i="9"/>
  <c r="JF1489" i="9"/>
  <c r="JI1489" i="9"/>
  <c r="JE1490" i="9" l="1"/>
  <c r="JD1491" i="9"/>
  <c r="JH1490" i="9"/>
  <c r="JG1490" i="9"/>
  <c r="JE1491" i="9" l="1"/>
  <c r="JD1492" i="9"/>
  <c r="JF1490" i="9"/>
  <c r="JF1491" i="9"/>
  <c r="JI1490" i="9"/>
  <c r="JH1491" i="9"/>
  <c r="JG1491" i="9"/>
  <c r="JE1492" i="9" l="1"/>
  <c r="JD1493" i="9"/>
  <c r="JH1492" i="9"/>
  <c r="JI1491" i="9"/>
  <c r="JG1492" i="9"/>
  <c r="JF1492" i="9"/>
  <c r="JI1492" i="9"/>
  <c r="JE1493" i="9" l="1"/>
  <c r="JD1494" i="9"/>
  <c r="JF1493" i="9"/>
  <c r="JH1493" i="9"/>
  <c r="JG1493" i="9"/>
  <c r="JE1494" i="9" l="1"/>
  <c r="JD1495" i="9"/>
  <c r="JH1494" i="9"/>
  <c r="JI1493" i="9"/>
  <c r="JG1494" i="9"/>
  <c r="JF1494" i="9"/>
  <c r="JI1494" i="9"/>
  <c r="JE1495" i="9" l="1"/>
  <c r="JD1496" i="9"/>
  <c r="JF1495" i="9"/>
  <c r="JH1495" i="9"/>
  <c r="JG1495" i="9"/>
  <c r="JE1496" i="9" l="1"/>
  <c r="JD1497" i="9"/>
  <c r="JH1496" i="9"/>
  <c r="JI1495" i="9"/>
  <c r="JG1496" i="9"/>
  <c r="JF1496" i="9"/>
  <c r="JI1496" i="9"/>
  <c r="JE1497" i="9" l="1"/>
  <c r="JD1498" i="9"/>
  <c r="JF1497" i="9"/>
  <c r="JH1497" i="9"/>
  <c r="JG1497" i="9"/>
  <c r="JE1498" i="9" l="1"/>
  <c r="JD1499" i="9"/>
  <c r="JH1498" i="9"/>
  <c r="JI1497" i="9"/>
  <c r="JG1498" i="9"/>
  <c r="JF1498" i="9"/>
  <c r="JI1498" i="9"/>
  <c r="JE1499" i="9" l="1"/>
  <c r="JD1500" i="9"/>
  <c r="JH1499" i="9"/>
  <c r="JG1499" i="9"/>
  <c r="JE1500" i="9" l="1"/>
  <c r="JD1501" i="9"/>
  <c r="JF1499" i="9"/>
  <c r="JF1500" i="9"/>
  <c r="JI1499" i="9"/>
  <c r="JH1500" i="9"/>
  <c r="JG1500" i="9"/>
  <c r="JE1501" i="9" l="1"/>
  <c r="JD1502" i="9"/>
  <c r="JH1501" i="9"/>
  <c r="JI1500" i="9"/>
  <c r="JG1501" i="9"/>
  <c r="JF1501" i="9"/>
  <c r="JI1501" i="9"/>
  <c r="JE1502" i="9" l="1"/>
  <c r="JD1503" i="9"/>
  <c r="JH1502" i="9"/>
  <c r="JG1502" i="9"/>
  <c r="JE1503" i="9" l="1"/>
  <c r="JD1504" i="9"/>
  <c r="JF1502" i="9"/>
  <c r="JF1503" i="9"/>
  <c r="JI1502" i="9"/>
  <c r="JH1503" i="9"/>
  <c r="JG1503" i="9"/>
  <c r="JE1504" i="9" l="1"/>
  <c r="JD1505" i="9"/>
  <c r="JH1504" i="9"/>
  <c r="JI1503" i="9"/>
  <c r="JG1504" i="9"/>
  <c r="JF1504" i="9"/>
  <c r="JI1504" i="9"/>
  <c r="JE1505" i="9" l="1"/>
  <c r="JD1506" i="9"/>
  <c r="JF1505" i="9"/>
  <c r="JH1505" i="9"/>
  <c r="JG1505" i="9"/>
  <c r="JE1506" i="9" l="1"/>
  <c r="JD1507" i="9"/>
  <c r="JH1506" i="9"/>
  <c r="JI1505" i="9"/>
  <c r="JI1506" i="9"/>
  <c r="JE1507" i="9" l="1"/>
  <c r="JD1508" i="9"/>
  <c r="JG1506" i="9"/>
  <c r="JF1506" i="9"/>
  <c r="JH1507" i="9"/>
  <c r="JG1507" i="9"/>
  <c r="JE1508" i="9" l="1"/>
  <c r="JD1509" i="9"/>
  <c r="JF1507" i="9"/>
  <c r="JI1507" i="9"/>
  <c r="JH1508" i="9"/>
  <c r="JG1508" i="9"/>
  <c r="JE1509" i="9" l="1"/>
  <c r="JD1510" i="9"/>
  <c r="JF1508" i="9"/>
  <c r="JF1509" i="9"/>
  <c r="JI1508" i="9"/>
  <c r="JH1509" i="9"/>
  <c r="JG1509" i="9"/>
  <c r="JE1510" i="9" l="1"/>
  <c r="JD1511" i="9"/>
  <c r="JH1510" i="9"/>
  <c r="JI1509" i="9"/>
  <c r="JG1510" i="9"/>
  <c r="JF1510" i="9"/>
  <c r="JI1510" i="9"/>
  <c r="JE1511" i="9" l="1"/>
  <c r="JD1512" i="9"/>
  <c r="JH1511" i="9"/>
  <c r="JG1511" i="9"/>
  <c r="JE1512" i="9" l="1"/>
  <c r="JD1513" i="9"/>
  <c r="JF1511" i="9"/>
  <c r="JG1512" i="9"/>
  <c r="JF1512" i="9"/>
  <c r="JI1511" i="9"/>
  <c r="JH1512" i="9"/>
  <c r="JI1512" i="9"/>
  <c r="JE1513" i="9" l="1"/>
  <c r="JD1514" i="9"/>
  <c r="JF1513" i="9"/>
  <c r="JH1513" i="9"/>
  <c r="JG1513" i="9"/>
  <c r="JE1514" i="9" l="1"/>
  <c r="JD1515" i="9"/>
  <c r="JH1514" i="9"/>
  <c r="JI1513" i="9"/>
  <c r="JG1514" i="9"/>
  <c r="JF1514" i="9"/>
  <c r="JI1514" i="9"/>
  <c r="JE1515" i="9" l="1"/>
  <c r="JD1516" i="9"/>
  <c r="JG1515" i="9"/>
  <c r="JF1515" i="9"/>
  <c r="JH1515" i="9"/>
  <c r="JI1515" i="9"/>
  <c r="JE1516" i="9" l="1"/>
  <c r="JD1517" i="9"/>
  <c r="JF1516" i="9"/>
  <c r="JH1516" i="9"/>
  <c r="JG1516" i="9"/>
  <c r="JE1517" i="9" l="1"/>
  <c r="JD1518" i="9"/>
  <c r="JH1517" i="9"/>
  <c r="JI1516" i="9"/>
  <c r="JG1517" i="9"/>
  <c r="JF1517" i="9"/>
  <c r="JI1517" i="9"/>
  <c r="JE1518" i="9" l="1"/>
  <c r="JD1519" i="9"/>
  <c r="JG1518" i="9"/>
  <c r="JF1518" i="9"/>
  <c r="JH1518" i="9"/>
  <c r="JI1518" i="9"/>
  <c r="JE1519" i="9" l="1"/>
  <c r="JD1520" i="9"/>
  <c r="JF1519" i="9"/>
  <c r="JH1519" i="9"/>
  <c r="JG1519" i="9"/>
  <c r="JE1520" i="9" l="1"/>
  <c r="JD1521" i="9"/>
  <c r="JH1520" i="9"/>
  <c r="JI1519" i="9"/>
  <c r="JG1520" i="9"/>
  <c r="JF1520" i="9"/>
  <c r="JI1520" i="9"/>
  <c r="JE1521" i="9" l="1"/>
  <c r="JD1522" i="9"/>
  <c r="JF1521" i="9"/>
  <c r="JH1521" i="9"/>
  <c r="JG1521" i="9"/>
  <c r="JE1522" i="9" l="1"/>
  <c r="JD1523" i="9"/>
  <c r="JH1522" i="9"/>
  <c r="JI1521" i="9"/>
  <c r="JG1522" i="9"/>
  <c r="JF1522" i="9"/>
  <c r="JI1522" i="9"/>
  <c r="JE1523" i="9" l="1"/>
  <c r="JD1524" i="9"/>
  <c r="JH1523" i="9"/>
  <c r="JG1523" i="9"/>
  <c r="JE1524" i="9" l="1"/>
  <c r="JD1525" i="9"/>
  <c r="JF1523" i="9"/>
  <c r="JF1524" i="9"/>
  <c r="JI1523" i="9"/>
  <c r="JH1524" i="9"/>
  <c r="JG1524" i="9"/>
  <c r="JE1525" i="9" l="1"/>
  <c r="JD1526" i="9"/>
  <c r="JH1525" i="9"/>
  <c r="JI1524" i="9"/>
  <c r="JG1525" i="9"/>
  <c r="JF1525" i="9"/>
  <c r="JI1525" i="9"/>
  <c r="JE1526" i="9" l="1"/>
  <c r="JD1527" i="9"/>
  <c r="JF1526" i="9"/>
  <c r="JH1526" i="9"/>
  <c r="JG1526" i="9"/>
  <c r="JE1527" i="9" l="1"/>
  <c r="JD1528" i="9"/>
  <c r="JH1527" i="9"/>
  <c r="JI1526" i="9"/>
  <c r="JG1527" i="9"/>
  <c r="JF1527" i="9"/>
  <c r="JI1527" i="9"/>
  <c r="JE1528" i="9" l="1"/>
  <c r="JD1529" i="9"/>
  <c r="JH1528" i="9"/>
  <c r="JG1528" i="9"/>
  <c r="JE1529" i="9" l="1"/>
  <c r="JD1530" i="9"/>
  <c r="JF1528" i="9"/>
  <c r="JI1528" i="9"/>
  <c r="JH1529" i="9"/>
  <c r="JG1529" i="9"/>
  <c r="JE1530" i="9" l="1"/>
  <c r="JD1531" i="9"/>
  <c r="JF1529" i="9"/>
  <c r="JI1529" i="9"/>
  <c r="JH1530" i="9"/>
  <c r="JG1530" i="9"/>
  <c r="JE1531" i="9" l="1"/>
  <c r="JD1532" i="9"/>
  <c r="JF1530" i="9"/>
  <c r="JI1530" i="9"/>
  <c r="JH1531" i="9"/>
  <c r="JG1531" i="9"/>
  <c r="JE1532" i="9" l="1"/>
  <c r="JD1533" i="9"/>
  <c r="JF1531" i="9"/>
  <c r="JI1531" i="9"/>
  <c r="JH1532" i="9"/>
  <c r="JG1532" i="9"/>
  <c r="JE1533" i="9" l="1"/>
  <c r="JD1534" i="9"/>
  <c r="JF1532" i="9"/>
  <c r="JI1532" i="9"/>
  <c r="JH1533" i="9"/>
  <c r="JG1533" i="9"/>
  <c r="JE1534" i="9" l="1"/>
  <c r="JD1535" i="9"/>
  <c r="JF1533" i="9"/>
  <c r="JI1533" i="9"/>
  <c r="JH1534" i="9"/>
  <c r="JG1534" i="9"/>
  <c r="JE1535" i="9" l="1"/>
  <c r="JD1536" i="9"/>
  <c r="JF1534" i="9"/>
  <c r="JI1534" i="9"/>
  <c r="JH1535" i="9"/>
  <c r="JG1535" i="9"/>
  <c r="JE1536" i="9" l="1"/>
  <c r="JD1537" i="9"/>
  <c r="JF1535" i="9"/>
  <c r="JI1535" i="9"/>
  <c r="JH1536" i="9"/>
  <c r="JG1536" i="9"/>
  <c r="JE1537" i="9" l="1"/>
  <c r="JD1538" i="9"/>
  <c r="JF1536" i="9"/>
  <c r="JF1537" i="9"/>
  <c r="JI1536" i="9"/>
  <c r="JH1537" i="9"/>
  <c r="JG1537" i="9"/>
  <c r="JE1538" i="9" l="1"/>
  <c r="JD1539" i="9"/>
  <c r="JH1538" i="9"/>
  <c r="JI1537" i="9"/>
  <c r="JG1538" i="9"/>
  <c r="JF1538" i="9"/>
  <c r="JI1538" i="9"/>
  <c r="JE1539" i="9" l="1"/>
  <c r="JD1540" i="9"/>
  <c r="JF1539" i="9"/>
  <c r="JH1539" i="9"/>
  <c r="JG1539" i="9"/>
  <c r="JE1540" i="9" l="1"/>
  <c r="JD1541" i="9"/>
  <c r="JH1540" i="9"/>
  <c r="JI1539" i="9"/>
  <c r="JG1540" i="9"/>
  <c r="JF1540" i="9"/>
  <c r="JI1540" i="9"/>
  <c r="JE1541" i="9" l="1"/>
  <c r="JD1542" i="9"/>
  <c r="JH1541" i="9"/>
  <c r="JG1541" i="9"/>
  <c r="JE1542" i="9" l="1"/>
  <c r="JD1543" i="9"/>
  <c r="JF1541" i="9"/>
  <c r="JI1541" i="9"/>
  <c r="JH1542" i="9"/>
  <c r="JG1542" i="9"/>
  <c r="JE1543" i="9" l="1"/>
  <c r="JD1544" i="9"/>
  <c r="JF1542" i="9"/>
  <c r="JI1542" i="9"/>
  <c r="JH1543" i="9"/>
  <c r="JG1543" i="9"/>
  <c r="JE1544" i="9" l="1"/>
  <c r="JD1545" i="9"/>
  <c r="JF1543" i="9"/>
  <c r="JI1543" i="9"/>
  <c r="JH1544" i="9"/>
  <c r="JG1544" i="9"/>
  <c r="JE1545" i="9" l="1"/>
  <c r="JD1546" i="9"/>
  <c r="JF1544" i="9"/>
  <c r="JI1544" i="9"/>
  <c r="JH1545" i="9"/>
  <c r="JG1545" i="9"/>
  <c r="JE1546" i="9" l="1"/>
  <c r="JD1547" i="9"/>
  <c r="JF1545" i="9"/>
  <c r="JI1545" i="9"/>
  <c r="JH1546" i="9"/>
  <c r="JG1546" i="9"/>
  <c r="JE1547" i="9" l="1"/>
  <c r="JD1548" i="9"/>
  <c r="JF1546" i="9"/>
  <c r="JI1546" i="9"/>
  <c r="JH1547" i="9"/>
  <c r="JG1547" i="9"/>
  <c r="JE1548" i="9" l="1"/>
  <c r="JD1549" i="9"/>
  <c r="JF1547" i="9"/>
  <c r="JI1547" i="9"/>
  <c r="JH1548" i="9"/>
  <c r="JG1548" i="9"/>
  <c r="JE1549" i="9" l="1"/>
  <c r="JD1550" i="9"/>
  <c r="JF1548" i="9"/>
  <c r="JI1548" i="9"/>
  <c r="JH1549" i="9"/>
  <c r="JG1549" i="9"/>
  <c r="JE1550" i="9" l="1"/>
  <c r="JD1551" i="9"/>
  <c r="JF1549" i="9"/>
  <c r="JI1549" i="9"/>
  <c r="JH1550" i="9"/>
  <c r="JG1550" i="9"/>
  <c r="JE1551" i="9" l="1"/>
  <c r="JD1552" i="9"/>
  <c r="JF1550" i="9"/>
  <c r="JI1550" i="9"/>
  <c r="JH1551" i="9"/>
  <c r="JG1551" i="9"/>
  <c r="JE1552" i="9" l="1"/>
  <c r="JD1553" i="9"/>
  <c r="JF1551" i="9"/>
  <c r="JI1551" i="9"/>
  <c r="JH1552" i="9"/>
  <c r="JG1552" i="9"/>
  <c r="JE1553" i="9" l="1"/>
  <c r="JD1554" i="9"/>
  <c r="JF1552" i="9"/>
  <c r="JI1552" i="9"/>
  <c r="JH1553" i="9"/>
  <c r="JG1553" i="9"/>
  <c r="JE1554" i="9" l="1"/>
  <c r="JD1555" i="9"/>
  <c r="JF1553" i="9"/>
  <c r="JF1554" i="9"/>
  <c r="JI1553" i="9"/>
  <c r="JH1554" i="9"/>
  <c r="JG1554" i="9"/>
  <c r="JE1555" i="9" l="1"/>
  <c r="JD1556" i="9"/>
  <c r="JH1555" i="9"/>
  <c r="JI1554" i="9"/>
  <c r="JG1555" i="9"/>
  <c r="JF1555" i="9"/>
  <c r="JI1555" i="9"/>
  <c r="JE1556" i="9" l="1"/>
  <c r="JD1557" i="9"/>
  <c r="JF1556" i="9"/>
  <c r="JH1556" i="9"/>
  <c r="JG1556" i="9"/>
  <c r="JE1557" i="9" l="1"/>
  <c r="JD1558" i="9"/>
  <c r="JH1557" i="9"/>
  <c r="JI1556" i="9"/>
  <c r="JG1557" i="9"/>
  <c r="JF1557" i="9"/>
  <c r="JI1557" i="9"/>
  <c r="JE1558" i="9" l="1"/>
  <c r="JD1559" i="9"/>
  <c r="JF1558" i="9"/>
  <c r="JH1558" i="9"/>
  <c r="JG1558" i="9"/>
  <c r="JE1559" i="9" l="1"/>
  <c r="JD1560" i="9"/>
  <c r="JH1559" i="9"/>
  <c r="JI1558" i="9"/>
  <c r="JG1559" i="9"/>
  <c r="JF1559" i="9"/>
  <c r="JI1559" i="9"/>
  <c r="JE1560" i="9" l="1"/>
  <c r="JD1561" i="9"/>
  <c r="JH1560" i="9"/>
  <c r="JG1560" i="9"/>
  <c r="JE1561" i="9" l="1"/>
  <c r="JD1562" i="9"/>
  <c r="JF1560" i="9"/>
  <c r="JI1560" i="9"/>
  <c r="JH1561" i="9"/>
  <c r="JG1561" i="9"/>
  <c r="JE1562" i="9" l="1"/>
  <c r="JD1563" i="9"/>
  <c r="JF1561" i="9"/>
  <c r="JI1561" i="9"/>
  <c r="JH1562" i="9"/>
  <c r="JG1562" i="9"/>
  <c r="JE1563" i="9" l="1"/>
  <c r="JD1564" i="9"/>
  <c r="JF1562" i="9"/>
  <c r="JF1563" i="9"/>
  <c r="JI1562" i="9"/>
  <c r="JH1563" i="9"/>
  <c r="JG1563" i="9"/>
  <c r="JE1564" i="9" l="1"/>
  <c r="JD1565" i="9"/>
  <c r="JH1564" i="9"/>
  <c r="JI1563" i="9"/>
  <c r="JG1564" i="9"/>
  <c r="JF1564" i="9"/>
  <c r="JI1564" i="9"/>
  <c r="JE1565" i="9" l="1"/>
  <c r="JD1566" i="9"/>
  <c r="JF1565" i="9"/>
  <c r="JH1565" i="9"/>
  <c r="JG1565" i="9"/>
  <c r="JE1566" i="9" l="1"/>
  <c r="JD1567" i="9"/>
  <c r="JH1566" i="9"/>
  <c r="JI1565" i="9"/>
  <c r="JG1566" i="9"/>
  <c r="JF1566" i="9"/>
  <c r="JI1566" i="9"/>
  <c r="JE1567" i="9" l="1"/>
  <c r="JD1568" i="9"/>
  <c r="JH1567" i="9"/>
  <c r="JG1567" i="9"/>
  <c r="JE1568" i="9" l="1"/>
  <c r="JD1569" i="9"/>
  <c r="JF1567" i="9"/>
  <c r="JI1567" i="9"/>
  <c r="JH1568" i="9"/>
  <c r="JG1568" i="9"/>
  <c r="JE1569" i="9" l="1"/>
  <c r="JD1570" i="9"/>
  <c r="JF1568" i="9"/>
  <c r="JI1568" i="9"/>
  <c r="JH1569" i="9"/>
  <c r="JG1569" i="9"/>
  <c r="JE1570" i="9" l="1"/>
  <c r="JD1571" i="9"/>
  <c r="JF1569" i="9"/>
  <c r="JI1569" i="9"/>
  <c r="JH1570" i="9"/>
  <c r="JG1570" i="9"/>
  <c r="JE1571" i="9" l="1"/>
  <c r="JD1572" i="9"/>
  <c r="JF1570" i="9"/>
  <c r="JI1570" i="9"/>
  <c r="JH1571" i="9"/>
  <c r="JG1571" i="9"/>
  <c r="JE1572" i="9" l="1"/>
  <c r="JD1573" i="9"/>
  <c r="JF1571" i="9"/>
  <c r="JG1572" i="9"/>
  <c r="JF1572" i="9"/>
  <c r="JI1571" i="9"/>
  <c r="JH1572" i="9"/>
  <c r="JI1572" i="9"/>
  <c r="JE1573" i="9" l="1"/>
  <c r="JD1574" i="9"/>
  <c r="JH1573" i="9"/>
  <c r="JG1573" i="9"/>
  <c r="JE1574" i="9" l="1"/>
  <c r="JD1575" i="9"/>
  <c r="JF1573" i="9"/>
  <c r="JI1573" i="9"/>
  <c r="JH1574" i="9"/>
  <c r="JG1574" i="9"/>
  <c r="JE1575" i="9" l="1"/>
  <c r="JD1576" i="9"/>
  <c r="JF1574" i="9"/>
  <c r="JI1574" i="9"/>
  <c r="JH1575" i="9"/>
  <c r="JG1575" i="9"/>
  <c r="JE1576" i="9" l="1"/>
  <c r="JD1577" i="9"/>
  <c r="JF1575" i="9"/>
  <c r="JI1575" i="9"/>
  <c r="JH1576" i="9"/>
  <c r="JG1576" i="9"/>
  <c r="JE1577" i="9" l="1"/>
  <c r="JD1578" i="9"/>
  <c r="JF1576" i="9"/>
  <c r="JF1577" i="9"/>
  <c r="JI1576" i="9"/>
  <c r="JH1577" i="9"/>
  <c r="JG1577" i="9"/>
  <c r="JE1578" i="9" l="1"/>
  <c r="JD1579" i="9"/>
  <c r="JH1578" i="9"/>
  <c r="JI1577" i="9"/>
  <c r="JG1578" i="9"/>
  <c r="JF1578" i="9"/>
  <c r="JI1578" i="9"/>
  <c r="JE1579" i="9" l="1"/>
  <c r="JD1580" i="9"/>
  <c r="JH1579" i="9"/>
  <c r="JG1579" i="9"/>
  <c r="JE1580" i="9" l="1"/>
  <c r="JD1581" i="9"/>
  <c r="JF1579" i="9"/>
  <c r="JI1579" i="9"/>
  <c r="JH1580" i="9"/>
  <c r="JG1580" i="9"/>
  <c r="JE1581" i="9" l="1"/>
  <c r="JD1582" i="9"/>
  <c r="JF1580" i="9"/>
  <c r="JI1580" i="9"/>
  <c r="JH1581" i="9"/>
  <c r="JG1581" i="9"/>
  <c r="JE1582" i="9" l="1"/>
  <c r="JD1583" i="9"/>
  <c r="JF1581" i="9"/>
  <c r="JI1581" i="9"/>
  <c r="JH1582" i="9"/>
  <c r="JG1582" i="9"/>
  <c r="JE1583" i="9" l="1"/>
  <c r="JD1584" i="9"/>
  <c r="JF1582" i="9"/>
  <c r="JI1582" i="9"/>
  <c r="JH1583" i="9"/>
  <c r="JG1583" i="9"/>
  <c r="JE1584" i="9" l="1"/>
  <c r="JD1585" i="9"/>
  <c r="JF1583" i="9"/>
  <c r="JI1583" i="9"/>
  <c r="JH1584" i="9"/>
  <c r="JG1584" i="9"/>
  <c r="JE1585" i="9" l="1"/>
  <c r="JD1586" i="9"/>
  <c r="JF1584" i="9"/>
  <c r="JI1584" i="9"/>
  <c r="JH1585" i="9"/>
  <c r="JG1585" i="9"/>
  <c r="JE1586" i="9" l="1"/>
  <c r="JD1587" i="9"/>
  <c r="JF1585" i="9"/>
  <c r="JI1585" i="9"/>
  <c r="JH1586" i="9"/>
  <c r="JG1586" i="9"/>
  <c r="JE1587" i="9" l="1"/>
  <c r="JD1588" i="9"/>
  <c r="JF1586" i="9"/>
  <c r="JI1586" i="9"/>
  <c r="JH1587" i="9"/>
  <c r="JG1587" i="9"/>
  <c r="JE1588" i="9" l="1"/>
  <c r="JD1589" i="9"/>
  <c r="JF1587" i="9"/>
  <c r="JI1587" i="9"/>
  <c r="JH1588" i="9"/>
  <c r="JG1588" i="9"/>
  <c r="JE1589" i="9" l="1"/>
  <c r="JD1590" i="9"/>
  <c r="JF1588" i="9"/>
  <c r="JF1589" i="9"/>
  <c r="JI1588" i="9"/>
  <c r="JH1589" i="9"/>
  <c r="JG1589" i="9"/>
  <c r="JE1590" i="9" l="1"/>
  <c r="JD1591" i="9"/>
  <c r="JH1590" i="9"/>
  <c r="JI1589" i="9"/>
  <c r="JG1590" i="9"/>
  <c r="JF1590" i="9"/>
  <c r="JI1590" i="9"/>
  <c r="JE1591" i="9" l="1"/>
  <c r="JD1592" i="9"/>
  <c r="JH1591" i="9"/>
  <c r="JG1591" i="9"/>
  <c r="JE1592" i="9" l="1"/>
  <c r="JD1593" i="9"/>
  <c r="JF1591" i="9"/>
  <c r="JF1592" i="9"/>
  <c r="JI1591" i="9"/>
  <c r="JH1592" i="9"/>
  <c r="JG1592" i="9"/>
  <c r="JE1593" i="9" l="1"/>
  <c r="JD1594" i="9"/>
  <c r="JH1593" i="9"/>
  <c r="JI1592" i="9"/>
  <c r="JG1593" i="9"/>
  <c r="JF1593" i="9"/>
  <c r="JI1593" i="9"/>
  <c r="JE1594" i="9" l="1"/>
  <c r="JD1595" i="9"/>
  <c r="JF1594" i="9"/>
  <c r="JH1594" i="9"/>
  <c r="JG1594" i="9"/>
  <c r="JE1595" i="9" l="1"/>
  <c r="JD1596" i="9"/>
  <c r="JH1595" i="9"/>
  <c r="JI1594" i="9"/>
  <c r="JG1595" i="9"/>
  <c r="JF1595" i="9"/>
  <c r="JI1595" i="9"/>
  <c r="JE1596" i="9" l="1"/>
  <c r="JD1597" i="9"/>
  <c r="JF1596" i="9"/>
  <c r="JH1596" i="9"/>
  <c r="JG1596" i="9"/>
  <c r="JE1597" i="9" l="1"/>
  <c r="JD1598" i="9"/>
  <c r="JH1597" i="9"/>
  <c r="JI1596" i="9"/>
  <c r="JG1597" i="9"/>
  <c r="JF1597" i="9"/>
  <c r="JI1597" i="9"/>
  <c r="JE1598" i="9" l="1"/>
  <c r="JD1599" i="9"/>
  <c r="JH1598" i="9"/>
  <c r="JG1598" i="9"/>
  <c r="JE1599" i="9" l="1"/>
  <c r="JD1600" i="9"/>
  <c r="JF1598" i="9"/>
  <c r="JF1599" i="9"/>
  <c r="JI1598" i="9"/>
  <c r="JH1599" i="9"/>
  <c r="JG1599" i="9"/>
  <c r="JE1600" i="9" l="1"/>
  <c r="JD1601" i="9"/>
  <c r="JH1600" i="9"/>
  <c r="JI1599" i="9"/>
  <c r="JG1600" i="9"/>
  <c r="JF1600" i="9"/>
  <c r="JI1600" i="9"/>
  <c r="JE1601" i="9" l="1"/>
  <c r="JD1602" i="9"/>
  <c r="JF1601" i="9"/>
  <c r="JH1601" i="9"/>
  <c r="JG1601" i="9"/>
  <c r="JE1602" i="9" l="1"/>
  <c r="JD1603" i="9"/>
  <c r="JH1602" i="9"/>
  <c r="JI1601" i="9"/>
  <c r="JG1602" i="9"/>
  <c r="JF1602" i="9"/>
  <c r="JI1602" i="9"/>
  <c r="JE1603" i="9" l="1"/>
  <c r="JD1604" i="9"/>
  <c r="JF1603" i="9"/>
  <c r="JH1603" i="9"/>
  <c r="JG1603" i="9"/>
  <c r="JE1604" i="9" l="1"/>
  <c r="JD1605" i="9"/>
  <c r="JH1604" i="9"/>
  <c r="JI1603" i="9"/>
  <c r="JG1604" i="9"/>
  <c r="JF1604" i="9"/>
  <c r="JI1604" i="9"/>
  <c r="JE1605" i="9" l="1"/>
  <c r="JD1606" i="9"/>
  <c r="JH1605" i="9"/>
  <c r="JG1605" i="9"/>
  <c r="JE1606" i="9" l="1"/>
  <c r="JD1607" i="9"/>
  <c r="JF1605" i="9"/>
  <c r="JI1605" i="9"/>
  <c r="JH1606" i="9"/>
  <c r="JG1606" i="9"/>
  <c r="JE1607" i="9" l="1"/>
  <c r="JD1608" i="9"/>
  <c r="JF1606" i="9"/>
  <c r="JI1606" i="9"/>
  <c r="JH1607" i="9"/>
  <c r="JG1607" i="9"/>
  <c r="JE1608" i="9" l="1"/>
  <c r="JD1609" i="9"/>
  <c r="JF1607" i="9"/>
  <c r="JI1607" i="9"/>
  <c r="JH1608" i="9"/>
  <c r="JG1608" i="9"/>
  <c r="JE1609" i="9" l="1"/>
  <c r="JD1610" i="9"/>
  <c r="JF1608" i="9"/>
  <c r="JI1608" i="9"/>
  <c r="JH1609" i="9"/>
  <c r="JG1609" i="9"/>
  <c r="JE1610" i="9" l="1"/>
  <c r="JD1611" i="9"/>
  <c r="JF1609" i="9"/>
  <c r="JI1609" i="9"/>
  <c r="JH1610" i="9"/>
  <c r="JG1610" i="9"/>
  <c r="JE1611" i="9" l="1"/>
  <c r="JD1612" i="9"/>
  <c r="JF1610" i="9"/>
  <c r="JI1610" i="9"/>
  <c r="JH1611" i="9"/>
  <c r="JG1611" i="9"/>
  <c r="JE1612" i="9" l="1"/>
  <c r="JD1613" i="9"/>
  <c r="JF1611" i="9"/>
  <c r="JI1611" i="9"/>
  <c r="JH1612" i="9"/>
  <c r="JG1612" i="9"/>
  <c r="JE1613" i="9" l="1"/>
  <c r="JD1614" i="9"/>
  <c r="JF1612" i="9"/>
  <c r="JI1612" i="9"/>
  <c r="JH1613" i="9"/>
  <c r="JG1613" i="9"/>
  <c r="JE1614" i="9" l="1"/>
  <c r="JD1615" i="9"/>
  <c r="JF1613" i="9"/>
  <c r="JI1613" i="9"/>
  <c r="JH1614" i="9"/>
  <c r="JG1614" i="9"/>
  <c r="JE1615" i="9" l="1"/>
  <c r="JD1616" i="9"/>
  <c r="JF1614" i="9"/>
  <c r="JI1614" i="9"/>
  <c r="JH1615" i="9"/>
  <c r="JG1615" i="9"/>
  <c r="JE1616" i="9" l="1"/>
  <c r="JD1617" i="9"/>
  <c r="JF1615" i="9"/>
  <c r="JI1615" i="9"/>
  <c r="JH1616" i="9"/>
  <c r="JG1616" i="9"/>
  <c r="JE1617" i="9" l="1"/>
  <c r="JD1618" i="9"/>
  <c r="JF1616" i="9"/>
  <c r="JI1616" i="9"/>
  <c r="JH1617" i="9"/>
  <c r="JG1617" i="9"/>
  <c r="JE1618" i="9" l="1"/>
  <c r="JD1619" i="9"/>
  <c r="JF1617" i="9"/>
  <c r="JI1617" i="9"/>
  <c r="JH1618" i="9"/>
  <c r="JG1618" i="9"/>
  <c r="JE1619" i="9" l="1"/>
  <c r="JD1620" i="9"/>
  <c r="JF1618" i="9"/>
  <c r="JI1618" i="9"/>
  <c r="JH1619" i="9"/>
  <c r="JG1619" i="9"/>
  <c r="JE1620" i="9" l="1"/>
  <c r="JD1621" i="9"/>
  <c r="JF1619" i="9"/>
  <c r="JI1619" i="9"/>
  <c r="JH1620" i="9"/>
  <c r="JG1620" i="9"/>
  <c r="JE1621" i="9" l="1"/>
  <c r="JD1622" i="9"/>
  <c r="JF1620" i="9"/>
  <c r="JI1620" i="9"/>
  <c r="JH1621" i="9"/>
  <c r="JG1621" i="9"/>
  <c r="JE1622" i="9" l="1"/>
  <c r="JD1623" i="9"/>
  <c r="JF1621" i="9"/>
  <c r="JI1621" i="9"/>
  <c r="JH1622" i="9"/>
  <c r="JG1622" i="9"/>
  <c r="JE1623" i="9" l="1"/>
  <c r="JD1624" i="9"/>
  <c r="JF1622" i="9"/>
  <c r="JF1623" i="9"/>
  <c r="JI1622" i="9"/>
  <c r="JH1623" i="9"/>
  <c r="JG1623" i="9"/>
  <c r="JE1624" i="9" l="1"/>
  <c r="JD1625" i="9"/>
  <c r="JH1624" i="9"/>
  <c r="JI1623" i="9"/>
  <c r="JG1624" i="9"/>
  <c r="JF1624" i="9"/>
  <c r="JI1624" i="9"/>
  <c r="JE1625" i="9" l="1"/>
  <c r="JD1626" i="9"/>
  <c r="JH1625" i="9"/>
  <c r="JG1625" i="9"/>
  <c r="JE1626" i="9" l="1"/>
  <c r="JD1627" i="9"/>
  <c r="JF1625" i="9"/>
  <c r="JG1626" i="9"/>
  <c r="JF1626" i="9"/>
  <c r="JI1625" i="9"/>
  <c r="JH1626" i="9"/>
  <c r="JI1626" i="9"/>
  <c r="JE1627" i="9" l="1"/>
  <c r="JD1628" i="9"/>
  <c r="JF1627" i="9"/>
  <c r="JH1627" i="9"/>
  <c r="JG1627" i="9"/>
  <c r="JE1628" i="9" l="1"/>
  <c r="JD1629" i="9"/>
  <c r="JH1628" i="9"/>
  <c r="JI1627" i="9"/>
  <c r="JG1628" i="9"/>
  <c r="JF1628" i="9"/>
  <c r="JI1628" i="9"/>
  <c r="JE1629" i="9" l="1"/>
  <c r="JD1630" i="9"/>
  <c r="JF1629" i="9"/>
  <c r="JH1629" i="9"/>
  <c r="JG1629" i="9"/>
  <c r="JE1630" i="9" l="1"/>
  <c r="JD1631" i="9"/>
  <c r="JH1630" i="9"/>
  <c r="JI1629" i="9"/>
  <c r="JG1630" i="9"/>
  <c r="JF1630" i="9"/>
  <c r="JI1630" i="9"/>
  <c r="JE1631" i="9" l="1"/>
  <c r="JD1632" i="9"/>
  <c r="JH1631" i="9"/>
  <c r="JG1631" i="9"/>
  <c r="JE1632" i="9" l="1"/>
  <c r="JD1633" i="9"/>
  <c r="JF1631" i="9"/>
  <c r="JF1632" i="9"/>
  <c r="JI1631" i="9"/>
  <c r="JH1632" i="9"/>
  <c r="JG1632" i="9"/>
  <c r="JE1633" i="9" l="1"/>
  <c r="JD1634" i="9"/>
  <c r="JH1633" i="9"/>
  <c r="JI1632" i="9"/>
  <c r="JG1633" i="9"/>
  <c r="JF1633" i="9"/>
  <c r="JI1633" i="9"/>
  <c r="JE1634" i="9" l="1"/>
  <c r="JD1635" i="9"/>
  <c r="JH1634" i="9"/>
  <c r="JG1634" i="9"/>
  <c r="JE1635" i="9" l="1"/>
  <c r="JD1636" i="9"/>
  <c r="JF1634" i="9"/>
  <c r="JF1635" i="9"/>
  <c r="JI1634" i="9"/>
  <c r="JH1635" i="9"/>
  <c r="JG1635" i="9"/>
  <c r="JE1636" i="9" l="1"/>
  <c r="JD1637" i="9"/>
  <c r="JH1636" i="9"/>
  <c r="JI1635" i="9"/>
  <c r="JF1636" i="9"/>
  <c r="JI1636" i="9"/>
  <c r="JE1637" i="9" l="1"/>
  <c r="JD1638" i="9"/>
  <c r="JH1637" i="9"/>
  <c r="JG1636" i="9"/>
  <c r="JG1637" i="9"/>
  <c r="JF1637" i="9"/>
  <c r="JI1637" i="9"/>
  <c r="JE1638" i="9" l="1"/>
  <c r="JD1639" i="9"/>
  <c r="JG1638" i="9"/>
  <c r="JF1638" i="9"/>
  <c r="JH1638" i="9"/>
  <c r="JI1638" i="9"/>
  <c r="JE1639" i="9" l="1"/>
  <c r="JD1640" i="9"/>
  <c r="JF1639" i="9"/>
  <c r="JH1639" i="9"/>
  <c r="JG1639" i="9"/>
  <c r="JE1640" i="9" l="1"/>
  <c r="JD1641" i="9"/>
  <c r="JH1640" i="9"/>
  <c r="JI1639" i="9"/>
  <c r="JG1640" i="9"/>
  <c r="JF1640" i="9"/>
  <c r="JI1640" i="9"/>
  <c r="JE1641" i="9" l="1"/>
  <c r="JD1642" i="9"/>
  <c r="JF1641" i="9"/>
  <c r="JH1641" i="9"/>
  <c r="JG1641" i="9"/>
  <c r="JE1642" i="9" l="1"/>
  <c r="JD1643" i="9"/>
  <c r="JH1642" i="9"/>
  <c r="JI1641" i="9"/>
  <c r="JG1642" i="9"/>
  <c r="JF1642" i="9"/>
  <c r="JI1642" i="9"/>
  <c r="JE1643" i="9" l="1"/>
  <c r="JD1644" i="9"/>
  <c r="JF1643" i="9"/>
  <c r="JH1643" i="9"/>
  <c r="JG1643" i="9"/>
  <c r="JE1644" i="9" l="1"/>
  <c r="JD1645" i="9"/>
  <c r="JH1644" i="9"/>
  <c r="JI1643" i="9"/>
  <c r="JG1644" i="9"/>
  <c r="JF1644" i="9"/>
  <c r="JI1644" i="9"/>
  <c r="JE1645" i="9" l="1"/>
  <c r="JD1646" i="9"/>
  <c r="JH1645" i="9"/>
  <c r="JG1645" i="9"/>
  <c r="JE1646" i="9" l="1"/>
  <c r="JD1647" i="9"/>
  <c r="JF1645" i="9"/>
  <c r="JI1645" i="9"/>
  <c r="JH1646" i="9"/>
  <c r="JG1646" i="9"/>
  <c r="JE1647" i="9" l="1"/>
  <c r="JD1648" i="9"/>
  <c r="JF1646" i="9"/>
  <c r="JF1647" i="9"/>
  <c r="JI1646" i="9"/>
  <c r="JH1647" i="9"/>
  <c r="JG1647" i="9"/>
  <c r="JE1648" i="9" l="1"/>
  <c r="JD1649" i="9"/>
  <c r="JH1648" i="9"/>
  <c r="JI1647" i="9"/>
  <c r="JG1648" i="9"/>
  <c r="JF1648" i="9"/>
  <c r="JI1648" i="9"/>
  <c r="JE1649" i="9" l="1"/>
  <c r="JD1650" i="9"/>
  <c r="JF1649" i="9"/>
  <c r="JH1649" i="9"/>
  <c r="JG1649" i="9"/>
  <c r="JE1650" i="9" l="1"/>
  <c r="JD1651" i="9"/>
  <c r="JH1650" i="9"/>
  <c r="JI1649" i="9"/>
  <c r="JG1650" i="9"/>
  <c r="JF1650" i="9"/>
  <c r="JI1650" i="9"/>
  <c r="JE1651" i="9" l="1"/>
  <c r="JD1652" i="9"/>
  <c r="JF1651" i="9"/>
  <c r="JH1651" i="9"/>
  <c r="JG1651" i="9"/>
  <c r="JE1652" i="9" l="1"/>
  <c r="JD1653" i="9"/>
  <c r="JH1652" i="9"/>
  <c r="JF1652" i="9"/>
  <c r="JI1651" i="9"/>
  <c r="JG1652" i="9"/>
  <c r="JI1652" i="9"/>
  <c r="JE1653" i="9" l="1"/>
  <c r="JD1654" i="9"/>
  <c r="JF1653" i="9"/>
  <c r="JH1653" i="9"/>
  <c r="JG1653" i="9"/>
  <c r="JE1654" i="9" l="1"/>
  <c r="JD1655" i="9"/>
  <c r="JH1654" i="9"/>
  <c r="JI1653" i="9"/>
  <c r="JG1654" i="9"/>
  <c r="JF1654" i="9"/>
  <c r="JI1654" i="9"/>
  <c r="JE1655" i="9" l="1"/>
  <c r="JD1656" i="9"/>
  <c r="JH1655" i="9"/>
  <c r="JG1655" i="9"/>
  <c r="JE1656" i="9" l="1"/>
  <c r="JD1657" i="9"/>
  <c r="JF1655" i="9"/>
  <c r="JF1656" i="9"/>
  <c r="JI1655" i="9"/>
  <c r="JH1656" i="9"/>
  <c r="JG1656" i="9"/>
  <c r="JE1657" i="9" l="1"/>
  <c r="JD1658" i="9"/>
  <c r="JH1657" i="9"/>
  <c r="JI1656" i="9"/>
  <c r="JG1657" i="9"/>
  <c r="JF1657" i="9"/>
  <c r="JI1657" i="9"/>
  <c r="JE1658" i="9" l="1"/>
  <c r="JD1659" i="9"/>
  <c r="JF1658" i="9"/>
  <c r="JH1658" i="9"/>
  <c r="JG1658" i="9"/>
  <c r="JE1659" i="9" l="1"/>
  <c r="JD1660" i="9"/>
  <c r="JH1659" i="9"/>
  <c r="JI1658" i="9"/>
  <c r="JF1659" i="9"/>
  <c r="JI1659" i="9"/>
  <c r="JE1660" i="9" l="1"/>
  <c r="JD1661" i="9"/>
  <c r="JH1660" i="9"/>
  <c r="JG1659" i="9"/>
  <c r="JG1660" i="9"/>
  <c r="JF1660" i="9"/>
  <c r="JI1660" i="9"/>
  <c r="JE1661" i="9" l="1"/>
  <c r="JD1662" i="9"/>
  <c r="JF1661" i="9"/>
  <c r="JH1661" i="9"/>
  <c r="JG1661" i="9"/>
  <c r="JE1662" i="9" l="1"/>
  <c r="JD1663" i="9"/>
  <c r="JH1662" i="9"/>
  <c r="JI1661" i="9"/>
  <c r="JG1662" i="9"/>
  <c r="JF1662" i="9"/>
  <c r="JI1662" i="9"/>
  <c r="JE1663" i="9" l="1"/>
  <c r="JD1664" i="9"/>
  <c r="JH1663" i="9"/>
  <c r="JG1663" i="9"/>
  <c r="JE1664" i="9" l="1"/>
  <c r="JD1665" i="9"/>
  <c r="JF1663" i="9"/>
  <c r="JI1663" i="9"/>
  <c r="JH1664" i="9"/>
  <c r="JG1664" i="9"/>
  <c r="JE1665" i="9" l="1"/>
  <c r="JD1666" i="9"/>
  <c r="JF1664" i="9"/>
  <c r="JI1664" i="9"/>
  <c r="JH1665" i="9"/>
  <c r="JG1665" i="9"/>
  <c r="JE1666" i="9" l="1"/>
  <c r="JD1667" i="9"/>
  <c r="JF1665" i="9"/>
  <c r="JI1665" i="9"/>
  <c r="JH1666" i="9"/>
  <c r="JG1666" i="9"/>
  <c r="JE1667" i="9" l="1"/>
  <c r="JD1668" i="9"/>
  <c r="JF1666" i="9"/>
  <c r="JI1666" i="9"/>
  <c r="JH1667" i="9"/>
  <c r="JG1667" i="9"/>
  <c r="JE1668" i="9" l="1"/>
  <c r="JD1669" i="9"/>
  <c r="JF1667" i="9"/>
  <c r="JI1667" i="9"/>
  <c r="JH1668" i="9"/>
  <c r="JG1668" i="9"/>
  <c r="JE1669" i="9" l="1"/>
  <c r="JD1670" i="9"/>
  <c r="JF1668" i="9"/>
  <c r="JF1669" i="9"/>
  <c r="JI1668" i="9"/>
  <c r="JH1669" i="9"/>
  <c r="JG1669" i="9"/>
  <c r="JE1670" i="9" l="1"/>
  <c r="JD1671" i="9"/>
  <c r="JH1670" i="9"/>
  <c r="JI1669" i="9"/>
  <c r="JG1670" i="9"/>
  <c r="JF1670" i="9"/>
  <c r="JI1670" i="9"/>
  <c r="JE1671" i="9" l="1"/>
  <c r="JD1672" i="9"/>
  <c r="JF1671" i="9"/>
  <c r="JH1671" i="9"/>
  <c r="JG1671" i="9"/>
  <c r="JE1672" i="9" l="1"/>
  <c r="JD1673" i="9"/>
  <c r="JH1672" i="9"/>
  <c r="JI1671" i="9"/>
  <c r="JG1672" i="9"/>
  <c r="JF1672" i="9"/>
  <c r="JI1672" i="9"/>
  <c r="JE1673" i="9" l="1"/>
  <c r="JD1674" i="9"/>
  <c r="JH1673" i="9"/>
  <c r="JG1673" i="9"/>
  <c r="JE1674" i="9" l="1"/>
  <c r="JD1675" i="9"/>
  <c r="JF1673" i="9"/>
  <c r="JF1674" i="9"/>
  <c r="JI1673" i="9"/>
  <c r="JH1674" i="9"/>
  <c r="JG1674" i="9"/>
  <c r="JE1675" i="9" l="1"/>
  <c r="JD1676" i="9"/>
  <c r="JH1675" i="9"/>
  <c r="JI1674" i="9"/>
  <c r="JG1675" i="9"/>
  <c r="JF1675" i="9"/>
  <c r="JI1675" i="9"/>
  <c r="JE1676" i="9" l="1"/>
  <c r="JD1677" i="9"/>
  <c r="JH1676" i="9"/>
  <c r="JG1676" i="9"/>
  <c r="JE1677" i="9" l="1"/>
  <c r="JD1678" i="9"/>
  <c r="JF1676" i="9"/>
  <c r="JF1677" i="9"/>
  <c r="JI1676" i="9"/>
  <c r="JH1677" i="9"/>
  <c r="JG1677" i="9"/>
  <c r="JE1678" i="9" l="1"/>
  <c r="JD1679" i="9"/>
  <c r="JH1678" i="9"/>
  <c r="JI1677" i="9"/>
  <c r="JG1678" i="9"/>
  <c r="JF1678" i="9"/>
  <c r="JI1678" i="9"/>
  <c r="JE1679" i="9" l="1"/>
  <c r="JD1680" i="9"/>
  <c r="JH1679" i="9"/>
  <c r="JG1679" i="9"/>
  <c r="JE1680" i="9" l="1"/>
  <c r="JD1681" i="9"/>
  <c r="JF1679" i="9"/>
  <c r="JI1679" i="9"/>
  <c r="JH1680" i="9"/>
  <c r="JG1680" i="9"/>
  <c r="JE1681" i="9" l="1"/>
  <c r="JD1682" i="9"/>
  <c r="JF1680" i="9"/>
  <c r="JI1680" i="9"/>
  <c r="JH1681" i="9"/>
  <c r="JG1681" i="9"/>
  <c r="JE1682" i="9" l="1"/>
  <c r="JD1683" i="9"/>
  <c r="JF1681" i="9"/>
  <c r="JI1681" i="9"/>
  <c r="JH1682" i="9"/>
  <c r="JG1682" i="9"/>
  <c r="JE1683" i="9" l="1"/>
  <c r="JD1684" i="9"/>
  <c r="JF1682" i="9"/>
  <c r="JF1683" i="9"/>
  <c r="JI1682" i="9"/>
  <c r="JH1683" i="9"/>
  <c r="JG1683" i="9"/>
  <c r="JE1684" i="9" l="1"/>
  <c r="JD1685" i="9"/>
  <c r="JH1684" i="9"/>
  <c r="JI1683" i="9"/>
  <c r="JG1684" i="9"/>
  <c r="JF1684" i="9"/>
  <c r="JI1684" i="9"/>
  <c r="JE1685" i="9" l="1"/>
  <c r="JD1686" i="9"/>
  <c r="JH1685" i="9"/>
  <c r="JG1685" i="9"/>
  <c r="JE1686" i="9" l="1"/>
  <c r="JD1687" i="9"/>
  <c r="JF1685" i="9"/>
  <c r="JF1686" i="9"/>
  <c r="JI1685" i="9"/>
  <c r="JH1686" i="9"/>
  <c r="JG1686" i="9"/>
  <c r="JE1687" i="9" l="1"/>
  <c r="JD1688" i="9"/>
  <c r="JH1687" i="9"/>
  <c r="JI1686" i="9"/>
  <c r="JG1687" i="9"/>
  <c r="JF1687" i="9"/>
  <c r="JI1687" i="9"/>
  <c r="JE1688" i="9" l="1"/>
  <c r="JD1689" i="9"/>
  <c r="JF1688" i="9"/>
  <c r="JH1688" i="9"/>
  <c r="JG1688" i="9"/>
  <c r="JE1689" i="9" l="1"/>
  <c r="JD1690" i="9"/>
  <c r="JH1689" i="9"/>
  <c r="JI1688" i="9"/>
  <c r="JF1689" i="9"/>
  <c r="JI1689" i="9"/>
  <c r="JE1690" i="9" l="1"/>
  <c r="JD1691" i="9"/>
  <c r="JH1690" i="9"/>
  <c r="JG1689" i="9"/>
  <c r="JG1690" i="9"/>
  <c r="JF1690" i="9"/>
  <c r="JI1690" i="9"/>
  <c r="JE1691" i="9" l="1"/>
  <c r="JD1692" i="9"/>
  <c r="JF1691" i="9"/>
  <c r="JH1691" i="9"/>
  <c r="JG1691" i="9"/>
  <c r="JE1692" i="9" l="1"/>
  <c r="JD1693" i="9"/>
  <c r="JH1692" i="9"/>
  <c r="JI1691" i="9"/>
  <c r="JF1692" i="9"/>
  <c r="JI1692" i="9"/>
  <c r="JE1693" i="9" l="1"/>
  <c r="JD1694" i="9"/>
  <c r="JH1693" i="9"/>
  <c r="JG1692" i="9"/>
  <c r="JF1693" i="9"/>
  <c r="JI1693" i="9"/>
  <c r="JE1694" i="9" l="1"/>
  <c r="JD1695" i="9"/>
  <c r="JH1694" i="9"/>
  <c r="JG1693" i="9"/>
  <c r="JG1694" i="9"/>
  <c r="JF1694" i="9"/>
  <c r="JI1694" i="9"/>
  <c r="JE1695" i="9" l="1"/>
  <c r="JD1696" i="9"/>
  <c r="JH1695" i="9"/>
  <c r="JG1695" i="9"/>
  <c r="JE1696" i="9" l="1"/>
  <c r="JD1697" i="9"/>
  <c r="JF1695" i="9"/>
  <c r="JI1695" i="9"/>
  <c r="JH1696" i="9"/>
  <c r="JG1696" i="9"/>
  <c r="JE1697" i="9" l="1"/>
  <c r="JD1698" i="9"/>
  <c r="JF1696" i="9"/>
  <c r="JI1696" i="9"/>
  <c r="JH1697" i="9"/>
  <c r="JG1697" i="9"/>
  <c r="JE1698" i="9" l="1"/>
  <c r="JD1699" i="9"/>
  <c r="JF1697" i="9"/>
  <c r="JF1698" i="9"/>
  <c r="JI1697" i="9"/>
  <c r="JH1698" i="9"/>
  <c r="JG1698" i="9"/>
  <c r="JE1699" i="9" l="1"/>
  <c r="JD1700" i="9"/>
  <c r="JH1699" i="9"/>
  <c r="JI1698" i="9"/>
  <c r="JG1699" i="9"/>
  <c r="JF1699" i="9"/>
  <c r="JI1699" i="9"/>
  <c r="JE1700" i="9" l="1"/>
  <c r="JD1701" i="9"/>
  <c r="JH1700" i="9"/>
  <c r="JG1700" i="9"/>
  <c r="JE1701" i="9" l="1"/>
  <c r="JD1702" i="9"/>
  <c r="JF1700" i="9"/>
  <c r="JF1701" i="9"/>
  <c r="JI1700" i="9"/>
  <c r="JH1701" i="9"/>
  <c r="JG1701" i="9"/>
  <c r="JE1702" i="9" l="1"/>
  <c r="JD1703" i="9"/>
  <c r="JH1702" i="9"/>
  <c r="JI1701" i="9"/>
  <c r="JI1702" i="9"/>
  <c r="JE1703" i="9" l="1"/>
  <c r="JD1704" i="9"/>
  <c r="JG1702" i="9"/>
  <c r="JF1702" i="9"/>
  <c r="JH1703" i="9"/>
  <c r="JG1703" i="9"/>
  <c r="JE1704" i="9" l="1"/>
  <c r="JD1705" i="9"/>
  <c r="JF1703" i="9"/>
  <c r="JF1704" i="9"/>
  <c r="JI1703" i="9"/>
  <c r="JH1704" i="9"/>
  <c r="JG1704" i="9"/>
  <c r="JE1705" i="9" l="1"/>
  <c r="JD1706" i="9"/>
  <c r="JH1705" i="9"/>
  <c r="JI1704" i="9"/>
  <c r="JG1705" i="9"/>
  <c r="JF1705" i="9"/>
  <c r="JI1705" i="9"/>
  <c r="JE1706" i="9" l="1"/>
  <c r="JD1707" i="9"/>
  <c r="JH1706" i="9"/>
  <c r="JG1706" i="9"/>
  <c r="JE1707" i="9" l="1"/>
  <c r="JD1708" i="9"/>
  <c r="JF1706" i="9"/>
  <c r="JG1707" i="9"/>
  <c r="JF1707" i="9"/>
  <c r="JI1706" i="9"/>
  <c r="JH1707" i="9"/>
  <c r="JI1707" i="9"/>
  <c r="JE1708" i="9" l="1"/>
  <c r="JD1709" i="9"/>
  <c r="JF1708" i="9"/>
  <c r="JH1708" i="9"/>
  <c r="JG1708" i="9"/>
  <c r="JE1709" i="9" l="1"/>
  <c r="JD1710" i="9"/>
  <c r="JH1709" i="9"/>
  <c r="JI1708" i="9"/>
  <c r="JG1709" i="9"/>
  <c r="JF1709" i="9"/>
  <c r="JI1709" i="9"/>
  <c r="JE1710" i="9" l="1"/>
  <c r="JD1711" i="9"/>
  <c r="JG1710" i="9"/>
  <c r="JF1710" i="9"/>
  <c r="JH1710" i="9"/>
  <c r="JI1710" i="9"/>
  <c r="JE1711" i="9" l="1"/>
  <c r="JD1712" i="9"/>
  <c r="JF1711" i="9"/>
  <c r="JH1711" i="9"/>
  <c r="JG1711" i="9"/>
  <c r="JE1712" i="9" l="1"/>
  <c r="JD1713" i="9"/>
  <c r="JH1712" i="9"/>
  <c r="JI1711" i="9"/>
  <c r="JG1712" i="9"/>
  <c r="JF1712" i="9"/>
  <c r="JI1712" i="9"/>
  <c r="JE1713" i="9" l="1"/>
  <c r="JD1714" i="9"/>
  <c r="JF1713" i="9"/>
  <c r="JH1713" i="9"/>
  <c r="JG1713" i="9"/>
  <c r="JE1714" i="9" l="1"/>
  <c r="JD1715" i="9"/>
  <c r="JH1714" i="9"/>
  <c r="JI1713" i="9"/>
  <c r="JG1714" i="9"/>
  <c r="JF1714" i="9"/>
  <c r="JI1714" i="9"/>
  <c r="JE1715" i="9" l="1"/>
  <c r="JD1716" i="9"/>
  <c r="JF1715" i="9"/>
  <c r="JH1715" i="9"/>
  <c r="JG1715" i="9"/>
  <c r="JE1716" i="9" l="1"/>
  <c r="JD1717" i="9"/>
  <c r="JH1716" i="9"/>
  <c r="JI1715" i="9"/>
  <c r="JG1716" i="9"/>
  <c r="JF1716" i="9"/>
  <c r="JI1716" i="9"/>
  <c r="JE1717" i="9" l="1"/>
  <c r="JD1718" i="9"/>
  <c r="JG1717" i="9"/>
  <c r="JF1717" i="9"/>
  <c r="JH1717" i="9"/>
  <c r="JI1717" i="9"/>
  <c r="JE1718" i="9" l="1"/>
  <c r="JD1719" i="9"/>
  <c r="JG1718" i="9"/>
  <c r="JF1718" i="9"/>
  <c r="JH1718" i="9"/>
  <c r="JI1718" i="9"/>
  <c r="JE1719" i="9" l="1"/>
  <c r="JD1720" i="9"/>
  <c r="JH1719" i="9"/>
  <c r="JG1719" i="9"/>
  <c r="JE1720" i="9" l="1"/>
  <c r="JD1721" i="9"/>
  <c r="JF1719" i="9"/>
  <c r="JI1719" i="9"/>
  <c r="JH1720" i="9"/>
  <c r="JG1720" i="9"/>
  <c r="JE1721" i="9" l="1"/>
  <c r="JD1722" i="9"/>
  <c r="JF1720" i="9"/>
  <c r="JI1720" i="9"/>
  <c r="JH1721" i="9"/>
  <c r="JG1721" i="9"/>
  <c r="JE1722" i="9" l="1"/>
  <c r="JD1723" i="9"/>
  <c r="JF1721" i="9"/>
  <c r="JI1721" i="9"/>
  <c r="JH1722" i="9"/>
  <c r="JG1722" i="9"/>
  <c r="JE1723" i="9" l="1"/>
  <c r="JD1724" i="9"/>
  <c r="JF1722" i="9"/>
  <c r="JI1722" i="9"/>
  <c r="JH1723" i="9"/>
  <c r="JG1723" i="9"/>
  <c r="JE1724" i="9" l="1"/>
  <c r="JD1725" i="9"/>
  <c r="JF1723" i="9"/>
  <c r="JI1723" i="9"/>
  <c r="JH1724" i="9"/>
  <c r="JG1724" i="9"/>
  <c r="JE1725" i="9" l="1"/>
  <c r="JD1726" i="9"/>
  <c r="JF1724" i="9"/>
  <c r="JI1724" i="9"/>
  <c r="JH1725" i="9"/>
  <c r="JG1725" i="9"/>
  <c r="JE1726" i="9" l="1"/>
  <c r="JD1727" i="9"/>
  <c r="JF1725" i="9"/>
  <c r="JI1725" i="9"/>
  <c r="JH1726" i="9"/>
  <c r="JG1726" i="9"/>
  <c r="JE1727" i="9" l="1"/>
  <c r="JD1728" i="9"/>
  <c r="JF1726" i="9"/>
  <c r="JI1726" i="9"/>
  <c r="JH1727" i="9"/>
  <c r="JG1727" i="9"/>
  <c r="JE1728" i="9" l="1"/>
  <c r="JD1729" i="9"/>
  <c r="JF1727" i="9"/>
  <c r="JI1727" i="9"/>
  <c r="JH1728" i="9"/>
  <c r="JG1728" i="9"/>
  <c r="JE1729" i="9" l="1"/>
  <c r="JD1730" i="9"/>
  <c r="JF1728" i="9"/>
  <c r="JI1728" i="9"/>
  <c r="JH1729" i="9"/>
  <c r="JG1729" i="9"/>
  <c r="JE1730" i="9" l="1"/>
  <c r="JD1731" i="9"/>
  <c r="JF1729" i="9"/>
  <c r="JF1730" i="9"/>
  <c r="JI1729" i="9"/>
  <c r="JH1730" i="9"/>
  <c r="JG1730" i="9"/>
  <c r="JE1731" i="9" l="1"/>
  <c r="JD1732" i="9"/>
  <c r="JH1731" i="9"/>
  <c r="JI1730" i="9"/>
  <c r="JG1731" i="9"/>
  <c r="JF1731" i="9"/>
  <c r="JI1731" i="9"/>
  <c r="JE1732" i="9" l="1"/>
  <c r="JD1733" i="9"/>
  <c r="JF1732" i="9"/>
  <c r="JH1732" i="9"/>
  <c r="JG1732" i="9"/>
  <c r="JE1733" i="9" l="1"/>
  <c r="JD1734" i="9"/>
  <c r="JH1733" i="9"/>
  <c r="JI1732" i="9"/>
  <c r="JG1733" i="9"/>
  <c r="JF1733" i="9"/>
  <c r="JI1733" i="9"/>
  <c r="JE1734" i="9" l="1"/>
  <c r="JD1735" i="9"/>
  <c r="JF1734" i="9"/>
  <c r="JH1734" i="9"/>
  <c r="JG1734" i="9"/>
  <c r="JE1735" i="9" l="1"/>
  <c r="JD1736" i="9"/>
  <c r="JH1735" i="9"/>
  <c r="JI1734" i="9"/>
  <c r="JG1735" i="9"/>
  <c r="JF1735" i="9"/>
  <c r="JI1735" i="9"/>
  <c r="JE1736" i="9" l="1"/>
  <c r="JD1737" i="9"/>
  <c r="JF1736" i="9"/>
  <c r="JH1736" i="9"/>
  <c r="JG1736" i="9"/>
  <c r="JE1737" i="9" l="1"/>
  <c r="JD1738" i="9"/>
  <c r="JH1737" i="9"/>
  <c r="JI1736" i="9"/>
  <c r="JG1737" i="9"/>
  <c r="JF1737" i="9"/>
  <c r="JI1737" i="9"/>
  <c r="JE1738" i="9" l="1"/>
  <c r="JD1739" i="9"/>
  <c r="JF1738" i="9"/>
  <c r="JH1738" i="9"/>
  <c r="JG1738" i="9"/>
  <c r="JE1739" i="9" l="1"/>
  <c r="JD1740" i="9"/>
  <c r="JH1739" i="9"/>
  <c r="JI1738" i="9"/>
  <c r="JG1739" i="9"/>
  <c r="JF1739" i="9"/>
  <c r="JI1739" i="9"/>
  <c r="JE1740" i="9" l="1"/>
  <c r="JD1741" i="9"/>
  <c r="JH1740" i="9"/>
  <c r="JG1740" i="9"/>
  <c r="JE1741" i="9" l="1"/>
  <c r="JD1742" i="9"/>
  <c r="JF1740" i="9"/>
  <c r="JF1741" i="9"/>
  <c r="JI1740" i="9"/>
  <c r="JH1741" i="9"/>
  <c r="JG1741" i="9"/>
  <c r="JE1742" i="9" l="1"/>
  <c r="JD1743" i="9"/>
  <c r="JH1742" i="9"/>
  <c r="JI1741" i="9"/>
  <c r="JG1742" i="9"/>
  <c r="JF1742" i="9"/>
  <c r="JI1742" i="9"/>
  <c r="JE1743" i="9" l="1"/>
  <c r="JD1744" i="9"/>
  <c r="JF1743" i="9"/>
  <c r="JH1743" i="9"/>
  <c r="JG1743" i="9"/>
  <c r="JE1744" i="9" l="1"/>
  <c r="JD1745" i="9"/>
  <c r="JH1744" i="9"/>
  <c r="JI1743" i="9"/>
  <c r="JG1744" i="9"/>
  <c r="JF1744" i="9"/>
  <c r="JI1744" i="9"/>
  <c r="JE1745" i="9" l="1"/>
  <c r="JD1746" i="9"/>
  <c r="JF1745" i="9"/>
  <c r="JH1745" i="9"/>
  <c r="JG1745" i="9"/>
  <c r="JE1746" i="9" l="1"/>
  <c r="JD1747" i="9"/>
  <c r="JH1746" i="9"/>
  <c r="JI1745" i="9"/>
  <c r="JG1746" i="9"/>
  <c r="JF1746" i="9"/>
  <c r="JI1746" i="9"/>
  <c r="JE1747" i="9" l="1"/>
  <c r="JD1748" i="9"/>
  <c r="JH1747" i="9"/>
  <c r="JG1747" i="9"/>
  <c r="JE1748" i="9" l="1"/>
  <c r="JD1749" i="9"/>
  <c r="JF1747" i="9"/>
  <c r="JI1747" i="9"/>
  <c r="JH1748" i="9"/>
  <c r="JG1748" i="9"/>
  <c r="JE1749" i="9" l="1"/>
  <c r="JD1750" i="9"/>
  <c r="JF1748" i="9"/>
  <c r="JI1748" i="9"/>
  <c r="JH1749" i="9"/>
  <c r="JG1749" i="9"/>
  <c r="JE1750" i="9" l="1"/>
  <c r="JD1751" i="9"/>
  <c r="JF1749" i="9"/>
  <c r="JI1749" i="9"/>
  <c r="JH1750" i="9"/>
  <c r="JG1750" i="9"/>
  <c r="JE1751" i="9" l="1"/>
  <c r="JD1752" i="9"/>
  <c r="JF1750" i="9"/>
  <c r="JI1750" i="9"/>
  <c r="JH1751" i="9"/>
  <c r="JG1751" i="9"/>
  <c r="JE1752" i="9" l="1"/>
  <c r="JD1753" i="9"/>
  <c r="JF1751" i="9"/>
  <c r="JI1751" i="9"/>
  <c r="JH1752" i="9"/>
  <c r="JG1752" i="9"/>
  <c r="JE1753" i="9" l="1"/>
  <c r="JD1754" i="9"/>
  <c r="JF1752" i="9"/>
  <c r="JI1752" i="9"/>
  <c r="JH1753" i="9"/>
  <c r="JG1753" i="9"/>
  <c r="JE1754" i="9" l="1"/>
  <c r="JD1755" i="9"/>
  <c r="JF1753" i="9"/>
  <c r="JI1753" i="9"/>
  <c r="JH1754" i="9"/>
  <c r="JG1754" i="9"/>
  <c r="JE1755" i="9" l="1"/>
  <c r="JD1756" i="9"/>
  <c r="JF1754" i="9"/>
  <c r="JI1754" i="9"/>
  <c r="JH1755" i="9"/>
  <c r="JG1755" i="9"/>
  <c r="JD1757" i="9" l="1"/>
  <c r="JE1756" i="9"/>
  <c r="JF1755" i="9"/>
  <c r="JI1755" i="9"/>
  <c r="JF1756" i="9"/>
  <c r="JG1756" i="9"/>
  <c r="JH1756" i="9"/>
  <c r="JD1758" i="9" l="1"/>
  <c r="JE1757" i="9"/>
  <c r="JI1756" i="9"/>
  <c r="JF1757" i="9"/>
  <c r="JD1759" i="9" l="1"/>
  <c r="JE1758" i="9"/>
  <c r="JH1757" i="9"/>
  <c r="JI1757" i="9"/>
  <c r="JG1757" i="9"/>
  <c r="JF1758" i="9"/>
  <c r="JD1760" i="9" l="1"/>
  <c r="JE1759" i="9"/>
  <c r="JH1758" i="9"/>
  <c r="JI1758" i="9"/>
  <c r="JG1758" i="9"/>
  <c r="JF1759" i="9"/>
  <c r="JD1761" i="9" l="1"/>
  <c r="JE1760" i="9"/>
  <c r="JH1759" i="9"/>
  <c r="JI1759" i="9"/>
  <c r="JG1759" i="9"/>
  <c r="JF1760" i="9"/>
  <c r="JD1762" i="9" l="1"/>
  <c r="JE1761" i="9"/>
  <c r="JH1760" i="9"/>
  <c r="JI1760" i="9"/>
  <c r="JG1760" i="9"/>
  <c r="JF1761" i="9"/>
  <c r="JD1763" i="9" l="1"/>
  <c r="JE1762" i="9"/>
  <c r="JH1761" i="9"/>
  <c r="JI1761" i="9"/>
  <c r="JG1761" i="9"/>
  <c r="JF1762" i="9"/>
  <c r="JD1764" i="9" l="1"/>
  <c r="JE1763" i="9"/>
  <c r="JH1762" i="9"/>
  <c r="JI1762" i="9"/>
  <c r="JG1762" i="9"/>
  <c r="JF1763" i="9"/>
  <c r="JD1765" i="9" l="1"/>
  <c r="JE1764" i="9"/>
  <c r="JH1763" i="9"/>
  <c r="JI1763" i="9"/>
  <c r="JG1763" i="9"/>
  <c r="JF1764" i="9"/>
  <c r="JD1766" i="9" l="1"/>
  <c r="JE1765" i="9"/>
  <c r="JH1764" i="9"/>
  <c r="JI1764" i="9"/>
  <c r="JG1764" i="9"/>
  <c r="JF1765" i="9"/>
  <c r="JD1767" i="9" l="1"/>
  <c r="JE1766" i="9"/>
  <c r="JH1765" i="9"/>
  <c r="JI1765" i="9"/>
  <c r="JG1765" i="9"/>
  <c r="JF1766" i="9"/>
  <c r="JD1768" i="9" l="1"/>
  <c r="JE1767" i="9"/>
  <c r="JH1766" i="9"/>
  <c r="JI1766" i="9"/>
  <c r="JG1766" i="9"/>
  <c r="JF1767" i="9"/>
  <c r="JD1769" i="9" l="1"/>
  <c r="JE1768" i="9"/>
  <c r="JH1767" i="9"/>
  <c r="JF1768" i="9"/>
  <c r="JG1768" i="9"/>
  <c r="JI1767" i="9"/>
  <c r="JG1767" i="9"/>
  <c r="JH1768" i="9"/>
  <c r="JD1770" i="9" l="1"/>
  <c r="JE1769" i="9"/>
  <c r="JI1768" i="9"/>
  <c r="JF1769" i="9"/>
  <c r="JD1771" i="9" l="1"/>
  <c r="JE1770" i="9"/>
  <c r="JH1769" i="9"/>
  <c r="JI1769" i="9"/>
  <c r="JG1769" i="9"/>
  <c r="JF1770" i="9"/>
  <c r="JD1772" i="9" l="1"/>
  <c r="JE1771" i="9"/>
  <c r="JH1770" i="9"/>
  <c r="JI1770" i="9"/>
  <c r="JG1770" i="9"/>
  <c r="JF1771" i="9"/>
  <c r="JD1773" i="9" l="1"/>
  <c r="JE1772" i="9"/>
  <c r="JH1771" i="9"/>
  <c r="JI1771" i="9"/>
  <c r="JG1771" i="9"/>
  <c r="JF1772" i="9"/>
  <c r="JD1774" i="9" l="1"/>
  <c r="JE1773" i="9"/>
  <c r="JH1772" i="9"/>
  <c r="JI1772" i="9"/>
  <c r="JG1772" i="9"/>
  <c r="JF1773" i="9"/>
  <c r="JD1775" i="9" l="1"/>
  <c r="JE1774" i="9"/>
  <c r="JH1773" i="9"/>
  <c r="JI1773" i="9"/>
  <c r="JG1773" i="9"/>
  <c r="JF1774" i="9"/>
  <c r="JD1776" i="9" l="1"/>
  <c r="JE1775" i="9"/>
  <c r="JH1774" i="9"/>
  <c r="JI1774" i="9"/>
  <c r="JG1774" i="9"/>
  <c r="JF1775" i="9"/>
  <c r="JD1777" i="9" l="1"/>
  <c r="JE1776" i="9"/>
  <c r="JH1775" i="9"/>
  <c r="JI1775" i="9"/>
  <c r="JG1775" i="9"/>
  <c r="JF1776" i="9"/>
  <c r="JD1778" i="9" l="1"/>
  <c r="JE1777" i="9"/>
  <c r="JH1776" i="9"/>
  <c r="JI1776" i="9"/>
  <c r="JG1776" i="9"/>
  <c r="JF1777" i="9"/>
  <c r="JD1779" i="9" l="1"/>
  <c r="JE1778" i="9"/>
  <c r="JH1777" i="9"/>
  <c r="JI1777" i="9"/>
  <c r="JG1777" i="9"/>
  <c r="JF1778" i="9"/>
  <c r="JD1780" i="9" l="1"/>
  <c r="JE1779" i="9"/>
  <c r="JH1778" i="9"/>
  <c r="JI1778" i="9"/>
  <c r="JG1778" i="9"/>
  <c r="JF1779" i="9"/>
  <c r="JD1781" i="9" l="1"/>
  <c r="JE1780" i="9"/>
  <c r="JH1779" i="9"/>
  <c r="JI1779" i="9"/>
  <c r="JG1779" i="9"/>
  <c r="JF1780" i="9"/>
  <c r="JD1782" i="9" l="1"/>
  <c r="JE1781" i="9"/>
  <c r="JH1780" i="9"/>
  <c r="JI1780" i="9"/>
  <c r="JG1780" i="9"/>
  <c r="JF1781" i="9"/>
  <c r="JD1783" i="9" l="1"/>
  <c r="JE1782" i="9"/>
  <c r="JH1781" i="9"/>
  <c r="JI1781" i="9"/>
  <c r="JG1781" i="9"/>
  <c r="JF1782" i="9"/>
  <c r="JD1784" i="9" l="1"/>
  <c r="JE1783" i="9"/>
  <c r="JH1782" i="9"/>
  <c r="JI1782" i="9"/>
  <c r="JG1782" i="9"/>
  <c r="JF1783" i="9"/>
  <c r="JD1785" i="9" l="1"/>
  <c r="JE1784" i="9"/>
  <c r="JH1783" i="9"/>
  <c r="JI1783" i="9"/>
  <c r="JG1783" i="9"/>
  <c r="JF1784" i="9"/>
  <c r="JD1786" i="9" l="1"/>
  <c r="JE1785" i="9"/>
  <c r="JH1784" i="9"/>
  <c r="JI1784" i="9"/>
  <c r="JG1784" i="9"/>
  <c r="JF1785" i="9"/>
  <c r="JD1787" i="9" l="1"/>
  <c r="JE1786" i="9"/>
  <c r="JH1785" i="9"/>
  <c r="JI1785" i="9"/>
  <c r="JG1785" i="9"/>
  <c r="JF1786" i="9"/>
  <c r="JD1788" i="9" l="1"/>
  <c r="JE1787" i="9"/>
  <c r="JH1786" i="9"/>
  <c r="JI1786" i="9"/>
  <c r="JG1786" i="9"/>
  <c r="JF1787" i="9"/>
  <c r="JD1789" i="9" l="1"/>
  <c r="JE1788" i="9"/>
  <c r="JH1787" i="9"/>
  <c r="JI1787" i="9"/>
  <c r="JG1787" i="9"/>
  <c r="JF1788" i="9"/>
  <c r="JD1790" i="9" l="1"/>
  <c r="JE1789" i="9"/>
  <c r="JH1788" i="9"/>
  <c r="JI1788" i="9"/>
  <c r="JG1788" i="9"/>
  <c r="JF1789" i="9"/>
  <c r="JD1791" i="9" l="1"/>
  <c r="JE1790" i="9"/>
  <c r="JH1789" i="9"/>
  <c r="JI1789" i="9"/>
  <c r="JG1789" i="9"/>
  <c r="JF1790" i="9"/>
  <c r="JD1792" i="9" l="1"/>
  <c r="JE1791" i="9"/>
  <c r="JH1790" i="9"/>
  <c r="JI1790" i="9"/>
  <c r="JG1790" i="9"/>
  <c r="JF1791" i="9"/>
  <c r="JD1793" i="9" l="1"/>
  <c r="JE1792" i="9"/>
  <c r="JH1791" i="9"/>
  <c r="JI1791" i="9"/>
  <c r="JG1791" i="9"/>
  <c r="JF1792" i="9"/>
  <c r="JD1794" i="9" l="1"/>
  <c r="JE1793" i="9"/>
  <c r="JH1792" i="9"/>
  <c r="JI1792" i="9"/>
  <c r="JG1792" i="9"/>
  <c r="JF1793" i="9"/>
  <c r="JD1795" i="9" l="1"/>
  <c r="JE1794" i="9"/>
  <c r="JH1793" i="9"/>
  <c r="JI1793" i="9"/>
  <c r="JG1793" i="9"/>
  <c r="JF1794" i="9"/>
  <c r="JD1796" i="9" l="1"/>
  <c r="JE1795" i="9"/>
  <c r="JH1794" i="9"/>
  <c r="JI1794" i="9"/>
  <c r="JG1794" i="9"/>
  <c r="JF1795" i="9"/>
  <c r="JD1797" i="9" l="1"/>
  <c r="JE1796" i="9"/>
  <c r="JH1795" i="9"/>
  <c r="JI1795" i="9"/>
  <c r="JG1795" i="9"/>
  <c r="JF1796" i="9"/>
  <c r="JD1798" i="9" l="1"/>
  <c r="JE1797" i="9"/>
  <c r="JH1796" i="9"/>
  <c r="JI1796" i="9"/>
  <c r="JG1796" i="9"/>
  <c r="JF1797" i="9"/>
  <c r="JD1799" i="9" l="1"/>
  <c r="JE1798" i="9"/>
  <c r="JH1797" i="9"/>
  <c r="JI1797" i="9"/>
  <c r="JG1797" i="9"/>
  <c r="JF1798" i="9"/>
  <c r="JD1800" i="9" l="1"/>
  <c r="JE1799" i="9"/>
  <c r="JH1798" i="9"/>
  <c r="JI1798" i="9"/>
  <c r="JG1798" i="9"/>
  <c r="JF1799" i="9"/>
  <c r="JD1801" i="9" l="1"/>
  <c r="JE1800" i="9"/>
  <c r="JH1799" i="9"/>
  <c r="JG1800" i="9"/>
  <c r="JI1799" i="9"/>
  <c r="JG1799" i="9"/>
  <c r="JF1800" i="9"/>
  <c r="JD1802" i="9" l="1"/>
  <c r="JE1801" i="9"/>
  <c r="JH1800" i="9"/>
  <c r="JI1800" i="9"/>
  <c r="JF1801" i="9"/>
  <c r="JG1801" i="9"/>
  <c r="JH1801" i="9"/>
  <c r="JD1803" i="9" l="1"/>
  <c r="JE1802" i="9"/>
  <c r="JI1801" i="9"/>
  <c r="JF1802" i="9"/>
  <c r="JD1804" i="9" l="1"/>
  <c r="JE1803" i="9"/>
  <c r="JH1802" i="9"/>
  <c r="JI1802" i="9"/>
  <c r="JG1802" i="9"/>
  <c r="JF1803" i="9"/>
  <c r="JD1805" i="9" l="1"/>
  <c r="JE1804" i="9"/>
  <c r="JH1803" i="9"/>
  <c r="JI1803" i="9"/>
  <c r="JG1803" i="9"/>
  <c r="JF1804" i="9"/>
  <c r="JD1806" i="9" l="1"/>
  <c r="JE1805" i="9"/>
  <c r="JH1804" i="9"/>
  <c r="JI1804" i="9"/>
  <c r="JG1804" i="9"/>
  <c r="JF1805" i="9"/>
  <c r="JD1807" i="9" l="1"/>
  <c r="JE1806" i="9"/>
  <c r="JH1805" i="9"/>
  <c r="JI1805" i="9"/>
  <c r="JG1805" i="9"/>
  <c r="JF1806" i="9"/>
  <c r="JD1808" i="9" l="1"/>
  <c r="JE1807" i="9"/>
  <c r="JH1806" i="9"/>
  <c r="JI1806" i="9"/>
  <c r="JG1806" i="9"/>
  <c r="JF1807" i="9"/>
  <c r="JD1809" i="9" l="1"/>
  <c r="JE1808" i="9"/>
  <c r="JH1807" i="9"/>
  <c r="JI1807" i="9"/>
  <c r="JG1807" i="9"/>
  <c r="JF1808" i="9"/>
  <c r="JD1810" i="9" l="1"/>
  <c r="JE1809" i="9"/>
  <c r="JH1808" i="9"/>
  <c r="JI1808" i="9"/>
  <c r="JG1808" i="9"/>
  <c r="JF1809" i="9"/>
  <c r="JD1811" i="9" l="1"/>
  <c r="JE1810" i="9"/>
  <c r="JH1809" i="9"/>
  <c r="JI1809" i="9"/>
  <c r="JG1809" i="9"/>
  <c r="JF1810" i="9"/>
  <c r="JD1812" i="9" l="1"/>
  <c r="JE1811" i="9"/>
  <c r="JH1810" i="9"/>
  <c r="JI1810" i="9"/>
  <c r="JG1810" i="9"/>
  <c r="JF1811" i="9"/>
  <c r="JD1813" i="9" l="1"/>
  <c r="JE1812" i="9"/>
  <c r="JH1811" i="9"/>
  <c r="JI1811" i="9"/>
  <c r="JG1811" i="9"/>
  <c r="JF1812" i="9"/>
  <c r="JD1814" i="9" l="1"/>
  <c r="JE1813" i="9"/>
  <c r="JH1812" i="9"/>
  <c r="JI1812" i="9"/>
  <c r="JG1812" i="9"/>
  <c r="JF1813" i="9"/>
  <c r="JD1815" i="9" l="1"/>
  <c r="JE1814" i="9"/>
  <c r="JH1813" i="9"/>
  <c r="JI1813" i="9"/>
  <c r="JG1813" i="9"/>
  <c r="JF1814" i="9"/>
  <c r="JD1816" i="9" l="1"/>
  <c r="JE1815" i="9"/>
  <c r="JH1814" i="9"/>
  <c r="JI1814" i="9"/>
  <c r="JG1814" i="9"/>
  <c r="JF1815" i="9"/>
  <c r="JD1817" i="9" l="1"/>
  <c r="JE1816" i="9"/>
  <c r="JH1815" i="9"/>
  <c r="JI1815" i="9"/>
  <c r="JG1815" i="9"/>
  <c r="JF1816" i="9"/>
  <c r="JD1818" i="9" l="1"/>
  <c r="JE1817" i="9"/>
  <c r="JH1816" i="9"/>
  <c r="JI1816" i="9"/>
  <c r="JG1816" i="9"/>
  <c r="JF1817" i="9"/>
  <c r="JD1819" i="9" l="1"/>
  <c r="JE1818" i="9"/>
  <c r="JH1817" i="9"/>
  <c r="JI1817" i="9"/>
  <c r="JG1817" i="9"/>
  <c r="JF1818" i="9"/>
  <c r="JD1820" i="9" l="1"/>
  <c r="JE1819" i="9"/>
  <c r="JH1818" i="9"/>
  <c r="JI1818" i="9"/>
  <c r="JG1818" i="9"/>
  <c r="JF1819" i="9"/>
  <c r="JD1821" i="9" l="1"/>
  <c r="JE1820" i="9"/>
  <c r="JH1819" i="9"/>
  <c r="JI1819" i="9"/>
  <c r="JG1819" i="9"/>
  <c r="JF1820" i="9"/>
  <c r="JD1822" i="9" l="1"/>
  <c r="JE1821" i="9"/>
  <c r="JH1820" i="9"/>
  <c r="JI1820" i="9"/>
  <c r="JG1820" i="9"/>
  <c r="JF1821" i="9"/>
  <c r="JD1823" i="9" l="1"/>
  <c r="JE1822" i="9"/>
  <c r="JH1821" i="9"/>
  <c r="JI1821" i="9"/>
  <c r="JG1821" i="9"/>
  <c r="JF1822" i="9"/>
  <c r="JD1824" i="9" l="1"/>
  <c r="JE1823" i="9"/>
  <c r="JH1822" i="9"/>
  <c r="JI1822" i="9"/>
  <c r="JG1822" i="9"/>
  <c r="JF1823" i="9"/>
  <c r="JD1825" i="9" l="1"/>
  <c r="JE1824" i="9"/>
  <c r="JH1823" i="9"/>
  <c r="JI1823" i="9"/>
  <c r="JG1823" i="9"/>
  <c r="JF1824" i="9"/>
  <c r="JD1826" i="9" l="1"/>
  <c r="JE1825" i="9"/>
  <c r="JH1824" i="9"/>
  <c r="JI1824" i="9"/>
  <c r="JG1824" i="9"/>
  <c r="JF1825" i="9"/>
  <c r="JD1827" i="9" l="1"/>
  <c r="JE1826" i="9"/>
  <c r="JH1825" i="9"/>
  <c r="JI1825" i="9"/>
  <c r="JG1825" i="9"/>
  <c r="JF1826" i="9"/>
  <c r="JD1828" i="9" l="1"/>
  <c r="JE1827" i="9"/>
  <c r="JH1826" i="9"/>
  <c r="JI1826" i="9"/>
  <c r="JG1826" i="9"/>
  <c r="JF1827" i="9"/>
  <c r="JD1829" i="9" l="1"/>
  <c r="JE1828" i="9"/>
  <c r="JH1827" i="9"/>
  <c r="JI1827" i="9"/>
  <c r="JG1827" i="9"/>
  <c r="JF1828" i="9"/>
  <c r="JD1830" i="9" l="1"/>
  <c r="JE1829" i="9"/>
  <c r="JH1828" i="9"/>
  <c r="JI1828" i="9"/>
  <c r="JG1828" i="9"/>
  <c r="JF1829" i="9"/>
  <c r="JD1831" i="9" l="1"/>
  <c r="JE1830" i="9"/>
  <c r="JH1829" i="9"/>
  <c r="JI1829" i="9"/>
  <c r="JG1829" i="9"/>
  <c r="JF1830" i="9"/>
  <c r="JD1832" i="9" l="1"/>
  <c r="JE1831" i="9"/>
  <c r="JH1830" i="9"/>
  <c r="JI1830" i="9"/>
  <c r="JG1830" i="9"/>
  <c r="JF1831" i="9"/>
  <c r="JD1833" i="9" l="1"/>
  <c r="JE1832" i="9"/>
  <c r="JH1831" i="9"/>
  <c r="JI1831" i="9"/>
  <c r="JG1831" i="9"/>
  <c r="JF1832" i="9"/>
  <c r="JD1834" i="9" l="1"/>
  <c r="JE1833" i="9"/>
  <c r="JH1832" i="9"/>
  <c r="JI1832" i="9"/>
  <c r="JG1832" i="9"/>
  <c r="JF1833" i="9"/>
  <c r="JD1835" i="9" l="1"/>
  <c r="JE1834" i="9"/>
  <c r="JH1833" i="9"/>
  <c r="JI1833" i="9"/>
  <c r="JG1833" i="9"/>
  <c r="JF1834" i="9"/>
  <c r="JD1836" i="9" l="1"/>
  <c r="JE1835" i="9"/>
  <c r="JH1834" i="9"/>
  <c r="JI1834" i="9"/>
  <c r="JG1834" i="9"/>
  <c r="JF1835" i="9"/>
  <c r="JD1837" i="9" l="1"/>
  <c r="JE1836" i="9"/>
  <c r="JH1835" i="9"/>
  <c r="JI1835" i="9"/>
  <c r="JG1835" i="9"/>
  <c r="JF1836" i="9"/>
  <c r="JD1838" i="9" l="1"/>
  <c r="JE1837" i="9"/>
  <c r="JH1836" i="9"/>
  <c r="JI1836" i="9"/>
  <c r="JG1836" i="9"/>
  <c r="JF1837" i="9"/>
  <c r="JD1839" i="9" l="1"/>
  <c r="JE1838" i="9"/>
  <c r="JH1837" i="9"/>
  <c r="JI1837" i="9"/>
  <c r="JG1837" i="9"/>
  <c r="JF1838" i="9"/>
  <c r="JD1840" i="9" l="1"/>
  <c r="JE1839" i="9"/>
  <c r="JH1838" i="9"/>
  <c r="JI1838" i="9"/>
  <c r="JG1838" i="9"/>
  <c r="JF1839" i="9"/>
  <c r="JD1841" i="9" l="1"/>
  <c r="JE1840" i="9"/>
  <c r="JH1839" i="9"/>
  <c r="JI1839" i="9"/>
  <c r="JG1839" i="9"/>
  <c r="JF1840" i="9"/>
  <c r="JD1842" i="9" l="1"/>
  <c r="JE1841" i="9"/>
  <c r="JH1840" i="9"/>
  <c r="JI1840" i="9"/>
  <c r="JG1840" i="9"/>
  <c r="JF1841" i="9"/>
  <c r="JD1843" i="9" l="1"/>
  <c r="JE1842" i="9"/>
  <c r="JH1841" i="9"/>
  <c r="JI1841" i="9"/>
  <c r="JG1841" i="9"/>
  <c r="JF1842" i="9"/>
  <c r="JD1844" i="9" l="1"/>
  <c r="JE1843" i="9"/>
  <c r="JH1842" i="9"/>
  <c r="JI1842" i="9"/>
  <c r="JG1842" i="9"/>
  <c r="JF1843" i="9"/>
  <c r="JD1845" i="9" l="1"/>
  <c r="JE1844" i="9"/>
  <c r="JH1843" i="9"/>
  <c r="JI1843" i="9"/>
  <c r="JG1843" i="9"/>
  <c r="JF1844" i="9"/>
  <c r="JD1846" i="9" l="1"/>
  <c r="JE1845" i="9"/>
  <c r="JH1844" i="9"/>
  <c r="JI1844" i="9"/>
  <c r="JG1844" i="9"/>
  <c r="JF1845" i="9"/>
  <c r="JD1847" i="9" l="1"/>
  <c r="JE1846" i="9"/>
  <c r="JH1845" i="9"/>
  <c r="JI1845" i="9"/>
  <c r="JG1845" i="9"/>
  <c r="JF1846" i="9"/>
  <c r="JD1848" i="9" l="1"/>
  <c r="JE1847" i="9"/>
  <c r="JH1846" i="9"/>
  <c r="JI1846" i="9"/>
  <c r="JG1846" i="9"/>
  <c r="JF1847" i="9"/>
  <c r="JD1849" i="9" l="1"/>
  <c r="JE1848" i="9"/>
  <c r="JH1847" i="9"/>
  <c r="JI1847" i="9"/>
  <c r="JG1847" i="9"/>
  <c r="JF1848" i="9"/>
  <c r="JD1850" i="9" l="1"/>
  <c r="JE1849" i="9"/>
  <c r="JH1848" i="9"/>
  <c r="JI1848" i="9"/>
  <c r="JG1848" i="9"/>
  <c r="JF1849" i="9"/>
  <c r="JD1851" i="9" l="1"/>
  <c r="JE1850" i="9"/>
  <c r="JH1849" i="9"/>
  <c r="JI1849" i="9"/>
  <c r="JG1849" i="9"/>
  <c r="JF1850" i="9"/>
  <c r="JD1852" i="9" l="1"/>
  <c r="JE1851" i="9"/>
  <c r="JH1850" i="9"/>
  <c r="JI1850" i="9"/>
  <c r="JG1850" i="9"/>
  <c r="JF1851" i="9"/>
  <c r="JD1853" i="9" l="1"/>
  <c r="JE1852" i="9"/>
  <c r="JH1851" i="9"/>
  <c r="JI1851" i="9"/>
  <c r="JG1851" i="9"/>
  <c r="JF1852" i="9"/>
  <c r="JD1854" i="9" l="1"/>
  <c r="JE1853" i="9"/>
  <c r="JH1852" i="9"/>
  <c r="JI1852" i="9"/>
  <c r="JG1852" i="9"/>
  <c r="JF1853" i="9"/>
  <c r="JD1855" i="9" l="1"/>
  <c r="JE1854" i="9"/>
  <c r="JH1853" i="9"/>
  <c r="JI1853" i="9"/>
  <c r="JG1853" i="9"/>
  <c r="JF1854" i="9"/>
  <c r="JD1856" i="9" l="1"/>
  <c r="JE1855" i="9"/>
  <c r="JH1854" i="9"/>
  <c r="JI1854" i="9"/>
  <c r="JG1854" i="9"/>
  <c r="JF1855" i="9"/>
  <c r="JD1857" i="9" l="1"/>
  <c r="JE1856" i="9"/>
  <c r="JH1855" i="9"/>
  <c r="JI1855" i="9"/>
  <c r="JG1855" i="9"/>
  <c r="JF1856" i="9"/>
  <c r="JD1858" i="9" l="1"/>
  <c r="JE1857" i="9"/>
  <c r="JH1856" i="9"/>
  <c r="JI1856" i="9"/>
  <c r="JG1856" i="9"/>
  <c r="JF1857" i="9"/>
  <c r="JD1859" i="9" l="1"/>
  <c r="JE1858" i="9"/>
  <c r="JH1857" i="9"/>
  <c r="JI1857" i="9"/>
  <c r="JG1857" i="9"/>
  <c r="JF1858" i="9"/>
  <c r="JD1860" i="9" l="1"/>
  <c r="JE1859" i="9"/>
  <c r="JH1858" i="9"/>
  <c r="JI1858" i="9"/>
  <c r="JG1858" i="9"/>
  <c r="JF1859" i="9"/>
  <c r="JD1861" i="9" l="1"/>
  <c r="JE1860" i="9"/>
  <c r="JH1859" i="9"/>
  <c r="JI1859" i="9"/>
  <c r="JG1859" i="9"/>
  <c r="JF1860" i="9"/>
  <c r="JD1862" i="9" l="1"/>
  <c r="JE1861" i="9"/>
  <c r="JH1860" i="9"/>
  <c r="JI1860" i="9"/>
  <c r="JG1860" i="9"/>
  <c r="JF1861" i="9"/>
  <c r="JD1863" i="9" l="1"/>
  <c r="JE1862" i="9"/>
  <c r="JH1861" i="9"/>
  <c r="JI1861" i="9"/>
  <c r="JG1861" i="9"/>
  <c r="JF1862" i="9"/>
  <c r="JD1864" i="9" l="1"/>
  <c r="JE1863" i="9"/>
  <c r="JH1862" i="9"/>
  <c r="JI1862" i="9"/>
  <c r="JG1862" i="9"/>
  <c r="JF1863" i="9"/>
  <c r="JD1865" i="9" l="1"/>
  <c r="JE1864" i="9"/>
  <c r="JH1863" i="9"/>
  <c r="JI1863" i="9"/>
  <c r="JG1863" i="9"/>
  <c r="JF1864" i="9"/>
  <c r="JD1866" i="9" l="1"/>
  <c r="JE1865" i="9"/>
  <c r="JI1864" i="9"/>
  <c r="JG1864" i="9"/>
  <c r="JH1864" i="9"/>
  <c r="JF1865" i="9"/>
  <c r="JG1865" i="9"/>
  <c r="JH1865" i="9"/>
  <c r="JD1867" i="9" l="1"/>
  <c r="JE1866" i="9"/>
  <c r="JG1866" i="9"/>
  <c r="JI1865" i="9"/>
  <c r="JF1866" i="9"/>
  <c r="JD1868" i="9" l="1"/>
  <c r="JE1867" i="9"/>
  <c r="JH1866" i="9"/>
  <c r="JI1866" i="9"/>
  <c r="JG1867" i="9"/>
  <c r="JH1867" i="9"/>
  <c r="JD1869" i="9" l="1"/>
  <c r="JE1868" i="9"/>
  <c r="JI1867" i="9"/>
  <c r="JF1867" i="9"/>
  <c r="JF1868" i="9"/>
  <c r="JG1868" i="9"/>
  <c r="JH1868" i="9"/>
  <c r="JD1870" i="9" l="1"/>
  <c r="JE1869" i="9"/>
  <c r="JI1868" i="9"/>
  <c r="JF1869" i="9"/>
  <c r="JD1871" i="9" l="1"/>
  <c r="JE1870" i="9"/>
  <c r="JH1869" i="9"/>
  <c r="JI1869" i="9"/>
  <c r="JG1869" i="9"/>
  <c r="JF1870" i="9"/>
  <c r="JD1872" i="9" l="1"/>
  <c r="JE1871" i="9"/>
  <c r="JH1870" i="9"/>
  <c r="JI1870" i="9"/>
  <c r="JG1870" i="9"/>
  <c r="JF1871" i="9"/>
  <c r="JD1873" i="9" l="1"/>
  <c r="JE1872" i="9"/>
  <c r="JH1871" i="9"/>
  <c r="JI1871" i="9"/>
  <c r="JG1871" i="9"/>
  <c r="JF1872" i="9"/>
  <c r="JD1874" i="9" l="1"/>
  <c r="JE1873" i="9"/>
  <c r="JH1872" i="9"/>
  <c r="JI1872" i="9"/>
  <c r="JG1872" i="9"/>
  <c r="JF1873" i="9"/>
  <c r="JD1875" i="9" l="1"/>
  <c r="JE1874" i="9"/>
  <c r="JH1873" i="9"/>
  <c r="JI1873" i="9"/>
  <c r="JG1873" i="9"/>
  <c r="JF1874" i="9"/>
  <c r="JD1876" i="9" l="1"/>
  <c r="JE1875" i="9"/>
  <c r="JH1874" i="9"/>
  <c r="JI1874" i="9"/>
  <c r="JG1874" i="9"/>
  <c r="JF1875" i="9"/>
  <c r="JD1877" i="9" l="1"/>
  <c r="JE1876" i="9"/>
  <c r="JH1875" i="9"/>
  <c r="JI1875" i="9"/>
  <c r="JG1875" i="9"/>
  <c r="JF1876" i="9"/>
  <c r="JD1878" i="9" l="1"/>
  <c r="JE1877" i="9"/>
  <c r="JH1876" i="9"/>
  <c r="JI1876" i="9"/>
  <c r="JG1876" i="9"/>
  <c r="JF1877" i="9"/>
  <c r="JD1879" i="9" l="1"/>
  <c r="JE1878" i="9"/>
  <c r="JH1877" i="9"/>
  <c r="JI1877" i="9"/>
  <c r="JG1877" i="9"/>
  <c r="JF1878" i="9"/>
  <c r="JD1880" i="9" l="1"/>
  <c r="JE1879" i="9"/>
  <c r="JH1878" i="9"/>
  <c r="JI1878" i="9"/>
  <c r="JG1878" i="9"/>
  <c r="JF1879" i="9"/>
  <c r="JD1881" i="9" l="1"/>
  <c r="JE1880" i="9"/>
  <c r="JH1879" i="9"/>
  <c r="JI1879" i="9"/>
  <c r="JG1879" i="9"/>
  <c r="JF1880" i="9"/>
  <c r="JD1882" i="9" l="1"/>
  <c r="JE1881" i="9"/>
  <c r="JH1880" i="9"/>
  <c r="JI1880" i="9"/>
  <c r="JG1880" i="9"/>
  <c r="JF1881" i="9"/>
  <c r="JD1883" i="9" l="1"/>
  <c r="JE1882" i="9"/>
  <c r="JH1881" i="9"/>
  <c r="JI1881" i="9"/>
  <c r="JG1881" i="9"/>
  <c r="JF1882" i="9"/>
  <c r="JD1884" i="9" l="1"/>
  <c r="JE1883" i="9"/>
  <c r="JH1882" i="9"/>
  <c r="JI1882" i="9"/>
  <c r="JG1882" i="9"/>
  <c r="JF1883" i="9"/>
  <c r="JD1885" i="9" l="1"/>
  <c r="JE1884" i="9"/>
  <c r="JH1883" i="9"/>
  <c r="JI1883" i="9"/>
  <c r="JG1883" i="9"/>
  <c r="JF1884" i="9"/>
  <c r="JD1886" i="9" l="1"/>
  <c r="JE1885" i="9"/>
  <c r="JH1884" i="9"/>
  <c r="JI1884" i="9"/>
  <c r="JG1884" i="9"/>
  <c r="JF1885" i="9"/>
  <c r="JD1887" i="9" l="1"/>
  <c r="JE1886" i="9"/>
  <c r="JH1885" i="9"/>
  <c r="JI1885" i="9"/>
  <c r="JG1885" i="9"/>
  <c r="JF1886" i="9"/>
  <c r="JD1888" i="9" l="1"/>
  <c r="JE1887" i="9"/>
  <c r="JH1886" i="9"/>
  <c r="JI1886" i="9"/>
  <c r="JG1886" i="9"/>
  <c r="JF1887" i="9"/>
  <c r="JD1889" i="9" l="1"/>
  <c r="JE1888" i="9"/>
  <c r="JH1887" i="9"/>
  <c r="JI1887" i="9"/>
  <c r="JG1887" i="9"/>
  <c r="JF1888" i="9"/>
  <c r="JD1890" i="9" l="1"/>
  <c r="JE1889" i="9"/>
  <c r="JH1888" i="9"/>
  <c r="JI1888" i="9"/>
  <c r="JG1888" i="9"/>
  <c r="JF1889" i="9"/>
  <c r="JD1891" i="9" l="1"/>
  <c r="JE1890" i="9"/>
  <c r="JH1889" i="9"/>
  <c r="JI1889" i="9"/>
  <c r="JG1889" i="9"/>
  <c r="JF1890" i="9"/>
  <c r="JD1892" i="9" l="1"/>
  <c r="JE1891" i="9"/>
  <c r="JH1890" i="9"/>
  <c r="JI1890" i="9"/>
  <c r="JG1890" i="9"/>
  <c r="JF1891" i="9"/>
  <c r="JD1893" i="9" l="1"/>
  <c r="JE1892" i="9"/>
  <c r="JH1891" i="9"/>
  <c r="JI1891" i="9"/>
  <c r="JG1891" i="9"/>
  <c r="JF1892" i="9"/>
  <c r="JD1894" i="9" l="1"/>
  <c r="JE1893" i="9"/>
  <c r="JH1892" i="9"/>
  <c r="JI1892" i="9"/>
  <c r="JG1892" i="9"/>
  <c r="JF1893" i="9"/>
  <c r="JD1895" i="9" l="1"/>
  <c r="JE1894" i="9"/>
  <c r="JH1893" i="9"/>
  <c r="JI1893" i="9"/>
  <c r="JG1893" i="9"/>
  <c r="JF1894" i="9"/>
  <c r="JD1896" i="9" l="1"/>
  <c r="JE1895" i="9"/>
  <c r="JH1894" i="9"/>
  <c r="JI1894" i="9"/>
  <c r="JG1894" i="9"/>
  <c r="JF1895" i="9"/>
  <c r="JD1897" i="9" l="1"/>
  <c r="JE1896" i="9"/>
  <c r="JH1895" i="9"/>
  <c r="JI1895" i="9"/>
  <c r="JG1895" i="9"/>
  <c r="JF1896" i="9"/>
  <c r="JD1898" i="9" l="1"/>
  <c r="JE1897" i="9"/>
  <c r="JH1896" i="9"/>
  <c r="JI1896" i="9"/>
  <c r="JG1896" i="9"/>
  <c r="JF1897" i="9"/>
  <c r="JD1899" i="9" l="1"/>
  <c r="JE1898" i="9"/>
  <c r="JH1897" i="9"/>
  <c r="JI1897" i="9"/>
  <c r="JG1897" i="9"/>
  <c r="JF1898" i="9"/>
  <c r="JG1898" i="9"/>
  <c r="JH1898" i="9"/>
  <c r="JD1900" i="9" l="1"/>
  <c r="JE1899" i="9"/>
  <c r="JI1898" i="9"/>
  <c r="JF1899" i="9"/>
  <c r="JD1901" i="9" l="1"/>
  <c r="JE1900" i="9"/>
  <c r="JH1899" i="9"/>
  <c r="JI1899" i="9"/>
  <c r="JG1899" i="9"/>
  <c r="JF1900" i="9"/>
  <c r="JD1902" i="9" l="1"/>
  <c r="JE1901" i="9"/>
  <c r="JH1900" i="9"/>
  <c r="JI1900" i="9"/>
  <c r="JG1900" i="9"/>
  <c r="JF1901" i="9"/>
  <c r="JD1903" i="9" l="1"/>
  <c r="JE1902" i="9"/>
  <c r="JH1901" i="9"/>
  <c r="JI1901" i="9"/>
  <c r="JG1901" i="9"/>
  <c r="JF1902" i="9"/>
  <c r="JD1904" i="9" l="1"/>
  <c r="JE1903" i="9"/>
  <c r="JH1902" i="9"/>
  <c r="JI1902" i="9"/>
  <c r="JG1902" i="9"/>
  <c r="JF1903" i="9"/>
  <c r="JD1905" i="9" l="1"/>
  <c r="JE1904" i="9"/>
  <c r="JH1903" i="9"/>
  <c r="JI1903" i="9"/>
  <c r="JG1903" i="9"/>
  <c r="JF1904" i="9"/>
  <c r="JD1906" i="9" l="1"/>
  <c r="JE1905" i="9"/>
  <c r="JH1904" i="9"/>
  <c r="JI1904" i="9"/>
  <c r="JG1904" i="9"/>
  <c r="JF1905" i="9"/>
  <c r="JD1907" i="9" l="1"/>
  <c r="JE1906" i="9"/>
  <c r="JH1905" i="9"/>
  <c r="JI1905" i="9"/>
  <c r="JG1905" i="9"/>
  <c r="JF1906" i="9"/>
  <c r="JD1908" i="9" l="1"/>
  <c r="JE1907" i="9"/>
  <c r="JH1906" i="9"/>
  <c r="JI1906" i="9"/>
  <c r="JG1906" i="9"/>
  <c r="JF1907" i="9"/>
  <c r="JD1909" i="9" l="1"/>
  <c r="JE1908" i="9"/>
  <c r="JH1907" i="9"/>
  <c r="JI1907" i="9"/>
  <c r="JG1907" i="9"/>
  <c r="JF1908" i="9"/>
  <c r="JD1910" i="9" l="1"/>
  <c r="JE1909" i="9"/>
  <c r="JH1908" i="9"/>
  <c r="JI1908" i="9"/>
  <c r="JG1908" i="9"/>
  <c r="JF1909" i="9"/>
  <c r="JD1911" i="9" l="1"/>
  <c r="JE1910" i="9"/>
  <c r="JH1909" i="9"/>
  <c r="JI1909" i="9"/>
  <c r="JG1909" i="9"/>
  <c r="JF1910" i="9"/>
  <c r="JD1912" i="9" l="1"/>
  <c r="JE1911" i="9"/>
  <c r="JH1910" i="9"/>
  <c r="JI1910" i="9"/>
  <c r="JG1910" i="9"/>
  <c r="JF1911" i="9"/>
  <c r="JD1913" i="9" l="1"/>
  <c r="JE1912" i="9"/>
  <c r="JH1911" i="9"/>
  <c r="JI1911" i="9"/>
  <c r="JG1911" i="9"/>
  <c r="JF1912" i="9"/>
  <c r="JD1914" i="9" l="1"/>
  <c r="JE1913" i="9"/>
  <c r="JH1912" i="9"/>
  <c r="JI1912" i="9"/>
  <c r="JG1912" i="9"/>
  <c r="JF1913" i="9"/>
  <c r="JD1915" i="9" l="1"/>
  <c r="JE1914" i="9"/>
  <c r="JH1913" i="9"/>
  <c r="JI1913" i="9"/>
  <c r="JG1913" i="9"/>
  <c r="JF1914" i="9"/>
  <c r="JD1916" i="9" l="1"/>
  <c r="JE1915" i="9"/>
  <c r="JH1914" i="9"/>
  <c r="JI1914" i="9"/>
  <c r="JG1914" i="9"/>
  <c r="JF1915" i="9"/>
  <c r="JD1917" i="9" l="1"/>
  <c r="JE1916" i="9"/>
  <c r="JH1915" i="9"/>
  <c r="JI1915" i="9"/>
  <c r="JG1915" i="9"/>
  <c r="JF1916" i="9"/>
  <c r="JD1918" i="9" l="1"/>
  <c r="JE1917" i="9"/>
  <c r="JH1916" i="9"/>
  <c r="JI1916" i="9"/>
  <c r="JG1916" i="9"/>
  <c r="JF1917" i="9"/>
  <c r="JD1919" i="9" l="1"/>
  <c r="JE1918" i="9"/>
  <c r="JH1917" i="9"/>
  <c r="JI1917" i="9"/>
  <c r="JG1917" i="9"/>
  <c r="JF1918" i="9"/>
  <c r="JD1920" i="9" l="1"/>
  <c r="JE1919" i="9"/>
  <c r="JH1918" i="9"/>
  <c r="JI1918" i="9"/>
  <c r="JG1918" i="9"/>
  <c r="JF1919" i="9"/>
  <c r="JD1921" i="9" l="1"/>
  <c r="JE1920" i="9"/>
  <c r="JH1919" i="9"/>
  <c r="JI1919" i="9"/>
  <c r="JG1919" i="9"/>
  <c r="JF1920" i="9"/>
  <c r="JD1922" i="9" l="1"/>
  <c r="JE1921" i="9"/>
  <c r="JH1920" i="9"/>
  <c r="JI1920" i="9"/>
  <c r="JG1920" i="9"/>
  <c r="JF1921" i="9"/>
  <c r="JD1923" i="9" l="1"/>
  <c r="JE1922" i="9"/>
  <c r="JH1921" i="9"/>
  <c r="JI1921" i="9"/>
  <c r="JG1921" i="9"/>
  <c r="JF1922" i="9"/>
  <c r="JD1924" i="9" l="1"/>
  <c r="JE1923" i="9"/>
  <c r="JH1922" i="9"/>
  <c r="JI1922" i="9"/>
  <c r="JG1922" i="9"/>
  <c r="JF1923" i="9"/>
  <c r="JD1925" i="9" l="1"/>
  <c r="JE1924" i="9"/>
  <c r="JH1923" i="9"/>
  <c r="JI1923" i="9"/>
  <c r="JG1923" i="9"/>
  <c r="JF1924" i="9"/>
  <c r="JD1926" i="9" l="1"/>
  <c r="JE1925" i="9"/>
  <c r="JH1924" i="9"/>
  <c r="JI1924" i="9"/>
  <c r="JG1924" i="9"/>
  <c r="JF1925" i="9"/>
  <c r="JD1927" i="9" l="1"/>
  <c r="JE1926" i="9"/>
  <c r="JH1925" i="9"/>
  <c r="JI1925" i="9"/>
  <c r="JG1925" i="9"/>
  <c r="JF1926" i="9"/>
  <c r="JD1928" i="9" l="1"/>
  <c r="JE1927" i="9"/>
  <c r="JH1926" i="9"/>
  <c r="JI1926" i="9"/>
  <c r="JG1926" i="9"/>
  <c r="JF1927" i="9"/>
  <c r="JD1929" i="9" l="1"/>
  <c r="JE1928" i="9"/>
  <c r="JH1927" i="9"/>
  <c r="JI1927" i="9"/>
  <c r="JG1927" i="9"/>
  <c r="JF1928" i="9"/>
  <c r="JD1930" i="9" l="1"/>
  <c r="JE1929" i="9"/>
  <c r="JH1928" i="9"/>
  <c r="JI1928" i="9"/>
  <c r="JG1928" i="9"/>
  <c r="JF1929" i="9"/>
  <c r="JD1931" i="9" l="1"/>
  <c r="JE1930" i="9"/>
  <c r="JH1929" i="9"/>
  <c r="JI1929" i="9"/>
  <c r="JG1929" i="9"/>
  <c r="JF1930" i="9"/>
  <c r="JD1932" i="9" l="1"/>
  <c r="JE1931" i="9"/>
  <c r="JH1930" i="9"/>
  <c r="JI1930" i="9"/>
  <c r="JG1930" i="9"/>
  <c r="JF1931" i="9"/>
  <c r="JD1933" i="9" l="1"/>
  <c r="JE1932" i="9"/>
  <c r="JH1931" i="9"/>
  <c r="JI1931" i="9"/>
  <c r="JG1931" i="9"/>
  <c r="JF1932" i="9"/>
  <c r="JD1934" i="9" l="1"/>
  <c r="JE1933" i="9"/>
  <c r="JH1932" i="9"/>
  <c r="JI1932" i="9"/>
  <c r="JG1932" i="9"/>
  <c r="JF1933" i="9"/>
  <c r="JD1935" i="9" l="1"/>
  <c r="JE1934" i="9"/>
  <c r="JH1933" i="9"/>
  <c r="JI1933" i="9"/>
  <c r="JG1933" i="9"/>
  <c r="JF1934" i="9"/>
  <c r="JD1936" i="9" l="1"/>
  <c r="JE1935" i="9"/>
  <c r="JH1934" i="9"/>
  <c r="JI1934" i="9"/>
  <c r="JG1934" i="9"/>
  <c r="JF1935" i="9"/>
  <c r="JD1937" i="9" l="1"/>
  <c r="JE1936" i="9"/>
  <c r="JH1935" i="9"/>
  <c r="JI1935" i="9"/>
  <c r="JG1935" i="9"/>
  <c r="JF1936" i="9"/>
  <c r="JD1938" i="9" l="1"/>
  <c r="JE1937" i="9"/>
  <c r="JH1936" i="9"/>
  <c r="JI1936" i="9"/>
  <c r="JG1936" i="9"/>
  <c r="JF1937" i="9"/>
  <c r="JD1939" i="9" l="1"/>
  <c r="JE1938" i="9"/>
  <c r="JH1937" i="9"/>
  <c r="JI1937" i="9"/>
  <c r="JG1937" i="9"/>
  <c r="JF1938" i="9"/>
  <c r="JD1940" i="9" l="1"/>
  <c r="JE1939" i="9"/>
  <c r="JH1938" i="9"/>
  <c r="JI1938" i="9"/>
  <c r="JG1938" i="9"/>
  <c r="JF1939" i="9"/>
  <c r="JD1941" i="9" l="1"/>
  <c r="JE1940" i="9"/>
  <c r="JH1939" i="9"/>
  <c r="JI1939" i="9"/>
  <c r="JG1939" i="9"/>
  <c r="JF1940" i="9"/>
  <c r="JD1942" i="9" l="1"/>
  <c r="JE1941" i="9"/>
  <c r="JH1940" i="9"/>
  <c r="JI1940" i="9"/>
  <c r="JG1940" i="9"/>
  <c r="JF1941" i="9"/>
  <c r="JD1943" i="9" l="1"/>
  <c r="JE1942" i="9"/>
  <c r="JH1941" i="9"/>
  <c r="JI1941" i="9"/>
  <c r="JG1941" i="9"/>
  <c r="JF1942" i="9"/>
  <c r="JD1944" i="9" l="1"/>
  <c r="JE1943" i="9"/>
  <c r="JH1942" i="9"/>
  <c r="JI1942" i="9"/>
  <c r="JG1942" i="9"/>
  <c r="JF1943" i="9"/>
  <c r="JD1945" i="9" l="1"/>
  <c r="JE1944" i="9"/>
  <c r="JH1943" i="9"/>
  <c r="JI1943" i="9"/>
  <c r="JG1943" i="9"/>
  <c r="JF1944" i="9"/>
  <c r="JD1946" i="9" l="1"/>
  <c r="JE1945" i="9"/>
  <c r="JH1944" i="9"/>
  <c r="JI1944" i="9"/>
  <c r="JG1944" i="9"/>
  <c r="JF1945" i="9"/>
  <c r="JD1947" i="9" l="1"/>
  <c r="JE1946" i="9"/>
  <c r="JH1945" i="9"/>
  <c r="JI1945" i="9"/>
  <c r="JG1945" i="9"/>
  <c r="JF1946" i="9"/>
  <c r="JD1948" i="9" l="1"/>
  <c r="JE1947" i="9"/>
  <c r="JH1946" i="9"/>
  <c r="JI1946" i="9"/>
  <c r="JG1946" i="9"/>
  <c r="JF1947" i="9"/>
  <c r="JD1949" i="9" l="1"/>
  <c r="JE1948" i="9"/>
  <c r="JH1947" i="9"/>
  <c r="JI1947" i="9"/>
  <c r="JG1947" i="9"/>
  <c r="JF1948" i="9"/>
  <c r="JD1950" i="9" l="1"/>
  <c r="JE1949" i="9"/>
  <c r="JH1948" i="9"/>
  <c r="JI1948" i="9"/>
  <c r="JG1948" i="9"/>
  <c r="JF1949" i="9"/>
  <c r="JD1951" i="9" l="1"/>
  <c r="JE1950" i="9"/>
  <c r="JH1949" i="9"/>
  <c r="JI1949" i="9"/>
  <c r="JG1949" i="9"/>
  <c r="JF1950" i="9"/>
  <c r="JD1952" i="9" l="1"/>
  <c r="JE1951" i="9"/>
  <c r="JH1950" i="9"/>
  <c r="JI1950" i="9"/>
  <c r="JG1950" i="9"/>
  <c r="JF1951" i="9"/>
  <c r="JD1953" i="9" l="1"/>
  <c r="JE1952" i="9"/>
  <c r="JH1951" i="9"/>
  <c r="JI1951" i="9"/>
  <c r="JG1951" i="9"/>
  <c r="JF1952" i="9"/>
  <c r="JD1954" i="9" l="1"/>
  <c r="JE1953" i="9"/>
  <c r="JH1952" i="9"/>
  <c r="JI1952" i="9"/>
  <c r="JG1952" i="9"/>
  <c r="JF1953" i="9"/>
  <c r="JD1955" i="9" l="1"/>
  <c r="JE1954" i="9"/>
  <c r="JH1953" i="9"/>
  <c r="JI1953" i="9"/>
  <c r="JG1953" i="9"/>
  <c r="JF1954" i="9"/>
  <c r="JD1956" i="9" l="1"/>
  <c r="JE1955" i="9"/>
  <c r="JH1954" i="9"/>
  <c r="JI1954" i="9"/>
  <c r="JG1954" i="9"/>
  <c r="JF1955" i="9"/>
  <c r="JD1957" i="9" l="1"/>
  <c r="JE1956" i="9"/>
  <c r="JH1955" i="9"/>
  <c r="JI1955" i="9"/>
  <c r="JG1955" i="9"/>
  <c r="JF1956" i="9"/>
  <c r="JD1958" i="9" l="1"/>
  <c r="JE1957" i="9"/>
  <c r="JH1956" i="9"/>
  <c r="JI1956" i="9"/>
  <c r="JG1956" i="9"/>
  <c r="JF1957" i="9"/>
  <c r="JD1959" i="9" l="1"/>
  <c r="JE1958" i="9"/>
  <c r="JH1957" i="9"/>
  <c r="JI1957" i="9"/>
  <c r="JG1957" i="9"/>
  <c r="JF1958" i="9"/>
  <c r="JD1960" i="9" l="1"/>
  <c r="JE1959" i="9"/>
  <c r="JH1958" i="9"/>
  <c r="JI1958" i="9"/>
  <c r="JG1958" i="9"/>
  <c r="JF1959" i="9"/>
  <c r="JD1961" i="9" l="1"/>
  <c r="JE1960" i="9"/>
  <c r="JH1959" i="9"/>
  <c r="JI1959" i="9"/>
  <c r="JG1959" i="9"/>
  <c r="JF1960" i="9"/>
  <c r="JD1962" i="9" l="1"/>
  <c r="JE1961" i="9"/>
  <c r="JH1960" i="9"/>
  <c r="JI1960" i="9"/>
  <c r="JG1960" i="9"/>
  <c r="JF1961" i="9"/>
  <c r="JD1963" i="9" l="1"/>
  <c r="JE1962" i="9"/>
  <c r="JH1961" i="9"/>
  <c r="JI1961" i="9"/>
  <c r="JG1961" i="9"/>
  <c r="JF1962" i="9"/>
  <c r="JD1964" i="9" l="1"/>
  <c r="JE1963" i="9"/>
  <c r="JH1962" i="9"/>
  <c r="JF1963" i="9"/>
  <c r="JG1963" i="9"/>
  <c r="JI1962" i="9"/>
  <c r="JG1962" i="9"/>
  <c r="JH1963" i="9"/>
  <c r="JD1965" i="9" l="1"/>
  <c r="JE1964" i="9"/>
  <c r="JI1963" i="9"/>
  <c r="JF1964" i="9"/>
  <c r="JD1966" i="9" l="1"/>
  <c r="JE1965" i="9"/>
  <c r="JH1964" i="9"/>
  <c r="JI1964" i="9"/>
  <c r="JG1964" i="9"/>
  <c r="JF1965" i="9"/>
  <c r="JD1967" i="9" l="1"/>
  <c r="JE1966" i="9"/>
  <c r="JH1965" i="9"/>
  <c r="JI1965" i="9"/>
  <c r="JG1965" i="9"/>
  <c r="JF1966" i="9"/>
  <c r="JD1968" i="9" l="1"/>
  <c r="JE1967" i="9"/>
  <c r="JH1966" i="9"/>
  <c r="JI1966" i="9"/>
  <c r="JG1966" i="9"/>
  <c r="JF1967" i="9"/>
  <c r="JD1969" i="9" l="1"/>
  <c r="JE1968" i="9"/>
  <c r="JH1967" i="9"/>
  <c r="JI1967" i="9"/>
  <c r="JG1967" i="9"/>
  <c r="JF1968" i="9"/>
  <c r="JD1970" i="9" l="1"/>
  <c r="JE1969" i="9"/>
  <c r="JH1968" i="9"/>
  <c r="JI1968" i="9"/>
  <c r="JG1968" i="9"/>
  <c r="JF1969" i="9"/>
  <c r="JD1971" i="9" l="1"/>
  <c r="JE1970" i="9"/>
  <c r="JH1969" i="9"/>
  <c r="JI1969" i="9"/>
  <c r="JG1969" i="9"/>
  <c r="JF1970" i="9"/>
  <c r="JD1972" i="9" l="1"/>
  <c r="JE1971" i="9"/>
  <c r="JH1970" i="9"/>
  <c r="JI1970" i="9"/>
  <c r="JG1970" i="9"/>
  <c r="JF1971" i="9"/>
  <c r="JD1973" i="9" l="1"/>
  <c r="JE1972" i="9"/>
  <c r="JH1971" i="9"/>
  <c r="JI1971" i="9"/>
  <c r="JG1971" i="9"/>
  <c r="JF1972" i="9"/>
  <c r="JD1974" i="9" l="1"/>
  <c r="JE1973" i="9"/>
  <c r="JH1972" i="9"/>
  <c r="JI1972" i="9"/>
  <c r="JG1972" i="9"/>
  <c r="JF1973" i="9"/>
  <c r="JD1975" i="9" l="1"/>
  <c r="JE1974" i="9"/>
  <c r="JH1973" i="9"/>
  <c r="JI1973" i="9"/>
  <c r="JG1973" i="9"/>
  <c r="JF1974" i="9"/>
  <c r="JD1976" i="9" l="1"/>
  <c r="JE1975" i="9"/>
  <c r="JH1974" i="9"/>
  <c r="JI1974" i="9"/>
  <c r="JG1974" i="9"/>
  <c r="JF1975" i="9"/>
  <c r="JD1977" i="9" l="1"/>
  <c r="JE1976" i="9"/>
  <c r="JH1975" i="9"/>
  <c r="JI1975" i="9"/>
  <c r="JG1975" i="9"/>
  <c r="JF1976" i="9"/>
  <c r="JD1978" i="9" l="1"/>
  <c r="JE1977" i="9"/>
  <c r="JH1976" i="9"/>
  <c r="JI1976" i="9"/>
  <c r="JG1976" i="9"/>
  <c r="JF1977" i="9"/>
  <c r="JD1979" i="9" l="1"/>
  <c r="JE1978" i="9"/>
  <c r="JH1977" i="9"/>
  <c r="JI1977" i="9"/>
  <c r="JG1977" i="9"/>
  <c r="JF1978" i="9"/>
  <c r="JD1980" i="9" l="1"/>
  <c r="JE1979" i="9"/>
  <c r="JH1978" i="9"/>
  <c r="JI1978" i="9"/>
  <c r="JG1978" i="9"/>
  <c r="JF1979" i="9"/>
  <c r="JD1981" i="9" l="1"/>
  <c r="JE1980" i="9"/>
  <c r="JH1979" i="9"/>
  <c r="JI1979" i="9"/>
  <c r="JG1979" i="9"/>
  <c r="JF1980" i="9"/>
  <c r="JD1982" i="9" l="1"/>
  <c r="JE1981" i="9"/>
  <c r="JH1980" i="9"/>
  <c r="JI1980" i="9"/>
  <c r="JG1980" i="9"/>
  <c r="JF1981" i="9"/>
  <c r="JD1983" i="9" l="1"/>
  <c r="JE1982" i="9"/>
  <c r="JH1981" i="9"/>
  <c r="JI1981" i="9"/>
  <c r="JG1981" i="9"/>
  <c r="JF1982" i="9"/>
  <c r="JD1984" i="9" l="1"/>
  <c r="JE1983" i="9"/>
  <c r="JH1982" i="9"/>
  <c r="JI1982" i="9"/>
  <c r="JG1982" i="9"/>
  <c r="JF1983" i="9"/>
  <c r="JD1985" i="9" l="1"/>
  <c r="JE1984" i="9"/>
  <c r="JH1983" i="9"/>
  <c r="JI1983" i="9"/>
  <c r="JG1983" i="9"/>
  <c r="JF1984" i="9"/>
  <c r="JD1986" i="9" l="1"/>
  <c r="JE1985" i="9"/>
  <c r="JH1984" i="9"/>
  <c r="JI1984" i="9"/>
  <c r="JG1984" i="9"/>
  <c r="JF1985" i="9"/>
  <c r="JD1987" i="9" l="1"/>
  <c r="JE1986" i="9"/>
  <c r="JH1985" i="9"/>
  <c r="JI1985" i="9"/>
  <c r="JG1985" i="9"/>
  <c r="JF1986" i="9"/>
  <c r="JD1988" i="9" l="1"/>
  <c r="JE1987" i="9"/>
  <c r="JH1986" i="9"/>
  <c r="JI1986" i="9"/>
  <c r="JG1986" i="9"/>
  <c r="JF1987" i="9"/>
  <c r="JD1989" i="9" l="1"/>
  <c r="JE1988" i="9"/>
  <c r="JH1987" i="9"/>
  <c r="JI1987" i="9"/>
  <c r="JG1987" i="9"/>
  <c r="JF1988" i="9"/>
  <c r="JD1990" i="9" l="1"/>
  <c r="JE1989" i="9"/>
  <c r="JH1988" i="9"/>
  <c r="JI1988" i="9"/>
  <c r="JG1988" i="9"/>
  <c r="JF1989" i="9"/>
  <c r="JD1991" i="9" l="1"/>
  <c r="JE1990" i="9"/>
  <c r="JH1989" i="9"/>
  <c r="JI1989" i="9"/>
  <c r="JG1989" i="9"/>
  <c r="JF1990" i="9"/>
  <c r="JD1992" i="9" l="1"/>
  <c r="JE1991" i="9"/>
  <c r="JH1990" i="9"/>
  <c r="JI1990" i="9"/>
  <c r="JG1990" i="9"/>
  <c r="JF1991" i="9"/>
  <c r="JD1993" i="9" l="1"/>
  <c r="JE1992" i="9"/>
  <c r="JH1991" i="9"/>
  <c r="JI1991" i="9"/>
  <c r="JG1991" i="9"/>
  <c r="JF1992" i="9"/>
  <c r="JD1994" i="9" l="1"/>
  <c r="JE1993" i="9"/>
  <c r="JH1992" i="9"/>
  <c r="JI1992" i="9"/>
  <c r="JG1992" i="9"/>
  <c r="JF1993" i="9"/>
  <c r="JD1995" i="9" l="1"/>
  <c r="JE1994" i="9"/>
  <c r="JH1993" i="9"/>
  <c r="JI1993" i="9"/>
  <c r="JG1993" i="9"/>
  <c r="JF1994" i="9"/>
  <c r="JD1996" i="9" l="1"/>
  <c r="JE1995" i="9"/>
  <c r="JH1994" i="9"/>
  <c r="JI1994" i="9"/>
  <c r="JG1994" i="9"/>
  <c r="JF1995" i="9"/>
  <c r="JD1997" i="9" l="1"/>
  <c r="JE1996" i="9"/>
  <c r="JH1995" i="9"/>
  <c r="JI1995" i="9"/>
  <c r="JG1995" i="9"/>
  <c r="JF1996" i="9"/>
  <c r="JD1998" i="9" l="1"/>
  <c r="JE1997" i="9"/>
  <c r="JH1996" i="9"/>
  <c r="JI1996" i="9"/>
  <c r="JG1996" i="9"/>
  <c r="JF1997" i="9"/>
  <c r="JD1999" i="9" l="1"/>
  <c r="JE1998" i="9"/>
  <c r="JH1997" i="9"/>
  <c r="JI1997" i="9"/>
  <c r="JG1997" i="9"/>
  <c r="JF1998" i="9"/>
  <c r="JD2000" i="9" l="1"/>
  <c r="JE1999" i="9"/>
  <c r="JH1998" i="9"/>
  <c r="JI1998" i="9"/>
  <c r="JG1998" i="9"/>
  <c r="JF1999" i="9"/>
  <c r="JD2001" i="9" l="1"/>
  <c r="JE2000" i="9"/>
  <c r="JH1999" i="9"/>
  <c r="JI1999" i="9"/>
  <c r="JG1999" i="9"/>
  <c r="JF2000" i="9"/>
  <c r="JD2002" i="9" l="1"/>
  <c r="JE2001" i="9"/>
  <c r="JH2000" i="9"/>
  <c r="JI2000" i="9"/>
  <c r="JG2000" i="9"/>
  <c r="JF2001" i="9"/>
  <c r="JD2003" i="9" l="1"/>
  <c r="JE2002" i="9"/>
  <c r="JH2001" i="9"/>
  <c r="JI2001" i="9"/>
  <c r="JG2001" i="9"/>
  <c r="JF2002" i="9"/>
  <c r="JD2004" i="9" l="1"/>
  <c r="JE2003" i="9"/>
  <c r="JH2002" i="9"/>
  <c r="JI2002" i="9"/>
  <c r="JG2002" i="9"/>
  <c r="JF2003" i="9"/>
  <c r="JD2005" i="9" l="1"/>
  <c r="JE2004" i="9"/>
  <c r="JH2003" i="9"/>
  <c r="JI2003" i="9"/>
  <c r="JG2003" i="9"/>
  <c r="JF2004" i="9"/>
  <c r="JD2006" i="9" l="1"/>
  <c r="JE2005" i="9"/>
  <c r="JH2004" i="9"/>
  <c r="JI2004" i="9"/>
  <c r="JG2004" i="9"/>
  <c r="JF2005" i="9"/>
  <c r="JD2007" i="9" l="1"/>
  <c r="JE2006" i="9"/>
  <c r="JH2005" i="9"/>
  <c r="JI2005" i="9"/>
  <c r="JG2005" i="9"/>
  <c r="JF2006" i="9"/>
  <c r="JD2008" i="9" l="1"/>
  <c r="JE2007" i="9"/>
  <c r="JH2006" i="9"/>
  <c r="JI2006" i="9"/>
  <c r="JG2006" i="9"/>
  <c r="JF2007" i="9"/>
  <c r="JD2009" i="9" l="1"/>
  <c r="JE2008" i="9"/>
  <c r="JH2007" i="9"/>
  <c r="JI2007" i="9"/>
  <c r="JG2007" i="9"/>
  <c r="JF2008" i="9"/>
  <c r="JD2010" i="9" l="1"/>
  <c r="JE2009" i="9"/>
  <c r="JH2008" i="9"/>
  <c r="JI2008" i="9"/>
  <c r="JG2008" i="9"/>
  <c r="JF2009" i="9"/>
  <c r="JD2011" i="9" l="1"/>
  <c r="JE2010" i="9"/>
  <c r="JH2009" i="9"/>
  <c r="JI2009" i="9"/>
  <c r="JG2009" i="9"/>
  <c r="JF2010" i="9"/>
  <c r="JD2012" i="9" l="1"/>
  <c r="JE2011" i="9"/>
  <c r="JH2010" i="9"/>
  <c r="JI2010" i="9"/>
  <c r="JG2010" i="9"/>
  <c r="JF2011" i="9"/>
  <c r="JD2013" i="9" l="1"/>
  <c r="JE2012" i="9"/>
  <c r="JH2011" i="9"/>
  <c r="JI2011" i="9"/>
  <c r="JG2011" i="9"/>
  <c r="JF2012" i="9"/>
  <c r="JD2014" i="9" l="1"/>
  <c r="JE2013" i="9"/>
  <c r="JH2012" i="9"/>
  <c r="JI2012" i="9"/>
  <c r="JG2012" i="9"/>
  <c r="JF2013" i="9"/>
  <c r="JD2015" i="9" l="1"/>
  <c r="JE2014" i="9"/>
  <c r="JH2013" i="9"/>
  <c r="JI2013" i="9"/>
  <c r="JG2013" i="9"/>
  <c r="JF2014" i="9"/>
  <c r="JD2016" i="9" l="1"/>
  <c r="JE2015" i="9"/>
  <c r="JH2014" i="9"/>
  <c r="JI2014" i="9"/>
  <c r="JG2014" i="9"/>
  <c r="JF2015" i="9"/>
  <c r="JD2017" i="9" l="1"/>
  <c r="JE2016" i="9"/>
  <c r="JH2015" i="9"/>
  <c r="JI2015" i="9"/>
  <c r="JG2015" i="9"/>
  <c r="JF2016" i="9"/>
  <c r="JD2018" i="9" l="1"/>
  <c r="JE2017" i="9"/>
  <c r="JH2016" i="9"/>
  <c r="JI2016" i="9"/>
  <c r="JG2016" i="9"/>
  <c r="JF2017" i="9"/>
  <c r="JD2019" i="9" l="1"/>
  <c r="JE2018" i="9"/>
  <c r="JH2017" i="9"/>
  <c r="JI2017" i="9"/>
  <c r="JG2017" i="9"/>
  <c r="JF2018" i="9"/>
  <c r="JD2020" i="9" l="1"/>
  <c r="JE2019" i="9"/>
  <c r="JH2018" i="9"/>
  <c r="JI2018" i="9"/>
  <c r="JG2018" i="9"/>
  <c r="JF2019" i="9"/>
  <c r="JD2021" i="9" l="1"/>
  <c r="JE2020" i="9"/>
  <c r="JH2019" i="9"/>
  <c r="JI2019" i="9"/>
  <c r="JG2019" i="9"/>
  <c r="JF2020" i="9"/>
  <c r="JD2022" i="9" l="1"/>
  <c r="JE2021" i="9"/>
  <c r="JH2020" i="9"/>
  <c r="JI2020" i="9"/>
  <c r="JG2020" i="9"/>
  <c r="JF2021" i="9"/>
  <c r="JD2023" i="9" l="1"/>
  <c r="JE2022" i="9"/>
  <c r="JH2021" i="9"/>
  <c r="JI2021" i="9"/>
  <c r="JG2021" i="9"/>
  <c r="JF2022" i="9"/>
  <c r="JD2024" i="9" l="1"/>
  <c r="JE2023" i="9"/>
  <c r="JH2022" i="9"/>
  <c r="JI2022" i="9"/>
  <c r="JG2022" i="9"/>
  <c r="JF2023" i="9"/>
  <c r="JD2025" i="9" l="1"/>
  <c r="JE2024" i="9"/>
  <c r="JH2023" i="9"/>
  <c r="JI2023" i="9"/>
  <c r="JG2023" i="9"/>
  <c r="JF2024" i="9"/>
  <c r="JD2026" i="9" l="1"/>
  <c r="JE2025" i="9"/>
  <c r="JH2024" i="9"/>
  <c r="JI2024" i="9"/>
  <c r="JG2024" i="9"/>
  <c r="JF2025" i="9"/>
  <c r="JD2027" i="9" l="1"/>
  <c r="JE2026" i="9"/>
  <c r="JH2025" i="9"/>
  <c r="JI2025" i="9"/>
  <c r="JG2025" i="9"/>
  <c r="JF2026" i="9"/>
  <c r="JD2028" i="9" l="1"/>
  <c r="JE2027" i="9"/>
  <c r="JH2026" i="9"/>
  <c r="JI2026" i="9"/>
  <c r="JG2026" i="9"/>
  <c r="JF2027" i="9"/>
  <c r="JD2029" i="9" l="1"/>
  <c r="JE2028" i="9"/>
  <c r="JH2027" i="9"/>
  <c r="JI2027" i="9"/>
  <c r="JG2027" i="9"/>
  <c r="JF2028" i="9"/>
  <c r="JD2030" i="9" l="1"/>
  <c r="JE2029" i="9"/>
  <c r="JH2028" i="9"/>
  <c r="JI2028" i="9"/>
  <c r="JG2028" i="9"/>
  <c r="JF2029" i="9"/>
  <c r="JD2031" i="9" l="1"/>
  <c r="JE2030" i="9"/>
  <c r="JH2029" i="9"/>
  <c r="JI2029" i="9"/>
  <c r="JG2029" i="9"/>
  <c r="JF2030" i="9"/>
  <c r="JD2032" i="9" l="1"/>
  <c r="JE2031" i="9"/>
  <c r="JH2030" i="9"/>
  <c r="JI2030" i="9"/>
  <c r="JG2030" i="9"/>
  <c r="JF2031" i="9"/>
  <c r="JD2033" i="9" l="1"/>
  <c r="JE2032" i="9"/>
  <c r="JH2031" i="9"/>
  <c r="JI2031" i="9"/>
  <c r="JG2031" i="9"/>
  <c r="JF2032" i="9"/>
  <c r="JD2034" i="9" l="1"/>
  <c r="JE2033" i="9"/>
  <c r="JH2032" i="9"/>
  <c r="JI2032" i="9"/>
  <c r="JG2032" i="9"/>
  <c r="JF2033" i="9"/>
  <c r="JD2035" i="9" l="1"/>
  <c r="JE2034" i="9"/>
  <c r="JH2033" i="9"/>
  <c r="JI2033" i="9"/>
  <c r="JG2033" i="9"/>
  <c r="JF2034" i="9"/>
  <c r="JD2036" i="9" l="1"/>
  <c r="JE2035" i="9"/>
  <c r="JH2034" i="9"/>
  <c r="JI2034" i="9"/>
  <c r="JG2034" i="9"/>
  <c r="JF2035" i="9"/>
  <c r="JD2037" i="9" l="1"/>
  <c r="JE2036" i="9"/>
  <c r="JH2035" i="9"/>
  <c r="JI2035" i="9"/>
  <c r="JG2035" i="9"/>
  <c r="JF2036" i="9"/>
  <c r="JD2038" i="9" l="1"/>
  <c r="JE2037" i="9"/>
  <c r="JH2036" i="9"/>
  <c r="JI2036" i="9"/>
  <c r="JG2036" i="9"/>
  <c r="JF2037" i="9"/>
  <c r="JD2039" i="9" l="1"/>
  <c r="JE2038" i="9"/>
  <c r="JH2037" i="9"/>
  <c r="JI2037" i="9"/>
  <c r="JG2037" i="9"/>
  <c r="JF2038" i="9"/>
  <c r="JD2040" i="9" l="1"/>
  <c r="JE2039" i="9"/>
  <c r="JH2038" i="9"/>
  <c r="JI2038" i="9"/>
  <c r="JG2038" i="9"/>
  <c r="JF2039" i="9"/>
  <c r="JD2041" i="9" l="1"/>
  <c r="JE2040" i="9"/>
  <c r="JH2039" i="9"/>
  <c r="JI2039" i="9"/>
  <c r="JG2039" i="9"/>
  <c r="JF2040" i="9"/>
  <c r="JD2042" i="9" l="1"/>
  <c r="JE2041" i="9"/>
  <c r="JH2040" i="9"/>
  <c r="JI2040" i="9"/>
  <c r="JG2040" i="9"/>
  <c r="JF2041" i="9"/>
  <c r="JD2043" i="9" l="1"/>
  <c r="JE2042" i="9"/>
  <c r="JH2041" i="9"/>
  <c r="JI2041" i="9"/>
  <c r="JG2041" i="9"/>
  <c r="JF2042" i="9"/>
  <c r="JD2044" i="9" l="1"/>
  <c r="JE2043" i="9"/>
  <c r="JH2042" i="9"/>
  <c r="JI2042" i="9"/>
  <c r="JG2042" i="9"/>
  <c r="JF2043" i="9"/>
  <c r="JD2045" i="9" l="1"/>
  <c r="JE2044" i="9"/>
  <c r="JH2043" i="9"/>
  <c r="JI2043" i="9"/>
  <c r="JG2043" i="9"/>
  <c r="JF2044" i="9"/>
  <c r="JD2046" i="9" l="1"/>
  <c r="JE2045" i="9"/>
  <c r="JH2044" i="9"/>
  <c r="JI2044" i="9"/>
  <c r="JG2044" i="9"/>
  <c r="JF2045" i="9"/>
  <c r="JD2047" i="9" l="1"/>
  <c r="JE2046" i="9"/>
  <c r="JH2045" i="9"/>
  <c r="JI2045" i="9"/>
  <c r="JG2045" i="9"/>
  <c r="JF2046" i="9"/>
  <c r="JD2048" i="9" l="1"/>
  <c r="JE2047" i="9"/>
  <c r="JH2046" i="9"/>
  <c r="JI2046" i="9"/>
  <c r="JG2046" i="9"/>
  <c r="JF2047" i="9"/>
  <c r="JD2049" i="9" l="1"/>
  <c r="JE2048" i="9"/>
  <c r="JH2047" i="9"/>
  <c r="JI2047" i="9"/>
  <c r="JG2047" i="9"/>
  <c r="JF2048" i="9"/>
  <c r="JD2050" i="9" l="1"/>
  <c r="JE2049" i="9"/>
  <c r="JH2048" i="9"/>
  <c r="JI2048" i="9"/>
  <c r="JG2048" i="9"/>
  <c r="JF2049" i="9"/>
  <c r="JD2051" i="9" l="1"/>
  <c r="JE2050" i="9"/>
  <c r="JH2049" i="9"/>
  <c r="JI2049" i="9"/>
  <c r="JG2049" i="9"/>
  <c r="JF2050" i="9"/>
  <c r="JD2052" i="9" l="1"/>
  <c r="JE2051" i="9"/>
  <c r="JH2050" i="9"/>
  <c r="JI2050" i="9"/>
  <c r="JG2050" i="9"/>
  <c r="JF2051" i="9"/>
  <c r="JD2053" i="9" l="1"/>
  <c r="JE2052" i="9"/>
  <c r="JH2051" i="9"/>
  <c r="JI2051" i="9"/>
  <c r="JG2051" i="9"/>
  <c r="JF2052" i="9"/>
  <c r="JD2054" i="9" l="1"/>
  <c r="JE2053" i="9"/>
  <c r="JH2052" i="9"/>
  <c r="JI2052" i="9"/>
  <c r="JG2052" i="9"/>
  <c r="JF2053" i="9"/>
  <c r="JD2055" i="9" l="1"/>
  <c r="JE2054" i="9"/>
  <c r="JH2053" i="9"/>
  <c r="JI2053" i="9"/>
  <c r="JG2053" i="9"/>
  <c r="JF2054" i="9"/>
  <c r="JD2056" i="9" l="1"/>
  <c r="JE2055" i="9"/>
  <c r="JH2054" i="9"/>
  <c r="JI2054" i="9"/>
  <c r="JG2054" i="9"/>
  <c r="JF2055" i="9"/>
  <c r="JD2057" i="9" l="1"/>
  <c r="JE2056" i="9"/>
  <c r="JH2055" i="9"/>
  <c r="JI2055" i="9"/>
  <c r="JG2055" i="9"/>
  <c r="JF2056" i="9"/>
  <c r="JD2058" i="9" l="1"/>
  <c r="JE2057" i="9"/>
  <c r="JH2056" i="9"/>
  <c r="JI2056" i="9"/>
  <c r="JG2056" i="9"/>
  <c r="JF2057" i="9"/>
  <c r="JD2059" i="9" l="1"/>
  <c r="JE2058" i="9"/>
  <c r="JH2057" i="9"/>
  <c r="JI2057" i="9"/>
  <c r="JG2057" i="9"/>
  <c r="JF2058" i="9"/>
  <c r="JD2060" i="9" l="1"/>
  <c r="JE2059" i="9"/>
  <c r="JH2058" i="9"/>
  <c r="JI2058" i="9"/>
  <c r="JG2058" i="9"/>
  <c r="JF2059" i="9"/>
  <c r="JD2061" i="9" l="1"/>
  <c r="JE2060" i="9"/>
  <c r="JH2059" i="9"/>
  <c r="JI2059" i="9"/>
  <c r="JG2059" i="9"/>
  <c r="JF2060" i="9"/>
  <c r="JD2062" i="9" l="1"/>
  <c r="JE2061" i="9"/>
  <c r="JH2060" i="9"/>
  <c r="JI2060" i="9"/>
  <c r="JG2060" i="9"/>
  <c r="JF2061" i="9"/>
  <c r="JD2063" i="9" l="1"/>
  <c r="JE2062" i="9"/>
  <c r="JH2061" i="9"/>
  <c r="JI2061" i="9"/>
  <c r="JG2061" i="9"/>
  <c r="JF2062" i="9"/>
  <c r="JD2064" i="9" l="1"/>
  <c r="JE2063" i="9"/>
  <c r="JH2062" i="9"/>
  <c r="JI2062" i="9"/>
  <c r="JG2062" i="9"/>
  <c r="JF2063" i="9"/>
  <c r="JD2065" i="9" l="1"/>
  <c r="JE2064" i="9"/>
  <c r="JH2063" i="9"/>
  <c r="JI2063" i="9"/>
  <c r="JG2063" i="9"/>
  <c r="JF2064" i="9"/>
  <c r="JD2066" i="9" l="1"/>
  <c r="JE2065" i="9"/>
  <c r="JH2064" i="9"/>
  <c r="JI2064" i="9"/>
  <c r="JG2064" i="9"/>
  <c r="JF2065" i="9"/>
  <c r="JD2067" i="9" l="1"/>
  <c r="JE2066" i="9"/>
  <c r="JH2065" i="9"/>
  <c r="JI2065" i="9"/>
  <c r="JG2065" i="9"/>
  <c r="JF2066" i="9"/>
  <c r="JD2068" i="9" l="1"/>
  <c r="JE2067" i="9"/>
  <c r="JH2066" i="9"/>
  <c r="JI2066" i="9"/>
  <c r="JG2066" i="9"/>
  <c r="JF2067" i="9"/>
  <c r="JD2069" i="9" l="1"/>
  <c r="JE2068" i="9"/>
  <c r="JH2067" i="9"/>
  <c r="JI2067" i="9"/>
  <c r="JG2067" i="9"/>
  <c r="JF2068" i="9"/>
  <c r="JD2070" i="9" l="1"/>
  <c r="JE2069" i="9"/>
  <c r="JH2068" i="9"/>
  <c r="JI2068" i="9"/>
  <c r="JG2068" i="9"/>
  <c r="JF2069" i="9"/>
  <c r="JD2071" i="9" l="1"/>
  <c r="JE2070" i="9"/>
  <c r="JH2069" i="9"/>
  <c r="JI2069" i="9"/>
  <c r="JG2069" i="9"/>
  <c r="JF2070" i="9"/>
  <c r="JD2072" i="9" l="1"/>
  <c r="JE2071" i="9"/>
  <c r="JH2070" i="9"/>
  <c r="JI2070" i="9"/>
  <c r="JG2070" i="9"/>
  <c r="JF2071" i="9"/>
  <c r="JD2073" i="9" l="1"/>
  <c r="JE2072" i="9"/>
  <c r="JH2071" i="9"/>
  <c r="JI2071" i="9"/>
  <c r="JG2071" i="9"/>
  <c r="JF2072" i="9"/>
  <c r="JD2074" i="9" l="1"/>
  <c r="JE2073" i="9"/>
  <c r="JH2072" i="9"/>
  <c r="JI2072" i="9"/>
  <c r="JG2072" i="9"/>
  <c r="JF2073" i="9"/>
  <c r="JD2075" i="9" l="1"/>
  <c r="JE2074" i="9"/>
  <c r="JH2073" i="9"/>
  <c r="JI2073" i="9"/>
  <c r="JG2073" i="9"/>
  <c r="JF2074" i="9"/>
  <c r="JD2076" i="9" l="1"/>
  <c r="JE2075" i="9"/>
  <c r="JH2074" i="9"/>
  <c r="JI2074" i="9"/>
  <c r="JG2074" i="9"/>
  <c r="JF2075" i="9"/>
  <c r="JD2077" i="9" l="1"/>
  <c r="JE2076" i="9"/>
  <c r="JH2075" i="9"/>
  <c r="JI2075" i="9"/>
  <c r="JG2075" i="9"/>
  <c r="JF2076" i="9"/>
  <c r="JD2078" i="9" l="1"/>
  <c r="JE2077" i="9"/>
  <c r="JH2076" i="9"/>
  <c r="JI2076" i="9"/>
  <c r="JG2076" i="9"/>
  <c r="JF2077" i="9"/>
  <c r="JD2079" i="9" l="1"/>
  <c r="JE2078" i="9"/>
  <c r="JH2077" i="9"/>
  <c r="JI2077" i="9"/>
  <c r="JG2077" i="9"/>
  <c r="JF2078" i="9"/>
  <c r="JD2080" i="9" l="1"/>
  <c r="JE2079" i="9"/>
  <c r="JH2078" i="9"/>
  <c r="JI2078" i="9"/>
  <c r="JG2078" i="9"/>
  <c r="JF2079" i="9"/>
  <c r="JD2081" i="9" l="1"/>
  <c r="JE2080" i="9"/>
  <c r="JH2079" i="9"/>
  <c r="JI2079" i="9"/>
  <c r="JG2079" i="9"/>
  <c r="JF2080" i="9"/>
  <c r="JD2082" i="9" l="1"/>
  <c r="JE2081" i="9"/>
  <c r="JH2080" i="9"/>
  <c r="JI2080" i="9"/>
  <c r="JG2080" i="9"/>
  <c r="JF2081" i="9"/>
  <c r="JD2083" i="9" l="1"/>
  <c r="JE2082" i="9"/>
  <c r="JH2081" i="9"/>
  <c r="JI2081" i="9"/>
  <c r="JG2081" i="9"/>
  <c r="JF2082" i="9"/>
  <c r="JD2084" i="9" l="1"/>
  <c r="JE2083" i="9"/>
  <c r="JH2082" i="9"/>
  <c r="JI2082" i="9"/>
  <c r="JG2082" i="9"/>
  <c r="JF2083" i="9"/>
  <c r="JD2085" i="9" l="1"/>
  <c r="JE2084" i="9"/>
  <c r="JH2083" i="9"/>
  <c r="JI2083" i="9"/>
  <c r="JG2083" i="9"/>
  <c r="JF2084" i="9"/>
  <c r="JD2086" i="9" l="1"/>
  <c r="JE2085" i="9"/>
  <c r="JH2084" i="9"/>
  <c r="JI2084" i="9"/>
  <c r="JG2084" i="9"/>
  <c r="JF2085" i="9"/>
  <c r="JD2087" i="9" l="1"/>
  <c r="JE2086" i="9"/>
  <c r="JH2085" i="9"/>
  <c r="JI2085" i="9"/>
  <c r="JG2085" i="9"/>
  <c r="JF2086" i="9"/>
  <c r="JD2088" i="9" l="1"/>
  <c r="JE2087" i="9"/>
  <c r="JH2086" i="9"/>
  <c r="JI2086" i="9"/>
  <c r="JG2086" i="9"/>
  <c r="JF2087" i="9"/>
  <c r="JD2089" i="9" l="1"/>
  <c r="JE2088" i="9"/>
  <c r="JH2087" i="9"/>
  <c r="JI2087" i="9"/>
  <c r="JG2087" i="9"/>
  <c r="JF2088" i="9"/>
  <c r="JD2090" i="9" l="1"/>
  <c r="JE2089" i="9"/>
  <c r="JH2088" i="9"/>
  <c r="JI2088" i="9"/>
  <c r="JG2088" i="9"/>
  <c r="JF2089" i="9"/>
  <c r="JD2091" i="9" l="1"/>
  <c r="JE2090" i="9"/>
  <c r="JH2089" i="9"/>
  <c r="JI2089" i="9"/>
  <c r="JG2089" i="9"/>
  <c r="JF2090" i="9"/>
  <c r="JD2092" i="9" l="1"/>
  <c r="JE2091" i="9"/>
  <c r="JH2090" i="9"/>
  <c r="JI2090" i="9"/>
  <c r="JG2090" i="9"/>
  <c r="JF2091" i="9"/>
  <c r="JD2093" i="9" l="1"/>
  <c r="JE2092" i="9"/>
  <c r="JH2091" i="9"/>
  <c r="JI2091" i="9"/>
  <c r="JG2091" i="9"/>
  <c r="JF2092" i="9"/>
  <c r="JD2094" i="9" l="1"/>
  <c r="JE2093" i="9"/>
  <c r="JH2092" i="9"/>
  <c r="JI2092" i="9"/>
  <c r="JG2092" i="9"/>
  <c r="JF2093" i="9"/>
  <c r="JD2095" i="9" l="1"/>
  <c r="JE2094" i="9"/>
  <c r="JH2093" i="9"/>
  <c r="JI2093" i="9"/>
  <c r="JG2093" i="9"/>
  <c r="JF2094" i="9"/>
  <c r="JD2096" i="9" l="1"/>
  <c r="JE2095" i="9"/>
  <c r="JH2094" i="9"/>
  <c r="JI2094" i="9"/>
  <c r="JG2094" i="9"/>
  <c r="JF2095" i="9"/>
  <c r="JD2097" i="9" l="1"/>
  <c r="JE2096" i="9"/>
  <c r="JH2095" i="9"/>
  <c r="JI2095" i="9"/>
  <c r="JG2095" i="9"/>
  <c r="JF2096" i="9"/>
  <c r="JD2098" i="9" l="1"/>
  <c r="JE2097" i="9"/>
  <c r="JH2096" i="9"/>
  <c r="JI2096" i="9"/>
  <c r="JG2096" i="9"/>
  <c r="JI2097" i="9"/>
  <c r="JE2098" i="9" l="1"/>
  <c r="JD2099" i="9"/>
  <c r="JG2097" i="9"/>
  <c r="JH2098" i="9"/>
  <c r="JH2097" i="9"/>
  <c r="JF2097" i="9"/>
  <c r="JF2098" i="9"/>
  <c r="JI2098" i="9"/>
  <c r="JE2099" i="9" l="1"/>
  <c r="JD2100" i="9"/>
  <c r="JH2099" i="9"/>
  <c r="JG2098" i="9"/>
  <c r="JG2099" i="9"/>
  <c r="JF2099" i="9"/>
  <c r="JI2099" i="9"/>
  <c r="JE2100" i="9" l="1"/>
  <c r="JD2101" i="9"/>
  <c r="JF2100" i="9"/>
  <c r="JH2100" i="9"/>
  <c r="JG2100" i="9"/>
  <c r="JE2101" i="9" l="1"/>
  <c r="JD2102" i="9"/>
  <c r="JH2101" i="9"/>
  <c r="JI2100" i="9"/>
  <c r="JG2101" i="9"/>
  <c r="JF2101" i="9"/>
  <c r="JI2101" i="9"/>
  <c r="JE2102" i="9" l="1"/>
  <c r="JD2103" i="9"/>
  <c r="JH2102" i="9"/>
  <c r="JG2102" i="9"/>
  <c r="JE2103" i="9" l="1"/>
  <c r="JD2104" i="9"/>
  <c r="JF2102" i="9"/>
  <c r="JI2102" i="9"/>
  <c r="JH2103" i="9"/>
  <c r="JG2103" i="9"/>
  <c r="JE2104" i="9" l="1"/>
  <c r="JD2105" i="9"/>
  <c r="JF2103" i="9"/>
  <c r="JI2103" i="9"/>
  <c r="JH2104" i="9"/>
  <c r="JG2104" i="9"/>
  <c r="JE2105" i="9" l="1"/>
  <c r="JD2106" i="9"/>
  <c r="JF2104" i="9"/>
  <c r="JF2105" i="9"/>
  <c r="JI2104" i="9"/>
  <c r="JH2105" i="9"/>
  <c r="JG2105" i="9"/>
  <c r="JE2106" i="9" l="1"/>
  <c r="JD2107" i="9"/>
  <c r="JH2106" i="9"/>
  <c r="JI2105" i="9"/>
  <c r="JG2106" i="9"/>
  <c r="JF2106" i="9"/>
  <c r="JI2106" i="9"/>
  <c r="JE2107" i="9" l="1"/>
  <c r="JD2108" i="9"/>
  <c r="JF2107" i="9"/>
  <c r="JH2107" i="9"/>
  <c r="JG2107" i="9"/>
  <c r="JE2108" i="9" l="1"/>
  <c r="JD2109" i="9"/>
  <c r="JH2108" i="9"/>
  <c r="JI2107" i="9"/>
  <c r="JG2108" i="9"/>
  <c r="JF2108" i="9"/>
  <c r="JI2108" i="9"/>
  <c r="JE2109" i="9" l="1"/>
  <c r="JD2110" i="9"/>
  <c r="JH2109" i="9"/>
  <c r="JG2109" i="9"/>
  <c r="JE2110" i="9" l="1"/>
  <c r="JD2111" i="9"/>
  <c r="JF2109" i="9"/>
  <c r="JI2109" i="9"/>
  <c r="JH2110" i="9"/>
  <c r="JG2110" i="9"/>
  <c r="JE2111" i="9" l="1"/>
  <c r="JD2112" i="9"/>
  <c r="JF2110" i="9"/>
  <c r="JI2110" i="9"/>
  <c r="JH2111" i="9"/>
  <c r="JG2111" i="9"/>
  <c r="JE2112" i="9" l="1"/>
  <c r="JD2113" i="9"/>
  <c r="JF2111" i="9"/>
  <c r="JI2111" i="9"/>
  <c r="JH2112" i="9"/>
  <c r="JG2112" i="9"/>
  <c r="JE2113" i="9" l="1"/>
  <c r="JD2114" i="9"/>
  <c r="JF2112" i="9"/>
  <c r="JI2112" i="9"/>
  <c r="JH2113" i="9"/>
  <c r="JG2113" i="9"/>
  <c r="JE2114" i="9" l="1"/>
  <c r="JD2115" i="9"/>
  <c r="JF2113" i="9"/>
  <c r="JI2113" i="9"/>
  <c r="JH2114" i="9"/>
  <c r="JG2114" i="9"/>
  <c r="JE2115" i="9" l="1"/>
  <c r="JD2116" i="9"/>
  <c r="JF2114" i="9"/>
  <c r="JI2114" i="9"/>
  <c r="JH2115" i="9"/>
  <c r="JG2115" i="9"/>
  <c r="JE2116" i="9" l="1"/>
  <c r="JD2117" i="9"/>
  <c r="JF2115" i="9"/>
  <c r="JI2115" i="9"/>
  <c r="JH2116" i="9"/>
  <c r="JG2116" i="9"/>
  <c r="JE2117" i="9" l="1"/>
  <c r="JD2118" i="9"/>
  <c r="JF2116" i="9"/>
  <c r="JI2116" i="9"/>
  <c r="JH2117" i="9"/>
  <c r="JG2117" i="9"/>
  <c r="JE2118" i="9" l="1"/>
  <c r="JD2119" i="9"/>
  <c r="JF2117" i="9"/>
  <c r="JI2117" i="9"/>
  <c r="JH2118" i="9"/>
  <c r="JG2118" i="9"/>
  <c r="JE2119" i="9" l="1"/>
  <c r="JD2120" i="9"/>
  <c r="JF2118" i="9"/>
  <c r="JI2118" i="9"/>
  <c r="JH2119" i="9"/>
  <c r="JG2119" i="9"/>
  <c r="JE2120" i="9" l="1"/>
  <c r="JD2121" i="9"/>
  <c r="JF2119" i="9"/>
  <c r="JI2119" i="9"/>
  <c r="JH2120" i="9"/>
  <c r="JG2120" i="9"/>
  <c r="JE2121" i="9" l="1"/>
  <c r="JD2122" i="9"/>
  <c r="JF2120" i="9"/>
  <c r="JI2120" i="9"/>
  <c r="JH2121" i="9"/>
  <c r="JG2121" i="9"/>
  <c r="JE2122" i="9" l="1"/>
  <c r="JD2123" i="9"/>
  <c r="JF2121" i="9"/>
  <c r="JI2121" i="9"/>
  <c r="JH2122" i="9"/>
  <c r="JG2122" i="9"/>
  <c r="JE2123" i="9" l="1"/>
  <c r="JD2124" i="9"/>
  <c r="JF2122" i="9"/>
  <c r="JI2122" i="9"/>
  <c r="JH2123" i="9"/>
  <c r="JG2123" i="9"/>
  <c r="JE2124" i="9" l="1"/>
  <c r="JD2125" i="9"/>
  <c r="JF2123" i="9"/>
  <c r="JI2123" i="9"/>
  <c r="JH2124" i="9"/>
  <c r="JG2124" i="9"/>
  <c r="JE2125" i="9" l="1"/>
  <c r="JD2126" i="9"/>
  <c r="JF2124" i="9"/>
  <c r="JG2125" i="9"/>
  <c r="JF2125" i="9"/>
  <c r="JI2124" i="9"/>
  <c r="JH2125" i="9"/>
  <c r="JI2125" i="9"/>
  <c r="JE2126" i="9" l="1"/>
  <c r="JD2127" i="9"/>
  <c r="JH2126" i="9"/>
  <c r="JG2126" i="9"/>
  <c r="JE2127" i="9" l="1"/>
  <c r="JD2128" i="9"/>
  <c r="JF2126" i="9"/>
  <c r="JI2126" i="9"/>
  <c r="JH2127" i="9"/>
  <c r="JG2127" i="9"/>
  <c r="JE2128" i="9" l="1"/>
  <c r="JD2129" i="9"/>
  <c r="JF2127" i="9"/>
  <c r="JI2127" i="9"/>
  <c r="JH2128" i="9"/>
  <c r="JG2128" i="9"/>
  <c r="JE2129" i="9" l="1"/>
  <c r="JD2130" i="9"/>
  <c r="JF2128" i="9"/>
  <c r="JI2128" i="9"/>
  <c r="JH2129" i="9"/>
  <c r="JG2129" i="9"/>
  <c r="JE2130" i="9" l="1"/>
  <c r="JD2131" i="9"/>
  <c r="JF2129" i="9"/>
  <c r="JI2129" i="9"/>
  <c r="JH2130" i="9"/>
  <c r="JG2130" i="9"/>
  <c r="JE2131" i="9" l="1"/>
  <c r="JD2132" i="9"/>
  <c r="JF2130" i="9"/>
  <c r="JI2130" i="9"/>
  <c r="JH2131" i="9"/>
  <c r="JG2131" i="9"/>
  <c r="JE2132" i="9" l="1"/>
  <c r="JD2133" i="9"/>
  <c r="JF2131" i="9"/>
  <c r="JI2131" i="9"/>
  <c r="JH2132" i="9"/>
  <c r="JG2132" i="9"/>
  <c r="JE2133" i="9" l="1"/>
  <c r="JD2134" i="9"/>
  <c r="JF2132" i="9"/>
  <c r="JI2132" i="9"/>
  <c r="JH2133" i="9"/>
  <c r="JG2133" i="9"/>
  <c r="JE2134" i="9" l="1"/>
  <c r="JD2135" i="9"/>
  <c r="JF2133" i="9"/>
  <c r="JI2133" i="9"/>
  <c r="JH2134" i="9"/>
  <c r="JG2134" i="9"/>
  <c r="JE2135" i="9" l="1"/>
  <c r="JD2136" i="9"/>
  <c r="JF2134" i="9"/>
  <c r="JI2134" i="9"/>
  <c r="JH2135" i="9"/>
  <c r="JG2135" i="9"/>
  <c r="JE2136" i="9" l="1"/>
  <c r="JD2137" i="9"/>
  <c r="JF2135" i="9"/>
  <c r="JI2135" i="9"/>
  <c r="JH2136" i="9"/>
  <c r="JG2136" i="9"/>
  <c r="JE2137" i="9" l="1"/>
  <c r="JD2138" i="9"/>
  <c r="JF2136" i="9"/>
  <c r="JI2136" i="9"/>
  <c r="JH2137" i="9"/>
  <c r="JG2137" i="9"/>
  <c r="JE2138" i="9" l="1"/>
  <c r="JD2139" i="9"/>
  <c r="JF2137" i="9"/>
  <c r="JI2137" i="9"/>
  <c r="JH2138" i="9"/>
  <c r="JG2138" i="9"/>
  <c r="JE2139" i="9" l="1"/>
  <c r="JD2140" i="9"/>
  <c r="JF2138" i="9"/>
  <c r="JI2138" i="9"/>
  <c r="JH2139" i="9"/>
  <c r="JG2139" i="9"/>
  <c r="JE2140" i="9" l="1"/>
  <c r="JD2141" i="9"/>
  <c r="JF2139" i="9"/>
  <c r="JI2139" i="9"/>
  <c r="JH2140" i="9"/>
  <c r="JG2140" i="9"/>
  <c r="JE2141" i="9" l="1"/>
  <c r="JD2142" i="9"/>
  <c r="JF2140" i="9"/>
  <c r="JI2140" i="9"/>
  <c r="JH2141" i="9"/>
  <c r="JG2141" i="9"/>
  <c r="JE2142" i="9" l="1"/>
  <c r="JD2143" i="9"/>
  <c r="JF2141" i="9"/>
  <c r="JI2141" i="9"/>
  <c r="JH2142" i="9"/>
  <c r="JG2142" i="9"/>
  <c r="JE2143" i="9" l="1"/>
  <c r="JD2144" i="9"/>
  <c r="JF2142" i="9"/>
  <c r="JI2142" i="9"/>
  <c r="JH2143" i="9"/>
  <c r="JG2143" i="9"/>
  <c r="JE2144" i="9" l="1"/>
  <c r="JD2145" i="9"/>
  <c r="JF2143" i="9"/>
  <c r="JI2143" i="9"/>
  <c r="JH2144" i="9"/>
  <c r="JG2144" i="9"/>
  <c r="JE2145" i="9" l="1"/>
  <c r="JD2146" i="9"/>
  <c r="JF2144" i="9"/>
  <c r="JI2144" i="9"/>
  <c r="JH2145" i="9"/>
  <c r="JG2145" i="9"/>
  <c r="JE2146" i="9" l="1"/>
  <c r="JD2147" i="9"/>
  <c r="JF2145" i="9"/>
  <c r="JI2145" i="9"/>
  <c r="JH2146" i="9"/>
  <c r="JG2146" i="9"/>
  <c r="JE2147" i="9" l="1"/>
  <c r="JD2148" i="9"/>
  <c r="JF2146" i="9"/>
  <c r="JI2146" i="9"/>
  <c r="JH2147" i="9"/>
  <c r="JG2147" i="9"/>
  <c r="JE2148" i="9" l="1"/>
  <c r="JD2149" i="9"/>
  <c r="JF2147" i="9"/>
  <c r="JI2147" i="9"/>
  <c r="JH2148" i="9"/>
  <c r="JG2148" i="9"/>
  <c r="JE2149" i="9" l="1"/>
  <c r="JD2150" i="9"/>
  <c r="JF2148" i="9"/>
  <c r="JI2148" i="9"/>
  <c r="JH2149" i="9"/>
  <c r="JG2149" i="9"/>
  <c r="JE2150" i="9" l="1"/>
  <c r="JD2151" i="9"/>
  <c r="JF2149" i="9"/>
  <c r="JI2149" i="9"/>
  <c r="JH2150" i="9"/>
  <c r="JG2150" i="9"/>
  <c r="JE2151" i="9" l="1"/>
  <c r="JD2152" i="9"/>
  <c r="JF2150" i="9"/>
  <c r="JI2150" i="9"/>
  <c r="JH2151" i="9"/>
  <c r="JG2151" i="9"/>
  <c r="JE2152" i="9" l="1"/>
  <c r="JD2153" i="9"/>
  <c r="JF2151" i="9"/>
  <c r="JI2151" i="9"/>
  <c r="JH2152" i="9"/>
  <c r="JG2152" i="9"/>
  <c r="JE2153" i="9" l="1"/>
  <c r="JD2154" i="9"/>
  <c r="JF2152" i="9"/>
  <c r="JI2152" i="9"/>
  <c r="JH2153" i="9"/>
  <c r="JG2153" i="9"/>
  <c r="JE2154" i="9" l="1"/>
  <c r="JD2155" i="9"/>
  <c r="JF2153" i="9"/>
  <c r="JI2153" i="9"/>
  <c r="JH2154" i="9"/>
  <c r="JG2154" i="9"/>
  <c r="JE2155" i="9" l="1"/>
  <c r="JD2156" i="9"/>
  <c r="JF2154" i="9"/>
  <c r="JI2154" i="9"/>
  <c r="JH2155" i="9"/>
  <c r="JG2155" i="9"/>
  <c r="JE2156" i="9" l="1"/>
  <c r="JD2157" i="9"/>
  <c r="JF2155" i="9"/>
  <c r="JI2155" i="9"/>
  <c r="JH2156" i="9"/>
  <c r="JG2156" i="9"/>
  <c r="JE2157" i="9" l="1"/>
  <c r="JD2158" i="9"/>
  <c r="JF2156" i="9"/>
  <c r="JF2157" i="9"/>
  <c r="JI2156" i="9"/>
  <c r="JH2157" i="9"/>
  <c r="JG2157" i="9"/>
  <c r="JE2158" i="9" l="1"/>
  <c r="JD2159" i="9"/>
  <c r="JH2158" i="9"/>
  <c r="JI2157" i="9"/>
  <c r="JG2158" i="9"/>
  <c r="JF2158" i="9"/>
  <c r="JI2158" i="9"/>
  <c r="JE2159" i="9" l="1"/>
  <c r="JD2160" i="9"/>
  <c r="JH2159" i="9"/>
  <c r="JG2159" i="9"/>
  <c r="JE2160" i="9" l="1"/>
  <c r="JD2161" i="9"/>
  <c r="JF2159" i="9"/>
  <c r="JI2159" i="9"/>
  <c r="JH2160" i="9"/>
  <c r="JG2160" i="9"/>
  <c r="JE2161" i="9" l="1"/>
  <c r="JD2162" i="9"/>
  <c r="JF2160" i="9"/>
  <c r="JI2160" i="9"/>
  <c r="JH2161" i="9"/>
  <c r="JG2161" i="9"/>
  <c r="JE2162" i="9" l="1"/>
  <c r="JD2163" i="9"/>
  <c r="JF2161" i="9"/>
  <c r="JI2161" i="9"/>
  <c r="JH2162" i="9"/>
  <c r="JG2162" i="9"/>
  <c r="JE2163" i="9" l="1"/>
  <c r="JD2164" i="9"/>
  <c r="JF2162" i="9"/>
  <c r="JI2162" i="9"/>
  <c r="JH2163" i="9"/>
  <c r="JG2163" i="9"/>
  <c r="JE2164" i="9" l="1"/>
  <c r="JD2165" i="9"/>
  <c r="JF2163" i="9"/>
  <c r="JI2163" i="9"/>
  <c r="JH2164" i="9"/>
  <c r="JG2164" i="9"/>
  <c r="JE2165" i="9" l="1"/>
  <c r="JD2166" i="9"/>
  <c r="JF2164" i="9"/>
  <c r="JI2164" i="9"/>
  <c r="JH2165" i="9"/>
  <c r="JG2165" i="9"/>
  <c r="JE2166" i="9" l="1"/>
  <c r="JD2167" i="9"/>
  <c r="JF2165" i="9"/>
  <c r="JI2165" i="9"/>
  <c r="JH2166" i="9"/>
  <c r="JG2166" i="9"/>
  <c r="JE2167" i="9" l="1"/>
  <c r="JD2168" i="9"/>
  <c r="JF2166" i="9"/>
  <c r="JI2166" i="9"/>
  <c r="JH2167" i="9"/>
  <c r="JG2167" i="9"/>
  <c r="JE2168" i="9" l="1"/>
  <c r="JD2169" i="9"/>
  <c r="JF2167" i="9"/>
  <c r="JI2167" i="9"/>
  <c r="JH2168" i="9"/>
  <c r="JG2168" i="9"/>
  <c r="JE2169" i="9" l="1"/>
  <c r="JD2170" i="9"/>
  <c r="JF2168" i="9"/>
  <c r="JI2168" i="9"/>
  <c r="JH2169" i="9"/>
  <c r="JG2169" i="9"/>
  <c r="JE2170" i="9" l="1"/>
  <c r="JD2171" i="9"/>
  <c r="JF2169" i="9"/>
  <c r="JI2169" i="9"/>
  <c r="JH2170" i="9"/>
  <c r="JG2170" i="9"/>
  <c r="JE2171" i="9" l="1"/>
  <c r="JD2172" i="9"/>
  <c r="JF2170" i="9"/>
  <c r="JI2170" i="9"/>
  <c r="JH2171" i="9"/>
  <c r="JG2171" i="9"/>
  <c r="JE2172" i="9" l="1"/>
  <c r="JD2173" i="9"/>
  <c r="JF2171" i="9"/>
  <c r="JI2171" i="9"/>
  <c r="JH2172" i="9"/>
  <c r="JG2172" i="9"/>
  <c r="JE2173" i="9" l="1"/>
  <c r="JD2174" i="9"/>
  <c r="JF2172" i="9"/>
  <c r="JI2172" i="9"/>
  <c r="JH2173" i="9"/>
  <c r="JG2173" i="9"/>
  <c r="JE2174" i="9" l="1"/>
  <c r="JD2175" i="9"/>
  <c r="JF2173" i="9"/>
  <c r="JI2173" i="9"/>
  <c r="JH2174" i="9"/>
  <c r="JG2174" i="9"/>
  <c r="JE2175" i="9" l="1"/>
  <c r="JD2176" i="9"/>
  <c r="JF2174" i="9"/>
  <c r="JI2174" i="9"/>
  <c r="JH2175" i="9"/>
  <c r="JG2175" i="9"/>
  <c r="JE2176" i="9" l="1"/>
  <c r="JD2177" i="9"/>
  <c r="JF2175" i="9"/>
  <c r="JI2175" i="9"/>
  <c r="JH2176" i="9"/>
  <c r="JG2176" i="9"/>
  <c r="JE2177" i="9" l="1"/>
  <c r="JD2178" i="9"/>
  <c r="JF2176" i="9"/>
  <c r="JF2177" i="9"/>
  <c r="JI2176" i="9"/>
  <c r="JH2177" i="9"/>
  <c r="JG2177" i="9"/>
  <c r="JE2178" i="9" l="1"/>
  <c r="JD2179" i="9"/>
  <c r="JH2178" i="9"/>
  <c r="JI2177" i="9"/>
  <c r="JG2178" i="9"/>
  <c r="JF2178" i="9"/>
  <c r="JI2178" i="9"/>
  <c r="JE2179" i="9" l="1"/>
  <c r="JD2180" i="9"/>
  <c r="JH2179" i="9"/>
  <c r="JG2179" i="9"/>
  <c r="JE2180" i="9" l="1"/>
  <c r="JD2181" i="9"/>
  <c r="JF2179" i="9"/>
  <c r="JI2179" i="9"/>
  <c r="JH2180" i="9"/>
  <c r="JG2180" i="9"/>
  <c r="JE2181" i="9" l="1"/>
  <c r="JD2182" i="9"/>
  <c r="JF2180" i="9"/>
  <c r="JI2180" i="9"/>
  <c r="JH2181" i="9"/>
  <c r="JG2181" i="9"/>
  <c r="JE2182" i="9" l="1"/>
  <c r="JD2183" i="9"/>
  <c r="JF2181" i="9"/>
  <c r="JI2181" i="9"/>
  <c r="JH2182" i="9"/>
  <c r="JG2182" i="9"/>
  <c r="JE2183" i="9" l="1"/>
  <c r="JD2184" i="9"/>
  <c r="JF2182" i="9"/>
  <c r="JI2182" i="9"/>
  <c r="JH2183" i="9"/>
  <c r="JG2183" i="9"/>
  <c r="JE2184" i="9" l="1"/>
  <c r="JD2185" i="9"/>
  <c r="JF2183" i="9"/>
  <c r="JI2183" i="9"/>
  <c r="JH2184" i="9"/>
  <c r="JG2184" i="9"/>
  <c r="JE2185" i="9" l="1"/>
  <c r="JD2186" i="9"/>
  <c r="JF2184" i="9"/>
  <c r="JI2184" i="9"/>
  <c r="JH2185" i="9"/>
  <c r="JG2185" i="9"/>
  <c r="JE2186" i="9" l="1"/>
  <c r="JD2187" i="9"/>
  <c r="JF2185" i="9"/>
  <c r="JI2185" i="9"/>
  <c r="JH2186" i="9"/>
  <c r="JG2186" i="9"/>
  <c r="JE2187" i="9" l="1"/>
  <c r="JD2188" i="9"/>
  <c r="JF2186" i="9"/>
  <c r="JI2186" i="9"/>
  <c r="JH2187" i="9"/>
  <c r="JG2187" i="9"/>
  <c r="JE2188" i="9" l="1"/>
  <c r="JD2189" i="9"/>
  <c r="JF2187" i="9"/>
  <c r="JI2187" i="9"/>
  <c r="JH2188" i="9"/>
  <c r="JG2188" i="9"/>
  <c r="JE2189" i="9" l="1"/>
  <c r="JD2190" i="9"/>
  <c r="JF2188" i="9"/>
  <c r="JF2189" i="9"/>
  <c r="JI2188" i="9"/>
  <c r="JH2189" i="9"/>
  <c r="JG2189" i="9"/>
  <c r="JE2190" i="9" l="1"/>
  <c r="JD2191" i="9"/>
  <c r="JH2190" i="9"/>
  <c r="JI2189" i="9"/>
  <c r="JG2190" i="9"/>
  <c r="JF2190" i="9"/>
  <c r="JI2190" i="9"/>
  <c r="JE2191" i="9" l="1"/>
  <c r="JD2192" i="9"/>
  <c r="JF2191" i="9"/>
  <c r="JH2191" i="9"/>
  <c r="JG2191" i="9"/>
  <c r="JE2192" i="9" l="1"/>
  <c r="JD2193" i="9"/>
  <c r="JH2192" i="9"/>
  <c r="JI2191" i="9"/>
  <c r="JG2192" i="9"/>
  <c r="JF2192" i="9"/>
  <c r="JI2192" i="9"/>
  <c r="JE2193" i="9" l="1"/>
  <c r="JD2194" i="9"/>
  <c r="JF2193" i="9"/>
  <c r="JH2193" i="9"/>
  <c r="JG2193" i="9"/>
  <c r="JE2194" i="9" l="1"/>
  <c r="JD2195" i="9"/>
  <c r="JH2194" i="9"/>
  <c r="JI2193" i="9"/>
  <c r="JG2194" i="9"/>
  <c r="JF2194" i="9"/>
  <c r="JI2194" i="9"/>
  <c r="JE2195" i="9" l="1"/>
  <c r="JD2196" i="9"/>
  <c r="JF2195" i="9"/>
  <c r="JH2195" i="9"/>
  <c r="JG2195" i="9"/>
  <c r="JE2196" i="9" l="1"/>
  <c r="JD2197" i="9"/>
  <c r="JH2196" i="9"/>
  <c r="JI2195" i="9"/>
  <c r="JG2196" i="9"/>
  <c r="JF2196" i="9"/>
  <c r="JI2196" i="9"/>
  <c r="JE2197" i="9" l="1"/>
  <c r="JD2198" i="9"/>
  <c r="JF2197" i="9"/>
  <c r="JH2197" i="9"/>
  <c r="JG2197" i="9"/>
  <c r="JE2198" i="9" l="1"/>
  <c r="JD2199" i="9"/>
  <c r="JH2198" i="9"/>
  <c r="JI2197" i="9"/>
  <c r="JG2198" i="9"/>
  <c r="JF2198" i="9"/>
  <c r="JI2198" i="9"/>
  <c r="JE2199" i="9" l="1"/>
  <c r="JD2200" i="9"/>
  <c r="JF2199" i="9"/>
  <c r="JH2199" i="9"/>
  <c r="JG2199" i="9"/>
  <c r="JE2200" i="9" l="1"/>
  <c r="JD2201" i="9"/>
  <c r="JH2200" i="9"/>
  <c r="JI2199" i="9"/>
  <c r="JG2200" i="9"/>
  <c r="JF2200" i="9"/>
  <c r="JI2200" i="9"/>
  <c r="JE2201" i="9" l="1"/>
  <c r="JD2202" i="9"/>
  <c r="JH2201" i="9"/>
  <c r="JG2201" i="9"/>
  <c r="JE2202" i="9" l="1"/>
  <c r="JD2203" i="9"/>
  <c r="JF2201" i="9"/>
  <c r="JF2202" i="9"/>
  <c r="JI2201" i="9"/>
  <c r="JH2202" i="9"/>
  <c r="JG2202" i="9"/>
  <c r="JE2203" i="9" l="1"/>
  <c r="JD2204" i="9"/>
  <c r="JH2203" i="9"/>
  <c r="JI2202" i="9"/>
  <c r="JG2203" i="9"/>
  <c r="JF2203" i="9"/>
  <c r="JI2203" i="9"/>
  <c r="JE2204" i="9" l="1"/>
  <c r="JD2205" i="9"/>
  <c r="JH2204" i="9"/>
  <c r="JG2204" i="9"/>
  <c r="JE2205" i="9" l="1"/>
  <c r="JD2206" i="9"/>
  <c r="JF2204" i="9"/>
  <c r="JI2204" i="9"/>
  <c r="JH2205" i="9"/>
  <c r="JG2205" i="9"/>
  <c r="JE2206" i="9" l="1"/>
  <c r="JD2207" i="9"/>
  <c r="JF2205" i="9"/>
  <c r="JI2205" i="9"/>
  <c r="JH2206" i="9"/>
  <c r="JG2206" i="9"/>
  <c r="JE2207" i="9" l="1"/>
  <c r="JD2208" i="9"/>
  <c r="JF2206" i="9"/>
  <c r="JI2206" i="9"/>
  <c r="JH2207" i="9"/>
  <c r="JG2207" i="9"/>
  <c r="JE2208" i="9" l="1"/>
  <c r="JD2209" i="9"/>
  <c r="JF2207" i="9"/>
  <c r="JI2207" i="9"/>
  <c r="JH2208" i="9"/>
  <c r="JG2208" i="9"/>
  <c r="JE2209" i="9" l="1"/>
  <c r="JD2210" i="9"/>
  <c r="JF2208" i="9"/>
  <c r="JI2208" i="9"/>
  <c r="JH2209" i="9"/>
  <c r="JG2209" i="9"/>
  <c r="JE2210" i="9" l="1"/>
  <c r="JD2211" i="9"/>
  <c r="JF2209" i="9"/>
  <c r="JI2209" i="9"/>
  <c r="JH2210" i="9"/>
  <c r="JG2210" i="9"/>
  <c r="JE2211" i="9" l="1"/>
  <c r="JD2212" i="9"/>
  <c r="JF2210" i="9"/>
  <c r="JI2210" i="9"/>
  <c r="JH2211" i="9"/>
  <c r="JG2211" i="9"/>
  <c r="JE2212" i="9" l="1"/>
  <c r="JD2213" i="9"/>
  <c r="JF2211" i="9"/>
  <c r="JI2211" i="9"/>
  <c r="JH2212" i="9"/>
  <c r="JG2212" i="9"/>
  <c r="JE2213" i="9" l="1"/>
  <c r="JD2214" i="9"/>
  <c r="JF2212" i="9"/>
  <c r="JI2212" i="9"/>
  <c r="JH2213" i="9"/>
  <c r="JG2213" i="9"/>
  <c r="JE2214" i="9" l="1"/>
  <c r="JD2215" i="9"/>
  <c r="JF2213" i="9"/>
  <c r="JI2213" i="9"/>
  <c r="JH2214" i="9"/>
  <c r="JG2214" i="9"/>
  <c r="JE2215" i="9" l="1"/>
  <c r="JD2216" i="9"/>
  <c r="JF2214" i="9"/>
  <c r="JI2214" i="9"/>
  <c r="JH2215" i="9"/>
  <c r="JG2215" i="9"/>
  <c r="JE2216" i="9" l="1"/>
  <c r="JD2217" i="9"/>
  <c r="JF2215" i="9"/>
  <c r="JF2216" i="9"/>
  <c r="JI2215" i="9"/>
  <c r="JH2216" i="9"/>
  <c r="JG2216" i="9"/>
  <c r="JE2217" i="9" l="1"/>
  <c r="JD2218" i="9"/>
  <c r="JH2217" i="9"/>
  <c r="JI2216" i="9"/>
  <c r="JG2217" i="9"/>
  <c r="JF2217" i="9"/>
  <c r="JI2217" i="9"/>
  <c r="JE2218" i="9" l="1"/>
  <c r="JD2219" i="9"/>
  <c r="JF2218" i="9"/>
  <c r="JH2218" i="9"/>
  <c r="JG2218" i="9"/>
  <c r="JE2219" i="9" l="1"/>
  <c r="JD2220" i="9"/>
  <c r="JH2219" i="9"/>
  <c r="JI2218" i="9"/>
  <c r="JG2219" i="9"/>
  <c r="JF2219" i="9"/>
  <c r="JI2219" i="9"/>
  <c r="JE2220" i="9" l="1"/>
  <c r="JD2221" i="9"/>
  <c r="JH2220" i="9"/>
  <c r="JG2220" i="9"/>
  <c r="JE2221" i="9" l="1"/>
  <c r="JD2222" i="9"/>
  <c r="JF2220" i="9"/>
  <c r="JI2220" i="9"/>
  <c r="JH2221" i="9"/>
  <c r="JG2221" i="9"/>
  <c r="JE2222" i="9" l="1"/>
  <c r="JD2223" i="9"/>
  <c r="JF2221" i="9"/>
  <c r="JI2221" i="9"/>
  <c r="JH2222" i="9"/>
  <c r="JG2222" i="9"/>
  <c r="JE2223" i="9" l="1"/>
  <c r="JD2224" i="9"/>
  <c r="JF2222" i="9"/>
  <c r="JI2222" i="9"/>
  <c r="JH2223" i="9"/>
  <c r="JG2223" i="9"/>
  <c r="JE2224" i="9" l="1"/>
  <c r="JD2225" i="9"/>
  <c r="JF2223" i="9"/>
  <c r="JF2224" i="9"/>
  <c r="JI2223" i="9"/>
  <c r="JH2224" i="9"/>
  <c r="JG2224" i="9"/>
  <c r="JE2225" i="9" l="1"/>
  <c r="JD2226" i="9"/>
  <c r="JH2225" i="9"/>
  <c r="JI2224" i="9"/>
  <c r="JF2225" i="9"/>
  <c r="JG2225" i="9"/>
  <c r="JI2225" i="9"/>
  <c r="JE2226" i="9" l="1"/>
  <c r="JD2227" i="9"/>
  <c r="JF2226" i="9"/>
  <c r="JH2226" i="9"/>
  <c r="JG2226" i="9"/>
  <c r="JE2227" i="9" l="1"/>
  <c r="JD2228" i="9"/>
  <c r="JH2227" i="9"/>
  <c r="JI2226" i="9"/>
  <c r="JG2227" i="9"/>
  <c r="JF2227" i="9"/>
  <c r="JI2227" i="9"/>
  <c r="JE2228" i="9" l="1"/>
  <c r="JD2229" i="9"/>
  <c r="JH2228" i="9"/>
  <c r="JG2228" i="9"/>
  <c r="JE2229" i="9" l="1"/>
  <c r="JD2230" i="9"/>
  <c r="JF2228" i="9"/>
  <c r="JI2228" i="9"/>
  <c r="JH2229" i="9"/>
  <c r="JG2229" i="9"/>
  <c r="JE2230" i="9" l="1"/>
  <c r="JD2231" i="9"/>
  <c r="JF2229" i="9"/>
  <c r="JI2229" i="9"/>
  <c r="JH2230" i="9"/>
  <c r="JG2230" i="9"/>
  <c r="JE2231" i="9" l="1"/>
  <c r="JD2232" i="9"/>
  <c r="JF2230" i="9"/>
  <c r="JI2230" i="9"/>
  <c r="JH2231" i="9"/>
  <c r="JG2231" i="9"/>
  <c r="JE2232" i="9" l="1"/>
  <c r="JD2233" i="9"/>
  <c r="JF2231" i="9"/>
  <c r="JI2231" i="9"/>
  <c r="JH2232" i="9"/>
  <c r="JG2232" i="9"/>
  <c r="JE2233" i="9" l="1"/>
  <c r="JD2234" i="9"/>
  <c r="JF2232" i="9"/>
  <c r="JI2232" i="9"/>
  <c r="JH2233" i="9"/>
  <c r="JG2233" i="9"/>
  <c r="JE2234" i="9" l="1"/>
  <c r="JD2235" i="9"/>
  <c r="JF2233" i="9"/>
  <c r="JI2233" i="9"/>
  <c r="JH2234" i="9"/>
  <c r="JG2234" i="9"/>
  <c r="JE2235" i="9" l="1"/>
  <c r="JD2236" i="9"/>
  <c r="JF2234" i="9"/>
  <c r="JI2234" i="9"/>
  <c r="JH2235" i="9"/>
  <c r="JG2235" i="9"/>
  <c r="JE2236" i="9" l="1"/>
  <c r="JD2237" i="9"/>
  <c r="JF2235" i="9"/>
  <c r="JI2235" i="9"/>
  <c r="JH2236" i="9"/>
  <c r="JG2236" i="9"/>
  <c r="JE2237" i="9" l="1"/>
  <c r="JD2238" i="9"/>
  <c r="JF2236" i="9"/>
  <c r="JI2236" i="9"/>
  <c r="JH2237" i="9"/>
  <c r="JG2237" i="9"/>
  <c r="JE2238" i="9" l="1"/>
  <c r="JD2239" i="9"/>
  <c r="JF2237" i="9"/>
  <c r="JI2237" i="9"/>
  <c r="JH2238" i="9"/>
  <c r="JG2238" i="9"/>
  <c r="JE2239" i="9" l="1"/>
  <c r="JD2240" i="9"/>
  <c r="JF2238" i="9"/>
  <c r="JI2238" i="9"/>
  <c r="JH2239" i="9"/>
  <c r="JG2239" i="9"/>
  <c r="JE2240" i="9" l="1"/>
  <c r="JD2241" i="9"/>
  <c r="JF2239" i="9"/>
  <c r="JI2239" i="9"/>
  <c r="JH2240" i="9"/>
  <c r="JG2240" i="9"/>
  <c r="JE2241" i="9" l="1"/>
  <c r="JD2242" i="9"/>
  <c r="JF2240" i="9"/>
  <c r="JI2240" i="9"/>
  <c r="JH2241" i="9"/>
  <c r="JG2241" i="9"/>
  <c r="JE2242" i="9" l="1"/>
  <c r="JD2243" i="9"/>
  <c r="JF2241" i="9"/>
  <c r="JI2241" i="9"/>
  <c r="JH2242" i="9"/>
  <c r="JG2242" i="9"/>
  <c r="JE2243" i="9" l="1"/>
  <c r="JD2244" i="9"/>
  <c r="JF2242" i="9"/>
  <c r="JI2242" i="9"/>
  <c r="JH2243" i="9"/>
  <c r="JG2243" i="9"/>
  <c r="JE2244" i="9" l="1"/>
  <c r="JD2245" i="9"/>
  <c r="JF2243" i="9"/>
  <c r="JI2243" i="9"/>
  <c r="JH2244" i="9"/>
  <c r="JG2244" i="9"/>
  <c r="JE2245" i="9" l="1"/>
  <c r="JD2246" i="9"/>
  <c r="JF2244" i="9"/>
  <c r="JI2244" i="9"/>
  <c r="JH2245" i="9"/>
  <c r="JG2245" i="9"/>
  <c r="JE2246" i="9" l="1"/>
  <c r="JD2247" i="9"/>
  <c r="JF2245" i="9"/>
  <c r="JI2245" i="9"/>
  <c r="JH2246" i="9"/>
  <c r="JG2246" i="9"/>
  <c r="JE2247" i="9" l="1"/>
  <c r="JD2248" i="9"/>
  <c r="JF2246" i="9"/>
  <c r="JF2247" i="9"/>
  <c r="JI2246" i="9"/>
  <c r="JH2247" i="9"/>
  <c r="JG2247" i="9"/>
  <c r="JE2248" i="9" l="1"/>
  <c r="JD2249" i="9"/>
  <c r="JH2248" i="9"/>
  <c r="JI2247" i="9"/>
  <c r="JG2248" i="9"/>
  <c r="JF2248" i="9"/>
  <c r="JI2248" i="9"/>
  <c r="JE2249" i="9" l="1"/>
  <c r="JD2250" i="9"/>
  <c r="JF2249" i="9"/>
  <c r="JH2249" i="9"/>
  <c r="JG2249" i="9"/>
  <c r="JE2250" i="9" l="1"/>
  <c r="JD2251" i="9"/>
  <c r="JH2250" i="9"/>
  <c r="JI2249" i="9"/>
  <c r="JG2250" i="9"/>
  <c r="JF2250" i="9"/>
  <c r="JI2250" i="9"/>
  <c r="JE2251" i="9" l="1"/>
  <c r="JD2252" i="9"/>
  <c r="JH2251" i="9"/>
  <c r="JG2251" i="9"/>
  <c r="JE2252" i="9" l="1"/>
  <c r="JD2253" i="9"/>
  <c r="JF2251" i="9"/>
  <c r="JI2251" i="9"/>
  <c r="JH2252" i="9"/>
  <c r="JG2252" i="9"/>
  <c r="JE2253" i="9" l="1"/>
  <c r="JD2254" i="9"/>
  <c r="JF2252" i="9"/>
  <c r="JI2252" i="9"/>
  <c r="JH2253" i="9"/>
  <c r="JG2253" i="9"/>
  <c r="JE2254" i="9" l="1"/>
  <c r="JD2255" i="9"/>
  <c r="JF2253" i="9"/>
  <c r="JI2253" i="9"/>
  <c r="JH2254" i="9"/>
  <c r="JG2254" i="9"/>
  <c r="JE2255" i="9" l="1"/>
  <c r="JD2256" i="9"/>
  <c r="JF2254" i="9"/>
  <c r="JI2254" i="9"/>
  <c r="JH2255" i="9"/>
  <c r="JG2255" i="9"/>
  <c r="JE2256" i="9" l="1"/>
  <c r="JD2257" i="9"/>
  <c r="JF2255" i="9"/>
  <c r="JG2256" i="9"/>
  <c r="JF2256" i="9"/>
  <c r="JI2255" i="9"/>
  <c r="JH2256" i="9"/>
  <c r="JI2256" i="9"/>
  <c r="JE2257" i="9" l="1"/>
  <c r="JD2258" i="9"/>
  <c r="JH2257" i="9"/>
  <c r="JG2257" i="9"/>
  <c r="JE2258" i="9" l="1"/>
  <c r="JD2259" i="9"/>
  <c r="JF2257" i="9"/>
  <c r="JI2257" i="9"/>
  <c r="JH2258" i="9"/>
  <c r="JG2258" i="9"/>
  <c r="JE2259" i="9" l="1"/>
  <c r="JD2260" i="9"/>
  <c r="JF2258" i="9"/>
  <c r="JI2258" i="9"/>
  <c r="JH2259" i="9"/>
  <c r="JG2259" i="9"/>
  <c r="JE2260" i="9" l="1"/>
  <c r="JD2261" i="9"/>
  <c r="JF2259" i="9"/>
  <c r="JI2259" i="9"/>
  <c r="JH2260" i="9"/>
  <c r="JG2260" i="9"/>
  <c r="JE2261" i="9" l="1"/>
  <c r="JD2262" i="9"/>
  <c r="JF2260" i="9"/>
  <c r="JI2260" i="9"/>
  <c r="JH2261" i="9"/>
  <c r="JG2261" i="9"/>
  <c r="JE2262" i="9" l="1"/>
  <c r="JD2263" i="9"/>
  <c r="JF2261" i="9"/>
  <c r="JI2261" i="9"/>
  <c r="JH2262" i="9"/>
  <c r="JG2262" i="9"/>
  <c r="JE2263" i="9" l="1"/>
  <c r="JD2264" i="9"/>
  <c r="JF2262" i="9"/>
  <c r="JI2262" i="9"/>
  <c r="JH2263" i="9"/>
  <c r="JG2263" i="9"/>
  <c r="JE2264" i="9" l="1"/>
  <c r="JD2265" i="9"/>
  <c r="JF2263" i="9"/>
  <c r="JI2263" i="9"/>
  <c r="JH2264" i="9"/>
  <c r="JG2264" i="9"/>
  <c r="JE2265" i="9" l="1"/>
  <c r="JD2266" i="9"/>
  <c r="JF2264" i="9"/>
  <c r="JI2264" i="9"/>
  <c r="JH2265" i="9"/>
  <c r="JG2265" i="9"/>
  <c r="JE2266" i="9" l="1"/>
  <c r="JD2267" i="9"/>
  <c r="JF2265" i="9"/>
  <c r="JI2265" i="9"/>
  <c r="JH2266" i="9"/>
  <c r="JG2266" i="9"/>
  <c r="JE2267" i="9" l="1"/>
  <c r="JD2268" i="9"/>
  <c r="JF2266" i="9"/>
  <c r="JI2266" i="9"/>
  <c r="JH2267" i="9"/>
  <c r="JG2267" i="9"/>
  <c r="JD2269" i="9" l="1"/>
  <c r="JE2268" i="9"/>
  <c r="JF2267" i="9"/>
  <c r="JI2267" i="9"/>
  <c r="JG2268" i="9"/>
  <c r="JH2268" i="9"/>
  <c r="JD2270" i="9" l="1"/>
  <c r="JE2269" i="9"/>
  <c r="JI2268" i="9"/>
  <c r="JF2268" i="9"/>
  <c r="JF2269" i="9"/>
  <c r="JG2269" i="9"/>
  <c r="JH2269" i="9"/>
  <c r="JD2271" i="9" l="1"/>
  <c r="JE2270" i="9"/>
  <c r="JI2269" i="9"/>
  <c r="JF2270" i="9"/>
  <c r="JD2272" i="9" l="1"/>
  <c r="JE2271" i="9"/>
  <c r="JH2270" i="9"/>
  <c r="JI2270" i="9"/>
  <c r="JG2270" i="9"/>
  <c r="JF2271" i="9"/>
  <c r="JD2273" i="9" l="1"/>
  <c r="JE2272" i="9"/>
  <c r="JH2271" i="9"/>
  <c r="JI2271" i="9"/>
  <c r="JG2271" i="9"/>
  <c r="JF2272" i="9"/>
  <c r="JD2274" i="9" l="1"/>
  <c r="JE2273" i="9"/>
  <c r="JH2272" i="9"/>
  <c r="JI2272" i="9"/>
  <c r="JG2272" i="9"/>
  <c r="JF2273" i="9"/>
  <c r="JD2275" i="9" l="1"/>
  <c r="JE2274" i="9"/>
  <c r="JH2273" i="9"/>
  <c r="JI2273" i="9"/>
  <c r="JG2273" i="9"/>
  <c r="JF2274" i="9"/>
  <c r="JD2276" i="9" l="1"/>
  <c r="JE2275" i="9"/>
  <c r="JH2274" i="9"/>
  <c r="JI2274" i="9"/>
  <c r="JG2274" i="9"/>
  <c r="JF2275" i="9"/>
  <c r="JD2277" i="9" l="1"/>
  <c r="JE2276" i="9"/>
  <c r="JH2275" i="9"/>
  <c r="JI2275" i="9"/>
  <c r="JG2275" i="9"/>
  <c r="JF2276" i="9"/>
  <c r="JD2278" i="9" l="1"/>
  <c r="JE2277" i="9"/>
  <c r="JH2276" i="9"/>
  <c r="JI2276" i="9"/>
  <c r="JG2276" i="9"/>
  <c r="JF2277" i="9"/>
  <c r="JD2279" i="9" l="1"/>
  <c r="JE2278" i="9"/>
  <c r="JH2277" i="9"/>
  <c r="JI2277" i="9"/>
  <c r="JG2277" i="9"/>
  <c r="JF2278" i="9"/>
  <c r="JD2280" i="9" l="1"/>
  <c r="JE2279" i="9"/>
  <c r="JH2278" i="9"/>
  <c r="JI2278" i="9"/>
  <c r="JG2278" i="9"/>
  <c r="JF2279" i="9"/>
  <c r="JD2281" i="9" l="1"/>
  <c r="JE2280" i="9"/>
  <c r="JH2279" i="9"/>
  <c r="JI2279" i="9"/>
  <c r="JG2279" i="9"/>
  <c r="JF2280" i="9"/>
  <c r="JD2282" i="9" l="1"/>
  <c r="JE2281" i="9"/>
  <c r="JH2280" i="9"/>
  <c r="JI2280" i="9"/>
  <c r="JG2280" i="9"/>
  <c r="JF2281" i="9"/>
  <c r="JD2283" i="9" l="1"/>
  <c r="JE2282" i="9"/>
  <c r="JH2281" i="9"/>
  <c r="JI2281" i="9"/>
  <c r="JG2281" i="9"/>
  <c r="JF2282" i="9"/>
  <c r="JD2284" i="9" l="1"/>
  <c r="JE2283" i="9"/>
  <c r="JH2282" i="9"/>
  <c r="JI2282" i="9"/>
  <c r="JG2282" i="9"/>
  <c r="JF2283" i="9"/>
  <c r="JD2285" i="9" l="1"/>
  <c r="JE2284" i="9"/>
  <c r="JH2283" i="9"/>
  <c r="JI2283" i="9"/>
  <c r="JG2283" i="9"/>
  <c r="JF2284" i="9"/>
  <c r="JD2286" i="9" l="1"/>
  <c r="JE2285" i="9"/>
  <c r="JH2284" i="9"/>
  <c r="JI2284" i="9"/>
  <c r="JG2284" i="9"/>
  <c r="JF2285" i="9"/>
  <c r="JD2287" i="9" l="1"/>
  <c r="JE2286" i="9"/>
  <c r="JH2285" i="9"/>
  <c r="JI2285" i="9"/>
  <c r="JG2285" i="9"/>
  <c r="JF2286" i="9"/>
  <c r="JD2288" i="9" l="1"/>
  <c r="JE2287" i="9"/>
  <c r="JH2286" i="9"/>
  <c r="JI2286" i="9"/>
  <c r="JG2286" i="9"/>
  <c r="JF2287" i="9"/>
  <c r="JD2289" i="9" l="1"/>
  <c r="JE2288" i="9"/>
  <c r="JH2287" i="9"/>
  <c r="JI2287" i="9"/>
  <c r="JG2287" i="9"/>
  <c r="JF2288" i="9"/>
  <c r="JD2290" i="9" l="1"/>
  <c r="JE2289" i="9"/>
  <c r="JH2288" i="9"/>
  <c r="JI2288" i="9"/>
  <c r="JG2288" i="9"/>
  <c r="JF2289" i="9"/>
  <c r="JD2291" i="9" l="1"/>
  <c r="JE2290" i="9"/>
  <c r="JH2289" i="9"/>
  <c r="JI2289" i="9"/>
  <c r="JG2289" i="9"/>
  <c r="JF2290" i="9"/>
  <c r="JD2292" i="9" l="1"/>
  <c r="JE2291" i="9"/>
  <c r="JH2290" i="9"/>
  <c r="JI2290" i="9"/>
  <c r="JG2290" i="9"/>
  <c r="JF2291" i="9"/>
  <c r="JD2293" i="9" l="1"/>
  <c r="JE2292" i="9"/>
  <c r="JH2291" i="9"/>
  <c r="JI2291" i="9"/>
  <c r="JG2291" i="9"/>
  <c r="JF2292" i="9"/>
  <c r="JD2294" i="9" l="1"/>
  <c r="JE2293" i="9"/>
  <c r="JH2292" i="9"/>
  <c r="JI2292" i="9"/>
  <c r="JG2292" i="9"/>
  <c r="JF2293" i="9"/>
  <c r="JD2295" i="9" l="1"/>
  <c r="JE2294" i="9"/>
  <c r="JH2293" i="9"/>
  <c r="JI2293" i="9"/>
  <c r="JG2293" i="9"/>
  <c r="JF2294" i="9"/>
  <c r="JD2296" i="9" l="1"/>
  <c r="JE2295" i="9"/>
  <c r="JH2294" i="9"/>
  <c r="JI2294" i="9"/>
  <c r="JG2294" i="9"/>
  <c r="JF2295" i="9"/>
  <c r="JD2297" i="9" l="1"/>
  <c r="JE2296" i="9"/>
  <c r="JH2295" i="9"/>
  <c r="JI2295" i="9"/>
  <c r="JG2295" i="9"/>
  <c r="JF2296" i="9"/>
  <c r="JD2298" i="9" l="1"/>
  <c r="JE2297" i="9"/>
  <c r="JH2296" i="9"/>
  <c r="JI2296" i="9"/>
  <c r="JG2296" i="9"/>
  <c r="JF2297" i="9"/>
  <c r="JD2299" i="9" l="1"/>
  <c r="JE2298" i="9"/>
  <c r="JH2297" i="9"/>
  <c r="JI2297" i="9"/>
  <c r="JG2297" i="9"/>
  <c r="JF2298" i="9"/>
  <c r="JD2300" i="9" l="1"/>
  <c r="JE2299" i="9"/>
  <c r="JH2298" i="9"/>
  <c r="JI2298" i="9"/>
  <c r="JG2298" i="9"/>
  <c r="JF2299" i="9"/>
  <c r="JD2301" i="9" l="1"/>
  <c r="JE2300" i="9"/>
  <c r="JH2299" i="9"/>
  <c r="JI2299" i="9"/>
  <c r="JG2299" i="9"/>
  <c r="JF2300" i="9"/>
  <c r="JD2302" i="9" l="1"/>
  <c r="JE2301" i="9"/>
  <c r="JH2300" i="9"/>
  <c r="JI2300" i="9"/>
  <c r="JG2300" i="9"/>
  <c r="JF2301" i="9"/>
  <c r="JD2303" i="9" l="1"/>
  <c r="JE2302" i="9"/>
  <c r="JH2301" i="9"/>
  <c r="JI2301" i="9"/>
  <c r="JG2301" i="9"/>
  <c r="JF2302" i="9"/>
  <c r="JD2304" i="9" l="1"/>
  <c r="JE2303" i="9"/>
  <c r="JH2302" i="9"/>
  <c r="JI2302" i="9"/>
  <c r="JG2302" i="9"/>
  <c r="JF2303" i="9"/>
  <c r="JD2305" i="9" l="1"/>
  <c r="JE2304" i="9"/>
  <c r="JH2303" i="9"/>
  <c r="JI2303" i="9"/>
  <c r="JG2303" i="9"/>
  <c r="JF2304" i="9"/>
  <c r="JD2306" i="9" l="1"/>
  <c r="JE2305" i="9"/>
  <c r="JH2304" i="9"/>
  <c r="JI2304" i="9"/>
  <c r="JG2304" i="9"/>
  <c r="JF2305" i="9"/>
  <c r="JD2307" i="9" l="1"/>
  <c r="JE2306" i="9"/>
  <c r="JH2305" i="9"/>
  <c r="JI2305" i="9"/>
  <c r="JG2305" i="9"/>
  <c r="JF2306" i="9"/>
  <c r="JD2308" i="9" l="1"/>
  <c r="JE2307" i="9"/>
  <c r="JH2306" i="9"/>
  <c r="JI2306" i="9"/>
  <c r="JG2306" i="9"/>
  <c r="JF2307" i="9"/>
  <c r="JD2309" i="9" l="1"/>
  <c r="JE2308" i="9"/>
  <c r="JH2307" i="9"/>
  <c r="JI2307" i="9"/>
  <c r="JG2307" i="9"/>
  <c r="JF2308" i="9"/>
  <c r="JD2310" i="9" l="1"/>
  <c r="JE2309" i="9"/>
  <c r="JH2308" i="9"/>
  <c r="JI2308" i="9"/>
  <c r="JG2308" i="9"/>
  <c r="JF2309" i="9"/>
  <c r="JD2311" i="9" l="1"/>
  <c r="JE2310" i="9"/>
  <c r="JH2309" i="9"/>
  <c r="JI2309" i="9"/>
  <c r="JG2309" i="9"/>
  <c r="JF2310" i="9"/>
  <c r="JD2312" i="9" l="1"/>
  <c r="JE2311" i="9"/>
  <c r="JH2310" i="9"/>
  <c r="JI2310" i="9"/>
  <c r="JG2310" i="9"/>
  <c r="JF2311" i="9"/>
  <c r="JD2313" i="9" l="1"/>
  <c r="JE2312" i="9"/>
  <c r="JH2311" i="9"/>
  <c r="JI2311" i="9"/>
  <c r="JG2311" i="9"/>
  <c r="JF2312" i="9"/>
  <c r="JD2314" i="9" l="1"/>
  <c r="JE2313" i="9"/>
  <c r="JH2312" i="9"/>
  <c r="JI2312" i="9"/>
  <c r="JG2312" i="9"/>
  <c r="JF2313" i="9"/>
  <c r="JD2315" i="9" l="1"/>
  <c r="JE2314" i="9"/>
  <c r="JH2313" i="9"/>
  <c r="JI2313" i="9"/>
  <c r="JG2313" i="9"/>
  <c r="JF2314" i="9"/>
  <c r="JD2316" i="9" l="1"/>
  <c r="JE2315" i="9"/>
  <c r="JH2314" i="9"/>
  <c r="JI2314" i="9"/>
  <c r="JG2314" i="9"/>
  <c r="JF2315" i="9"/>
  <c r="JD2317" i="9" l="1"/>
  <c r="JE2316" i="9"/>
  <c r="JH2315" i="9"/>
  <c r="JI2315" i="9"/>
  <c r="JG2315" i="9"/>
  <c r="JF2316" i="9"/>
  <c r="JD2318" i="9" l="1"/>
  <c r="JE2317" i="9"/>
  <c r="JH2316" i="9"/>
  <c r="JI2316" i="9"/>
  <c r="JG2316" i="9"/>
  <c r="JF2317" i="9"/>
  <c r="JD2319" i="9" l="1"/>
  <c r="JE2318" i="9"/>
  <c r="JH2317" i="9"/>
  <c r="JI2317" i="9"/>
  <c r="JG2317" i="9"/>
  <c r="JF2318" i="9"/>
  <c r="JD2320" i="9" l="1"/>
  <c r="JE2319" i="9"/>
  <c r="JH2318" i="9"/>
  <c r="JI2318" i="9"/>
  <c r="JG2318" i="9"/>
  <c r="JF2319" i="9"/>
  <c r="JD2321" i="9" l="1"/>
  <c r="JE2320" i="9"/>
  <c r="JH2319" i="9"/>
  <c r="JI2319" i="9"/>
  <c r="JG2319" i="9"/>
  <c r="JF2320" i="9"/>
  <c r="JD2322" i="9" l="1"/>
  <c r="JE2321" i="9"/>
  <c r="JH2320" i="9"/>
  <c r="JI2320" i="9"/>
  <c r="JG2320" i="9"/>
  <c r="JF2321" i="9"/>
  <c r="JD2323" i="9" l="1"/>
  <c r="JE2322" i="9"/>
  <c r="JH2321" i="9"/>
  <c r="JG2322" i="9"/>
  <c r="JI2321" i="9"/>
  <c r="JG2321" i="9"/>
  <c r="JF2322" i="9"/>
  <c r="JD2324" i="9" l="1"/>
  <c r="JE2323" i="9"/>
  <c r="JH2322" i="9"/>
  <c r="JI2322" i="9"/>
  <c r="JF2323" i="9"/>
  <c r="JG2323" i="9"/>
  <c r="JH2323" i="9"/>
  <c r="JD2325" i="9" l="1"/>
  <c r="JE2324" i="9"/>
  <c r="JI2323" i="9"/>
  <c r="JF2324" i="9"/>
  <c r="JD2326" i="9" l="1"/>
  <c r="JE2325" i="9"/>
  <c r="JH2324" i="9"/>
  <c r="JI2324" i="9"/>
  <c r="JG2324" i="9"/>
  <c r="JF2325" i="9"/>
  <c r="JD2327" i="9" l="1"/>
  <c r="JE2326" i="9"/>
  <c r="JH2325" i="9"/>
  <c r="JI2325" i="9"/>
  <c r="JG2325" i="9"/>
  <c r="JF2326" i="9"/>
  <c r="JD2328" i="9" l="1"/>
  <c r="JE2327" i="9"/>
  <c r="JH2326" i="9"/>
  <c r="JI2326" i="9"/>
  <c r="JG2326" i="9"/>
  <c r="JF2327" i="9"/>
  <c r="JD2329" i="9" l="1"/>
  <c r="JE2328" i="9"/>
  <c r="JH2327" i="9"/>
  <c r="JI2327" i="9"/>
  <c r="JG2327" i="9"/>
  <c r="JF2328" i="9"/>
  <c r="JD2330" i="9" l="1"/>
  <c r="JE2329" i="9"/>
  <c r="JH2328" i="9"/>
  <c r="JI2328" i="9"/>
  <c r="JG2328" i="9"/>
  <c r="JF2329" i="9"/>
  <c r="JD2331" i="9" l="1"/>
  <c r="JE2330" i="9"/>
  <c r="JH2329" i="9"/>
  <c r="JI2329" i="9"/>
  <c r="JG2329" i="9"/>
  <c r="JF2330" i="9"/>
  <c r="JD2332" i="9" l="1"/>
  <c r="JE2331" i="9"/>
  <c r="JH2330" i="9"/>
  <c r="JI2330" i="9"/>
  <c r="JG2330" i="9"/>
  <c r="JF2331" i="9"/>
  <c r="JD2333" i="9" l="1"/>
  <c r="JE2332" i="9"/>
  <c r="JH2331" i="9"/>
  <c r="JI2331" i="9"/>
  <c r="JG2331" i="9"/>
  <c r="JF2332" i="9"/>
  <c r="JD2334" i="9" l="1"/>
  <c r="JE2333" i="9"/>
  <c r="JH2332" i="9"/>
  <c r="JI2332" i="9"/>
  <c r="JG2332" i="9"/>
  <c r="JF2333" i="9"/>
  <c r="JD2335" i="9" l="1"/>
  <c r="JE2334" i="9"/>
  <c r="JH2333" i="9"/>
  <c r="JI2333" i="9"/>
  <c r="JG2333" i="9"/>
  <c r="JF2334" i="9"/>
  <c r="JD2336" i="9" l="1"/>
  <c r="JE2335" i="9"/>
  <c r="JH2334" i="9"/>
  <c r="JI2334" i="9"/>
  <c r="JG2334" i="9"/>
  <c r="JF2335" i="9"/>
  <c r="JD2337" i="9" l="1"/>
  <c r="JE2336" i="9"/>
  <c r="JH2335" i="9"/>
  <c r="JI2335" i="9"/>
  <c r="JG2335" i="9"/>
  <c r="JF2336" i="9"/>
  <c r="JD2338" i="9" l="1"/>
  <c r="JE2337" i="9"/>
  <c r="JH2336" i="9"/>
  <c r="JI2336" i="9"/>
  <c r="JG2336" i="9"/>
  <c r="JF2337" i="9"/>
  <c r="JD2339" i="9" l="1"/>
  <c r="JE2338" i="9"/>
  <c r="JH2337" i="9"/>
  <c r="JI2337" i="9"/>
  <c r="JG2337" i="9"/>
  <c r="JF2338" i="9"/>
  <c r="JD2340" i="9" l="1"/>
  <c r="JE2339" i="9"/>
  <c r="JH2338" i="9"/>
  <c r="JI2338" i="9"/>
  <c r="JG2338" i="9"/>
  <c r="JF2339" i="9"/>
  <c r="JD2341" i="9" l="1"/>
  <c r="JE2340" i="9"/>
  <c r="JH2339" i="9"/>
  <c r="JI2339" i="9"/>
  <c r="JG2339" i="9"/>
  <c r="JF2340" i="9"/>
  <c r="JD2342" i="9" l="1"/>
  <c r="JE2341" i="9"/>
  <c r="JH2340" i="9"/>
  <c r="JI2340" i="9"/>
  <c r="JG2340" i="9"/>
  <c r="JF2341" i="9"/>
  <c r="JD2343" i="9" l="1"/>
  <c r="JE2342" i="9"/>
  <c r="JH2341" i="9"/>
  <c r="JI2341" i="9"/>
  <c r="JG2341" i="9"/>
  <c r="JF2342" i="9"/>
  <c r="JD2344" i="9" l="1"/>
  <c r="JE2343" i="9"/>
  <c r="JH2342" i="9"/>
  <c r="JI2342" i="9"/>
  <c r="JG2342" i="9"/>
  <c r="JF2343" i="9"/>
  <c r="JD2345" i="9" l="1"/>
  <c r="JE2344" i="9"/>
  <c r="JH2343" i="9"/>
  <c r="JI2343" i="9"/>
  <c r="JG2343" i="9"/>
  <c r="JF2344" i="9"/>
  <c r="JD2346" i="9" l="1"/>
  <c r="JE2345" i="9"/>
  <c r="JH2344" i="9"/>
  <c r="JI2344" i="9"/>
  <c r="JG2344" i="9"/>
  <c r="JF2345" i="9"/>
  <c r="JD2347" i="9" l="1"/>
  <c r="JE2346" i="9"/>
  <c r="JH2345" i="9"/>
  <c r="JI2345" i="9"/>
  <c r="JG2345" i="9"/>
  <c r="JF2346" i="9"/>
  <c r="JD2348" i="9" l="1"/>
  <c r="JE2347" i="9"/>
  <c r="JH2346" i="9"/>
  <c r="JI2346" i="9"/>
  <c r="JG2346" i="9"/>
  <c r="JF2347" i="9"/>
  <c r="JD2349" i="9" l="1"/>
  <c r="JE2348" i="9"/>
  <c r="JH2347" i="9"/>
  <c r="JI2347" i="9"/>
  <c r="JG2347" i="9"/>
  <c r="JF2348" i="9"/>
  <c r="JD2350" i="9" l="1"/>
  <c r="JE2349" i="9"/>
  <c r="JH2348" i="9"/>
  <c r="JI2348" i="9"/>
  <c r="JG2348" i="9"/>
  <c r="JF2349" i="9"/>
  <c r="JD2351" i="9" l="1"/>
  <c r="JE2350" i="9"/>
  <c r="JH2349" i="9"/>
  <c r="JI2349" i="9"/>
  <c r="JG2349" i="9"/>
  <c r="JF2350" i="9"/>
  <c r="JD2352" i="9" l="1"/>
  <c r="JE2351" i="9"/>
  <c r="JH2350" i="9"/>
  <c r="JI2350" i="9"/>
  <c r="JG2350" i="9"/>
  <c r="JF2351" i="9"/>
  <c r="JD2353" i="9" l="1"/>
  <c r="JE2352" i="9"/>
  <c r="JH2351" i="9"/>
  <c r="JI2351" i="9"/>
  <c r="JG2351" i="9"/>
  <c r="JF2352" i="9"/>
  <c r="JD2354" i="9" l="1"/>
  <c r="JE2353" i="9"/>
  <c r="JH2352" i="9"/>
  <c r="JI2352" i="9"/>
  <c r="JG2352" i="9"/>
  <c r="JF2353" i="9"/>
  <c r="JD2355" i="9" l="1"/>
  <c r="JE2354" i="9"/>
  <c r="JH2353" i="9"/>
  <c r="JI2353" i="9"/>
  <c r="JG2353" i="9"/>
  <c r="JF2354" i="9"/>
  <c r="JD2356" i="9" l="1"/>
  <c r="JE2355" i="9"/>
  <c r="JH2354" i="9"/>
  <c r="JI2354" i="9"/>
  <c r="JG2354" i="9"/>
  <c r="JF2355" i="9"/>
  <c r="JD2357" i="9" l="1"/>
  <c r="JE2356" i="9"/>
  <c r="JH2355" i="9"/>
  <c r="JI2355" i="9"/>
  <c r="JG2355" i="9"/>
  <c r="JF2356" i="9"/>
  <c r="JD2358" i="9" l="1"/>
  <c r="JE2357" i="9"/>
  <c r="JH2356" i="9"/>
  <c r="JI2356" i="9"/>
  <c r="JG2356" i="9"/>
  <c r="JF2357" i="9"/>
  <c r="JD2359" i="9" l="1"/>
  <c r="JE2358" i="9"/>
  <c r="JH2357" i="9"/>
  <c r="JI2357" i="9"/>
  <c r="JG2357" i="9"/>
  <c r="JF2358" i="9"/>
  <c r="JD2360" i="9" l="1"/>
  <c r="JE2359" i="9"/>
  <c r="JH2358" i="9"/>
  <c r="JI2358" i="9"/>
  <c r="JG2358" i="9"/>
  <c r="JF2359" i="9"/>
  <c r="JD2361" i="9" l="1"/>
  <c r="JE2360" i="9"/>
  <c r="JH2359" i="9"/>
  <c r="JI2359" i="9"/>
  <c r="JG2359" i="9"/>
  <c r="JF2360" i="9"/>
  <c r="JD2362" i="9" l="1"/>
  <c r="JE2361" i="9"/>
  <c r="JH2360" i="9"/>
  <c r="JI2360" i="9"/>
  <c r="JG2360" i="9"/>
  <c r="JF2361" i="9"/>
  <c r="JD2363" i="9" l="1"/>
  <c r="JE2362" i="9"/>
  <c r="JH2361" i="9"/>
  <c r="JI2361" i="9"/>
  <c r="JG2361" i="9"/>
  <c r="JF2362" i="9"/>
  <c r="JD2364" i="9" l="1"/>
  <c r="JE2363" i="9"/>
  <c r="JH2362" i="9"/>
  <c r="JI2362" i="9"/>
  <c r="JG2362" i="9"/>
  <c r="JF2363" i="9"/>
  <c r="JD2365" i="9" l="1"/>
  <c r="JE2364" i="9"/>
  <c r="JH2363" i="9"/>
  <c r="JI2363" i="9"/>
  <c r="JG2363" i="9"/>
  <c r="JF2364" i="9"/>
  <c r="JD2366" i="9" l="1"/>
  <c r="JE2365" i="9"/>
  <c r="JH2364" i="9"/>
  <c r="JI2364" i="9"/>
  <c r="JG2364" i="9"/>
  <c r="JF2365" i="9"/>
  <c r="JD2367" i="9" l="1"/>
  <c r="JE2366" i="9"/>
  <c r="JH2365" i="9"/>
  <c r="JI2365" i="9"/>
  <c r="JG2365" i="9"/>
  <c r="JF2366" i="9"/>
  <c r="JD2368" i="9" l="1"/>
  <c r="JE2367" i="9"/>
  <c r="JH2366" i="9"/>
  <c r="JI2366" i="9"/>
  <c r="JG2366" i="9"/>
  <c r="JF2367" i="9"/>
  <c r="JD2369" i="9" l="1"/>
  <c r="JE2368" i="9"/>
  <c r="JH2367" i="9"/>
  <c r="JI2367" i="9"/>
  <c r="JG2367" i="9"/>
  <c r="JF2368" i="9"/>
  <c r="JD2370" i="9" l="1"/>
  <c r="JE2369" i="9"/>
  <c r="JH2368" i="9"/>
  <c r="JI2368" i="9"/>
  <c r="JG2368" i="9"/>
  <c r="JF2369" i="9"/>
  <c r="JD2371" i="9" l="1"/>
  <c r="JE2370" i="9"/>
  <c r="JH2369" i="9"/>
  <c r="JI2369" i="9"/>
  <c r="JG2369" i="9"/>
  <c r="JF2370" i="9"/>
  <c r="JD2372" i="9" l="1"/>
  <c r="JE2371" i="9"/>
  <c r="JH2370" i="9"/>
  <c r="JI2370" i="9"/>
  <c r="JG2370" i="9"/>
  <c r="JF2371" i="9"/>
  <c r="JD2373" i="9" l="1"/>
  <c r="JE2372" i="9"/>
  <c r="JH2371" i="9"/>
  <c r="JI2371" i="9"/>
  <c r="JG2371" i="9"/>
  <c r="JF2372" i="9"/>
  <c r="JD2374" i="9" l="1"/>
  <c r="JE2373" i="9"/>
  <c r="JH2372" i="9"/>
  <c r="JI2372" i="9"/>
  <c r="JG2372" i="9"/>
  <c r="JF2373" i="9"/>
  <c r="JD2375" i="9" l="1"/>
  <c r="JE2374" i="9"/>
  <c r="JH2373" i="9"/>
  <c r="JI2373" i="9"/>
  <c r="JG2373" i="9"/>
  <c r="JF2374" i="9"/>
  <c r="JD2376" i="9" l="1"/>
  <c r="JE2375" i="9"/>
  <c r="JH2374" i="9"/>
  <c r="JI2374" i="9"/>
  <c r="JG2374" i="9"/>
  <c r="JF2375" i="9"/>
  <c r="JD2377" i="9" l="1"/>
  <c r="JE2376" i="9"/>
  <c r="JH2375" i="9"/>
  <c r="JI2375" i="9"/>
  <c r="JG2375" i="9"/>
  <c r="JF2376" i="9"/>
  <c r="JD2378" i="9" l="1"/>
  <c r="JE2377" i="9"/>
  <c r="JH2376" i="9"/>
  <c r="JI2376" i="9"/>
  <c r="JG2376" i="9"/>
  <c r="JF2377" i="9"/>
  <c r="JD2379" i="9" l="1"/>
  <c r="JE2378" i="9"/>
  <c r="JH2377" i="9"/>
  <c r="JI2377" i="9"/>
  <c r="JG2377" i="9"/>
  <c r="JF2378" i="9"/>
  <c r="JD2380" i="9" l="1"/>
  <c r="JE2379" i="9"/>
  <c r="JH2378" i="9"/>
  <c r="JI2378" i="9"/>
  <c r="JG2378" i="9"/>
  <c r="JF2379" i="9"/>
  <c r="JD2381" i="9" l="1"/>
  <c r="JE2380" i="9"/>
  <c r="JH2379" i="9"/>
  <c r="JI2379" i="9"/>
  <c r="JG2379" i="9"/>
  <c r="JF2380" i="9"/>
  <c r="JD2382" i="9" l="1"/>
  <c r="JE2381" i="9"/>
  <c r="JH2380" i="9"/>
  <c r="JI2380" i="9"/>
  <c r="JG2380" i="9"/>
  <c r="JF2381" i="9"/>
  <c r="JD2383" i="9" l="1"/>
  <c r="JE2382" i="9"/>
  <c r="JH2381" i="9"/>
  <c r="JI2381" i="9"/>
  <c r="JG2381" i="9"/>
  <c r="JF2382" i="9"/>
  <c r="JD2384" i="9" l="1"/>
  <c r="JE2383" i="9"/>
  <c r="JH2382" i="9"/>
  <c r="JI2382" i="9"/>
  <c r="JG2382" i="9"/>
  <c r="JF2383" i="9"/>
  <c r="JD2385" i="9" l="1"/>
  <c r="JE2384" i="9"/>
  <c r="JH2383" i="9"/>
  <c r="JI2383" i="9"/>
  <c r="JG2383" i="9"/>
  <c r="JF2384" i="9"/>
  <c r="JD2386" i="9" l="1"/>
  <c r="JE2385" i="9"/>
  <c r="JH2384" i="9"/>
  <c r="JI2384" i="9"/>
  <c r="JG2384" i="9"/>
  <c r="JF2385" i="9"/>
  <c r="JD2387" i="9" l="1"/>
  <c r="JE2386" i="9"/>
  <c r="JH2385" i="9"/>
  <c r="JI2385" i="9"/>
  <c r="JG2385" i="9"/>
  <c r="JF2386" i="9"/>
  <c r="JD2388" i="9" l="1"/>
  <c r="JE2387" i="9"/>
  <c r="JH2386" i="9"/>
  <c r="JI2386" i="9"/>
  <c r="JG2386" i="9"/>
  <c r="JF2387" i="9"/>
  <c r="JD2389" i="9" l="1"/>
  <c r="JE2388" i="9"/>
  <c r="JH2387" i="9"/>
  <c r="JI2387" i="9"/>
  <c r="JG2387" i="9"/>
  <c r="JF2388" i="9"/>
  <c r="JD2390" i="9" l="1"/>
  <c r="JE2389" i="9"/>
  <c r="JH2388" i="9"/>
  <c r="JI2388" i="9"/>
  <c r="JG2388" i="9"/>
  <c r="JF2389" i="9"/>
  <c r="JD2391" i="9" l="1"/>
  <c r="JE2390" i="9"/>
  <c r="JH2389" i="9"/>
  <c r="JI2389" i="9"/>
  <c r="JG2389" i="9"/>
  <c r="JF2390" i="9"/>
  <c r="JD2392" i="9" l="1"/>
  <c r="JE2391" i="9"/>
  <c r="JH2390" i="9"/>
  <c r="JI2390" i="9"/>
  <c r="JG2390" i="9"/>
  <c r="JF2391" i="9"/>
  <c r="JD2393" i="9" l="1"/>
  <c r="JE2392" i="9"/>
  <c r="JH2391" i="9"/>
  <c r="JI2391" i="9"/>
  <c r="JG2391" i="9"/>
  <c r="JF2392" i="9"/>
  <c r="JD2394" i="9" l="1"/>
  <c r="JE2393" i="9"/>
  <c r="JH2392" i="9"/>
  <c r="JI2392" i="9"/>
  <c r="JG2392" i="9"/>
  <c r="JF2393" i="9"/>
  <c r="JD2395" i="9" l="1"/>
  <c r="JE2394" i="9"/>
  <c r="JH2393" i="9"/>
  <c r="JI2393" i="9"/>
  <c r="JG2393" i="9"/>
  <c r="JF2394" i="9"/>
  <c r="JD2396" i="9" l="1"/>
  <c r="JE2395" i="9"/>
  <c r="JH2394" i="9"/>
  <c r="JI2394" i="9"/>
  <c r="JG2394" i="9"/>
  <c r="JF2395" i="9"/>
  <c r="JD2397" i="9" l="1"/>
  <c r="JE2396" i="9"/>
  <c r="JH2395" i="9"/>
  <c r="JI2395" i="9"/>
  <c r="JG2395" i="9"/>
  <c r="JF2396" i="9"/>
  <c r="JD2398" i="9" l="1"/>
  <c r="JE2397" i="9"/>
  <c r="JH2396" i="9"/>
  <c r="JI2396" i="9"/>
  <c r="JG2396" i="9"/>
  <c r="JF2397" i="9"/>
  <c r="JD2399" i="9" l="1"/>
  <c r="JE2398" i="9"/>
  <c r="JH2397" i="9"/>
  <c r="JI2397" i="9"/>
  <c r="JG2397" i="9"/>
  <c r="JF2398" i="9"/>
  <c r="JD2400" i="9" l="1"/>
  <c r="JE2399" i="9"/>
  <c r="JH2398" i="9"/>
  <c r="JI2398" i="9"/>
  <c r="JG2398" i="9"/>
  <c r="JF2399" i="9"/>
  <c r="JD2401" i="9" l="1"/>
  <c r="JE2400" i="9"/>
  <c r="JH2399" i="9"/>
  <c r="JI2399" i="9"/>
  <c r="JG2399" i="9"/>
  <c r="JF2400" i="9"/>
  <c r="JD2402" i="9" l="1"/>
  <c r="JE2401" i="9"/>
  <c r="JH2400" i="9"/>
  <c r="JI2400" i="9"/>
  <c r="JG2400" i="9"/>
  <c r="JF2401" i="9"/>
  <c r="JD2403" i="9" l="1"/>
  <c r="JE2402" i="9"/>
  <c r="JH2401" i="9"/>
  <c r="JI2401" i="9"/>
  <c r="JG2401" i="9"/>
  <c r="JF2402" i="9"/>
  <c r="JD2404" i="9" l="1"/>
  <c r="JE2403" i="9"/>
  <c r="JH2402" i="9"/>
  <c r="JI2402" i="9"/>
  <c r="JG2402" i="9"/>
  <c r="JF2403" i="9"/>
  <c r="JD2405" i="9" l="1"/>
  <c r="JE2404" i="9"/>
  <c r="JH2403" i="9"/>
  <c r="JI2403" i="9"/>
  <c r="JG2403" i="9"/>
  <c r="JF2404" i="9"/>
  <c r="JD2406" i="9" l="1"/>
  <c r="JE2405" i="9"/>
  <c r="JH2404" i="9"/>
  <c r="JI2404" i="9"/>
  <c r="JG2404" i="9"/>
  <c r="JF2405" i="9"/>
  <c r="JD2407" i="9" l="1"/>
  <c r="JE2406" i="9"/>
  <c r="JH2405" i="9"/>
  <c r="JI2405" i="9"/>
  <c r="JG2405" i="9"/>
  <c r="JF2406" i="9"/>
  <c r="JD2408" i="9" l="1"/>
  <c r="JE2407" i="9"/>
  <c r="JH2406" i="9"/>
  <c r="JI2406" i="9"/>
  <c r="JG2406" i="9"/>
  <c r="JF2407" i="9"/>
  <c r="JD2409" i="9" l="1"/>
  <c r="JE2408" i="9"/>
  <c r="JH2407" i="9"/>
  <c r="JI2407" i="9"/>
  <c r="JG2407" i="9"/>
  <c r="JF2408" i="9"/>
  <c r="JD2410" i="9" l="1"/>
  <c r="JE2409" i="9"/>
  <c r="JH2408" i="9"/>
  <c r="JI2408" i="9"/>
  <c r="JG2408" i="9"/>
  <c r="JF2409" i="9"/>
  <c r="JD2411" i="9" l="1"/>
  <c r="JE2410" i="9"/>
  <c r="JH2409" i="9"/>
  <c r="JI2409" i="9"/>
  <c r="JG2409" i="9"/>
  <c r="JF2410" i="9"/>
  <c r="JD2412" i="9" l="1"/>
  <c r="JE2411" i="9"/>
  <c r="JH2410" i="9"/>
  <c r="JI2410" i="9"/>
  <c r="JG2410" i="9"/>
  <c r="JF2411" i="9"/>
  <c r="JD2413" i="9" l="1"/>
  <c r="JE2412" i="9"/>
  <c r="JH2411" i="9"/>
  <c r="JI2411" i="9"/>
  <c r="JG2411" i="9"/>
  <c r="JF2412" i="9"/>
  <c r="JD2414" i="9" l="1"/>
  <c r="JE2413" i="9"/>
  <c r="JH2412" i="9"/>
  <c r="JI2412" i="9"/>
  <c r="JG2412" i="9"/>
  <c r="JF2413" i="9"/>
  <c r="JD2415" i="9" l="1"/>
  <c r="JE2414" i="9"/>
  <c r="JH2413" i="9"/>
  <c r="JI2413" i="9"/>
  <c r="JG2413" i="9"/>
  <c r="JF2414" i="9"/>
  <c r="JD2416" i="9" l="1"/>
  <c r="JE2415" i="9"/>
  <c r="JH2414" i="9"/>
  <c r="JI2414" i="9"/>
  <c r="JG2414" i="9"/>
  <c r="JF2415" i="9"/>
  <c r="JD2417" i="9" l="1"/>
  <c r="JE2416" i="9"/>
  <c r="JH2415" i="9"/>
  <c r="JI2415" i="9"/>
  <c r="JG2415" i="9"/>
  <c r="JF2416" i="9"/>
  <c r="JD2418" i="9" l="1"/>
  <c r="JE2417" i="9"/>
  <c r="JH2416" i="9"/>
  <c r="JI2416" i="9"/>
  <c r="JG2416" i="9"/>
  <c r="JF2417" i="9"/>
  <c r="JD2419" i="9" l="1"/>
  <c r="JE2418" i="9"/>
  <c r="JH2417" i="9"/>
  <c r="JI2417" i="9"/>
  <c r="JG2417" i="9"/>
  <c r="JF2418" i="9"/>
  <c r="JD2420" i="9" l="1"/>
  <c r="JE2419" i="9"/>
  <c r="JH2418" i="9"/>
  <c r="JI2418" i="9"/>
  <c r="JG2418" i="9"/>
  <c r="JF2419" i="9"/>
  <c r="JD2421" i="9" l="1"/>
  <c r="JE2420" i="9"/>
  <c r="JH2419" i="9"/>
  <c r="JI2419" i="9"/>
  <c r="JG2419" i="9"/>
  <c r="JF2420" i="9"/>
  <c r="JD2422" i="9" l="1"/>
  <c r="JE2421" i="9"/>
  <c r="JH2420" i="9"/>
  <c r="JI2420" i="9"/>
  <c r="JG2420" i="9"/>
  <c r="JF2421" i="9"/>
  <c r="JD2423" i="9" l="1"/>
  <c r="JE2422" i="9"/>
  <c r="JH2421" i="9"/>
  <c r="JI2421" i="9"/>
  <c r="JG2421" i="9"/>
  <c r="JF2422" i="9"/>
  <c r="JD2424" i="9" l="1"/>
  <c r="JE2423" i="9"/>
  <c r="JH2422" i="9"/>
  <c r="JI2422" i="9"/>
  <c r="JG2422" i="9"/>
  <c r="JF2423" i="9"/>
  <c r="JD2425" i="9" l="1"/>
  <c r="JE2424" i="9"/>
  <c r="JH2423" i="9"/>
  <c r="JI2423" i="9"/>
  <c r="JG2423" i="9"/>
  <c r="JF2424" i="9"/>
  <c r="JD2426" i="9" l="1"/>
  <c r="JE2425" i="9"/>
  <c r="JH2424" i="9"/>
  <c r="JI2424" i="9"/>
  <c r="JG2424" i="9"/>
  <c r="JF2425" i="9"/>
  <c r="JD2427" i="9" l="1"/>
  <c r="JE2426" i="9"/>
  <c r="JH2425" i="9"/>
  <c r="JI2425" i="9"/>
  <c r="JG2425" i="9"/>
  <c r="JF2426" i="9"/>
  <c r="JD2428" i="9" l="1"/>
  <c r="JE2427" i="9"/>
  <c r="JH2426" i="9"/>
  <c r="JI2426" i="9"/>
  <c r="JG2426" i="9"/>
  <c r="JF2427" i="9"/>
  <c r="JD2429" i="9" l="1"/>
  <c r="JE2428" i="9"/>
  <c r="JH2427" i="9"/>
  <c r="JI2427" i="9"/>
  <c r="JG2427" i="9"/>
  <c r="JF2428" i="9"/>
  <c r="JD2430" i="9" l="1"/>
  <c r="JE2429" i="9"/>
  <c r="JH2428" i="9"/>
  <c r="JI2428" i="9"/>
  <c r="JG2428" i="9"/>
  <c r="JF2429" i="9"/>
  <c r="JD2431" i="9" l="1"/>
  <c r="JE2430" i="9"/>
  <c r="JH2429" i="9"/>
  <c r="JI2429" i="9"/>
  <c r="JG2429" i="9"/>
  <c r="JF2430" i="9"/>
  <c r="JD2432" i="9" l="1"/>
  <c r="JE2431" i="9"/>
  <c r="JH2430" i="9"/>
  <c r="JI2430" i="9"/>
  <c r="JG2430" i="9"/>
  <c r="JF2431" i="9"/>
  <c r="JD2433" i="9" l="1"/>
  <c r="JE2432" i="9"/>
  <c r="JH2431" i="9"/>
  <c r="JI2431" i="9"/>
  <c r="JG2431" i="9"/>
  <c r="JF2432" i="9"/>
  <c r="JD2434" i="9" l="1"/>
  <c r="JE2433" i="9"/>
  <c r="JH2432" i="9"/>
  <c r="JI2432" i="9"/>
  <c r="JG2432" i="9"/>
  <c r="JF2433" i="9"/>
  <c r="JD2435" i="9" l="1"/>
  <c r="JE2434" i="9"/>
  <c r="JH2433" i="9"/>
  <c r="JI2433" i="9"/>
  <c r="JG2433" i="9"/>
  <c r="JF2434" i="9"/>
  <c r="JD2436" i="9" l="1"/>
  <c r="JE2435" i="9"/>
  <c r="JH2434" i="9"/>
  <c r="JI2434" i="9"/>
  <c r="JG2434" i="9"/>
  <c r="JF2435" i="9"/>
  <c r="JD2437" i="9" l="1"/>
  <c r="JE2436" i="9"/>
  <c r="JH2435" i="9"/>
  <c r="JI2435" i="9"/>
  <c r="JG2435" i="9"/>
  <c r="JF2436" i="9"/>
  <c r="JD2438" i="9" l="1"/>
  <c r="JE2437" i="9"/>
  <c r="JH2436" i="9"/>
  <c r="JI2436" i="9"/>
  <c r="JG2436" i="9"/>
  <c r="JF2437" i="9"/>
  <c r="JD2439" i="9" l="1"/>
  <c r="JE2438" i="9"/>
  <c r="JH2437" i="9"/>
  <c r="JI2437" i="9"/>
  <c r="JG2437" i="9"/>
  <c r="JI2438" i="9"/>
  <c r="JD2440" i="9" l="1"/>
  <c r="JE2439" i="9"/>
  <c r="JH2438" i="9"/>
  <c r="JF2438" i="9"/>
  <c r="JG2438" i="9"/>
  <c r="JF2439" i="9"/>
  <c r="JD2441" i="9" l="1"/>
  <c r="JE2440" i="9"/>
  <c r="JH2439" i="9"/>
  <c r="JI2439" i="9"/>
  <c r="JG2439" i="9"/>
  <c r="JF2440" i="9"/>
  <c r="JD2442" i="9" l="1"/>
  <c r="JE2441" i="9"/>
  <c r="JH2440" i="9"/>
  <c r="JI2440" i="9"/>
  <c r="JG2440" i="9"/>
  <c r="JF2441" i="9"/>
  <c r="JD2443" i="9" l="1"/>
  <c r="JE2442" i="9"/>
  <c r="JH2441" i="9"/>
  <c r="JI2441" i="9"/>
  <c r="JG2441" i="9"/>
  <c r="JF2442" i="9"/>
  <c r="JD2444" i="9" l="1"/>
  <c r="JE2443" i="9"/>
  <c r="JH2442" i="9"/>
  <c r="JI2442" i="9"/>
  <c r="JG2442" i="9"/>
  <c r="JF2443" i="9"/>
  <c r="JD2445" i="9" l="1"/>
  <c r="JE2444" i="9"/>
  <c r="JH2443" i="9"/>
  <c r="JI2443" i="9"/>
  <c r="JG2443" i="9"/>
  <c r="JF2444" i="9"/>
  <c r="JD2446" i="9" l="1"/>
  <c r="JE2445" i="9"/>
  <c r="JH2444" i="9"/>
  <c r="JI2444" i="9"/>
  <c r="JG2444" i="9"/>
  <c r="JF2445" i="9"/>
  <c r="JD2447" i="9" l="1"/>
  <c r="JE2446" i="9"/>
  <c r="JH2445" i="9"/>
  <c r="JI2445" i="9"/>
  <c r="JG2445" i="9"/>
  <c r="JF2446" i="9"/>
  <c r="JD2448" i="9" l="1"/>
  <c r="JE2447" i="9"/>
  <c r="JH2446" i="9"/>
  <c r="JI2446" i="9"/>
  <c r="JG2446" i="9"/>
  <c r="JF2447" i="9"/>
  <c r="JD2449" i="9" l="1"/>
  <c r="JE2448" i="9"/>
  <c r="JH2447" i="9"/>
  <c r="JI2447" i="9"/>
  <c r="JG2447" i="9"/>
  <c r="JF2448" i="9"/>
  <c r="JD2450" i="9" l="1"/>
  <c r="JE2449" i="9"/>
  <c r="JH2448" i="9"/>
  <c r="JI2448" i="9"/>
  <c r="JG2448" i="9"/>
  <c r="JF2449" i="9"/>
  <c r="JD2451" i="9" l="1"/>
  <c r="JE2450" i="9"/>
  <c r="JH2449" i="9"/>
  <c r="JI2449" i="9"/>
  <c r="JG2449" i="9"/>
  <c r="JF2450" i="9"/>
  <c r="JD2452" i="9" l="1"/>
  <c r="JE2451" i="9"/>
  <c r="JH2450" i="9"/>
  <c r="JI2450" i="9"/>
  <c r="JG2450" i="9"/>
  <c r="JF2451" i="9"/>
  <c r="JD2453" i="9" l="1"/>
  <c r="JE2452" i="9"/>
  <c r="JH2451" i="9"/>
  <c r="JF2452" i="9"/>
  <c r="JG2452" i="9"/>
  <c r="JI2451" i="9"/>
  <c r="JG2451" i="9"/>
  <c r="JH2452" i="9"/>
  <c r="JD2454" i="9" l="1"/>
  <c r="JE2453" i="9"/>
  <c r="JI2452" i="9"/>
  <c r="JF2453" i="9"/>
  <c r="JD2455" i="9" l="1"/>
  <c r="JE2454" i="9"/>
  <c r="JH2453" i="9"/>
  <c r="JI2453" i="9"/>
  <c r="JG2453" i="9"/>
  <c r="JF2454" i="9"/>
  <c r="JD2456" i="9" l="1"/>
  <c r="JE2455" i="9"/>
  <c r="JH2454" i="9"/>
  <c r="JI2454" i="9"/>
  <c r="JG2454" i="9"/>
  <c r="JF2455" i="9"/>
  <c r="JD2457" i="9" l="1"/>
  <c r="JE2456" i="9"/>
  <c r="JH2455" i="9"/>
  <c r="JI2455" i="9"/>
  <c r="JG2455" i="9"/>
  <c r="JF2456" i="9"/>
  <c r="JD2458" i="9" l="1"/>
  <c r="JE2457" i="9"/>
  <c r="JH2456" i="9"/>
  <c r="JI2456" i="9"/>
  <c r="JG2456" i="9"/>
  <c r="JF2457" i="9"/>
  <c r="JD2459" i="9" l="1"/>
  <c r="JE2458" i="9"/>
  <c r="JH2457" i="9"/>
  <c r="JI2457" i="9"/>
  <c r="JG2457" i="9"/>
  <c r="JF2458" i="9"/>
  <c r="JD2460" i="9" l="1"/>
  <c r="JE2459" i="9"/>
  <c r="JH2458" i="9"/>
  <c r="JI2458" i="9"/>
  <c r="JG2458" i="9"/>
  <c r="JF2459" i="9"/>
  <c r="JD2461" i="9" l="1"/>
  <c r="JE2460" i="9"/>
  <c r="JH2459" i="9"/>
  <c r="JI2459" i="9"/>
  <c r="JG2459" i="9"/>
  <c r="JF2460" i="9"/>
  <c r="JD2462" i="9" l="1"/>
  <c r="JE2461" i="9"/>
  <c r="JH2460" i="9"/>
  <c r="JI2460" i="9"/>
  <c r="JG2460" i="9"/>
  <c r="JF2461" i="9"/>
  <c r="JD2463" i="9" l="1"/>
  <c r="JE2462" i="9"/>
  <c r="JH2461" i="9"/>
  <c r="JI2461" i="9"/>
  <c r="JG2461" i="9"/>
  <c r="JF2462" i="9"/>
  <c r="JD2464" i="9" l="1"/>
  <c r="JE2463" i="9"/>
  <c r="JH2462" i="9"/>
  <c r="JI2462" i="9"/>
  <c r="JG2462" i="9"/>
  <c r="JF2463" i="9"/>
  <c r="JD2465" i="9" l="1"/>
  <c r="JE2464" i="9"/>
  <c r="JH2463" i="9"/>
  <c r="JI2463" i="9"/>
  <c r="JG2463" i="9"/>
  <c r="JF2464" i="9"/>
  <c r="JD2466" i="9" l="1"/>
  <c r="JE2465" i="9"/>
  <c r="JH2464" i="9"/>
  <c r="JI2464" i="9"/>
  <c r="JG2464" i="9"/>
  <c r="JF2465" i="9"/>
  <c r="JD2467" i="9" l="1"/>
  <c r="JE2466" i="9"/>
  <c r="JH2465" i="9"/>
  <c r="JI2465" i="9"/>
  <c r="JG2465" i="9"/>
  <c r="JF2466" i="9"/>
  <c r="JD2468" i="9" l="1"/>
  <c r="JE2467" i="9"/>
  <c r="JH2466" i="9"/>
  <c r="JI2466" i="9"/>
  <c r="JG2466" i="9"/>
  <c r="JF2467" i="9"/>
  <c r="JD2469" i="9" l="1"/>
  <c r="JE2468" i="9"/>
  <c r="JH2467" i="9"/>
  <c r="JI2467" i="9"/>
  <c r="JG2467" i="9"/>
  <c r="JF2468" i="9"/>
  <c r="JD2470" i="9" l="1"/>
  <c r="JE2469" i="9"/>
  <c r="JH2468" i="9"/>
  <c r="JI2468" i="9"/>
  <c r="JG2468" i="9"/>
  <c r="JF2469" i="9"/>
  <c r="JD2471" i="9" l="1"/>
  <c r="JE2470" i="9"/>
  <c r="JH2469" i="9"/>
  <c r="JI2469" i="9"/>
  <c r="JG2469" i="9"/>
  <c r="JF2470" i="9"/>
  <c r="JD2472" i="9" l="1"/>
  <c r="JE2471" i="9"/>
  <c r="JH2470" i="9"/>
  <c r="JI2470" i="9"/>
  <c r="JG2470" i="9"/>
  <c r="JF2471" i="9"/>
  <c r="JD2473" i="9" l="1"/>
  <c r="JE2472" i="9"/>
  <c r="JH2471" i="9"/>
  <c r="JI2471" i="9"/>
  <c r="JG2471" i="9"/>
  <c r="JF2472" i="9"/>
  <c r="JD2474" i="9" l="1"/>
  <c r="JE2473" i="9"/>
  <c r="JH2472" i="9"/>
  <c r="JI2472" i="9"/>
  <c r="JG2472" i="9"/>
  <c r="JF2473" i="9"/>
  <c r="JD2475" i="9" l="1"/>
  <c r="JE2474" i="9"/>
  <c r="JH2473" i="9"/>
  <c r="JI2473" i="9"/>
  <c r="JG2473" i="9"/>
  <c r="JF2474" i="9"/>
  <c r="JD2476" i="9" l="1"/>
  <c r="JE2475" i="9"/>
  <c r="JH2474" i="9"/>
  <c r="JI2474" i="9"/>
  <c r="JG2474" i="9"/>
  <c r="JF2475" i="9"/>
  <c r="JD2477" i="9" l="1"/>
  <c r="JE2476" i="9"/>
  <c r="JH2475" i="9"/>
  <c r="JI2475" i="9"/>
  <c r="JG2475" i="9"/>
  <c r="JF2476" i="9"/>
  <c r="JD2478" i="9" l="1"/>
  <c r="JE2477" i="9"/>
  <c r="JH2476" i="9"/>
  <c r="JI2476" i="9"/>
  <c r="JG2476" i="9"/>
  <c r="JF2477" i="9"/>
  <c r="JD2479" i="9" l="1"/>
  <c r="JE2478" i="9"/>
  <c r="JH2477" i="9"/>
  <c r="JI2477" i="9"/>
  <c r="JG2477" i="9"/>
  <c r="JF2478" i="9"/>
  <c r="JD2480" i="9" l="1"/>
  <c r="JE2479" i="9"/>
  <c r="JH2478" i="9"/>
  <c r="JI2478" i="9"/>
  <c r="JG2478" i="9"/>
  <c r="JF2479" i="9"/>
  <c r="JD2481" i="9" l="1"/>
  <c r="JE2480" i="9"/>
  <c r="JH2479" i="9"/>
  <c r="JI2479" i="9"/>
  <c r="JG2479" i="9"/>
  <c r="JF2480" i="9"/>
  <c r="JD2482" i="9" l="1"/>
  <c r="JE2481" i="9"/>
  <c r="JH2480" i="9"/>
  <c r="JI2480" i="9"/>
  <c r="JG2480" i="9"/>
  <c r="JF2481" i="9"/>
  <c r="JD2483" i="9" l="1"/>
  <c r="JE2482" i="9"/>
  <c r="JH2481" i="9"/>
  <c r="JI2481" i="9"/>
  <c r="JG2481" i="9"/>
  <c r="JF2482" i="9"/>
  <c r="JD2484" i="9" l="1"/>
  <c r="JE2483" i="9"/>
  <c r="JH2482" i="9"/>
  <c r="JI2482" i="9"/>
  <c r="JG2482" i="9"/>
  <c r="JF2483" i="9"/>
  <c r="JD2485" i="9" l="1"/>
  <c r="JE2484" i="9"/>
  <c r="JH2483" i="9"/>
  <c r="JI2483" i="9"/>
  <c r="JG2483" i="9"/>
  <c r="JF2484" i="9"/>
  <c r="JD2486" i="9" l="1"/>
  <c r="JE2485" i="9"/>
  <c r="JH2484" i="9"/>
  <c r="JI2484" i="9"/>
  <c r="JG2484" i="9"/>
  <c r="JF2485" i="9"/>
  <c r="JD2487" i="9" l="1"/>
  <c r="JE2486" i="9"/>
  <c r="JH2485" i="9"/>
  <c r="JI2485" i="9"/>
  <c r="JG2485" i="9"/>
  <c r="JF2486" i="9"/>
  <c r="JD2488" i="9" l="1"/>
  <c r="JE2487" i="9"/>
  <c r="JH2486" i="9"/>
  <c r="JI2486" i="9"/>
  <c r="JG2486" i="9"/>
  <c r="JF2487" i="9"/>
  <c r="JD2489" i="9" l="1"/>
  <c r="JE2488" i="9"/>
  <c r="JH2487" i="9"/>
  <c r="JI2487" i="9"/>
  <c r="JG2487" i="9"/>
  <c r="JF2488" i="9"/>
  <c r="JD2490" i="9" l="1"/>
  <c r="JE2489" i="9"/>
  <c r="JH2488" i="9"/>
  <c r="JI2488" i="9"/>
  <c r="JG2488" i="9"/>
  <c r="JF2489" i="9"/>
  <c r="JD2491" i="9" l="1"/>
  <c r="JE2490" i="9"/>
  <c r="JH2489" i="9"/>
  <c r="JI2489" i="9"/>
  <c r="JG2489" i="9"/>
  <c r="JF2490" i="9"/>
  <c r="JD2492" i="9" l="1"/>
  <c r="JE2491" i="9"/>
  <c r="JH2490" i="9"/>
  <c r="JI2490" i="9"/>
  <c r="JG2490" i="9"/>
  <c r="JF2491" i="9"/>
  <c r="JD2493" i="9" l="1"/>
  <c r="JE2492" i="9"/>
  <c r="JH2491" i="9"/>
  <c r="JI2491" i="9"/>
  <c r="JG2491" i="9"/>
  <c r="JF2492" i="9"/>
  <c r="JD2494" i="9" l="1"/>
  <c r="JE2493" i="9"/>
  <c r="JH2492" i="9"/>
  <c r="JI2492" i="9"/>
  <c r="JG2492" i="9"/>
  <c r="JF2493" i="9"/>
  <c r="JD2495" i="9" l="1"/>
  <c r="JE2494" i="9"/>
  <c r="JH2493" i="9"/>
  <c r="JI2493" i="9"/>
  <c r="JG2493" i="9"/>
  <c r="JF2494" i="9"/>
  <c r="JD2496" i="9" l="1"/>
  <c r="JE2495" i="9"/>
  <c r="JH2494" i="9"/>
  <c r="JI2494" i="9"/>
  <c r="JG2494" i="9"/>
  <c r="JF2495" i="9"/>
  <c r="JD2497" i="9" l="1"/>
  <c r="JE2496" i="9"/>
  <c r="JH2495" i="9"/>
  <c r="JI2495" i="9"/>
  <c r="JG2495" i="9"/>
  <c r="JF2496" i="9"/>
  <c r="JD2498" i="9" l="1"/>
  <c r="JE2497" i="9"/>
  <c r="JH2496" i="9"/>
  <c r="JI2496" i="9"/>
  <c r="JG2496" i="9"/>
  <c r="JF2497" i="9"/>
  <c r="JD2499" i="9" l="1"/>
  <c r="JE2498" i="9"/>
  <c r="JH2497" i="9"/>
  <c r="JI2497" i="9"/>
  <c r="JG2497" i="9"/>
  <c r="JF2498" i="9"/>
  <c r="JD2500" i="9" l="1"/>
  <c r="JE2499" i="9"/>
  <c r="JH2498" i="9"/>
  <c r="JI2498" i="9"/>
  <c r="JG2498" i="9"/>
  <c r="JF2499" i="9"/>
  <c r="JD2501" i="9" l="1"/>
  <c r="JE2500" i="9"/>
  <c r="JH2499" i="9"/>
  <c r="JI2499" i="9"/>
  <c r="JG2499" i="9"/>
  <c r="JF2500" i="9"/>
  <c r="JD2502" i="9" l="1"/>
  <c r="JE2501" i="9"/>
  <c r="JH2500" i="9"/>
  <c r="JI2500" i="9"/>
  <c r="JG2500" i="9"/>
  <c r="JF2501" i="9"/>
  <c r="JD2503" i="9" l="1"/>
  <c r="JE2502" i="9"/>
  <c r="JH2501" i="9"/>
  <c r="JI2501" i="9"/>
  <c r="JG2501" i="9"/>
  <c r="JF2502" i="9"/>
  <c r="JD2504" i="9" l="1"/>
  <c r="JE2503" i="9"/>
  <c r="JH2502" i="9"/>
  <c r="JI2502" i="9"/>
  <c r="JG2502" i="9"/>
  <c r="JF2503" i="9"/>
  <c r="JD2505" i="9" l="1"/>
  <c r="JE2504" i="9"/>
  <c r="JH2503" i="9"/>
  <c r="JI2503" i="9"/>
  <c r="JG2503" i="9"/>
  <c r="JF2504" i="9"/>
  <c r="JD2506" i="9" l="1"/>
  <c r="JE2505" i="9"/>
  <c r="JH2504" i="9"/>
  <c r="JI2504" i="9"/>
  <c r="JG2504" i="9"/>
  <c r="JF2505" i="9"/>
  <c r="JD2507" i="9" l="1"/>
  <c r="JE2506" i="9"/>
  <c r="JH2505" i="9"/>
  <c r="JI2505" i="9"/>
  <c r="JG2505" i="9"/>
  <c r="JF2506" i="9"/>
  <c r="JD2508" i="9" l="1"/>
  <c r="JE2507" i="9"/>
  <c r="JH2506" i="9"/>
  <c r="JI2506" i="9"/>
  <c r="JG2506" i="9"/>
  <c r="JF2507" i="9"/>
  <c r="JD2509" i="9" l="1"/>
  <c r="JE2508" i="9"/>
  <c r="JH2507" i="9"/>
  <c r="JI2507" i="9"/>
  <c r="JG2507" i="9"/>
  <c r="JF2508" i="9"/>
  <c r="JD2510" i="9" l="1"/>
  <c r="JE2509" i="9"/>
  <c r="JH2508" i="9"/>
  <c r="JI2508" i="9"/>
  <c r="JG2508" i="9"/>
  <c r="JF2509" i="9"/>
  <c r="JD2511" i="9" l="1"/>
  <c r="JE2510" i="9"/>
  <c r="JH2509" i="9"/>
  <c r="JI2509" i="9"/>
  <c r="JG2509" i="9"/>
  <c r="JF2510" i="9"/>
  <c r="JD2512" i="9" l="1"/>
  <c r="JE2511" i="9"/>
  <c r="JH2510" i="9"/>
  <c r="JI2510" i="9"/>
  <c r="JG2510" i="9"/>
  <c r="JF2511" i="9"/>
  <c r="JD2513" i="9" l="1"/>
  <c r="JE2512" i="9"/>
  <c r="JH2511" i="9"/>
  <c r="JI2511" i="9"/>
  <c r="JG2511" i="9"/>
  <c r="JF2512" i="9"/>
  <c r="JD2514" i="9" l="1"/>
  <c r="JE2513" i="9"/>
  <c r="JH2512" i="9"/>
  <c r="JI2512" i="9"/>
  <c r="JG2512" i="9"/>
  <c r="JF2513" i="9"/>
  <c r="JD2515" i="9" l="1"/>
  <c r="JE2514" i="9"/>
  <c r="JH2513" i="9"/>
  <c r="JI2513" i="9"/>
  <c r="JG2513" i="9"/>
  <c r="JF2514" i="9"/>
  <c r="JD2516" i="9" l="1"/>
  <c r="JE2515" i="9"/>
  <c r="JH2514" i="9"/>
  <c r="JI2514" i="9"/>
  <c r="JG2514" i="9"/>
  <c r="JF2515" i="9"/>
  <c r="JD2517" i="9" l="1"/>
  <c r="JE2516" i="9"/>
  <c r="JH2515" i="9"/>
  <c r="JI2515" i="9"/>
  <c r="JG2515" i="9"/>
  <c r="JF2516" i="9"/>
  <c r="JD2518" i="9" l="1"/>
  <c r="JE2517" i="9"/>
  <c r="JH2516" i="9"/>
  <c r="JI2516" i="9"/>
  <c r="JG2516" i="9"/>
  <c r="JF2517" i="9"/>
  <c r="JD2519" i="9" l="1"/>
  <c r="JE2518" i="9"/>
  <c r="JH2517" i="9"/>
  <c r="JG2518" i="9"/>
  <c r="JI2517" i="9"/>
  <c r="JG2517" i="9"/>
  <c r="JF2518" i="9"/>
  <c r="JD2520" i="9" l="1"/>
  <c r="JE2519" i="9"/>
  <c r="JH2518" i="9"/>
  <c r="JI2518" i="9"/>
  <c r="JF2519" i="9"/>
  <c r="JG2519" i="9"/>
  <c r="JH2519" i="9"/>
  <c r="JD2521" i="9" l="1"/>
  <c r="JE2520" i="9"/>
  <c r="JI2519" i="9"/>
  <c r="JF2520" i="9"/>
  <c r="JD2522" i="9" l="1"/>
  <c r="JE2521" i="9"/>
  <c r="JH2520" i="9"/>
  <c r="JI2520" i="9"/>
  <c r="JG2520" i="9"/>
  <c r="JF2521" i="9"/>
  <c r="JD2523" i="9" l="1"/>
  <c r="JE2522" i="9"/>
  <c r="JH2521" i="9"/>
  <c r="JI2521" i="9"/>
  <c r="JG2521" i="9"/>
  <c r="JF2522" i="9"/>
  <c r="JE2523" i="9" l="1"/>
  <c r="JH2522" i="9"/>
  <c r="JI2522" i="9"/>
  <c r="JG2522" i="9"/>
  <c r="JF2523" i="9"/>
  <c r="JG2523" i="9"/>
  <c r="JH2523" i="9"/>
  <c r="JI2523" i="9" l="1"/>
  <c r="Z12" i="9" a="1"/>
  <c r="Z12" i="9" l="1"/>
  <c r="V11" i="9" a="1"/>
  <c r="F11" i="9" a="1"/>
  <c r="L13" i="9" a="1"/>
  <c r="V11" i="9" l="1"/>
  <c r="F11" i="9"/>
  <c r="G11" i="9" s="1"/>
  <c r="L13" i="9"/>
  <c r="M13" i="9" s="1"/>
  <c r="F12" i="9" l="1"/>
  <c r="L5" i="9" a="1"/>
  <c r="L5" i="9" l="1"/>
  <c r="M5" i="9" s="1"/>
  <c r="L4" i="9" a="1"/>
  <c r="L4" i="9" l="1"/>
  <c r="M4" i="9" s="1"/>
  <c r="L6" i="9" s="1"/>
  <c r="L7" i="9" a="1"/>
  <c r="L7" i="9" l="1"/>
  <c r="C27" i="9" a="1"/>
  <c r="C27" i="9" l="1"/>
  <c r="C28" i="9" a="1"/>
  <c r="BJ27" i="9"/>
  <c r="BG27" i="9" l="1"/>
  <c r="C28" i="9"/>
  <c r="AX27" i="9"/>
  <c r="AW27" i="9"/>
  <c r="BE27" i="9"/>
  <c r="BD27" i="9"/>
  <c r="BC27" i="9"/>
  <c r="AY27" i="9"/>
  <c r="BB27" i="9"/>
  <c r="AZ27" i="9"/>
  <c r="AV27" i="9"/>
  <c r="AU27" i="9"/>
  <c r="BF27" i="9"/>
  <c r="BA27" i="9"/>
  <c r="AR27" i="9"/>
  <c r="AS27" i="9"/>
  <c r="AT27" i="9"/>
  <c r="AQ27" i="9"/>
  <c r="AN27" i="9"/>
  <c r="AJ27" i="9"/>
  <c r="AO27" i="9"/>
  <c r="AI27" i="9"/>
  <c r="AM27" i="9"/>
  <c r="AP27" i="9"/>
  <c r="AK27" i="9"/>
  <c r="AL27" i="9"/>
  <c r="AB27" i="9"/>
  <c r="AG27" i="9"/>
  <c r="Z27" i="9"/>
  <c r="AE27" i="9"/>
  <c r="W27" i="9"/>
  <c r="AC27" i="9"/>
  <c r="AA27" i="9"/>
  <c r="AD27" i="9"/>
  <c r="AH27" i="9"/>
  <c r="Y27" i="9"/>
  <c r="X27" i="9"/>
  <c r="AF27" i="9"/>
  <c r="S27" i="9"/>
  <c r="P27" i="9"/>
  <c r="L27" i="9"/>
  <c r="H27" i="9"/>
  <c r="N27" i="9"/>
  <c r="V27" i="9"/>
  <c r="K27" i="9"/>
  <c r="R27" i="9"/>
  <c r="T27" i="9"/>
  <c r="O27" i="9"/>
  <c r="G27" i="9"/>
  <c r="I27" i="9"/>
  <c r="D27" i="9"/>
  <c r="C29" i="9" a="1"/>
  <c r="Q27" i="9"/>
  <c r="J27" i="9"/>
  <c r="M27" i="9"/>
  <c r="U27" i="9"/>
  <c r="BJ28" i="9"/>
  <c r="C29" i="9" l="1"/>
  <c r="BG28" i="9"/>
  <c r="E27" i="9"/>
  <c r="DM27" i="9" s="1"/>
  <c r="BC28" i="9"/>
  <c r="AX28" i="9"/>
  <c r="AY28" i="9"/>
  <c r="BA28" i="9"/>
  <c r="BB28" i="9"/>
  <c r="BE28" i="9"/>
  <c r="AW28" i="9"/>
  <c r="AU28" i="9"/>
  <c r="BD28" i="9"/>
  <c r="AZ28" i="9"/>
  <c r="AV28" i="9"/>
  <c r="BF28" i="9"/>
  <c r="AS28" i="9"/>
  <c r="AT28" i="9"/>
  <c r="AR28" i="9"/>
  <c r="AO28" i="9"/>
  <c r="AP28" i="9"/>
  <c r="AL28" i="9"/>
  <c r="AJ28" i="9"/>
  <c r="AK28" i="9"/>
  <c r="AQ28" i="9"/>
  <c r="AM28" i="9"/>
  <c r="AN28" i="9"/>
  <c r="AI28" i="9"/>
  <c r="Y28" i="9"/>
  <c r="U28" i="9"/>
  <c r="K28" i="9"/>
  <c r="Z28" i="9"/>
  <c r="D28" i="9"/>
  <c r="J28" i="9"/>
  <c r="AD28" i="9"/>
  <c r="W28" i="9"/>
  <c r="AE28" i="9"/>
  <c r="Q28" i="9"/>
  <c r="R28" i="9"/>
  <c r="N28" i="9"/>
  <c r="AC28" i="9"/>
  <c r="AG28" i="9"/>
  <c r="G28" i="9"/>
  <c r="AA28" i="9"/>
  <c r="P28" i="9"/>
  <c r="S28" i="9"/>
  <c r="AH28" i="9"/>
  <c r="M28" i="9"/>
  <c r="X28" i="9"/>
  <c r="H28" i="9"/>
  <c r="V28" i="9"/>
  <c r="O28" i="9"/>
  <c r="AB28" i="9"/>
  <c r="I28" i="9"/>
  <c r="T28" i="9"/>
  <c r="AF28" i="9"/>
  <c r="L28" i="9"/>
  <c r="C30" i="9" a="1"/>
  <c r="C30" i="9" l="1"/>
  <c r="BE29" i="9"/>
  <c r="BA29" i="9"/>
  <c r="AW29" i="9"/>
  <c r="AS29" i="9"/>
  <c r="AO29" i="9"/>
  <c r="AK29" i="9"/>
  <c r="AG29" i="9"/>
  <c r="AC29" i="9"/>
  <c r="Y29" i="9"/>
  <c r="U29" i="9"/>
  <c r="Q29" i="9"/>
  <c r="M29" i="9"/>
  <c r="I29" i="9"/>
  <c r="BD29" i="9"/>
  <c r="AZ29" i="9"/>
  <c r="AV29" i="9"/>
  <c r="AR29" i="9"/>
  <c r="AN29" i="9"/>
  <c r="AJ29" i="9"/>
  <c r="AF29" i="9"/>
  <c r="AB29" i="9"/>
  <c r="X29" i="9"/>
  <c r="T29" i="9"/>
  <c r="P29" i="9"/>
  <c r="L29" i="9"/>
  <c r="H29" i="9"/>
  <c r="D29" i="9"/>
  <c r="E29" i="9" s="1"/>
  <c r="BG29" i="9"/>
  <c r="AY29" i="9"/>
  <c r="AQ29" i="9"/>
  <c r="AI29" i="9"/>
  <c r="AA29" i="9"/>
  <c r="S29" i="9"/>
  <c r="K29" i="9"/>
  <c r="BF29" i="9"/>
  <c r="AX29" i="9"/>
  <c r="AP29" i="9"/>
  <c r="AH29" i="9"/>
  <c r="Z29" i="9"/>
  <c r="R29" i="9"/>
  <c r="J29" i="9"/>
  <c r="BB29" i="9"/>
  <c r="AL29" i="9"/>
  <c r="V29" i="9"/>
  <c r="AU29" i="9"/>
  <c r="AE29" i="9"/>
  <c r="O29" i="9"/>
  <c r="AM29" i="9"/>
  <c r="G29" i="9"/>
  <c r="AD29" i="9"/>
  <c r="N29" i="9"/>
  <c r="AT29" i="9"/>
  <c r="W29" i="9"/>
  <c r="BC29" i="9"/>
  <c r="E28" i="9"/>
  <c r="BV28" i="9" s="1"/>
  <c r="DG27" i="9"/>
  <c r="DA27" i="9"/>
  <c r="DL27" i="9"/>
  <c r="DB27" i="9"/>
  <c r="DI27" i="9"/>
  <c r="DC27" i="9"/>
  <c r="DF27" i="9"/>
  <c r="DJ27" i="9"/>
  <c r="DE27" i="9"/>
  <c r="DK27" i="9"/>
  <c r="DH27" i="9"/>
  <c r="DD27" i="9"/>
  <c r="CY27" i="9"/>
  <c r="CX27" i="9"/>
  <c r="CZ27" i="9"/>
  <c r="CS27" i="9"/>
  <c r="CR27" i="9"/>
  <c r="CU27" i="9"/>
  <c r="CP27" i="9"/>
  <c r="CO27" i="9"/>
  <c r="CT27" i="9"/>
  <c r="CW27" i="9"/>
  <c r="CQ27" i="9"/>
  <c r="CV27" i="9"/>
  <c r="CC27" i="9"/>
  <c r="CF27" i="9"/>
  <c r="CH27" i="9"/>
  <c r="CM27" i="9"/>
  <c r="CJ27" i="9"/>
  <c r="CI27" i="9"/>
  <c r="CD27" i="9"/>
  <c r="CN27" i="9"/>
  <c r="CL27" i="9"/>
  <c r="CE27" i="9"/>
  <c r="CK27" i="9"/>
  <c r="CG27" i="9"/>
  <c r="C31" i="9" a="1"/>
  <c r="BS27" i="9"/>
  <c r="CA27" i="9"/>
  <c r="BU27" i="9"/>
  <c r="BN27" i="9"/>
  <c r="BY27" i="9"/>
  <c r="BV27" i="9"/>
  <c r="BJ29" i="9"/>
  <c r="BT27" i="9"/>
  <c r="BO27" i="9"/>
  <c r="BX27" i="9"/>
  <c r="CB27" i="9"/>
  <c r="BW27" i="9"/>
  <c r="BP27" i="9"/>
  <c r="BZ27" i="9"/>
  <c r="BR27" i="9"/>
  <c r="BQ27" i="9"/>
  <c r="F27" i="9"/>
  <c r="C31" i="9" l="1"/>
  <c r="F29" i="9"/>
  <c r="BN29" i="9"/>
  <c r="BO29" i="9"/>
  <c r="BP29" i="9"/>
  <c r="BQ29" i="9"/>
  <c r="BR29" i="9"/>
  <c r="BS29" i="9"/>
  <c r="BT29" i="9"/>
  <c r="BU29" i="9"/>
  <c r="BV29" i="9"/>
  <c r="BW29" i="9"/>
  <c r="BX29" i="9"/>
  <c r="BY29" i="9"/>
  <c r="BZ29" i="9"/>
  <c r="CA29" i="9"/>
  <c r="CB29" i="9"/>
  <c r="CC29" i="9"/>
  <c r="CD29" i="9"/>
  <c r="CE29" i="9"/>
  <c r="CF29" i="9"/>
  <c r="CG29" i="9"/>
  <c r="CH29" i="9"/>
  <c r="CI29" i="9"/>
  <c r="CJ29" i="9"/>
  <c r="CK29" i="9"/>
  <c r="CL29" i="9"/>
  <c r="CM29" i="9"/>
  <c r="CN29" i="9"/>
  <c r="CO29" i="9"/>
  <c r="CP29" i="9"/>
  <c r="CQ29" i="9"/>
  <c r="CR29" i="9"/>
  <c r="CS29" i="9"/>
  <c r="CT29" i="9"/>
  <c r="CU29" i="9"/>
  <c r="CV29" i="9"/>
  <c r="CW29" i="9"/>
  <c r="CX29" i="9"/>
  <c r="CY29" i="9"/>
  <c r="CZ29" i="9"/>
  <c r="DA29" i="9"/>
  <c r="DB29" i="9"/>
  <c r="DC29" i="9"/>
  <c r="DD29" i="9"/>
  <c r="DE29" i="9"/>
  <c r="DF29" i="9"/>
  <c r="DG29" i="9"/>
  <c r="DH29" i="9"/>
  <c r="DI29" i="9"/>
  <c r="DJ29" i="9"/>
  <c r="DK29" i="9"/>
  <c r="DL29" i="9"/>
  <c r="DM29" i="9"/>
  <c r="BD30" i="9"/>
  <c r="AZ30" i="9"/>
  <c r="AV30" i="9"/>
  <c r="AR30" i="9"/>
  <c r="AN30" i="9"/>
  <c r="AJ30" i="9"/>
  <c r="AF30" i="9"/>
  <c r="AB30" i="9"/>
  <c r="X30" i="9"/>
  <c r="T30" i="9"/>
  <c r="P30" i="9"/>
  <c r="L30" i="9"/>
  <c r="H30" i="9"/>
  <c r="D30" i="9"/>
  <c r="E30" i="9" s="1"/>
  <c r="BG30" i="9"/>
  <c r="BC30" i="9"/>
  <c r="AY30" i="9"/>
  <c r="AU30" i="9"/>
  <c r="AQ30" i="9"/>
  <c r="AM30" i="9"/>
  <c r="AI30" i="9"/>
  <c r="AE30" i="9"/>
  <c r="AA30" i="9"/>
  <c r="W30" i="9"/>
  <c r="S30" i="9"/>
  <c r="O30" i="9"/>
  <c r="K30" i="9"/>
  <c r="G30" i="9"/>
  <c r="BF30" i="9"/>
  <c r="AX30" i="9"/>
  <c r="AP30" i="9"/>
  <c r="AH30" i="9"/>
  <c r="Z30" i="9"/>
  <c r="R30" i="9"/>
  <c r="J30" i="9"/>
  <c r="BE30" i="9"/>
  <c r="AW30" i="9"/>
  <c r="AO30" i="9"/>
  <c r="AG30" i="9"/>
  <c r="Y30" i="9"/>
  <c r="Q30" i="9"/>
  <c r="I30" i="9"/>
  <c r="AT30" i="9"/>
  <c r="AD30" i="9"/>
  <c r="N30" i="9"/>
  <c r="AS30" i="9"/>
  <c r="AC30" i="9"/>
  <c r="M30" i="9"/>
  <c r="AL30" i="9"/>
  <c r="AK30" i="9"/>
  <c r="U30" i="9"/>
  <c r="BA30" i="9"/>
  <c r="V30" i="9"/>
  <c r="BB30" i="9"/>
  <c r="CK28" i="9"/>
  <c r="BT28" i="9"/>
  <c r="CM28" i="9"/>
  <c r="DG28" i="9"/>
  <c r="DB28" i="9"/>
  <c r="DD28" i="9"/>
  <c r="DM28" i="9"/>
  <c r="DH28" i="9"/>
  <c r="DJ28" i="9"/>
  <c r="DC28" i="9"/>
  <c r="DA28" i="9"/>
  <c r="DF28" i="9"/>
  <c r="DK28" i="9"/>
  <c r="DL28" i="9"/>
  <c r="DI28" i="9"/>
  <c r="DE28" i="9"/>
  <c r="CY28" i="9"/>
  <c r="CZ28" i="9"/>
  <c r="CX28" i="9"/>
  <c r="CS28" i="9"/>
  <c r="CW28" i="9"/>
  <c r="CO28" i="9"/>
  <c r="CT28" i="9"/>
  <c r="CP28" i="9"/>
  <c r="CR28" i="9"/>
  <c r="CQ28" i="9"/>
  <c r="CV28" i="9"/>
  <c r="CU28" i="9"/>
  <c r="CJ28" i="9"/>
  <c r="CI28" i="9"/>
  <c r="BO28" i="9"/>
  <c r="CF28" i="9"/>
  <c r="BR28" i="9"/>
  <c r="CL28" i="9"/>
  <c r="F28" i="9"/>
  <c r="BS28" i="9"/>
  <c r="CN28" i="9"/>
  <c r="CE28" i="9"/>
  <c r="BZ28" i="9"/>
  <c r="BX28" i="9"/>
  <c r="CA28" i="9"/>
  <c r="BU28" i="9"/>
  <c r="BY28" i="9"/>
  <c r="CC28" i="9"/>
  <c r="BW28" i="9"/>
  <c r="CH28" i="9"/>
  <c r="CD28" i="9"/>
  <c r="BN28" i="9"/>
  <c r="CB28" i="9"/>
  <c r="CG28" i="9"/>
  <c r="BQ28" i="9"/>
  <c r="BP28" i="9"/>
  <c r="C32" i="9" a="1"/>
  <c r="BJ30" i="9"/>
  <c r="C32" i="9" l="1"/>
  <c r="F30" i="9"/>
  <c r="BN30" i="9"/>
  <c r="BO30" i="9"/>
  <c r="BP30" i="9"/>
  <c r="BQ30" i="9"/>
  <c r="BR30" i="9"/>
  <c r="BS30" i="9"/>
  <c r="BT30" i="9"/>
  <c r="BU30" i="9"/>
  <c r="BV30" i="9"/>
  <c r="BW30" i="9"/>
  <c r="BX30" i="9"/>
  <c r="BY30" i="9"/>
  <c r="BZ30" i="9"/>
  <c r="CA30" i="9"/>
  <c r="CB30" i="9"/>
  <c r="CC30" i="9"/>
  <c r="CD30" i="9"/>
  <c r="CE30" i="9"/>
  <c r="CF30" i="9"/>
  <c r="CG30" i="9"/>
  <c r="CH30" i="9"/>
  <c r="CI30" i="9"/>
  <c r="CJ30" i="9"/>
  <c r="CK30" i="9"/>
  <c r="CL30" i="9"/>
  <c r="CM30" i="9"/>
  <c r="CN30" i="9"/>
  <c r="CO30" i="9"/>
  <c r="CP30" i="9"/>
  <c r="CQ30" i="9"/>
  <c r="CR30" i="9"/>
  <c r="CS30" i="9"/>
  <c r="CT30" i="9"/>
  <c r="CU30" i="9"/>
  <c r="CV30" i="9"/>
  <c r="CW30" i="9"/>
  <c r="CX30" i="9"/>
  <c r="CY30" i="9"/>
  <c r="CZ30" i="9"/>
  <c r="DA30" i="9"/>
  <c r="DB30" i="9"/>
  <c r="DC30" i="9"/>
  <c r="DD30" i="9"/>
  <c r="DE30" i="9"/>
  <c r="DF30" i="9"/>
  <c r="DG30" i="9"/>
  <c r="DH30" i="9"/>
  <c r="DI30" i="9"/>
  <c r="DJ30" i="9"/>
  <c r="DK30" i="9"/>
  <c r="DL30" i="9"/>
  <c r="DM30" i="9"/>
  <c r="BG31" i="9"/>
  <c r="BC31" i="9"/>
  <c r="AY31" i="9"/>
  <c r="AU31" i="9"/>
  <c r="AQ31" i="9"/>
  <c r="AM31" i="9"/>
  <c r="AI31" i="9"/>
  <c r="AE31" i="9"/>
  <c r="AA31" i="9"/>
  <c r="W31" i="9"/>
  <c r="S31" i="9"/>
  <c r="O31" i="9"/>
  <c r="K31" i="9"/>
  <c r="G31" i="9"/>
  <c r="BF31" i="9"/>
  <c r="BB31" i="9"/>
  <c r="AX31" i="9"/>
  <c r="AT31" i="9"/>
  <c r="AP31" i="9"/>
  <c r="AL31" i="9"/>
  <c r="AH31" i="9"/>
  <c r="AD31" i="9"/>
  <c r="Z31" i="9"/>
  <c r="V31" i="9"/>
  <c r="R31" i="9"/>
  <c r="N31" i="9"/>
  <c r="J31" i="9"/>
  <c r="BA31" i="9"/>
  <c r="AS31" i="9"/>
  <c r="AK31" i="9"/>
  <c r="AC31" i="9"/>
  <c r="U31" i="9"/>
  <c r="M31" i="9"/>
  <c r="AZ31" i="9"/>
  <c r="AR31" i="9"/>
  <c r="AJ31" i="9"/>
  <c r="AB31" i="9"/>
  <c r="T31" i="9"/>
  <c r="L31" i="9"/>
  <c r="D31" i="9"/>
  <c r="E31" i="9" s="1"/>
  <c r="AW31" i="9"/>
  <c r="AG31" i="9"/>
  <c r="Q31" i="9"/>
  <c r="AV31" i="9"/>
  <c r="AF31" i="9"/>
  <c r="P31" i="9"/>
  <c r="BE31" i="9"/>
  <c r="Y31" i="9"/>
  <c r="BD31" i="9"/>
  <c r="X31" i="9"/>
  <c r="AN31" i="9"/>
  <c r="H31" i="9"/>
  <c r="AO31" i="9"/>
  <c r="I31" i="9"/>
  <c r="U5" i="9" a="1"/>
  <c r="U5" i="9" s="1"/>
  <c r="C33" i="9" a="1"/>
  <c r="BJ31" i="9"/>
  <c r="C33" i="9" l="1"/>
  <c r="F31" i="9"/>
  <c r="BN31" i="9"/>
  <c r="BO31" i="9"/>
  <c r="BP31" i="9"/>
  <c r="BQ31" i="9"/>
  <c r="BR31" i="9"/>
  <c r="BS31" i="9"/>
  <c r="BT31" i="9"/>
  <c r="BU31" i="9"/>
  <c r="BV31" i="9"/>
  <c r="BW31" i="9"/>
  <c r="BX31" i="9"/>
  <c r="BY31" i="9"/>
  <c r="BZ31" i="9"/>
  <c r="CA31" i="9"/>
  <c r="CB31" i="9"/>
  <c r="CC31" i="9"/>
  <c r="CD31" i="9"/>
  <c r="CE31" i="9"/>
  <c r="CF31" i="9"/>
  <c r="CG31" i="9"/>
  <c r="CH31" i="9"/>
  <c r="CI31" i="9"/>
  <c r="CJ31" i="9"/>
  <c r="CK31" i="9"/>
  <c r="CL31" i="9"/>
  <c r="CM31" i="9"/>
  <c r="CN31" i="9"/>
  <c r="CO31" i="9"/>
  <c r="CP31" i="9"/>
  <c r="CQ31" i="9"/>
  <c r="CR31" i="9"/>
  <c r="CS31" i="9"/>
  <c r="CT31" i="9"/>
  <c r="CU31" i="9"/>
  <c r="CV31" i="9"/>
  <c r="CW31" i="9"/>
  <c r="CX31" i="9"/>
  <c r="CY31" i="9"/>
  <c r="CZ31" i="9"/>
  <c r="DA31" i="9"/>
  <c r="DC31" i="9"/>
  <c r="DB31" i="9"/>
  <c r="DD31" i="9"/>
  <c r="DE31" i="9"/>
  <c r="DF31" i="9"/>
  <c r="DG31" i="9"/>
  <c r="DH31" i="9"/>
  <c r="DI31" i="9"/>
  <c r="DJ31" i="9"/>
  <c r="DK31" i="9"/>
  <c r="DL31" i="9"/>
  <c r="DM31" i="9"/>
  <c r="BD32" i="9"/>
  <c r="AZ32" i="9"/>
  <c r="AV32" i="9"/>
  <c r="BE32" i="9"/>
  <c r="AY32" i="9"/>
  <c r="AT32" i="9"/>
  <c r="AP32" i="9"/>
  <c r="AL32" i="9"/>
  <c r="AH32" i="9"/>
  <c r="AD32" i="9"/>
  <c r="Z32" i="9"/>
  <c r="V32" i="9"/>
  <c r="R32" i="9"/>
  <c r="N32" i="9"/>
  <c r="J32" i="9"/>
  <c r="BC32" i="9"/>
  <c r="AX32" i="9"/>
  <c r="AS32" i="9"/>
  <c r="AO32" i="9"/>
  <c r="AK32" i="9"/>
  <c r="AG32" i="9"/>
  <c r="AC32" i="9"/>
  <c r="Y32" i="9"/>
  <c r="U32" i="9"/>
  <c r="Q32" i="9"/>
  <c r="M32" i="9"/>
  <c r="I32" i="9"/>
  <c r="BG32" i="9"/>
  <c r="AW32" i="9"/>
  <c r="AN32" i="9"/>
  <c r="AF32" i="9"/>
  <c r="X32" i="9"/>
  <c r="P32" i="9"/>
  <c r="H32" i="9"/>
  <c r="BF32" i="9"/>
  <c r="AU32" i="9"/>
  <c r="AM32" i="9"/>
  <c r="AE32" i="9"/>
  <c r="W32" i="9"/>
  <c r="O32" i="9"/>
  <c r="G32" i="9"/>
  <c r="AR32" i="9"/>
  <c r="AB32" i="9"/>
  <c r="L32" i="9"/>
  <c r="AQ32" i="9"/>
  <c r="AA32" i="9"/>
  <c r="K32" i="9"/>
  <c r="AI32" i="9"/>
  <c r="BB32" i="9"/>
  <c r="T32" i="9"/>
  <c r="S32" i="9"/>
  <c r="BA32" i="9"/>
  <c r="D32" i="9"/>
  <c r="E32" i="9" s="1"/>
  <c r="AJ32" i="9"/>
  <c r="V12" i="9"/>
  <c r="C34" i="9" a="1"/>
  <c r="BJ32" i="9"/>
  <c r="C34" i="9" l="1"/>
  <c r="F32" i="9"/>
  <c r="BN32" i="9"/>
  <c r="BO32" i="9"/>
  <c r="BP32" i="9"/>
  <c r="BQ32" i="9"/>
  <c r="BR32" i="9"/>
  <c r="BS32" i="9"/>
  <c r="BT32" i="9"/>
  <c r="BU32" i="9"/>
  <c r="BV32" i="9"/>
  <c r="BW32" i="9"/>
  <c r="BX32" i="9"/>
  <c r="BY32" i="9"/>
  <c r="BZ32" i="9"/>
  <c r="CA32" i="9"/>
  <c r="CB32" i="9"/>
  <c r="CC32" i="9"/>
  <c r="CD32" i="9"/>
  <c r="CE32" i="9"/>
  <c r="CF32" i="9"/>
  <c r="CG32" i="9"/>
  <c r="CH32" i="9"/>
  <c r="CI32" i="9"/>
  <c r="CJ32" i="9"/>
  <c r="CK32" i="9"/>
  <c r="CL32" i="9"/>
  <c r="CM32" i="9"/>
  <c r="CN32" i="9"/>
  <c r="CO32" i="9"/>
  <c r="CP32" i="9"/>
  <c r="CQ32" i="9"/>
  <c r="CR32" i="9"/>
  <c r="CS32" i="9"/>
  <c r="CT32" i="9"/>
  <c r="CU32" i="9"/>
  <c r="CV32" i="9"/>
  <c r="CW32" i="9"/>
  <c r="CX32" i="9"/>
  <c r="CY32" i="9"/>
  <c r="CZ32" i="9"/>
  <c r="DA32" i="9"/>
  <c r="DB32" i="9"/>
  <c r="DC32" i="9"/>
  <c r="DD32" i="9"/>
  <c r="DE32" i="9"/>
  <c r="DF32" i="9"/>
  <c r="DG32" i="9"/>
  <c r="DH32" i="9"/>
  <c r="DI32" i="9"/>
  <c r="DJ32" i="9"/>
  <c r="DK32" i="9"/>
  <c r="DL32" i="9"/>
  <c r="DM32" i="9"/>
  <c r="BG33" i="9"/>
  <c r="BC33" i="9"/>
  <c r="AY33" i="9"/>
  <c r="AU33" i="9"/>
  <c r="AQ33" i="9"/>
  <c r="AM33" i="9"/>
  <c r="AI33" i="9"/>
  <c r="AE33" i="9"/>
  <c r="AA33" i="9"/>
  <c r="W33" i="9"/>
  <c r="S33" i="9"/>
  <c r="O33" i="9"/>
  <c r="K33" i="9"/>
  <c r="G33" i="9"/>
  <c r="BE33" i="9"/>
  <c r="AZ33" i="9"/>
  <c r="AT33" i="9"/>
  <c r="AO33" i="9"/>
  <c r="AJ33" i="9"/>
  <c r="AD33" i="9"/>
  <c r="Y33" i="9"/>
  <c r="T33" i="9"/>
  <c r="N33" i="9"/>
  <c r="I33" i="9"/>
  <c r="D33" i="9"/>
  <c r="E33" i="9" s="1"/>
  <c r="BD33" i="9"/>
  <c r="AX33" i="9"/>
  <c r="AS33" i="9"/>
  <c r="AN33" i="9"/>
  <c r="AH33" i="9"/>
  <c r="AC33" i="9"/>
  <c r="X33" i="9"/>
  <c r="R33" i="9"/>
  <c r="M33" i="9"/>
  <c r="H33" i="9"/>
  <c r="AW33" i="9"/>
  <c r="AL33" i="9"/>
  <c r="AB33" i="9"/>
  <c r="Q33" i="9"/>
  <c r="BF33" i="9"/>
  <c r="AV33" i="9"/>
  <c r="AK33" i="9"/>
  <c r="Z33" i="9"/>
  <c r="P33" i="9"/>
  <c r="BB33" i="9"/>
  <c r="AG33" i="9"/>
  <c r="L33" i="9"/>
  <c r="BA33" i="9"/>
  <c r="AF33" i="9"/>
  <c r="J33" i="9"/>
  <c r="AP33" i="9"/>
  <c r="V33" i="9"/>
  <c r="U33" i="9"/>
  <c r="AR33" i="9"/>
  <c r="C35" i="9" a="1"/>
  <c r="BJ33" i="9"/>
  <c r="C35" i="9" l="1"/>
  <c r="F33" i="9"/>
  <c r="BN33" i="9"/>
  <c r="BO33" i="9"/>
  <c r="BP33" i="9"/>
  <c r="BQ33" i="9"/>
  <c r="BR33" i="9"/>
  <c r="BS33" i="9"/>
  <c r="BT33" i="9"/>
  <c r="BU33" i="9"/>
  <c r="BV33" i="9"/>
  <c r="BW33" i="9"/>
  <c r="BX33" i="9"/>
  <c r="BY33" i="9"/>
  <c r="BZ33" i="9"/>
  <c r="CA33" i="9"/>
  <c r="CB33" i="9"/>
  <c r="CC33" i="9"/>
  <c r="CD33" i="9"/>
  <c r="CE33" i="9"/>
  <c r="CF33" i="9"/>
  <c r="CG33" i="9"/>
  <c r="CH33" i="9"/>
  <c r="CI33" i="9"/>
  <c r="CJ33" i="9"/>
  <c r="CK33" i="9"/>
  <c r="CL33" i="9"/>
  <c r="CM33" i="9"/>
  <c r="CN33" i="9"/>
  <c r="CO33" i="9"/>
  <c r="CP33" i="9"/>
  <c r="CQ33" i="9"/>
  <c r="CR33" i="9"/>
  <c r="CS33" i="9"/>
  <c r="CT33" i="9"/>
  <c r="CU33" i="9"/>
  <c r="CV33" i="9"/>
  <c r="CW33" i="9"/>
  <c r="CX33" i="9"/>
  <c r="CY33" i="9"/>
  <c r="CZ33" i="9"/>
  <c r="DA33" i="9"/>
  <c r="DB33" i="9"/>
  <c r="DC33" i="9"/>
  <c r="DD33" i="9"/>
  <c r="DE33" i="9"/>
  <c r="DF33" i="9"/>
  <c r="DG33" i="9"/>
  <c r="DH33" i="9"/>
  <c r="DI33" i="9"/>
  <c r="DJ33" i="9"/>
  <c r="DK33" i="9"/>
  <c r="DL33" i="9"/>
  <c r="DM33" i="9"/>
  <c r="BF34" i="9"/>
  <c r="BB34" i="9"/>
  <c r="AX34" i="9"/>
  <c r="AT34" i="9"/>
  <c r="AP34" i="9"/>
  <c r="AL34" i="9"/>
  <c r="AH34" i="9"/>
  <c r="AD34" i="9"/>
  <c r="Z34" i="9"/>
  <c r="V34" i="9"/>
  <c r="R34" i="9"/>
  <c r="N34" i="9"/>
  <c r="J34" i="9"/>
  <c r="BE34" i="9"/>
  <c r="AZ34" i="9"/>
  <c r="AU34" i="9"/>
  <c r="AO34" i="9"/>
  <c r="AJ34" i="9"/>
  <c r="AE34" i="9"/>
  <c r="Y34" i="9"/>
  <c r="T34" i="9"/>
  <c r="O34" i="9"/>
  <c r="I34" i="9"/>
  <c r="D34" i="9"/>
  <c r="E34" i="9" s="1"/>
  <c r="BD34" i="9"/>
  <c r="AY34" i="9"/>
  <c r="AS34" i="9"/>
  <c r="AN34" i="9"/>
  <c r="AI34" i="9"/>
  <c r="AC34" i="9"/>
  <c r="X34" i="9"/>
  <c r="S34" i="9"/>
  <c r="M34" i="9"/>
  <c r="H34" i="9"/>
  <c r="AW34" i="9"/>
  <c r="AM34" i="9"/>
  <c r="AB34" i="9"/>
  <c r="Q34" i="9"/>
  <c r="G34" i="9"/>
  <c r="BG34" i="9"/>
  <c r="AV34" i="9"/>
  <c r="AK34" i="9"/>
  <c r="AA34" i="9"/>
  <c r="P34" i="9"/>
  <c r="AR34" i="9"/>
  <c r="W34" i="9"/>
  <c r="AQ34" i="9"/>
  <c r="U34" i="9"/>
  <c r="BA34" i="9"/>
  <c r="K34" i="9"/>
  <c r="AG34" i="9"/>
  <c r="AF34" i="9"/>
  <c r="BC34" i="9"/>
  <c r="L34" i="9"/>
  <c r="C36" i="9" a="1"/>
  <c r="BJ34" i="9"/>
  <c r="C36" i="9" l="1"/>
  <c r="F34" i="9"/>
  <c r="BN34" i="9"/>
  <c r="BO34" i="9"/>
  <c r="BP34" i="9"/>
  <c r="BQ34" i="9"/>
  <c r="BR34" i="9"/>
  <c r="BS34" i="9"/>
  <c r="BT34" i="9"/>
  <c r="BU34" i="9"/>
  <c r="BV34" i="9"/>
  <c r="BW34" i="9"/>
  <c r="BX34" i="9"/>
  <c r="BY34" i="9"/>
  <c r="BZ34" i="9"/>
  <c r="CA34" i="9"/>
  <c r="CB34" i="9"/>
  <c r="CC34" i="9"/>
  <c r="CD34" i="9"/>
  <c r="CE34" i="9"/>
  <c r="CF34" i="9"/>
  <c r="CG34" i="9"/>
  <c r="CH34" i="9"/>
  <c r="CI34" i="9"/>
  <c r="CJ34" i="9"/>
  <c r="CK34" i="9"/>
  <c r="CL34" i="9"/>
  <c r="CM34" i="9"/>
  <c r="CN34" i="9"/>
  <c r="CO34" i="9"/>
  <c r="CP34" i="9"/>
  <c r="CQ34" i="9"/>
  <c r="CR34" i="9"/>
  <c r="CS34" i="9"/>
  <c r="CT34" i="9"/>
  <c r="CU34" i="9"/>
  <c r="CV34" i="9"/>
  <c r="CW34" i="9"/>
  <c r="CX34" i="9"/>
  <c r="CY34" i="9"/>
  <c r="CZ34" i="9"/>
  <c r="DA34" i="9"/>
  <c r="DC34" i="9"/>
  <c r="DB34" i="9"/>
  <c r="DD34" i="9"/>
  <c r="DE34" i="9"/>
  <c r="DF34" i="9"/>
  <c r="DG34" i="9"/>
  <c r="DH34" i="9"/>
  <c r="DI34" i="9"/>
  <c r="DJ34" i="9"/>
  <c r="DK34" i="9"/>
  <c r="DL34" i="9"/>
  <c r="DM34" i="9"/>
  <c r="BE35" i="9"/>
  <c r="BA35" i="9"/>
  <c r="AW35" i="9"/>
  <c r="AS35" i="9"/>
  <c r="AO35" i="9"/>
  <c r="AK35" i="9"/>
  <c r="AG35" i="9"/>
  <c r="AC35" i="9"/>
  <c r="Y35" i="9"/>
  <c r="U35" i="9"/>
  <c r="Q35" i="9"/>
  <c r="M35" i="9"/>
  <c r="I35" i="9"/>
  <c r="BF35" i="9"/>
  <c r="AZ35" i="9"/>
  <c r="AU35" i="9"/>
  <c r="AP35" i="9"/>
  <c r="AJ35" i="9"/>
  <c r="AE35" i="9"/>
  <c r="Z35" i="9"/>
  <c r="T35" i="9"/>
  <c r="O35" i="9"/>
  <c r="J35" i="9"/>
  <c r="D35" i="9"/>
  <c r="E35" i="9" s="1"/>
  <c r="BD35" i="9"/>
  <c r="AY35" i="9"/>
  <c r="AT35" i="9"/>
  <c r="AN35" i="9"/>
  <c r="AI35" i="9"/>
  <c r="AD35" i="9"/>
  <c r="X35" i="9"/>
  <c r="S35" i="9"/>
  <c r="N35" i="9"/>
  <c r="H35" i="9"/>
  <c r="AX35" i="9"/>
  <c r="AM35" i="9"/>
  <c r="AB35" i="9"/>
  <c r="R35" i="9"/>
  <c r="G35" i="9"/>
  <c r="BG35" i="9"/>
  <c r="AV35" i="9"/>
  <c r="AL35" i="9"/>
  <c r="AA35" i="9"/>
  <c r="P35" i="9"/>
  <c r="BC35" i="9"/>
  <c r="AH35" i="9"/>
  <c r="L35" i="9"/>
  <c r="BB35" i="9"/>
  <c r="AF35" i="9"/>
  <c r="K35" i="9"/>
  <c r="V35" i="9"/>
  <c r="AR35" i="9"/>
  <c r="AQ35" i="9"/>
  <c r="W35" i="9"/>
  <c r="C37" i="9" a="1"/>
  <c r="BJ35" i="9"/>
  <c r="C37" i="9" l="1"/>
  <c r="F35" i="9"/>
  <c r="BN35" i="9"/>
  <c r="BO35" i="9"/>
  <c r="BP35" i="9"/>
  <c r="BQ35" i="9"/>
  <c r="BR35" i="9"/>
  <c r="BS35" i="9"/>
  <c r="BT35" i="9"/>
  <c r="BU35" i="9"/>
  <c r="BV35" i="9"/>
  <c r="BW35" i="9"/>
  <c r="BX35" i="9"/>
  <c r="BY35" i="9"/>
  <c r="BZ35" i="9"/>
  <c r="CA35" i="9"/>
  <c r="CB35" i="9"/>
  <c r="CC35" i="9"/>
  <c r="CD35" i="9"/>
  <c r="CE35" i="9"/>
  <c r="CF35" i="9"/>
  <c r="CG35" i="9"/>
  <c r="CH35" i="9"/>
  <c r="CI35" i="9"/>
  <c r="CJ35" i="9"/>
  <c r="CK35" i="9"/>
  <c r="CL35" i="9"/>
  <c r="CM35" i="9"/>
  <c r="CN35" i="9"/>
  <c r="CO35" i="9"/>
  <c r="CP35" i="9"/>
  <c r="CQ35" i="9"/>
  <c r="CR35" i="9"/>
  <c r="CS35" i="9"/>
  <c r="CT35" i="9"/>
  <c r="CU35" i="9"/>
  <c r="CV35" i="9"/>
  <c r="CW35" i="9"/>
  <c r="CX35" i="9"/>
  <c r="CY35" i="9"/>
  <c r="CZ35" i="9"/>
  <c r="DA35" i="9"/>
  <c r="DC35" i="9"/>
  <c r="DB35" i="9"/>
  <c r="DD35" i="9"/>
  <c r="DE35" i="9"/>
  <c r="DF35" i="9"/>
  <c r="DG35" i="9"/>
  <c r="DH35" i="9"/>
  <c r="DI35" i="9"/>
  <c r="DJ35" i="9"/>
  <c r="DK35" i="9"/>
  <c r="DL35" i="9"/>
  <c r="DM35" i="9"/>
  <c r="BD36" i="9"/>
  <c r="AZ36" i="9"/>
  <c r="AV36" i="9"/>
  <c r="AR36" i="9"/>
  <c r="AN36" i="9"/>
  <c r="AJ36" i="9"/>
  <c r="AF36" i="9"/>
  <c r="AB36" i="9"/>
  <c r="X36" i="9"/>
  <c r="T36" i="9"/>
  <c r="P36" i="9"/>
  <c r="L36" i="9"/>
  <c r="H36" i="9"/>
  <c r="D36" i="9"/>
  <c r="E36" i="9" s="1"/>
  <c r="BF36" i="9"/>
  <c r="BA36" i="9"/>
  <c r="AU36" i="9"/>
  <c r="AP36" i="9"/>
  <c r="AK36" i="9"/>
  <c r="AE36" i="9"/>
  <c r="Z36" i="9"/>
  <c r="U36" i="9"/>
  <c r="O36" i="9"/>
  <c r="J36" i="9"/>
  <c r="BE36" i="9"/>
  <c r="AY36" i="9"/>
  <c r="AT36" i="9"/>
  <c r="AO36" i="9"/>
  <c r="AI36" i="9"/>
  <c r="AD36" i="9"/>
  <c r="Y36" i="9"/>
  <c r="S36" i="9"/>
  <c r="N36" i="9"/>
  <c r="I36" i="9"/>
  <c r="AX36" i="9"/>
  <c r="AM36" i="9"/>
  <c r="AC36" i="9"/>
  <c r="R36" i="9"/>
  <c r="G36" i="9"/>
  <c r="BG36" i="9"/>
  <c r="AW36" i="9"/>
  <c r="AL36" i="9"/>
  <c r="AA36" i="9"/>
  <c r="Q36" i="9"/>
  <c r="AS36" i="9"/>
  <c r="W36" i="9"/>
  <c r="AQ36" i="9"/>
  <c r="V36" i="9"/>
  <c r="AG36" i="9"/>
  <c r="BC36" i="9"/>
  <c r="M36" i="9"/>
  <c r="BB36" i="9"/>
  <c r="K36" i="9"/>
  <c r="AH36" i="9"/>
  <c r="C38" i="9" a="1"/>
  <c r="BJ36" i="9"/>
  <c r="C38" i="9" l="1"/>
  <c r="F36" i="9"/>
  <c r="BN36" i="9"/>
  <c r="BO36" i="9"/>
  <c r="BP36" i="9"/>
  <c r="BQ36" i="9"/>
  <c r="BR36" i="9"/>
  <c r="BS36" i="9"/>
  <c r="BT36" i="9"/>
  <c r="BU36" i="9"/>
  <c r="BV36" i="9"/>
  <c r="BW36" i="9"/>
  <c r="BX36" i="9"/>
  <c r="BY36" i="9"/>
  <c r="BZ36" i="9"/>
  <c r="CA36" i="9"/>
  <c r="CB36" i="9"/>
  <c r="CC36" i="9"/>
  <c r="CD36" i="9"/>
  <c r="CE36" i="9"/>
  <c r="CF36" i="9"/>
  <c r="CG36" i="9"/>
  <c r="CH36" i="9"/>
  <c r="CI36" i="9"/>
  <c r="CJ36" i="9"/>
  <c r="CK36" i="9"/>
  <c r="CL36" i="9"/>
  <c r="CM36" i="9"/>
  <c r="CN36" i="9"/>
  <c r="CO36" i="9"/>
  <c r="CP36" i="9"/>
  <c r="CQ36" i="9"/>
  <c r="CR36" i="9"/>
  <c r="CS36" i="9"/>
  <c r="CT36" i="9"/>
  <c r="CU36" i="9"/>
  <c r="CV36" i="9"/>
  <c r="CW36" i="9"/>
  <c r="CX36" i="9"/>
  <c r="CY36" i="9"/>
  <c r="CZ36" i="9"/>
  <c r="DA36" i="9"/>
  <c r="DC36" i="9"/>
  <c r="DB36" i="9"/>
  <c r="DD36" i="9"/>
  <c r="DE36" i="9"/>
  <c r="DF36" i="9"/>
  <c r="DG36" i="9"/>
  <c r="DH36" i="9"/>
  <c r="DI36" i="9"/>
  <c r="DJ36" i="9"/>
  <c r="DK36" i="9"/>
  <c r="DL36" i="9"/>
  <c r="DM36" i="9"/>
  <c r="BG37" i="9"/>
  <c r="BC37" i="9"/>
  <c r="AY37" i="9"/>
  <c r="AU37" i="9"/>
  <c r="AQ37" i="9"/>
  <c r="AM37" i="9"/>
  <c r="AI37" i="9"/>
  <c r="AE37" i="9"/>
  <c r="AA37" i="9"/>
  <c r="W37" i="9"/>
  <c r="S37" i="9"/>
  <c r="O37" i="9"/>
  <c r="K37" i="9"/>
  <c r="G37" i="9"/>
  <c r="BF37" i="9"/>
  <c r="BA37" i="9"/>
  <c r="AV37" i="9"/>
  <c r="AP37" i="9"/>
  <c r="AK37" i="9"/>
  <c r="AF37" i="9"/>
  <c r="Z37" i="9"/>
  <c r="U37" i="9"/>
  <c r="P37" i="9"/>
  <c r="J37" i="9"/>
  <c r="BE37" i="9"/>
  <c r="AZ37" i="9"/>
  <c r="AT37" i="9"/>
  <c r="AO37" i="9"/>
  <c r="AJ37" i="9"/>
  <c r="AD37" i="9"/>
  <c r="Y37" i="9"/>
  <c r="T37" i="9"/>
  <c r="N37" i="9"/>
  <c r="I37" i="9"/>
  <c r="D37" i="9"/>
  <c r="E37" i="9" s="1"/>
  <c r="AX37" i="9"/>
  <c r="AN37" i="9"/>
  <c r="AC37" i="9"/>
  <c r="R37" i="9"/>
  <c r="H37" i="9"/>
  <c r="AW37" i="9"/>
  <c r="AL37" i="9"/>
  <c r="AB37" i="9"/>
  <c r="Q37" i="9"/>
  <c r="BD37" i="9"/>
  <c r="AH37" i="9"/>
  <c r="M37" i="9"/>
  <c r="BB37" i="9"/>
  <c r="AG37" i="9"/>
  <c r="L37" i="9"/>
  <c r="AR37" i="9"/>
  <c r="X37" i="9"/>
  <c r="V37" i="9"/>
  <c r="AS37" i="9"/>
  <c r="C39" i="9" a="1"/>
  <c r="BJ37" i="9"/>
  <c r="C39" i="9" l="1"/>
  <c r="F37" i="9"/>
  <c r="BN37" i="9"/>
  <c r="BO37" i="9"/>
  <c r="BP37" i="9"/>
  <c r="BQ37" i="9"/>
  <c r="BR37" i="9"/>
  <c r="BS37" i="9"/>
  <c r="BT37" i="9"/>
  <c r="BU37" i="9"/>
  <c r="BV37" i="9"/>
  <c r="BW37" i="9"/>
  <c r="BX37" i="9"/>
  <c r="BY37" i="9"/>
  <c r="BZ37" i="9"/>
  <c r="CA37" i="9"/>
  <c r="CB37" i="9"/>
  <c r="CC37" i="9"/>
  <c r="CD37" i="9"/>
  <c r="CE37" i="9"/>
  <c r="CF37" i="9"/>
  <c r="CG37" i="9"/>
  <c r="CH37" i="9"/>
  <c r="CI37" i="9"/>
  <c r="CJ37" i="9"/>
  <c r="CK37" i="9"/>
  <c r="CL37" i="9"/>
  <c r="CM37" i="9"/>
  <c r="CN37" i="9"/>
  <c r="CO37" i="9"/>
  <c r="CP37" i="9"/>
  <c r="CQ37" i="9"/>
  <c r="CR37" i="9"/>
  <c r="CS37" i="9"/>
  <c r="CT37" i="9"/>
  <c r="CU37" i="9"/>
  <c r="CV37" i="9"/>
  <c r="CW37" i="9"/>
  <c r="CX37" i="9"/>
  <c r="CY37" i="9"/>
  <c r="CZ37" i="9"/>
  <c r="DA37" i="9"/>
  <c r="DC37" i="9"/>
  <c r="DB37" i="9"/>
  <c r="DD37" i="9"/>
  <c r="DE37" i="9"/>
  <c r="DF37" i="9"/>
  <c r="DG37" i="9"/>
  <c r="DH37" i="9"/>
  <c r="DI37" i="9"/>
  <c r="DJ37" i="9"/>
  <c r="DK37" i="9"/>
  <c r="DL37" i="9"/>
  <c r="DM37" i="9"/>
  <c r="BF38" i="9"/>
  <c r="BB38" i="9"/>
  <c r="AX38" i="9"/>
  <c r="AT38" i="9"/>
  <c r="AP38" i="9"/>
  <c r="AL38" i="9"/>
  <c r="AH38" i="9"/>
  <c r="AD38" i="9"/>
  <c r="Z38" i="9"/>
  <c r="V38" i="9"/>
  <c r="R38" i="9"/>
  <c r="N38" i="9"/>
  <c r="J38" i="9"/>
  <c r="BG38" i="9"/>
  <c r="BA38" i="9"/>
  <c r="AV38" i="9"/>
  <c r="AQ38" i="9"/>
  <c r="AK38" i="9"/>
  <c r="AF38" i="9"/>
  <c r="AA38" i="9"/>
  <c r="U38" i="9"/>
  <c r="P38" i="9"/>
  <c r="K38" i="9"/>
  <c r="BE38" i="9"/>
  <c r="AZ38" i="9"/>
  <c r="AU38" i="9"/>
  <c r="AO38" i="9"/>
  <c r="AJ38" i="9"/>
  <c r="AE38" i="9"/>
  <c r="Y38" i="9"/>
  <c r="T38" i="9"/>
  <c r="O38" i="9"/>
  <c r="I38" i="9"/>
  <c r="D38" i="9"/>
  <c r="E38" i="9" s="1"/>
  <c r="AY38" i="9"/>
  <c r="AN38" i="9"/>
  <c r="AC38" i="9"/>
  <c r="S38" i="9"/>
  <c r="H38" i="9"/>
  <c r="AW38" i="9"/>
  <c r="AM38" i="9"/>
  <c r="AB38" i="9"/>
  <c r="Q38" i="9"/>
  <c r="G38" i="9"/>
  <c r="AS38" i="9"/>
  <c r="X38" i="9"/>
  <c r="AR38" i="9"/>
  <c r="W38" i="9"/>
  <c r="BC38" i="9"/>
  <c r="L38" i="9"/>
  <c r="AI38" i="9"/>
  <c r="AG38" i="9"/>
  <c r="BD38" i="9"/>
  <c r="M38" i="9"/>
  <c r="C40" i="9" a="1"/>
  <c r="BJ38" i="9"/>
  <c r="C40" i="9" l="1"/>
  <c r="F38" i="9"/>
  <c r="BN38" i="9"/>
  <c r="BO38" i="9"/>
  <c r="BP38" i="9"/>
  <c r="BQ38" i="9"/>
  <c r="BR38" i="9"/>
  <c r="BS38" i="9"/>
  <c r="BT38" i="9"/>
  <c r="BU38" i="9"/>
  <c r="BV38" i="9"/>
  <c r="BW38" i="9"/>
  <c r="BX38" i="9"/>
  <c r="BY38" i="9"/>
  <c r="BZ38" i="9"/>
  <c r="CA38" i="9"/>
  <c r="CB38" i="9"/>
  <c r="CC38" i="9"/>
  <c r="CD38" i="9"/>
  <c r="CE38" i="9"/>
  <c r="CF38" i="9"/>
  <c r="CG38" i="9"/>
  <c r="CH38" i="9"/>
  <c r="CI38" i="9"/>
  <c r="CJ38" i="9"/>
  <c r="CK38" i="9"/>
  <c r="CL38" i="9"/>
  <c r="CM38" i="9"/>
  <c r="CN38" i="9"/>
  <c r="CO38" i="9"/>
  <c r="CP38" i="9"/>
  <c r="CQ38" i="9"/>
  <c r="CR38" i="9"/>
  <c r="CS38" i="9"/>
  <c r="CT38" i="9"/>
  <c r="CU38" i="9"/>
  <c r="CV38" i="9"/>
  <c r="CW38" i="9"/>
  <c r="CX38" i="9"/>
  <c r="CY38" i="9"/>
  <c r="CZ38" i="9"/>
  <c r="DA38" i="9"/>
  <c r="DB38" i="9"/>
  <c r="DC38" i="9"/>
  <c r="DD38" i="9"/>
  <c r="DE38" i="9"/>
  <c r="DF38" i="9"/>
  <c r="DG38" i="9"/>
  <c r="DH38" i="9"/>
  <c r="DI38" i="9"/>
  <c r="DJ38" i="9"/>
  <c r="DK38" i="9"/>
  <c r="DL38" i="9"/>
  <c r="DM38" i="9"/>
  <c r="BE39" i="9"/>
  <c r="BA39" i="9"/>
  <c r="AW39" i="9"/>
  <c r="AS39" i="9"/>
  <c r="AO39" i="9"/>
  <c r="AK39" i="9"/>
  <c r="AG39" i="9"/>
  <c r="AC39" i="9"/>
  <c r="Y39" i="9"/>
  <c r="U39" i="9"/>
  <c r="Q39" i="9"/>
  <c r="M39" i="9"/>
  <c r="I39" i="9"/>
  <c r="BD39" i="9"/>
  <c r="AZ39" i="9"/>
  <c r="AV39" i="9"/>
  <c r="AR39" i="9"/>
  <c r="AN39" i="9"/>
  <c r="AJ39" i="9"/>
  <c r="AF39" i="9"/>
  <c r="AB39" i="9"/>
  <c r="X39" i="9"/>
  <c r="T39" i="9"/>
  <c r="BC39" i="9"/>
  <c r="AU39" i="9"/>
  <c r="AM39" i="9"/>
  <c r="AE39" i="9"/>
  <c r="W39" i="9"/>
  <c r="P39" i="9"/>
  <c r="K39" i="9"/>
  <c r="BB39" i="9"/>
  <c r="AT39" i="9"/>
  <c r="AL39" i="9"/>
  <c r="AD39" i="9"/>
  <c r="V39" i="9"/>
  <c r="O39" i="9"/>
  <c r="J39" i="9"/>
  <c r="D39" i="9"/>
  <c r="E39" i="9" s="1"/>
  <c r="AY39" i="9"/>
  <c r="AI39" i="9"/>
  <c r="S39" i="9"/>
  <c r="H39" i="9"/>
  <c r="AX39" i="9"/>
  <c r="AH39" i="9"/>
  <c r="R39" i="9"/>
  <c r="G39" i="9"/>
  <c r="AQ39" i="9"/>
  <c r="N39" i="9"/>
  <c r="AP39" i="9"/>
  <c r="L39" i="9"/>
  <c r="BF39" i="9"/>
  <c r="Z39" i="9"/>
  <c r="AA39" i="9"/>
  <c r="BG39" i="9"/>
  <c r="C41" i="9" a="1"/>
  <c r="BJ39" i="9"/>
  <c r="C41" i="9" l="1"/>
  <c r="F39" i="9"/>
  <c r="BN39" i="9"/>
  <c r="BO39" i="9"/>
  <c r="BP39" i="9"/>
  <c r="BQ39" i="9"/>
  <c r="BR39" i="9"/>
  <c r="BS39" i="9"/>
  <c r="BT39" i="9"/>
  <c r="BU39" i="9"/>
  <c r="BV39" i="9"/>
  <c r="BW39" i="9"/>
  <c r="BX39" i="9"/>
  <c r="BY39" i="9"/>
  <c r="BZ39" i="9"/>
  <c r="CA39" i="9"/>
  <c r="CB39" i="9"/>
  <c r="CC39" i="9"/>
  <c r="CD39" i="9"/>
  <c r="CE39" i="9"/>
  <c r="CF39" i="9"/>
  <c r="CG39" i="9"/>
  <c r="CH39" i="9"/>
  <c r="CI39" i="9"/>
  <c r="CJ39" i="9"/>
  <c r="CK39" i="9"/>
  <c r="CL39" i="9"/>
  <c r="CM39" i="9"/>
  <c r="CN39" i="9"/>
  <c r="CO39" i="9"/>
  <c r="CP39" i="9"/>
  <c r="CQ39" i="9"/>
  <c r="CR39" i="9"/>
  <c r="CS39" i="9"/>
  <c r="CT39" i="9"/>
  <c r="CU39" i="9"/>
  <c r="CV39" i="9"/>
  <c r="CW39" i="9"/>
  <c r="CX39" i="9"/>
  <c r="CY39" i="9"/>
  <c r="CZ39" i="9"/>
  <c r="DA39" i="9"/>
  <c r="DB39" i="9"/>
  <c r="DC39" i="9"/>
  <c r="DD39" i="9"/>
  <c r="DE39" i="9"/>
  <c r="DF39" i="9"/>
  <c r="DG39" i="9"/>
  <c r="DH39" i="9"/>
  <c r="DI39" i="9"/>
  <c r="DJ39" i="9"/>
  <c r="DK39" i="9"/>
  <c r="DL39" i="9"/>
  <c r="DM39" i="9"/>
  <c r="BD40" i="9"/>
  <c r="AZ40" i="9"/>
  <c r="AV40" i="9"/>
  <c r="AR40" i="9"/>
  <c r="AN40" i="9"/>
  <c r="AJ40" i="9"/>
  <c r="AF40" i="9"/>
  <c r="AB40" i="9"/>
  <c r="X40" i="9"/>
  <c r="T40" i="9"/>
  <c r="P40" i="9"/>
  <c r="L40" i="9"/>
  <c r="H40" i="9"/>
  <c r="D40" i="9"/>
  <c r="E40" i="9" s="1"/>
  <c r="BG40" i="9"/>
  <c r="BC40" i="9"/>
  <c r="AY40" i="9"/>
  <c r="AU40" i="9"/>
  <c r="AQ40" i="9"/>
  <c r="AM40" i="9"/>
  <c r="AI40" i="9"/>
  <c r="AE40" i="9"/>
  <c r="AA40" i="9"/>
  <c r="W40" i="9"/>
  <c r="S40" i="9"/>
  <c r="O40" i="9"/>
  <c r="K40" i="9"/>
  <c r="G40" i="9"/>
  <c r="BF40" i="9"/>
  <c r="AX40" i="9"/>
  <c r="AP40" i="9"/>
  <c r="AH40" i="9"/>
  <c r="Z40" i="9"/>
  <c r="R40" i="9"/>
  <c r="J40" i="9"/>
  <c r="BE40" i="9"/>
  <c r="AW40" i="9"/>
  <c r="AO40" i="9"/>
  <c r="AG40" i="9"/>
  <c r="Y40" i="9"/>
  <c r="Q40" i="9"/>
  <c r="I40" i="9"/>
  <c r="AT40" i="9"/>
  <c r="AD40" i="9"/>
  <c r="N40" i="9"/>
  <c r="AS40" i="9"/>
  <c r="AC40" i="9"/>
  <c r="M40" i="9"/>
  <c r="BB40" i="9"/>
  <c r="V40" i="9"/>
  <c r="BA40" i="9"/>
  <c r="U40" i="9"/>
  <c r="AK40" i="9"/>
  <c r="AL40" i="9"/>
  <c r="C42" i="9" a="1"/>
  <c r="BJ40" i="9"/>
  <c r="C42" i="9" l="1"/>
  <c r="F40" i="9"/>
  <c r="BN40" i="9"/>
  <c r="BO40" i="9"/>
  <c r="BP40" i="9"/>
  <c r="BQ40" i="9"/>
  <c r="BR40" i="9"/>
  <c r="BS40" i="9"/>
  <c r="BT40" i="9"/>
  <c r="BU40" i="9"/>
  <c r="BV40" i="9"/>
  <c r="BW40" i="9"/>
  <c r="BX40" i="9"/>
  <c r="BY40" i="9"/>
  <c r="BZ40" i="9"/>
  <c r="CA40" i="9"/>
  <c r="CB40" i="9"/>
  <c r="CC40" i="9"/>
  <c r="CD40" i="9"/>
  <c r="CE40" i="9"/>
  <c r="CF40" i="9"/>
  <c r="CG40" i="9"/>
  <c r="CH40" i="9"/>
  <c r="CI40" i="9"/>
  <c r="CJ40" i="9"/>
  <c r="CK40" i="9"/>
  <c r="CL40" i="9"/>
  <c r="CM40" i="9"/>
  <c r="CN40" i="9"/>
  <c r="CO40" i="9"/>
  <c r="CP40" i="9"/>
  <c r="CQ40" i="9"/>
  <c r="CR40" i="9"/>
  <c r="CS40" i="9"/>
  <c r="CT40" i="9"/>
  <c r="CU40" i="9"/>
  <c r="CV40" i="9"/>
  <c r="CW40" i="9"/>
  <c r="CX40" i="9"/>
  <c r="CY40" i="9"/>
  <c r="CZ40" i="9"/>
  <c r="DA40" i="9"/>
  <c r="DC40" i="9"/>
  <c r="DB40" i="9"/>
  <c r="DD40" i="9"/>
  <c r="DE40" i="9"/>
  <c r="DF40" i="9"/>
  <c r="DG40" i="9"/>
  <c r="DH40" i="9"/>
  <c r="DI40" i="9"/>
  <c r="DJ40" i="9"/>
  <c r="DK40" i="9"/>
  <c r="DL40" i="9"/>
  <c r="DM40" i="9"/>
  <c r="BG41" i="9"/>
  <c r="BC41" i="9"/>
  <c r="AY41" i="9"/>
  <c r="AU41" i="9"/>
  <c r="AQ41" i="9"/>
  <c r="AM41" i="9"/>
  <c r="AI41" i="9"/>
  <c r="AE41" i="9"/>
  <c r="AA41" i="9"/>
  <c r="W41" i="9"/>
  <c r="S41" i="9"/>
  <c r="O41" i="9"/>
  <c r="K41" i="9"/>
  <c r="G41" i="9"/>
  <c r="BF41" i="9"/>
  <c r="BB41" i="9"/>
  <c r="AX41" i="9"/>
  <c r="AT41" i="9"/>
  <c r="AP41" i="9"/>
  <c r="AL41" i="9"/>
  <c r="AH41" i="9"/>
  <c r="AD41" i="9"/>
  <c r="Z41" i="9"/>
  <c r="V41" i="9"/>
  <c r="R41" i="9"/>
  <c r="N41" i="9"/>
  <c r="J41" i="9"/>
  <c r="BA41" i="9"/>
  <c r="AS41" i="9"/>
  <c r="AK41" i="9"/>
  <c r="AC41" i="9"/>
  <c r="U41" i="9"/>
  <c r="M41" i="9"/>
  <c r="AZ41" i="9"/>
  <c r="AR41" i="9"/>
  <c r="AJ41" i="9"/>
  <c r="AB41" i="9"/>
  <c r="T41" i="9"/>
  <c r="L41" i="9"/>
  <c r="D41" i="9"/>
  <c r="E41" i="9" s="1"/>
  <c r="BE41" i="9"/>
  <c r="AO41" i="9"/>
  <c r="Y41" i="9"/>
  <c r="I41" i="9"/>
  <c r="BD41" i="9"/>
  <c r="AN41" i="9"/>
  <c r="X41" i="9"/>
  <c r="H41" i="9"/>
  <c r="AG41" i="9"/>
  <c r="AF41" i="9"/>
  <c r="AV41" i="9"/>
  <c r="P41" i="9"/>
  <c r="AW41" i="9"/>
  <c r="Q41" i="9"/>
  <c r="C43" i="9" a="1"/>
  <c r="BJ41" i="9"/>
  <c r="C43" i="9" l="1"/>
  <c r="F41" i="9"/>
  <c r="BN41" i="9"/>
  <c r="BO41" i="9"/>
  <c r="BP41" i="9"/>
  <c r="BQ41" i="9"/>
  <c r="BR41" i="9"/>
  <c r="BS41" i="9"/>
  <c r="BT41" i="9"/>
  <c r="BU41" i="9"/>
  <c r="BV41" i="9"/>
  <c r="BW41" i="9"/>
  <c r="BX41" i="9"/>
  <c r="BY41" i="9"/>
  <c r="BZ41" i="9"/>
  <c r="CA41" i="9"/>
  <c r="CB41" i="9"/>
  <c r="CC41" i="9"/>
  <c r="CD41" i="9"/>
  <c r="CE41" i="9"/>
  <c r="CF41" i="9"/>
  <c r="CG41" i="9"/>
  <c r="CH41" i="9"/>
  <c r="CI41" i="9"/>
  <c r="CJ41" i="9"/>
  <c r="CK41" i="9"/>
  <c r="CL41" i="9"/>
  <c r="CM41" i="9"/>
  <c r="CN41" i="9"/>
  <c r="CO41" i="9"/>
  <c r="CP41" i="9"/>
  <c r="CQ41" i="9"/>
  <c r="CR41" i="9"/>
  <c r="CS41" i="9"/>
  <c r="CT41" i="9"/>
  <c r="CU41" i="9"/>
  <c r="CV41" i="9"/>
  <c r="CW41" i="9"/>
  <c r="CX41" i="9"/>
  <c r="CY41" i="9"/>
  <c r="CZ41" i="9"/>
  <c r="DA41" i="9"/>
  <c r="DC41" i="9"/>
  <c r="DB41" i="9"/>
  <c r="DD41" i="9"/>
  <c r="DE41" i="9"/>
  <c r="DF41" i="9"/>
  <c r="DG41" i="9"/>
  <c r="DH41" i="9"/>
  <c r="DI41" i="9"/>
  <c r="DJ41" i="9"/>
  <c r="DK41" i="9"/>
  <c r="DL41" i="9"/>
  <c r="DM41" i="9"/>
  <c r="BF42" i="9"/>
  <c r="BB42" i="9"/>
  <c r="AX42" i="9"/>
  <c r="AT42" i="9"/>
  <c r="AP42" i="9"/>
  <c r="AL42" i="9"/>
  <c r="AH42" i="9"/>
  <c r="AD42" i="9"/>
  <c r="Z42" i="9"/>
  <c r="V42" i="9"/>
  <c r="R42" i="9"/>
  <c r="N42" i="9"/>
  <c r="J42" i="9"/>
  <c r="BE42" i="9"/>
  <c r="BA42" i="9"/>
  <c r="AW42" i="9"/>
  <c r="AS42" i="9"/>
  <c r="AO42" i="9"/>
  <c r="AK42" i="9"/>
  <c r="AG42" i="9"/>
  <c r="AC42" i="9"/>
  <c r="Y42" i="9"/>
  <c r="U42" i="9"/>
  <c r="Q42" i="9"/>
  <c r="M42" i="9"/>
  <c r="I42" i="9"/>
  <c r="BD42" i="9"/>
  <c r="AV42" i="9"/>
  <c r="AN42" i="9"/>
  <c r="AF42" i="9"/>
  <c r="X42" i="9"/>
  <c r="P42" i="9"/>
  <c r="H42" i="9"/>
  <c r="BC42" i="9"/>
  <c r="AU42" i="9"/>
  <c r="AM42" i="9"/>
  <c r="AE42" i="9"/>
  <c r="W42" i="9"/>
  <c r="O42" i="9"/>
  <c r="G42" i="9"/>
  <c r="AZ42" i="9"/>
  <c r="AJ42" i="9"/>
  <c r="T42" i="9"/>
  <c r="D42" i="9"/>
  <c r="E42" i="9" s="1"/>
  <c r="AY42" i="9"/>
  <c r="AI42" i="9"/>
  <c r="S42" i="9"/>
  <c r="AR42" i="9"/>
  <c r="L42" i="9"/>
  <c r="AQ42" i="9"/>
  <c r="K42" i="9"/>
  <c r="BG42" i="9"/>
  <c r="AA42" i="9"/>
  <c r="AB42" i="9"/>
  <c r="C44" i="9" a="1"/>
  <c r="BJ42" i="9"/>
  <c r="C44" i="9" l="1"/>
  <c r="F42" i="9"/>
  <c r="BN42" i="9"/>
  <c r="BO42" i="9"/>
  <c r="BP42" i="9"/>
  <c r="BQ42" i="9"/>
  <c r="BR42" i="9"/>
  <c r="BS42" i="9"/>
  <c r="BT42" i="9"/>
  <c r="BU42" i="9"/>
  <c r="BV42" i="9"/>
  <c r="BW42" i="9"/>
  <c r="BX42" i="9"/>
  <c r="BY42" i="9"/>
  <c r="BZ42" i="9"/>
  <c r="CA42" i="9"/>
  <c r="CB42" i="9"/>
  <c r="CC42" i="9"/>
  <c r="CD42" i="9"/>
  <c r="CE42" i="9"/>
  <c r="CF42" i="9"/>
  <c r="CG42" i="9"/>
  <c r="CH42" i="9"/>
  <c r="CI42" i="9"/>
  <c r="CJ42" i="9"/>
  <c r="CK42" i="9"/>
  <c r="CL42" i="9"/>
  <c r="CM42" i="9"/>
  <c r="CN42" i="9"/>
  <c r="CO42" i="9"/>
  <c r="CP42" i="9"/>
  <c r="CQ42" i="9"/>
  <c r="CR42" i="9"/>
  <c r="CS42" i="9"/>
  <c r="CT42" i="9"/>
  <c r="CU42" i="9"/>
  <c r="CV42" i="9"/>
  <c r="CW42" i="9"/>
  <c r="CX42" i="9"/>
  <c r="CY42" i="9"/>
  <c r="CZ42" i="9"/>
  <c r="DA42" i="9"/>
  <c r="DB42" i="9"/>
  <c r="DC42" i="9"/>
  <c r="DD42" i="9"/>
  <c r="DE42" i="9"/>
  <c r="DF42" i="9"/>
  <c r="DG42" i="9"/>
  <c r="DH42" i="9"/>
  <c r="DI42" i="9"/>
  <c r="DJ42" i="9"/>
  <c r="DK42" i="9"/>
  <c r="DL42" i="9"/>
  <c r="DM42" i="9"/>
  <c r="BE43" i="9"/>
  <c r="BA43" i="9"/>
  <c r="AW43" i="9"/>
  <c r="AS43" i="9"/>
  <c r="AO43" i="9"/>
  <c r="AK43" i="9"/>
  <c r="AG43" i="9"/>
  <c r="AC43" i="9"/>
  <c r="Y43" i="9"/>
  <c r="U43" i="9"/>
  <c r="Q43" i="9"/>
  <c r="M43" i="9"/>
  <c r="I43" i="9"/>
  <c r="BD43" i="9"/>
  <c r="AZ43" i="9"/>
  <c r="AV43" i="9"/>
  <c r="AR43" i="9"/>
  <c r="AN43" i="9"/>
  <c r="AJ43" i="9"/>
  <c r="AF43" i="9"/>
  <c r="AB43" i="9"/>
  <c r="X43" i="9"/>
  <c r="T43" i="9"/>
  <c r="P43" i="9"/>
  <c r="L43" i="9"/>
  <c r="H43" i="9"/>
  <c r="D43" i="9"/>
  <c r="BG43" i="9"/>
  <c r="AY43" i="9"/>
  <c r="AQ43" i="9"/>
  <c r="AI43" i="9"/>
  <c r="AA43" i="9"/>
  <c r="S43" i="9"/>
  <c r="K43" i="9"/>
  <c r="BF43" i="9"/>
  <c r="AX43" i="9"/>
  <c r="AP43" i="9"/>
  <c r="AH43" i="9"/>
  <c r="Z43" i="9"/>
  <c r="R43" i="9"/>
  <c r="J43" i="9"/>
  <c r="AU43" i="9"/>
  <c r="AE43" i="9"/>
  <c r="O43" i="9"/>
  <c r="AT43" i="9"/>
  <c r="AD43" i="9"/>
  <c r="N43" i="9"/>
  <c r="BC43" i="9"/>
  <c r="W43" i="9"/>
  <c r="BB43" i="9"/>
  <c r="V43" i="9"/>
  <c r="AL43" i="9"/>
  <c r="AM43" i="9"/>
  <c r="G43" i="9"/>
  <c r="C45" i="9" a="1"/>
  <c r="BJ43" i="9"/>
  <c r="C45" i="9" l="1"/>
  <c r="E43" i="9"/>
  <c r="BD44" i="9"/>
  <c r="AZ44" i="9"/>
  <c r="AV44" i="9"/>
  <c r="AR44" i="9"/>
  <c r="AN44" i="9"/>
  <c r="AJ44" i="9"/>
  <c r="AF44" i="9"/>
  <c r="AB44" i="9"/>
  <c r="X44" i="9"/>
  <c r="T44" i="9"/>
  <c r="P44" i="9"/>
  <c r="L44" i="9"/>
  <c r="H44" i="9"/>
  <c r="D44" i="9"/>
  <c r="E44" i="9" s="1"/>
  <c r="BG44" i="9"/>
  <c r="BC44" i="9"/>
  <c r="AY44" i="9"/>
  <c r="AU44" i="9"/>
  <c r="AQ44" i="9"/>
  <c r="AM44" i="9"/>
  <c r="AI44" i="9"/>
  <c r="AE44" i="9"/>
  <c r="AA44" i="9"/>
  <c r="W44" i="9"/>
  <c r="S44" i="9"/>
  <c r="O44" i="9"/>
  <c r="K44" i="9"/>
  <c r="G44" i="9"/>
  <c r="BB44" i="9"/>
  <c r="AT44" i="9"/>
  <c r="AL44" i="9"/>
  <c r="AD44" i="9"/>
  <c r="V44" i="9"/>
  <c r="N44" i="9"/>
  <c r="BA44" i="9"/>
  <c r="AS44" i="9"/>
  <c r="AK44" i="9"/>
  <c r="AC44" i="9"/>
  <c r="U44" i="9"/>
  <c r="M44" i="9"/>
  <c r="BF44" i="9"/>
  <c r="AP44" i="9"/>
  <c r="Z44" i="9"/>
  <c r="J44" i="9"/>
  <c r="BE44" i="9"/>
  <c r="AO44" i="9"/>
  <c r="Y44" i="9"/>
  <c r="I44" i="9"/>
  <c r="AH44" i="9"/>
  <c r="AG44" i="9"/>
  <c r="AW44" i="9"/>
  <c r="Q44" i="9"/>
  <c r="AX44" i="9"/>
  <c r="R44" i="9"/>
  <c r="C46" i="9" a="1"/>
  <c r="BJ44" i="9"/>
  <c r="C46" i="9" l="1"/>
  <c r="F44" i="9"/>
  <c r="BN44" i="9"/>
  <c r="BO44" i="9"/>
  <c r="BP44" i="9"/>
  <c r="BQ44" i="9"/>
  <c r="BR44" i="9"/>
  <c r="BS44" i="9"/>
  <c r="BT44" i="9"/>
  <c r="BU44" i="9"/>
  <c r="BV44" i="9"/>
  <c r="BW44" i="9"/>
  <c r="BX44" i="9"/>
  <c r="BY44" i="9"/>
  <c r="BZ44" i="9"/>
  <c r="CA44" i="9"/>
  <c r="CB44" i="9"/>
  <c r="CC44" i="9"/>
  <c r="CD44" i="9"/>
  <c r="CE44" i="9"/>
  <c r="CF44" i="9"/>
  <c r="CG44" i="9"/>
  <c r="CH44" i="9"/>
  <c r="CI44" i="9"/>
  <c r="CJ44" i="9"/>
  <c r="CK44" i="9"/>
  <c r="CL44" i="9"/>
  <c r="CM44" i="9"/>
  <c r="CN44" i="9"/>
  <c r="CO44" i="9"/>
  <c r="CP44" i="9"/>
  <c r="CQ44" i="9"/>
  <c r="CR44" i="9"/>
  <c r="CS44" i="9"/>
  <c r="CT44" i="9"/>
  <c r="CU44" i="9"/>
  <c r="CV44" i="9"/>
  <c r="CW44" i="9"/>
  <c r="CX44" i="9"/>
  <c r="CY44" i="9"/>
  <c r="CZ44" i="9"/>
  <c r="DA44" i="9"/>
  <c r="DC44" i="9"/>
  <c r="DB44" i="9"/>
  <c r="DD44" i="9"/>
  <c r="DE44" i="9"/>
  <c r="DF44" i="9"/>
  <c r="DG44" i="9"/>
  <c r="DH44" i="9"/>
  <c r="DI44" i="9"/>
  <c r="DJ44" i="9"/>
  <c r="DK44" i="9"/>
  <c r="DL44" i="9"/>
  <c r="DM44" i="9"/>
  <c r="F43" i="9"/>
  <c r="BN43" i="9"/>
  <c r="BO43" i="9"/>
  <c r="BP43" i="9"/>
  <c r="BQ43" i="9"/>
  <c r="BR43" i="9"/>
  <c r="BS43" i="9"/>
  <c r="BT43" i="9"/>
  <c r="BU43" i="9"/>
  <c r="BV43" i="9"/>
  <c r="BW43" i="9"/>
  <c r="BX43" i="9"/>
  <c r="BY43" i="9"/>
  <c r="BZ43" i="9"/>
  <c r="CA43" i="9"/>
  <c r="CB43" i="9"/>
  <c r="CC43" i="9"/>
  <c r="CD43" i="9"/>
  <c r="CE43" i="9"/>
  <c r="CF43" i="9"/>
  <c r="CG43" i="9"/>
  <c r="CH43" i="9"/>
  <c r="CI43" i="9"/>
  <c r="CJ43" i="9"/>
  <c r="CK43" i="9"/>
  <c r="CL43" i="9"/>
  <c r="CM43" i="9"/>
  <c r="CN43" i="9"/>
  <c r="CO43" i="9"/>
  <c r="CP43" i="9"/>
  <c r="CQ43" i="9"/>
  <c r="CR43" i="9"/>
  <c r="CS43" i="9"/>
  <c r="CT43" i="9"/>
  <c r="CU43" i="9"/>
  <c r="CV43" i="9"/>
  <c r="CW43" i="9"/>
  <c r="CX43" i="9"/>
  <c r="CY43" i="9"/>
  <c r="CZ43" i="9"/>
  <c r="DA43" i="9"/>
  <c r="DC43" i="9"/>
  <c r="DB43" i="9"/>
  <c r="DD43" i="9"/>
  <c r="DE43" i="9"/>
  <c r="DF43" i="9"/>
  <c r="DG43" i="9"/>
  <c r="DH43" i="9"/>
  <c r="DI43" i="9"/>
  <c r="DJ43" i="9"/>
  <c r="DK43" i="9"/>
  <c r="DL43" i="9"/>
  <c r="DM43" i="9"/>
  <c r="BG45" i="9"/>
  <c r="BC45" i="9"/>
  <c r="AY45" i="9"/>
  <c r="AU45" i="9"/>
  <c r="AQ45" i="9"/>
  <c r="AM45" i="9"/>
  <c r="AI45" i="9"/>
  <c r="AE45" i="9"/>
  <c r="AA45" i="9"/>
  <c r="W45" i="9"/>
  <c r="S45" i="9"/>
  <c r="O45" i="9"/>
  <c r="K45" i="9"/>
  <c r="G45" i="9"/>
  <c r="BF45" i="9"/>
  <c r="BB45" i="9"/>
  <c r="AX45" i="9"/>
  <c r="AT45" i="9"/>
  <c r="AP45" i="9"/>
  <c r="AL45" i="9"/>
  <c r="AH45" i="9"/>
  <c r="AD45" i="9"/>
  <c r="Z45" i="9"/>
  <c r="V45" i="9"/>
  <c r="R45" i="9"/>
  <c r="N45" i="9"/>
  <c r="J45" i="9"/>
  <c r="BE45" i="9"/>
  <c r="AW45" i="9"/>
  <c r="AO45" i="9"/>
  <c r="AG45" i="9"/>
  <c r="Y45" i="9"/>
  <c r="Q45" i="9"/>
  <c r="I45" i="9"/>
  <c r="BD45" i="9"/>
  <c r="AV45" i="9"/>
  <c r="AN45" i="9"/>
  <c r="AF45" i="9"/>
  <c r="X45" i="9"/>
  <c r="P45" i="9"/>
  <c r="H45" i="9"/>
  <c r="BA45" i="9"/>
  <c r="AK45" i="9"/>
  <c r="U45" i="9"/>
  <c r="AZ45" i="9"/>
  <c r="AJ45" i="9"/>
  <c r="T45" i="9"/>
  <c r="D45" i="9"/>
  <c r="E45" i="9" s="1"/>
  <c r="AS45" i="9"/>
  <c r="M45" i="9"/>
  <c r="AR45" i="9"/>
  <c r="L45" i="9"/>
  <c r="AB45" i="9"/>
  <c r="AC45" i="9"/>
  <c r="C47" i="9" a="1"/>
  <c r="BJ45" i="9"/>
  <c r="C47" i="9" l="1"/>
  <c r="F45" i="9"/>
  <c r="BN45" i="9"/>
  <c r="BO45" i="9"/>
  <c r="BP45" i="9"/>
  <c r="BQ45" i="9"/>
  <c r="BR45" i="9"/>
  <c r="BS45" i="9"/>
  <c r="BT45" i="9"/>
  <c r="BU45" i="9"/>
  <c r="BV45" i="9"/>
  <c r="BW45" i="9"/>
  <c r="BX45" i="9"/>
  <c r="BY45" i="9"/>
  <c r="BZ45" i="9"/>
  <c r="CA45" i="9"/>
  <c r="CB45" i="9"/>
  <c r="CC45" i="9"/>
  <c r="CD45" i="9"/>
  <c r="CE45" i="9"/>
  <c r="CF45" i="9"/>
  <c r="CG45" i="9"/>
  <c r="CH45" i="9"/>
  <c r="CI45" i="9"/>
  <c r="CJ45" i="9"/>
  <c r="CK45" i="9"/>
  <c r="CL45" i="9"/>
  <c r="CM45" i="9"/>
  <c r="CN45" i="9"/>
  <c r="CO45" i="9"/>
  <c r="CP45" i="9"/>
  <c r="CQ45" i="9"/>
  <c r="CR45" i="9"/>
  <c r="CS45" i="9"/>
  <c r="CT45" i="9"/>
  <c r="CU45" i="9"/>
  <c r="CV45" i="9"/>
  <c r="CW45" i="9"/>
  <c r="CX45" i="9"/>
  <c r="CY45" i="9"/>
  <c r="CZ45" i="9"/>
  <c r="DA45" i="9"/>
  <c r="DC45" i="9"/>
  <c r="DB45" i="9"/>
  <c r="DD45" i="9"/>
  <c r="DE45" i="9"/>
  <c r="DF45" i="9"/>
  <c r="DG45" i="9"/>
  <c r="DH45" i="9"/>
  <c r="DI45" i="9"/>
  <c r="DJ45" i="9"/>
  <c r="DK45" i="9"/>
  <c r="DL45" i="9"/>
  <c r="DM45" i="9"/>
  <c r="BF46" i="9"/>
  <c r="BB46" i="9"/>
  <c r="AX46" i="9"/>
  <c r="AT46" i="9"/>
  <c r="AP46" i="9"/>
  <c r="AL46" i="9"/>
  <c r="AH46" i="9"/>
  <c r="AD46" i="9"/>
  <c r="Z46" i="9"/>
  <c r="V46" i="9"/>
  <c r="R46" i="9"/>
  <c r="N46" i="9"/>
  <c r="J46" i="9"/>
  <c r="BE46" i="9"/>
  <c r="BA46" i="9"/>
  <c r="AW46" i="9"/>
  <c r="AS46" i="9"/>
  <c r="AO46" i="9"/>
  <c r="AK46" i="9"/>
  <c r="AG46" i="9"/>
  <c r="AC46" i="9"/>
  <c r="Y46" i="9"/>
  <c r="U46" i="9"/>
  <c r="Q46" i="9"/>
  <c r="M46" i="9"/>
  <c r="I46" i="9"/>
  <c r="AZ46" i="9"/>
  <c r="AR46" i="9"/>
  <c r="AJ46" i="9"/>
  <c r="AB46" i="9"/>
  <c r="T46" i="9"/>
  <c r="L46" i="9"/>
  <c r="D46" i="9"/>
  <c r="E46" i="9" s="1"/>
  <c r="BG46" i="9"/>
  <c r="AY46" i="9"/>
  <c r="AQ46" i="9"/>
  <c r="AI46" i="9"/>
  <c r="AA46" i="9"/>
  <c r="S46" i="9"/>
  <c r="K46" i="9"/>
  <c r="AV46" i="9"/>
  <c r="AF46" i="9"/>
  <c r="P46" i="9"/>
  <c r="AU46" i="9"/>
  <c r="AE46" i="9"/>
  <c r="O46" i="9"/>
  <c r="BD46" i="9"/>
  <c r="X46" i="9"/>
  <c r="BC46" i="9"/>
  <c r="W46" i="9"/>
  <c r="AM46" i="9"/>
  <c r="G46" i="9"/>
  <c r="AN46" i="9"/>
  <c r="H46" i="9"/>
  <c r="C48" i="9" a="1"/>
  <c r="BJ46" i="9"/>
  <c r="C48" i="9" l="1"/>
  <c r="F46" i="9"/>
  <c r="BN46" i="9"/>
  <c r="BO46" i="9"/>
  <c r="BP46" i="9"/>
  <c r="BQ46" i="9"/>
  <c r="BR46" i="9"/>
  <c r="BS46" i="9"/>
  <c r="BT46" i="9"/>
  <c r="BU46" i="9"/>
  <c r="BV46" i="9"/>
  <c r="BW46" i="9"/>
  <c r="BX46" i="9"/>
  <c r="BY46" i="9"/>
  <c r="BZ46" i="9"/>
  <c r="CA46" i="9"/>
  <c r="CB46" i="9"/>
  <c r="CC46" i="9"/>
  <c r="CD46" i="9"/>
  <c r="CE46" i="9"/>
  <c r="CF46" i="9"/>
  <c r="CG46" i="9"/>
  <c r="CH46" i="9"/>
  <c r="CI46" i="9"/>
  <c r="CJ46" i="9"/>
  <c r="CK46" i="9"/>
  <c r="CL46" i="9"/>
  <c r="CM46" i="9"/>
  <c r="CN46" i="9"/>
  <c r="CO46" i="9"/>
  <c r="CP46" i="9"/>
  <c r="CQ46" i="9"/>
  <c r="CR46" i="9"/>
  <c r="CS46" i="9"/>
  <c r="CT46" i="9"/>
  <c r="CU46" i="9"/>
  <c r="CV46" i="9"/>
  <c r="CW46" i="9"/>
  <c r="CX46" i="9"/>
  <c r="CY46" i="9"/>
  <c r="CZ46" i="9"/>
  <c r="DA46" i="9"/>
  <c r="DC46" i="9"/>
  <c r="DB46" i="9"/>
  <c r="DD46" i="9"/>
  <c r="DE46" i="9"/>
  <c r="DF46" i="9"/>
  <c r="DG46" i="9"/>
  <c r="DH46" i="9"/>
  <c r="DI46" i="9"/>
  <c r="DJ46" i="9"/>
  <c r="DK46" i="9"/>
  <c r="DL46" i="9"/>
  <c r="DM46" i="9"/>
  <c r="BE47" i="9"/>
  <c r="BA47" i="9"/>
  <c r="AW47" i="9"/>
  <c r="AS47" i="9"/>
  <c r="AO47" i="9"/>
  <c r="AK47" i="9"/>
  <c r="AG47" i="9"/>
  <c r="AC47" i="9"/>
  <c r="Y47" i="9"/>
  <c r="U47" i="9"/>
  <c r="Q47" i="9"/>
  <c r="M47" i="9"/>
  <c r="I47" i="9"/>
  <c r="BD47" i="9"/>
  <c r="AZ47" i="9"/>
  <c r="AV47" i="9"/>
  <c r="AR47" i="9"/>
  <c r="AN47" i="9"/>
  <c r="AJ47" i="9"/>
  <c r="AF47" i="9"/>
  <c r="AB47" i="9"/>
  <c r="X47" i="9"/>
  <c r="T47" i="9"/>
  <c r="P47" i="9"/>
  <c r="L47" i="9"/>
  <c r="H47" i="9"/>
  <c r="D47" i="9"/>
  <c r="E47" i="9" s="1"/>
  <c r="BC47" i="9"/>
  <c r="AU47" i="9"/>
  <c r="AM47" i="9"/>
  <c r="AE47" i="9"/>
  <c r="W47" i="9"/>
  <c r="O47" i="9"/>
  <c r="G47" i="9"/>
  <c r="BB47" i="9"/>
  <c r="AT47" i="9"/>
  <c r="AL47" i="9"/>
  <c r="AD47" i="9"/>
  <c r="V47" i="9"/>
  <c r="N47" i="9"/>
  <c r="BG47" i="9"/>
  <c r="AQ47" i="9"/>
  <c r="AA47" i="9"/>
  <c r="K47" i="9"/>
  <c r="BF47" i="9"/>
  <c r="AP47" i="9"/>
  <c r="Z47" i="9"/>
  <c r="J47" i="9"/>
  <c r="AI47" i="9"/>
  <c r="AH47" i="9"/>
  <c r="AX47" i="9"/>
  <c r="R47" i="9"/>
  <c r="AY47" i="9"/>
  <c r="S47" i="9"/>
  <c r="C49" i="9" a="1"/>
  <c r="BJ47" i="9"/>
  <c r="C49" i="9" l="1"/>
  <c r="F47" i="9"/>
  <c r="BN47" i="9"/>
  <c r="BO47" i="9"/>
  <c r="BP47" i="9"/>
  <c r="BQ47" i="9"/>
  <c r="BR47" i="9"/>
  <c r="BS47" i="9"/>
  <c r="BT47" i="9"/>
  <c r="BU47" i="9"/>
  <c r="BV47" i="9"/>
  <c r="BW47" i="9"/>
  <c r="BX47" i="9"/>
  <c r="BY47" i="9"/>
  <c r="BZ47" i="9"/>
  <c r="CA47" i="9"/>
  <c r="CB47" i="9"/>
  <c r="CC47" i="9"/>
  <c r="CD47" i="9"/>
  <c r="CE47" i="9"/>
  <c r="CF47" i="9"/>
  <c r="CG47" i="9"/>
  <c r="CH47" i="9"/>
  <c r="CI47" i="9"/>
  <c r="CJ47" i="9"/>
  <c r="CK47" i="9"/>
  <c r="CL47" i="9"/>
  <c r="CM47" i="9"/>
  <c r="CN47" i="9"/>
  <c r="CO47" i="9"/>
  <c r="CP47" i="9"/>
  <c r="CQ47" i="9"/>
  <c r="CR47" i="9"/>
  <c r="CS47" i="9"/>
  <c r="CT47" i="9"/>
  <c r="CU47" i="9"/>
  <c r="CV47" i="9"/>
  <c r="CW47" i="9"/>
  <c r="CX47" i="9"/>
  <c r="CY47" i="9"/>
  <c r="CZ47" i="9"/>
  <c r="DA47" i="9"/>
  <c r="DB47" i="9"/>
  <c r="DC47" i="9"/>
  <c r="DD47" i="9"/>
  <c r="DE47" i="9"/>
  <c r="DF47" i="9"/>
  <c r="DG47" i="9"/>
  <c r="DH47" i="9"/>
  <c r="DI47" i="9"/>
  <c r="DJ47" i="9"/>
  <c r="DK47" i="9"/>
  <c r="DL47" i="9"/>
  <c r="DM47" i="9"/>
  <c r="BD48" i="9"/>
  <c r="AZ48" i="9"/>
  <c r="AV48" i="9"/>
  <c r="AR48" i="9"/>
  <c r="AN48" i="9"/>
  <c r="AJ48" i="9"/>
  <c r="AF48" i="9"/>
  <c r="AB48" i="9"/>
  <c r="X48" i="9"/>
  <c r="T48" i="9"/>
  <c r="P48" i="9"/>
  <c r="L48" i="9"/>
  <c r="H48" i="9"/>
  <c r="D48" i="9"/>
  <c r="BG48" i="9"/>
  <c r="BC48" i="9"/>
  <c r="AY48" i="9"/>
  <c r="AU48" i="9"/>
  <c r="AQ48" i="9"/>
  <c r="AM48" i="9"/>
  <c r="AI48" i="9"/>
  <c r="AE48" i="9"/>
  <c r="AA48" i="9"/>
  <c r="W48" i="9"/>
  <c r="S48" i="9"/>
  <c r="O48" i="9"/>
  <c r="K48" i="9"/>
  <c r="G48" i="9"/>
  <c r="BF48" i="9"/>
  <c r="AX48" i="9"/>
  <c r="AP48" i="9"/>
  <c r="AH48" i="9"/>
  <c r="Z48" i="9"/>
  <c r="R48" i="9"/>
  <c r="J48" i="9"/>
  <c r="BE48" i="9"/>
  <c r="AW48" i="9"/>
  <c r="AO48" i="9"/>
  <c r="AG48" i="9"/>
  <c r="Y48" i="9"/>
  <c r="Q48" i="9"/>
  <c r="I48" i="9"/>
  <c r="BB48" i="9"/>
  <c r="AL48" i="9"/>
  <c r="V48" i="9"/>
  <c r="BA48" i="9"/>
  <c r="AK48" i="9"/>
  <c r="U48" i="9"/>
  <c r="AT48" i="9"/>
  <c r="N48" i="9"/>
  <c r="AS48" i="9"/>
  <c r="M48" i="9"/>
  <c r="AC48" i="9"/>
  <c r="AD48" i="9"/>
  <c r="C50" i="9" a="1"/>
  <c r="BJ48" i="9"/>
  <c r="C50" i="9" l="1"/>
  <c r="E48" i="9"/>
  <c r="BG49" i="9"/>
  <c r="BC49" i="9"/>
  <c r="AY49" i="9"/>
  <c r="AU49" i="9"/>
  <c r="AQ49" i="9"/>
  <c r="AM49" i="9"/>
  <c r="AI49" i="9"/>
  <c r="AE49" i="9"/>
  <c r="AA49" i="9"/>
  <c r="W49" i="9"/>
  <c r="S49" i="9"/>
  <c r="O49" i="9"/>
  <c r="K49" i="9"/>
  <c r="G49" i="9"/>
  <c r="BF49" i="9"/>
  <c r="BB49" i="9"/>
  <c r="AX49" i="9"/>
  <c r="AT49" i="9"/>
  <c r="AP49" i="9"/>
  <c r="AL49" i="9"/>
  <c r="AH49" i="9"/>
  <c r="AD49" i="9"/>
  <c r="Z49" i="9"/>
  <c r="V49" i="9"/>
  <c r="R49" i="9"/>
  <c r="N49" i="9"/>
  <c r="J49" i="9"/>
  <c r="BA49" i="9"/>
  <c r="AS49" i="9"/>
  <c r="AK49" i="9"/>
  <c r="AC49" i="9"/>
  <c r="U49" i="9"/>
  <c r="M49" i="9"/>
  <c r="AZ49" i="9"/>
  <c r="AR49" i="9"/>
  <c r="AJ49" i="9"/>
  <c r="AB49" i="9"/>
  <c r="T49" i="9"/>
  <c r="L49" i="9"/>
  <c r="D49" i="9"/>
  <c r="E49" i="9" s="1"/>
  <c r="AW49" i="9"/>
  <c r="AG49" i="9"/>
  <c r="Q49" i="9"/>
  <c r="AV49" i="9"/>
  <c r="AF49" i="9"/>
  <c r="P49" i="9"/>
  <c r="BE49" i="9"/>
  <c r="Y49" i="9"/>
  <c r="BD49" i="9"/>
  <c r="X49" i="9"/>
  <c r="AN49" i="9"/>
  <c r="H49" i="9"/>
  <c r="I49" i="9"/>
  <c r="AO49" i="9"/>
  <c r="C51" i="9" a="1"/>
  <c r="BJ49" i="9"/>
  <c r="C51" i="9" l="1"/>
  <c r="F49" i="9"/>
  <c r="BN49" i="9"/>
  <c r="BO49" i="9"/>
  <c r="BP49" i="9"/>
  <c r="BQ49" i="9"/>
  <c r="BR49" i="9"/>
  <c r="BS49" i="9"/>
  <c r="BT49" i="9"/>
  <c r="BU49" i="9"/>
  <c r="BV49" i="9"/>
  <c r="BW49" i="9"/>
  <c r="BX49" i="9"/>
  <c r="BY49" i="9"/>
  <c r="BZ49" i="9"/>
  <c r="CA49" i="9"/>
  <c r="CB49" i="9"/>
  <c r="CC49" i="9"/>
  <c r="CD49" i="9"/>
  <c r="CE49" i="9"/>
  <c r="CF49" i="9"/>
  <c r="CG49" i="9"/>
  <c r="CH49" i="9"/>
  <c r="CI49" i="9"/>
  <c r="CJ49" i="9"/>
  <c r="CK49" i="9"/>
  <c r="CL49" i="9"/>
  <c r="CM49" i="9"/>
  <c r="CN49" i="9"/>
  <c r="CO49" i="9"/>
  <c r="CP49" i="9"/>
  <c r="CQ49" i="9"/>
  <c r="CR49" i="9"/>
  <c r="CS49" i="9"/>
  <c r="CT49" i="9"/>
  <c r="CU49" i="9"/>
  <c r="CV49" i="9"/>
  <c r="CW49" i="9"/>
  <c r="CX49" i="9"/>
  <c r="CY49" i="9"/>
  <c r="CZ49" i="9"/>
  <c r="DA49" i="9"/>
  <c r="DB49" i="9"/>
  <c r="DC49" i="9"/>
  <c r="DD49" i="9"/>
  <c r="DE49" i="9"/>
  <c r="DF49" i="9"/>
  <c r="DG49" i="9"/>
  <c r="DH49" i="9"/>
  <c r="DI49" i="9"/>
  <c r="DJ49" i="9"/>
  <c r="DK49" i="9"/>
  <c r="DL49" i="9"/>
  <c r="DM49" i="9"/>
  <c r="F48" i="9"/>
  <c r="BN48" i="9"/>
  <c r="BO48" i="9"/>
  <c r="BP48" i="9"/>
  <c r="BQ48" i="9"/>
  <c r="BR48" i="9"/>
  <c r="BS48" i="9"/>
  <c r="BT48" i="9"/>
  <c r="BU48" i="9"/>
  <c r="BV48" i="9"/>
  <c r="BW48" i="9"/>
  <c r="BX48" i="9"/>
  <c r="BY48" i="9"/>
  <c r="BZ48" i="9"/>
  <c r="CA48" i="9"/>
  <c r="CB48" i="9"/>
  <c r="CC48" i="9"/>
  <c r="CD48" i="9"/>
  <c r="CE48" i="9"/>
  <c r="CF48" i="9"/>
  <c r="CG48" i="9"/>
  <c r="CH48" i="9"/>
  <c r="CI48" i="9"/>
  <c r="CJ48" i="9"/>
  <c r="CK48" i="9"/>
  <c r="CL48" i="9"/>
  <c r="CM48" i="9"/>
  <c r="CN48" i="9"/>
  <c r="CO48" i="9"/>
  <c r="CP48" i="9"/>
  <c r="CQ48" i="9"/>
  <c r="CR48" i="9"/>
  <c r="CS48" i="9"/>
  <c r="CT48" i="9"/>
  <c r="CU48" i="9"/>
  <c r="CV48" i="9"/>
  <c r="CW48" i="9"/>
  <c r="CX48" i="9"/>
  <c r="CY48" i="9"/>
  <c r="CZ48" i="9"/>
  <c r="DA48" i="9"/>
  <c r="DC48" i="9"/>
  <c r="DB48" i="9"/>
  <c r="DD48" i="9"/>
  <c r="DE48" i="9"/>
  <c r="DF48" i="9"/>
  <c r="DG48" i="9"/>
  <c r="DH48" i="9"/>
  <c r="DI48" i="9"/>
  <c r="DJ48" i="9"/>
  <c r="DK48" i="9"/>
  <c r="DL48" i="9"/>
  <c r="DM48" i="9"/>
  <c r="BF50" i="9"/>
  <c r="BB50" i="9"/>
  <c r="AX50" i="9"/>
  <c r="AT50" i="9"/>
  <c r="AP50" i="9"/>
  <c r="AL50" i="9"/>
  <c r="AH50" i="9"/>
  <c r="AD50" i="9"/>
  <c r="Z50" i="9"/>
  <c r="V50" i="9"/>
  <c r="R50" i="9"/>
  <c r="N50" i="9"/>
  <c r="J50" i="9"/>
  <c r="BE50" i="9"/>
  <c r="BA50" i="9"/>
  <c r="AW50" i="9"/>
  <c r="AS50" i="9"/>
  <c r="AO50" i="9"/>
  <c r="AK50" i="9"/>
  <c r="AG50" i="9"/>
  <c r="AC50" i="9"/>
  <c r="Y50" i="9"/>
  <c r="U50" i="9"/>
  <c r="Q50" i="9"/>
  <c r="M50" i="9"/>
  <c r="I50" i="9"/>
  <c r="BD50" i="9"/>
  <c r="AV50" i="9"/>
  <c r="AN50" i="9"/>
  <c r="AF50" i="9"/>
  <c r="X50" i="9"/>
  <c r="P50" i="9"/>
  <c r="H50" i="9"/>
  <c r="BC50" i="9"/>
  <c r="AU50" i="9"/>
  <c r="AM50" i="9"/>
  <c r="AE50" i="9"/>
  <c r="W50" i="9"/>
  <c r="O50" i="9"/>
  <c r="G50" i="9"/>
  <c r="AR50" i="9"/>
  <c r="AB50" i="9"/>
  <c r="L50" i="9"/>
  <c r="BG50" i="9"/>
  <c r="AQ50" i="9"/>
  <c r="AA50" i="9"/>
  <c r="K50" i="9"/>
  <c r="AJ50" i="9"/>
  <c r="D50" i="9"/>
  <c r="E50" i="9" s="1"/>
  <c r="AI50" i="9"/>
  <c r="AY50" i="9"/>
  <c r="S50" i="9"/>
  <c r="T50" i="9"/>
  <c r="AZ50" i="9"/>
  <c r="BJ50" i="9"/>
  <c r="C52" i="9" a="1"/>
  <c r="C52" i="9" l="1"/>
  <c r="F50" i="9"/>
  <c r="BN50" i="9"/>
  <c r="BO50" i="9"/>
  <c r="BP50" i="9"/>
  <c r="BQ50" i="9"/>
  <c r="BR50" i="9"/>
  <c r="BS50" i="9"/>
  <c r="BT50" i="9"/>
  <c r="BU50" i="9"/>
  <c r="BV50" i="9"/>
  <c r="BW50" i="9"/>
  <c r="BX50" i="9"/>
  <c r="BY50" i="9"/>
  <c r="BZ50" i="9"/>
  <c r="CA50" i="9"/>
  <c r="CB50" i="9"/>
  <c r="CC50" i="9"/>
  <c r="CD50" i="9"/>
  <c r="CE50" i="9"/>
  <c r="CF50" i="9"/>
  <c r="CG50" i="9"/>
  <c r="CH50" i="9"/>
  <c r="CI50" i="9"/>
  <c r="CJ50" i="9"/>
  <c r="CK50" i="9"/>
  <c r="CL50" i="9"/>
  <c r="CM50" i="9"/>
  <c r="CN50" i="9"/>
  <c r="CO50" i="9"/>
  <c r="CP50" i="9"/>
  <c r="CQ50" i="9"/>
  <c r="CR50" i="9"/>
  <c r="CS50" i="9"/>
  <c r="CT50" i="9"/>
  <c r="CU50" i="9"/>
  <c r="CV50" i="9"/>
  <c r="CW50" i="9"/>
  <c r="CX50" i="9"/>
  <c r="CY50" i="9"/>
  <c r="CZ50" i="9"/>
  <c r="DA50" i="9"/>
  <c r="DC50" i="9"/>
  <c r="DB50" i="9"/>
  <c r="DD50" i="9"/>
  <c r="DE50" i="9"/>
  <c r="DF50" i="9"/>
  <c r="DG50" i="9"/>
  <c r="DH50" i="9"/>
  <c r="DI50" i="9"/>
  <c r="DJ50" i="9"/>
  <c r="DK50" i="9"/>
  <c r="DL50" i="9"/>
  <c r="DM50" i="9"/>
  <c r="BE51" i="9"/>
  <c r="BA51" i="9"/>
  <c r="AW51" i="9"/>
  <c r="AS51" i="9"/>
  <c r="AO51" i="9"/>
  <c r="AK51" i="9"/>
  <c r="AG51" i="9"/>
  <c r="AC51" i="9"/>
  <c r="Y51" i="9"/>
  <c r="U51" i="9"/>
  <c r="Q51" i="9"/>
  <c r="M51" i="9"/>
  <c r="I51" i="9"/>
  <c r="BD51" i="9"/>
  <c r="AZ51" i="9"/>
  <c r="AV51" i="9"/>
  <c r="AR51" i="9"/>
  <c r="AN51" i="9"/>
  <c r="AJ51" i="9"/>
  <c r="AF51" i="9"/>
  <c r="AB51" i="9"/>
  <c r="X51" i="9"/>
  <c r="T51" i="9"/>
  <c r="P51" i="9"/>
  <c r="L51" i="9"/>
  <c r="H51" i="9"/>
  <c r="D51" i="9"/>
  <c r="E51" i="9" s="1"/>
  <c r="BG51" i="9"/>
  <c r="AY51" i="9"/>
  <c r="AQ51" i="9"/>
  <c r="AI51" i="9"/>
  <c r="AA51" i="9"/>
  <c r="S51" i="9"/>
  <c r="K51" i="9"/>
  <c r="BF51" i="9"/>
  <c r="AX51" i="9"/>
  <c r="AP51" i="9"/>
  <c r="AH51" i="9"/>
  <c r="Z51" i="9"/>
  <c r="R51" i="9"/>
  <c r="J51" i="9"/>
  <c r="BC51" i="9"/>
  <c r="AM51" i="9"/>
  <c r="W51" i="9"/>
  <c r="G51" i="9"/>
  <c r="BB51" i="9"/>
  <c r="AL51" i="9"/>
  <c r="V51" i="9"/>
  <c r="AU51" i="9"/>
  <c r="O51" i="9"/>
  <c r="AT51" i="9"/>
  <c r="N51" i="9"/>
  <c r="AD51" i="9"/>
  <c r="AE51" i="9"/>
  <c r="C53" i="9" a="1"/>
  <c r="BJ51" i="9"/>
  <c r="C53" i="9" l="1"/>
  <c r="F51" i="9"/>
  <c r="BN51" i="9"/>
  <c r="BO51" i="9"/>
  <c r="BP51" i="9"/>
  <c r="BQ51" i="9"/>
  <c r="BR51" i="9"/>
  <c r="BS51" i="9"/>
  <c r="BT51" i="9"/>
  <c r="BU51" i="9"/>
  <c r="BV51" i="9"/>
  <c r="BW51" i="9"/>
  <c r="BX51" i="9"/>
  <c r="BY51" i="9"/>
  <c r="BZ51" i="9"/>
  <c r="CA51" i="9"/>
  <c r="CB51" i="9"/>
  <c r="CC51" i="9"/>
  <c r="CD51" i="9"/>
  <c r="CE51" i="9"/>
  <c r="CF51" i="9"/>
  <c r="CG51" i="9"/>
  <c r="CH51" i="9"/>
  <c r="CI51" i="9"/>
  <c r="CJ51" i="9"/>
  <c r="CK51" i="9"/>
  <c r="CL51" i="9"/>
  <c r="CM51" i="9"/>
  <c r="CN51" i="9"/>
  <c r="CO51" i="9"/>
  <c r="CP51" i="9"/>
  <c r="CQ51" i="9"/>
  <c r="CR51" i="9"/>
  <c r="CS51" i="9"/>
  <c r="CT51" i="9"/>
  <c r="CU51" i="9"/>
  <c r="CV51" i="9"/>
  <c r="CW51" i="9"/>
  <c r="CX51" i="9"/>
  <c r="CY51" i="9"/>
  <c r="CZ51" i="9"/>
  <c r="DA51" i="9"/>
  <c r="DB51" i="9"/>
  <c r="DC51" i="9"/>
  <c r="DD51" i="9"/>
  <c r="DE51" i="9"/>
  <c r="DF51" i="9"/>
  <c r="DG51" i="9"/>
  <c r="DH51" i="9"/>
  <c r="DI51" i="9"/>
  <c r="DJ51" i="9"/>
  <c r="DK51" i="9"/>
  <c r="DL51" i="9"/>
  <c r="DM51" i="9"/>
  <c r="BD52" i="9"/>
  <c r="AZ52" i="9"/>
  <c r="AV52" i="9"/>
  <c r="AR52" i="9"/>
  <c r="AN52" i="9"/>
  <c r="AJ52" i="9"/>
  <c r="AF52" i="9"/>
  <c r="AB52" i="9"/>
  <c r="X52" i="9"/>
  <c r="T52" i="9"/>
  <c r="P52" i="9"/>
  <c r="L52" i="9"/>
  <c r="H52" i="9"/>
  <c r="D52" i="9"/>
  <c r="E52" i="9" s="1"/>
  <c r="BG52" i="9"/>
  <c r="BC52" i="9"/>
  <c r="AY52" i="9"/>
  <c r="AU52" i="9"/>
  <c r="AQ52" i="9"/>
  <c r="AM52" i="9"/>
  <c r="AI52" i="9"/>
  <c r="AE52" i="9"/>
  <c r="AA52" i="9"/>
  <c r="W52" i="9"/>
  <c r="S52" i="9"/>
  <c r="O52" i="9"/>
  <c r="K52" i="9"/>
  <c r="G52" i="9"/>
  <c r="BB52" i="9"/>
  <c r="AT52" i="9"/>
  <c r="AL52" i="9"/>
  <c r="AD52" i="9"/>
  <c r="V52" i="9"/>
  <c r="N52" i="9"/>
  <c r="BA52" i="9"/>
  <c r="AS52" i="9"/>
  <c r="AK52" i="9"/>
  <c r="AC52" i="9"/>
  <c r="U52" i="9"/>
  <c r="M52" i="9"/>
  <c r="AX52" i="9"/>
  <c r="AH52" i="9"/>
  <c r="R52" i="9"/>
  <c r="AW52" i="9"/>
  <c r="AG52" i="9"/>
  <c r="Q52" i="9"/>
  <c r="BF52" i="9"/>
  <c r="Z52" i="9"/>
  <c r="BE52" i="9"/>
  <c r="Y52" i="9"/>
  <c r="AO52" i="9"/>
  <c r="I52" i="9"/>
  <c r="AP52" i="9"/>
  <c r="J52" i="9"/>
  <c r="C54" i="9" a="1"/>
  <c r="BJ52" i="9"/>
  <c r="C54" i="9" l="1"/>
  <c r="F52" i="9"/>
  <c r="BN52" i="9"/>
  <c r="BO52" i="9"/>
  <c r="BP52" i="9"/>
  <c r="BQ52" i="9"/>
  <c r="BR52" i="9"/>
  <c r="BS52" i="9"/>
  <c r="BT52" i="9"/>
  <c r="BU52" i="9"/>
  <c r="BV52" i="9"/>
  <c r="BW52" i="9"/>
  <c r="BX52" i="9"/>
  <c r="BY52" i="9"/>
  <c r="BZ52" i="9"/>
  <c r="CA52" i="9"/>
  <c r="CB52" i="9"/>
  <c r="CC52" i="9"/>
  <c r="CD52" i="9"/>
  <c r="CE52" i="9"/>
  <c r="CF52" i="9"/>
  <c r="CG52" i="9"/>
  <c r="CH52" i="9"/>
  <c r="CI52" i="9"/>
  <c r="CJ52" i="9"/>
  <c r="CK52" i="9"/>
  <c r="CL52" i="9"/>
  <c r="CM52" i="9"/>
  <c r="CN52" i="9"/>
  <c r="CO52" i="9"/>
  <c r="CP52" i="9"/>
  <c r="CQ52" i="9"/>
  <c r="CR52" i="9"/>
  <c r="CS52" i="9"/>
  <c r="CT52" i="9"/>
  <c r="CU52" i="9"/>
  <c r="CV52" i="9"/>
  <c r="CW52" i="9"/>
  <c r="CX52" i="9"/>
  <c r="CY52" i="9"/>
  <c r="CZ52" i="9"/>
  <c r="DA52" i="9"/>
  <c r="DC52" i="9"/>
  <c r="DB52" i="9"/>
  <c r="DD52" i="9"/>
  <c r="DE52" i="9"/>
  <c r="DF52" i="9"/>
  <c r="DG52" i="9"/>
  <c r="DH52" i="9"/>
  <c r="DI52" i="9"/>
  <c r="DJ52" i="9"/>
  <c r="DK52" i="9"/>
  <c r="DL52" i="9"/>
  <c r="DM52" i="9"/>
  <c r="BG53" i="9"/>
  <c r="BC53" i="9"/>
  <c r="AY53" i="9"/>
  <c r="AU53" i="9"/>
  <c r="AQ53" i="9"/>
  <c r="AM53" i="9"/>
  <c r="AI53" i="9"/>
  <c r="AE53" i="9"/>
  <c r="AA53" i="9"/>
  <c r="W53" i="9"/>
  <c r="S53" i="9"/>
  <c r="O53" i="9"/>
  <c r="K53" i="9"/>
  <c r="G53" i="9"/>
  <c r="BF53" i="9"/>
  <c r="BB53" i="9"/>
  <c r="AX53" i="9"/>
  <c r="AT53" i="9"/>
  <c r="AP53" i="9"/>
  <c r="AL53" i="9"/>
  <c r="AH53" i="9"/>
  <c r="AD53" i="9"/>
  <c r="Z53" i="9"/>
  <c r="V53" i="9"/>
  <c r="R53" i="9"/>
  <c r="N53" i="9"/>
  <c r="J53" i="9"/>
  <c r="BE53" i="9"/>
  <c r="AW53" i="9"/>
  <c r="AO53" i="9"/>
  <c r="AG53" i="9"/>
  <c r="Y53" i="9"/>
  <c r="Q53" i="9"/>
  <c r="I53" i="9"/>
  <c r="BD53" i="9"/>
  <c r="AV53" i="9"/>
  <c r="AN53" i="9"/>
  <c r="AF53" i="9"/>
  <c r="X53" i="9"/>
  <c r="P53" i="9"/>
  <c r="H53" i="9"/>
  <c r="AS53" i="9"/>
  <c r="AC53" i="9"/>
  <c r="M53" i="9"/>
  <c r="AR53" i="9"/>
  <c r="AB53" i="9"/>
  <c r="L53" i="9"/>
  <c r="AK53" i="9"/>
  <c r="AJ53" i="9"/>
  <c r="D53" i="9"/>
  <c r="E53" i="9" s="1"/>
  <c r="AZ53" i="9"/>
  <c r="T53" i="9"/>
  <c r="BA53" i="9"/>
  <c r="U53" i="9"/>
  <c r="C55" i="9" a="1"/>
  <c r="BJ53" i="9"/>
  <c r="C55" i="9" l="1"/>
  <c r="F53" i="9"/>
  <c r="BN53" i="9"/>
  <c r="BO53" i="9"/>
  <c r="BP53" i="9"/>
  <c r="BQ53" i="9"/>
  <c r="BR53" i="9"/>
  <c r="BS53" i="9"/>
  <c r="BT53" i="9"/>
  <c r="BU53" i="9"/>
  <c r="BV53" i="9"/>
  <c r="BW53" i="9"/>
  <c r="BX53" i="9"/>
  <c r="BY53" i="9"/>
  <c r="BZ53" i="9"/>
  <c r="CA53" i="9"/>
  <c r="CB53" i="9"/>
  <c r="CC53" i="9"/>
  <c r="CD53" i="9"/>
  <c r="CE53" i="9"/>
  <c r="CF53" i="9"/>
  <c r="CG53" i="9"/>
  <c r="CH53" i="9"/>
  <c r="CI53" i="9"/>
  <c r="CJ53" i="9"/>
  <c r="CK53" i="9"/>
  <c r="CL53" i="9"/>
  <c r="CM53" i="9"/>
  <c r="CN53" i="9"/>
  <c r="CO53" i="9"/>
  <c r="CP53" i="9"/>
  <c r="CQ53" i="9"/>
  <c r="CR53" i="9"/>
  <c r="CS53" i="9"/>
  <c r="CT53" i="9"/>
  <c r="CU53" i="9"/>
  <c r="CV53" i="9"/>
  <c r="CW53" i="9"/>
  <c r="CX53" i="9"/>
  <c r="CY53" i="9"/>
  <c r="CZ53" i="9"/>
  <c r="DA53" i="9"/>
  <c r="DC53" i="9"/>
  <c r="DB53" i="9"/>
  <c r="DD53" i="9"/>
  <c r="DE53" i="9"/>
  <c r="DF53" i="9"/>
  <c r="DG53" i="9"/>
  <c r="DH53" i="9"/>
  <c r="DI53" i="9"/>
  <c r="DJ53" i="9"/>
  <c r="DK53" i="9"/>
  <c r="DL53" i="9"/>
  <c r="DM53" i="9"/>
  <c r="BF54" i="9"/>
  <c r="BB54" i="9"/>
  <c r="AX54" i="9"/>
  <c r="AT54" i="9"/>
  <c r="AP54" i="9"/>
  <c r="AL54" i="9"/>
  <c r="AH54" i="9"/>
  <c r="AD54" i="9"/>
  <c r="Z54" i="9"/>
  <c r="V54" i="9"/>
  <c r="R54" i="9"/>
  <c r="N54" i="9"/>
  <c r="J54" i="9"/>
  <c r="BE54" i="9"/>
  <c r="BA54" i="9"/>
  <c r="AW54" i="9"/>
  <c r="AS54" i="9"/>
  <c r="AO54" i="9"/>
  <c r="AK54" i="9"/>
  <c r="AG54" i="9"/>
  <c r="AC54" i="9"/>
  <c r="Y54" i="9"/>
  <c r="U54" i="9"/>
  <c r="Q54" i="9"/>
  <c r="M54" i="9"/>
  <c r="I54" i="9"/>
  <c r="AZ54" i="9"/>
  <c r="AR54" i="9"/>
  <c r="AJ54" i="9"/>
  <c r="AB54" i="9"/>
  <c r="T54" i="9"/>
  <c r="L54" i="9"/>
  <c r="D54" i="9"/>
  <c r="BG54" i="9"/>
  <c r="AY54" i="9"/>
  <c r="AQ54" i="9"/>
  <c r="AI54" i="9"/>
  <c r="AA54" i="9"/>
  <c r="S54" i="9"/>
  <c r="K54" i="9"/>
  <c r="BD54" i="9"/>
  <c r="AN54" i="9"/>
  <c r="X54" i="9"/>
  <c r="H54" i="9"/>
  <c r="BC54" i="9"/>
  <c r="AM54" i="9"/>
  <c r="W54" i="9"/>
  <c r="G54" i="9"/>
  <c r="AV54" i="9"/>
  <c r="P54" i="9"/>
  <c r="AU54" i="9"/>
  <c r="O54" i="9"/>
  <c r="AE54" i="9"/>
  <c r="AF54" i="9"/>
  <c r="C56" i="9" a="1"/>
  <c r="BJ54" i="9"/>
  <c r="C56" i="9" l="1"/>
  <c r="E54" i="9"/>
  <c r="BG55" i="9"/>
  <c r="BE55" i="9"/>
  <c r="BA55" i="9"/>
  <c r="AW55" i="9"/>
  <c r="AS55" i="9"/>
  <c r="AO55" i="9"/>
  <c r="AK55" i="9"/>
  <c r="AG55" i="9"/>
  <c r="AC55" i="9"/>
  <c r="Y55" i="9"/>
  <c r="U55" i="9"/>
  <c r="BB55" i="9"/>
  <c r="AV55" i="9"/>
  <c r="AQ55" i="9"/>
  <c r="AL55" i="9"/>
  <c r="AF55" i="9"/>
  <c r="AA55" i="9"/>
  <c r="V55" i="9"/>
  <c r="Q55" i="9"/>
  <c r="M55" i="9"/>
  <c r="I55" i="9"/>
  <c r="BF55" i="9"/>
  <c r="AZ55" i="9"/>
  <c r="AU55" i="9"/>
  <c r="AP55" i="9"/>
  <c r="AJ55" i="9"/>
  <c r="AE55" i="9"/>
  <c r="Z55" i="9"/>
  <c r="T55" i="9"/>
  <c r="P55" i="9"/>
  <c r="L55" i="9"/>
  <c r="H55" i="9"/>
  <c r="D55" i="9"/>
  <c r="E55" i="9" s="1"/>
  <c r="BD55" i="9"/>
  <c r="AT55" i="9"/>
  <c r="AI55" i="9"/>
  <c r="X55" i="9"/>
  <c r="O55" i="9"/>
  <c r="G55" i="9"/>
  <c r="BC55" i="9"/>
  <c r="AR55" i="9"/>
  <c r="AH55" i="9"/>
  <c r="W55" i="9"/>
  <c r="N55" i="9"/>
  <c r="AN55" i="9"/>
  <c r="S55" i="9"/>
  <c r="AM55" i="9"/>
  <c r="R55" i="9"/>
  <c r="AD55" i="9"/>
  <c r="AB55" i="9"/>
  <c r="AX55" i="9"/>
  <c r="J55" i="9"/>
  <c r="AY55" i="9"/>
  <c r="K55" i="9"/>
  <c r="C57" i="9" a="1"/>
  <c r="BJ55" i="9"/>
  <c r="C57" i="9" l="1"/>
  <c r="F54" i="9"/>
  <c r="BN54" i="9"/>
  <c r="BO54" i="9"/>
  <c r="BP54" i="9"/>
  <c r="BQ54" i="9"/>
  <c r="BR54" i="9"/>
  <c r="BS54" i="9"/>
  <c r="BT54" i="9"/>
  <c r="BU54" i="9"/>
  <c r="BV54" i="9"/>
  <c r="BW54" i="9"/>
  <c r="BX54" i="9"/>
  <c r="BY54" i="9"/>
  <c r="BZ54" i="9"/>
  <c r="CA54" i="9"/>
  <c r="CB54" i="9"/>
  <c r="CC54" i="9"/>
  <c r="CD54" i="9"/>
  <c r="CE54" i="9"/>
  <c r="CF54" i="9"/>
  <c r="CG54" i="9"/>
  <c r="CH54" i="9"/>
  <c r="CI54" i="9"/>
  <c r="CJ54" i="9"/>
  <c r="CK54" i="9"/>
  <c r="CL54" i="9"/>
  <c r="CM54" i="9"/>
  <c r="CN54" i="9"/>
  <c r="CO54" i="9"/>
  <c r="CP54" i="9"/>
  <c r="CQ54" i="9"/>
  <c r="CR54" i="9"/>
  <c r="CS54" i="9"/>
  <c r="CT54" i="9"/>
  <c r="CU54" i="9"/>
  <c r="CV54" i="9"/>
  <c r="CW54" i="9"/>
  <c r="CX54" i="9"/>
  <c r="CY54" i="9"/>
  <c r="CZ54" i="9"/>
  <c r="DA54" i="9"/>
  <c r="DC54" i="9"/>
  <c r="DB54" i="9"/>
  <c r="DD54" i="9"/>
  <c r="DE54" i="9"/>
  <c r="DF54" i="9"/>
  <c r="DG54" i="9"/>
  <c r="DH54" i="9"/>
  <c r="DI54" i="9"/>
  <c r="DJ54" i="9"/>
  <c r="DK54" i="9"/>
  <c r="DL54" i="9"/>
  <c r="DM54" i="9"/>
  <c r="F55" i="9"/>
  <c r="BN55" i="9"/>
  <c r="BO55" i="9"/>
  <c r="BP55" i="9"/>
  <c r="BQ55" i="9"/>
  <c r="BR55" i="9"/>
  <c r="BS55" i="9"/>
  <c r="BT55" i="9"/>
  <c r="BU55" i="9"/>
  <c r="BV55" i="9"/>
  <c r="BW55" i="9"/>
  <c r="BX55" i="9"/>
  <c r="BY55" i="9"/>
  <c r="BZ55" i="9"/>
  <c r="CA55" i="9"/>
  <c r="CB55" i="9"/>
  <c r="CC55" i="9"/>
  <c r="CD55" i="9"/>
  <c r="CE55" i="9"/>
  <c r="CF55" i="9"/>
  <c r="CG55" i="9"/>
  <c r="CH55" i="9"/>
  <c r="CI55" i="9"/>
  <c r="CJ55" i="9"/>
  <c r="CK55" i="9"/>
  <c r="CL55" i="9"/>
  <c r="CM55" i="9"/>
  <c r="CN55" i="9"/>
  <c r="CO55" i="9"/>
  <c r="CP55" i="9"/>
  <c r="CQ55" i="9"/>
  <c r="CR55" i="9"/>
  <c r="CS55" i="9"/>
  <c r="CT55" i="9"/>
  <c r="CU55" i="9"/>
  <c r="CV55" i="9"/>
  <c r="CW55" i="9"/>
  <c r="CX55" i="9"/>
  <c r="CY55" i="9"/>
  <c r="CZ55" i="9"/>
  <c r="DA55" i="9"/>
  <c r="DB55" i="9"/>
  <c r="DC55" i="9"/>
  <c r="DD55" i="9"/>
  <c r="DE55" i="9"/>
  <c r="DF55" i="9"/>
  <c r="DG55" i="9"/>
  <c r="DH55" i="9"/>
  <c r="DI55" i="9"/>
  <c r="DJ55" i="9"/>
  <c r="DK55" i="9"/>
  <c r="DL55" i="9"/>
  <c r="DM55" i="9"/>
  <c r="BF56" i="9"/>
  <c r="BB56" i="9"/>
  <c r="AX56" i="9"/>
  <c r="AT56" i="9"/>
  <c r="AP56" i="9"/>
  <c r="AL56" i="9"/>
  <c r="AH56" i="9"/>
  <c r="AD56" i="9"/>
  <c r="Z56" i="9"/>
  <c r="V56" i="9"/>
  <c r="R56" i="9"/>
  <c r="N56" i="9"/>
  <c r="J56" i="9"/>
  <c r="BE56" i="9"/>
  <c r="AZ56" i="9"/>
  <c r="AU56" i="9"/>
  <c r="AO56" i="9"/>
  <c r="AJ56" i="9"/>
  <c r="AE56" i="9"/>
  <c r="Y56" i="9"/>
  <c r="T56" i="9"/>
  <c r="O56" i="9"/>
  <c r="I56" i="9"/>
  <c r="D56" i="9"/>
  <c r="E56" i="9" s="1"/>
  <c r="BD56" i="9"/>
  <c r="AW56" i="9"/>
  <c r="AQ56" i="9"/>
  <c r="AI56" i="9"/>
  <c r="AB56" i="9"/>
  <c r="U56" i="9"/>
  <c r="M56" i="9"/>
  <c r="G56" i="9"/>
  <c r="BC56" i="9"/>
  <c r="AV56" i="9"/>
  <c r="AN56" i="9"/>
  <c r="AG56" i="9"/>
  <c r="AA56" i="9"/>
  <c r="S56" i="9"/>
  <c r="L56" i="9"/>
  <c r="BA56" i="9"/>
  <c r="AM56" i="9"/>
  <c r="X56" i="9"/>
  <c r="K56" i="9"/>
  <c r="AY56" i="9"/>
  <c r="AK56" i="9"/>
  <c r="W56" i="9"/>
  <c r="H56" i="9"/>
  <c r="AF56" i="9"/>
  <c r="BG56" i="9"/>
  <c r="AC56" i="9"/>
  <c r="Q56" i="9"/>
  <c r="P56" i="9"/>
  <c r="AR56" i="9"/>
  <c r="AS56" i="9"/>
  <c r="C58" i="9" a="1"/>
  <c r="BJ56" i="9"/>
  <c r="C58" i="9" l="1"/>
  <c r="F56" i="9"/>
  <c r="BN56" i="9"/>
  <c r="BO56" i="9"/>
  <c r="BP56" i="9"/>
  <c r="BQ56" i="9"/>
  <c r="BR56" i="9"/>
  <c r="BS56" i="9"/>
  <c r="BT56" i="9"/>
  <c r="BU56" i="9"/>
  <c r="BV56" i="9"/>
  <c r="BW56" i="9"/>
  <c r="BX56" i="9"/>
  <c r="BY56" i="9"/>
  <c r="BZ56" i="9"/>
  <c r="CA56" i="9"/>
  <c r="CB56" i="9"/>
  <c r="CC56" i="9"/>
  <c r="CD56" i="9"/>
  <c r="CE56" i="9"/>
  <c r="CF56" i="9"/>
  <c r="CG56" i="9"/>
  <c r="CH56" i="9"/>
  <c r="CI56" i="9"/>
  <c r="CJ56" i="9"/>
  <c r="CK56" i="9"/>
  <c r="CL56" i="9"/>
  <c r="CM56" i="9"/>
  <c r="CN56" i="9"/>
  <c r="CO56" i="9"/>
  <c r="CP56" i="9"/>
  <c r="CQ56" i="9"/>
  <c r="CR56" i="9"/>
  <c r="CS56" i="9"/>
  <c r="CT56" i="9"/>
  <c r="CU56" i="9"/>
  <c r="CV56" i="9"/>
  <c r="CW56" i="9"/>
  <c r="CX56" i="9"/>
  <c r="CY56" i="9"/>
  <c r="CZ56" i="9"/>
  <c r="DA56" i="9"/>
  <c r="DC56" i="9"/>
  <c r="DB56" i="9"/>
  <c r="DD56" i="9"/>
  <c r="DE56" i="9"/>
  <c r="DF56" i="9"/>
  <c r="DG56" i="9"/>
  <c r="DH56" i="9"/>
  <c r="DI56" i="9"/>
  <c r="DJ56" i="9"/>
  <c r="DK56" i="9"/>
  <c r="DL56" i="9"/>
  <c r="DM56" i="9"/>
  <c r="BE57" i="9"/>
  <c r="BA57" i="9"/>
  <c r="AW57" i="9"/>
  <c r="AS57" i="9"/>
  <c r="AO57" i="9"/>
  <c r="AK57" i="9"/>
  <c r="AG57" i="9"/>
  <c r="AC57" i="9"/>
  <c r="Y57" i="9"/>
  <c r="U57" i="9"/>
  <c r="Q57" i="9"/>
  <c r="M57" i="9"/>
  <c r="I57" i="9"/>
  <c r="BF57" i="9"/>
  <c r="AZ57" i="9"/>
  <c r="AU57" i="9"/>
  <c r="AP57" i="9"/>
  <c r="AJ57" i="9"/>
  <c r="AE57" i="9"/>
  <c r="Z57" i="9"/>
  <c r="T57" i="9"/>
  <c r="O57" i="9"/>
  <c r="J57" i="9"/>
  <c r="D57" i="9"/>
  <c r="BB57" i="9"/>
  <c r="AT57" i="9"/>
  <c r="AM57" i="9"/>
  <c r="AF57" i="9"/>
  <c r="X57" i="9"/>
  <c r="R57" i="9"/>
  <c r="K57" i="9"/>
  <c r="BG57" i="9"/>
  <c r="AY57" i="9"/>
  <c r="AR57" i="9"/>
  <c r="AL57" i="9"/>
  <c r="AD57" i="9"/>
  <c r="W57" i="9"/>
  <c r="P57" i="9"/>
  <c r="H57" i="9"/>
  <c r="AX57" i="9"/>
  <c r="AI57" i="9"/>
  <c r="V57" i="9"/>
  <c r="G57" i="9"/>
  <c r="AV57" i="9"/>
  <c r="AH57" i="9"/>
  <c r="S57" i="9"/>
  <c r="BD57" i="9"/>
  <c r="AB57" i="9"/>
  <c r="BC57" i="9"/>
  <c r="AA57" i="9"/>
  <c r="N57" i="9"/>
  <c r="L57" i="9"/>
  <c r="AN57" i="9"/>
  <c r="AQ57" i="9"/>
  <c r="C59" i="9" a="1"/>
  <c r="BJ57" i="9"/>
  <c r="C59" i="9" l="1"/>
  <c r="E57" i="9"/>
  <c r="BD58" i="9"/>
  <c r="AZ58" i="9"/>
  <c r="AV58" i="9"/>
  <c r="AR58" i="9"/>
  <c r="AN58" i="9"/>
  <c r="AJ58" i="9"/>
  <c r="AF58" i="9"/>
  <c r="AB58" i="9"/>
  <c r="X58" i="9"/>
  <c r="T58" i="9"/>
  <c r="P58" i="9"/>
  <c r="L58" i="9"/>
  <c r="H58" i="9"/>
  <c r="D58" i="9"/>
  <c r="E58" i="9" s="1"/>
  <c r="BF58" i="9"/>
  <c r="BA58" i="9"/>
  <c r="AU58" i="9"/>
  <c r="AP58" i="9"/>
  <c r="AK58" i="9"/>
  <c r="AE58" i="9"/>
  <c r="Z58" i="9"/>
  <c r="U58" i="9"/>
  <c r="O58" i="9"/>
  <c r="J58" i="9"/>
  <c r="BE58" i="9"/>
  <c r="AY58" i="9"/>
  <c r="AT58" i="9"/>
  <c r="AO58" i="9"/>
  <c r="AI58" i="9"/>
  <c r="AD58" i="9"/>
  <c r="Y58" i="9"/>
  <c r="S58" i="9"/>
  <c r="N58" i="9"/>
  <c r="I58" i="9"/>
  <c r="AX58" i="9"/>
  <c r="AM58" i="9"/>
  <c r="AC58" i="9"/>
  <c r="R58" i="9"/>
  <c r="G58" i="9"/>
  <c r="BG58" i="9"/>
  <c r="AW58" i="9"/>
  <c r="AL58" i="9"/>
  <c r="AA58" i="9"/>
  <c r="Q58" i="9"/>
  <c r="AS58" i="9"/>
  <c r="W58" i="9"/>
  <c r="AQ58" i="9"/>
  <c r="V58" i="9"/>
  <c r="BC58" i="9"/>
  <c r="M58" i="9"/>
  <c r="BB58" i="9"/>
  <c r="K58" i="9"/>
  <c r="AH58" i="9"/>
  <c r="AG58" i="9"/>
  <c r="C60" i="9" a="1"/>
  <c r="BJ58" i="9"/>
  <c r="C60" i="9" l="1"/>
  <c r="F58" i="9"/>
  <c r="BN58" i="9"/>
  <c r="BO58" i="9"/>
  <c r="BP58" i="9"/>
  <c r="BQ58" i="9"/>
  <c r="BR58" i="9"/>
  <c r="BS58" i="9"/>
  <c r="BT58" i="9"/>
  <c r="BU58" i="9"/>
  <c r="BV58" i="9"/>
  <c r="BW58" i="9"/>
  <c r="BX58" i="9"/>
  <c r="BY58" i="9"/>
  <c r="BZ58" i="9"/>
  <c r="CA58" i="9"/>
  <c r="CB58" i="9"/>
  <c r="CC58" i="9"/>
  <c r="CD58" i="9"/>
  <c r="CE58" i="9"/>
  <c r="CF58" i="9"/>
  <c r="CG58" i="9"/>
  <c r="CH58" i="9"/>
  <c r="CI58" i="9"/>
  <c r="CJ58" i="9"/>
  <c r="CK58" i="9"/>
  <c r="CL58" i="9"/>
  <c r="CM58" i="9"/>
  <c r="CN58" i="9"/>
  <c r="CO58" i="9"/>
  <c r="CP58" i="9"/>
  <c r="CQ58" i="9"/>
  <c r="CR58" i="9"/>
  <c r="CS58" i="9"/>
  <c r="CT58" i="9"/>
  <c r="CU58" i="9"/>
  <c r="CV58" i="9"/>
  <c r="CW58" i="9"/>
  <c r="CX58" i="9"/>
  <c r="CY58" i="9"/>
  <c r="CZ58" i="9"/>
  <c r="DA58" i="9"/>
  <c r="DC58" i="9"/>
  <c r="DB58" i="9"/>
  <c r="DD58" i="9"/>
  <c r="DE58" i="9"/>
  <c r="DF58" i="9"/>
  <c r="DG58" i="9"/>
  <c r="DH58" i="9"/>
  <c r="DI58" i="9"/>
  <c r="DJ58" i="9"/>
  <c r="DK58" i="9"/>
  <c r="DL58" i="9"/>
  <c r="DM58" i="9"/>
  <c r="F57" i="9"/>
  <c r="BN57" i="9"/>
  <c r="BO57" i="9"/>
  <c r="BP57" i="9"/>
  <c r="BQ57" i="9"/>
  <c r="BR57" i="9"/>
  <c r="BS57" i="9"/>
  <c r="BT57" i="9"/>
  <c r="BU57" i="9"/>
  <c r="BV57" i="9"/>
  <c r="BW57" i="9"/>
  <c r="BX57" i="9"/>
  <c r="BY57" i="9"/>
  <c r="BZ57" i="9"/>
  <c r="CA57" i="9"/>
  <c r="CB57" i="9"/>
  <c r="CC57" i="9"/>
  <c r="CD57" i="9"/>
  <c r="CE57" i="9"/>
  <c r="CF57" i="9"/>
  <c r="CG57" i="9"/>
  <c r="CH57" i="9"/>
  <c r="CI57" i="9"/>
  <c r="CJ57" i="9"/>
  <c r="CK57" i="9"/>
  <c r="CL57" i="9"/>
  <c r="CM57" i="9"/>
  <c r="CN57" i="9"/>
  <c r="CO57" i="9"/>
  <c r="CP57" i="9"/>
  <c r="CQ57" i="9"/>
  <c r="CR57" i="9"/>
  <c r="CS57" i="9"/>
  <c r="CT57" i="9"/>
  <c r="CU57" i="9"/>
  <c r="CV57" i="9"/>
  <c r="CW57" i="9"/>
  <c r="CX57" i="9"/>
  <c r="CY57" i="9"/>
  <c r="CZ57" i="9"/>
  <c r="DA57" i="9"/>
  <c r="DC57" i="9"/>
  <c r="DB57" i="9"/>
  <c r="DD57" i="9"/>
  <c r="DE57" i="9"/>
  <c r="DF57" i="9"/>
  <c r="DG57" i="9"/>
  <c r="DH57" i="9"/>
  <c r="DI57" i="9"/>
  <c r="DJ57" i="9"/>
  <c r="DK57" i="9"/>
  <c r="DL57" i="9"/>
  <c r="DM57" i="9"/>
  <c r="BG59" i="9"/>
  <c r="BC59" i="9"/>
  <c r="AY59" i="9"/>
  <c r="AU59" i="9"/>
  <c r="AQ59" i="9"/>
  <c r="AM59" i="9"/>
  <c r="AI59" i="9"/>
  <c r="AE59" i="9"/>
  <c r="AA59" i="9"/>
  <c r="W59" i="9"/>
  <c r="S59" i="9"/>
  <c r="O59" i="9"/>
  <c r="K59" i="9"/>
  <c r="G59" i="9"/>
  <c r="BF59" i="9"/>
  <c r="BA59" i="9"/>
  <c r="AV59" i="9"/>
  <c r="AP59" i="9"/>
  <c r="AK59" i="9"/>
  <c r="AF59" i="9"/>
  <c r="Z59" i="9"/>
  <c r="U59" i="9"/>
  <c r="P59" i="9"/>
  <c r="J59" i="9"/>
  <c r="BE59" i="9"/>
  <c r="AZ59" i="9"/>
  <c r="AT59" i="9"/>
  <c r="AO59" i="9"/>
  <c r="AJ59" i="9"/>
  <c r="AD59" i="9"/>
  <c r="Y59" i="9"/>
  <c r="T59" i="9"/>
  <c r="N59" i="9"/>
  <c r="I59" i="9"/>
  <c r="D59" i="9"/>
  <c r="E59" i="9" s="1"/>
  <c r="AX59" i="9"/>
  <c r="AN59" i="9"/>
  <c r="AC59" i="9"/>
  <c r="R59" i="9"/>
  <c r="H59" i="9"/>
  <c r="AW59" i="9"/>
  <c r="AL59" i="9"/>
  <c r="AB59" i="9"/>
  <c r="Q59" i="9"/>
  <c r="BD59" i="9"/>
  <c r="AH59" i="9"/>
  <c r="M59" i="9"/>
  <c r="BB59" i="9"/>
  <c r="AG59" i="9"/>
  <c r="L59" i="9"/>
  <c r="X59" i="9"/>
  <c r="V59" i="9"/>
  <c r="AR59" i="9"/>
  <c r="AS59" i="9"/>
  <c r="C61" i="9" a="1"/>
  <c r="BJ59" i="9"/>
  <c r="C61" i="9" l="1"/>
  <c r="F59" i="9"/>
  <c r="BN59" i="9"/>
  <c r="BO59" i="9"/>
  <c r="BP59" i="9"/>
  <c r="BQ59" i="9"/>
  <c r="BR59" i="9"/>
  <c r="BS59" i="9"/>
  <c r="BT59" i="9"/>
  <c r="BU59" i="9"/>
  <c r="BV59" i="9"/>
  <c r="BW59" i="9"/>
  <c r="BX59" i="9"/>
  <c r="BY59" i="9"/>
  <c r="BZ59" i="9"/>
  <c r="CA59" i="9"/>
  <c r="CB59" i="9"/>
  <c r="CC59" i="9"/>
  <c r="CD59" i="9"/>
  <c r="CE59" i="9"/>
  <c r="CF59" i="9"/>
  <c r="CG59" i="9"/>
  <c r="CH59" i="9"/>
  <c r="CI59" i="9"/>
  <c r="CJ59" i="9"/>
  <c r="CK59" i="9"/>
  <c r="CL59" i="9"/>
  <c r="CM59" i="9"/>
  <c r="CN59" i="9"/>
  <c r="CO59" i="9"/>
  <c r="CP59" i="9"/>
  <c r="CQ59" i="9"/>
  <c r="CR59" i="9"/>
  <c r="CS59" i="9"/>
  <c r="CT59" i="9"/>
  <c r="CU59" i="9"/>
  <c r="CV59" i="9"/>
  <c r="CW59" i="9"/>
  <c r="CX59" i="9"/>
  <c r="CY59" i="9"/>
  <c r="CZ59" i="9"/>
  <c r="DA59" i="9"/>
  <c r="DC59" i="9"/>
  <c r="DB59" i="9"/>
  <c r="DD59" i="9"/>
  <c r="DE59" i="9"/>
  <c r="DF59" i="9"/>
  <c r="DG59" i="9"/>
  <c r="DH59" i="9"/>
  <c r="DI59" i="9"/>
  <c r="DJ59" i="9"/>
  <c r="DK59" i="9"/>
  <c r="DL59" i="9"/>
  <c r="DM59" i="9"/>
  <c r="BF60" i="9"/>
  <c r="BB60" i="9"/>
  <c r="AX60" i="9"/>
  <c r="AT60" i="9"/>
  <c r="AP60" i="9"/>
  <c r="AL60" i="9"/>
  <c r="AH60" i="9"/>
  <c r="AD60" i="9"/>
  <c r="Z60" i="9"/>
  <c r="V60" i="9"/>
  <c r="R60" i="9"/>
  <c r="N60" i="9"/>
  <c r="J60" i="9"/>
  <c r="BG60" i="9"/>
  <c r="BA60" i="9"/>
  <c r="AV60" i="9"/>
  <c r="AQ60" i="9"/>
  <c r="AK60" i="9"/>
  <c r="AF60" i="9"/>
  <c r="AA60" i="9"/>
  <c r="U60" i="9"/>
  <c r="P60" i="9"/>
  <c r="K60" i="9"/>
  <c r="BE60" i="9"/>
  <c r="AZ60" i="9"/>
  <c r="AU60" i="9"/>
  <c r="AO60" i="9"/>
  <c r="AJ60" i="9"/>
  <c r="AE60" i="9"/>
  <c r="Y60" i="9"/>
  <c r="T60" i="9"/>
  <c r="O60" i="9"/>
  <c r="I60" i="9"/>
  <c r="D60" i="9"/>
  <c r="E60" i="9" s="1"/>
  <c r="AY60" i="9"/>
  <c r="AN60" i="9"/>
  <c r="AC60" i="9"/>
  <c r="S60" i="9"/>
  <c r="H60" i="9"/>
  <c r="AW60" i="9"/>
  <c r="AM60" i="9"/>
  <c r="AB60" i="9"/>
  <c r="Q60" i="9"/>
  <c r="G60" i="9"/>
  <c r="AS60" i="9"/>
  <c r="X60" i="9"/>
  <c r="AR60" i="9"/>
  <c r="W60" i="9"/>
  <c r="AI60" i="9"/>
  <c r="AG60" i="9"/>
  <c r="BD60" i="9"/>
  <c r="BC60" i="9"/>
  <c r="L60" i="9"/>
  <c r="M60" i="9"/>
  <c r="C62" i="9" a="1"/>
  <c r="BJ60" i="9"/>
  <c r="C62" i="9" l="1"/>
  <c r="F60" i="9"/>
  <c r="BN60" i="9"/>
  <c r="BO60" i="9"/>
  <c r="BP60" i="9"/>
  <c r="BQ60" i="9"/>
  <c r="BR60" i="9"/>
  <c r="BS60" i="9"/>
  <c r="BT60" i="9"/>
  <c r="BU60" i="9"/>
  <c r="BV60" i="9"/>
  <c r="BW60" i="9"/>
  <c r="BX60" i="9"/>
  <c r="BY60" i="9"/>
  <c r="BZ60" i="9"/>
  <c r="CA60" i="9"/>
  <c r="CB60" i="9"/>
  <c r="CC60" i="9"/>
  <c r="CD60" i="9"/>
  <c r="CE60" i="9"/>
  <c r="CF60" i="9"/>
  <c r="CG60" i="9"/>
  <c r="CH60" i="9"/>
  <c r="CI60" i="9"/>
  <c r="CJ60" i="9"/>
  <c r="CK60" i="9"/>
  <c r="CL60" i="9"/>
  <c r="CM60" i="9"/>
  <c r="CN60" i="9"/>
  <c r="CO60" i="9"/>
  <c r="CP60" i="9"/>
  <c r="CQ60" i="9"/>
  <c r="CR60" i="9"/>
  <c r="CS60" i="9"/>
  <c r="CT60" i="9"/>
  <c r="CU60" i="9"/>
  <c r="CV60" i="9"/>
  <c r="CW60" i="9"/>
  <c r="CX60" i="9"/>
  <c r="CY60" i="9"/>
  <c r="CZ60" i="9"/>
  <c r="DA60" i="9"/>
  <c r="DB60" i="9"/>
  <c r="DC60" i="9"/>
  <c r="DD60" i="9"/>
  <c r="DE60" i="9"/>
  <c r="DF60" i="9"/>
  <c r="DG60" i="9"/>
  <c r="DH60" i="9"/>
  <c r="DI60" i="9"/>
  <c r="DJ60" i="9"/>
  <c r="DK60" i="9"/>
  <c r="DL60" i="9"/>
  <c r="DM60" i="9"/>
  <c r="BE61" i="9"/>
  <c r="BA61" i="9"/>
  <c r="AW61" i="9"/>
  <c r="AS61" i="9"/>
  <c r="AO61" i="9"/>
  <c r="AK61" i="9"/>
  <c r="AG61" i="9"/>
  <c r="AC61" i="9"/>
  <c r="Y61" i="9"/>
  <c r="U61" i="9"/>
  <c r="Q61" i="9"/>
  <c r="M61" i="9"/>
  <c r="I61" i="9"/>
  <c r="BG61" i="9"/>
  <c r="BB61" i="9"/>
  <c r="AV61" i="9"/>
  <c r="AQ61" i="9"/>
  <c r="AL61" i="9"/>
  <c r="AF61" i="9"/>
  <c r="AA61" i="9"/>
  <c r="V61" i="9"/>
  <c r="P61" i="9"/>
  <c r="K61" i="9"/>
  <c r="BF61" i="9"/>
  <c r="AZ61" i="9"/>
  <c r="AU61" i="9"/>
  <c r="AP61" i="9"/>
  <c r="AJ61" i="9"/>
  <c r="AE61" i="9"/>
  <c r="Z61" i="9"/>
  <c r="T61" i="9"/>
  <c r="O61" i="9"/>
  <c r="J61" i="9"/>
  <c r="D61" i="9"/>
  <c r="E61" i="9" s="1"/>
  <c r="AY61" i="9"/>
  <c r="AN61" i="9"/>
  <c r="AD61" i="9"/>
  <c r="S61" i="9"/>
  <c r="H61" i="9"/>
  <c r="AX61" i="9"/>
  <c r="AM61" i="9"/>
  <c r="AB61" i="9"/>
  <c r="R61" i="9"/>
  <c r="G61" i="9"/>
  <c r="BD61" i="9"/>
  <c r="AI61" i="9"/>
  <c r="N61" i="9"/>
  <c r="BC61" i="9"/>
  <c r="AH61" i="9"/>
  <c r="L61" i="9"/>
  <c r="AT61" i="9"/>
  <c r="AR61" i="9"/>
  <c r="X61" i="9"/>
  <c r="W61" i="9"/>
  <c r="C63" i="9" a="1"/>
  <c r="BJ61" i="9"/>
  <c r="C63" i="9" l="1"/>
  <c r="F61" i="9"/>
  <c r="BN61" i="9"/>
  <c r="BO61" i="9"/>
  <c r="BP61" i="9"/>
  <c r="BQ61" i="9"/>
  <c r="BR61" i="9"/>
  <c r="BS61" i="9"/>
  <c r="BT61" i="9"/>
  <c r="BU61" i="9"/>
  <c r="BV61" i="9"/>
  <c r="BW61" i="9"/>
  <c r="BX61" i="9"/>
  <c r="BY61" i="9"/>
  <c r="BZ61" i="9"/>
  <c r="CA61" i="9"/>
  <c r="CB61" i="9"/>
  <c r="CC61" i="9"/>
  <c r="CD61" i="9"/>
  <c r="CE61" i="9"/>
  <c r="CF61" i="9"/>
  <c r="CG61" i="9"/>
  <c r="CH61" i="9"/>
  <c r="CI61" i="9"/>
  <c r="CJ61" i="9"/>
  <c r="CK61" i="9"/>
  <c r="CL61" i="9"/>
  <c r="CM61" i="9"/>
  <c r="CN61" i="9"/>
  <c r="CO61" i="9"/>
  <c r="CP61" i="9"/>
  <c r="CQ61" i="9"/>
  <c r="CR61" i="9"/>
  <c r="CS61" i="9"/>
  <c r="CT61" i="9"/>
  <c r="CU61" i="9"/>
  <c r="CV61" i="9"/>
  <c r="CW61" i="9"/>
  <c r="CX61" i="9"/>
  <c r="CY61" i="9"/>
  <c r="CZ61" i="9"/>
  <c r="DA61" i="9"/>
  <c r="DC61" i="9"/>
  <c r="DB61" i="9"/>
  <c r="DD61" i="9"/>
  <c r="DE61" i="9"/>
  <c r="DF61" i="9"/>
  <c r="DG61" i="9"/>
  <c r="DH61" i="9"/>
  <c r="DI61" i="9"/>
  <c r="DJ61" i="9"/>
  <c r="DK61" i="9"/>
  <c r="DL61" i="9"/>
  <c r="DM61" i="9"/>
  <c r="BD62" i="9"/>
  <c r="AZ62" i="9"/>
  <c r="AV62" i="9"/>
  <c r="AR62" i="9"/>
  <c r="AN62" i="9"/>
  <c r="AJ62" i="9"/>
  <c r="AF62" i="9"/>
  <c r="AB62" i="9"/>
  <c r="X62" i="9"/>
  <c r="T62" i="9"/>
  <c r="P62" i="9"/>
  <c r="L62" i="9"/>
  <c r="H62" i="9"/>
  <c r="D62" i="9"/>
  <c r="E62" i="9" s="1"/>
  <c r="BG62" i="9"/>
  <c r="BB62" i="9"/>
  <c r="AW62" i="9"/>
  <c r="AQ62" i="9"/>
  <c r="AL62" i="9"/>
  <c r="AG62" i="9"/>
  <c r="AA62" i="9"/>
  <c r="V62" i="9"/>
  <c r="Q62" i="9"/>
  <c r="K62" i="9"/>
  <c r="BF62" i="9"/>
  <c r="BA62" i="9"/>
  <c r="AU62" i="9"/>
  <c r="AP62" i="9"/>
  <c r="AK62" i="9"/>
  <c r="AE62" i="9"/>
  <c r="Z62" i="9"/>
  <c r="U62" i="9"/>
  <c r="O62" i="9"/>
  <c r="J62" i="9"/>
  <c r="AY62" i="9"/>
  <c r="AO62" i="9"/>
  <c r="AD62" i="9"/>
  <c r="S62" i="9"/>
  <c r="I62" i="9"/>
  <c r="AX62" i="9"/>
  <c r="AM62" i="9"/>
  <c r="AC62" i="9"/>
  <c r="R62" i="9"/>
  <c r="G62" i="9"/>
  <c r="AT62" i="9"/>
  <c r="Y62" i="9"/>
  <c r="AS62" i="9"/>
  <c r="W62" i="9"/>
  <c r="BE62" i="9"/>
  <c r="N62" i="9"/>
  <c r="BC62" i="9"/>
  <c r="M62" i="9"/>
  <c r="AH62" i="9"/>
  <c r="AI62" i="9"/>
  <c r="C64" i="9" a="1"/>
  <c r="BJ62" i="9"/>
  <c r="C64" i="9" l="1"/>
  <c r="F62" i="9"/>
  <c r="BN62" i="9"/>
  <c r="BO62" i="9"/>
  <c r="BP62" i="9"/>
  <c r="BQ62" i="9"/>
  <c r="BR62" i="9"/>
  <c r="BS62" i="9"/>
  <c r="BT62" i="9"/>
  <c r="BU62" i="9"/>
  <c r="BV62" i="9"/>
  <c r="BW62" i="9"/>
  <c r="BX62" i="9"/>
  <c r="BY62" i="9"/>
  <c r="BZ62" i="9"/>
  <c r="CA62" i="9"/>
  <c r="CB62" i="9"/>
  <c r="CC62" i="9"/>
  <c r="CD62" i="9"/>
  <c r="CE62" i="9"/>
  <c r="CF62" i="9"/>
  <c r="CG62" i="9"/>
  <c r="CH62" i="9"/>
  <c r="CI62" i="9"/>
  <c r="CJ62" i="9"/>
  <c r="CK62" i="9"/>
  <c r="CL62" i="9"/>
  <c r="CM62" i="9"/>
  <c r="CN62" i="9"/>
  <c r="CO62" i="9"/>
  <c r="CP62" i="9"/>
  <c r="CQ62" i="9"/>
  <c r="CR62" i="9"/>
  <c r="CS62" i="9"/>
  <c r="CT62" i="9"/>
  <c r="CU62" i="9"/>
  <c r="CV62" i="9"/>
  <c r="CW62" i="9"/>
  <c r="CX62" i="9"/>
  <c r="CY62" i="9"/>
  <c r="CZ62" i="9"/>
  <c r="DA62" i="9"/>
  <c r="DC62" i="9"/>
  <c r="DB62" i="9"/>
  <c r="DD62" i="9"/>
  <c r="DE62" i="9"/>
  <c r="DF62" i="9"/>
  <c r="DG62" i="9"/>
  <c r="DH62" i="9"/>
  <c r="DI62" i="9"/>
  <c r="DJ62" i="9"/>
  <c r="DK62" i="9"/>
  <c r="DL62" i="9"/>
  <c r="DM62" i="9"/>
  <c r="BG63" i="9"/>
  <c r="BC63" i="9"/>
  <c r="AY63" i="9"/>
  <c r="AU63" i="9"/>
  <c r="AQ63" i="9"/>
  <c r="AM63" i="9"/>
  <c r="AI63" i="9"/>
  <c r="AE63" i="9"/>
  <c r="AA63" i="9"/>
  <c r="W63" i="9"/>
  <c r="S63" i="9"/>
  <c r="O63" i="9"/>
  <c r="K63" i="9"/>
  <c r="G63" i="9"/>
  <c r="BB63" i="9"/>
  <c r="AW63" i="9"/>
  <c r="AR63" i="9"/>
  <c r="AL63" i="9"/>
  <c r="AG63" i="9"/>
  <c r="AB63" i="9"/>
  <c r="V63" i="9"/>
  <c r="Q63" i="9"/>
  <c r="L63" i="9"/>
  <c r="BF63" i="9"/>
  <c r="BA63" i="9"/>
  <c r="AV63" i="9"/>
  <c r="AP63" i="9"/>
  <c r="AK63" i="9"/>
  <c r="AF63" i="9"/>
  <c r="Z63" i="9"/>
  <c r="U63" i="9"/>
  <c r="P63" i="9"/>
  <c r="J63" i="9"/>
  <c r="AZ63" i="9"/>
  <c r="AO63" i="9"/>
  <c r="AD63" i="9"/>
  <c r="T63" i="9"/>
  <c r="I63" i="9"/>
  <c r="AX63" i="9"/>
  <c r="AN63" i="9"/>
  <c r="AC63" i="9"/>
  <c r="R63" i="9"/>
  <c r="H63" i="9"/>
  <c r="BE63" i="9"/>
  <c r="AJ63" i="9"/>
  <c r="N63" i="9"/>
  <c r="BD63" i="9"/>
  <c r="AH63" i="9"/>
  <c r="M63" i="9"/>
  <c r="Y63" i="9"/>
  <c r="X63" i="9"/>
  <c r="AT63" i="9"/>
  <c r="AS63" i="9"/>
  <c r="D63" i="9"/>
  <c r="E63" i="9" s="1"/>
  <c r="C65" i="9" a="1"/>
  <c r="BJ63" i="9"/>
  <c r="C65" i="9" l="1"/>
  <c r="F63" i="9"/>
  <c r="BN63" i="9"/>
  <c r="BO63" i="9"/>
  <c r="BP63" i="9"/>
  <c r="BQ63" i="9"/>
  <c r="BR63" i="9"/>
  <c r="BS63" i="9"/>
  <c r="BT63" i="9"/>
  <c r="BU63" i="9"/>
  <c r="BV63" i="9"/>
  <c r="BW63" i="9"/>
  <c r="BX63" i="9"/>
  <c r="BY63" i="9"/>
  <c r="BZ63" i="9"/>
  <c r="CA63" i="9"/>
  <c r="CB63" i="9"/>
  <c r="CC63" i="9"/>
  <c r="CD63" i="9"/>
  <c r="CE63" i="9"/>
  <c r="CF63" i="9"/>
  <c r="CG63" i="9"/>
  <c r="CH63" i="9"/>
  <c r="CI63" i="9"/>
  <c r="CJ63" i="9"/>
  <c r="CK63" i="9"/>
  <c r="CL63" i="9"/>
  <c r="CM63" i="9"/>
  <c r="CN63" i="9"/>
  <c r="CO63" i="9"/>
  <c r="CP63" i="9"/>
  <c r="CQ63" i="9"/>
  <c r="CR63" i="9"/>
  <c r="CS63" i="9"/>
  <c r="CT63" i="9"/>
  <c r="CU63" i="9"/>
  <c r="CV63" i="9"/>
  <c r="CW63" i="9"/>
  <c r="CX63" i="9"/>
  <c r="CY63" i="9"/>
  <c r="CZ63" i="9"/>
  <c r="DA63" i="9"/>
  <c r="DB63" i="9"/>
  <c r="DC63" i="9"/>
  <c r="DD63" i="9"/>
  <c r="DE63" i="9"/>
  <c r="DF63" i="9"/>
  <c r="DG63" i="9"/>
  <c r="DH63" i="9"/>
  <c r="DI63" i="9"/>
  <c r="DJ63" i="9"/>
  <c r="DK63" i="9"/>
  <c r="DL63" i="9"/>
  <c r="DM63" i="9"/>
  <c r="BF64" i="9"/>
  <c r="BB64" i="9"/>
  <c r="AX64" i="9"/>
  <c r="AT64" i="9"/>
  <c r="AP64" i="9"/>
  <c r="AL64" i="9"/>
  <c r="AH64" i="9"/>
  <c r="AD64" i="9"/>
  <c r="Z64" i="9"/>
  <c r="V64" i="9"/>
  <c r="R64" i="9"/>
  <c r="N64" i="9"/>
  <c r="J64" i="9"/>
  <c r="BC64" i="9"/>
  <c r="AW64" i="9"/>
  <c r="AR64" i="9"/>
  <c r="AM64" i="9"/>
  <c r="AG64" i="9"/>
  <c r="AB64" i="9"/>
  <c r="W64" i="9"/>
  <c r="Q64" i="9"/>
  <c r="L64" i="9"/>
  <c r="G64" i="9"/>
  <c r="BG64" i="9"/>
  <c r="BA64" i="9"/>
  <c r="AV64" i="9"/>
  <c r="AQ64" i="9"/>
  <c r="AK64" i="9"/>
  <c r="AF64" i="9"/>
  <c r="AA64" i="9"/>
  <c r="U64" i="9"/>
  <c r="P64" i="9"/>
  <c r="K64" i="9"/>
  <c r="AZ64" i="9"/>
  <c r="AO64" i="9"/>
  <c r="AE64" i="9"/>
  <c r="T64" i="9"/>
  <c r="I64" i="9"/>
  <c r="AY64" i="9"/>
  <c r="AN64" i="9"/>
  <c r="AC64" i="9"/>
  <c r="S64" i="9"/>
  <c r="H64" i="9"/>
  <c r="AU64" i="9"/>
  <c r="Y64" i="9"/>
  <c r="D64" i="9"/>
  <c r="E64" i="9" s="1"/>
  <c r="AS64" i="9"/>
  <c r="X64" i="9"/>
  <c r="AJ64" i="9"/>
  <c r="AI64" i="9"/>
  <c r="O64" i="9"/>
  <c r="M64" i="9"/>
  <c r="BD64" i="9"/>
  <c r="BE64" i="9"/>
  <c r="C66" i="9" a="1"/>
  <c r="BJ64" i="9"/>
  <c r="C66" i="9" l="1"/>
  <c r="F64" i="9"/>
  <c r="BN64" i="9"/>
  <c r="BO64" i="9"/>
  <c r="BP64" i="9"/>
  <c r="BQ64" i="9"/>
  <c r="BR64" i="9"/>
  <c r="BS64" i="9"/>
  <c r="BT64" i="9"/>
  <c r="BU64" i="9"/>
  <c r="BV64" i="9"/>
  <c r="BW64" i="9"/>
  <c r="BX64" i="9"/>
  <c r="BY64" i="9"/>
  <c r="BZ64" i="9"/>
  <c r="CA64" i="9"/>
  <c r="CB64" i="9"/>
  <c r="CC64" i="9"/>
  <c r="CD64" i="9"/>
  <c r="CE64" i="9"/>
  <c r="CF64" i="9"/>
  <c r="CG64" i="9"/>
  <c r="CH64" i="9"/>
  <c r="CI64" i="9"/>
  <c r="CJ64" i="9"/>
  <c r="CK64" i="9"/>
  <c r="CL64" i="9"/>
  <c r="CM64" i="9"/>
  <c r="CN64" i="9"/>
  <c r="CO64" i="9"/>
  <c r="CP64" i="9"/>
  <c r="CQ64" i="9"/>
  <c r="CR64" i="9"/>
  <c r="CS64" i="9"/>
  <c r="CT64" i="9"/>
  <c r="CU64" i="9"/>
  <c r="CV64" i="9"/>
  <c r="CW64" i="9"/>
  <c r="CX64" i="9"/>
  <c r="CY64" i="9"/>
  <c r="CZ64" i="9"/>
  <c r="DA64" i="9"/>
  <c r="DC64" i="9"/>
  <c r="DB64" i="9"/>
  <c r="DD64" i="9"/>
  <c r="DE64" i="9"/>
  <c r="DF64" i="9"/>
  <c r="DG64" i="9"/>
  <c r="DH64" i="9"/>
  <c r="DI64" i="9"/>
  <c r="DJ64" i="9"/>
  <c r="DK64" i="9"/>
  <c r="DL64" i="9"/>
  <c r="DM64" i="9"/>
  <c r="BE65" i="9"/>
  <c r="BA65" i="9"/>
  <c r="AW65" i="9"/>
  <c r="AS65" i="9"/>
  <c r="AO65" i="9"/>
  <c r="AK65" i="9"/>
  <c r="AG65" i="9"/>
  <c r="AC65" i="9"/>
  <c r="Y65" i="9"/>
  <c r="U65" i="9"/>
  <c r="Q65" i="9"/>
  <c r="M65" i="9"/>
  <c r="I65" i="9"/>
  <c r="BC65" i="9"/>
  <c r="AX65" i="9"/>
  <c r="AR65" i="9"/>
  <c r="AM65" i="9"/>
  <c r="AH65" i="9"/>
  <c r="AB65" i="9"/>
  <c r="W65" i="9"/>
  <c r="R65" i="9"/>
  <c r="L65" i="9"/>
  <c r="G65" i="9"/>
  <c r="BG65" i="9"/>
  <c r="BB65" i="9"/>
  <c r="AV65" i="9"/>
  <c r="AQ65" i="9"/>
  <c r="AL65" i="9"/>
  <c r="AF65" i="9"/>
  <c r="AA65" i="9"/>
  <c r="V65" i="9"/>
  <c r="P65" i="9"/>
  <c r="K65" i="9"/>
  <c r="AZ65" i="9"/>
  <c r="AP65" i="9"/>
  <c r="AE65" i="9"/>
  <c r="T65" i="9"/>
  <c r="J65" i="9"/>
  <c r="AY65" i="9"/>
  <c r="AN65" i="9"/>
  <c r="AD65" i="9"/>
  <c r="S65" i="9"/>
  <c r="H65" i="9"/>
  <c r="BF65" i="9"/>
  <c r="AJ65" i="9"/>
  <c r="O65" i="9"/>
  <c r="BD65" i="9"/>
  <c r="AI65" i="9"/>
  <c r="N65" i="9"/>
  <c r="AU65" i="9"/>
  <c r="D65" i="9"/>
  <c r="E65" i="9" s="1"/>
  <c r="AT65" i="9"/>
  <c r="X65" i="9"/>
  <c r="Z65" i="9"/>
  <c r="C67" i="9" a="1"/>
  <c r="BJ65" i="9"/>
  <c r="C67" i="9" l="1"/>
  <c r="F65" i="9"/>
  <c r="BN65" i="9"/>
  <c r="BO65" i="9"/>
  <c r="BP65" i="9"/>
  <c r="BQ65" i="9"/>
  <c r="BR65" i="9"/>
  <c r="BS65" i="9"/>
  <c r="BT65" i="9"/>
  <c r="BU65" i="9"/>
  <c r="BV65" i="9"/>
  <c r="BW65" i="9"/>
  <c r="BX65" i="9"/>
  <c r="BY65" i="9"/>
  <c r="BZ65" i="9"/>
  <c r="CA65" i="9"/>
  <c r="CB65" i="9"/>
  <c r="CC65" i="9"/>
  <c r="CD65" i="9"/>
  <c r="CE65" i="9"/>
  <c r="CF65" i="9"/>
  <c r="CG65" i="9"/>
  <c r="CH65" i="9"/>
  <c r="CI65" i="9"/>
  <c r="CJ65" i="9"/>
  <c r="CK65" i="9"/>
  <c r="CL65" i="9"/>
  <c r="CM65" i="9"/>
  <c r="CN65" i="9"/>
  <c r="CO65" i="9"/>
  <c r="CP65" i="9"/>
  <c r="CQ65" i="9"/>
  <c r="CR65" i="9"/>
  <c r="CS65" i="9"/>
  <c r="CT65" i="9"/>
  <c r="CU65" i="9"/>
  <c r="CV65" i="9"/>
  <c r="CW65" i="9"/>
  <c r="CX65" i="9"/>
  <c r="CY65" i="9"/>
  <c r="CZ65" i="9"/>
  <c r="DA65" i="9"/>
  <c r="DC65" i="9"/>
  <c r="DB65" i="9"/>
  <c r="DD65" i="9"/>
  <c r="DE65" i="9"/>
  <c r="DF65" i="9"/>
  <c r="DG65" i="9"/>
  <c r="DH65" i="9"/>
  <c r="DI65" i="9"/>
  <c r="DJ65" i="9"/>
  <c r="DK65" i="9"/>
  <c r="DL65" i="9"/>
  <c r="DM65" i="9"/>
  <c r="BD66" i="9"/>
  <c r="AZ66" i="9"/>
  <c r="AV66" i="9"/>
  <c r="AR66" i="9"/>
  <c r="AN66" i="9"/>
  <c r="AJ66" i="9"/>
  <c r="AF66" i="9"/>
  <c r="AB66" i="9"/>
  <c r="X66" i="9"/>
  <c r="T66" i="9"/>
  <c r="P66" i="9"/>
  <c r="L66" i="9"/>
  <c r="H66" i="9"/>
  <c r="D66" i="9"/>
  <c r="E66" i="9" s="1"/>
  <c r="BC66" i="9"/>
  <c r="AX66" i="9"/>
  <c r="AS66" i="9"/>
  <c r="AM66" i="9"/>
  <c r="AH66" i="9"/>
  <c r="AC66" i="9"/>
  <c r="W66" i="9"/>
  <c r="R66" i="9"/>
  <c r="M66" i="9"/>
  <c r="G66" i="9"/>
  <c r="BG66" i="9"/>
  <c r="BB66" i="9"/>
  <c r="AW66" i="9"/>
  <c r="AQ66" i="9"/>
  <c r="AL66" i="9"/>
  <c r="AG66" i="9"/>
  <c r="AA66" i="9"/>
  <c r="V66" i="9"/>
  <c r="Q66" i="9"/>
  <c r="K66" i="9"/>
  <c r="BA66" i="9"/>
  <c r="AP66" i="9"/>
  <c r="AE66" i="9"/>
  <c r="U66" i="9"/>
  <c r="J66" i="9"/>
  <c r="AY66" i="9"/>
  <c r="AO66" i="9"/>
  <c r="AD66" i="9"/>
  <c r="S66" i="9"/>
  <c r="I66" i="9"/>
  <c r="AU66" i="9"/>
  <c r="Z66" i="9"/>
  <c r="AT66" i="9"/>
  <c r="Y66" i="9"/>
  <c r="BF66" i="9"/>
  <c r="O66" i="9"/>
  <c r="BE66" i="9"/>
  <c r="N66" i="9"/>
  <c r="AK66" i="9"/>
  <c r="AI66" i="9"/>
  <c r="C68" i="9" a="1"/>
  <c r="BJ66" i="9"/>
  <c r="C68" i="9" l="1"/>
  <c r="F66" i="9"/>
  <c r="BN66" i="9"/>
  <c r="BO66" i="9"/>
  <c r="BP66" i="9"/>
  <c r="BQ66" i="9"/>
  <c r="BR66" i="9"/>
  <c r="BS66" i="9"/>
  <c r="BT66" i="9"/>
  <c r="BU66" i="9"/>
  <c r="BV66" i="9"/>
  <c r="BW66" i="9"/>
  <c r="BX66" i="9"/>
  <c r="BY66" i="9"/>
  <c r="BZ66" i="9"/>
  <c r="CA66" i="9"/>
  <c r="CB66" i="9"/>
  <c r="CC66" i="9"/>
  <c r="CD66" i="9"/>
  <c r="CE66" i="9"/>
  <c r="CF66" i="9"/>
  <c r="CG66" i="9"/>
  <c r="CH66" i="9"/>
  <c r="CI66" i="9"/>
  <c r="CJ66" i="9"/>
  <c r="CK66" i="9"/>
  <c r="CL66" i="9"/>
  <c r="CM66" i="9"/>
  <c r="CN66" i="9"/>
  <c r="CO66" i="9"/>
  <c r="CP66" i="9"/>
  <c r="CQ66" i="9"/>
  <c r="CR66" i="9"/>
  <c r="CS66" i="9"/>
  <c r="CT66" i="9"/>
  <c r="CU66" i="9"/>
  <c r="CV66" i="9"/>
  <c r="CW66" i="9"/>
  <c r="CX66" i="9"/>
  <c r="CY66" i="9"/>
  <c r="CZ66" i="9"/>
  <c r="DA66" i="9"/>
  <c r="DB66" i="9"/>
  <c r="DC66" i="9"/>
  <c r="DD66" i="9"/>
  <c r="DE66" i="9"/>
  <c r="DF66" i="9"/>
  <c r="DG66" i="9"/>
  <c r="DH66" i="9"/>
  <c r="DI66" i="9"/>
  <c r="DJ66" i="9"/>
  <c r="DK66" i="9"/>
  <c r="DL66" i="9"/>
  <c r="DM66" i="9"/>
  <c r="BG67" i="9"/>
  <c r="BC67" i="9"/>
  <c r="AY67" i="9"/>
  <c r="AU67" i="9"/>
  <c r="AQ67" i="9"/>
  <c r="AM67" i="9"/>
  <c r="AI67" i="9"/>
  <c r="AE67" i="9"/>
  <c r="AA67" i="9"/>
  <c r="W67" i="9"/>
  <c r="S67" i="9"/>
  <c r="O67" i="9"/>
  <c r="K67" i="9"/>
  <c r="G67" i="9"/>
  <c r="BD67" i="9"/>
  <c r="AX67" i="9"/>
  <c r="AS67" i="9"/>
  <c r="AN67" i="9"/>
  <c r="AH67" i="9"/>
  <c r="AC67" i="9"/>
  <c r="X67" i="9"/>
  <c r="R67" i="9"/>
  <c r="M67" i="9"/>
  <c r="H67" i="9"/>
  <c r="BB67" i="9"/>
  <c r="AW67" i="9"/>
  <c r="AR67" i="9"/>
  <c r="AL67" i="9"/>
  <c r="AG67" i="9"/>
  <c r="AB67" i="9"/>
  <c r="V67" i="9"/>
  <c r="Q67" i="9"/>
  <c r="L67" i="9"/>
  <c r="BA67" i="9"/>
  <c r="AP67" i="9"/>
  <c r="AF67" i="9"/>
  <c r="U67" i="9"/>
  <c r="J67" i="9"/>
  <c r="AZ67" i="9"/>
  <c r="AO67" i="9"/>
  <c r="AD67" i="9"/>
  <c r="T67" i="9"/>
  <c r="I67" i="9"/>
  <c r="BF67" i="9"/>
  <c r="AK67" i="9"/>
  <c r="P67" i="9"/>
  <c r="BE67" i="9"/>
  <c r="AJ67" i="9"/>
  <c r="N67" i="9"/>
  <c r="Z67" i="9"/>
  <c r="Y67" i="9"/>
  <c r="D67" i="9"/>
  <c r="E67" i="9" s="1"/>
  <c r="AT67" i="9"/>
  <c r="AV67" i="9"/>
  <c r="C69" i="9" a="1"/>
  <c r="BJ67" i="9"/>
  <c r="C69" i="9" l="1"/>
  <c r="F67" i="9"/>
  <c r="BN67" i="9"/>
  <c r="BO67" i="9"/>
  <c r="BP67" i="9"/>
  <c r="BQ67" i="9"/>
  <c r="BR67" i="9"/>
  <c r="BS67" i="9"/>
  <c r="BT67" i="9"/>
  <c r="BU67" i="9"/>
  <c r="BV67" i="9"/>
  <c r="BW67" i="9"/>
  <c r="BX67" i="9"/>
  <c r="BY67" i="9"/>
  <c r="BZ67" i="9"/>
  <c r="CA67" i="9"/>
  <c r="CB67" i="9"/>
  <c r="CC67" i="9"/>
  <c r="CD67" i="9"/>
  <c r="CE67" i="9"/>
  <c r="CF67" i="9"/>
  <c r="CG67" i="9"/>
  <c r="CH67" i="9"/>
  <c r="CI67" i="9"/>
  <c r="CJ67" i="9"/>
  <c r="CK67" i="9"/>
  <c r="CL67" i="9"/>
  <c r="CM67" i="9"/>
  <c r="CN67" i="9"/>
  <c r="CO67" i="9"/>
  <c r="CP67" i="9"/>
  <c r="CQ67" i="9"/>
  <c r="CR67" i="9"/>
  <c r="CS67" i="9"/>
  <c r="CT67" i="9"/>
  <c r="CU67" i="9"/>
  <c r="CV67" i="9"/>
  <c r="CW67" i="9"/>
  <c r="CX67" i="9"/>
  <c r="CY67" i="9"/>
  <c r="CZ67" i="9"/>
  <c r="DA67" i="9"/>
  <c r="DC67" i="9"/>
  <c r="DB67" i="9"/>
  <c r="DD67" i="9"/>
  <c r="DE67" i="9"/>
  <c r="DF67" i="9"/>
  <c r="DG67" i="9"/>
  <c r="DH67" i="9"/>
  <c r="DI67" i="9"/>
  <c r="DJ67" i="9"/>
  <c r="DK67" i="9"/>
  <c r="DL67" i="9"/>
  <c r="DM67" i="9"/>
  <c r="BF68" i="9"/>
  <c r="BB68" i="9"/>
  <c r="AX68" i="9"/>
  <c r="AT68" i="9"/>
  <c r="AP68" i="9"/>
  <c r="AL68" i="9"/>
  <c r="AH68" i="9"/>
  <c r="AD68" i="9"/>
  <c r="Z68" i="9"/>
  <c r="V68" i="9"/>
  <c r="R68" i="9"/>
  <c r="N68" i="9"/>
  <c r="J68" i="9"/>
  <c r="BE68" i="9"/>
  <c r="AZ68" i="9"/>
  <c r="AU68" i="9"/>
  <c r="AO68" i="9"/>
  <c r="AJ68" i="9"/>
  <c r="AE68" i="9"/>
  <c r="Y68" i="9"/>
  <c r="T68" i="9"/>
  <c r="O68" i="9"/>
  <c r="BD68" i="9"/>
  <c r="AW68" i="9"/>
  <c r="AQ68" i="9"/>
  <c r="AI68" i="9"/>
  <c r="AB68" i="9"/>
  <c r="U68" i="9"/>
  <c r="M68" i="9"/>
  <c r="H68" i="9"/>
  <c r="BC68" i="9"/>
  <c r="AV68" i="9"/>
  <c r="AN68" i="9"/>
  <c r="AG68" i="9"/>
  <c r="AA68" i="9"/>
  <c r="S68" i="9"/>
  <c r="L68" i="9"/>
  <c r="G68" i="9"/>
  <c r="BA68" i="9"/>
  <c r="AM68" i="9"/>
  <c r="X68" i="9"/>
  <c r="K68" i="9"/>
  <c r="AY68" i="9"/>
  <c r="AK68" i="9"/>
  <c r="W68" i="9"/>
  <c r="I68" i="9"/>
  <c r="AF68" i="9"/>
  <c r="BG68" i="9"/>
  <c r="AC68" i="9"/>
  <c r="D68" i="9"/>
  <c r="E68" i="9" s="1"/>
  <c r="AS68" i="9"/>
  <c r="AR68" i="9"/>
  <c r="P68" i="9"/>
  <c r="Q68" i="9"/>
  <c r="C70" i="9" a="1"/>
  <c r="BJ68" i="9"/>
  <c r="C70" i="9" l="1"/>
  <c r="F68" i="9"/>
  <c r="BN68" i="9"/>
  <c r="BO68" i="9"/>
  <c r="BP68" i="9"/>
  <c r="BQ68" i="9"/>
  <c r="BR68" i="9"/>
  <c r="BS68" i="9"/>
  <c r="BT68" i="9"/>
  <c r="BU68" i="9"/>
  <c r="BV68" i="9"/>
  <c r="BW68" i="9"/>
  <c r="BX68" i="9"/>
  <c r="BY68" i="9"/>
  <c r="BZ68" i="9"/>
  <c r="CA68" i="9"/>
  <c r="CB68" i="9"/>
  <c r="CC68" i="9"/>
  <c r="CD68" i="9"/>
  <c r="CE68" i="9"/>
  <c r="CF68" i="9"/>
  <c r="CG68" i="9"/>
  <c r="CH68" i="9"/>
  <c r="CI68" i="9"/>
  <c r="CJ68" i="9"/>
  <c r="CK68" i="9"/>
  <c r="CL68" i="9"/>
  <c r="CM68" i="9"/>
  <c r="CN68" i="9"/>
  <c r="CO68" i="9"/>
  <c r="CP68" i="9"/>
  <c r="CQ68" i="9"/>
  <c r="CR68" i="9"/>
  <c r="CS68" i="9"/>
  <c r="CT68" i="9"/>
  <c r="CU68" i="9"/>
  <c r="CV68" i="9"/>
  <c r="CW68" i="9"/>
  <c r="CX68" i="9"/>
  <c r="CY68" i="9"/>
  <c r="CZ68" i="9"/>
  <c r="DA68" i="9"/>
  <c r="DB68" i="9"/>
  <c r="DC68" i="9"/>
  <c r="DD68" i="9"/>
  <c r="DE68" i="9"/>
  <c r="DF68" i="9"/>
  <c r="DG68" i="9"/>
  <c r="DH68" i="9"/>
  <c r="DI68" i="9"/>
  <c r="DJ68" i="9"/>
  <c r="DK68" i="9"/>
  <c r="DL68" i="9"/>
  <c r="DM68" i="9"/>
  <c r="BE69" i="9"/>
  <c r="BA69" i="9"/>
  <c r="AW69" i="9"/>
  <c r="AS69" i="9"/>
  <c r="AO69" i="9"/>
  <c r="AK69" i="9"/>
  <c r="AG69" i="9"/>
  <c r="AC69" i="9"/>
  <c r="Y69" i="9"/>
  <c r="U69" i="9"/>
  <c r="Q69" i="9"/>
  <c r="M69" i="9"/>
  <c r="I69" i="9"/>
  <c r="BF69" i="9"/>
  <c r="AZ69" i="9"/>
  <c r="AU69" i="9"/>
  <c r="AP69" i="9"/>
  <c r="AJ69" i="9"/>
  <c r="AE69" i="9"/>
  <c r="Z69" i="9"/>
  <c r="T69" i="9"/>
  <c r="O69" i="9"/>
  <c r="J69" i="9"/>
  <c r="D69" i="9"/>
  <c r="E69" i="9" s="1"/>
  <c r="BB69" i="9"/>
  <c r="AT69" i="9"/>
  <c r="AM69" i="9"/>
  <c r="AF69" i="9"/>
  <c r="X69" i="9"/>
  <c r="R69" i="9"/>
  <c r="K69" i="9"/>
  <c r="BG69" i="9"/>
  <c r="AY69" i="9"/>
  <c r="AR69" i="9"/>
  <c r="AL69" i="9"/>
  <c r="AD69" i="9"/>
  <c r="W69" i="9"/>
  <c r="P69" i="9"/>
  <c r="H69" i="9"/>
  <c r="AX69" i="9"/>
  <c r="AI69" i="9"/>
  <c r="V69" i="9"/>
  <c r="G69" i="9"/>
  <c r="AV69" i="9"/>
  <c r="AH69" i="9"/>
  <c r="S69" i="9"/>
  <c r="BD69" i="9"/>
  <c r="AB69" i="9"/>
  <c r="BC69" i="9"/>
  <c r="AA69" i="9"/>
  <c r="AQ69" i="9"/>
  <c r="AN69" i="9"/>
  <c r="L69" i="9"/>
  <c r="N69" i="9"/>
  <c r="C71" i="9" a="1"/>
  <c r="BJ69" i="9"/>
  <c r="C71" i="9" l="1"/>
  <c r="F69" i="9"/>
  <c r="BN69" i="9"/>
  <c r="BO69" i="9"/>
  <c r="BP69" i="9"/>
  <c r="BQ69" i="9"/>
  <c r="BR69" i="9"/>
  <c r="BS69" i="9"/>
  <c r="BT69" i="9"/>
  <c r="BU69" i="9"/>
  <c r="BV69" i="9"/>
  <c r="BW69" i="9"/>
  <c r="BX69" i="9"/>
  <c r="BY69" i="9"/>
  <c r="BZ69" i="9"/>
  <c r="CA69" i="9"/>
  <c r="CB69" i="9"/>
  <c r="CC69" i="9"/>
  <c r="CD69" i="9"/>
  <c r="CE69" i="9"/>
  <c r="CF69" i="9"/>
  <c r="CG69" i="9"/>
  <c r="CH69" i="9"/>
  <c r="CI69" i="9"/>
  <c r="CJ69" i="9"/>
  <c r="CK69" i="9"/>
  <c r="CL69" i="9"/>
  <c r="CM69" i="9"/>
  <c r="CN69" i="9"/>
  <c r="CO69" i="9"/>
  <c r="CP69" i="9"/>
  <c r="CQ69" i="9"/>
  <c r="CR69" i="9"/>
  <c r="CS69" i="9"/>
  <c r="CT69" i="9"/>
  <c r="CU69" i="9"/>
  <c r="CV69" i="9"/>
  <c r="CW69" i="9"/>
  <c r="CX69" i="9"/>
  <c r="CY69" i="9"/>
  <c r="CZ69" i="9"/>
  <c r="DA69" i="9"/>
  <c r="DC69" i="9"/>
  <c r="DB69" i="9"/>
  <c r="DD69" i="9"/>
  <c r="DE69" i="9"/>
  <c r="DF69" i="9"/>
  <c r="DG69" i="9"/>
  <c r="DH69" i="9"/>
  <c r="DI69" i="9"/>
  <c r="DJ69" i="9"/>
  <c r="DK69" i="9"/>
  <c r="DL69" i="9"/>
  <c r="DM69" i="9"/>
  <c r="BE70" i="9"/>
  <c r="BA70" i="9"/>
  <c r="AW70" i="9"/>
  <c r="AS70" i="9"/>
  <c r="AO70" i="9"/>
  <c r="AK70" i="9"/>
  <c r="AG70" i="9"/>
  <c r="AC70" i="9"/>
  <c r="Y70" i="9"/>
  <c r="U70" i="9"/>
  <c r="Q70" i="9"/>
  <c r="M70" i="9"/>
  <c r="I70" i="9"/>
  <c r="BD70" i="9"/>
  <c r="AY70" i="9"/>
  <c r="AT70" i="9"/>
  <c r="AN70" i="9"/>
  <c r="AI70" i="9"/>
  <c r="AD70" i="9"/>
  <c r="X70" i="9"/>
  <c r="S70" i="9"/>
  <c r="N70" i="9"/>
  <c r="H70" i="9"/>
  <c r="D70" i="9"/>
  <c r="BB70" i="9"/>
  <c r="AU70" i="9"/>
  <c r="AM70" i="9"/>
  <c r="AF70" i="9"/>
  <c r="Z70" i="9"/>
  <c r="R70" i="9"/>
  <c r="K70" i="9"/>
  <c r="BG70" i="9"/>
  <c r="AZ70" i="9"/>
  <c r="AR70" i="9"/>
  <c r="AL70" i="9"/>
  <c r="AE70" i="9"/>
  <c r="W70" i="9"/>
  <c r="P70" i="9"/>
  <c r="J70" i="9"/>
  <c r="BF70" i="9"/>
  <c r="AQ70" i="9"/>
  <c r="AB70" i="9"/>
  <c r="O70" i="9"/>
  <c r="BC70" i="9"/>
  <c r="AP70" i="9"/>
  <c r="AA70" i="9"/>
  <c r="L70" i="9"/>
  <c r="AX70" i="9"/>
  <c r="V70" i="9"/>
  <c r="AV70" i="9"/>
  <c r="T70" i="9"/>
  <c r="G70" i="9"/>
  <c r="AH70" i="9"/>
  <c r="AJ70" i="9"/>
  <c r="C72" i="9" a="1"/>
  <c r="BJ70" i="9"/>
  <c r="C72" i="9" l="1"/>
  <c r="E70" i="9"/>
  <c r="BD71" i="9"/>
  <c r="AZ71" i="9"/>
  <c r="AV71" i="9"/>
  <c r="AR71" i="9"/>
  <c r="AN71" i="9"/>
  <c r="AJ71" i="9"/>
  <c r="AF71" i="9"/>
  <c r="AB71" i="9"/>
  <c r="X71" i="9"/>
  <c r="T71" i="9"/>
  <c r="P71" i="9"/>
  <c r="L71" i="9"/>
  <c r="H71" i="9"/>
  <c r="D71" i="9"/>
  <c r="E71" i="9" s="1"/>
  <c r="BE71" i="9"/>
  <c r="AY71" i="9"/>
  <c r="AT71" i="9"/>
  <c r="AO71" i="9"/>
  <c r="AI71" i="9"/>
  <c r="AD71" i="9"/>
  <c r="Y71" i="9"/>
  <c r="S71" i="9"/>
  <c r="N71" i="9"/>
  <c r="I71" i="9"/>
  <c r="BF71" i="9"/>
  <c r="AX71" i="9"/>
  <c r="AQ71" i="9"/>
  <c r="AK71" i="9"/>
  <c r="AC71" i="9"/>
  <c r="V71" i="9"/>
  <c r="O71" i="9"/>
  <c r="G71" i="9"/>
  <c r="BC71" i="9"/>
  <c r="AW71" i="9"/>
  <c r="AP71" i="9"/>
  <c r="AH71" i="9"/>
  <c r="AA71" i="9"/>
  <c r="U71" i="9"/>
  <c r="M71" i="9"/>
  <c r="BB71" i="9"/>
  <c r="AM71" i="9"/>
  <c r="Z71" i="9"/>
  <c r="K71" i="9"/>
  <c r="BA71" i="9"/>
  <c r="AL71" i="9"/>
  <c r="W71" i="9"/>
  <c r="J71" i="9"/>
  <c r="AU71" i="9"/>
  <c r="R71" i="9"/>
  <c r="AS71" i="9"/>
  <c r="Q71" i="9"/>
  <c r="BG71" i="9"/>
  <c r="AG71" i="9"/>
  <c r="AE71" i="9"/>
  <c r="C73" i="9" a="1"/>
  <c r="BJ71" i="9"/>
  <c r="C73" i="9" l="1"/>
  <c r="F71" i="9"/>
  <c r="BN71" i="9"/>
  <c r="BO71" i="9"/>
  <c r="BP71" i="9"/>
  <c r="BQ71" i="9"/>
  <c r="BR71" i="9"/>
  <c r="BS71" i="9"/>
  <c r="BT71" i="9"/>
  <c r="BU71" i="9"/>
  <c r="BV71" i="9"/>
  <c r="BW71" i="9"/>
  <c r="BX71" i="9"/>
  <c r="BY71" i="9"/>
  <c r="BZ71" i="9"/>
  <c r="CA71" i="9"/>
  <c r="CB71" i="9"/>
  <c r="CC71" i="9"/>
  <c r="CD71" i="9"/>
  <c r="CE71" i="9"/>
  <c r="CF71" i="9"/>
  <c r="CG71" i="9"/>
  <c r="CH71" i="9"/>
  <c r="CI71" i="9"/>
  <c r="CJ71" i="9"/>
  <c r="CK71" i="9"/>
  <c r="CL71" i="9"/>
  <c r="CM71" i="9"/>
  <c r="CN71" i="9"/>
  <c r="CO71" i="9"/>
  <c r="CP71" i="9"/>
  <c r="CQ71" i="9"/>
  <c r="CR71" i="9"/>
  <c r="CS71" i="9"/>
  <c r="CT71" i="9"/>
  <c r="CU71" i="9"/>
  <c r="CV71" i="9"/>
  <c r="CW71" i="9"/>
  <c r="CX71" i="9"/>
  <c r="CY71" i="9"/>
  <c r="CZ71" i="9"/>
  <c r="DA71" i="9"/>
  <c r="DC71" i="9"/>
  <c r="DB71" i="9"/>
  <c r="DD71" i="9"/>
  <c r="DE71" i="9"/>
  <c r="DF71" i="9"/>
  <c r="DG71" i="9"/>
  <c r="DH71" i="9"/>
  <c r="DI71" i="9"/>
  <c r="DJ71" i="9"/>
  <c r="DK71" i="9"/>
  <c r="DL71" i="9"/>
  <c r="DM71" i="9"/>
  <c r="F70" i="9"/>
  <c r="BN70" i="9"/>
  <c r="BO70" i="9"/>
  <c r="BP70" i="9"/>
  <c r="BQ70" i="9"/>
  <c r="BR70" i="9"/>
  <c r="BS70" i="9"/>
  <c r="BT70" i="9"/>
  <c r="BU70" i="9"/>
  <c r="BV70" i="9"/>
  <c r="BW70" i="9"/>
  <c r="BX70" i="9"/>
  <c r="BY70" i="9"/>
  <c r="BZ70" i="9"/>
  <c r="CA70" i="9"/>
  <c r="CB70" i="9"/>
  <c r="CC70" i="9"/>
  <c r="CD70" i="9"/>
  <c r="CE70" i="9"/>
  <c r="CF70" i="9"/>
  <c r="CG70" i="9"/>
  <c r="CH70" i="9"/>
  <c r="CI70" i="9"/>
  <c r="CJ70" i="9"/>
  <c r="CK70" i="9"/>
  <c r="CL70" i="9"/>
  <c r="CM70" i="9"/>
  <c r="CN70" i="9"/>
  <c r="CO70" i="9"/>
  <c r="CP70" i="9"/>
  <c r="CQ70" i="9"/>
  <c r="CR70" i="9"/>
  <c r="CS70" i="9"/>
  <c r="CT70" i="9"/>
  <c r="CU70" i="9"/>
  <c r="CV70" i="9"/>
  <c r="CW70" i="9"/>
  <c r="CX70" i="9"/>
  <c r="CY70" i="9"/>
  <c r="CZ70" i="9"/>
  <c r="DA70" i="9"/>
  <c r="DC70" i="9"/>
  <c r="DB70" i="9"/>
  <c r="DD70" i="9"/>
  <c r="DE70" i="9"/>
  <c r="DF70" i="9"/>
  <c r="DG70" i="9"/>
  <c r="DH70" i="9"/>
  <c r="DI70" i="9"/>
  <c r="DJ70" i="9"/>
  <c r="DK70" i="9"/>
  <c r="DL70" i="9"/>
  <c r="DM70" i="9"/>
  <c r="BG72" i="9"/>
  <c r="BC72" i="9"/>
  <c r="AY72" i="9"/>
  <c r="AU72" i="9"/>
  <c r="AQ72" i="9"/>
  <c r="AM72" i="9"/>
  <c r="AI72" i="9"/>
  <c r="AE72" i="9"/>
  <c r="AA72" i="9"/>
  <c r="W72" i="9"/>
  <c r="S72" i="9"/>
  <c r="O72" i="9"/>
  <c r="K72" i="9"/>
  <c r="G72" i="9"/>
  <c r="BE72" i="9"/>
  <c r="AZ72" i="9"/>
  <c r="AT72" i="9"/>
  <c r="AO72" i="9"/>
  <c r="AJ72" i="9"/>
  <c r="AD72" i="9"/>
  <c r="Y72" i="9"/>
  <c r="T72" i="9"/>
  <c r="N72" i="9"/>
  <c r="I72" i="9"/>
  <c r="D72" i="9"/>
  <c r="E72" i="9" s="1"/>
  <c r="BB72" i="9"/>
  <c r="AV72" i="9"/>
  <c r="AN72" i="9"/>
  <c r="AG72" i="9"/>
  <c r="Z72" i="9"/>
  <c r="R72" i="9"/>
  <c r="L72" i="9"/>
  <c r="BA72" i="9"/>
  <c r="AS72" i="9"/>
  <c r="AL72" i="9"/>
  <c r="AF72" i="9"/>
  <c r="X72" i="9"/>
  <c r="Q72" i="9"/>
  <c r="J72" i="9"/>
  <c r="AX72" i="9"/>
  <c r="AK72" i="9"/>
  <c r="V72" i="9"/>
  <c r="H72" i="9"/>
  <c r="AW72" i="9"/>
  <c r="AH72" i="9"/>
  <c r="U72" i="9"/>
  <c r="AR72" i="9"/>
  <c r="P72" i="9"/>
  <c r="AP72" i="9"/>
  <c r="M72" i="9"/>
  <c r="BF72" i="9"/>
  <c r="BD72" i="9"/>
  <c r="AB72" i="9"/>
  <c r="AC72" i="9"/>
  <c r="BJ72" i="9"/>
  <c r="C74" i="9" a="1"/>
  <c r="C74" i="9" l="1"/>
  <c r="F72" i="9"/>
  <c r="BN72" i="9"/>
  <c r="BO72" i="9"/>
  <c r="BP72" i="9"/>
  <c r="BQ72" i="9"/>
  <c r="BR72" i="9"/>
  <c r="BS72" i="9"/>
  <c r="BT72" i="9"/>
  <c r="BU72" i="9"/>
  <c r="BV72" i="9"/>
  <c r="BW72" i="9"/>
  <c r="BX72" i="9"/>
  <c r="BY72" i="9"/>
  <c r="BZ72" i="9"/>
  <c r="CA72" i="9"/>
  <c r="CB72" i="9"/>
  <c r="CC72" i="9"/>
  <c r="CD72" i="9"/>
  <c r="CE72" i="9"/>
  <c r="CF72" i="9"/>
  <c r="CG72" i="9"/>
  <c r="CH72" i="9"/>
  <c r="CI72" i="9"/>
  <c r="CJ72" i="9"/>
  <c r="CK72" i="9"/>
  <c r="CL72" i="9"/>
  <c r="CM72" i="9"/>
  <c r="CN72" i="9"/>
  <c r="CO72" i="9"/>
  <c r="CP72" i="9"/>
  <c r="CQ72" i="9"/>
  <c r="CR72" i="9"/>
  <c r="CS72" i="9"/>
  <c r="CT72" i="9"/>
  <c r="CU72" i="9"/>
  <c r="CV72" i="9"/>
  <c r="CW72" i="9"/>
  <c r="CX72" i="9"/>
  <c r="CY72" i="9"/>
  <c r="CZ72" i="9"/>
  <c r="DA72" i="9"/>
  <c r="DC72" i="9"/>
  <c r="DB72" i="9"/>
  <c r="DD72" i="9"/>
  <c r="DE72" i="9"/>
  <c r="DF72" i="9"/>
  <c r="DG72" i="9"/>
  <c r="DH72" i="9"/>
  <c r="DI72" i="9"/>
  <c r="DJ72" i="9"/>
  <c r="DK72" i="9"/>
  <c r="DL72" i="9"/>
  <c r="DM72" i="9"/>
  <c r="BF73" i="9"/>
  <c r="BB73" i="9"/>
  <c r="AX73" i="9"/>
  <c r="AT73" i="9"/>
  <c r="AP73" i="9"/>
  <c r="AL73" i="9"/>
  <c r="AH73" i="9"/>
  <c r="AD73" i="9"/>
  <c r="Z73" i="9"/>
  <c r="V73" i="9"/>
  <c r="R73" i="9"/>
  <c r="N73" i="9"/>
  <c r="J73" i="9"/>
  <c r="BE73" i="9"/>
  <c r="AZ73" i="9"/>
  <c r="AU73" i="9"/>
  <c r="AO73" i="9"/>
  <c r="AJ73" i="9"/>
  <c r="AE73" i="9"/>
  <c r="Y73" i="9"/>
  <c r="T73" i="9"/>
  <c r="O73" i="9"/>
  <c r="I73" i="9"/>
  <c r="D73" i="9"/>
  <c r="E73" i="9" s="1"/>
  <c r="BG73" i="9"/>
  <c r="AY73" i="9"/>
  <c r="AR73" i="9"/>
  <c r="AK73" i="9"/>
  <c r="AC73" i="9"/>
  <c r="W73" i="9"/>
  <c r="P73" i="9"/>
  <c r="H73" i="9"/>
  <c r="BD73" i="9"/>
  <c r="AW73" i="9"/>
  <c r="AQ73" i="9"/>
  <c r="AI73" i="9"/>
  <c r="AB73" i="9"/>
  <c r="U73" i="9"/>
  <c r="M73" i="9"/>
  <c r="G73" i="9"/>
  <c r="AV73" i="9"/>
  <c r="AG73" i="9"/>
  <c r="S73" i="9"/>
  <c r="AS73" i="9"/>
  <c r="AF73" i="9"/>
  <c r="Q73" i="9"/>
  <c r="AN73" i="9"/>
  <c r="L73" i="9"/>
  <c r="AM73" i="9"/>
  <c r="K73" i="9"/>
  <c r="BC73" i="9"/>
  <c r="BA73" i="9"/>
  <c r="AA73" i="9"/>
  <c r="X73" i="9"/>
  <c r="C75" i="9" a="1"/>
  <c r="BJ73" i="9"/>
  <c r="C75" i="9" l="1"/>
  <c r="F73" i="9"/>
  <c r="BN73" i="9"/>
  <c r="BO73" i="9"/>
  <c r="BP73" i="9"/>
  <c r="BQ73" i="9"/>
  <c r="BR73" i="9"/>
  <c r="BS73" i="9"/>
  <c r="BT73" i="9"/>
  <c r="BU73" i="9"/>
  <c r="BV73" i="9"/>
  <c r="BW73" i="9"/>
  <c r="BX73" i="9"/>
  <c r="BY73" i="9"/>
  <c r="BZ73" i="9"/>
  <c r="CA73" i="9"/>
  <c r="CB73" i="9"/>
  <c r="CC73" i="9"/>
  <c r="CD73" i="9"/>
  <c r="CE73" i="9"/>
  <c r="CF73" i="9"/>
  <c r="CG73" i="9"/>
  <c r="CH73" i="9"/>
  <c r="CI73" i="9"/>
  <c r="CJ73" i="9"/>
  <c r="CK73" i="9"/>
  <c r="CL73" i="9"/>
  <c r="CM73" i="9"/>
  <c r="CN73" i="9"/>
  <c r="CO73" i="9"/>
  <c r="CP73" i="9"/>
  <c r="CQ73" i="9"/>
  <c r="CR73" i="9"/>
  <c r="CS73" i="9"/>
  <c r="CT73" i="9"/>
  <c r="CU73" i="9"/>
  <c r="CV73" i="9"/>
  <c r="CW73" i="9"/>
  <c r="CX73" i="9"/>
  <c r="CY73" i="9"/>
  <c r="CZ73" i="9"/>
  <c r="DA73" i="9"/>
  <c r="DC73" i="9"/>
  <c r="DB73" i="9"/>
  <c r="DD73" i="9"/>
  <c r="DE73" i="9"/>
  <c r="DF73" i="9"/>
  <c r="DG73" i="9"/>
  <c r="DH73" i="9"/>
  <c r="DI73" i="9"/>
  <c r="DJ73" i="9"/>
  <c r="DK73" i="9"/>
  <c r="DL73" i="9"/>
  <c r="DM73" i="9"/>
  <c r="BE74" i="9"/>
  <c r="BA74" i="9"/>
  <c r="AW74" i="9"/>
  <c r="AS74" i="9"/>
  <c r="AO74" i="9"/>
  <c r="AK74" i="9"/>
  <c r="AG74" i="9"/>
  <c r="AC74" i="9"/>
  <c r="Y74" i="9"/>
  <c r="U74" i="9"/>
  <c r="Q74" i="9"/>
  <c r="M74" i="9"/>
  <c r="I74" i="9"/>
  <c r="BF74" i="9"/>
  <c r="AZ74" i="9"/>
  <c r="AU74" i="9"/>
  <c r="AP74" i="9"/>
  <c r="AJ74" i="9"/>
  <c r="AE74" i="9"/>
  <c r="Z74" i="9"/>
  <c r="T74" i="9"/>
  <c r="O74" i="9"/>
  <c r="J74" i="9"/>
  <c r="D74" i="9"/>
  <c r="BC74" i="9"/>
  <c r="AV74" i="9"/>
  <c r="AN74" i="9"/>
  <c r="AH74" i="9"/>
  <c r="AA74" i="9"/>
  <c r="S74" i="9"/>
  <c r="L74" i="9"/>
  <c r="BB74" i="9"/>
  <c r="AT74" i="9"/>
  <c r="AM74" i="9"/>
  <c r="AF74" i="9"/>
  <c r="X74" i="9"/>
  <c r="R74" i="9"/>
  <c r="K74" i="9"/>
  <c r="BG74" i="9"/>
  <c r="AR74" i="9"/>
  <c r="AD74" i="9"/>
  <c r="P74" i="9"/>
  <c r="BD74" i="9"/>
  <c r="AQ74" i="9"/>
  <c r="AB74" i="9"/>
  <c r="N74" i="9"/>
  <c r="AL74" i="9"/>
  <c r="H74" i="9"/>
  <c r="AI74" i="9"/>
  <c r="G74" i="9"/>
  <c r="AY74" i="9"/>
  <c r="AX74" i="9"/>
  <c r="V74" i="9"/>
  <c r="W74" i="9"/>
  <c r="C76" i="9" a="1"/>
  <c r="BJ74" i="9"/>
  <c r="C76" i="9" l="1"/>
  <c r="E74" i="9"/>
  <c r="BD75" i="9"/>
  <c r="AZ75" i="9"/>
  <c r="AV75" i="9"/>
  <c r="AR75" i="9"/>
  <c r="AN75" i="9"/>
  <c r="AJ75" i="9"/>
  <c r="AF75" i="9"/>
  <c r="AB75" i="9"/>
  <c r="X75" i="9"/>
  <c r="T75" i="9"/>
  <c r="P75" i="9"/>
  <c r="L75" i="9"/>
  <c r="H75" i="9"/>
  <c r="D75" i="9"/>
  <c r="E75" i="9" s="1"/>
  <c r="BF75" i="9"/>
  <c r="BA75" i="9"/>
  <c r="AU75" i="9"/>
  <c r="AP75" i="9"/>
  <c r="AK75" i="9"/>
  <c r="AE75" i="9"/>
  <c r="Z75" i="9"/>
  <c r="U75" i="9"/>
  <c r="O75" i="9"/>
  <c r="J75" i="9"/>
  <c r="BG75" i="9"/>
  <c r="AY75" i="9"/>
  <c r="AS75" i="9"/>
  <c r="AL75" i="9"/>
  <c r="AD75" i="9"/>
  <c r="W75" i="9"/>
  <c r="Q75" i="9"/>
  <c r="I75" i="9"/>
  <c r="BE75" i="9"/>
  <c r="AX75" i="9"/>
  <c r="AQ75" i="9"/>
  <c r="AI75" i="9"/>
  <c r="AC75" i="9"/>
  <c r="V75" i="9"/>
  <c r="N75" i="9"/>
  <c r="G75" i="9"/>
  <c r="BC75" i="9"/>
  <c r="AO75" i="9"/>
  <c r="AA75" i="9"/>
  <c r="M75" i="9"/>
  <c r="BB75" i="9"/>
  <c r="AM75" i="9"/>
  <c r="Y75" i="9"/>
  <c r="K75" i="9"/>
  <c r="AH75" i="9"/>
  <c r="AG75" i="9"/>
  <c r="AW75" i="9"/>
  <c r="AT75" i="9"/>
  <c r="S75" i="9"/>
  <c r="R75" i="9"/>
  <c r="C77" i="9" a="1"/>
  <c r="BJ75" i="9"/>
  <c r="C77" i="9" l="1"/>
  <c r="F75" i="9"/>
  <c r="BN75" i="9"/>
  <c r="BO75" i="9"/>
  <c r="BP75" i="9"/>
  <c r="BQ75" i="9"/>
  <c r="BR75" i="9"/>
  <c r="BS75" i="9"/>
  <c r="BT75" i="9"/>
  <c r="BU75" i="9"/>
  <c r="BV75" i="9"/>
  <c r="BW75" i="9"/>
  <c r="BX75" i="9"/>
  <c r="BY75" i="9"/>
  <c r="BZ75" i="9"/>
  <c r="CA75" i="9"/>
  <c r="CB75" i="9"/>
  <c r="CC75" i="9"/>
  <c r="CD75" i="9"/>
  <c r="CE75" i="9"/>
  <c r="CF75" i="9"/>
  <c r="CG75" i="9"/>
  <c r="CH75" i="9"/>
  <c r="CI75" i="9"/>
  <c r="CJ75" i="9"/>
  <c r="CK75" i="9"/>
  <c r="CL75" i="9"/>
  <c r="CM75" i="9"/>
  <c r="CN75" i="9"/>
  <c r="CO75" i="9"/>
  <c r="CP75" i="9"/>
  <c r="CQ75" i="9"/>
  <c r="CR75" i="9"/>
  <c r="CS75" i="9"/>
  <c r="CT75" i="9"/>
  <c r="CU75" i="9"/>
  <c r="CV75" i="9"/>
  <c r="CW75" i="9"/>
  <c r="CX75" i="9"/>
  <c r="CY75" i="9"/>
  <c r="CZ75" i="9"/>
  <c r="DA75" i="9"/>
  <c r="DC75" i="9"/>
  <c r="DB75" i="9"/>
  <c r="DD75" i="9"/>
  <c r="DE75" i="9"/>
  <c r="DF75" i="9"/>
  <c r="DG75" i="9"/>
  <c r="DH75" i="9"/>
  <c r="DI75" i="9"/>
  <c r="DJ75" i="9"/>
  <c r="DK75" i="9"/>
  <c r="DL75" i="9"/>
  <c r="DM75" i="9"/>
  <c r="F74" i="9"/>
  <c r="BN74" i="9"/>
  <c r="BO74" i="9"/>
  <c r="BP74" i="9"/>
  <c r="BQ74" i="9"/>
  <c r="BR74" i="9"/>
  <c r="BS74" i="9"/>
  <c r="BT74" i="9"/>
  <c r="BU74" i="9"/>
  <c r="BV74" i="9"/>
  <c r="BW74" i="9"/>
  <c r="BX74" i="9"/>
  <c r="BY74" i="9"/>
  <c r="BZ74" i="9"/>
  <c r="CA74" i="9"/>
  <c r="CB74" i="9"/>
  <c r="CC74" i="9"/>
  <c r="CD74" i="9"/>
  <c r="CE74" i="9"/>
  <c r="CF74" i="9"/>
  <c r="CG74" i="9"/>
  <c r="CH74" i="9"/>
  <c r="CI74" i="9"/>
  <c r="CJ74" i="9"/>
  <c r="CK74" i="9"/>
  <c r="CL74" i="9"/>
  <c r="CM74" i="9"/>
  <c r="CN74" i="9"/>
  <c r="CO74" i="9"/>
  <c r="CP74" i="9"/>
  <c r="CQ74" i="9"/>
  <c r="CR74" i="9"/>
  <c r="CS74" i="9"/>
  <c r="CT74" i="9"/>
  <c r="CU74" i="9"/>
  <c r="CV74" i="9"/>
  <c r="CW74" i="9"/>
  <c r="CX74" i="9"/>
  <c r="CY74" i="9"/>
  <c r="CZ74" i="9"/>
  <c r="DA74" i="9"/>
  <c r="DC74" i="9"/>
  <c r="DB74" i="9"/>
  <c r="DD74" i="9"/>
  <c r="DE74" i="9"/>
  <c r="DF74" i="9"/>
  <c r="DG74" i="9"/>
  <c r="DH74" i="9"/>
  <c r="DI74" i="9"/>
  <c r="DJ74" i="9"/>
  <c r="DK74" i="9"/>
  <c r="DL74" i="9"/>
  <c r="DM74" i="9"/>
  <c r="BG76" i="9"/>
  <c r="BC76" i="9"/>
  <c r="AY76" i="9"/>
  <c r="AU76" i="9"/>
  <c r="AQ76" i="9"/>
  <c r="AM76" i="9"/>
  <c r="AI76" i="9"/>
  <c r="AE76" i="9"/>
  <c r="AA76" i="9"/>
  <c r="W76" i="9"/>
  <c r="S76" i="9"/>
  <c r="O76" i="9"/>
  <c r="K76" i="9"/>
  <c r="G76" i="9"/>
  <c r="BF76" i="9"/>
  <c r="BA76" i="9"/>
  <c r="AV76" i="9"/>
  <c r="AP76" i="9"/>
  <c r="AK76" i="9"/>
  <c r="AF76" i="9"/>
  <c r="Z76" i="9"/>
  <c r="U76" i="9"/>
  <c r="P76" i="9"/>
  <c r="J76" i="9"/>
  <c r="BD76" i="9"/>
  <c r="AW76" i="9"/>
  <c r="AO76" i="9"/>
  <c r="AH76" i="9"/>
  <c r="AB76" i="9"/>
  <c r="T76" i="9"/>
  <c r="M76" i="9"/>
  <c r="BB76" i="9"/>
  <c r="AT76" i="9"/>
  <c r="AN76" i="9"/>
  <c r="AG76" i="9"/>
  <c r="Y76" i="9"/>
  <c r="R76" i="9"/>
  <c r="L76" i="9"/>
  <c r="D76" i="9"/>
  <c r="AZ76" i="9"/>
  <c r="AL76" i="9"/>
  <c r="X76" i="9"/>
  <c r="I76" i="9"/>
  <c r="AX76" i="9"/>
  <c r="AJ76" i="9"/>
  <c r="V76" i="9"/>
  <c r="H76" i="9"/>
  <c r="AD76" i="9"/>
  <c r="BE76" i="9"/>
  <c r="AC76" i="9"/>
  <c r="AS76" i="9"/>
  <c r="AR76" i="9"/>
  <c r="N76" i="9"/>
  <c r="Q76" i="9"/>
  <c r="C78" i="9" a="1"/>
  <c r="BJ76" i="9"/>
  <c r="C78" i="9" l="1"/>
  <c r="E76" i="9"/>
  <c r="BD77" i="9"/>
  <c r="AZ77" i="9"/>
  <c r="AV77" i="9"/>
  <c r="AR77" i="9"/>
  <c r="BF77" i="9"/>
  <c r="BA77" i="9"/>
  <c r="AU77" i="9"/>
  <c r="AP77" i="9"/>
  <c r="AL77" i="9"/>
  <c r="AH77" i="9"/>
  <c r="AD77" i="9"/>
  <c r="Z77" i="9"/>
  <c r="V77" i="9"/>
  <c r="R77" i="9"/>
  <c r="N77" i="9"/>
  <c r="J77" i="9"/>
  <c r="BE77" i="9"/>
  <c r="AX77" i="9"/>
  <c r="AQ77" i="9"/>
  <c r="AK77" i="9"/>
  <c r="AF77" i="9"/>
  <c r="AA77" i="9"/>
  <c r="U77" i="9"/>
  <c r="P77" i="9"/>
  <c r="K77" i="9"/>
  <c r="BC77" i="9"/>
  <c r="AW77" i="9"/>
  <c r="AO77" i="9"/>
  <c r="AJ77" i="9"/>
  <c r="AE77" i="9"/>
  <c r="Y77" i="9"/>
  <c r="T77" i="9"/>
  <c r="O77" i="9"/>
  <c r="I77" i="9"/>
  <c r="D77" i="9"/>
  <c r="E77" i="9" s="1"/>
  <c r="AT77" i="9"/>
  <c r="AI77" i="9"/>
  <c r="X77" i="9"/>
  <c r="M77" i="9"/>
  <c r="BG77" i="9"/>
  <c r="AS77" i="9"/>
  <c r="AG77" i="9"/>
  <c r="W77" i="9"/>
  <c r="L77" i="9"/>
  <c r="BB77" i="9"/>
  <c r="AC77" i="9"/>
  <c r="H77" i="9"/>
  <c r="AY77" i="9"/>
  <c r="AB77" i="9"/>
  <c r="G77" i="9"/>
  <c r="S77" i="9"/>
  <c r="Q77" i="9"/>
  <c r="AN77" i="9"/>
  <c r="AM77" i="9"/>
  <c r="C79" i="9" a="1"/>
  <c r="BJ77" i="9"/>
  <c r="C79" i="9" l="1"/>
  <c r="F76" i="9"/>
  <c r="BN76" i="9"/>
  <c r="BO76" i="9"/>
  <c r="BP76" i="9"/>
  <c r="BQ76" i="9"/>
  <c r="BR76" i="9"/>
  <c r="BS76" i="9"/>
  <c r="BT76" i="9"/>
  <c r="BU76" i="9"/>
  <c r="BV76" i="9"/>
  <c r="BW76" i="9"/>
  <c r="BX76" i="9"/>
  <c r="BY76" i="9"/>
  <c r="BZ76" i="9"/>
  <c r="CA76" i="9"/>
  <c r="CB76" i="9"/>
  <c r="CC76" i="9"/>
  <c r="CD76" i="9"/>
  <c r="CE76" i="9"/>
  <c r="CF76" i="9"/>
  <c r="CG76" i="9"/>
  <c r="CH76" i="9"/>
  <c r="CI76" i="9"/>
  <c r="CJ76" i="9"/>
  <c r="CK76" i="9"/>
  <c r="CL76" i="9"/>
  <c r="CM76" i="9"/>
  <c r="CN76" i="9"/>
  <c r="CO76" i="9"/>
  <c r="CP76" i="9"/>
  <c r="CQ76" i="9"/>
  <c r="CR76" i="9"/>
  <c r="CS76" i="9"/>
  <c r="CT76" i="9"/>
  <c r="CU76" i="9"/>
  <c r="CV76" i="9"/>
  <c r="CW76" i="9"/>
  <c r="CX76" i="9"/>
  <c r="CY76" i="9"/>
  <c r="CZ76" i="9"/>
  <c r="DA76" i="9"/>
  <c r="DB76" i="9"/>
  <c r="DC76" i="9"/>
  <c r="DD76" i="9"/>
  <c r="DE76" i="9"/>
  <c r="DF76" i="9"/>
  <c r="DG76" i="9"/>
  <c r="DH76" i="9"/>
  <c r="DI76" i="9"/>
  <c r="DJ76" i="9"/>
  <c r="DK76" i="9"/>
  <c r="DL76" i="9"/>
  <c r="DM76" i="9"/>
  <c r="F77" i="9"/>
  <c r="BN77" i="9"/>
  <c r="BO77" i="9"/>
  <c r="BP77" i="9"/>
  <c r="BQ77" i="9"/>
  <c r="BR77" i="9"/>
  <c r="BS77" i="9"/>
  <c r="BT77" i="9"/>
  <c r="BU77" i="9"/>
  <c r="BV77" i="9"/>
  <c r="BW77" i="9"/>
  <c r="BX77" i="9"/>
  <c r="BY77" i="9"/>
  <c r="BZ77" i="9"/>
  <c r="CA77" i="9"/>
  <c r="CB77" i="9"/>
  <c r="CC77" i="9"/>
  <c r="CD77" i="9"/>
  <c r="CE77" i="9"/>
  <c r="CF77" i="9"/>
  <c r="CG77" i="9"/>
  <c r="CH77" i="9"/>
  <c r="CI77" i="9"/>
  <c r="CJ77" i="9"/>
  <c r="CK77" i="9"/>
  <c r="CL77" i="9"/>
  <c r="CM77" i="9"/>
  <c r="CN77" i="9"/>
  <c r="CO77" i="9"/>
  <c r="CP77" i="9"/>
  <c r="CQ77" i="9"/>
  <c r="CR77" i="9"/>
  <c r="CS77" i="9"/>
  <c r="CT77" i="9"/>
  <c r="CU77" i="9"/>
  <c r="CV77" i="9"/>
  <c r="CW77" i="9"/>
  <c r="CX77" i="9"/>
  <c r="CY77" i="9"/>
  <c r="CZ77" i="9"/>
  <c r="DA77" i="9"/>
  <c r="DC77" i="9"/>
  <c r="DB77" i="9"/>
  <c r="DD77" i="9"/>
  <c r="DE77" i="9"/>
  <c r="DF77" i="9"/>
  <c r="DG77" i="9"/>
  <c r="DH77" i="9"/>
  <c r="DI77" i="9"/>
  <c r="DJ77" i="9"/>
  <c r="DK77" i="9"/>
  <c r="DL77" i="9"/>
  <c r="DM77" i="9"/>
  <c r="BG78" i="9"/>
  <c r="BC78" i="9"/>
  <c r="AY78" i="9"/>
  <c r="AU78" i="9"/>
  <c r="AQ78" i="9"/>
  <c r="AM78" i="9"/>
  <c r="AI78" i="9"/>
  <c r="AE78" i="9"/>
  <c r="AA78" i="9"/>
  <c r="W78" i="9"/>
  <c r="S78" i="9"/>
  <c r="O78" i="9"/>
  <c r="K78" i="9"/>
  <c r="G78" i="9"/>
  <c r="BF78" i="9"/>
  <c r="BA78" i="9"/>
  <c r="AV78" i="9"/>
  <c r="AP78" i="9"/>
  <c r="AK78" i="9"/>
  <c r="AF78" i="9"/>
  <c r="Z78" i="9"/>
  <c r="U78" i="9"/>
  <c r="P78" i="9"/>
  <c r="J78" i="9"/>
  <c r="BB78" i="9"/>
  <c r="AT78" i="9"/>
  <c r="AN78" i="9"/>
  <c r="AG78" i="9"/>
  <c r="Y78" i="9"/>
  <c r="R78" i="9"/>
  <c r="L78" i="9"/>
  <c r="D78" i="9"/>
  <c r="E78" i="9" s="1"/>
  <c r="AZ78" i="9"/>
  <c r="AS78" i="9"/>
  <c r="AL78" i="9"/>
  <c r="AD78" i="9"/>
  <c r="X78" i="9"/>
  <c r="Q78" i="9"/>
  <c r="I78" i="9"/>
  <c r="BE78" i="9"/>
  <c r="AR78" i="9"/>
  <c r="AC78" i="9"/>
  <c r="N78" i="9"/>
  <c r="BD78" i="9"/>
  <c r="AO78" i="9"/>
  <c r="AB78" i="9"/>
  <c r="M78" i="9"/>
  <c r="AX78" i="9"/>
  <c r="V78" i="9"/>
  <c r="AW78" i="9"/>
  <c r="T78" i="9"/>
  <c r="H78" i="9"/>
  <c r="AJ78" i="9"/>
  <c r="AH78" i="9"/>
  <c r="BJ78" i="9"/>
  <c r="C80" i="9" a="1"/>
  <c r="C80" i="9" l="1"/>
  <c r="F78" i="9"/>
  <c r="BN78" i="9"/>
  <c r="BO78" i="9"/>
  <c r="BP78" i="9"/>
  <c r="BQ78" i="9"/>
  <c r="BR78" i="9"/>
  <c r="BS78" i="9"/>
  <c r="BT78" i="9"/>
  <c r="BU78" i="9"/>
  <c r="BV78" i="9"/>
  <c r="BW78" i="9"/>
  <c r="BX78" i="9"/>
  <c r="BY78" i="9"/>
  <c r="BZ78" i="9"/>
  <c r="CA78" i="9"/>
  <c r="CB78" i="9"/>
  <c r="CC78" i="9"/>
  <c r="CD78" i="9"/>
  <c r="CE78" i="9"/>
  <c r="CF78" i="9"/>
  <c r="CG78" i="9"/>
  <c r="CH78" i="9"/>
  <c r="CI78" i="9"/>
  <c r="CJ78" i="9"/>
  <c r="CK78" i="9"/>
  <c r="CL78" i="9"/>
  <c r="CM78" i="9"/>
  <c r="CN78" i="9"/>
  <c r="CO78" i="9"/>
  <c r="CP78" i="9"/>
  <c r="CQ78" i="9"/>
  <c r="CR78" i="9"/>
  <c r="CS78" i="9"/>
  <c r="CT78" i="9"/>
  <c r="CU78" i="9"/>
  <c r="CV78" i="9"/>
  <c r="CW78" i="9"/>
  <c r="CX78" i="9"/>
  <c r="CY78" i="9"/>
  <c r="CZ78" i="9"/>
  <c r="DA78" i="9"/>
  <c r="DC78" i="9"/>
  <c r="DB78" i="9"/>
  <c r="DD78" i="9"/>
  <c r="DE78" i="9"/>
  <c r="DF78" i="9"/>
  <c r="DG78" i="9"/>
  <c r="DH78" i="9"/>
  <c r="DI78" i="9"/>
  <c r="DJ78" i="9"/>
  <c r="DK78" i="9"/>
  <c r="DL78" i="9"/>
  <c r="DM78" i="9"/>
  <c r="BF79" i="9"/>
  <c r="BB79" i="9"/>
  <c r="AX79" i="9"/>
  <c r="AT79" i="9"/>
  <c r="AP79" i="9"/>
  <c r="AL79" i="9"/>
  <c r="AH79" i="9"/>
  <c r="AD79" i="9"/>
  <c r="Z79" i="9"/>
  <c r="V79" i="9"/>
  <c r="R79" i="9"/>
  <c r="N79" i="9"/>
  <c r="J79" i="9"/>
  <c r="BG79" i="9"/>
  <c r="BA79" i="9"/>
  <c r="AV79" i="9"/>
  <c r="AQ79" i="9"/>
  <c r="AK79" i="9"/>
  <c r="AF79" i="9"/>
  <c r="AA79" i="9"/>
  <c r="U79" i="9"/>
  <c r="P79" i="9"/>
  <c r="K79" i="9"/>
  <c r="BE79" i="9"/>
  <c r="AY79" i="9"/>
  <c r="AR79" i="9"/>
  <c r="AJ79" i="9"/>
  <c r="AC79" i="9"/>
  <c r="W79" i="9"/>
  <c r="O79" i="9"/>
  <c r="H79" i="9"/>
  <c r="BD79" i="9"/>
  <c r="AW79" i="9"/>
  <c r="AO79" i="9"/>
  <c r="AI79" i="9"/>
  <c r="AB79" i="9"/>
  <c r="T79" i="9"/>
  <c r="M79" i="9"/>
  <c r="G79" i="9"/>
  <c r="BC79" i="9"/>
  <c r="AN79" i="9"/>
  <c r="Y79" i="9"/>
  <c r="L79" i="9"/>
  <c r="AZ79" i="9"/>
  <c r="AM79" i="9"/>
  <c r="X79" i="9"/>
  <c r="I79" i="9"/>
  <c r="AU79" i="9"/>
  <c r="S79" i="9"/>
  <c r="AS79" i="9"/>
  <c r="Q79" i="9"/>
  <c r="D79" i="9"/>
  <c r="AE79" i="9"/>
  <c r="AG79" i="9"/>
  <c r="C81" i="9" a="1"/>
  <c r="BJ79" i="9"/>
  <c r="C81" i="9" l="1"/>
  <c r="E79" i="9"/>
  <c r="BE80" i="9"/>
  <c r="BA80" i="9"/>
  <c r="AW80" i="9"/>
  <c r="AS80" i="9"/>
  <c r="AO80" i="9"/>
  <c r="AK80" i="9"/>
  <c r="AG80" i="9"/>
  <c r="AC80" i="9"/>
  <c r="Y80" i="9"/>
  <c r="U80" i="9"/>
  <c r="Q80" i="9"/>
  <c r="M80" i="9"/>
  <c r="I80" i="9"/>
  <c r="BG80" i="9"/>
  <c r="BB80" i="9"/>
  <c r="AV80" i="9"/>
  <c r="AQ80" i="9"/>
  <c r="AL80" i="9"/>
  <c r="AF80" i="9"/>
  <c r="AA80" i="9"/>
  <c r="V80" i="9"/>
  <c r="P80" i="9"/>
  <c r="K80" i="9"/>
  <c r="BC80" i="9"/>
  <c r="AU80" i="9"/>
  <c r="AN80" i="9"/>
  <c r="AH80" i="9"/>
  <c r="Z80" i="9"/>
  <c r="S80" i="9"/>
  <c r="L80" i="9"/>
  <c r="D80" i="9"/>
  <c r="E80" i="9" s="1"/>
  <c r="AZ80" i="9"/>
  <c r="AT80" i="9"/>
  <c r="AM80" i="9"/>
  <c r="AE80" i="9"/>
  <c r="X80" i="9"/>
  <c r="R80" i="9"/>
  <c r="J80" i="9"/>
  <c r="AY80" i="9"/>
  <c r="AJ80" i="9"/>
  <c r="W80" i="9"/>
  <c r="H80" i="9"/>
  <c r="AX80" i="9"/>
  <c r="AI80" i="9"/>
  <c r="T80" i="9"/>
  <c r="G80" i="9"/>
  <c r="AR80" i="9"/>
  <c r="O80" i="9"/>
  <c r="AP80" i="9"/>
  <c r="N80" i="9"/>
  <c r="BF80" i="9"/>
  <c r="BD80" i="9"/>
  <c r="AD80" i="9"/>
  <c r="AB80" i="9"/>
  <c r="C82" i="9" a="1"/>
  <c r="BJ80" i="9"/>
  <c r="C82" i="9" l="1"/>
  <c r="F80" i="9"/>
  <c r="BN80" i="9"/>
  <c r="BO80" i="9"/>
  <c r="BP80" i="9"/>
  <c r="BQ80" i="9"/>
  <c r="BR80" i="9"/>
  <c r="BS80" i="9"/>
  <c r="BT80" i="9"/>
  <c r="BU80" i="9"/>
  <c r="BV80" i="9"/>
  <c r="BW80" i="9"/>
  <c r="BX80" i="9"/>
  <c r="BY80" i="9"/>
  <c r="BZ80" i="9"/>
  <c r="CA80" i="9"/>
  <c r="CB80" i="9"/>
  <c r="CC80" i="9"/>
  <c r="CD80" i="9"/>
  <c r="CE80" i="9"/>
  <c r="CF80" i="9"/>
  <c r="CG80" i="9"/>
  <c r="CH80" i="9"/>
  <c r="CI80" i="9"/>
  <c r="CJ80" i="9"/>
  <c r="CK80" i="9"/>
  <c r="CL80" i="9"/>
  <c r="CM80" i="9"/>
  <c r="CN80" i="9"/>
  <c r="CO80" i="9"/>
  <c r="CP80" i="9"/>
  <c r="CQ80" i="9"/>
  <c r="CR80" i="9"/>
  <c r="CS80" i="9"/>
  <c r="CT80" i="9"/>
  <c r="CU80" i="9"/>
  <c r="CV80" i="9"/>
  <c r="CW80" i="9"/>
  <c r="CX80" i="9"/>
  <c r="CY80" i="9"/>
  <c r="CZ80" i="9"/>
  <c r="DA80" i="9"/>
  <c r="DB80" i="9"/>
  <c r="DC80" i="9"/>
  <c r="DD80" i="9"/>
  <c r="DE80" i="9"/>
  <c r="DF80" i="9"/>
  <c r="DG80" i="9"/>
  <c r="DH80" i="9"/>
  <c r="DI80" i="9"/>
  <c r="DJ80" i="9"/>
  <c r="DK80" i="9"/>
  <c r="DL80" i="9"/>
  <c r="DM80" i="9"/>
  <c r="F79" i="9"/>
  <c r="BN79" i="9"/>
  <c r="BO79" i="9"/>
  <c r="BP79" i="9"/>
  <c r="BQ79" i="9"/>
  <c r="BR79" i="9"/>
  <c r="BS79" i="9"/>
  <c r="BT79" i="9"/>
  <c r="BU79" i="9"/>
  <c r="BV79" i="9"/>
  <c r="BW79" i="9"/>
  <c r="BX79" i="9"/>
  <c r="BY79" i="9"/>
  <c r="BZ79" i="9"/>
  <c r="CA79" i="9"/>
  <c r="CB79" i="9"/>
  <c r="CC79" i="9"/>
  <c r="CD79" i="9"/>
  <c r="CE79" i="9"/>
  <c r="CF79" i="9"/>
  <c r="CG79" i="9"/>
  <c r="CH79" i="9"/>
  <c r="CI79" i="9"/>
  <c r="CJ79" i="9"/>
  <c r="CK79" i="9"/>
  <c r="CL79" i="9"/>
  <c r="CM79" i="9"/>
  <c r="CN79" i="9"/>
  <c r="CO79" i="9"/>
  <c r="CP79" i="9"/>
  <c r="CQ79" i="9"/>
  <c r="CR79" i="9"/>
  <c r="CS79" i="9"/>
  <c r="CT79" i="9"/>
  <c r="CU79" i="9"/>
  <c r="CV79" i="9"/>
  <c r="CW79" i="9"/>
  <c r="CX79" i="9"/>
  <c r="CY79" i="9"/>
  <c r="CZ79" i="9"/>
  <c r="DA79" i="9"/>
  <c r="DC79" i="9"/>
  <c r="DB79" i="9"/>
  <c r="DD79" i="9"/>
  <c r="DE79" i="9"/>
  <c r="DF79" i="9"/>
  <c r="DG79" i="9"/>
  <c r="DH79" i="9"/>
  <c r="DI79" i="9"/>
  <c r="DJ79" i="9"/>
  <c r="DK79" i="9"/>
  <c r="DL79" i="9"/>
  <c r="DM79" i="9"/>
  <c r="BD81" i="9"/>
  <c r="AZ81" i="9"/>
  <c r="AV81" i="9"/>
  <c r="AR81" i="9"/>
  <c r="AN81" i="9"/>
  <c r="AJ81" i="9"/>
  <c r="AF81" i="9"/>
  <c r="AB81" i="9"/>
  <c r="X81" i="9"/>
  <c r="T81" i="9"/>
  <c r="P81" i="9"/>
  <c r="L81" i="9"/>
  <c r="H81" i="9"/>
  <c r="D81" i="9"/>
  <c r="BG81" i="9"/>
  <c r="BB81" i="9"/>
  <c r="AW81" i="9"/>
  <c r="AQ81" i="9"/>
  <c r="AL81" i="9"/>
  <c r="AG81" i="9"/>
  <c r="AA81" i="9"/>
  <c r="V81" i="9"/>
  <c r="Q81" i="9"/>
  <c r="K81" i="9"/>
  <c r="BF81" i="9"/>
  <c r="AY81" i="9"/>
  <c r="AS81" i="9"/>
  <c r="AK81" i="9"/>
  <c r="AD81" i="9"/>
  <c r="W81" i="9"/>
  <c r="O81" i="9"/>
  <c r="I81" i="9"/>
  <c r="BE81" i="9"/>
  <c r="AX81" i="9"/>
  <c r="AP81" i="9"/>
  <c r="AI81" i="9"/>
  <c r="AC81" i="9"/>
  <c r="U81" i="9"/>
  <c r="N81" i="9"/>
  <c r="G81" i="9"/>
  <c r="AU81" i="9"/>
  <c r="AH81" i="9"/>
  <c r="S81" i="9"/>
  <c r="AT81" i="9"/>
  <c r="AE81" i="9"/>
  <c r="R81" i="9"/>
  <c r="AO81" i="9"/>
  <c r="M81" i="9"/>
  <c r="AM81" i="9"/>
  <c r="J81" i="9"/>
  <c r="BC81" i="9"/>
  <c r="BA81" i="9"/>
  <c r="Z81" i="9"/>
  <c r="Y81" i="9"/>
  <c r="BJ81" i="9"/>
  <c r="C83" i="9" a="1"/>
  <c r="C83" i="9" l="1"/>
  <c r="E81" i="9"/>
  <c r="BE82" i="9"/>
  <c r="BA82" i="9"/>
  <c r="AW82" i="9"/>
  <c r="AS82" i="9"/>
  <c r="AO82" i="9"/>
  <c r="AK82" i="9"/>
  <c r="AG82" i="9"/>
  <c r="AC82" i="9"/>
  <c r="Y82" i="9"/>
  <c r="U82" i="9"/>
  <c r="Q82" i="9"/>
  <c r="M82" i="9"/>
  <c r="I82" i="9"/>
  <c r="BD82" i="9"/>
  <c r="AZ82" i="9"/>
  <c r="AV82" i="9"/>
  <c r="AR82" i="9"/>
  <c r="AN82" i="9"/>
  <c r="AJ82" i="9"/>
  <c r="AF82" i="9"/>
  <c r="AB82" i="9"/>
  <c r="X82" i="9"/>
  <c r="T82" i="9"/>
  <c r="P82" i="9"/>
  <c r="L82" i="9"/>
  <c r="H82" i="9"/>
  <c r="D82" i="9"/>
  <c r="E82" i="9" s="1"/>
  <c r="BG82" i="9"/>
  <c r="AY82" i="9"/>
  <c r="AQ82" i="9"/>
  <c r="AI82" i="9"/>
  <c r="AA82" i="9"/>
  <c r="S82" i="9"/>
  <c r="K82" i="9"/>
  <c r="AX82" i="9"/>
  <c r="AM82" i="9"/>
  <c r="AD82" i="9"/>
  <c r="R82" i="9"/>
  <c r="G82" i="9"/>
  <c r="AU82" i="9"/>
  <c r="AH82" i="9"/>
  <c r="V82" i="9"/>
  <c r="BF82" i="9"/>
  <c r="AT82" i="9"/>
  <c r="AE82" i="9"/>
  <c r="O82" i="9"/>
  <c r="AP82" i="9"/>
  <c r="N82" i="9"/>
  <c r="AL82" i="9"/>
  <c r="J82" i="9"/>
  <c r="BC82" i="9"/>
  <c r="BB82" i="9"/>
  <c r="Z82" i="9"/>
  <c r="W82" i="9"/>
  <c r="C84" i="9" a="1"/>
  <c r="BJ82" i="9"/>
  <c r="C84" i="9" l="1"/>
  <c r="F82" i="9"/>
  <c r="BN82" i="9"/>
  <c r="BO82" i="9"/>
  <c r="BP82" i="9"/>
  <c r="BQ82" i="9"/>
  <c r="BR82" i="9"/>
  <c r="BS82" i="9"/>
  <c r="BT82" i="9"/>
  <c r="BU82" i="9"/>
  <c r="BV82" i="9"/>
  <c r="BW82" i="9"/>
  <c r="BX82" i="9"/>
  <c r="BY82" i="9"/>
  <c r="BZ82" i="9"/>
  <c r="CA82" i="9"/>
  <c r="CB82" i="9"/>
  <c r="CC82" i="9"/>
  <c r="CD82" i="9"/>
  <c r="CE82" i="9"/>
  <c r="CF82" i="9"/>
  <c r="CG82" i="9"/>
  <c r="CH82" i="9"/>
  <c r="CI82" i="9"/>
  <c r="CJ82" i="9"/>
  <c r="CK82" i="9"/>
  <c r="CL82" i="9"/>
  <c r="CM82" i="9"/>
  <c r="CN82" i="9"/>
  <c r="CO82" i="9"/>
  <c r="CP82" i="9"/>
  <c r="CQ82" i="9"/>
  <c r="CR82" i="9"/>
  <c r="CS82" i="9"/>
  <c r="CT82" i="9"/>
  <c r="CU82" i="9"/>
  <c r="CV82" i="9"/>
  <c r="CW82" i="9"/>
  <c r="CX82" i="9"/>
  <c r="CY82" i="9"/>
  <c r="CZ82" i="9"/>
  <c r="DA82" i="9"/>
  <c r="DC82" i="9"/>
  <c r="DB82" i="9"/>
  <c r="DD82" i="9"/>
  <c r="DE82" i="9"/>
  <c r="DF82" i="9"/>
  <c r="DG82" i="9"/>
  <c r="DH82" i="9"/>
  <c r="DI82" i="9"/>
  <c r="DJ82" i="9"/>
  <c r="DK82" i="9"/>
  <c r="DL82" i="9"/>
  <c r="DM82" i="9"/>
  <c r="F81" i="9"/>
  <c r="BN81" i="9"/>
  <c r="BO81" i="9"/>
  <c r="BP81" i="9"/>
  <c r="BQ81" i="9"/>
  <c r="BR81" i="9"/>
  <c r="BS81" i="9"/>
  <c r="BT81" i="9"/>
  <c r="BU81" i="9"/>
  <c r="BV81" i="9"/>
  <c r="BW81" i="9"/>
  <c r="BX81" i="9"/>
  <c r="BY81" i="9"/>
  <c r="BZ81" i="9"/>
  <c r="CA81" i="9"/>
  <c r="CB81" i="9"/>
  <c r="CC81" i="9"/>
  <c r="CD81" i="9"/>
  <c r="CE81" i="9"/>
  <c r="CF81" i="9"/>
  <c r="CG81" i="9"/>
  <c r="CH81" i="9"/>
  <c r="CI81" i="9"/>
  <c r="CJ81" i="9"/>
  <c r="CK81" i="9"/>
  <c r="CL81" i="9"/>
  <c r="CM81" i="9"/>
  <c r="CN81" i="9"/>
  <c r="CO81" i="9"/>
  <c r="CP81" i="9"/>
  <c r="CQ81" i="9"/>
  <c r="CR81" i="9"/>
  <c r="CS81" i="9"/>
  <c r="CT81" i="9"/>
  <c r="CU81" i="9"/>
  <c r="CV81" i="9"/>
  <c r="CW81" i="9"/>
  <c r="CX81" i="9"/>
  <c r="CY81" i="9"/>
  <c r="CZ81" i="9"/>
  <c r="DA81" i="9"/>
  <c r="DB81" i="9"/>
  <c r="DC81" i="9"/>
  <c r="DD81" i="9"/>
  <c r="DE81" i="9"/>
  <c r="DF81" i="9"/>
  <c r="DG81" i="9"/>
  <c r="DH81" i="9"/>
  <c r="DI81" i="9"/>
  <c r="DJ81" i="9"/>
  <c r="DK81" i="9"/>
  <c r="DL81" i="9"/>
  <c r="DM81" i="9"/>
  <c r="BD83" i="9"/>
  <c r="AZ83" i="9"/>
  <c r="AV83" i="9"/>
  <c r="AR83" i="9"/>
  <c r="AN83" i="9"/>
  <c r="AJ83" i="9"/>
  <c r="AF83" i="9"/>
  <c r="AB83" i="9"/>
  <c r="X83" i="9"/>
  <c r="T83" i="9"/>
  <c r="P83" i="9"/>
  <c r="BG83" i="9"/>
  <c r="BC83" i="9"/>
  <c r="BB83" i="9"/>
  <c r="AW83" i="9"/>
  <c r="AQ83" i="9"/>
  <c r="AL83" i="9"/>
  <c r="AG83" i="9"/>
  <c r="AA83" i="9"/>
  <c r="V83" i="9"/>
  <c r="Q83" i="9"/>
  <c r="L83" i="9"/>
  <c r="H83" i="9"/>
  <c r="D83" i="9"/>
  <c r="E83" i="9" s="1"/>
  <c r="BA83" i="9"/>
  <c r="AU83" i="9"/>
  <c r="AP83" i="9"/>
  <c r="AK83" i="9"/>
  <c r="AE83" i="9"/>
  <c r="Z83" i="9"/>
  <c r="U83" i="9"/>
  <c r="O83" i="9"/>
  <c r="K83" i="9"/>
  <c r="G83" i="9"/>
  <c r="BF83" i="9"/>
  <c r="AT83" i="9"/>
  <c r="AI83" i="9"/>
  <c r="Y83" i="9"/>
  <c r="N83" i="9"/>
  <c r="AX83" i="9"/>
  <c r="AH83" i="9"/>
  <c r="S83" i="9"/>
  <c r="I83" i="9"/>
  <c r="BE83" i="9"/>
  <c r="AM83" i="9"/>
  <c r="R83" i="9"/>
  <c r="AY83" i="9"/>
  <c r="AD83" i="9"/>
  <c r="M83" i="9"/>
  <c r="AS83" i="9"/>
  <c r="J83" i="9"/>
  <c r="AO83" i="9"/>
  <c r="AC83" i="9"/>
  <c r="W83" i="9"/>
  <c r="C85" i="9" a="1"/>
  <c r="BJ83" i="9"/>
  <c r="C85" i="9" l="1"/>
  <c r="F83" i="9"/>
  <c r="BN83" i="9"/>
  <c r="BO83" i="9"/>
  <c r="BP83" i="9"/>
  <c r="BQ83" i="9"/>
  <c r="BR83" i="9"/>
  <c r="BS83" i="9"/>
  <c r="BT83" i="9"/>
  <c r="BU83" i="9"/>
  <c r="BV83" i="9"/>
  <c r="BW83" i="9"/>
  <c r="BX83" i="9"/>
  <c r="BY83" i="9"/>
  <c r="BZ83" i="9"/>
  <c r="CA83" i="9"/>
  <c r="CB83" i="9"/>
  <c r="CC83" i="9"/>
  <c r="CD83" i="9"/>
  <c r="CE83" i="9"/>
  <c r="CF83" i="9"/>
  <c r="CG83" i="9"/>
  <c r="CH83" i="9"/>
  <c r="CI83" i="9"/>
  <c r="CJ83" i="9"/>
  <c r="CK83" i="9"/>
  <c r="CL83" i="9"/>
  <c r="CM83" i="9"/>
  <c r="CN83" i="9"/>
  <c r="CO83" i="9"/>
  <c r="CP83" i="9"/>
  <c r="CQ83" i="9"/>
  <c r="CR83" i="9"/>
  <c r="CS83" i="9"/>
  <c r="CT83" i="9"/>
  <c r="CU83" i="9"/>
  <c r="CV83" i="9"/>
  <c r="CW83" i="9"/>
  <c r="CX83" i="9"/>
  <c r="CY83" i="9"/>
  <c r="CZ83" i="9"/>
  <c r="DA83" i="9"/>
  <c r="DC83" i="9"/>
  <c r="DB83" i="9"/>
  <c r="DD83" i="9"/>
  <c r="DE83" i="9"/>
  <c r="DF83" i="9"/>
  <c r="DG83" i="9"/>
  <c r="DH83" i="9"/>
  <c r="DI83" i="9"/>
  <c r="DJ83" i="9"/>
  <c r="DK83" i="9"/>
  <c r="DL83" i="9"/>
  <c r="DM83" i="9"/>
  <c r="BG84" i="9"/>
  <c r="BC84" i="9"/>
  <c r="AY84" i="9"/>
  <c r="AU84" i="9"/>
  <c r="AQ84" i="9"/>
  <c r="AM84" i="9"/>
  <c r="AI84" i="9"/>
  <c r="AE84" i="9"/>
  <c r="AA84" i="9"/>
  <c r="W84" i="9"/>
  <c r="S84" i="9"/>
  <c r="O84" i="9"/>
  <c r="K84" i="9"/>
  <c r="G84" i="9"/>
  <c r="BF84" i="9"/>
  <c r="BB84" i="9"/>
  <c r="AX84" i="9"/>
  <c r="AT84" i="9"/>
  <c r="AP84" i="9"/>
  <c r="AL84" i="9"/>
  <c r="AH84" i="9"/>
  <c r="AD84" i="9"/>
  <c r="Z84" i="9"/>
  <c r="V84" i="9"/>
  <c r="R84" i="9"/>
  <c r="N84" i="9"/>
  <c r="J84" i="9"/>
  <c r="BE84" i="9"/>
  <c r="AW84" i="9"/>
  <c r="AO84" i="9"/>
  <c r="AG84" i="9"/>
  <c r="Y84" i="9"/>
  <c r="Q84" i="9"/>
  <c r="I84" i="9"/>
  <c r="BD84" i="9"/>
  <c r="AV84" i="9"/>
  <c r="AN84" i="9"/>
  <c r="AF84" i="9"/>
  <c r="X84" i="9"/>
  <c r="P84" i="9"/>
  <c r="H84" i="9"/>
  <c r="BA84" i="9"/>
  <c r="AK84" i="9"/>
  <c r="U84" i="9"/>
  <c r="AJ84" i="9"/>
  <c r="M84" i="9"/>
  <c r="AZ84" i="9"/>
  <c r="AB84" i="9"/>
  <c r="AS84" i="9"/>
  <c r="T84" i="9"/>
  <c r="AR84" i="9"/>
  <c r="AC84" i="9"/>
  <c r="L84" i="9"/>
  <c r="D84" i="9"/>
  <c r="C17" i="9" a="1"/>
  <c r="C17" i="9" s="1"/>
  <c r="U4" i="9" s="1"/>
  <c r="BJ84" i="9"/>
  <c r="E84" i="9" l="1"/>
  <c r="BF85" i="9"/>
  <c r="BB85" i="9"/>
  <c r="AX85" i="9"/>
  <c r="AT85" i="9"/>
  <c r="AP85" i="9"/>
  <c r="AL85" i="9"/>
  <c r="AH85" i="9"/>
  <c r="AD85" i="9"/>
  <c r="Z85" i="9"/>
  <c r="V85" i="9"/>
  <c r="R85" i="9"/>
  <c r="N85" i="9"/>
  <c r="J85" i="9"/>
  <c r="BE85" i="9"/>
  <c r="BA85" i="9"/>
  <c r="AW85" i="9"/>
  <c r="AS85" i="9"/>
  <c r="AO85" i="9"/>
  <c r="AK85" i="9"/>
  <c r="AG85" i="9"/>
  <c r="AC85" i="9"/>
  <c r="Y85" i="9"/>
  <c r="U85" i="9"/>
  <c r="Q85" i="9"/>
  <c r="M85" i="9"/>
  <c r="I85" i="9"/>
  <c r="AZ85" i="9"/>
  <c r="AR85" i="9"/>
  <c r="AJ85" i="9"/>
  <c r="AB85" i="9"/>
  <c r="T85" i="9"/>
  <c r="L85" i="9"/>
  <c r="D85" i="9"/>
  <c r="E85" i="9" s="1"/>
  <c r="BG85" i="9"/>
  <c r="AY85" i="9"/>
  <c r="AQ85" i="9"/>
  <c r="AI85" i="9"/>
  <c r="AA85" i="9"/>
  <c r="S85" i="9"/>
  <c r="K85" i="9"/>
  <c r="AV85" i="9"/>
  <c r="AF85" i="9"/>
  <c r="P85" i="9"/>
  <c r="AU85" i="9"/>
  <c r="X85" i="9"/>
  <c r="G85" i="9"/>
  <c r="F21" i="9" s="1"/>
  <c r="BC85" i="9"/>
  <c r="W85" i="9"/>
  <c r="AN85" i="9"/>
  <c r="O85" i="9"/>
  <c r="AM85" i="9"/>
  <c r="AE85" i="9"/>
  <c r="BD85" i="9"/>
  <c r="H85" i="9"/>
  <c r="BJ85" i="9"/>
  <c r="D17" i="9" l="1" a="1"/>
  <c r="D17" i="9" s="1"/>
  <c r="U3" i="9" s="1"/>
  <c r="C16" i="9" s="1"/>
  <c r="O16" i="12" s="1"/>
  <c r="F85" i="9"/>
  <c r="BN85" i="9"/>
  <c r="BO85" i="9"/>
  <c r="BP85" i="9"/>
  <c r="BQ85" i="9"/>
  <c r="BR85" i="9"/>
  <c r="BS85" i="9"/>
  <c r="BT85" i="9"/>
  <c r="BU85" i="9"/>
  <c r="BV85" i="9"/>
  <c r="BW85" i="9"/>
  <c r="BX85" i="9"/>
  <c r="BY85" i="9"/>
  <c r="BZ85" i="9"/>
  <c r="CA85" i="9"/>
  <c r="CB85" i="9"/>
  <c r="CC85" i="9"/>
  <c r="CD85" i="9"/>
  <c r="CE85" i="9"/>
  <c r="CF85" i="9"/>
  <c r="CG85" i="9"/>
  <c r="CH85" i="9"/>
  <c r="CI85" i="9"/>
  <c r="CJ85" i="9"/>
  <c r="CK85" i="9"/>
  <c r="CL85" i="9"/>
  <c r="CM85" i="9"/>
  <c r="CN85" i="9"/>
  <c r="CO85" i="9"/>
  <c r="CP85" i="9"/>
  <c r="CQ85" i="9"/>
  <c r="CR85" i="9"/>
  <c r="CS85" i="9"/>
  <c r="CT85" i="9"/>
  <c r="CU85" i="9"/>
  <c r="CV85" i="9"/>
  <c r="CW85" i="9"/>
  <c r="CX85" i="9"/>
  <c r="CY85" i="9"/>
  <c r="CZ85" i="9"/>
  <c r="DA85" i="9"/>
  <c r="DC85" i="9"/>
  <c r="DB85" i="9"/>
  <c r="DD85" i="9"/>
  <c r="DE85" i="9"/>
  <c r="DF85" i="9"/>
  <c r="DG85" i="9"/>
  <c r="DH85" i="9"/>
  <c r="DI85" i="9"/>
  <c r="DJ85" i="9"/>
  <c r="DK85" i="9"/>
  <c r="DL85" i="9"/>
  <c r="DM85" i="9"/>
  <c r="F84" i="9"/>
  <c r="BN84" i="9"/>
  <c r="BO84" i="9"/>
  <c r="BP84" i="9"/>
  <c r="BQ84" i="9"/>
  <c r="BR84" i="9"/>
  <c r="BS84" i="9"/>
  <c r="BT84" i="9"/>
  <c r="BU84" i="9"/>
  <c r="BV84" i="9"/>
  <c r="BW84" i="9"/>
  <c r="BX84" i="9"/>
  <c r="BY84" i="9"/>
  <c r="BZ84" i="9"/>
  <c r="CA84" i="9"/>
  <c r="CB84" i="9"/>
  <c r="CC84" i="9"/>
  <c r="CD84" i="9"/>
  <c r="CE84" i="9"/>
  <c r="CF84" i="9"/>
  <c r="CG84" i="9"/>
  <c r="CH84" i="9"/>
  <c r="CI84" i="9"/>
  <c r="CJ84" i="9"/>
  <c r="CK84" i="9"/>
  <c r="CL84" i="9"/>
  <c r="CM84" i="9"/>
  <c r="CN84" i="9"/>
  <c r="CO84" i="9"/>
  <c r="CP84" i="9"/>
  <c r="CQ84" i="9"/>
  <c r="CR84" i="9"/>
  <c r="CS84" i="9"/>
  <c r="CT84" i="9"/>
  <c r="CU84" i="9"/>
  <c r="CV84" i="9"/>
  <c r="CW84" i="9"/>
  <c r="CX84" i="9"/>
  <c r="CY84" i="9"/>
  <c r="CZ84" i="9"/>
  <c r="DA84" i="9"/>
  <c r="DC84" i="9"/>
  <c r="DB84" i="9"/>
  <c r="DD84" i="9"/>
  <c r="DE84" i="9"/>
  <c r="DF84" i="9"/>
  <c r="DG84" i="9"/>
  <c r="DH84" i="9"/>
  <c r="DI84" i="9"/>
  <c r="DJ84" i="9"/>
  <c r="DK84" i="9"/>
  <c r="DL84" i="9"/>
  <c r="DM84" i="9"/>
</calcChain>
</file>

<file path=xl/comments1.xml><?xml version="1.0" encoding="utf-8"?>
<comments xmlns="http://schemas.openxmlformats.org/spreadsheetml/2006/main">
  <authors>
    <author>blegrand</author>
  </authors>
  <commentList>
    <comment ref="C5" authorId="0">
      <text>
        <r>
          <rPr>
            <b/>
            <sz val="8"/>
            <color indexed="81"/>
            <rFont val="Tahoma"/>
            <family val="2"/>
          </rPr>
          <t>blegrand:</t>
        </r>
        <r>
          <rPr>
            <sz val="8"/>
            <color indexed="81"/>
            <rFont val="Tahoma"/>
            <family val="2"/>
          </rPr>
          <t xml:space="preserve">
1 is highest. Select 1, 2 or 3.</t>
        </r>
      </text>
    </comment>
    <comment ref="D5" authorId="0">
      <text>
        <r>
          <rPr>
            <b/>
            <sz val="8"/>
            <color indexed="81"/>
            <rFont val="Tahoma"/>
            <family val="2"/>
          </rPr>
          <t>blegrand:</t>
        </r>
        <r>
          <rPr>
            <sz val="8"/>
            <color indexed="81"/>
            <rFont val="Tahoma"/>
            <family val="2"/>
          </rPr>
          <t xml:space="preserve">
Testing can be done on categories greater than 50% complete</t>
        </r>
      </text>
    </comment>
    <comment ref="B7" authorId="0">
      <text>
        <r>
          <rPr>
            <b/>
            <sz val="8"/>
            <color indexed="81"/>
            <rFont val="Tahoma"/>
            <family val="2"/>
          </rPr>
          <t>blegrand:</t>
        </r>
        <r>
          <rPr>
            <sz val="8"/>
            <color indexed="81"/>
            <rFont val="Tahoma"/>
            <family val="2"/>
          </rPr>
          <t xml:space="preserve">
this is the number of periods (aka months). This in the 1st red tab in the configuration manager</t>
        </r>
      </text>
    </comment>
    <comment ref="B8" authorId="0">
      <text>
        <r>
          <rPr>
            <b/>
            <sz val="8"/>
            <color indexed="81"/>
            <rFont val="Tahoma"/>
            <family val="2"/>
          </rPr>
          <t>blegrand:</t>
        </r>
        <r>
          <rPr>
            <sz val="8"/>
            <color indexed="81"/>
            <rFont val="Tahoma"/>
            <family val="2"/>
          </rPr>
          <t xml:space="preserve">
this is the number of timeseries in the template (note SBOM type template have 2 sets of time series).
See "template definition" in red TS tab in CM (configuration manager)</t>
        </r>
      </text>
    </comment>
    <comment ref="B9" authorId="0">
      <text>
        <r>
          <rPr>
            <b/>
            <sz val="8"/>
            <color indexed="81"/>
            <rFont val="Tahoma"/>
            <family val="2"/>
          </rPr>
          <t>blegrand:</t>
        </r>
        <r>
          <rPr>
            <sz val="8"/>
            <color indexed="81"/>
            <rFont val="Tahoma"/>
            <family val="2"/>
          </rPr>
          <t xml:space="preserve">
a (multi) item template needs to have a correct number of items mapped (say 20). Cell "FrontEndView!I1" documents how many items can be used. </t>
        </r>
      </text>
    </comment>
    <comment ref="B10" authorId="0">
      <text>
        <r>
          <rPr>
            <b/>
            <sz val="8"/>
            <color indexed="81"/>
            <rFont val="Tahoma"/>
            <family val="2"/>
          </rPr>
          <t>blegrand:</t>
        </r>
        <r>
          <rPr>
            <sz val="8"/>
            <color indexed="81"/>
            <rFont val="Tahoma"/>
            <family val="2"/>
          </rPr>
          <t xml:space="preserve">
Cell "FrontEndView!I1" documents how many items can be used. </t>
        </r>
      </text>
    </comment>
    <comment ref="B11" authorId="0">
      <text>
        <r>
          <rPr>
            <b/>
            <sz val="8"/>
            <color indexed="81"/>
            <rFont val="Tahoma"/>
            <family val="2"/>
          </rPr>
          <t>blegrand:</t>
        </r>
        <r>
          <rPr>
            <sz val="8"/>
            <color indexed="81"/>
            <rFont val="Tahoma"/>
            <family val="2"/>
          </rPr>
          <t xml:space="preserve">
"Excel Calculated" type of time series</t>
        </r>
      </text>
    </comment>
    <comment ref="B12" authorId="0">
      <text>
        <r>
          <rPr>
            <b/>
            <sz val="8"/>
            <color indexed="81"/>
            <rFont val="Tahoma"/>
            <family val="2"/>
          </rPr>
          <t>blegrand:</t>
        </r>
        <r>
          <rPr>
            <sz val="8"/>
            <color indexed="81"/>
            <rFont val="Tahoma"/>
            <family val="2"/>
          </rPr>
          <t xml:space="preserve">
Per-Unit Time Series (TS) include for example Unit Price (AKA ASP) and Unit Cost. For price or cost to be overridable at high levels, 2 TS must exist (1 excel calculated and 1 SW calculated). Special Excel Formulas must be created for both (using Template Formula Builder.xls by the Config Manager). </t>
        </r>
      </text>
    </comment>
    <comment ref="B13" authorId="0">
      <text>
        <r>
          <rPr>
            <b/>
            <sz val="8"/>
            <color indexed="81"/>
            <rFont val="Tahoma"/>
            <family val="2"/>
          </rPr>
          <t>blegrand:</t>
        </r>
        <r>
          <rPr>
            <sz val="8"/>
            <color indexed="81"/>
            <rFont val="Tahoma"/>
            <family val="2"/>
          </rPr>
          <t xml:space="preserve">
if a plan (eg, Consensus Plan) can be overridden at revenue and unit,a special excel formula must be created (using Template Formula Builder.xls)</t>
        </r>
      </text>
    </comment>
    <comment ref="B14" authorId="0">
      <text>
        <r>
          <rPr>
            <b/>
            <sz val="8"/>
            <color indexed="81"/>
            <rFont val="Tahoma"/>
            <family val="2"/>
          </rPr>
          <t>blegrand:</t>
        </r>
        <r>
          <rPr>
            <sz val="8"/>
            <color indexed="81"/>
            <rFont val="Tahoma"/>
            <family val="2"/>
          </rPr>
          <t xml:space="preserve">
column FrontEndView!F should indicate a sum, average, etc.</t>
        </r>
      </text>
    </comment>
    <comment ref="B15" authorId="0">
      <text>
        <r>
          <rPr>
            <b/>
            <sz val="8"/>
            <color indexed="81"/>
            <rFont val="Tahoma"/>
            <family val="2"/>
          </rPr>
          <t>blegrand:</t>
        </r>
        <r>
          <rPr>
            <sz val="8"/>
            <color indexed="81"/>
            <rFont val="Tahoma"/>
            <family val="2"/>
          </rPr>
          <t xml:space="preserve">
Ratios, ASP, etc. may have a decimal. Revenue and Units, etc. usually do not.</t>
        </r>
      </text>
    </comment>
    <comment ref="B16" authorId="0">
      <text>
        <r>
          <rPr>
            <b/>
            <sz val="8"/>
            <color indexed="81"/>
            <rFont val="Tahoma"/>
            <family val="2"/>
          </rPr>
          <t>blegrand:</t>
        </r>
        <r>
          <rPr>
            <sz val="8"/>
            <color indexed="81"/>
            <rFont val="Tahoma"/>
            <family val="2"/>
          </rPr>
          <t xml:space="preserve">
make sure color layout is ok, such as cell borders. Also the last row per item should have 2 red lines for example</t>
        </r>
      </text>
    </comment>
    <comment ref="B18" authorId="0">
      <text>
        <r>
          <rPr>
            <b/>
            <sz val="8"/>
            <color indexed="81"/>
            <rFont val="Tahoma"/>
            <family val="2"/>
          </rPr>
          <t>blegrand:</t>
        </r>
        <r>
          <rPr>
            <sz val="8"/>
            <color indexed="81"/>
            <rFont val="Tahoma"/>
            <family val="2"/>
          </rPr>
          <t xml:space="preserve">
describe any special features for a customer, etc. in rows below:</t>
        </r>
      </text>
    </comment>
    <comment ref="B23" authorId="0">
      <text>
        <r>
          <rPr>
            <b/>
            <sz val="8"/>
            <color indexed="81"/>
            <rFont val="Tahoma"/>
            <family val="2"/>
          </rPr>
          <t>blegrand:</t>
        </r>
        <r>
          <rPr>
            <sz val="8"/>
            <color indexed="81"/>
            <rFont val="Tahoma"/>
            <family val="2"/>
          </rPr>
          <t xml:space="preserve">
This one to 3 time series and for the 1st item only in multi item.</t>
        </r>
      </text>
    </comment>
    <comment ref="B24" authorId="0">
      <text>
        <r>
          <rPr>
            <b/>
            <sz val="8"/>
            <color indexed="81"/>
            <rFont val="Tahoma"/>
            <family val="2"/>
          </rPr>
          <t>blegrand:</t>
        </r>
        <r>
          <rPr>
            <sz val="8"/>
            <color indexed="81"/>
            <rFont val="Tahoma"/>
            <family val="2"/>
          </rPr>
          <t xml:space="preserve">
timeframe should match the template</t>
        </r>
      </text>
    </comment>
    <comment ref="B27" authorId="0">
      <text>
        <r>
          <rPr>
            <b/>
            <sz val="8"/>
            <color indexed="81"/>
            <rFont val="Tahoma"/>
            <family val="2"/>
          </rPr>
          <t>blegrand:</t>
        </r>
        <r>
          <rPr>
            <sz val="8"/>
            <color indexed="81"/>
            <rFont val="Tahoma"/>
            <family val="2"/>
          </rPr>
          <t xml:space="preserve">
TS values should be 1 or zero. TS name, etc. should be customer specific</t>
        </r>
      </text>
    </comment>
    <comment ref="B28" authorId="0">
      <text>
        <r>
          <rPr>
            <b/>
            <sz val="8"/>
            <color indexed="81"/>
            <rFont val="Tahoma"/>
            <family val="2"/>
          </rPr>
          <t>blegrand:</t>
        </r>
        <r>
          <rPr>
            <sz val="8"/>
            <color indexed="81"/>
            <rFont val="Tahoma"/>
            <family val="2"/>
          </rPr>
          <t xml:space="preserve">
make SWDATA!M match override rows. a nice thing to do.</t>
        </r>
      </text>
    </comment>
    <comment ref="B31" authorId="0">
      <text>
        <r>
          <rPr>
            <b/>
            <sz val="8"/>
            <color indexed="81"/>
            <rFont val="Tahoma"/>
            <family val="2"/>
          </rPr>
          <t>blegrand:</t>
        </r>
        <r>
          <rPr>
            <sz val="8"/>
            <color indexed="81"/>
            <rFont val="Tahoma"/>
            <family val="2"/>
          </rPr>
          <t xml:space="preserve">
column-wise formulas should not change (allow for N items even in single item)</t>
        </r>
      </text>
    </comment>
    <comment ref="B35" authorId="0">
      <text>
        <r>
          <rPr>
            <b/>
            <sz val="8"/>
            <color indexed="81"/>
            <rFont val="Tahoma"/>
            <family val="2"/>
          </rPr>
          <t>blegrand:</t>
        </r>
        <r>
          <rPr>
            <sz val="8"/>
            <color indexed="81"/>
            <rFont val="Tahoma"/>
            <family val="2"/>
          </rPr>
          <t xml:space="preserve">
maybe hidden in single item
Correct rows should be mapped correctly</t>
        </r>
      </text>
    </comment>
    <comment ref="B37" authorId="0">
      <text>
        <r>
          <rPr>
            <b/>
            <sz val="8"/>
            <color indexed="81"/>
            <rFont val="Tahoma"/>
            <family val="2"/>
          </rPr>
          <t>blegrand:</t>
        </r>
        <r>
          <rPr>
            <sz val="8"/>
            <color indexed="81"/>
            <rFont val="Tahoma"/>
            <family val="2"/>
          </rPr>
          <t xml:space="preserve">
Should not change (allow for N items even in single item)</t>
        </r>
      </text>
    </comment>
    <comment ref="B39" authorId="0">
      <text>
        <r>
          <rPr>
            <b/>
            <sz val="8"/>
            <color indexed="81"/>
            <rFont val="Tahoma"/>
            <family val="2"/>
          </rPr>
          <t>blegrand:</t>
        </r>
        <r>
          <rPr>
            <sz val="8"/>
            <color indexed="81"/>
            <rFont val="Tahoma"/>
            <family val="2"/>
          </rPr>
          <t xml:space="preserve">
to define override reason after pressing submit button</t>
        </r>
      </text>
    </comment>
    <comment ref="B40" authorId="0">
      <text>
        <r>
          <rPr>
            <b/>
            <sz val="8"/>
            <color indexed="81"/>
            <rFont val="Tahoma"/>
            <family val="2"/>
          </rPr>
          <t>blegrand:</t>
        </r>
        <r>
          <rPr>
            <sz val="8"/>
            <color indexed="81"/>
            <rFont val="Tahoma"/>
            <family val="2"/>
          </rPr>
          <t xml:space="preserve">
make sure this tab is deleted in checkec in templates</t>
        </r>
      </text>
    </comment>
    <comment ref="B43" authorId="0">
      <text>
        <r>
          <rPr>
            <b/>
            <sz val="8"/>
            <color indexed="81"/>
            <rFont val="Tahoma"/>
            <family val="2"/>
          </rPr>
          <t>blegrand:</t>
        </r>
        <r>
          <rPr>
            <sz val="8"/>
            <color indexed="81"/>
            <rFont val="Tahoma"/>
            <family val="2"/>
          </rPr>
          <t xml:space="preserve">
the template count how override exist, and no overrides should exist in the template prior to user interactiion. 
this number = SWUPDATE!U11 minus SWUPDATE!U12
= the excel override changes - any override change</t>
        </r>
      </text>
    </comment>
    <comment ref="B44" authorId="0">
      <text>
        <r>
          <rPr>
            <b/>
            <sz val="8"/>
            <color indexed="81"/>
            <rFont val="Tahoma"/>
            <family val="2"/>
          </rPr>
          <t>blegrand:</t>
        </r>
        <r>
          <rPr>
            <sz val="8"/>
            <color indexed="81"/>
            <rFont val="Tahoma"/>
            <family val="2"/>
          </rPr>
          <t xml:space="preserve">
check that all cell around SWUPDATE!AZ27 are zero (except excel overrides and unit/revenue overrides, which are 1)</t>
        </r>
      </text>
    </comment>
    <comment ref="B45" authorId="0">
      <text>
        <r>
          <rPr>
            <b/>
            <sz val="8"/>
            <color indexed="81"/>
            <rFont val="Tahoma"/>
            <family val="2"/>
          </rPr>
          <t>blegrand:</t>
        </r>
        <r>
          <rPr>
            <sz val="8"/>
            <color indexed="81"/>
            <rFont val="Tahoma"/>
            <family val="2"/>
          </rPr>
          <t xml:space="preserve">
check that correct number of columns and rows exists around SWUPDATE!H27 (and also boolena range).  Copy or delete cells if needed. 
Make history override Yes if needed. </t>
        </r>
      </text>
    </comment>
  </commentList>
</comments>
</file>

<file path=xl/comments2.xml><?xml version="1.0" encoding="utf-8"?>
<comments xmlns="http://schemas.openxmlformats.org/spreadsheetml/2006/main">
  <authors>
    <author>blegrand</author>
  </authors>
  <commentList>
    <comment ref="F3" authorId="0">
      <text>
        <r>
          <rPr>
            <sz val="8"/>
            <color indexed="81"/>
            <rFont val="Tahoma"/>
            <family val="2"/>
          </rPr>
          <t>this can be populated by the multi item builder</t>
        </r>
      </text>
    </comment>
    <comment ref="I4" authorId="0">
      <text>
        <r>
          <rPr>
            <sz val="8"/>
            <color indexed="81"/>
            <rFont val="Tahoma"/>
            <family val="2"/>
          </rPr>
          <t xml:space="preserve">Please increment the number like 1.1, 1.2, etc.
</t>
        </r>
        <r>
          <rPr>
            <sz val="8"/>
            <color indexed="10"/>
            <rFont val="Tahoma"/>
            <family val="2"/>
          </rPr>
          <t>Be sure to update when new version is deployed
This could be updated by the multi item builder if box is checked...</t>
        </r>
      </text>
    </comment>
    <comment ref="F6" authorId="0">
      <text>
        <r>
          <rPr>
            <sz val="8"/>
            <color indexed="81"/>
            <rFont val="Tahoma"/>
            <family val="2"/>
          </rPr>
          <t>This allows for overrides in the past for a template (linked to SWUPDATE)</t>
        </r>
      </text>
    </comment>
    <comment ref="F10" authorId="0">
      <text>
        <r>
          <rPr>
            <sz val="8"/>
            <color indexed="81"/>
            <rFont val="Tahoma"/>
            <family val="2"/>
          </rPr>
          <t>should like 'Planning View'!AG18:AU18 and is used for hyperlinks</t>
        </r>
      </text>
    </comment>
    <comment ref="F13" authorId="0">
      <text>
        <r>
          <rPr>
            <sz val="8"/>
            <color indexed="81"/>
            <rFont val="Tahoma"/>
            <family val="2"/>
          </rPr>
          <t xml:space="preserve">This similulates having data in a live template (for unit testing)
</t>
        </r>
      </text>
    </comment>
    <comment ref="B18" authorId="0">
      <text>
        <r>
          <rPr>
            <sz val="8"/>
            <color indexed="81"/>
            <rFont val="Tahoma"/>
            <family val="2"/>
          </rPr>
          <t>Do not cut but paste special (from RIM, etc.)</t>
        </r>
      </text>
    </comment>
  </commentList>
</comments>
</file>

<file path=xl/comments3.xml><?xml version="1.0" encoding="utf-8"?>
<comments xmlns="http://schemas.openxmlformats.org/spreadsheetml/2006/main">
  <authors>
    <author>dbagaman</author>
    <author>mayyappa</author>
    <author>blegrand</author>
  </authors>
  <commentList>
    <comment ref="B13" authorId="0">
      <text>
        <r>
          <rPr>
            <b/>
            <sz val="8"/>
            <color indexed="81"/>
            <rFont val="Tahoma"/>
            <family val="2"/>
          </rPr>
          <t>Used for SWUPDATE</t>
        </r>
      </text>
    </comment>
    <comment ref="E13" authorId="0">
      <text>
        <r>
          <rPr>
            <b/>
            <sz val="8"/>
            <color indexed="81"/>
            <rFont val="Tahoma"/>
            <family val="2"/>
          </rPr>
          <t>Effective override in case of excel override rows.  Mapped to column B, except excel overrides which are mapped to another row within this column
Used for Conditional format, etc. but not SWUPDATE</t>
        </r>
      </text>
    </comment>
    <comment ref="F13" authorId="0">
      <text>
        <r>
          <rPr>
            <b/>
            <sz val="8"/>
            <color indexed="81"/>
            <rFont val="Tahoma"/>
            <family val="2"/>
          </rPr>
          <t>Hard code input for Quarter Columns:
1 for sum of 3 months
2 for average as sum / 3
3 for 3rd month in qtr
x for other (like divide across qtrly rows), Generate errors to correct manually
Note a single quote must preceed each entry. O/w multi item has issues...</t>
        </r>
      </text>
    </comment>
    <comment ref="J18" authorId="1">
      <text>
        <r>
          <rPr>
            <b/>
            <sz val="8"/>
            <color indexed="81"/>
            <rFont val="Tahoma"/>
            <family val="2"/>
          </rPr>
          <t>Drill Down Indicator
If triangle appears then you may press the "Drill Down" button in the Steelwedge Toolbar</t>
        </r>
        <r>
          <rPr>
            <sz val="8"/>
            <color indexed="81"/>
            <rFont val="Tahoma"/>
            <family val="2"/>
          </rPr>
          <t xml:space="preserve">
</t>
        </r>
      </text>
    </comment>
    <comment ref="K18" authorId="1">
      <text>
        <r>
          <rPr>
            <b/>
            <sz val="8"/>
            <color indexed="81"/>
            <rFont val="Tahoma"/>
            <family val="2"/>
          </rPr>
          <t xml:space="preserve">Select the following:
</t>
        </r>
        <r>
          <rPr>
            <b/>
            <sz val="10"/>
            <color indexed="81"/>
            <rFont val="Tahoma"/>
            <family val="2"/>
          </rPr>
          <t xml:space="preserve">€ </t>
        </r>
        <r>
          <rPr>
            <b/>
            <sz val="8"/>
            <color indexed="81"/>
            <rFont val="Tahoma"/>
            <family val="2"/>
          </rPr>
          <t xml:space="preserve">   - to view euro-based time series
U    - to view all Units
All  - to view all
</t>
        </r>
        <r>
          <rPr>
            <sz val="8"/>
            <color indexed="81"/>
            <rFont val="Tahoma"/>
            <family val="2"/>
          </rPr>
          <t xml:space="preserve">
</t>
        </r>
      </text>
    </comment>
    <comment ref="L18" authorId="2">
      <text>
        <r>
          <rPr>
            <b/>
            <sz val="8"/>
            <color indexed="81"/>
            <rFont val="Tahoma"/>
            <family val="2"/>
          </rPr>
          <t>Please go to "Custom View" tab, and pick a view in the drop-down, then select view here.</t>
        </r>
      </text>
    </comment>
    <comment ref="S18" authorId="1">
      <text>
        <r>
          <rPr>
            <b/>
            <sz val="8"/>
            <color indexed="81"/>
            <rFont val="Tahoma"/>
            <family val="2"/>
          </rPr>
          <t>Denotes group(s) that can override a given override row.</t>
        </r>
        <r>
          <rPr>
            <sz val="8"/>
            <color indexed="81"/>
            <rFont val="Tahoma"/>
            <family val="2"/>
          </rPr>
          <t xml:space="preserve">
</t>
        </r>
      </text>
    </comment>
    <comment ref="T18" authorId="1">
      <text>
        <r>
          <rPr>
            <b/>
            <sz val="8"/>
            <color indexed="81"/>
            <rFont val="Tahoma"/>
            <family val="2"/>
          </rPr>
          <t>Denotes group(s) that cannot see a given row.</t>
        </r>
        <r>
          <rPr>
            <sz val="8"/>
            <color indexed="81"/>
            <rFont val="Tahoma"/>
            <family val="2"/>
          </rPr>
          <t xml:space="preserve">
</t>
        </r>
      </text>
    </comment>
    <comment ref="DT18" authorId="2">
      <text>
        <r>
          <rPr>
            <sz val="8"/>
            <color indexed="81"/>
            <rFont val="Tahoma"/>
            <family val="2"/>
          </rPr>
          <t>for dropdown</t>
        </r>
      </text>
    </comment>
  </commentList>
</comments>
</file>

<file path=xl/comments4.xml><?xml version="1.0" encoding="utf-8"?>
<comments xmlns="http://schemas.openxmlformats.org/spreadsheetml/2006/main">
  <authors>
    <author>blegrand</author>
    <author>Robbie Mihalyi</author>
    <author>sbala</author>
  </authors>
  <commentList>
    <comment ref="H3" authorId="0">
      <text>
        <r>
          <rPr>
            <sz val="8"/>
            <color indexed="81"/>
            <rFont val="Tahoma"/>
            <family val="2"/>
          </rPr>
          <t>=COUNTA(C27:C1000)</t>
        </r>
      </text>
    </comment>
    <comment ref="K3" authorId="0">
      <text>
        <r>
          <rPr>
            <sz val="8"/>
            <color indexed="81"/>
            <rFont val="Tahoma"/>
            <family val="2"/>
          </rPr>
          <t>Added for Enterasys…  equal to one month (on may 24th 04)</t>
        </r>
      </text>
    </comment>
    <comment ref="Z3" authorId="1">
      <text>
        <r>
          <rPr>
            <b/>
            <sz val="8"/>
            <color indexed="81"/>
            <rFont val="Tahoma"/>
            <family val="2"/>
          </rPr>
          <t>REMEDY:</t>
        </r>
        <r>
          <rPr>
            <sz val="8"/>
            <color indexed="81"/>
            <rFont val="Tahoma"/>
            <family val="2"/>
          </rPr>
          <t xml:space="preserve">
Copy more rows in this sheet, since there are more front-end rows (probably) that is capturered here</t>
        </r>
      </text>
    </comment>
    <comment ref="BI3" authorId="2">
      <text>
        <r>
          <rPr>
            <sz val="8"/>
            <color indexed="81"/>
            <rFont val="Tahoma"/>
            <family val="2"/>
          </rPr>
          <t>TS Type Column R</t>
        </r>
      </text>
    </comment>
    <comment ref="L4" authorId="0">
      <text>
        <r>
          <rPr>
            <sz val="8"/>
            <color indexed="81"/>
            <rFont val="Tahoma"/>
            <family val="2"/>
          </rPr>
          <t>changed to 
=MIN(IF(INDIRECT(F12)&gt;=F3,ROW(INDIRECT(F12)),MAXR))
from
=MIN(IF(INDIRECT(F12)=F3,ROW(INDIRECT(F12)),MAXR))</t>
        </r>
      </text>
    </comment>
    <comment ref="Z4" authorId="1">
      <text>
        <r>
          <rPr>
            <b/>
            <sz val="8"/>
            <color indexed="81"/>
            <rFont val="Tahoma"/>
            <family val="2"/>
          </rPr>
          <t>REMEDY 1:</t>
        </r>
        <r>
          <rPr>
            <sz val="8"/>
            <color indexed="81"/>
            <rFont val="Tahoma"/>
            <family val="2"/>
          </rPr>
          <t xml:space="preserve">
Copy more rows in this sheet, since there are more front-end rows (probably) that is capturered here.
</t>
        </r>
        <r>
          <rPr>
            <b/>
            <sz val="8"/>
            <color indexed="81"/>
            <rFont val="Tahoma"/>
            <family val="2"/>
          </rPr>
          <t>REMEDY 2:</t>
        </r>
        <r>
          <rPr>
            <sz val="8"/>
            <color indexed="81"/>
            <rFont val="Tahoma"/>
            <family val="2"/>
          </rPr>
          <t xml:space="preserve">
This could also point out a formular error where not enough range is captured in the array formulas . Re-edit forumal and extend the array range</t>
        </r>
      </text>
    </comment>
    <comment ref="BI4" authorId="2">
      <text>
        <r>
          <rPr>
            <sz val="8"/>
            <color indexed="81"/>
            <rFont val="Tahoma"/>
            <family val="2"/>
          </rPr>
          <t>Column M from SWDATA tab to check -1 for excel overrides</t>
        </r>
      </text>
    </comment>
    <comment ref="U5" authorId="0">
      <text>
        <r>
          <rPr>
            <b/>
            <sz val="8"/>
            <color indexed="81"/>
            <rFont val="Tahoma"/>
            <family val="2"/>
          </rPr>
          <t>Note: used to catch Excel error going to SWUPDATE
older note :</t>
        </r>
        <r>
          <rPr>
            <sz val="8"/>
            <color indexed="81"/>
            <rFont val="Tahoma"/>
            <family val="2"/>
          </rPr>
          <t xml:space="preserve">
changed to 
TRUE 
instead of 
=(SWUPD_NPILL_ROW=SUM(G27:G627))</t>
        </r>
      </text>
    </comment>
    <comment ref="Z5" authorId="1">
      <text>
        <r>
          <rPr>
            <b/>
            <sz val="8"/>
            <color indexed="81"/>
            <rFont val="Tahoma"/>
            <family val="2"/>
          </rPr>
          <t xml:space="preserve">REMEDY:
</t>
        </r>
        <r>
          <rPr>
            <sz val="8"/>
            <color indexed="81"/>
            <rFont val="Tahoma"/>
            <family val="2"/>
          </rPr>
          <t>The NPI row is not properly mapped. Examine formula that extracts the row</t>
        </r>
      </text>
    </comment>
    <comment ref="BI5" authorId="2">
      <text>
        <r>
          <rPr>
            <sz val="8"/>
            <color indexed="81"/>
            <rFont val="Tahoma"/>
            <family val="2"/>
          </rPr>
          <t>Checks manually typed value 1 in Column E of Planning View</t>
        </r>
      </text>
    </comment>
    <comment ref="Z6" authorId="1">
      <text>
        <r>
          <rPr>
            <b/>
            <sz val="8"/>
            <color indexed="81"/>
            <rFont val="Tahoma"/>
            <family val="2"/>
          </rPr>
          <t xml:space="preserve">REMEDY:
</t>
        </r>
        <r>
          <rPr>
            <sz val="8"/>
            <color indexed="81"/>
            <rFont val="Tahoma"/>
            <family val="2"/>
          </rPr>
          <t>Add more columns to both the update range and the Boolean range</t>
        </r>
      </text>
    </comment>
    <comment ref="L7" authorId="0">
      <text>
        <r>
          <rPr>
            <sz val="8"/>
            <color indexed="81"/>
            <rFont val="Tahoma"/>
            <family val="2"/>
          </rPr>
          <t>changed to &gt;= F3</t>
        </r>
      </text>
    </comment>
    <comment ref="Z7" authorId="1">
      <text>
        <r>
          <rPr>
            <b/>
            <sz val="8"/>
            <color indexed="81"/>
            <rFont val="Tahoma"/>
            <family val="2"/>
          </rPr>
          <t xml:space="preserve">REMEDY:
</t>
        </r>
        <r>
          <rPr>
            <sz val="8"/>
            <color indexed="81"/>
            <rFont val="Tahoma"/>
            <family val="2"/>
          </rPr>
          <t>The Boolean range is out of synch with update range. Add more columns to Boolean range</t>
        </r>
      </text>
    </comment>
    <comment ref="U11" authorId="0">
      <text>
        <r>
          <rPr>
            <sz val="9"/>
            <color indexed="81"/>
            <rFont val="Tahoma"/>
            <family val="2"/>
          </rPr>
          <t xml:space="preserve">New name to figure out how many row mapped to SWUPDATE are just XL override rows, minus number of "revenue/unit" overrides
This number should equal the one just below if no overrides are made.
</t>
        </r>
      </text>
    </comment>
    <comment ref="Z11" authorId="0">
      <text>
        <r>
          <rPr>
            <b/>
            <sz val="8"/>
            <color indexed="81"/>
            <rFont val="Tahoma"/>
            <family val="2"/>
          </rPr>
          <t>added for Enterasys (not AP).  Manually enter yes history can be overriden (or no, for enterasys)</t>
        </r>
      </text>
    </comment>
    <comment ref="F12" authorId="0">
      <text>
        <r>
          <rPr>
            <sz val="8"/>
            <color indexed="81"/>
            <rFont val="Tahoma"/>
            <family val="2"/>
          </rPr>
          <t>Changed to start at row 18 instead of 1</t>
        </r>
      </text>
    </comment>
    <comment ref="L12" authorId="0">
      <text>
        <r>
          <rPr>
            <sz val="8"/>
            <color indexed="81"/>
            <rFont val="Tahoma"/>
            <family val="2"/>
          </rPr>
          <t>added 
-SUM(IF(LEN(INDIRECT(L11))=0, 1, 0))</t>
        </r>
      </text>
    </comment>
    <comment ref="Z12" authorId="0">
      <text>
        <r>
          <rPr>
            <sz val="8"/>
            <color indexed="81"/>
            <rFont val="Tahoma"/>
            <family val="2"/>
          </rPr>
          <t xml:space="preserve">4 in the single item but not all ! Tellabs templates… </t>
        </r>
      </text>
    </comment>
    <comment ref="Z13" authorId="0">
      <text>
        <r>
          <rPr>
            <sz val="8"/>
            <color indexed="81"/>
            <rFont val="Tahoma"/>
            <family val="2"/>
          </rPr>
          <t>count how many periods (months) are in the past
formula for NPI named range columns:
=OFFSET(SWUPDATE!$H$21, 0, IF(LOWER(SWUPDATE!$Z$11)="yes",SWUPDATE!$Z$13,0), 1, IF(LOWER(SWUPDATE!$Z$11)="yes",SWUPDATE!$L$12-SWUPDATE!$AK$72-SWUPDATE!$Z$13,SWUPDATE!$L$12))</t>
        </r>
      </text>
    </comment>
    <comment ref="S15" authorId="0">
      <text>
        <r>
          <rPr>
            <sz val="8"/>
            <color indexed="81"/>
            <rFont val="Tahoma"/>
            <family val="2"/>
          </rPr>
          <t>CHANGE TO B4</t>
        </r>
      </text>
    </comment>
    <comment ref="G22" authorId="0">
      <text>
        <r>
          <rPr>
            <b/>
            <sz val="8"/>
            <color indexed="81"/>
            <rFont val="Tahoma"/>
            <family val="2"/>
          </rPr>
          <t>not used:</t>
        </r>
        <r>
          <rPr>
            <sz val="8"/>
            <color indexed="81"/>
            <rFont val="Tahoma"/>
            <family val="2"/>
          </rPr>
          <t xml:space="preserve">
to skip every 3 quarter (column) in SWDATA</t>
        </r>
      </text>
    </comment>
    <comment ref="G24" authorId="0">
      <text>
        <r>
          <rPr>
            <sz val="8"/>
            <color indexed="81"/>
            <rFont val="Tahoma"/>
            <family val="2"/>
          </rPr>
          <t>skips every 3rd entry to avoid quarters</t>
        </r>
      </text>
    </comment>
    <comment ref="BJ26" authorId="2">
      <text>
        <r>
          <rPr>
            <sz val="8"/>
            <color indexed="81"/>
            <rFont val="Tahoma"/>
            <family val="2"/>
          </rPr>
          <t>1 Indicates Excel override  TS</t>
        </r>
      </text>
    </comment>
  </commentList>
</comments>
</file>

<file path=xl/comments5.xml><?xml version="1.0" encoding="utf-8"?>
<comments xmlns="http://schemas.openxmlformats.org/spreadsheetml/2006/main">
  <authors>
    <author>blegrand</author>
  </authors>
  <commentList>
    <comment ref="P1" authorId="0">
      <text>
        <r>
          <rPr>
            <b/>
            <sz val="8"/>
            <color indexed="81"/>
            <rFont val="Tahoma"/>
            <family val="2"/>
          </rPr>
          <t xml:space="preserve">
In Drop-Down, pick from items when multiple items are available</t>
        </r>
      </text>
    </comment>
  </commentList>
</comments>
</file>

<file path=xl/connections.xml><?xml version="1.0" encoding="utf-8"?>
<connections xmlns="http://schemas.openxmlformats.org/spreadsheetml/2006/main">
  <connection id="1" name="RELATIONSHIP_INFO7b617b910a0100aa00c419eeedc38a34" type="6" refreshedVersion="2" background="1">
    <textPr prompt="0" sourceFile="C:\Documents and Settings\rsingh\Application Data\templates\ambassador\outbound\wkscsv\RELATIONSHIP_INFO7b617b910a0100aa00c419eeedc38a34.csv" delimiter=",">
      <textFields>
        <textField/>
      </textFields>
    </textPr>
  </connection>
  <connection id="2" name="RELATIONSHIP_INFO-A1" type="6" refreshedVersion="2" background="1" saveData="1">
    <textPr prompt="0" sourceFile="C:\Documents and Settings\blegrand\Application Data\{8CC90F06-2F50-439b-8C41-6FB6D3D071B2}\temp\compass-default\steelwedge\RELATIONSHIP_INFO-A1.txt" comma="1">
      <textFields>
        <textField/>
      </textFields>
    </textPr>
  </connection>
  <connection id="3" name="RELATIONSHIP_INFO-A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4" name="RELATIONSHIP_INFO-A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5" name="RELATIONSHIP_INFO-A1111" type="6" refreshedVersion="2" background="1" saveData="1">
    <textPr prompt="0" sourceFile="C:\Documents and Settings\blegrand\Application Data\{8CC90F06-2F50-439b-8C41-6FB6D3D071B2}\temp\swdevdb2.domain.steelwedge.com-7447\steelwedge\RELATIONSHIP_INFO-A1.txt" comma="1">
      <textFields>
        <textField/>
      </textFields>
    </textPr>
  </connection>
  <connection id="6" name="RELATIONSHIP_INFO-A12" type="6" refreshedVersion="3" background="1" saveData="1">
    <textPr prompt="0" sourceFile="C:\Documents and Settings\karup\Application Data\{8CC90F06-2F50-439b-8C41-6FB6D3D071B2}\temp\ce6-default\ed\RELATIONSHIP_INFO-A1.txt" comma="1">
      <textFields>
        <textField/>
      </textFields>
    </textPr>
  </connection>
  <connection id="7" name="RELATIONSHIP_INFO-A121" type="6" refreshedVersion="2" background="1" saveData="1">
    <textPr prompt="0" sourceFile="C:\Documents and Settings\blegrand\Application Data\{8CC90F06-2F50-439b-8C41-6FB6D3D071B2}\temp\compass-default\steelwedge\RELATIONSHIP_INFO-A1.txt" comma="1">
      <textFields>
        <textField/>
      </textFields>
    </textPr>
  </connection>
  <connection id="8" name="RELATIONSHIP_INFO-A13" type="6" refreshedVersion="4" background="1" saveData="1">
    <textPr prompt="0" sourceFile="C:\Documents and Settings\elewis\Application Data\{8CC90F06-2F50-439b-8C41-6FB6D3D071B2}\temp\ce6-default\ed\RELATIONSHIP_INFO-A1.txt" comma="1">
      <textFields>
        <textField/>
      </textFields>
    </textPr>
  </connection>
  <connection id="9" name="RELATIONSHIP_INFO-A14" type="6" refreshedVersion="2" background="1" saveData="1">
    <textPr prompt="0" sourceFile="C:\Documents and Settings\blegrand\Application Data\{8CC90F06-2F50-439b-8C41-6FB6D3D071B2}\temp\compass-default\steelwedge\RELATIONSHIP_INFO-A1.txt" comma="1">
      <textFields>
        <textField/>
      </textFields>
    </textPr>
  </connection>
  <connection id="10" name="SWDATA7b617b910a0100aa00c419eeedc38a34_1264795008655" type="6" refreshedVersion="2" background="1">
    <textPr prompt="0" sourceFile="C:\Documents and Settings\rsingh\Application Data\templates\ambassador\outbound\wkscsv\SWDATA7b617b910a0100aa00c419eeedc38a34_1264795008655.csv" delimiter="~">
      <textFields>
        <textField/>
      </textFields>
    </textPr>
  </connection>
  <connection id="11" name="SWDATA-A1" type="6" refreshedVersion="2" background="1" saveData="1">
    <textPr prompt="0" sourceFile="C:\Documents and Settings\blegrand.STEELWEDGE\Application Data\{8CC90F06-2F50-439b-8C41-6FB6D3D071B2}\temp\swsupportdb-8313\steelwedge\SWDATA-A1.txt" comma="1">
      <textFields>
        <textField/>
      </textFields>
    </textPr>
  </connection>
  <connection id="12" name="SWDATA-A11" type="6" refreshedVersion="2" background="1" saveData="1">
    <textPr prompt="0" sourceFile="C:\Documents and Settings\gmohanna\Application Data\{8CC90F06-2F50-439b-8C41-6FB6D3D071B2}\temp\razor-80\jbastl\SWDATA-A1.txt" comma="1">
      <textFields>
        <textField/>
      </textFields>
    </textPr>
  </connection>
  <connection id="13" name="SWDATA-A110" type="6" refreshedVersion="3" background="1" saveData="1">
    <textPr prompt="0" sourceFile="C:\Documents and Settings\vnagendra\Application Data\{8CC90F06-2F50-439b-8C41-6FB6D3D071B2}\temp\ce6-default\steelwedge\SWDATA-A1.txt" delimiter="~">
      <textFields>
        <textField/>
      </textFields>
    </textPr>
  </connection>
  <connection id="14" name="SWDATA-A111" type="6" refreshedVersion="2" background="1" saveData="1">
    <textPr prompt="0" sourceFile="C:\Documents and Settings\gmohanna\Application Data\{8CC90F06-2F50-439b-8C41-6FB6D3D071B2}\temp\razor-80\jbastl\SWDATA-A1.txt" comma="1">
      <textFields>
        <textField/>
      </textFields>
    </textPr>
  </connection>
  <connection id="15" name="SWDATA-A112" type="6" refreshedVersion="2" background="1" saveData="1">
    <textPr prompt="0" sourceFile="C:\Documents and Settings\gmohanna\Application Data\{8CC90F06-2F50-439b-8C41-6FB6D3D071B2}\temp\razor-80\jbastl\SWDATA-A1.txt" comma="1">
      <textFields>
        <textField/>
      </textFields>
    </textPr>
  </connection>
  <connection id="16" name="SWDATA-A12" type="6" refreshedVersion="2" background="1" saveData="1">
    <textPr prompt="0" sourceFile="C:\Documents and Settings\blegrand.STEELWEDGE\Application Data\{8CC90F06-2F50-439b-8C41-6FB6D3D071B2}\temp\swdemo2-80\nvidia\SWDATA-A1.txt" comma="1">
      <textFields>
        <textField/>
      </textFields>
    </textPr>
  </connection>
  <connection id="17" name="SWDATA-A121" type="6" refreshedVersion="2" background="1" saveData="1">
    <textPr prompt="0" sourceFile="C:\Documents and Settings\blegrand.STEELWEDGE\Application Data\{8CC90F06-2F50-439b-8C41-6FB6D3D071B2}\temp\swdemo2-80\nvidia\SWDATA-A1.txt" comma="1">
      <textFields>
        <textField/>
      </textFields>
    </textPr>
  </connection>
  <connection id="18" name="SWDATA-A122" type="6" refreshedVersion="2" background="1" saveData="1">
    <textPr prompt="0" sourceFile="C:\Documents and Settings\blegrand.STEELWEDGE\Application Data\{8CC90F06-2F50-439b-8C41-6FB6D3D071B2}\temp\swdemo2-80\nvidia\SWDATA-A1.txt" comma="1">
      <textFields>
        <textField/>
      </textFields>
    </textPr>
  </connection>
  <connection id="19" name="SWDATA-A13" type="6" refreshedVersion="2" background="1" saveData="1">
    <textPr prompt="0" sourceFile="C:\Documents and Settings\blegrand.STEELWEDGE\Application Data\{8CC90F06-2F50-439b-8C41-6FB6D3D071B2}\temp\swdemo2-80\nvidia\SWDATA-A1.txt" comma="1">
      <textFields>
        <textField/>
      </textFields>
    </textPr>
  </connection>
  <connection id="20" name="SWDATA-A131" type="6" refreshedVersion="2" background="1" saveData="1">
    <textPr prompt="0" sourceFile="C:\Documents and Settings\blegrand.STEELWEDGE\Application Data\{8CC90F06-2F50-439b-8C41-6FB6D3D071B2}\temp\swdemo2-80\nvidia\SWDATA-A1.txt" comma="1">
      <textFields>
        <textField/>
      </textFields>
    </textPr>
  </connection>
  <connection id="21" name="SWDATA-A132" type="6" refreshedVersion="2" background="1" saveData="1">
    <textPr prompt="0" sourceFile="C:\Documents and Settings\blegrand.STEELWEDGE\Application Data\{8CC90F06-2F50-439b-8C41-6FB6D3D071B2}\temp\swdemo2-80\nvidia\SWDATA-A1.txt" comma="1">
      <textFields>
        <textField/>
      </textFields>
    </textPr>
  </connection>
  <connection id="22" name="SWDATA-A14" type="6" refreshedVersion="2" background="1" saveData="1">
    <textPr prompt="0" sourceFile="C:\Documents and Settings\blegrand\Application Data\{8CC90F06-2F50-439b-8C41-6FB6D3D071B2}\temp\compass-default\steelwedge\SWDATA-A1.txt" delimiter="~">
      <textFields>
        <textField/>
      </textFields>
    </textPr>
  </connection>
  <connection id="23" name="SWDATA-A141" type="6" refreshedVersion="2" background="1" saveData="1">
    <textPr prompt="0" sourceFile="C:\Documents and Settings\blegrand\Application Data\{8CC90F06-2F50-439b-8C41-6FB6D3D071B2}\temp\compass-default\steelwedge\SWDATA-A1.txt" delimiter="~">
      <textFields>
        <textField/>
      </textFields>
    </textPr>
  </connection>
  <connection id="24" name="SWDATA-A142" type="6" refreshedVersion="2" background="1" saveData="1">
    <textPr prompt="0" sourceFile="C:\Documents and Settings\blegrand\Application Data\{8CC90F06-2F50-439b-8C41-6FB6D3D071B2}\temp\compass-default\steelwedge\SWDATA-A1.txt" delimiter="~">
      <textFields>
        <textField/>
      </textFields>
    </textPr>
  </connection>
  <connection id="25" name="SWDATA-A15"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6" name="SWDATA-A151"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7" name="SWDATA-A152" type="6" refreshedVersion="2" background="1" saveData="1">
    <textPr prompt="0" sourceFile="C:\Documents and Settings\blegrand\Application Data\{8CC90F06-2F50-439b-8C41-6FB6D3D071B2}\temp\swdevdb2.domain.steelwedge.com-7447\steelwedge\SWDATA-A1.txt" delimiter="~">
      <textFields>
        <textField/>
      </textFields>
    </textPr>
  </connection>
  <connection id="28" name="SWDATA-A16" type="6" refreshedVersion="2" background="1" saveData="1">
    <textPr prompt="0" sourceFile="C:\Documents and Settings\blegrand.STEELWEDGE\Application Data\{8CC90F06-2F50-439b-8C41-6FB6D3D071B2}\temp\swsupportdb-8313\steelwedge\SWDATA-A1.txt" comma="1">
      <textFields>
        <textField/>
      </textFields>
    </textPr>
  </connection>
  <connection id="29" name="SWDATA-A17" type="6" refreshedVersion="3" background="1" saveData="1">
    <textPr prompt="0" sourceFile="C:\Documents and Settings\karup\Application Data\{8CC90F06-2F50-439b-8C41-6FB6D3D071B2}\temp\ce6-default\ed\SWDATA-A1.txt" delimiter="~">
      <textFields>
        <textField/>
      </textFields>
    </textPr>
  </connection>
  <connection id="30" name="SWDATA-A18" type="6" refreshedVersion="4" background="1" saveData="1">
    <textPr prompt="0" sourceFile="C:\Documents and Settings\elewis\Application Data\{8CC90F06-2F50-439b-8C41-6FB6D3D071B2}\temp\ce6-default\ed\SWDATA-A1.txt" delimiter="~">
      <textFields>
        <textField/>
      </textFields>
    </textPr>
  </connection>
  <connection id="31" name="SWDATA-A19" type="6" refreshedVersion="2" background="1" saveData="1">
    <textPr prompt="0" sourceFile="C:\Documents and Settings\blegrand.STEELWEDGE\Application Data\{8CC90F06-2F50-439b-8C41-6FB6D3D071B2}\temp\swsupportdb-8313\steelwedge\SWDATA-A1.txt" comma="1">
      <textFields>
        <textField/>
      </textFields>
    </textPr>
  </connection>
  <connection id="32" name="SWMETA27b617b910a0100aa00c419eeedc38a34_1264795008655" type="6" refreshedVersion="2" background="1">
    <textPr prompt="0" sourceFile="C:\Documents and Settings\rsingh\Application Data\templates\ambassador\outbound\wkscsv\SWMETA27b617b910a0100aa00c419eeedc38a34_1264795008655.csv" delimiter="~">
      <textFields>
        <textField/>
      </textFields>
    </textPr>
  </connection>
  <connection id="33" name="SWMETA27b617b910a0100aa00c419eeedc38a34_12647950086551" type="6" refreshedVersion="2" background="1">
    <textPr prompt="0" sourceFile="C:\Documents and Settings\rsingh\Application Data\templates\ambassador\outbound\wkscsv\SWMETA27b617b910a0100aa00c419eeedc38a34_1264795008655.csv" delimiter="~">
      <textFields>
        <textField/>
      </textFields>
    </textPr>
  </connection>
  <connection id="34" name="SWMETA2-A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5" name="SWMETA2-A11" type="6" refreshedVersion="3" background="1" saveData="1">
    <textPr prompt="0" sourceFile="C:\Documents and Settings\karup\Application Data\{8CC90F06-2F50-439b-8C41-6FB6D3D071B2}\temp\ce6-default\ed\SWMETA2-A1.txt" delimiter="~">
      <textFields>
        <textField/>
      </textFields>
    </textPr>
  </connection>
  <connection id="36" name="SWMETA2-A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7" name="SWMETA2-A111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38" name="SWMETA2-A112" type="6" refreshedVersion="3" background="1" saveData="1">
    <textPr prompt="0" sourceFile="C:\Documents and Settings\karup\Application Data\{8CC90F06-2F50-439b-8C41-6FB6D3D071B2}\temp\ce6-default\ed\SWMETA2-A1.txt" delimiter="~">
      <textFields>
        <textField/>
      </textFields>
    </textPr>
  </connection>
  <connection id="39" name="SWMETA2-A12" type="6" refreshedVersion="4" background="1" saveData="1">
    <textPr prompt="0" sourceFile="C:\Documents and Settings\elewis\Application Data\{8CC90F06-2F50-439b-8C41-6FB6D3D071B2}\temp\ce6-default\ed\SWMETA2-A1.txt" delimiter="~">
      <textFields>
        <textField/>
      </textFields>
    </textPr>
  </connection>
  <connection id="40" name="SWMETA2-A121" type="6" refreshedVersion="4" background="1" saveData="1">
    <textPr prompt="0" sourceFile="C:\Documents and Settings\elewis\Application Data\{8CC90F06-2F50-439b-8C41-6FB6D3D071B2}\temp\ce6-default\ed\SWMETA2-A1.txt" delimiter="~">
      <textFields>
        <textField/>
      </textFields>
    </textPr>
  </connection>
  <connection id="41" name="SWMETA2-A13"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2" name="SWMETA2-A131"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3" name="SWMETA2-A14" type="6" refreshedVersion="3" background="1" saveData="1">
    <textPr prompt="0" sourceFile="C:\Documents and Settings\vnagendra\Application Data\{8CC90F06-2F50-439b-8C41-6FB6D3D071B2}\temp\ce6-default\steelwedge\SWMETA2-A1.txt" delimiter="~">
      <textFields>
        <textField/>
      </textFields>
    </textPr>
  </connection>
  <connection id="44" name="SWMETA2-A141" type="6" refreshedVersion="3" background="1" saveData="1">
    <textPr prompt="0" sourceFile="C:\Documents and Settings\vnagendra\Application Data\{8CC90F06-2F50-439b-8C41-6FB6D3D071B2}\temp\ce6-default\steelwedge\SWMETA2-A1.txt" delimiter="~">
      <textFields>
        <textField/>
      </textFields>
    </textPr>
  </connection>
  <connection id="45" name="SWMETA2-A15" type="6" refreshedVersion="2" background="1" saveData="1">
    <textPr prompt="0" sourceFile="C:\Documents and Settings\blegrand\Application Data\{8CC90F06-2F50-439b-8C41-6FB6D3D071B2}\temp\swdevdb2.domain.steelwedge.com-7447\steelwedge\SWMETA2-A1.txt" delimiter="~">
      <textFields>
        <textField/>
      </textFields>
    </textPr>
  </connection>
  <connection id="46" name="SWMETA7b617b910a0100aa00c419eeedc38a34_1264795008655" type="6" refreshedVersion="2" background="1">
    <textPr prompt="0" sourceFile="C:\Documents and Settings\rsingh\Application Data\templates\ambassador\outbound\wkscsv\SWMETA7b617b910a0100aa00c419eeedc38a34_1264795008655.csv" delimiter="~">
      <textFields>
        <textField/>
      </textFields>
    </textPr>
  </connection>
  <connection id="47" name="SWMETA-A1" type="6" refreshedVersion="0" background="1" saveData="1">
    <textPr prompt="0" sourceFile="C:\Documents and Settings\karup\Application Data\{8CC90F06-2F50-439b-8C41-6FB6D3D071B2}\temp\ce6-default\ed\SWMETA-A1.txt">
      <textFields>
        <textField/>
      </textFields>
    </textPr>
  </connection>
  <connection id="48" name="SWMETA-A11" type="6" refreshedVersion="0" background="1" saveData="1">
    <textPr prompt="0" sourceFile="C:\Documents and Settings\elewis\Application Data\{8CC90F06-2F50-439b-8C41-6FB6D3D071B2}\temp\ce6-default\ed\SWMETA-A1.txt">
      <textFields>
        <textField/>
      </textFields>
    </textPr>
  </connection>
  <connection id="49" name="SWMETA-A111" type="6" refreshedVersion="2" background="1" saveData="1">
    <textPr prompt="0" sourceFile="C:\Documents and Settings\blegrand\Application Data\{8CC90F06-2F50-439b-8C41-6FB6D3D071B2}\temp\swdevdb2.domain.steelwedge.com-7447\steelwedge\SWMETA-A1.txt" delimiter="~">
      <textFields>
        <textField/>
      </textFields>
    </textPr>
  </connection>
  <connection id="50" name="SWMETA-A12" type="6" refreshedVersion="0" background="1" saveData="1">
    <textPr prompt="0" sourceFile="C:\Documents and Settings\vnagendra\Application Data\{8CC90F06-2F50-439b-8C41-6FB6D3D071B2}\temp\ce6-default\steelwedge\SWMETA-A1.txt">
      <textFields>
        <textField/>
      </textFields>
    </textPr>
  </connection>
</connections>
</file>

<file path=xl/sharedStrings.xml><?xml version="1.0" encoding="utf-8"?>
<sst xmlns="http://schemas.openxmlformats.org/spreadsheetml/2006/main" count="2193" uniqueCount="595">
  <si>
    <t>`</t>
  </si>
  <si>
    <t>PROD_CUSTOMER_COUNT</t>
  </si>
  <si>
    <t>currentCurrencyType</t>
  </si>
  <si>
    <t>Z20100401</t>
  </si>
  <si>
    <t>Z20100501</t>
  </si>
  <si>
    <t>Z20100601</t>
  </si>
  <si>
    <t>Z20100430</t>
  </si>
  <si>
    <t>Z20100531</t>
  </si>
  <si>
    <t>Z20100630</t>
  </si>
  <si>
    <t>Key Value of Current column ►</t>
  </si>
  <si>
    <t>NPI/PLP match string</t>
  </si>
  <si>
    <t>Reference Column</t>
  </si>
  <si>
    <t>Dest Ovrrd</t>
  </si>
  <si>
    <t>Integrity</t>
  </si>
  <si>
    <t>SWDATA Columns</t>
  </si>
  <si>
    <t>Mapping Info</t>
  </si>
  <si>
    <t xml:space="preserve">Ovrrd </t>
  </si>
  <si>
    <t>ForntEnd Row Map</t>
  </si>
  <si>
    <t>Reference columns for NPI</t>
  </si>
  <si>
    <t>ITEM</t>
  </si>
  <si>
    <t>ITEM DESCRIPTION</t>
  </si>
  <si>
    <t>SWDATA Col Map</t>
  </si>
  <si>
    <t>SWDATA Row Map</t>
  </si>
  <si>
    <t>NPI</t>
  </si>
  <si>
    <t>TTCONTEXT</t>
  </si>
  <si>
    <t>TTDOMAIN</t>
  </si>
  <si>
    <t>TTASPECT</t>
  </si>
  <si>
    <t>SIMULATIONID</t>
  </si>
  <si>
    <t>SWDATA</t>
  </si>
  <si>
    <t>default</t>
  </si>
  <si>
    <t>Forecast Start Key</t>
  </si>
  <si>
    <t>Type</t>
  </si>
  <si>
    <t>Overrider</t>
  </si>
  <si>
    <t>ROWINDICATOR</t>
  </si>
  <si>
    <t>TSDESCRIPTION</t>
  </si>
  <si>
    <t>BUSINESSDESCRIPTION</t>
  </si>
  <si>
    <t>None 2</t>
  </si>
  <si>
    <t>OVERRIDABLE</t>
  </si>
  <si>
    <t>None 3</t>
  </si>
  <si>
    <t>ROW_KEY</t>
  </si>
  <si>
    <t>None</t>
  </si>
  <si>
    <t xml:space="preserve"> </t>
  </si>
  <si>
    <t>PARENT00001</t>
  </si>
  <si>
    <t>user</t>
  </si>
  <si>
    <t>timeperiods</t>
  </si>
  <si>
    <t>MONTH</t>
  </si>
  <si>
    <t>historicalhorizonperiods</t>
  </si>
  <si>
    <t>historicalhorizonstartdates</t>
  </si>
  <si>
    <t>historicalhorizonenddates</t>
  </si>
  <si>
    <t>forecasthorizonperiods</t>
  </si>
  <si>
    <t>forecasthorizonstartdates</t>
  </si>
  <si>
    <t>forecasthorizonenddates</t>
  </si>
  <si>
    <t>forecastcycleperiods</t>
  </si>
  <si>
    <t>forecastcyclestartdates</t>
  </si>
  <si>
    <t>forecastcycleenddates</t>
  </si>
  <si>
    <t>scenarioids</t>
  </si>
  <si>
    <t>scenarionames</t>
  </si>
  <si>
    <t>NumberOfUniqueItems</t>
  </si>
  <si>
    <t>WorksheetType</t>
  </si>
  <si>
    <t>IsParentOnly</t>
  </si>
  <si>
    <t>SWDATA Related definitions</t>
  </si>
  <si>
    <t>Prefix for mapping updates</t>
  </si>
  <si>
    <t>Range to search for p. ID</t>
  </si>
  <si>
    <t>WORKSHEET_TYPE</t>
  </si>
  <si>
    <t>PARENT_NAME</t>
  </si>
  <si>
    <t>ITEM_START_ROW</t>
  </si>
  <si>
    <t>SWMETA</t>
  </si>
  <si>
    <t>FRONT END VIEW DEFINITIONS</t>
  </si>
  <si>
    <t>SWDATA DEFINITIONS</t>
  </si>
  <si>
    <t>ERROR CODES</t>
  </si>
  <si>
    <t>NAMED RANGES - for reference only</t>
  </si>
  <si>
    <t>Number of Frontend and SWDATA row mismatch</t>
  </si>
  <si>
    <t>SWUPD_COLUMNS</t>
  </si>
  <si>
    <t>column references in SWDATA</t>
  </si>
  <si>
    <t>Number of Frontend and mapped row mismatch</t>
  </si>
  <si>
    <t>SWUPD_NPILL_COLUMNS</t>
  </si>
  <si>
    <t>NPI columns</t>
  </si>
  <si>
    <t>SWUPD_NPILL_ROW</t>
  </si>
  <si>
    <t>NPI Row references</t>
  </si>
  <si>
    <t>Number of mapped columns and Frontend mismatch</t>
  </si>
  <si>
    <t>SWUPD_NUMUPDROWS</t>
  </si>
  <si>
    <t>Number of override rows</t>
  </si>
  <si>
    <t>Update map and boolean column number mismatch</t>
  </si>
  <si>
    <t>SWUPD_ROWNUMS</t>
  </si>
  <si>
    <t>row references in SWDATA</t>
  </si>
  <si>
    <t>Meta Data sheet name</t>
  </si>
  <si>
    <t>Key Column</t>
  </si>
  <si>
    <t>O</t>
  </si>
  <si>
    <t>SWUPD_UPDRANGE</t>
  </si>
  <si>
    <t>the actual range in this sheet</t>
  </si>
  <si>
    <t>First Column</t>
  </si>
  <si>
    <t>SWUPD_PERIODIDS</t>
  </si>
  <si>
    <t>range of period id</t>
  </si>
  <si>
    <t>Last Column</t>
  </si>
  <si>
    <t>SWMETA  DEFINITIONS</t>
  </si>
  <si>
    <t>SWUPD_ROWKEYS</t>
  </si>
  <si>
    <t>range of row keys</t>
  </si>
  <si>
    <t>Column range for override</t>
  </si>
  <si>
    <t>SWUPD_CHGBOOLEANRANGE</t>
  </si>
  <si>
    <t>range of chg flags</t>
  </si>
  <si>
    <t>Total Override Columns</t>
  </si>
  <si>
    <t>Forcast Key Map in SWMETA</t>
  </si>
  <si>
    <t>Total Number of columns ►</t>
  </si>
  <si>
    <t># overrideable columns ►</t>
  </si>
  <si>
    <t>BOOLEAN RANGE</t>
  </si>
  <si>
    <t>Check for 0 overall non-excel overrides</t>
  </si>
  <si>
    <t>c</t>
  </si>
  <si>
    <t>CUSTOMER HIERARCHY at ALL equals TRUE</t>
  </si>
  <si>
    <t>note: formula with 3 hierarchies: =IF(E59,F59,"Not "&amp;F59)&amp;", "&amp;IF(E60,F60,"Not "&amp;F60)&amp;", "&amp;IF(E61,F61,"Not "&amp;F61) to be pasted just above…</t>
  </si>
  <si>
    <t>Rev/Unit Overrides</t>
  </si>
  <si>
    <t>PERSPECTIVE</t>
  </si>
  <si>
    <t>SCENARIOID</t>
  </si>
  <si>
    <t>Last row:</t>
  </si>
  <si>
    <t>itemName</t>
  </si>
  <si>
    <t>celltypeName</t>
  </si>
  <si>
    <t>Cell Type</t>
  </si>
  <si>
    <t>rowname</t>
  </si>
  <si>
    <t>period</t>
  </si>
  <si>
    <t>Period</t>
  </si>
  <si>
    <t>startdate</t>
  </si>
  <si>
    <t>Start Date</t>
  </si>
  <si>
    <t>enddate</t>
  </si>
  <si>
    <t>End Date</t>
  </si>
  <si>
    <t>ORDER NUMBER</t>
  </si>
  <si>
    <t>LINE NUMBER</t>
  </si>
  <si>
    <t>BOOKING DATE</t>
  </si>
  <si>
    <t>SHIP TO SITE ID</t>
  </si>
  <si>
    <t>LINE TYPE</t>
  </si>
  <si>
    <t>TXN TYPE</t>
  </si>
  <si>
    <t>TXN NUMBER</t>
  </si>
  <si>
    <t>TXN LINE NUMBER</t>
  </si>
  <si>
    <t>DATE OF RECORD</t>
  </si>
  <si>
    <t>PERIOD ID</t>
  </si>
  <si>
    <t>TYPE ID</t>
  </si>
  <si>
    <t>DETAIL ID</t>
  </si>
  <si>
    <t>CONTEXT</t>
  </si>
  <si>
    <t>CONTEXT TYPE</t>
  </si>
  <si>
    <t>ASPECT</t>
  </si>
  <si>
    <t>DOMAIN</t>
  </si>
  <si>
    <t>LOCAL_EFFECTIVE_DT</t>
  </si>
  <si>
    <t>UID_PK</t>
  </si>
  <si>
    <t>REASON</t>
  </si>
  <si>
    <t>CONFIDENCE</t>
  </si>
  <si>
    <t>DESCRIPTION</t>
  </si>
  <si>
    <t>&lt;Rows count="1" total="1"&gt;</t>
  </si>
  <si>
    <t>Corporate Quarter</t>
  </si>
  <si>
    <t>Corporate Month</t>
  </si>
  <si>
    <t>No</t>
  </si>
  <si>
    <t>DETAIL_COUNT</t>
  </si>
  <si>
    <t>Override xls Error</t>
  </si>
  <si>
    <t>USD</t>
  </si>
  <si>
    <t>CURRENCY_INDEX</t>
  </si>
  <si>
    <t>SWUPD_REFRESH_CURRENCY</t>
  </si>
  <si>
    <t>Hyperlinks (all sheets)</t>
  </si>
  <si>
    <t>This should be automatic (now) but double check</t>
  </si>
  <si>
    <t>SWUPDATE</t>
  </si>
  <si>
    <t>Check boolean range</t>
  </si>
  <si>
    <t>Check Rows and Columns</t>
  </si>
  <si>
    <t>Columns</t>
  </si>
  <si>
    <t>Rows</t>
  </si>
  <si>
    <t>Override rows</t>
  </si>
  <si>
    <t>Notes</t>
  </si>
  <si>
    <t>Default Rows Defined</t>
  </si>
  <si>
    <t>Per-Unit Time Series Formulas</t>
  </si>
  <si>
    <t>Revenue &amp; Units Override Formulas</t>
  </si>
  <si>
    <t>Correct Number of Items Mapped</t>
  </si>
  <si>
    <t xml:space="preserve">Cell "FrontEndView!I1" documents how many items can be used. </t>
  </si>
  <si>
    <t>Special Features</t>
  </si>
  <si>
    <t>Front End View (FEV)</t>
  </si>
  <si>
    <t>FEV Margin % Check Box</t>
  </si>
  <si>
    <t xml:space="preserve">Margin percent checkbox near FEV SW logo changes Time Series Label (from "Marg $" to "Marg $") and row numbers from mapping to SWDATA to "margin" divided by "revenue." Box should be marked checked by default for Tellabs. </t>
  </si>
  <si>
    <t>Template Info Updated</t>
  </si>
  <si>
    <t>Hierarchy/Item Toggle</t>
  </si>
  <si>
    <t>Cell FrontEndView!I6 can be select to show item or not. Cell note in that cell for usage.</t>
  </si>
  <si>
    <t>Status %</t>
  </si>
  <si>
    <t>Priority</t>
  </si>
  <si>
    <t>Rows 29 and 89 should be graphed in this template</t>
  </si>
  <si>
    <t>Correct number of columns</t>
  </si>
  <si>
    <t>Data Customer Oriented</t>
  </si>
  <si>
    <t>Metrics &amp; Attributes View</t>
  </si>
  <si>
    <t>Rows and columns correct</t>
  </si>
  <si>
    <t>Quarterly Subtotal</t>
  </si>
  <si>
    <t>Decimals</t>
  </si>
  <si>
    <t>% Metrics graphed</t>
  </si>
  <si>
    <t>FEV Graph</t>
  </si>
  <si>
    <t>SWDATA (hidden)</t>
  </si>
  <si>
    <t>column-wise formulas should not change (allow for N items even in single item)</t>
  </si>
  <si>
    <t>Graph only some metrics (that are a %)</t>
  </si>
  <si>
    <t>Excel Calculated Row Formulas</t>
  </si>
  <si>
    <t>This Sheet should be hidden. Used only by Template configuration consultants and testing team.</t>
  </si>
  <si>
    <t>SWDATA override</t>
  </si>
  <si>
    <t>SWDATA!M4:M10004</t>
  </si>
  <si>
    <t>Section below is for super users only :</t>
  </si>
  <si>
    <t>Historical periods</t>
  </si>
  <si>
    <t>KEY_COL_1</t>
  </si>
  <si>
    <t>KEY_COL_2</t>
  </si>
  <si>
    <t>KEY_COL_3</t>
  </si>
  <si>
    <t>KEY_COL_4</t>
  </si>
  <si>
    <t>KEY_COL_5</t>
  </si>
  <si>
    <t>KEY_COL_6</t>
  </si>
  <si>
    <t>KEY_COL_7</t>
  </si>
  <si>
    <t>KEY_COL_8</t>
  </si>
  <si>
    <t>KEY_COL_9</t>
  </si>
  <si>
    <t>KEY_COL_10</t>
  </si>
  <si>
    <t>KEY_COL_11</t>
  </si>
  <si>
    <t>KEY_COL_12</t>
  </si>
  <si>
    <t>KEY_COL_13</t>
  </si>
  <si>
    <t>KEY_COL_14</t>
  </si>
  <si>
    <t>KEY_COL_15</t>
  </si>
  <si>
    <t>SWUPD_OVERRIDE_ID</t>
  </si>
  <si>
    <t>Live</t>
  </si>
  <si>
    <t>NA</t>
  </si>
  <si>
    <t>OVERRIDESAVEFOLDER</t>
  </si>
  <si>
    <t>DOCUMENTID</t>
  </si>
  <si>
    <t>Time Series</t>
  </si>
  <si>
    <t>Time Series Business Rule</t>
  </si>
  <si>
    <t>Metrics &amp; Attr.</t>
  </si>
  <si>
    <t>Forecast Freeze Fence</t>
  </si>
  <si>
    <t>SWUPD_NUMCHANGES</t>
  </si>
  <si>
    <t>Define:</t>
  </si>
  <si>
    <t>NULL</t>
  </si>
  <si>
    <t>-</t>
  </si>
  <si>
    <t>Filtering Criteria</t>
  </si>
  <si>
    <t>FRONT END ROW RANGE</t>
  </si>
  <si>
    <t>EXTEND FORMULAS</t>
  </si>
  <si>
    <t>Click View:</t>
  </si>
  <si>
    <t>Note: a "1" means a change between SWDATA and front end view</t>
  </si>
  <si>
    <t>i</t>
  </si>
  <si>
    <t>Item:</t>
  </si>
  <si>
    <t>Drop Down Value:</t>
  </si>
  <si>
    <t>Graphed Values</t>
  </si>
  <si>
    <t>Hierarchies</t>
  </si>
  <si>
    <t>Level</t>
  </si>
  <si>
    <t>SW Editable</t>
  </si>
  <si>
    <t>Data Source</t>
  </si>
  <si>
    <t>Graph legend:</t>
  </si>
  <si>
    <t>SECTION FOR SUPER USER ONLY</t>
  </si>
  <si>
    <t>Sum Total View</t>
  </si>
  <si>
    <t>Attribute Documentation</t>
  </si>
  <si>
    <t>PRODUCT HIERARCHY at ALL equals TRUE</t>
  </si>
  <si>
    <t>Ef Ovrrd</t>
  </si>
  <si>
    <t>Qtr</t>
  </si>
  <si>
    <t>SWUPD_XLSROW_NUMCHANGES</t>
  </si>
  <si>
    <t>forecastcycle</t>
  </si>
  <si>
    <t>Wks Description</t>
  </si>
  <si>
    <t>Fulfillment All</t>
  </si>
  <si>
    <t>Customer specific view has been determined</t>
  </si>
  <si>
    <t>SWNOTEMETA tab</t>
  </si>
  <si>
    <t>to be defined in func spec document per template</t>
  </si>
  <si>
    <t>Must delete this tab if present</t>
  </si>
  <si>
    <t>Ambassador_Sheet Tab: delete</t>
  </si>
  <si>
    <t>Cell Format</t>
  </si>
  <si>
    <t xml:space="preserve">modify column: M with 1 for override (zero otherwise), </t>
  </si>
  <si>
    <t>modify only column: C (copy TS name from CM), Columns P onward to simply have the right number of columns (per CM summary tab)</t>
  </si>
  <si>
    <t>3. If you insert a row in SWDATA, insert a matching in FEV</t>
  </si>
  <si>
    <t>2. Don't Cut or Delete Cells without asking an expert (instead copy and paste)</t>
  </si>
  <si>
    <t>4. DO NOT COPY A WORKSHEET from one file to another (instead copy  cells and then paste special)</t>
  </si>
  <si>
    <t>5.  Don’t forget to delete the Ambassador data sheet (same for Report)</t>
  </si>
  <si>
    <t>What not to do - Planning Templates</t>
  </si>
  <si>
    <t>1. Don't sort with Excel data filters. This is destructive to the formulas.   (Same for CM)</t>
  </si>
  <si>
    <t>Planning Template Checklist</t>
  </si>
  <si>
    <t>Steelwedge Calculated</t>
  </si>
  <si>
    <t>Override</t>
  </si>
  <si>
    <t>Invisible</t>
  </si>
  <si>
    <t>Description</t>
  </si>
  <si>
    <t>Custom View</t>
  </si>
  <si>
    <t>Other</t>
  </si>
  <si>
    <t>FULFILLMENT HIERARCHY at ALL equals TRUE</t>
  </si>
  <si>
    <t>Short label</t>
  </si>
  <si>
    <t>Prod All</t>
  </si>
  <si>
    <t>Front end view message:</t>
  </si>
  <si>
    <t>All Worldwide</t>
  </si>
  <si>
    <t>HISTORY_OVERRIDABLE</t>
  </si>
  <si>
    <t>INPUT SHEET DEFINITIONS</t>
  </si>
  <si>
    <t>Name of input sheet</t>
  </si>
  <si>
    <t>Addressable Sheet name</t>
  </si>
  <si>
    <t>Column with override flag</t>
  </si>
  <si>
    <t>Last override row</t>
  </si>
  <si>
    <t>Row range with period ID's</t>
  </si>
  <si>
    <t>Last updateable column</t>
  </si>
  <si>
    <t>Forecast Start Column</t>
  </si>
  <si>
    <t>First override row</t>
  </si>
  <si>
    <t>Row Override key value</t>
  </si>
  <si>
    <t>Override row range</t>
  </si>
  <si>
    <t>Actual number of override rows</t>
  </si>
  <si>
    <t>Override Column</t>
  </si>
  <si>
    <t>Override designator</t>
  </si>
  <si>
    <t>Range to use for calibration</t>
  </si>
  <si>
    <t>SWDR#</t>
  </si>
  <si>
    <t>SWDATA Row # map designator</t>
  </si>
  <si>
    <t>SWDATA Row map column</t>
  </si>
  <si>
    <t>Front Sheet Override Columns ►</t>
  </si>
  <si>
    <t>current date</t>
  </si>
  <si>
    <t>start date</t>
  </si>
  <si>
    <t>start column</t>
  </si>
  <si>
    <t>skip column</t>
  </si>
  <si>
    <t>column to lookup</t>
  </si>
  <si>
    <t>date looked up</t>
  </si>
  <si>
    <t>Time series to graph</t>
  </si>
  <si>
    <t>Available start dates</t>
  </si>
  <si>
    <t>Override in Planning View Only</t>
  </si>
  <si>
    <t>History Overridable</t>
  </si>
  <si>
    <t>Current Period cell reference</t>
  </si>
  <si>
    <t>Date</t>
  </si>
  <si>
    <t>User</t>
  </si>
  <si>
    <t>Reason</t>
  </si>
  <si>
    <t>Confidence</t>
  </si>
  <si>
    <t>Max number of items</t>
  </si>
  <si>
    <t>This tab is used to configure the template. See documentation for additional information.</t>
  </si>
  <si>
    <t>Display by:</t>
  </si>
  <si>
    <t>Simulation Mode</t>
  </si>
  <si>
    <t>Additional Configuration Steps</t>
  </si>
  <si>
    <t>name the template</t>
  </si>
  <si>
    <t>select the 3 time series to graph</t>
  </si>
  <si>
    <t>check available start dates for graph</t>
  </si>
  <si>
    <t>display relevant "at a glance" metrics and check if sum or average</t>
  </si>
  <si>
    <t>check graph data columns</t>
  </si>
  <si>
    <t>delete content of cells for "Scenario Lock" if needed</t>
  </si>
  <si>
    <t>Template Version</t>
  </si>
  <si>
    <t>Reason Codes</t>
  </si>
  <si>
    <t>TS count</t>
  </si>
  <si>
    <t>Data for Graph</t>
  </si>
  <si>
    <t>Z20100701</t>
  </si>
  <si>
    <t>Z20100801</t>
  </si>
  <si>
    <t>Z20100901</t>
  </si>
  <si>
    <t>Z20101001</t>
  </si>
  <si>
    <t>Z20101101</t>
  </si>
  <si>
    <t>Z20101201</t>
  </si>
  <si>
    <t>Z20110101</t>
  </si>
  <si>
    <t>Z20110201</t>
  </si>
  <si>
    <t>Z20110301</t>
  </si>
  <si>
    <t>Z20110401</t>
  </si>
  <si>
    <t>Z20110501</t>
  </si>
  <si>
    <t>Z20110601</t>
  </si>
  <si>
    <t>Z20100731</t>
  </si>
  <si>
    <t>Z20100831</t>
  </si>
  <si>
    <t>Z20100930</t>
  </si>
  <si>
    <t>Z20101031</t>
  </si>
  <si>
    <t>Z20101130</t>
  </si>
  <si>
    <t>Z20101231</t>
  </si>
  <si>
    <t>Z20110131</t>
  </si>
  <si>
    <t>Z20110228</t>
  </si>
  <si>
    <t>Z20110331</t>
  </si>
  <si>
    <t>Z20110430</t>
  </si>
  <si>
    <t>Z20110531</t>
  </si>
  <si>
    <t>Z20110630</t>
  </si>
  <si>
    <t>data validation range for TS to graph</t>
  </si>
  <si>
    <t>data validation range for start date</t>
  </si>
  <si>
    <t>see also the template configuration guide…</t>
  </si>
  <si>
    <t>'Planning View'!R</t>
  </si>
  <si>
    <t>'SWDATA'!M</t>
  </si>
  <si>
    <t>'Planning View'!E</t>
  </si>
  <si>
    <t>YES</t>
  </si>
  <si>
    <t>no. of periods</t>
  </si>
  <si>
    <t>Number of Items Downloaded</t>
  </si>
  <si>
    <t>Length</t>
  </si>
  <si>
    <t>planningview override</t>
  </si>
  <si>
    <t>'Planning View'!B18:B10018</t>
  </si>
  <si>
    <t>Hierarchy</t>
  </si>
  <si>
    <t>Distinct Time Series</t>
  </si>
  <si>
    <t>Item_1</t>
  </si>
  <si>
    <t>Last downloaded item row:</t>
  </si>
  <si>
    <t>Revenue</t>
  </si>
  <si>
    <t>Compare %:</t>
  </si>
  <si>
    <t>ID</t>
  </si>
  <si>
    <t>Count of Distinct Scenario's</t>
  </si>
  <si>
    <t>Distinct Scenario's</t>
  </si>
  <si>
    <t>Scenario_Type</t>
  </si>
  <si>
    <t>ALL</t>
  </si>
  <si>
    <t>No. of Records</t>
  </si>
  <si>
    <t>Start Row No.</t>
  </si>
  <si>
    <r>
      <t xml:space="preserve">NAMED RANGE </t>
    </r>
    <r>
      <rPr>
        <b/>
        <sz val="10"/>
        <rFont val="Arial"/>
        <family val="2"/>
      </rPr>
      <t xml:space="preserve">SWDISTINCTSCENARIO </t>
    </r>
    <r>
      <rPr>
        <sz val="10"/>
        <rFont val="Arial"/>
        <family val="2"/>
      </rPr>
      <t>is used to show Distinct scenario</t>
    </r>
  </si>
  <si>
    <r>
      <t xml:space="preserve">NAMED RANGE </t>
    </r>
    <r>
      <rPr>
        <b/>
        <sz val="10"/>
        <rFont val="Arial"/>
        <family val="2"/>
      </rPr>
      <t>ScenarioType</t>
    </r>
    <r>
      <rPr>
        <sz val="10"/>
        <rFont val="Arial"/>
        <family val="2"/>
      </rPr>
      <t xml:space="preserve"> is used to capture which scenario is selected</t>
    </r>
  </si>
  <si>
    <r>
      <t xml:space="preserve">NAMED RANGE </t>
    </r>
    <r>
      <rPr>
        <b/>
        <sz val="10"/>
        <rFont val="Arial"/>
        <family val="2"/>
      </rPr>
      <t>SWSCENARIO_BS_MAP</t>
    </r>
    <r>
      <rPr>
        <sz val="10"/>
        <rFont val="Arial"/>
        <family val="2"/>
      </rPr>
      <t xml:space="preserve"> WILL HAVE FOLLOWING 4 COLUMNS</t>
    </r>
  </si>
  <si>
    <t>SCENARIO_NAME</t>
  </si>
  <si>
    <t>BASELINE_FEV_ROWNUMBER</t>
  </si>
  <si>
    <t>SCENARIO_FEV_ROWNUMBER</t>
  </si>
  <si>
    <t>SCENARIO_TIMESERIES</t>
  </si>
  <si>
    <t>SCENARIO_TS_ROW_KEY</t>
  </si>
  <si>
    <t>SCENARIO_SWDATA_ROWNUMBER</t>
  </si>
  <si>
    <t>BASELINE_TIMESERIES</t>
  </si>
  <si>
    <t>BASELINE_TS_ROW_KEY</t>
  </si>
  <si>
    <t>BASELINE_SWDATA_ROWNUMBER</t>
  </si>
  <si>
    <t>SCENARIO_META_ID</t>
  </si>
  <si>
    <t>Z20110701</t>
  </si>
  <si>
    <t>Z20110801</t>
  </si>
  <si>
    <t>Z20110901</t>
  </si>
  <si>
    <t>Z20111001</t>
  </si>
  <si>
    <t>Z20111101</t>
  </si>
  <si>
    <t>Z20111201</t>
  </si>
  <si>
    <t>Z20120101</t>
  </si>
  <si>
    <t>Z20120201</t>
  </si>
  <si>
    <t>Z20120301</t>
  </si>
  <si>
    <t>Z20120401</t>
  </si>
  <si>
    <t>Z20120501</t>
  </si>
  <si>
    <t>Z20120601</t>
  </si>
  <si>
    <t>Z20110731</t>
  </si>
  <si>
    <t>Z20110831</t>
  </si>
  <si>
    <t>Z20110930</t>
  </si>
  <si>
    <t>Z20111031</t>
  </si>
  <si>
    <t>Z20111130</t>
  </si>
  <si>
    <t>Z20111231</t>
  </si>
  <si>
    <t>Z20120131</t>
  </si>
  <si>
    <t>Z20120229</t>
  </si>
  <si>
    <t>Z20120331</t>
  </si>
  <si>
    <t>Z20120430</t>
  </si>
  <si>
    <t>Z20120531</t>
  </si>
  <si>
    <t>Z20120630</t>
  </si>
  <si>
    <t>ALL|ALL~~ALL</t>
  </si>
  <si>
    <t>Thu Apr 01 00:00:00 PDT 2010</t>
  </si>
  <si>
    <t>Sat May 01 00:00:00 PDT 2010</t>
  </si>
  <si>
    <t>Tue Jun 01 00:00:00 PDT 2010</t>
  </si>
  <si>
    <t>Thu Jul 01 00:00:00 PDT 2010</t>
  </si>
  <si>
    <t>Sun Aug 01 00:00:00 PDT 2010</t>
  </si>
  <si>
    <t>Wed Sep 01 00:00:00 PDT 2010</t>
  </si>
  <si>
    <t>Fri Oct 01 00:00:00 PDT 2010</t>
  </si>
  <si>
    <t>Mon Nov 01 00:00:00 PDT 2010</t>
  </si>
  <si>
    <t>Wed Dec 01 00:00:00 PST 2010</t>
  </si>
  <si>
    <t>Sat Jan 01 00:00:00 PST 2011</t>
  </si>
  <si>
    <t>Tue Feb 01 00:00:00 PST 2011</t>
  </si>
  <si>
    <t>Tue Mar 01 00:00:00 PST 2011</t>
  </si>
  <si>
    <t>Fri Apr 01 00:00:00 PDT 2011</t>
  </si>
  <si>
    <t>Sun May 01 00:00:00 PDT 2011</t>
  </si>
  <si>
    <t>Wed Jun 01 00:00:00 PDT 2011</t>
  </si>
  <si>
    <t>Fri Jul 01 00:00:00 PDT 2011</t>
  </si>
  <si>
    <t>Mon Aug 01 00:00:00 PDT 2011</t>
  </si>
  <si>
    <t>Thu Sep 01 00:00:00 PDT 2011</t>
  </si>
  <si>
    <t>Fri Apr 30 23:59:59 PDT 2010</t>
  </si>
  <si>
    <t>Mon May 31 23:59:59 PDT 2010</t>
  </si>
  <si>
    <t>Wed Jun 30 23:59:59 PDT 2010</t>
  </si>
  <si>
    <t>Sat Jul 31 23:59:59 PDT 2010</t>
  </si>
  <si>
    <t>Tue Aug 31 23:59:59 PDT 2010</t>
  </si>
  <si>
    <t>Thu Sep 30 23:59:59 PDT 2010</t>
  </si>
  <si>
    <t>Sun Oct 31 23:59:59 PDT 2010</t>
  </si>
  <si>
    <t>Tue Nov 30 23:59:59 PST 2010</t>
  </si>
  <si>
    <t>Fri Dec 31 23:59:59 PST 2010</t>
  </si>
  <si>
    <t>Mon Jan 31 23:59:59 PST 2011</t>
  </si>
  <si>
    <t>Mon Feb 28 23:59:59 PST 2011</t>
  </si>
  <si>
    <t>Thu Mar 31 23:59:59 PDT 2011</t>
  </si>
  <si>
    <t>Sat Apr 30 23:59:59 PDT 2011</t>
  </si>
  <si>
    <t>Tue May 31 23:59:59 PDT 2011</t>
  </si>
  <si>
    <t>Thu Jun 30 23:59:59 PDT 2011</t>
  </si>
  <si>
    <t>Sun Jul 31 23:59:59 PDT 2011</t>
  </si>
  <si>
    <t>Wed Aug 31 23:59:59 PDT 2011</t>
  </si>
  <si>
    <t>Fri Sep 30 23:59:59 PDT 2011</t>
  </si>
  <si>
    <t>Change View</t>
  </si>
  <si>
    <t>1_PARENT00001_DMACTUALS_INDEPENDENT:CATALOGDETAIL:UNITS:No Perspective:default:Live:0</t>
  </si>
  <si>
    <t>1_PARENT00001_DMACTUALS_INDEPENDENT:CATALOGDETAIL:REVENUE:No Perspective:default:Live:0</t>
  </si>
  <si>
    <t>1_PARENT00001_DMOPEN_INDEPENDENT:CATALOGDETAIL:UNITS:No Perspective:default:Live:0</t>
  </si>
  <si>
    <t>Sat Oct 01 00:00:00 PDT 2011</t>
  </si>
  <si>
    <t>Tue Nov 01 00:00:00 PDT 2011</t>
  </si>
  <si>
    <t>Thu Dec 01 00:00:00 PST 2011</t>
  </si>
  <si>
    <t>Sun Jan 01 00:00:00 PST 2012</t>
  </si>
  <si>
    <t>Wed Feb 01 00:00:00 PST 2012</t>
  </si>
  <si>
    <t>Thu Mar 01 00:00:00 PST 2012</t>
  </si>
  <si>
    <t>Sun Apr 01 00:00:00 PDT 2012</t>
  </si>
  <si>
    <t>Tue May 01 00:00:00 PDT 2012</t>
  </si>
  <si>
    <t>Fri Jun 01 00:00:00 PDT 2012</t>
  </si>
  <si>
    <t>Mon Oct 31 23:59:59 PDT 2011</t>
  </si>
  <si>
    <t>Wed Nov 30 23:59:59 PST 2011</t>
  </si>
  <si>
    <t>Sat Dec 31 23:59:59 PST 2011</t>
  </si>
  <si>
    <t>Tue Jan 31 23:59:59 PST 2012</t>
  </si>
  <si>
    <t>Wed Feb 29 23:59:59 PST 2012</t>
  </si>
  <si>
    <t>Sat Mar 31 23:59:59 PDT 2012</t>
  </si>
  <si>
    <t>Mon Apr 30 23:59:59 PDT 2012</t>
  </si>
  <si>
    <t>Thu May 31 23:59:59 PDT 2012</t>
  </si>
  <si>
    <t>Sat Jun 30 23:59:59 PDT 2012</t>
  </si>
  <si>
    <t>&lt;mydocuments&gt;\SteelWedge\CE6\ed\swoverrides\092010</t>
  </si>
  <si>
    <t>currentSelectedLocale</t>
  </si>
  <si>
    <t>en_US</t>
  </si>
  <si>
    <t>8654d5710a0100aa0205ccde62695948</t>
  </si>
  <si>
    <t>A</t>
  </si>
  <si>
    <t>GBY.PRODUCT HIERARCHY at FAMILY_CD equals SPR-77</t>
  </si>
  <si>
    <t>GBY.CUSTOMER HIERARCHY at ALL equals TRUE</t>
  </si>
  <si>
    <t>GBY.SOURCE HIERARCHY at ALL equals TRUE</t>
  </si>
  <si>
    <t>Template Time Series</t>
  </si>
  <si>
    <t>AMERICAN EXPRESS100^AMERICAN EXPRESS100</t>
  </si>
  <si>
    <t>PROD_SITE_COUNT</t>
  </si>
  <si>
    <t>Items Filtered:</t>
  </si>
  <si>
    <t>No TS hidden</t>
  </si>
  <si>
    <t>No. items</t>
  </si>
  <si>
    <t>Desc</t>
  </si>
  <si>
    <t>ID &amp; Desc</t>
  </si>
  <si>
    <t>Yes</t>
  </si>
  <si>
    <t>0.0</t>
  </si>
  <si>
    <t/>
  </si>
  <si>
    <t>Source|1001~~CalcPad 1000</t>
  </si>
  <si>
    <t>Start Date:</t>
  </si>
  <si>
    <t>At a Glance</t>
  </si>
  <si>
    <t>gbalaji</t>
  </si>
  <si>
    <t>No Perspective</t>
  </si>
  <si>
    <t>D876-GP210DB:074-650000:051^GP210DB:WESTCON EQUIP &amp; RENTALS:NIJMEGEN</t>
  </si>
  <si>
    <t>PRODUCT|D876-GP210DB~~GP210DB</t>
  </si>
  <si>
    <t>CUSTOMER|074-650000~~WESTCON EQUIP &amp; RENTALS</t>
  </si>
  <si>
    <t>Planning Dashboard</t>
  </si>
  <si>
    <t>Planning View'!AI18:AW18</t>
  </si>
  <si>
    <t>Search Metric (All)</t>
  </si>
  <si>
    <t>Customer</t>
  </si>
  <si>
    <t>Steelwedge</t>
  </si>
  <si>
    <t>External System</t>
  </si>
  <si>
    <t>PERIOD_MAPE</t>
  </si>
  <si>
    <t>Sales_Item_Id</t>
  </si>
  <si>
    <t>Sales_Item_Description</t>
  </si>
  <si>
    <t>Net_Element_Version_Id</t>
  </si>
  <si>
    <t>Net_Element_Version_Description</t>
  </si>
  <si>
    <t>Net_Element_Id</t>
  </si>
  <si>
    <t>Net_Element_Description</t>
  </si>
  <si>
    <t>Business_Line_Id</t>
  </si>
  <si>
    <t>Business_Line_Description</t>
  </si>
  <si>
    <t>Business_Unit_Id</t>
  </si>
  <si>
    <t>Business_Unit_Description</t>
  </si>
  <si>
    <t>Unit_Class_Id</t>
  </si>
  <si>
    <t>Unit_Class_Description</t>
  </si>
  <si>
    <t>SW_Prod_Type</t>
  </si>
  <si>
    <t>Unit_Of_Measure</t>
  </si>
  <si>
    <t>Lead_KSI_Flag</t>
  </si>
  <si>
    <t>DSP_Product_Family</t>
  </si>
  <si>
    <t>DSP_Product_Line</t>
  </si>
  <si>
    <t>SNP_Relevance</t>
  </si>
  <si>
    <t>Phase_In_Start_Date</t>
  </si>
  <si>
    <t>Phase_Out_Start_Date</t>
  </si>
  <si>
    <t>Free_Sales_Start_Date</t>
  </si>
  <si>
    <t>PIPO_Activity_Scheduled</t>
  </si>
  <si>
    <t>Replaced_By</t>
  </si>
  <si>
    <t>To_Replace</t>
  </si>
  <si>
    <t>Last_Order_Date</t>
  </si>
  <si>
    <t>Last_Delivery_Date</t>
  </si>
  <si>
    <t>DPA_Reporting_Flag</t>
  </si>
  <si>
    <t>GIC</t>
  </si>
  <si>
    <t>Management_Reporting_Flag</t>
  </si>
  <si>
    <t>Port_Factor</t>
  </si>
  <si>
    <t>Planning_Status</t>
  </si>
  <si>
    <t>Planning_Type</t>
  </si>
  <si>
    <t>Product_Category</t>
  </si>
  <si>
    <t>Product_Lifecycle_State</t>
  </si>
  <si>
    <t>KSI_CT_CT_Planning_Start_Period</t>
  </si>
  <si>
    <t>Is_Active</t>
  </si>
  <si>
    <t>Is_Discontinued</t>
  </si>
  <si>
    <t>Group_Key_Id</t>
  </si>
  <si>
    <t>Group_Key_Description</t>
  </si>
  <si>
    <t>Customer_Team_Id</t>
  </si>
  <si>
    <t>Customer_Team_Description</t>
  </si>
  <si>
    <t>Sub_Region_Id</t>
  </si>
  <si>
    <t>Sub_Region_Description</t>
  </si>
  <si>
    <t>Region_Id</t>
  </si>
  <si>
    <t>Region_Description</t>
  </si>
  <si>
    <t>Cluster_Id</t>
  </si>
  <si>
    <t>Cluster_Description</t>
  </si>
  <si>
    <t>Global_Id</t>
  </si>
  <si>
    <t>Global_Description</t>
  </si>
  <si>
    <t>Country</t>
  </si>
  <si>
    <t>Country_Description</t>
  </si>
  <si>
    <t>NSN_Region</t>
  </si>
  <si>
    <t>NSN_Sub_Region</t>
  </si>
  <si>
    <t>Planning_Mode_Flag</t>
  </si>
  <si>
    <t>Global_CBT_Id</t>
  </si>
  <si>
    <t>Global_CBT_Description</t>
  </si>
  <si>
    <t>CBT_Id</t>
  </si>
  <si>
    <t>CBT_Description</t>
  </si>
  <si>
    <t xml:space="preserve">Product </t>
  </si>
  <si>
    <t>MAPE (Mean Absolute Percent Error) of past 3 months of Region Adj (Units) against Deliveries (Units)</t>
  </si>
  <si>
    <t>Last 3 months Orders</t>
  </si>
  <si>
    <t>Orders (Units) - Current + future 2 months</t>
  </si>
  <si>
    <t>L3MO</t>
  </si>
  <si>
    <t>N3MO</t>
  </si>
  <si>
    <t>Initial Forecast</t>
  </si>
  <si>
    <t>Market</t>
  </si>
  <si>
    <t>Customer Request</t>
  </si>
  <si>
    <t>Project Volume</t>
  </si>
  <si>
    <t>Supply Issue</t>
  </si>
  <si>
    <t>Promotion</t>
  </si>
  <si>
    <t>Last Modified  on 7/23/2012 by gbalaji</t>
  </si>
  <si>
    <t>NO</t>
  </si>
  <si>
    <t>EUR</t>
  </si>
  <si>
    <t>EUR Dollar</t>
  </si>
  <si>
    <t>Regional CBP Template</t>
  </si>
  <si>
    <t>Previous Regional CBP (n-3) (units)</t>
  </si>
  <si>
    <t>Regional CBP Override (Units)</t>
  </si>
  <si>
    <t>Locked Regional Confirm CBP (Units)</t>
  </si>
  <si>
    <t>Regional Planner</t>
  </si>
  <si>
    <t>Equal to Previous Regional CBP (n-2) (Units) pre cycle roll</t>
  </si>
  <si>
    <t>Equal to Regional Confirm CBP (Units) once "Regional Plan Lock" workflow has been triggered</t>
  </si>
  <si>
    <t>Locked CT CBP Override (Units)</t>
  </si>
  <si>
    <t>Equal to CT CBP Override (Units) once "CT Plan Lock" workflow has been triggered</t>
  </si>
  <si>
    <t>Planning UOM</t>
  </si>
  <si>
    <t>UOM_INDEX</t>
  </si>
  <si>
    <t>SWUPD_REFRESH_UOM</t>
  </si>
  <si>
    <t>First item</t>
  </si>
  <si>
    <t>Unique TS</t>
  </si>
  <si>
    <t xml:space="preserve">Region CBP Override Region Filter (Units) </t>
  </si>
  <si>
    <t>Equal to Region CBP Override Region Filter_Intermediate (Units) * Regional CBP Override (Units)</t>
  </si>
  <si>
    <t>Locked CT CBP Override Risk Filter (Units) only SBOMs are overridable Every month when the “CT Plan Lock” event is triggered, the Regional CBP Override (Units) will get copied to the Previous Regional CBP (n-1) (units) time series.   The overrides of regional planners will then be reset to the default rule where the values becomes equal to Locked CT CBP Override Risk Filter (Units).</t>
  </si>
  <si>
    <t>Phase_In_End_date</t>
  </si>
  <si>
    <t>Phase_Out_End_Date</t>
  </si>
  <si>
    <t>Version_Flag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</si>
</sst>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8" formatCode="&quot;$&quot;#,##0.00_);[Red]\(&quot;$&quot;#,##0.00\)"/>
    <numFmt numFmtId="44" formatCode="_(&quot;$&quot;* #,##0.00_);_(&quot;$&quot;* \(#,##0.00\);_(&quot;$&quot;* &quot;-&quot;??_);_(@_)"/>
    <numFmt numFmtId="43" formatCode="_(* #,##0.00_);_(* \(#,##0.00\);_(* &quot;-&quot;??_);_(@_)"/>
    <numFmt numFmtId="164" formatCode="0.0%"/>
    <numFmt numFmtId="165" formatCode="0.0000"/>
    <numFmt numFmtId="166" formatCode="_(* #,##0_);_(* \(#,##0\);_(* &quot;-&quot;??_);_(@_)"/>
    <numFmt numFmtId="167" formatCode=";;;\∆"/>
    <numFmt numFmtId="168" formatCode="[$-409]mmm\-yy;@"/>
    <numFmt numFmtId="169" formatCode="[$-409]d\-mmm\-yy;@"/>
    <numFmt numFmtId="170" formatCode="_-&quot;£&quot;* #,##0.00_-;\-&quot;£&quot;* #,##0.00_-;_-&quot;£&quot;* &quot;-&quot;??_-;_-@_-"/>
    <numFmt numFmtId="171" formatCode="_-* #,##0.00_-;\-* #,##0.00_-;_-* &quot;-&quot;??_-;_-@_-"/>
    <numFmt numFmtId="172" formatCode="mm\-yyyy"/>
    <numFmt numFmtId="173" formatCode="mm/dd/yyyy"/>
  </numFmts>
  <fonts count="81" x14ac:knownFonts="1">
    <font>
      <sz val="10"/>
      <name val="Arial"/>
    </font>
    <font>
      <sz val="11"/>
      <color theme="1"/>
      <name val="Calibri"/>
      <family val="2"/>
      <scheme val="minor"/>
    </font>
    <font>
      <sz val="10"/>
      <name val="Arial"/>
      <family val="2"/>
    </font>
    <font>
      <b/>
      <sz val="10"/>
      <name val="Arial"/>
      <family val="2"/>
    </font>
    <font>
      <u/>
      <sz val="10"/>
      <color indexed="12"/>
      <name val="Arial"/>
      <family val="2"/>
    </font>
    <font>
      <b/>
      <sz val="10"/>
      <color indexed="12"/>
      <name val="Arial"/>
      <family val="2"/>
    </font>
    <font>
      <i/>
      <sz val="10"/>
      <name val="Arial"/>
      <family val="2"/>
    </font>
    <font>
      <b/>
      <sz val="10"/>
      <name val="Arial Narrow"/>
      <family val="2"/>
    </font>
    <font>
      <sz val="10"/>
      <name val="Arial Narrow"/>
      <family val="2"/>
    </font>
    <font>
      <sz val="8"/>
      <name val="Arial"/>
      <family val="2"/>
    </font>
    <font>
      <sz val="6"/>
      <name val="Arial"/>
      <family val="2"/>
    </font>
    <font>
      <sz val="10"/>
      <name val="Arial"/>
      <family val="2"/>
    </font>
    <font>
      <sz val="10"/>
      <color indexed="11"/>
      <name val="Arial"/>
      <family val="2"/>
    </font>
    <font>
      <b/>
      <sz val="10"/>
      <color indexed="20"/>
      <name val="Arial"/>
      <family val="2"/>
    </font>
    <font>
      <sz val="10"/>
      <color indexed="20"/>
      <name val="Arial"/>
      <family val="2"/>
    </font>
    <font>
      <sz val="3"/>
      <name val="Arial"/>
      <family val="2"/>
    </font>
    <font>
      <sz val="9"/>
      <name val="Arial"/>
      <family val="2"/>
    </font>
    <font>
      <b/>
      <sz val="10"/>
      <color indexed="9"/>
      <name val="Arial"/>
      <family val="2"/>
    </font>
    <font>
      <sz val="10"/>
      <color indexed="22"/>
      <name val="Arial Narrow"/>
      <family val="2"/>
    </font>
    <font>
      <b/>
      <sz val="8"/>
      <name val="Arial"/>
      <family val="2"/>
    </font>
    <font>
      <sz val="8"/>
      <name val="Arial"/>
      <family val="2"/>
    </font>
    <font>
      <sz val="10"/>
      <color indexed="22"/>
      <name val="Arial"/>
      <family val="2"/>
    </font>
    <font>
      <i/>
      <sz val="8"/>
      <name val="Arial"/>
      <family val="2"/>
    </font>
    <font>
      <b/>
      <sz val="8"/>
      <color indexed="81"/>
      <name val="Tahoma"/>
      <family val="2"/>
    </font>
    <font>
      <sz val="8"/>
      <color indexed="81"/>
      <name val="Tahoma"/>
      <family val="2"/>
    </font>
    <font>
      <b/>
      <sz val="9"/>
      <name val="Arial"/>
      <family val="2"/>
    </font>
    <font>
      <sz val="9"/>
      <color indexed="11"/>
      <name val="Arial"/>
      <family val="2"/>
    </font>
    <font>
      <b/>
      <sz val="9"/>
      <color indexed="10"/>
      <name val="Arial"/>
      <family val="2"/>
    </font>
    <font>
      <sz val="10"/>
      <color indexed="49"/>
      <name val="Arial"/>
      <family val="2"/>
    </font>
    <font>
      <sz val="9"/>
      <color indexed="8"/>
      <name val="Arial"/>
      <family val="2"/>
    </font>
    <font>
      <b/>
      <sz val="10"/>
      <color indexed="8"/>
      <name val="Arial"/>
      <family val="2"/>
    </font>
    <font>
      <i/>
      <sz val="9"/>
      <color indexed="8"/>
      <name val="Arial"/>
      <family val="2"/>
    </font>
    <font>
      <sz val="10"/>
      <color indexed="8"/>
      <name val="Arial"/>
      <family val="2"/>
    </font>
    <font>
      <b/>
      <sz val="10"/>
      <name val="Arial"/>
      <family val="2"/>
    </font>
    <font>
      <sz val="10"/>
      <name val="Arial"/>
      <family val="2"/>
    </font>
    <font>
      <sz val="8"/>
      <color indexed="15"/>
      <name val="Arial"/>
      <family val="2"/>
    </font>
    <font>
      <sz val="9"/>
      <color indexed="81"/>
      <name val="Tahoma"/>
      <family val="2"/>
    </font>
    <font>
      <sz val="10"/>
      <color indexed="18"/>
      <name val="Arial"/>
      <family val="2"/>
    </font>
    <font>
      <sz val="8"/>
      <color indexed="10"/>
      <name val="Tahoma"/>
      <family val="2"/>
    </font>
    <font>
      <sz val="9"/>
      <color indexed="9"/>
      <name val="Arial"/>
      <family val="2"/>
    </font>
    <font>
      <b/>
      <sz val="10"/>
      <color indexed="18"/>
      <name val="Arial"/>
      <family val="2"/>
    </font>
    <font>
      <sz val="9"/>
      <color indexed="18"/>
      <name val="Arial"/>
      <family val="2"/>
    </font>
    <font>
      <b/>
      <sz val="9"/>
      <color indexed="18"/>
      <name val="Arial"/>
      <family val="2"/>
    </font>
    <font>
      <sz val="10"/>
      <color indexed="54"/>
      <name val="Arial"/>
      <family val="2"/>
    </font>
    <font>
      <sz val="10"/>
      <color indexed="54"/>
      <name val="Arial"/>
      <family val="2"/>
    </font>
    <font>
      <sz val="9"/>
      <color indexed="54"/>
      <name val="Arial"/>
      <family val="2"/>
    </font>
    <font>
      <u/>
      <sz val="10"/>
      <color indexed="18"/>
      <name val="Arial"/>
      <family val="2"/>
    </font>
    <font>
      <sz val="10"/>
      <color indexed="18"/>
      <name val="Arial"/>
      <family val="2"/>
    </font>
    <font>
      <b/>
      <sz val="16"/>
      <color indexed="18"/>
      <name val="Arial"/>
      <family val="2"/>
    </font>
    <font>
      <b/>
      <sz val="10"/>
      <name val="Arial"/>
      <family val="2"/>
    </font>
    <font>
      <sz val="9"/>
      <color indexed="14"/>
      <name val="Arial"/>
      <family val="2"/>
    </font>
    <font>
      <sz val="9"/>
      <color theme="0"/>
      <name val="Arial"/>
      <family val="2"/>
    </font>
    <font>
      <b/>
      <sz val="9"/>
      <color indexed="49"/>
      <name val="Arial"/>
      <family val="2"/>
    </font>
    <font>
      <b/>
      <sz val="9"/>
      <color indexed="9"/>
      <name val="Arial"/>
      <family val="2"/>
    </font>
    <font>
      <sz val="9"/>
      <color indexed="49"/>
      <name val="Arial"/>
      <family val="2"/>
    </font>
    <font>
      <sz val="9"/>
      <color indexed="53"/>
      <name val="Arial"/>
      <family val="2"/>
    </font>
    <font>
      <sz val="9"/>
      <color indexed="51"/>
      <name val="Arial"/>
      <family val="2"/>
    </font>
    <font>
      <sz val="9"/>
      <color indexed="19"/>
      <name val="Arial"/>
      <family val="2"/>
    </font>
    <font>
      <b/>
      <sz val="9"/>
      <color theme="0"/>
      <name val="Arial"/>
      <family val="2"/>
    </font>
    <font>
      <sz val="9"/>
      <color theme="4" tint="-0.499984740745262"/>
      <name val="Arial"/>
      <family val="2"/>
    </font>
    <font>
      <sz val="9"/>
      <color theme="4" tint="-0.249977111117893"/>
      <name val="Arial"/>
      <family val="2"/>
    </font>
    <font>
      <b/>
      <sz val="10"/>
      <color theme="0"/>
      <name val="Arial"/>
      <family val="2"/>
    </font>
    <font>
      <sz val="9"/>
      <color theme="1" tint="0.34998626667073579"/>
      <name val="Arial"/>
      <family val="2"/>
    </font>
    <font>
      <b/>
      <i/>
      <sz val="9"/>
      <color theme="4" tint="-0.249977111117893"/>
      <name val="Arial"/>
      <family val="2"/>
    </font>
    <font>
      <b/>
      <sz val="6.25"/>
      <color rgb="FF464B4E"/>
      <name val="Arial"/>
      <family val="2"/>
    </font>
    <font>
      <b/>
      <sz val="9"/>
      <name val="Wingdings 3"/>
      <family val="1"/>
      <charset val="2"/>
    </font>
    <font>
      <b/>
      <sz val="9"/>
      <color theme="1" tint="0.249977111117893"/>
      <name val="Arial"/>
      <family val="2"/>
    </font>
    <font>
      <b/>
      <i/>
      <sz val="9"/>
      <color theme="0"/>
      <name val="Arial"/>
      <family val="2"/>
    </font>
    <font>
      <b/>
      <sz val="9"/>
      <color rgb="FF6E55A1"/>
      <name val="Arial"/>
      <family val="2"/>
    </font>
    <font>
      <sz val="11"/>
      <name val="Calibri"/>
      <family val="2"/>
    </font>
    <font>
      <b/>
      <sz val="15"/>
      <name val="Arial"/>
      <family val="2"/>
    </font>
    <font>
      <b/>
      <sz val="10"/>
      <color rgb="FFFF0000"/>
      <name val="Arial"/>
      <family val="2"/>
    </font>
    <font>
      <u/>
      <sz val="10"/>
      <color rgb="FF0000FF"/>
      <name val="Arial"/>
      <family val="2"/>
    </font>
    <font>
      <b/>
      <sz val="14"/>
      <color theme="1"/>
      <name val="Arial"/>
      <family val="2"/>
    </font>
    <font>
      <b/>
      <sz val="9"/>
      <color rgb="FF0000FF"/>
      <name val="Arial"/>
      <family val="2"/>
    </font>
    <font>
      <sz val="10"/>
      <color theme="0"/>
      <name val="Arial"/>
      <family val="2"/>
    </font>
    <font>
      <b/>
      <sz val="9"/>
      <color theme="1"/>
      <name val="Arial"/>
      <family val="2"/>
    </font>
    <font>
      <b/>
      <sz val="8"/>
      <color theme="1"/>
      <name val="Arial"/>
      <family val="2"/>
    </font>
    <font>
      <b/>
      <sz val="10"/>
      <color indexed="81"/>
      <name val="Tahoma"/>
      <family val="2"/>
    </font>
    <font>
      <sz val="9"/>
      <color theme="1"/>
      <name val="Arial"/>
      <family val="2"/>
    </font>
    <font>
      <i/>
      <sz val="9"/>
      <color theme="0"/>
      <name val="Arial"/>
      <family val="2"/>
    </font>
  </fonts>
  <fills count="21">
    <fill>
      <patternFill patternType="none"/>
    </fill>
    <fill>
      <patternFill patternType="gray125"/>
    </fill>
    <fill>
      <patternFill patternType="solid">
        <fgColor indexed="22"/>
        <bgColor indexed="64"/>
      </patternFill>
    </fill>
    <fill>
      <patternFill patternType="solid">
        <fgColor indexed="14"/>
        <bgColor indexed="64"/>
      </patternFill>
    </fill>
    <fill>
      <patternFill patternType="solid">
        <fgColor indexed="47"/>
        <bgColor indexed="64"/>
      </patternFill>
    </fill>
    <fill>
      <patternFill patternType="solid">
        <fgColor indexed="63"/>
        <bgColor indexed="64"/>
      </patternFill>
    </fill>
    <fill>
      <patternFill patternType="solid">
        <fgColor indexed="11"/>
        <bgColor indexed="64"/>
      </patternFill>
    </fill>
    <fill>
      <patternFill patternType="solid">
        <fgColor indexed="42"/>
        <bgColor indexed="64"/>
      </patternFill>
    </fill>
    <fill>
      <patternFill patternType="solid">
        <fgColor indexed="41"/>
        <bgColor indexed="64"/>
      </patternFill>
    </fill>
    <fill>
      <patternFill patternType="solid">
        <fgColor indexed="49"/>
        <bgColor indexed="64"/>
      </patternFill>
    </fill>
    <fill>
      <patternFill patternType="solid">
        <fgColor indexed="13"/>
        <bgColor indexed="64"/>
      </patternFill>
    </fill>
    <fill>
      <patternFill patternType="solid">
        <fgColor indexed="50"/>
        <bgColor indexed="64"/>
      </patternFill>
    </fill>
    <fill>
      <patternFill patternType="solid">
        <fgColor indexed="46"/>
        <bgColor indexed="64"/>
      </patternFill>
    </fill>
    <fill>
      <patternFill patternType="solid">
        <fgColor indexed="9"/>
        <bgColor indexed="64"/>
      </patternFill>
    </fill>
    <fill>
      <gradientFill degree="90">
        <stop position="0">
          <color theme="0"/>
        </stop>
        <stop position="0.5">
          <color theme="0" tint="-0.1490218817712943"/>
        </stop>
        <stop position="1">
          <color theme="0"/>
        </stop>
      </gradientFill>
    </fill>
    <fill>
      <patternFill patternType="solid">
        <fgColor theme="0"/>
        <bgColor indexed="64"/>
      </patternFill>
    </fill>
    <fill>
      <patternFill patternType="solid">
        <fgColor rgb="FFFFFF00"/>
        <bgColor auto="1"/>
      </patternFill>
    </fill>
    <fill>
      <gradientFill degree="90">
        <stop position="0">
          <color theme="0"/>
        </stop>
        <stop position="0.5">
          <color theme="0" tint="-0.25098422193060094"/>
        </stop>
        <stop position="1">
          <color theme="0"/>
        </stop>
      </gradientFill>
    </fill>
    <fill>
      <gradientFill degree="90">
        <stop position="0">
          <color theme="7"/>
        </stop>
        <stop position="0.5">
          <color theme="7" tint="-0.25098422193060094"/>
        </stop>
        <stop position="1">
          <color theme="7"/>
        </stop>
      </gradientFill>
    </fill>
    <fill>
      <gradientFill degree="270">
        <stop position="0">
          <color theme="7" tint="0.80001220740379042"/>
        </stop>
        <stop position="1">
          <color theme="7" tint="0.40000610370189521"/>
        </stop>
      </gradientFill>
    </fill>
    <fill>
      <gradientFill degree="90">
        <stop position="0">
          <color theme="7" tint="0.40000610370189521"/>
        </stop>
        <stop position="0.5">
          <color theme="7" tint="-0.25098422193060094"/>
        </stop>
        <stop position="1">
          <color theme="7" tint="0.40000610370189521"/>
        </stop>
      </gradientFill>
    </fill>
  </fills>
  <borders count="91">
    <border>
      <left/>
      <right/>
      <top/>
      <bottom/>
      <diagonal/>
    </border>
    <border>
      <left style="medium">
        <color indexed="64"/>
      </left>
      <right/>
      <top/>
      <bottom/>
      <diagonal/>
    </border>
    <border>
      <left style="medium">
        <color indexed="64"/>
      </left>
      <right/>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style="thin">
        <color indexed="23"/>
      </top>
      <bottom/>
      <diagonal/>
    </border>
    <border>
      <left/>
      <right/>
      <top style="thin">
        <color indexed="23"/>
      </top>
      <bottom style="thin">
        <color indexed="23"/>
      </bottom>
      <diagonal/>
    </border>
    <border>
      <left/>
      <right/>
      <top/>
      <bottom style="thin">
        <color indexed="23"/>
      </bottom>
      <diagonal/>
    </border>
    <border>
      <left/>
      <right style="thin">
        <color indexed="64"/>
      </right>
      <top/>
      <bottom style="thin">
        <color indexed="64"/>
      </bottom>
      <diagonal/>
    </border>
    <border>
      <left/>
      <right style="thin">
        <color indexed="64"/>
      </right>
      <top style="thin">
        <color indexed="64"/>
      </top>
      <bottom/>
      <diagonal/>
    </border>
    <border>
      <left style="thick">
        <color indexed="64"/>
      </left>
      <right/>
      <top style="thick">
        <color indexed="64"/>
      </top>
      <bottom/>
      <diagonal/>
    </border>
    <border>
      <left/>
      <right/>
      <top style="thick">
        <color indexed="64"/>
      </top>
      <bottom/>
      <diagonal/>
    </border>
    <border>
      <left/>
      <right style="medium">
        <color indexed="64"/>
      </right>
      <top style="thick">
        <color indexed="64"/>
      </top>
      <bottom/>
      <diagonal/>
    </border>
    <border>
      <left style="medium">
        <color indexed="64"/>
      </left>
      <right/>
      <top style="thick">
        <color indexed="64"/>
      </top>
      <bottom/>
      <diagonal/>
    </border>
    <border>
      <left/>
      <right style="thick">
        <color indexed="64"/>
      </right>
      <top style="thick">
        <color indexed="64"/>
      </top>
      <bottom/>
      <diagonal/>
    </border>
    <border>
      <left style="thick">
        <color indexed="64"/>
      </left>
      <right/>
      <top/>
      <bottom/>
      <diagonal/>
    </border>
    <border>
      <left style="thick">
        <color indexed="64"/>
      </left>
      <right/>
      <top style="thin">
        <color indexed="64"/>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medium">
        <color indexed="64"/>
      </right>
      <top/>
      <bottom style="thick">
        <color indexed="64"/>
      </bottom>
      <diagonal/>
    </border>
    <border>
      <left style="medium">
        <color indexed="64"/>
      </left>
      <right/>
      <top/>
      <bottom style="thick">
        <color indexed="64"/>
      </bottom>
      <diagonal/>
    </border>
    <border>
      <left/>
      <right style="thick">
        <color indexed="64"/>
      </right>
      <top/>
      <bottom style="thick">
        <color indexed="64"/>
      </bottom>
      <diagonal/>
    </border>
    <border>
      <left style="thick">
        <color indexed="64"/>
      </left>
      <right/>
      <top/>
      <bottom style="thin">
        <color indexed="64"/>
      </bottom>
      <diagonal/>
    </border>
    <border>
      <left/>
      <right style="medium">
        <color indexed="64"/>
      </right>
      <top style="thin">
        <color indexed="23"/>
      </top>
      <bottom/>
      <diagonal/>
    </border>
    <border>
      <left style="thick">
        <color indexed="64"/>
      </left>
      <right/>
      <top style="thin">
        <color indexed="23"/>
      </top>
      <bottom/>
      <diagonal/>
    </border>
    <border>
      <left style="medium">
        <color indexed="64"/>
      </left>
      <right/>
      <top style="thin">
        <color indexed="23"/>
      </top>
      <bottom/>
      <diagonal/>
    </border>
    <border>
      <left style="thick">
        <color indexed="64"/>
      </left>
      <right/>
      <top/>
      <bottom style="thin">
        <color indexed="23"/>
      </bottom>
      <diagonal/>
    </border>
    <border>
      <left/>
      <right style="medium">
        <color indexed="64"/>
      </right>
      <top/>
      <bottom style="thin">
        <color indexed="23"/>
      </bottom>
      <diagonal/>
    </border>
    <border>
      <left style="medium">
        <color indexed="64"/>
      </left>
      <right/>
      <top/>
      <bottom style="thin">
        <color indexed="23"/>
      </bottom>
      <diagonal/>
    </border>
    <border>
      <left style="thick">
        <color indexed="64"/>
      </left>
      <right style="hair">
        <color indexed="64"/>
      </right>
      <top style="hair">
        <color indexed="64"/>
      </top>
      <bottom style="hair">
        <color indexed="64"/>
      </bottom>
      <diagonal/>
    </border>
    <border>
      <left/>
      <right style="thin">
        <color indexed="15"/>
      </right>
      <top/>
      <bottom/>
      <diagonal/>
    </border>
    <border>
      <left style="thin">
        <color indexed="15"/>
      </left>
      <right style="thin">
        <color indexed="15"/>
      </right>
      <top/>
      <bottom/>
      <diagonal/>
    </border>
    <border>
      <left/>
      <right/>
      <top/>
      <bottom style="thin">
        <color indexed="15"/>
      </bottom>
      <diagonal/>
    </border>
    <border>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style="thin">
        <color indexed="15"/>
      </left>
      <right style="thin">
        <color indexed="15"/>
      </right>
      <top style="thin">
        <color indexed="15"/>
      </top>
      <bottom/>
      <diagonal/>
    </border>
    <border>
      <left style="thin">
        <color indexed="15"/>
      </left>
      <right/>
      <top/>
      <bottom/>
      <diagonal/>
    </border>
    <border>
      <left style="thin">
        <color indexed="15"/>
      </left>
      <right/>
      <top/>
      <bottom style="thin">
        <color indexed="15"/>
      </bottom>
      <diagonal/>
    </border>
    <border>
      <left/>
      <right style="thin">
        <color indexed="15"/>
      </right>
      <top/>
      <bottom style="thin">
        <color indexed="15"/>
      </bottom>
      <diagonal/>
    </border>
    <border>
      <left style="thin">
        <color indexed="15"/>
      </left>
      <right style="thin">
        <color indexed="15"/>
      </right>
      <top/>
      <bottom style="thin">
        <color indexed="15"/>
      </bottom>
      <diagonal/>
    </border>
    <border>
      <left style="double">
        <color indexed="64"/>
      </left>
      <right style="thin">
        <color indexed="22"/>
      </right>
      <top style="double">
        <color indexed="64"/>
      </top>
      <bottom style="thin">
        <color indexed="22"/>
      </bottom>
      <diagonal/>
    </border>
    <border>
      <left style="double">
        <color indexed="64"/>
      </left>
      <right style="thin">
        <color indexed="22"/>
      </right>
      <top style="thin">
        <color indexed="22"/>
      </top>
      <bottom style="thin">
        <color indexed="22"/>
      </bottom>
      <diagonal/>
    </border>
    <border>
      <left style="double">
        <color indexed="64"/>
      </left>
      <right style="thin">
        <color indexed="22"/>
      </right>
      <top style="thin">
        <color indexed="22"/>
      </top>
      <bottom style="double">
        <color indexed="64"/>
      </bottom>
      <diagonal/>
    </border>
    <border>
      <left/>
      <right/>
      <top style="double">
        <color indexed="64"/>
      </top>
      <bottom style="double">
        <color indexed="64"/>
      </bottom>
      <diagonal/>
    </border>
    <border>
      <left style="thin">
        <color indexed="22"/>
      </left>
      <right/>
      <top style="double">
        <color indexed="64"/>
      </top>
      <bottom style="thin">
        <color indexed="22"/>
      </bottom>
      <diagonal/>
    </border>
    <border>
      <left/>
      <right style="double">
        <color indexed="64"/>
      </right>
      <top style="double">
        <color indexed="64"/>
      </top>
      <bottom style="thin">
        <color indexed="22"/>
      </bottom>
      <diagonal/>
    </border>
    <border>
      <left style="thin">
        <color indexed="22"/>
      </left>
      <right/>
      <top style="thin">
        <color indexed="22"/>
      </top>
      <bottom style="thin">
        <color indexed="22"/>
      </bottom>
      <diagonal/>
    </border>
    <border>
      <left/>
      <right style="double">
        <color indexed="64"/>
      </right>
      <top style="thin">
        <color indexed="22"/>
      </top>
      <bottom style="thin">
        <color indexed="22"/>
      </bottom>
      <diagonal/>
    </border>
    <border>
      <left style="thin">
        <color indexed="22"/>
      </left>
      <right/>
      <top style="thin">
        <color indexed="22"/>
      </top>
      <bottom style="double">
        <color indexed="64"/>
      </bottom>
      <diagonal/>
    </border>
    <border>
      <left/>
      <right style="double">
        <color indexed="64"/>
      </right>
      <top style="thin">
        <color indexed="22"/>
      </top>
      <bottom style="double">
        <color indexed="64"/>
      </bottom>
      <diagonal/>
    </border>
    <border>
      <left/>
      <right/>
      <top style="double">
        <color indexed="64"/>
      </top>
      <bottom/>
      <diagonal/>
    </border>
    <border>
      <left style="hair">
        <color indexed="64"/>
      </left>
      <right style="hair">
        <color indexed="64"/>
      </right>
      <top style="hair">
        <color indexed="64"/>
      </top>
      <bottom style="hair">
        <color indexed="64"/>
      </bottom>
      <diagonal/>
    </border>
    <border>
      <left style="thin">
        <color indexed="18"/>
      </left>
      <right style="thin">
        <color indexed="18"/>
      </right>
      <top style="thin">
        <color indexed="18"/>
      </top>
      <bottom/>
      <diagonal/>
    </border>
    <border>
      <left style="thin">
        <color indexed="9"/>
      </left>
      <right/>
      <top/>
      <bottom style="thin">
        <color indexed="15"/>
      </bottom>
      <diagonal/>
    </border>
    <border>
      <left style="thin">
        <color indexed="18"/>
      </left>
      <right style="thin">
        <color indexed="15"/>
      </right>
      <top/>
      <bottom/>
      <diagonal/>
    </border>
    <border>
      <left style="thin">
        <color indexed="18"/>
      </left>
      <right style="thin">
        <color indexed="18"/>
      </right>
      <top/>
      <bottom/>
      <diagonal/>
    </border>
    <border>
      <left/>
      <right/>
      <top/>
      <bottom style="thin">
        <color auto="1"/>
      </bottom>
      <diagonal/>
    </border>
    <border>
      <left/>
      <right/>
      <top style="thin">
        <color auto="1"/>
      </top>
      <bottom/>
      <diagonal/>
    </border>
    <border>
      <left/>
      <right style="thin">
        <color indexed="15"/>
      </right>
      <top style="thin">
        <color indexed="15"/>
      </top>
      <bottom/>
      <diagonal/>
    </border>
    <border>
      <left style="thin">
        <color indexed="15"/>
      </left>
      <right style="thin">
        <color indexed="15"/>
      </right>
      <top style="thin">
        <color indexed="15"/>
      </top>
      <bottom/>
      <diagonal/>
    </border>
    <border>
      <left style="thin">
        <color indexed="15"/>
      </left>
      <right/>
      <top style="thin">
        <color indexed="15"/>
      </top>
      <bottom/>
      <diagonal/>
    </border>
    <border>
      <left/>
      <right/>
      <top style="thin">
        <color indexed="15"/>
      </top>
      <bottom/>
      <diagonal/>
    </border>
    <border>
      <left/>
      <right/>
      <top style="thin">
        <color indexed="15"/>
      </top>
      <bottom style="thin">
        <color indexed="15"/>
      </bottom>
      <diagonal/>
    </border>
    <border>
      <left style="thin">
        <color indexed="15"/>
      </left>
      <right/>
      <top style="thin">
        <color indexed="15"/>
      </top>
      <bottom style="thin">
        <color indexed="15"/>
      </bottom>
      <diagonal/>
    </border>
    <border>
      <left/>
      <right style="thin">
        <color indexed="15"/>
      </right>
      <top style="thin">
        <color indexed="15"/>
      </top>
      <bottom style="thin">
        <color indexed="15"/>
      </bottom>
      <diagonal/>
    </border>
    <border>
      <left style="thin">
        <color indexed="15"/>
      </left>
      <right/>
      <top/>
      <bottom style="double">
        <color theme="9" tint="-0.499984740745262"/>
      </bottom>
      <diagonal/>
    </border>
    <border>
      <left style="thin">
        <color indexed="9"/>
      </left>
      <right/>
      <top/>
      <bottom style="thin">
        <color indexed="15"/>
      </bottom>
      <diagonal/>
    </border>
    <border>
      <left/>
      <right/>
      <top/>
      <bottom style="thin">
        <color indexed="15"/>
      </bottom>
      <diagonal/>
    </border>
    <border>
      <left/>
      <right style="thin">
        <color indexed="9"/>
      </right>
      <top/>
      <bottom style="thin">
        <color indexed="15"/>
      </bottom>
      <diagonal/>
    </border>
    <border>
      <left/>
      <right style="thin">
        <color indexed="18"/>
      </right>
      <top style="thin">
        <color indexed="18"/>
      </top>
      <bottom/>
      <diagonal/>
    </border>
    <border>
      <left/>
      <right style="thin">
        <color indexed="18"/>
      </right>
      <top/>
      <bottom/>
      <diagonal/>
    </border>
    <border>
      <left style="thin">
        <color indexed="15"/>
      </left>
      <right/>
      <top style="thin">
        <color indexed="18"/>
      </top>
      <bottom/>
      <diagonal/>
    </border>
    <border>
      <left/>
      <right/>
      <top style="thin">
        <color theme="2" tint="-0.499984740745262"/>
      </top>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auto="1"/>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auto="1"/>
      </left>
      <right/>
      <top style="thin">
        <color auto="1"/>
      </top>
      <bottom/>
      <diagonal/>
    </border>
    <border>
      <left/>
      <right/>
      <top/>
      <bottom style="double">
        <color rgb="FFC00000"/>
      </bottom>
      <diagonal/>
    </border>
    <border>
      <left style="hair">
        <color indexed="64"/>
      </left>
      <right style="hair">
        <color indexed="64"/>
      </right>
      <top style="hair">
        <color indexed="64"/>
      </top>
      <bottom style="double">
        <color rgb="FFC00000"/>
      </bottom>
      <diagonal/>
    </border>
    <border>
      <left style="thin">
        <color indexed="15"/>
      </left>
      <right/>
      <top/>
      <bottom style="double">
        <color rgb="FFC00000"/>
      </bottom>
      <diagonal/>
    </border>
    <border>
      <left/>
      <right style="thin">
        <color indexed="15"/>
      </right>
      <top/>
      <bottom style="double">
        <color rgb="FFC00000"/>
      </bottom>
      <diagonal/>
    </border>
    <border>
      <left style="thin">
        <color indexed="15"/>
      </left>
      <right style="thin">
        <color indexed="15"/>
      </right>
      <top/>
      <bottom style="double">
        <color rgb="FFC00000"/>
      </bottom>
      <diagonal/>
    </border>
    <border>
      <left/>
      <right style="thin">
        <color indexed="18"/>
      </right>
      <top/>
      <bottom style="double">
        <color rgb="FFC00000"/>
      </bottom>
      <diagonal/>
    </border>
    <border>
      <left style="thin">
        <color indexed="18"/>
      </left>
      <right style="thin">
        <color indexed="18"/>
      </right>
      <top/>
      <bottom style="double">
        <color rgb="FFC00000"/>
      </bottom>
      <diagonal/>
    </border>
    <border>
      <left style="thin">
        <color indexed="18"/>
      </left>
      <right style="thin">
        <color indexed="15"/>
      </right>
      <top/>
      <bottom style="double">
        <color rgb="FFC00000"/>
      </bottom>
      <diagonal/>
    </border>
  </borders>
  <cellStyleXfs count="12">
    <xf numFmtId="0" fontId="0" fillId="0" borderId="0"/>
    <xf numFmtId="0" fontId="3" fillId="0" borderId="0" applyNumberFormat="0" applyFill="0" applyBorder="0" applyAlignment="0" applyProtection="0"/>
    <xf numFmtId="0" fontId="49" fillId="0" borderId="0" applyNumberForma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0" fontId="4" fillId="0" borderId="0" applyNumberFormat="0" applyFill="0" applyBorder="0" applyAlignment="0" applyProtection="0">
      <alignment vertical="top"/>
      <protection locked="0"/>
    </xf>
    <xf numFmtId="9" fontId="2" fillId="0" borderId="0" applyFont="0" applyFill="0" applyBorder="0" applyAlignment="0" applyProtection="0"/>
    <xf numFmtId="0" fontId="1" fillId="0" borderId="0"/>
    <xf numFmtId="9" fontId="1" fillId="0" borderId="0" applyFont="0" applyFill="0" applyBorder="0" applyAlignment="0" applyProtection="0"/>
    <xf numFmtId="170" fontId="1" fillId="0" borderId="0" applyFont="0" applyFill="0" applyBorder="0" applyAlignment="0" applyProtection="0"/>
    <xf numFmtId="171" fontId="1" fillId="0" borderId="0" applyFont="0" applyFill="0" applyBorder="0" applyAlignment="0" applyProtection="0"/>
    <xf numFmtId="0" fontId="2" fillId="0" borderId="0"/>
  </cellStyleXfs>
  <cellXfs count="427">
    <xf numFmtId="0" fontId="0" fillId="0" borderId="0" xfId="0"/>
    <xf numFmtId="0" fontId="61" fillId="20" borderId="76" xfId="0" applyFont="1" applyFill="1" applyBorder="1" applyAlignment="1">
      <alignment horizontal="center" vertical="center"/>
    </xf>
    <xf numFmtId="0" fontId="61" fillId="20" borderId="77" xfId="0" applyFont="1" applyFill="1" applyBorder="1" applyAlignment="1">
      <alignment horizontal="center" vertical="center"/>
    </xf>
    <xf numFmtId="0" fontId="0" fillId="0" borderId="0" xfId="0" applyFill="1"/>
    <xf numFmtId="0" fontId="3" fillId="2" borderId="0" xfId="0" applyFont="1" applyFill="1"/>
    <xf numFmtId="0" fontId="0" fillId="2" borderId="0" xfId="0" applyFill="1"/>
    <xf numFmtId="0" fontId="0" fillId="0" borderId="1" xfId="0" applyBorder="1"/>
    <xf numFmtId="0" fontId="0" fillId="0" borderId="0" xfId="0" applyBorder="1" applyAlignment="1">
      <alignment horizontal="center"/>
    </xf>
    <xf numFmtId="0" fontId="0" fillId="0" borderId="0" xfId="0" applyBorder="1" applyAlignment="1">
      <alignment horizontal="left"/>
    </xf>
    <xf numFmtId="0" fontId="0" fillId="0" borderId="0" xfId="0" applyFill="1" applyBorder="1" applyAlignment="1">
      <alignment horizontal="center"/>
    </xf>
    <xf numFmtId="0" fontId="0" fillId="0" borderId="2" xfId="0" applyBorder="1"/>
    <xf numFmtId="0" fontId="0" fillId="0" borderId="0" xfId="0" applyBorder="1"/>
    <xf numFmtId="0" fontId="0" fillId="0" borderId="3" xfId="0" applyBorder="1"/>
    <xf numFmtId="0" fontId="0" fillId="0" borderId="4" xfId="0" applyBorder="1"/>
    <xf numFmtId="0" fontId="0" fillId="0" borderId="5" xfId="0" applyBorder="1"/>
    <xf numFmtId="0" fontId="10" fillId="0" borderId="0" xfId="0" applyFont="1" applyBorder="1" applyAlignment="1">
      <alignment horizontal="center"/>
    </xf>
    <xf numFmtId="0" fontId="7" fillId="2" borderId="6" xfId="0" applyFont="1" applyFill="1" applyBorder="1"/>
    <xf numFmtId="0" fontId="7" fillId="0" borderId="0" xfId="0" applyFont="1"/>
    <xf numFmtId="165" fontId="0" fillId="0" borderId="0" xfId="0" applyNumberFormat="1"/>
    <xf numFmtId="0" fontId="3" fillId="2" borderId="0" xfId="0" applyFont="1" applyFill="1" applyBorder="1"/>
    <xf numFmtId="0" fontId="0" fillId="2" borderId="7" xfId="0" applyFill="1" applyBorder="1"/>
    <xf numFmtId="0" fontId="0" fillId="2" borderId="0" xfId="0" applyFill="1" applyBorder="1"/>
    <xf numFmtId="0" fontId="0" fillId="2" borderId="6" xfId="0" applyFill="1" applyBorder="1"/>
    <xf numFmtId="0" fontId="8" fillId="0" borderId="6" xfId="3" applyNumberFormat="1" applyFont="1" applyBorder="1" applyAlignment="1">
      <alignment horizontal="center"/>
    </xf>
    <xf numFmtId="0" fontId="0" fillId="2" borderId="8" xfId="0" applyFill="1" applyBorder="1"/>
    <xf numFmtId="10" fontId="11" fillId="0" borderId="8" xfId="6" applyNumberFormat="1" applyFont="1" applyBorder="1" applyAlignment="1">
      <alignment horizontal="center"/>
    </xf>
    <xf numFmtId="0" fontId="0" fillId="0" borderId="9" xfId="0" applyBorder="1" applyAlignment="1">
      <alignment horizontal="center"/>
    </xf>
    <xf numFmtId="0" fontId="6" fillId="2" borderId="10" xfId="0" applyFont="1" applyFill="1" applyBorder="1" applyAlignment="1">
      <alignment horizontal="center"/>
    </xf>
    <xf numFmtId="0" fontId="5" fillId="0" borderId="0" xfId="0" applyFont="1" applyBorder="1" applyAlignment="1">
      <alignment horizontal="center"/>
    </xf>
    <xf numFmtId="0" fontId="0" fillId="2" borderId="0" xfId="0" applyFill="1" applyAlignment="1">
      <alignment horizontal="center"/>
    </xf>
    <xf numFmtId="0" fontId="0" fillId="3" borderId="0" xfId="0" applyFill="1"/>
    <xf numFmtId="0" fontId="3" fillId="0" borderId="0" xfId="0" applyFont="1" applyBorder="1" applyAlignment="1">
      <alignment horizontal="center"/>
    </xf>
    <xf numFmtId="0" fontId="3" fillId="2" borderId="1" xfId="0" applyFont="1" applyFill="1" applyBorder="1"/>
    <xf numFmtId="2" fontId="0" fillId="0" borderId="0" xfId="0" applyNumberFormat="1" applyFill="1" applyBorder="1" applyAlignment="1">
      <alignment horizontal="right"/>
    </xf>
    <xf numFmtId="0" fontId="9" fillId="0" borderId="0" xfId="0" applyFont="1" applyFill="1" applyBorder="1" applyAlignment="1">
      <alignment horizontal="center"/>
    </xf>
    <xf numFmtId="0" fontId="13" fillId="0" borderId="0" xfId="0" applyFont="1" applyFill="1"/>
    <xf numFmtId="0" fontId="14" fillId="0" borderId="0" xfId="0" applyFont="1" applyFill="1"/>
    <xf numFmtId="0" fontId="3" fillId="2" borderId="11" xfId="0" applyFont="1" applyFill="1" applyBorder="1"/>
    <xf numFmtId="0" fontId="0" fillId="2" borderId="12" xfId="0" applyFill="1" applyBorder="1"/>
    <xf numFmtId="0" fontId="5" fillId="4" borderId="12" xfId="0" applyFont="1" applyFill="1" applyBorder="1"/>
    <xf numFmtId="0" fontId="0" fillId="4" borderId="12" xfId="0" applyFill="1" applyBorder="1"/>
    <xf numFmtId="0" fontId="0" fillId="0" borderId="13" xfId="0" applyFill="1" applyBorder="1"/>
    <xf numFmtId="0" fontId="17" fillId="5" borderId="14" xfId="0" applyFont="1" applyFill="1" applyBorder="1"/>
    <xf numFmtId="0" fontId="17" fillId="5" borderId="12" xfId="0" applyFont="1" applyFill="1" applyBorder="1"/>
    <xf numFmtId="0" fontId="17" fillId="5" borderId="13" xfId="0" applyFont="1" applyFill="1" applyBorder="1"/>
    <xf numFmtId="0" fontId="17" fillId="5" borderId="15" xfId="0" applyFont="1" applyFill="1" applyBorder="1"/>
    <xf numFmtId="0" fontId="3" fillId="2" borderId="16" xfId="0" applyFont="1" applyFill="1" applyBorder="1"/>
    <xf numFmtId="0" fontId="12" fillId="6" borderId="17" xfId="0" applyFont="1" applyFill="1" applyBorder="1"/>
    <xf numFmtId="0" fontId="18" fillId="0" borderId="0" xfId="0" applyFont="1" applyBorder="1"/>
    <xf numFmtId="0" fontId="19" fillId="7" borderId="1" xfId="0" applyFont="1" applyFill="1" applyBorder="1"/>
    <xf numFmtId="0" fontId="20" fillId="7" borderId="0" xfId="0" applyFont="1" applyFill="1" applyBorder="1"/>
    <xf numFmtId="0" fontId="0" fillId="7" borderId="0" xfId="0" applyFill="1" applyBorder="1"/>
    <xf numFmtId="0" fontId="20" fillId="7" borderId="18" xfId="0" applyFont="1" applyFill="1" applyBorder="1" applyAlignment="1">
      <alignment horizontal="right"/>
    </xf>
    <xf numFmtId="0" fontId="12" fillId="6" borderId="16" xfId="0" applyFont="1" applyFill="1" applyBorder="1"/>
    <xf numFmtId="0" fontId="21" fillId="0" borderId="0" xfId="0" applyFont="1" applyBorder="1"/>
    <xf numFmtId="0" fontId="0" fillId="0" borderId="0" xfId="0" applyBorder="1" applyAlignment="1">
      <alignment horizontal="right"/>
    </xf>
    <xf numFmtId="0" fontId="5" fillId="0" borderId="0" xfId="0" applyFont="1" applyFill="1" applyBorder="1" applyAlignment="1">
      <alignment horizontal="left"/>
    </xf>
    <xf numFmtId="0" fontId="3" fillId="0" borderId="1" xfId="0" applyFont="1" applyFill="1" applyBorder="1"/>
    <xf numFmtId="0" fontId="0" fillId="0" borderId="0" xfId="0" quotePrefix="1" applyBorder="1"/>
    <xf numFmtId="0" fontId="17" fillId="5" borderId="1" xfId="0" applyFont="1" applyFill="1" applyBorder="1"/>
    <xf numFmtId="0" fontId="17" fillId="5" borderId="0" xfId="0" applyFont="1" applyFill="1" applyBorder="1"/>
    <xf numFmtId="0" fontId="17" fillId="5" borderId="3" xfId="0" applyFont="1" applyFill="1" applyBorder="1"/>
    <xf numFmtId="0" fontId="0" fillId="0" borderId="0" xfId="0" applyFill="1" applyBorder="1"/>
    <xf numFmtId="0" fontId="20" fillId="7" borderId="1" xfId="0" applyFont="1" applyFill="1" applyBorder="1"/>
    <xf numFmtId="0" fontId="3" fillId="2" borderId="19" xfId="0" applyFont="1" applyFill="1" applyBorder="1"/>
    <xf numFmtId="0" fontId="0" fillId="2" borderId="20" xfId="0" applyFill="1" applyBorder="1"/>
    <xf numFmtId="0" fontId="0" fillId="0" borderId="20" xfId="0" applyBorder="1"/>
    <xf numFmtId="0" fontId="0" fillId="0" borderId="21" xfId="0" applyBorder="1"/>
    <xf numFmtId="0" fontId="3" fillId="2" borderId="22" xfId="0" applyFont="1" applyFill="1" applyBorder="1"/>
    <xf numFmtId="0" fontId="0" fillId="0" borderId="20" xfId="0" applyBorder="1" applyAlignment="1">
      <alignment horizontal="center"/>
    </xf>
    <xf numFmtId="0" fontId="20" fillId="7" borderId="22" xfId="0" applyFont="1" applyFill="1" applyBorder="1"/>
    <xf numFmtId="0" fontId="20" fillId="7" borderId="20" xfId="0" applyFont="1" applyFill="1" applyBorder="1"/>
    <xf numFmtId="0" fontId="20" fillId="7" borderId="23" xfId="0" applyFont="1" applyFill="1" applyBorder="1" applyAlignment="1">
      <alignment horizontal="right"/>
    </xf>
    <xf numFmtId="0" fontId="0" fillId="2" borderId="11" xfId="0" applyFill="1" applyBorder="1"/>
    <xf numFmtId="0" fontId="6" fillId="2" borderId="12" xfId="0" quotePrefix="1" applyFont="1" applyFill="1" applyBorder="1"/>
    <xf numFmtId="0" fontId="3" fillId="2" borderId="13" xfId="0" applyFont="1" applyFill="1" applyBorder="1" applyAlignment="1">
      <alignment horizontal="right"/>
    </xf>
    <xf numFmtId="0" fontId="22" fillId="2" borderId="12" xfId="0" applyFont="1" applyFill="1" applyBorder="1" applyAlignment="1">
      <alignment horizontal="center"/>
    </xf>
    <xf numFmtId="0" fontId="0" fillId="0" borderId="12" xfId="0" applyBorder="1"/>
    <xf numFmtId="0" fontId="6" fillId="2" borderId="0" xfId="0" quotePrefix="1" applyFont="1" applyFill="1" applyBorder="1"/>
    <xf numFmtId="0" fontId="3" fillId="2" borderId="3" xfId="0" applyFont="1" applyFill="1" applyBorder="1" applyAlignment="1">
      <alignment horizontal="right"/>
    </xf>
    <xf numFmtId="0" fontId="0" fillId="0" borderId="1" xfId="0" applyFill="1" applyBorder="1" applyAlignment="1">
      <alignment horizontal="center"/>
    </xf>
    <xf numFmtId="0" fontId="22" fillId="2" borderId="0" xfId="0" applyFont="1" applyFill="1" applyBorder="1" applyAlignment="1">
      <alignment horizontal="center"/>
    </xf>
    <xf numFmtId="0" fontId="3" fillId="0" borderId="24" xfId="0" applyFont="1" applyFill="1" applyBorder="1" applyAlignment="1">
      <alignment horizontal="center"/>
    </xf>
    <xf numFmtId="0" fontId="7" fillId="2" borderId="25" xfId="0" applyFont="1" applyFill="1" applyBorder="1" applyAlignment="1">
      <alignment horizontal="right"/>
    </xf>
    <xf numFmtId="0" fontId="0" fillId="0" borderId="1" xfId="0" applyBorder="1" applyAlignment="1">
      <alignment horizontal="center"/>
    </xf>
    <xf numFmtId="0" fontId="7" fillId="2" borderId="16" xfId="0" applyFont="1" applyFill="1" applyBorder="1"/>
    <xf numFmtId="0" fontId="0" fillId="2" borderId="3" xfId="0" applyFill="1" applyBorder="1"/>
    <xf numFmtId="0" fontId="15" fillId="0" borderId="0" xfId="0" applyFont="1" applyBorder="1" applyAlignment="1">
      <alignment horizontal="center"/>
    </xf>
    <xf numFmtId="0" fontId="7" fillId="2" borderId="26" xfId="0" applyFont="1" applyFill="1" applyBorder="1"/>
    <xf numFmtId="0" fontId="8" fillId="0" borderId="27" xfId="3" applyNumberFormat="1" applyFont="1" applyBorder="1" applyAlignment="1">
      <alignment horizontal="center"/>
    </xf>
    <xf numFmtId="0" fontId="7" fillId="2" borderId="28" xfId="0" applyFont="1" applyFill="1" applyBorder="1" applyAlignment="1">
      <alignment horizontal="center"/>
    </xf>
    <xf numFmtId="0" fontId="0" fillId="2" borderId="29" xfId="0" applyFill="1" applyBorder="1"/>
    <xf numFmtId="10" fontId="11" fillId="0" borderId="30" xfId="6" applyNumberFormat="1" applyFont="1" applyBorder="1" applyAlignment="1">
      <alignment horizontal="center"/>
    </xf>
    <xf numFmtId="0" fontId="10" fillId="0" borderId="1" xfId="0" applyFont="1" applyBorder="1" applyAlignment="1">
      <alignment horizontal="center"/>
    </xf>
    <xf numFmtId="0" fontId="7" fillId="0" borderId="16" xfId="0" applyFont="1" applyBorder="1"/>
    <xf numFmtId="0" fontId="7" fillId="0" borderId="0" xfId="0" applyFont="1" applyFill="1" applyBorder="1"/>
    <xf numFmtId="0" fontId="7" fillId="2" borderId="0" xfId="0" applyFont="1" applyFill="1" applyBorder="1"/>
    <xf numFmtId="0" fontId="7" fillId="2" borderId="3" xfId="0" applyFont="1" applyFill="1" applyBorder="1" applyAlignment="1">
      <alignment horizontal="right"/>
    </xf>
    <xf numFmtId="0" fontId="8" fillId="0" borderId="0" xfId="0" applyFont="1" applyFill="1" applyBorder="1"/>
    <xf numFmtId="0" fontId="9" fillId="0" borderId="3" xfId="0" applyFont="1" applyFill="1" applyBorder="1" applyAlignment="1">
      <alignment horizontal="center"/>
    </xf>
    <xf numFmtId="0" fontId="7" fillId="0" borderId="16" xfId="0" applyFont="1" applyFill="1" applyBorder="1"/>
    <xf numFmtId="0" fontId="7" fillId="0" borderId="19" xfId="0" applyFont="1" applyFill="1" applyBorder="1"/>
    <xf numFmtId="0" fontId="0" fillId="0" borderId="20" xfId="0" applyFill="1" applyBorder="1"/>
    <xf numFmtId="0" fontId="7" fillId="2" borderId="21" xfId="0" applyFont="1" applyFill="1" applyBorder="1" applyAlignment="1">
      <alignment horizontal="right"/>
    </xf>
    <xf numFmtId="0" fontId="0" fillId="0" borderId="22" xfId="0" applyBorder="1" applyAlignment="1">
      <alignment horizontal="center"/>
    </xf>
    <xf numFmtId="0" fontId="9" fillId="0" borderId="0" xfId="0" applyFont="1" applyBorder="1" applyAlignment="1">
      <alignment horizontal="left"/>
    </xf>
    <xf numFmtId="0" fontId="12" fillId="6" borderId="31" xfId="0" applyFont="1" applyFill="1" applyBorder="1"/>
    <xf numFmtId="0" fontId="0" fillId="8" borderId="0" xfId="0" applyFill="1"/>
    <xf numFmtId="0" fontId="16" fillId="9" borderId="0" xfId="0" applyFont="1" applyFill="1"/>
    <xf numFmtId="0" fontId="16" fillId="9" borderId="0" xfId="0" applyFont="1" applyFill="1" applyAlignment="1">
      <alignment horizontal="center"/>
    </xf>
    <xf numFmtId="0" fontId="0" fillId="9" borderId="0" xfId="0" applyFill="1"/>
    <xf numFmtId="0" fontId="16" fillId="9" borderId="0" xfId="0" applyFont="1" applyFill="1" applyAlignment="1">
      <alignment shrinkToFit="1"/>
    </xf>
    <xf numFmtId="0" fontId="25" fillId="9" borderId="0" xfId="0" applyFont="1" applyFill="1" applyBorder="1"/>
    <xf numFmtId="0" fontId="28" fillId="9" borderId="0" xfId="0" applyFont="1" applyFill="1"/>
    <xf numFmtId="0" fontId="0" fillId="10" borderId="3" xfId="0" applyFill="1" applyBorder="1"/>
    <xf numFmtId="0" fontId="0" fillId="11" borderId="0" xfId="0" applyFill="1" applyBorder="1" applyAlignment="1">
      <alignment horizontal="center"/>
    </xf>
    <xf numFmtId="0" fontId="3" fillId="11" borderId="20" xfId="0" applyFont="1" applyFill="1" applyBorder="1" applyAlignment="1">
      <alignment horizontal="center"/>
    </xf>
    <xf numFmtId="0" fontId="5" fillId="10" borderId="0" xfId="0" applyFont="1" applyFill="1" applyBorder="1" applyAlignment="1">
      <alignment horizontal="center"/>
    </xf>
    <xf numFmtId="0" fontId="0" fillId="9" borderId="0" xfId="0" applyNumberFormat="1" applyFill="1"/>
    <xf numFmtId="0" fontId="0" fillId="9" borderId="0" xfId="0" applyFill="1" applyBorder="1"/>
    <xf numFmtId="0" fontId="30" fillId="9" borderId="0" xfId="0" applyFont="1" applyFill="1" applyAlignment="1">
      <alignment horizontal="left"/>
    </xf>
    <xf numFmtId="0" fontId="6" fillId="0" borderId="0" xfId="0" applyFont="1"/>
    <xf numFmtId="0" fontId="6" fillId="9" borderId="0" xfId="0" applyFont="1" applyFill="1"/>
    <xf numFmtId="0" fontId="11" fillId="9" borderId="0" xfId="0" applyFont="1" applyFill="1"/>
    <xf numFmtId="0" fontId="29" fillId="9" borderId="0" xfId="5" applyFont="1" applyFill="1" applyBorder="1" applyAlignment="1" applyProtection="1"/>
    <xf numFmtId="0" fontId="25" fillId="9" borderId="0" xfId="0" applyFont="1" applyFill="1"/>
    <xf numFmtId="0" fontId="2" fillId="9" borderId="0" xfId="0" applyFont="1" applyFill="1"/>
    <xf numFmtId="0" fontId="33" fillId="9" borderId="0" xfId="0" applyFont="1" applyFill="1"/>
    <xf numFmtId="0" fontId="34" fillId="9" borderId="0" xfId="0" applyFont="1" applyFill="1"/>
    <xf numFmtId="0" fontId="34" fillId="9" borderId="0" xfId="0" applyFont="1" applyFill="1" applyAlignment="1">
      <alignment horizontal="left"/>
    </xf>
    <xf numFmtId="0" fontId="32" fillId="9" borderId="0" xfId="0" applyFont="1" applyFill="1" applyAlignment="1">
      <alignment horizontal="left"/>
    </xf>
    <xf numFmtId="0" fontId="35" fillId="9" borderId="0" xfId="0" applyFont="1" applyFill="1" applyAlignment="1">
      <alignment horizontal="left"/>
    </xf>
    <xf numFmtId="164" fontId="34" fillId="9" borderId="0" xfId="6" applyNumberFormat="1" applyFont="1" applyFill="1"/>
    <xf numFmtId="0" fontId="16" fillId="9" borderId="0" xfId="0" applyNumberFormat="1" applyFont="1" applyFill="1"/>
    <xf numFmtId="0" fontId="2" fillId="9" borderId="0" xfId="0" applyFont="1" applyFill="1" applyBorder="1"/>
    <xf numFmtId="0" fontId="2" fillId="9" borderId="0" xfId="0" applyFont="1" applyFill="1" applyBorder="1" applyAlignment="1">
      <alignment horizontal="center"/>
    </xf>
    <xf numFmtId="0" fontId="26" fillId="9" borderId="0" xfId="0" applyFont="1" applyFill="1" applyBorder="1" applyAlignment="1">
      <alignment horizontal="right"/>
    </xf>
    <xf numFmtId="0" fontId="0" fillId="0" borderId="0" xfId="0" quotePrefix="1"/>
    <xf numFmtId="0" fontId="0" fillId="0" borderId="0" xfId="0" applyNumberFormat="1"/>
    <xf numFmtId="0" fontId="3" fillId="9" borderId="0" xfId="0" applyFont="1" applyFill="1" applyBorder="1"/>
    <xf numFmtId="0" fontId="6" fillId="9" borderId="0" xfId="0" applyFont="1" applyFill="1" applyBorder="1"/>
    <xf numFmtId="0" fontId="3" fillId="9" borderId="0" xfId="0" applyFont="1" applyFill="1"/>
    <xf numFmtId="0" fontId="27" fillId="9" borderId="0" xfId="0" applyFont="1" applyFill="1" applyAlignment="1">
      <alignment horizontal="center"/>
    </xf>
    <xf numFmtId="0" fontId="0" fillId="2" borderId="1" xfId="0" applyFill="1" applyBorder="1"/>
    <xf numFmtId="0" fontId="3" fillId="0" borderId="0" xfId="0" applyFont="1"/>
    <xf numFmtId="0" fontId="30" fillId="0" borderId="0" xfId="0" applyFont="1"/>
    <xf numFmtId="44" fontId="2" fillId="9" borderId="0" xfId="4" applyFill="1"/>
    <xf numFmtId="8" fontId="2" fillId="9" borderId="0" xfId="4" applyNumberFormat="1" applyFill="1"/>
    <xf numFmtId="1" fontId="0" fillId="0" borderId="0" xfId="0" applyNumberFormat="1" applyFill="1" applyBorder="1" applyAlignment="1">
      <alignment horizontal="right"/>
    </xf>
    <xf numFmtId="0" fontId="0" fillId="10" borderId="0" xfId="0" quotePrefix="1" applyFill="1"/>
    <xf numFmtId="0" fontId="0" fillId="12" borderId="0" xfId="0" quotePrefix="1" applyFill="1"/>
    <xf numFmtId="0" fontId="39" fillId="9" borderId="0" xfId="0" applyFont="1" applyFill="1"/>
    <xf numFmtId="0" fontId="41" fillId="9" borderId="0" xfId="5" applyFont="1" applyFill="1" applyBorder="1" applyAlignment="1" applyProtection="1"/>
    <xf numFmtId="0" fontId="44" fillId="9" borderId="0" xfId="0" applyFont="1" applyFill="1" applyBorder="1"/>
    <xf numFmtId="0" fontId="46" fillId="9" borderId="0" xfId="5" applyFont="1" applyFill="1" applyBorder="1" applyAlignment="1" applyProtection="1"/>
    <xf numFmtId="0" fontId="40" fillId="9" borderId="43" xfId="0" applyFont="1" applyFill="1" applyBorder="1"/>
    <xf numFmtId="0" fontId="40" fillId="9" borderId="44" xfId="0" applyFont="1" applyFill="1" applyBorder="1"/>
    <xf numFmtId="0" fontId="40" fillId="9" borderId="45" xfId="0" applyFont="1" applyFill="1" applyBorder="1"/>
    <xf numFmtId="0" fontId="40" fillId="9" borderId="46" xfId="0" applyFont="1" applyFill="1" applyBorder="1"/>
    <xf numFmtId="44" fontId="40" fillId="9" borderId="46" xfId="4" applyFont="1" applyFill="1" applyBorder="1"/>
    <xf numFmtId="0" fontId="37" fillId="9" borderId="0" xfId="0" applyFont="1" applyFill="1"/>
    <xf numFmtId="0" fontId="37" fillId="0" borderId="0" xfId="0" applyFont="1"/>
    <xf numFmtId="0" fontId="47" fillId="9" borderId="0" xfId="0" applyFont="1" applyFill="1"/>
    <xf numFmtId="0" fontId="47" fillId="0" borderId="0" xfId="0" applyFont="1"/>
    <xf numFmtId="0" fontId="44" fillId="0" borderId="0" xfId="0" applyFont="1"/>
    <xf numFmtId="0" fontId="40" fillId="9" borderId="38" xfId="0" applyFont="1" applyFill="1" applyBorder="1" applyAlignment="1"/>
    <xf numFmtId="0" fontId="40" fillId="9" borderId="33" xfId="0" applyFont="1" applyFill="1" applyBorder="1" applyAlignment="1"/>
    <xf numFmtId="0" fontId="43" fillId="9" borderId="33" xfId="0" applyFont="1" applyFill="1" applyBorder="1" applyAlignment="1"/>
    <xf numFmtId="0" fontId="43" fillId="9" borderId="33" xfId="0" applyFont="1" applyFill="1" applyBorder="1" applyAlignment="1">
      <alignment horizontal="left" vertical="justify" wrapText="1"/>
    </xf>
    <xf numFmtId="0" fontId="43" fillId="9" borderId="42" xfId="0" applyFont="1" applyFill="1" applyBorder="1" applyAlignment="1">
      <alignment horizontal="left" vertical="justify" wrapText="1"/>
    </xf>
    <xf numFmtId="0" fontId="40" fillId="0" borderId="0" xfId="0" applyFont="1"/>
    <xf numFmtId="0" fontId="44" fillId="2" borderId="0" xfId="0" applyFont="1" applyFill="1"/>
    <xf numFmtId="0" fontId="44" fillId="2" borderId="0" xfId="0" applyFont="1" applyFill="1" applyAlignment="1">
      <alignment horizontal="center"/>
    </xf>
    <xf numFmtId="0" fontId="42" fillId="9" borderId="0" xfId="0" applyFont="1" applyFill="1" applyBorder="1"/>
    <xf numFmtId="0" fontId="44" fillId="9" borderId="47" xfId="0" applyFont="1" applyFill="1" applyBorder="1" applyAlignment="1"/>
    <xf numFmtId="0" fontId="44" fillId="9" borderId="48" xfId="0" applyFont="1" applyFill="1" applyBorder="1" applyAlignment="1"/>
    <xf numFmtId="0" fontId="44" fillId="9" borderId="49" xfId="0" applyFont="1" applyFill="1" applyBorder="1" applyAlignment="1"/>
    <xf numFmtId="0" fontId="44" fillId="9" borderId="50" xfId="0" applyFont="1" applyFill="1" applyBorder="1" applyAlignment="1"/>
    <xf numFmtId="17" fontId="44" fillId="9" borderId="50" xfId="0" applyNumberFormat="1" applyFont="1" applyFill="1" applyBorder="1" applyAlignment="1"/>
    <xf numFmtId="169" fontId="44" fillId="9" borderId="49" xfId="0" applyNumberFormat="1" applyFont="1" applyFill="1" applyBorder="1" applyAlignment="1"/>
    <xf numFmtId="14" fontId="44" fillId="9" borderId="50" xfId="0" applyNumberFormat="1" applyFont="1" applyFill="1" applyBorder="1" applyAlignment="1"/>
    <xf numFmtId="169" fontId="44" fillId="9" borderId="51" xfId="0" applyNumberFormat="1" applyFont="1" applyFill="1" applyBorder="1" applyAlignment="1"/>
    <xf numFmtId="14" fontId="44" fillId="9" borderId="52" xfId="0" applyNumberFormat="1" applyFont="1" applyFill="1" applyBorder="1" applyAlignment="1"/>
    <xf numFmtId="0" fontId="44" fillId="9" borderId="0" xfId="0" applyFont="1" applyFill="1"/>
    <xf numFmtId="22" fontId="44" fillId="9" borderId="53" xfId="0" applyNumberFormat="1" applyFont="1" applyFill="1" applyBorder="1" applyAlignment="1">
      <alignment vertical="top" wrapText="1"/>
    </xf>
    <xf numFmtId="49" fontId="44" fillId="9" borderId="53" xfId="0" applyNumberFormat="1" applyFont="1" applyFill="1" applyBorder="1" applyAlignment="1">
      <alignment vertical="top" wrapText="1"/>
    </xf>
    <xf numFmtId="0" fontId="44" fillId="9" borderId="53" xfId="0" applyFont="1" applyFill="1" applyBorder="1" applyAlignment="1">
      <alignment vertical="top" wrapText="1"/>
    </xf>
    <xf numFmtId="0" fontId="44" fillId="0" borderId="0" xfId="0" applyFont="1" applyBorder="1"/>
    <xf numFmtId="22" fontId="44" fillId="9" borderId="0" xfId="0" applyNumberFormat="1" applyFont="1" applyFill="1" applyBorder="1" applyAlignment="1">
      <alignment vertical="top" wrapText="1"/>
    </xf>
    <xf numFmtId="49" fontId="44" fillId="9" borderId="0" xfId="0" applyNumberFormat="1" applyFont="1" applyFill="1" applyBorder="1" applyAlignment="1">
      <alignment vertical="top" wrapText="1"/>
    </xf>
    <xf numFmtId="0" fontId="44" fillId="9" borderId="0" xfId="0" applyFont="1" applyFill="1" applyBorder="1" applyAlignment="1">
      <alignment vertical="top" wrapText="1"/>
    </xf>
    <xf numFmtId="0" fontId="2" fillId="0" borderId="0" xfId="0" applyFont="1"/>
    <xf numFmtId="0" fontId="16" fillId="9" borderId="0" xfId="0" applyFont="1" applyFill="1" applyAlignment="1">
      <alignment horizontal="center" vertical="center"/>
    </xf>
    <xf numFmtId="0" fontId="16" fillId="9" borderId="0" xfId="0" applyFont="1" applyFill="1" applyBorder="1"/>
    <xf numFmtId="0" fontId="51" fillId="9" borderId="0" xfId="0" applyFont="1" applyFill="1"/>
    <xf numFmtId="0" fontId="39" fillId="9" borderId="0" xfId="0" applyFont="1" applyFill="1" applyAlignment="1">
      <alignment horizontal="center"/>
    </xf>
    <xf numFmtId="0" fontId="39" fillId="9" borderId="0" xfId="0" applyFont="1" applyFill="1" applyBorder="1" applyAlignment="1">
      <alignment horizontal="center"/>
    </xf>
    <xf numFmtId="0" fontId="16" fillId="9" borderId="0" xfId="0" applyFont="1" applyFill="1" applyAlignment="1">
      <alignment horizontal="left"/>
    </xf>
    <xf numFmtId="0" fontId="29" fillId="9" borderId="0" xfId="0" applyFont="1" applyFill="1" applyBorder="1" applyAlignment="1">
      <alignment horizontal="left"/>
    </xf>
    <xf numFmtId="0" fontId="29" fillId="9" borderId="0" xfId="0" applyFont="1" applyFill="1" applyBorder="1" applyAlignment="1"/>
    <xf numFmtId="0" fontId="16" fillId="9" borderId="54" xfId="0" applyFont="1" applyFill="1" applyBorder="1" applyAlignment="1">
      <alignment horizontal="center" vertical="center"/>
    </xf>
    <xf numFmtId="0" fontId="16" fillId="0" borderId="0" xfId="0" applyFont="1" applyAlignment="1">
      <alignment vertical="center"/>
    </xf>
    <xf numFmtId="0" fontId="16" fillId="0" borderId="0" xfId="0" applyFont="1" applyFill="1" applyAlignment="1">
      <alignment horizontal="center" vertical="center"/>
    </xf>
    <xf numFmtId="0" fontId="16" fillId="9" borderId="0" xfId="0" quotePrefix="1" applyFont="1" applyFill="1" applyAlignment="1">
      <alignment horizontal="center" vertical="center"/>
    </xf>
    <xf numFmtId="0" fontId="16" fillId="9" borderId="0" xfId="0" applyFont="1" applyFill="1" applyAlignment="1">
      <alignment horizontal="left" vertical="center"/>
    </xf>
    <xf numFmtId="0" fontId="52" fillId="9" borderId="33" xfId="2" applyFont="1" applyFill="1" applyBorder="1" applyAlignment="1">
      <alignment horizontal="left" vertical="center" shrinkToFit="1"/>
    </xf>
    <xf numFmtId="0" fontId="25" fillId="0" borderId="0" xfId="2" applyFont="1" applyAlignment="1">
      <alignment vertical="center"/>
    </xf>
    <xf numFmtId="0" fontId="16" fillId="0" borderId="0" xfId="0" applyFont="1"/>
    <xf numFmtId="0" fontId="25" fillId="9" borderId="0" xfId="2" applyFont="1" applyFill="1"/>
    <xf numFmtId="0" fontId="53" fillId="9" borderId="0" xfId="2" applyFont="1" applyFill="1" applyAlignment="1">
      <alignment horizontal="center"/>
    </xf>
    <xf numFmtId="0" fontId="25" fillId="9" borderId="0" xfId="1" applyFont="1" applyFill="1"/>
    <xf numFmtId="0" fontId="25" fillId="9" borderId="0" xfId="1" applyFont="1" applyFill="1" applyAlignment="1">
      <alignment horizontal="center"/>
    </xf>
    <xf numFmtId="0" fontId="25" fillId="9" borderId="0" xfId="1" applyFont="1" applyFill="1" applyAlignment="1">
      <alignment horizontal="left"/>
    </xf>
    <xf numFmtId="0" fontId="25" fillId="0" borderId="0" xfId="1" applyFont="1"/>
    <xf numFmtId="0" fontId="54" fillId="9" borderId="0" xfId="0" applyFont="1" applyFill="1"/>
    <xf numFmtId="0" fontId="53" fillId="0" borderId="0" xfId="0" applyFont="1" applyFill="1" applyBorder="1" applyAlignment="1">
      <alignment vertical="center"/>
    </xf>
    <xf numFmtId="0" fontId="55" fillId="0" borderId="0" xfId="0" applyFont="1" applyBorder="1" applyAlignment="1">
      <alignment vertical="center"/>
    </xf>
    <xf numFmtId="0" fontId="56" fillId="0" borderId="0" xfId="0" applyFont="1" applyBorder="1" applyAlignment="1">
      <alignment vertical="center"/>
    </xf>
    <xf numFmtId="0" fontId="25" fillId="0" borderId="0" xfId="2" applyFont="1"/>
    <xf numFmtId="0" fontId="16" fillId="9" borderId="0" xfId="0" applyFont="1" applyFill="1" applyBorder="1" applyAlignment="1">
      <alignment horizontal="right"/>
    </xf>
    <xf numFmtId="0" fontId="60" fillId="9" borderId="0" xfId="0" applyFont="1" applyFill="1" applyAlignment="1">
      <alignment vertical="center"/>
    </xf>
    <xf numFmtId="0" fontId="59" fillId="9" borderId="38" xfId="0" applyFont="1" applyFill="1" applyBorder="1" applyAlignment="1">
      <alignment vertical="center"/>
    </xf>
    <xf numFmtId="0" fontId="58" fillId="9" borderId="33" xfId="2" applyFont="1" applyFill="1" applyBorder="1" applyAlignment="1" applyProtection="1">
      <alignment vertical="center" shrinkToFit="1"/>
    </xf>
    <xf numFmtId="0" fontId="50" fillId="0" borderId="33" xfId="0" applyFont="1" applyFill="1" applyBorder="1" applyAlignment="1">
      <alignment horizontal="left" vertical="center"/>
    </xf>
    <xf numFmtId="0" fontId="50" fillId="9" borderId="33" xfId="0" applyFont="1" applyFill="1" applyBorder="1" applyAlignment="1">
      <alignment horizontal="left" vertical="center"/>
    </xf>
    <xf numFmtId="0" fontId="3" fillId="9" borderId="0" xfId="2" applyFont="1" applyFill="1"/>
    <xf numFmtId="0" fontId="3" fillId="9" borderId="0" xfId="2" applyFont="1" applyFill="1" applyAlignment="1">
      <alignment horizontal="center"/>
    </xf>
    <xf numFmtId="0" fontId="3" fillId="9" borderId="0" xfId="2" applyNumberFormat="1" applyFont="1" applyFill="1"/>
    <xf numFmtId="0" fontId="50" fillId="0" borderId="0" xfId="0" applyFont="1" applyBorder="1" applyAlignment="1">
      <alignment vertical="center"/>
    </xf>
    <xf numFmtId="0" fontId="17" fillId="3" borderId="0" xfId="0" applyFont="1" applyFill="1" applyAlignment="1">
      <alignment horizontal="center" vertical="center"/>
    </xf>
    <xf numFmtId="0" fontId="3" fillId="2" borderId="0" xfId="0" applyFont="1" applyFill="1" applyBorder="1" applyAlignment="1"/>
    <xf numFmtId="0" fontId="17" fillId="3" borderId="0" xfId="0" applyFont="1" applyFill="1" applyAlignment="1">
      <alignment horizontal="center"/>
    </xf>
    <xf numFmtId="0" fontId="0" fillId="0" borderId="0" xfId="0" applyAlignment="1">
      <alignment horizontal="left"/>
    </xf>
    <xf numFmtId="49" fontId="43" fillId="2" borderId="0" xfId="0" applyNumberFormat="1" applyFont="1" applyFill="1" applyAlignment="1">
      <alignment horizontal="center"/>
    </xf>
    <xf numFmtId="14" fontId="0" fillId="0" borderId="0" xfId="0" applyNumberFormat="1"/>
    <xf numFmtId="0" fontId="16" fillId="9" borderId="0" xfId="0" applyFont="1" applyFill="1" applyAlignment="1">
      <alignment vertical="center"/>
    </xf>
    <xf numFmtId="0" fontId="31" fillId="9" borderId="32" xfId="0" applyFont="1" applyFill="1" applyBorder="1" applyAlignment="1">
      <alignment vertical="center"/>
    </xf>
    <xf numFmtId="167" fontId="16" fillId="9" borderId="39" xfId="3" applyNumberFormat="1" applyFont="1" applyFill="1" applyBorder="1" applyAlignment="1">
      <alignment horizontal="center" vertical="center"/>
    </xf>
    <xf numFmtId="166" fontId="16" fillId="9" borderId="32" xfId="3" applyNumberFormat="1" applyFont="1" applyFill="1" applyBorder="1" applyAlignment="1">
      <alignment horizontal="left" vertical="center"/>
    </xf>
    <xf numFmtId="166" fontId="16" fillId="0" borderId="55" xfId="3" applyNumberFormat="1" applyFont="1" applyFill="1" applyBorder="1" applyAlignment="1">
      <alignment horizontal="left" vertical="center"/>
    </xf>
    <xf numFmtId="0" fontId="57" fillId="0" borderId="0" xfId="0" applyFont="1" applyBorder="1" applyAlignment="1">
      <alignment vertical="center"/>
    </xf>
    <xf numFmtId="0" fontId="64" fillId="0" borderId="0" xfId="0" applyFont="1"/>
    <xf numFmtId="0" fontId="43" fillId="2" borderId="0" xfId="0" applyFont="1" applyFill="1" applyAlignment="1">
      <alignment horizontal="center"/>
    </xf>
    <xf numFmtId="0" fontId="43" fillId="2" borderId="0" xfId="0" applyFont="1" applyFill="1"/>
    <xf numFmtId="38" fontId="43" fillId="2" borderId="0" xfId="0" quotePrefix="1" applyNumberFormat="1" applyFont="1" applyFill="1" applyAlignment="1">
      <alignment horizontal="center"/>
    </xf>
    <xf numFmtId="38" fontId="16" fillId="13" borderId="0" xfId="0" applyNumberFormat="1" applyFont="1" applyFill="1"/>
    <xf numFmtId="0" fontId="51" fillId="15" borderId="0" xfId="0" applyFont="1" applyFill="1" applyAlignment="1">
      <alignment horizontal="left"/>
    </xf>
    <xf numFmtId="0" fontId="51" fillId="15" borderId="0" xfId="0" applyFont="1" applyFill="1" applyAlignment="1">
      <alignment horizontal="right"/>
    </xf>
    <xf numFmtId="0" fontId="51" fillId="15" borderId="0" xfId="0" applyFont="1" applyFill="1"/>
    <xf numFmtId="0" fontId="51" fillId="15" borderId="0" xfId="0" applyFont="1" applyFill="1" applyBorder="1"/>
    <xf numFmtId="0" fontId="8" fillId="0" borderId="0" xfId="3" applyNumberFormat="1" applyFont="1" applyBorder="1" applyAlignment="1">
      <alignment horizontal="center"/>
    </xf>
    <xf numFmtId="10" fontId="11" fillId="0" borderId="0" xfId="6" applyNumberFormat="1" applyFont="1" applyBorder="1" applyAlignment="1">
      <alignment horizontal="center"/>
    </xf>
    <xf numFmtId="166" fontId="16" fillId="0" borderId="55" xfId="2" applyNumberFormat="1" applyFont="1" applyFill="1" applyBorder="1" applyAlignment="1">
      <alignment horizontal="left" vertical="center"/>
    </xf>
    <xf numFmtId="0" fontId="69" fillId="0" borderId="0" xfId="0" applyFont="1"/>
    <xf numFmtId="0" fontId="58" fillId="9" borderId="0" xfId="1" applyFont="1" applyFill="1"/>
    <xf numFmtId="0" fontId="58" fillId="0" borderId="0" xfId="1" applyFont="1"/>
    <xf numFmtId="0" fontId="51" fillId="0" borderId="0" xfId="1" applyFont="1"/>
    <xf numFmtId="0" fontId="16" fillId="0" borderId="0" xfId="2" applyFont="1"/>
    <xf numFmtId="0" fontId="16" fillId="0" borderId="0" xfId="2" applyFont="1" applyBorder="1"/>
    <xf numFmtId="172" fontId="44" fillId="9" borderId="49" xfId="0" applyNumberFormat="1" applyFont="1" applyFill="1" applyBorder="1" applyAlignment="1"/>
    <xf numFmtId="0" fontId="3" fillId="0" borderId="0" xfId="1"/>
    <xf numFmtId="0" fontId="3" fillId="0" borderId="0" xfId="1" applyAlignment="1">
      <alignment vertical="center"/>
    </xf>
    <xf numFmtId="0" fontId="3" fillId="9" borderId="0" xfId="1" applyFill="1"/>
    <xf numFmtId="0" fontId="50" fillId="9" borderId="33" xfId="0" applyFont="1" applyFill="1" applyBorder="1" applyAlignment="1">
      <alignment horizontal="left" vertical="top"/>
    </xf>
    <xf numFmtId="0" fontId="50" fillId="9" borderId="33" xfId="0" applyNumberFormat="1" applyFont="1" applyFill="1" applyBorder="1" applyAlignment="1">
      <alignment horizontal="left" vertical="top"/>
    </xf>
    <xf numFmtId="38" fontId="62" fillId="0" borderId="39" xfId="3" applyNumberFormat="1" applyFont="1" applyFill="1" applyBorder="1" applyAlignment="1">
      <alignment horizontal="right" vertical="center"/>
    </xf>
    <xf numFmtId="38" fontId="62" fillId="0" borderId="0" xfId="3" applyNumberFormat="1" applyFont="1" applyFill="1" applyBorder="1" applyAlignment="1">
      <alignment horizontal="right" vertical="center"/>
    </xf>
    <xf numFmtId="0" fontId="2" fillId="9" borderId="36" xfId="0" applyFont="1" applyFill="1" applyBorder="1"/>
    <xf numFmtId="0" fontId="2" fillId="9" borderId="37" xfId="0" applyFont="1" applyFill="1" applyBorder="1"/>
    <xf numFmtId="0" fontId="2" fillId="9" borderId="37" xfId="0" applyFont="1" applyFill="1" applyBorder="1" applyAlignment="1">
      <alignment horizontal="center"/>
    </xf>
    <xf numFmtId="0" fontId="2" fillId="9" borderId="35" xfId="0" applyFont="1" applyFill="1" applyBorder="1"/>
    <xf numFmtId="0" fontId="2" fillId="9" borderId="38" xfId="0" applyFont="1" applyFill="1" applyBorder="1"/>
    <xf numFmtId="0" fontId="2" fillId="9" borderId="39" xfId="0" applyFont="1" applyFill="1" applyBorder="1"/>
    <xf numFmtId="10" fontId="2" fillId="9" borderId="0" xfId="0" applyNumberFormat="1" applyFont="1" applyFill="1" applyBorder="1"/>
    <xf numFmtId="0" fontId="2" fillId="9" borderId="32" xfId="0" applyFont="1" applyFill="1" applyBorder="1" applyAlignment="1"/>
    <xf numFmtId="0" fontId="2" fillId="9" borderId="0" xfId="0" applyNumberFormat="1" applyFont="1" applyFill="1" applyBorder="1" applyAlignment="1">
      <alignment horizontal="center"/>
    </xf>
    <xf numFmtId="0" fontId="2" fillId="9" borderId="32" xfId="0" applyFont="1" applyFill="1" applyBorder="1"/>
    <xf numFmtId="1" fontId="2" fillId="9" borderId="33" xfId="6" applyNumberFormat="1" applyFont="1" applyFill="1" applyBorder="1"/>
    <xf numFmtId="0" fontId="2" fillId="9" borderId="0" xfId="6" applyNumberFormat="1" applyFont="1" applyFill="1" applyBorder="1"/>
    <xf numFmtId="10" fontId="2" fillId="9" borderId="0" xfId="6" applyNumberFormat="1" applyFont="1" applyFill="1" applyBorder="1"/>
    <xf numFmtId="0" fontId="2" fillId="9" borderId="33" xfId="0" applyNumberFormat="1" applyFont="1" applyFill="1" applyBorder="1"/>
    <xf numFmtId="0" fontId="2" fillId="9" borderId="40" xfId="0" applyFont="1" applyFill="1" applyBorder="1"/>
    <xf numFmtId="0" fontId="2" fillId="9" borderId="41" xfId="0" applyFont="1" applyFill="1" applyBorder="1" applyAlignment="1"/>
    <xf numFmtId="0" fontId="2" fillId="9" borderId="34" xfId="0" applyFont="1" applyFill="1" applyBorder="1" applyAlignment="1">
      <alignment horizontal="center"/>
    </xf>
    <xf numFmtId="0" fontId="2" fillId="9" borderId="41" xfId="0" applyFont="1" applyFill="1" applyBorder="1"/>
    <xf numFmtId="0" fontId="2" fillId="9" borderId="33" xfId="0" applyFont="1" applyFill="1" applyBorder="1"/>
    <xf numFmtId="9" fontId="2" fillId="9" borderId="0" xfId="6" applyFont="1" applyFill="1" applyBorder="1"/>
    <xf numFmtId="0" fontId="2" fillId="9" borderId="33" xfId="6" applyNumberFormat="1" applyFont="1" applyFill="1" applyBorder="1"/>
    <xf numFmtId="167" fontId="2" fillId="9" borderId="0" xfId="0" applyNumberFormat="1" applyFont="1" applyFill="1" applyBorder="1" applyAlignment="1"/>
    <xf numFmtId="167" fontId="2" fillId="9" borderId="34" xfId="0" applyNumberFormat="1" applyFont="1" applyFill="1" applyBorder="1" applyAlignment="1"/>
    <xf numFmtId="0" fontId="2" fillId="9" borderId="34" xfId="0" applyFont="1" applyFill="1" applyBorder="1"/>
    <xf numFmtId="0" fontId="2" fillId="9" borderId="42" xfId="0" applyNumberFormat="1" applyFont="1" applyFill="1" applyBorder="1"/>
    <xf numFmtId="168" fontId="2" fillId="9" borderId="33" xfId="0" applyNumberFormat="1" applyFont="1" applyFill="1" applyBorder="1"/>
    <xf numFmtId="173" fontId="2" fillId="9" borderId="33" xfId="0" applyNumberFormat="1" applyFont="1" applyFill="1" applyBorder="1"/>
    <xf numFmtId="173" fontId="2" fillId="9" borderId="33" xfId="6" applyNumberFormat="1" applyFont="1" applyFill="1" applyBorder="1"/>
    <xf numFmtId="166" fontId="16" fillId="0" borderId="58" xfId="3" applyNumberFormat="1" applyFont="1" applyFill="1" applyBorder="1" applyAlignment="1">
      <alignment horizontal="left" vertical="center"/>
    </xf>
    <xf numFmtId="166" fontId="16" fillId="0" borderId="58" xfId="2" applyNumberFormat="1" applyFont="1" applyFill="1" applyBorder="1" applyAlignment="1">
      <alignment horizontal="left" vertical="center"/>
    </xf>
    <xf numFmtId="0" fontId="16" fillId="0" borderId="0" xfId="0" applyFont="1" applyBorder="1"/>
    <xf numFmtId="0" fontId="16" fillId="9" borderId="0" xfId="0" applyFont="1" applyFill="1" applyBorder="1" applyAlignment="1">
      <alignment vertical="center"/>
    </xf>
    <xf numFmtId="0" fontId="68" fillId="0" borderId="0" xfId="0" applyFont="1" applyFill="1" applyBorder="1" applyAlignment="1">
      <alignment vertical="center" shrinkToFit="1"/>
    </xf>
    <xf numFmtId="0" fontId="72" fillId="0" borderId="0" xfId="5" applyFont="1" applyAlignment="1" applyProtection="1"/>
    <xf numFmtId="0" fontId="3" fillId="0" borderId="0" xfId="1" applyBorder="1"/>
    <xf numFmtId="0" fontId="70" fillId="0" borderId="0" xfId="0" applyFont="1" applyBorder="1" applyAlignment="1">
      <alignment vertical="center"/>
    </xf>
    <xf numFmtId="0" fontId="2" fillId="9" borderId="63" xfId="0" applyFont="1" applyFill="1" applyBorder="1"/>
    <xf numFmtId="10" fontId="2" fillId="9" borderId="64" xfId="6" applyNumberFormat="1" applyFont="1" applyFill="1" applyBorder="1"/>
    <xf numFmtId="0" fontId="2" fillId="9" borderId="61" xfId="0" applyFont="1" applyFill="1" applyBorder="1" applyAlignment="1"/>
    <xf numFmtId="0" fontId="2" fillId="9" borderId="64" xfId="0" applyFont="1" applyFill="1" applyBorder="1" applyAlignment="1">
      <alignment horizontal="center"/>
    </xf>
    <xf numFmtId="0" fontId="2" fillId="9" borderId="61" xfId="0" applyFont="1" applyFill="1" applyBorder="1"/>
    <xf numFmtId="0" fontId="2" fillId="9" borderId="64" xfId="0" applyNumberFormat="1" applyFont="1" applyFill="1" applyBorder="1" applyAlignment="1">
      <alignment horizontal="center"/>
    </xf>
    <xf numFmtId="0" fontId="2" fillId="9" borderId="64" xfId="0" applyFont="1" applyFill="1" applyBorder="1"/>
    <xf numFmtId="166" fontId="50" fillId="9" borderId="57" xfId="0" applyNumberFormat="1" applyFont="1" applyFill="1" applyBorder="1" applyAlignment="1">
      <alignment horizontal="left" vertical="center"/>
    </xf>
    <xf numFmtId="0" fontId="16" fillId="15" borderId="0" xfId="0" applyFont="1" applyFill="1" applyAlignment="1">
      <alignment horizontal="left" vertical="center"/>
    </xf>
    <xf numFmtId="0" fontId="75" fillId="9" borderId="0" xfId="0" applyFont="1" applyFill="1"/>
    <xf numFmtId="1" fontId="2" fillId="9" borderId="62" xfId="6" applyNumberFormat="1" applyFont="1" applyFill="1" applyBorder="1"/>
    <xf numFmtId="0" fontId="66" fillId="14" borderId="65" xfId="0" applyNumberFormat="1" applyFont="1" applyFill="1" applyBorder="1" applyAlignment="1">
      <alignment horizontal="center" vertical="center"/>
    </xf>
    <xf numFmtId="0" fontId="51" fillId="18" borderId="34" xfId="0" applyFont="1" applyFill="1" applyBorder="1" applyAlignment="1">
      <alignment vertical="center"/>
    </xf>
    <xf numFmtId="0" fontId="58" fillId="18" borderId="56" xfId="2" applyFont="1" applyFill="1" applyBorder="1" applyAlignment="1">
      <alignment horizontal="center" vertical="center"/>
    </xf>
    <xf numFmtId="38" fontId="62" fillId="0" borderId="33" xfId="3" applyNumberFormat="1" applyFont="1" applyFill="1" applyBorder="1" applyAlignment="1">
      <alignment horizontal="right" vertical="center"/>
    </xf>
    <xf numFmtId="0" fontId="66" fillId="14" borderId="67" xfId="0" applyNumberFormat="1" applyFont="1" applyFill="1" applyBorder="1" applyAlignment="1">
      <alignment horizontal="center" vertical="center"/>
    </xf>
    <xf numFmtId="0" fontId="66" fillId="14" borderId="66" xfId="0" applyNumberFormat="1" applyFont="1" applyFill="1" applyBorder="1" applyAlignment="1">
      <alignment horizontal="center" vertical="center"/>
    </xf>
    <xf numFmtId="38" fontId="62" fillId="0" borderId="32" xfId="3" applyNumberFormat="1" applyFont="1" applyFill="1" applyBorder="1" applyAlignment="1">
      <alignment horizontal="right" vertical="center"/>
    </xf>
    <xf numFmtId="168" fontId="16" fillId="19" borderId="39" xfId="0" applyNumberFormat="1" applyFont="1" applyFill="1" applyBorder="1" applyAlignment="1">
      <alignment horizontal="center" vertical="center" shrinkToFit="1"/>
    </xf>
    <xf numFmtId="168" fontId="16" fillId="19" borderId="0" xfId="0" applyNumberFormat="1" applyFont="1" applyFill="1" applyBorder="1" applyAlignment="1">
      <alignment horizontal="center" vertical="center" shrinkToFit="1"/>
    </xf>
    <xf numFmtId="168" fontId="16" fillId="19" borderId="33" xfId="0" applyNumberFormat="1" applyFont="1" applyFill="1" applyBorder="1" applyAlignment="1">
      <alignment horizontal="center" vertical="center" shrinkToFit="1"/>
    </xf>
    <xf numFmtId="168" fontId="16" fillId="19" borderId="61" xfId="0" applyNumberFormat="1" applyFont="1" applyFill="1" applyBorder="1" applyAlignment="1">
      <alignment horizontal="center" vertical="center" shrinkToFit="1"/>
    </xf>
    <xf numFmtId="168" fontId="16" fillId="19" borderId="62" xfId="0" applyNumberFormat="1" applyFont="1" applyFill="1" applyBorder="1" applyAlignment="1">
      <alignment horizontal="center" vertical="center" shrinkToFit="1"/>
    </xf>
    <xf numFmtId="0" fontId="65" fillId="19" borderId="36" xfId="0" applyFont="1" applyFill="1" applyBorder="1" applyAlignment="1">
      <alignment horizontal="center"/>
    </xf>
    <xf numFmtId="0" fontId="25" fillId="19" borderId="38" xfId="0" applyFont="1" applyFill="1" applyBorder="1" applyAlignment="1">
      <alignment horizontal="left" vertical="center"/>
    </xf>
    <xf numFmtId="0" fontId="25" fillId="19" borderId="38" xfId="2" applyFont="1" applyFill="1" applyBorder="1" applyAlignment="1">
      <alignment horizontal="left" vertical="center"/>
    </xf>
    <xf numFmtId="0" fontId="25" fillId="9" borderId="0" xfId="1" applyFont="1" applyFill="1" applyBorder="1"/>
    <xf numFmtId="0" fontId="3" fillId="9" borderId="0" xfId="1" applyFill="1" applyBorder="1"/>
    <xf numFmtId="0" fontId="66" fillId="17" borderId="65" xfId="0" applyNumberFormat="1" applyFont="1" applyFill="1" applyBorder="1" applyAlignment="1">
      <alignment horizontal="center" vertical="center"/>
    </xf>
    <xf numFmtId="0" fontId="58" fillId="18" borderId="69" xfId="0" applyFont="1" applyFill="1" applyBorder="1" applyAlignment="1">
      <alignment vertical="center"/>
    </xf>
    <xf numFmtId="0" fontId="51" fillId="0" borderId="0" xfId="0" applyFont="1" applyFill="1" applyBorder="1" applyAlignment="1">
      <alignment vertical="center"/>
    </xf>
    <xf numFmtId="0" fontId="25" fillId="19" borderId="61" xfId="0" applyFont="1" applyFill="1" applyBorder="1" applyAlignment="1">
      <alignment horizontal="left" vertical="center"/>
    </xf>
    <xf numFmtId="166" fontId="16" fillId="0" borderId="72" xfId="3" applyNumberFormat="1" applyFont="1" applyFill="1" applyBorder="1" applyAlignment="1">
      <alignment horizontal="left" vertical="center"/>
    </xf>
    <xf numFmtId="166" fontId="16" fillId="0" borderId="73" xfId="3" applyNumberFormat="1" applyFont="1" applyFill="1" applyBorder="1" applyAlignment="1">
      <alignment horizontal="left" vertical="center"/>
    </xf>
    <xf numFmtId="0" fontId="25" fillId="19" borderId="63" xfId="0" applyFont="1" applyFill="1" applyBorder="1" applyAlignment="1">
      <alignment horizontal="left" vertical="center"/>
    </xf>
    <xf numFmtId="0" fontId="51" fillId="9" borderId="33" xfId="3" applyNumberFormat="1" applyFont="1" applyFill="1" applyBorder="1" applyAlignment="1">
      <alignment horizontal="left" vertical="center"/>
    </xf>
    <xf numFmtId="0" fontId="25" fillId="19" borderId="61" xfId="0" applyFont="1" applyFill="1" applyBorder="1"/>
    <xf numFmtId="166" fontId="16" fillId="0" borderId="74" xfId="3" applyNumberFormat="1" applyFont="1" applyFill="1" applyBorder="1" applyAlignment="1">
      <alignment horizontal="left" vertical="center"/>
    </xf>
    <xf numFmtId="166" fontId="16" fillId="0" borderId="39" xfId="3" applyNumberFormat="1" applyFont="1" applyFill="1" applyBorder="1" applyAlignment="1">
      <alignment horizontal="left" vertical="center"/>
    </xf>
    <xf numFmtId="166" fontId="16" fillId="0" borderId="68" xfId="3" applyNumberFormat="1" applyFont="1" applyFill="1" applyBorder="1" applyAlignment="1">
      <alignment horizontal="left" vertical="center"/>
    </xf>
    <xf numFmtId="0" fontId="51" fillId="18" borderId="0" xfId="0" applyFont="1" applyFill="1" applyBorder="1" applyAlignment="1">
      <alignment vertical="center"/>
    </xf>
    <xf numFmtId="0" fontId="25" fillId="19" borderId="33" xfId="0" applyFont="1" applyFill="1" applyBorder="1" applyAlignment="1">
      <alignment horizontal="left"/>
    </xf>
    <xf numFmtId="0" fontId="77" fillId="9" borderId="0" xfId="0" applyFont="1" applyFill="1" applyBorder="1" applyAlignment="1">
      <alignment horizontal="right"/>
    </xf>
    <xf numFmtId="0" fontId="16" fillId="0" borderId="75" xfId="0" applyFont="1" applyBorder="1" applyAlignment="1">
      <alignment vertical="center"/>
    </xf>
    <xf numFmtId="0" fontId="16" fillId="0" borderId="0" xfId="0" applyFont="1" applyBorder="1" applyAlignment="1">
      <alignment vertical="center"/>
    </xf>
    <xf numFmtId="0" fontId="16" fillId="0" borderId="59" xfId="0" applyFont="1" applyBorder="1" applyAlignment="1">
      <alignment vertical="center"/>
    </xf>
    <xf numFmtId="0" fontId="16" fillId="0" borderId="79" xfId="0" applyFont="1" applyBorder="1" applyAlignment="1">
      <alignment vertical="center"/>
    </xf>
    <xf numFmtId="0" fontId="16" fillId="0" borderId="80" xfId="0" applyFont="1" applyBorder="1" applyAlignment="1">
      <alignment vertical="center"/>
    </xf>
    <xf numFmtId="9" fontId="67" fillId="0" borderId="0" xfId="6" applyFont="1" applyFill="1" applyBorder="1" applyAlignment="1">
      <alignment horizontal="left" vertical="center" indent="1"/>
    </xf>
    <xf numFmtId="0" fontId="71" fillId="0" borderId="0" xfId="5" applyFont="1" applyBorder="1" applyAlignment="1" applyProtection="1">
      <alignment horizontal="center" vertical="center"/>
    </xf>
    <xf numFmtId="0" fontId="25" fillId="9" borderId="0" xfId="0" applyFont="1" applyFill="1" applyBorder="1" applyAlignment="1">
      <alignment vertical="center"/>
    </xf>
    <xf numFmtId="0" fontId="25" fillId="0" borderId="0" xfId="0" applyFont="1" applyBorder="1" applyAlignment="1">
      <alignment vertical="center"/>
    </xf>
    <xf numFmtId="168" fontId="74" fillId="0" borderId="78" xfId="0" applyNumberFormat="1" applyFont="1" applyFill="1" applyBorder="1" applyAlignment="1">
      <alignment horizontal="left" vertical="center" indent="1"/>
    </xf>
    <xf numFmtId="0" fontId="63" fillId="0" borderId="79" xfId="0" applyFont="1" applyFill="1" applyBorder="1" applyAlignment="1">
      <alignment horizontal="left" vertical="center" indent="1"/>
    </xf>
    <xf numFmtId="0" fontId="76" fillId="0" borderId="0" xfId="0" applyFont="1" applyAlignment="1">
      <alignment horizontal="right"/>
    </xf>
    <xf numFmtId="0" fontId="76" fillId="0" borderId="0" xfId="0" applyFont="1" applyBorder="1" applyAlignment="1">
      <alignment horizontal="right"/>
    </xf>
    <xf numFmtId="0" fontId="51" fillId="9" borderId="0" xfId="0" applyFont="1" applyFill="1" applyBorder="1"/>
    <xf numFmtId="0" fontId="58" fillId="0" borderId="0" xfId="0" applyFont="1" applyFill="1" applyBorder="1" applyAlignment="1">
      <alignment vertical="center" shrinkToFit="1"/>
    </xf>
    <xf numFmtId="0" fontId="51" fillId="0" borderId="0" xfId="0" applyFont="1" applyBorder="1"/>
    <xf numFmtId="0" fontId="51" fillId="0" borderId="0" xfId="0" applyFont="1" applyBorder="1" applyAlignment="1">
      <alignment vertical="center" wrapText="1"/>
    </xf>
    <xf numFmtId="168" fontId="51" fillId="0" borderId="0" xfId="0" applyNumberFormat="1" applyFont="1" applyBorder="1"/>
    <xf numFmtId="3" fontId="51" fillId="0" borderId="0" xfId="0" applyNumberFormat="1" applyFont="1" applyBorder="1"/>
    <xf numFmtId="0" fontId="58" fillId="0" borderId="0" xfId="1" applyFont="1" applyBorder="1"/>
    <xf numFmtId="0" fontId="58" fillId="0" borderId="0" xfId="1" applyNumberFormat="1" applyFont="1" applyBorder="1"/>
    <xf numFmtId="168" fontId="58" fillId="0" borderId="0" xfId="1" applyNumberFormat="1" applyFont="1" applyBorder="1"/>
    <xf numFmtId="168" fontId="51" fillId="0" borderId="0" xfId="1" applyNumberFormat="1" applyFont="1" applyBorder="1"/>
    <xf numFmtId="0" fontId="58" fillId="0" borderId="0" xfId="0" applyFont="1" applyBorder="1"/>
    <xf numFmtId="0" fontId="51" fillId="0" borderId="0" xfId="0" applyFont="1" applyBorder="1" applyAlignment="1">
      <alignment horizontal="right"/>
    </xf>
    <xf numFmtId="0" fontId="75" fillId="0" borderId="0" xfId="0" applyFont="1" applyBorder="1"/>
    <xf numFmtId="38" fontId="51" fillId="0" borderId="0" xfId="0" applyNumberFormat="1" applyFont="1" applyBorder="1"/>
    <xf numFmtId="0" fontId="51" fillId="0" borderId="0" xfId="0" applyFont="1" applyBorder="1" applyAlignment="1">
      <alignment vertical="top"/>
    </xf>
    <xf numFmtId="0" fontId="51" fillId="0" borderId="0" xfId="0" applyFont="1" applyBorder="1" applyAlignment="1">
      <alignment vertical="center"/>
    </xf>
    <xf numFmtId="168" fontId="51" fillId="0" borderId="0" xfId="0" applyNumberFormat="1" applyFont="1" applyBorder="1" applyAlignment="1">
      <alignment horizontal="right"/>
    </xf>
    <xf numFmtId="17" fontId="51" fillId="0" borderId="0" xfId="0" applyNumberFormat="1" applyFont="1" applyBorder="1"/>
    <xf numFmtId="0" fontId="51" fillId="0" borderId="0" xfId="0" applyNumberFormat="1" applyFont="1" applyBorder="1"/>
    <xf numFmtId="3" fontId="45" fillId="0" borderId="0" xfId="0" applyNumberFormat="1" applyFont="1" applyBorder="1"/>
    <xf numFmtId="0" fontId="25" fillId="0" borderId="0" xfId="1" applyFont="1" applyBorder="1"/>
    <xf numFmtId="0" fontId="45" fillId="0" borderId="0" xfId="0" applyFont="1" applyBorder="1"/>
    <xf numFmtId="0" fontId="61" fillId="20" borderId="81" xfId="0" applyFont="1" applyFill="1" applyBorder="1" applyAlignment="1">
      <alignment horizontal="center" vertical="center"/>
    </xf>
    <xf numFmtId="0" fontId="51" fillId="0" borderId="0" xfId="0" applyFont="1" applyAlignment="1">
      <alignment vertical="center"/>
    </xf>
    <xf numFmtId="0" fontId="79" fillId="9" borderId="0" xfId="0" applyFont="1" applyFill="1"/>
    <xf numFmtId="9" fontId="79" fillId="9" borderId="0" xfId="6" applyFont="1" applyFill="1"/>
    <xf numFmtId="0" fontId="79" fillId="0" borderId="0" xfId="0" applyFont="1"/>
    <xf numFmtId="0" fontId="75" fillId="0" borderId="0" xfId="0" applyFont="1"/>
    <xf numFmtId="166" fontId="51" fillId="9" borderId="0" xfId="0" applyNumberFormat="1" applyFont="1" applyFill="1" applyBorder="1"/>
    <xf numFmtId="0" fontId="80" fillId="9" borderId="0" xfId="0" applyFont="1" applyFill="1" applyBorder="1" applyAlignment="1">
      <alignment vertical="center"/>
    </xf>
    <xf numFmtId="0" fontId="16" fillId="9" borderId="83" xfId="0" applyFont="1" applyFill="1" applyBorder="1" applyAlignment="1">
      <alignment horizontal="center" vertical="center"/>
    </xf>
    <xf numFmtId="0" fontId="16" fillId="0" borderId="83" xfId="0" applyFont="1" applyBorder="1" applyAlignment="1">
      <alignment vertical="center"/>
    </xf>
    <xf numFmtId="0" fontId="16" fillId="9" borderId="84" xfId="0" applyFont="1" applyFill="1" applyBorder="1" applyAlignment="1">
      <alignment horizontal="center" vertical="center"/>
    </xf>
    <xf numFmtId="0" fontId="16" fillId="0" borderId="83" xfId="0" applyFont="1" applyFill="1" applyBorder="1" applyAlignment="1">
      <alignment horizontal="center" vertical="center"/>
    </xf>
    <xf numFmtId="0" fontId="16" fillId="9" borderId="83" xfId="0" quotePrefix="1" applyFont="1" applyFill="1" applyBorder="1" applyAlignment="1">
      <alignment horizontal="center" vertical="center"/>
    </xf>
    <xf numFmtId="0" fontId="16" fillId="9" borderId="83" xfId="0" applyFont="1" applyFill="1" applyBorder="1" applyAlignment="1">
      <alignment horizontal="left" vertical="center"/>
    </xf>
    <xf numFmtId="0" fontId="51" fillId="0" borderId="83" xfId="0" applyFont="1" applyBorder="1" applyAlignment="1">
      <alignment vertical="center"/>
    </xf>
    <xf numFmtId="167" fontId="16" fillId="9" borderId="85" xfId="3" applyNumberFormat="1" applyFont="1" applyFill="1" applyBorder="1" applyAlignment="1">
      <alignment horizontal="center" vertical="center"/>
    </xf>
    <xf numFmtId="166" fontId="16" fillId="9" borderId="86" xfId="3" applyNumberFormat="1" applyFont="1" applyFill="1" applyBorder="1" applyAlignment="1">
      <alignment horizontal="left" vertical="center"/>
    </xf>
    <xf numFmtId="0" fontId="51" fillId="9" borderId="87" xfId="3" applyNumberFormat="1" applyFont="1" applyFill="1" applyBorder="1" applyAlignment="1">
      <alignment horizontal="left" vertical="center"/>
    </xf>
    <xf numFmtId="166" fontId="16" fillId="0" borderId="85" xfId="3" applyNumberFormat="1" applyFont="1" applyFill="1" applyBorder="1" applyAlignment="1">
      <alignment horizontal="left" vertical="center"/>
    </xf>
    <xf numFmtId="166" fontId="16" fillId="0" borderId="88" xfId="3" applyNumberFormat="1" applyFont="1" applyFill="1" applyBorder="1" applyAlignment="1">
      <alignment horizontal="left" vertical="center"/>
    </xf>
    <xf numFmtId="166" fontId="16" fillId="0" borderId="89" xfId="3" applyNumberFormat="1" applyFont="1" applyFill="1" applyBorder="1" applyAlignment="1">
      <alignment horizontal="left" vertical="center"/>
    </xf>
    <xf numFmtId="166" fontId="16" fillId="0" borderId="89" xfId="2" applyNumberFormat="1" applyFont="1" applyFill="1" applyBorder="1" applyAlignment="1">
      <alignment horizontal="left" vertical="center"/>
    </xf>
    <xf numFmtId="166" fontId="50" fillId="9" borderId="90" xfId="0" applyNumberFormat="1" applyFont="1" applyFill="1" applyBorder="1" applyAlignment="1">
      <alignment horizontal="left" vertical="center"/>
    </xf>
    <xf numFmtId="0" fontId="50" fillId="0" borderId="87" xfId="0" applyFont="1" applyFill="1" applyBorder="1" applyAlignment="1">
      <alignment horizontal="left" vertical="center"/>
    </xf>
    <xf numFmtId="0" fontId="50" fillId="9" borderId="87" xfId="0" applyFont="1" applyFill="1" applyBorder="1" applyAlignment="1">
      <alignment horizontal="left" vertical="center"/>
    </xf>
    <xf numFmtId="0" fontId="50" fillId="9" borderId="87" xfId="0" applyFont="1" applyFill="1" applyBorder="1" applyAlignment="1">
      <alignment horizontal="left" vertical="top"/>
    </xf>
    <xf numFmtId="0" fontId="52" fillId="9" borderId="87" xfId="2" applyFont="1" applyFill="1" applyBorder="1" applyAlignment="1">
      <alignment horizontal="left" vertical="center" shrinkToFit="1"/>
    </xf>
    <xf numFmtId="38" fontId="62" fillId="0" borderId="85" xfId="3" applyNumberFormat="1" applyFont="1" applyFill="1" applyBorder="1" applyAlignment="1">
      <alignment horizontal="right" vertical="center"/>
    </xf>
    <xf numFmtId="38" fontId="62" fillId="0" borderId="83" xfId="3" applyNumberFormat="1" applyFont="1" applyFill="1" applyBorder="1" applyAlignment="1">
      <alignment horizontal="right" vertical="center"/>
    </xf>
    <xf numFmtId="38" fontId="62" fillId="0" borderId="86" xfId="3" applyNumberFormat="1" applyFont="1" applyFill="1" applyBorder="1" applyAlignment="1">
      <alignment horizontal="right" vertical="center"/>
    </xf>
    <xf numFmtId="38" fontId="62" fillId="0" borderId="87" xfId="3" applyNumberFormat="1" applyFont="1" applyFill="1" applyBorder="1" applyAlignment="1">
      <alignment horizontal="right" vertical="center"/>
    </xf>
    <xf numFmtId="0" fontId="0" fillId="0" borderId="83" xfId="0" applyBorder="1"/>
    <xf numFmtId="0" fontId="51" fillId="0" borderId="83" xfId="0" applyFont="1" applyBorder="1"/>
    <xf numFmtId="168" fontId="51" fillId="0" borderId="83" xfId="0" applyNumberFormat="1" applyFont="1" applyBorder="1" applyAlignment="1">
      <alignment horizontal="right"/>
    </xf>
    <xf numFmtId="3" fontId="51" fillId="0" borderId="83" xfId="0" applyNumberFormat="1" applyFont="1" applyBorder="1"/>
    <xf numFmtId="0" fontId="51" fillId="0" borderId="83" xfId="0" applyNumberFormat="1" applyFont="1" applyBorder="1"/>
    <xf numFmtId="0" fontId="16" fillId="0" borderId="83" xfId="0" applyFont="1" applyBorder="1"/>
    <xf numFmtId="0" fontId="3" fillId="16" borderId="76" xfId="1" applyFill="1" applyBorder="1" applyAlignment="1">
      <alignment horizontal="center" vertical="center"/>
    </xf>
    <xf numFmtId="0" fontId="3" fillId="16" borderId="77" xfId="1" applyFill="1" applyBorder="1" applyAlignment="1">
      <alignment horizontal="center" vertical="center"/>
    </xf>
    <xf numFmtId="0" fontId="58" fillId="18" borderId="70" xfId="0" applyFont="1" applyFill="1" applyBorder="1" applyAlignment="1">
      <alignment horizontal="center" vertical="center"/>
    </xf>
    <xf numFmtId="0" fontId="58" fillId="18" borderId="71" xfId="0" applyFont="1" applyFill="1" applyBorder="1" applyAlignment="1">
      <alignment horizontal="center" vertical="center"/>
    </xf>
    <xf numFmtId="0" fontId="73" fillId="0" borderId="82" xfId="0" applyFont="1" applyFill="1" applyBorder="1" applyAlignment="1">
      <alignment horizontal="center" vertical="center"/>
    </xf>
    <xf numFmtId="0" fontId="73" fillId="0" borderId="60" xfId="0" applyFont="1" applyFill="1" applyBorder="1" applyAlignment="1">
      <alignment horizontal="center" vertical="center"/>
    </xf>
    <xf numFmtId="0" fontId="25" fillId="0" borderId="0" xfId="0" applyFont="1" applyFill="1" applyBorder="1" applyAlignment="1">
      <alignment horizontal="right" vertical="center"/>
    </xf>
    <xf numFmtId="0" fontId="68" fillId="0" borderId="0" xfId="0" applyFont="1" applyFill="1" applyBorder="1" applyAlignment="1">
      <alignment horizontal="right" vertical="center" shrinkToFit="1"/>
    </xf>
    <xf numFmtId="0" fontId="48" fillId="9" borderId="0" xfId="0" applyFont="1" applyFill="1" applyAlignment="1">
      <alignment horizontal="center"/>
    </xf>
  </cellXfs>
  <cellStyles count="12">
    <cellStyle name="ColLevel_1" xfId="2" builtinId="2" iLevel="0"/>
    <cellStyle name="Comma" xfId="3" builtinId="3"/>
    <cellStyle name="Comma 2" xfId="10"/>
    <cellStyle name="Currency" xfId="4" builtinId="4"/>
    <cellStyle name="Currency 2" xfId="9"/>
    <cellStyle name="Hyperlink" xfId="5" builtinId="8"/>
    <cellStyle name="Normal" xfId="0" builtinId="0"/>
    <cellStyle name="Normal 2" xfId="7"/>
    <cellStyle name="Normal 3" xfId="11"/>
    <cellStyle name="Percent" xfId="6" builtinId="5"/>
    <cellStyle name="Percent 2" xfId="8"/>
    <cellStyle name="RowLevel_1" xfId="1" builtinId="1" iLevel="0"/>
  </cellStyles>
  <dxfs count="48">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font>
      <fill>
        <patternFill patternType="mediumGray">
          <fgColor indexed="45"/>
          <bgColor indexed="31"/>
        </patternFill>
      </fill>
    </dxf>
    <dxf>
      <fill>
        <patternFill>
          <bgColor indexed="31"/>
        </patternFill>
      </fill>
    </dxf>
    <dxf>
      <font>
        <condense val="0"/>
        <extend val="0"/>
        <color indexed="49"/>
      </font>
      <fill>
        <patternFill>
          <bgColor indexed="9"/>
        </patternFill>
      </fill>
    </dxf>
    <dxf>
      <fill>
        <patternFill>
          <bgColor indexed="31"/>
        </patternFill>
      </fill>
    </dxf>
    <dxf>
      <font>
        <strike val="0"/>
        <condense val="0"/>
        <extend val="0"/>
      </font>
      <fill>
        <patternFill patternType="solid">
          <fgColor indexed="9"/>
          <bgColor indexed="51"/>
        </patternFill>
      </fill>
    </dxf>
    <dxf>
      <fill>
        <patternFill>
          <bgColor indexed="30"/>
        </patternFill>
      </fill>
    </dxf>
    <dxf>
      <font>
        <condense val="0"/>
        <extend val="0"/>
        <color indexed="9"/>
      </font>
      <fill>
        <patternFill>
          <bgColor indexed="8"/>
        </patternFill>
      </fill>
    </dxf>
    <dxf>
      <font>
        <b/>
        <i val="0"/>
        <condense val="0"/>
        <extend val="0"/>
        <color indexed="9"/>
      </font>
      <fill>
        <patternFill>
          <bgColor indexed="8"/>
        </patternFill>
      </fill>
    </dxf>
    <dxf>
      <fill>
        <patternFill patternType="mediumGray">
          <fgColor indexed="39"/>
          <bgColor indexed="14"/>
        </patternFill>
      </fill>
    </dxf>
    <dxf>
      <font>
        <condense val="0"/>
        <extend val="0"/>
        <color indexed="10"/>
      </font>
      <fill>
        <patternFill>
          <bgColor indexed="10"/>
        </patternFill>
      </fill>
    </dxf>
    <dxf>
      <fill>
        <patternFill patternType="mediumGray">
          <fgColor indexed="39"/>
          <bgColor indexed="14"/>
        </patternFill>
      </fill>
    </dxf>
    <dxf>
      <font>
        <b/>
        <i val="0"/>
        <condense val="0"/>
        <extend val="0"/>
      </font>
      <fill>
        <patternFill patternType="mediumGray">
          <fgColor indexed="45"/>
          <bgColor indexed="31"/>
        </patternFill>
      </fill>
    </dxf>
    <dxf>
      <fill>
        <patternFill patternType="mediumGray">
          <fgColor indexed="45"/>
          <bgColor indexed="31"/>
        </patternFill>
      </fill>
    </dxf>
    <dxf>
      <font>
        <condense val="0"/>
        <extend val="0"/>
        <color indexed="10"/>
      </font>
    </dxf>
    <dxf>
      <fill>
        <patternFill>
          <bgColor indexed="31"/>
        </patternFill>
      </fill>
    </dxf>
    <dxf>
      <font>
        <b/>
        <i val="0"/>
        <color theme="0"/>
      </font>
      <fill>
        <patternFill>
          <bgColor rgb="FFFF0000"/>
        </patternFill>
      </fill>
    </dxf>
    <dxf>
      <font>
        <b/>
        <i val="0"/>
        <color rgb="FF0000FF"/>
      </font>
      <fill>
        <patternFill patternType="solid">
          <fgColor auto="1"/>
          <bgColor rgb="FF99CCFF"/>
        </patternFill>
      </fill>
    </dxf>
    <dxf>
      <font>
        <color theme="0"/>
      </font>
      <fill>
        <patternFill patternType="solid">
          <fgColor theme="0"/>
          <bgColor theme="0"/>
        </patternFill>
      </fill>
      <border>
        <left/>
        <right/>
        <top/>
        <bottom/>
      </border>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
      <font>
        <color theme="0"/>
      </font>
      <fill>
        <patternFill patternType="solid">
          <fgColor theme="0"/>
          <bgColor theme="0"/>
        </patternFill>
      </fill>
      <border>
        <left/>
        <right/>
        <top/>
        <bottom/>
      </border>
    </dxf>
    <dxf>
      <font>
        <b/>
        <i val="0"/>
        <color theme="0"/>
      </font>
      <fill>
        <patternFill>
          <bgColor rgb="FFFF0000"/>
        </patternFill>
      </fill>
    </dxf>
    <dxf>
      <font>
        <b/>
        <i val="0"/>
        <color rgb="FF0000FF"/>
      </font>
      <fill>
        <patternFill patternType="solid">
          <fgColor auto="1"/>
          <bgColor rgb="FF99CCFF"/>
        </patternFill>
      </fill>
    </dxf>
    <dxf>
      <font>
        <b/>
        <i val="0"/>
        <color theme="0"/>
      </font>
      <fill>
        <patternFill>
          <bgColor rgb="FFFF0000"/>
        </patternFill>
      </fill>
    </dxf>
    <dxf>
      <font>
        <b/>
        <i val="0"/>
        <color rgb="FF0000FF"/>
      </font>
      <fill>
        <patternFill patternType="solid">
          <fgColor auto="1"/>
          <bgColor rgb="FF99CCFF"/>
        </patternFill>
      </fill>
    </dxf>
    <dxf>
      <fill>
        <gradientFill degree="90">
          <stop position="0">
            <color theme="0"/>
          </stop>
          <stop position="0.5">
            <color rgb="FFFFC000"/>
          </stop>
          <stop position="1">
            <color theme="0"/>
          </stop>
        </gradientFill>
      </fill>
    </dxf>
    <dxf>
      <fill>
        <gradientFill degree="90">
          <stop position="0">
            <color theme="0"/>
          </stop>
          <stop position="0.5">
            <color rgb="FFC00000"/>
          </stop>
          <stop position="1">
            <color theme="0"/>
          </stop>
        </gradientFill>
      </fill>
    </dxf>
    <dxf>
      <font>
        <b/>
        <i val="0"/>
        <color theme="0"/>
      </font>
      <fill>
        <gradientFill type="path" left="0.5" right="0.5" top="0.5" bottom="0.5">
          <stop position="0">
            <color rgb="FFC00000"/>
          </stop>
          <stop position="1">
            <color rgb="FFCC620A"/>
          </stop>
        </gradientFill>
      </fill>
    </dxf>
    <dxf>
      <font>
        <color theme="0"/>
      </font>
      <fill>
        <patternFill patternType="solid">
          <fgColor theme="0"/>
          <bgColor theme="0"/>
        </patternFill>
      </fill>
      <border>
        <left/>
        <right/>
        <top/>
        <bottom/>
      </border>
    </dxf>
    <dxf>
      <font>
        <condense val="0"/>
        <extend val="0"/>
        <color indexed="9"/>
      </font>
      <fill>
        <gradientFill degree="90">
          <stop position="0">
            <color theme="7"/>
          </stop>
          <stop position="0.5">
            <color theme="7" tint="-0.25098422193060094"/>
          </stop>
          <stop position="1">
            <color theme="7"/>
          </stop>
        </gradientFill>
      </fill>
    </dxf>
    <dxf>
      <font>
        <b/>
        <i val="0"/>
        <strike val="0"/>
        <color theme="0"/>
      </font>
      <fill>
        <gradientFill degree="90">
          <stop position="0">
            <color theme="9" tint="-0.49803155613879818"/>
          </stop>
          <stop position="0.5">
            <color theme="9" tint="-0.25098422193060094"/>
          </stop>
          <stop position="1">
            <color theme="9" tint="-0.49803155613879818"/>
          </stop>
        </gradientFill>
      </fill>
      <border>
        <bottom style="thin">
          <color theme="6" tint="-0.499984740745262"/>
        </bottom>
      </border>
    </dxf>
    <dxf>
      <font>
        <condense val="0"/>
        <extend val="0"/>
        <color indexed="10"/>
      </font>
      <fill>
        <patternFill>
          <bgColor indexed="10"/>
        </patternFill>
      </fill>
    </dxf>
    <dxf>
      <font>
        <condense val="0"/>
        <extend val="0"/>
        <color indexed="11"/>
      </font>
      <fill>
        <patternFill>
          <bgColor indexed="11"/>
        </patternFill>
      </fill>
    </dxf>
    <dxf>
      <font>
        <b/>
        <i val="0"/>
        <color theme="0"/>
      </font>
      <fill>
        <patternFill>
          <bgColor rgb="FFFF0000"/>
        </patternFill>
      </fill>
    </dxf>
    <dxf>
      <font>
        <b/>
        <i val="0"/>
        <color rgb="FF0000FF"/>
      </font>
      <fill>
        <patternFill patternType="solid">
          <fgColor auto="1"/>
          <bgColor rgb="FF99CCFF"/>
        </patternFill>
      </fill>
    </dxf>
    <dxf>
      <fill>
        <patternFill patternType="mediumGray">
          <fgColor indexed="9"/>
          <bgColor indexed="26"/>
        </patternFill>
      </fill>
      <border>
        <right style="thin">
          <color indexed="31"/>
        </right>
        <top style="thin">
          <color indexed="31"/>
        </top>
        <bottom style="thin">
          <color indexed="31"/>
        </bottom>
      </border>
    </dxf>
    <dxf>
      <font>
        <b/>
        <i val="0"/>
        <condense val="0"/>
        <extend val="0"/>
        <color indexed="12"/>
      </font>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B50A00"/>
      <rgbColor rgb="00FFFFFF"/>
      <rgbColor rgb="00FF0000"/>
      <rgbColor rgb="0000FF00"/>
      <rgbColor rgb="000000FF"/>
      <rgbColor rgb="00FFFF00"/>
      <rgbColor rgb="00355677"/>
      <rgbColor rgb="00A19C77"/>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ECBBA"/>
      <rgbColor rgb="00FFFF99"/>
      <rgbColor rgb="0099CCFF"/>
      <rgbColor rgb="00FF99CC"/>
      <rgbColor rgb="00CCCCFF"/>
      <rgbColor rgb="00FFCC99"/>
      <rgbColor rgb="003366FF"/>
      <rgbColor rgb="00FFFFFF"/>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46C0A"/>
      <color rgb="FF7F63A1"/>
      <color rgb="FF0000FF"/>
      <color rgb="FF99CCFF"/>
      <color rgb="FFFFFF8B"/>
      <color rgb="FFC88500"/>
      <color rgb="FFFFCC66"/>
      <color rgb="FFB50A00"/>
      <color rgb="FFAF423F"/>
      <color rgb="FF9933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1" u="sng"/>
            </a:pPr>
            <a:r>
              <a:rPr lang="en-US" sz="1400" b="1" u="sng"/>
              <a:t>Plan Summary by Month</a:t>
            </a:r>
          </a:p>
        </c:rich>
      </c:tx>
      <c:layout/>
      <c:overlay val="0"/>
    </c:title>
    <c:autoTitleDeleted val="0"/>
    <c:plotArea>
      <c:layout/>
      <c:barChart>
        <c:barDir val="col"/>
        <c:grouping val="clustered"/>
        <c:varyColors val="0"/>
        <c:ser>
          <c:idx val="1"/>
          <c:order val="0"/>
          <c:tx>
            <c:strRef>
              <c:f>'Planning View'!$DT$8</c:f>
              <c:strCache>
                <c:ptCount val="1"/>
                <c:pt idx="0">
                  <c:v>Locked Regional Confirm CBP (Units)</c:v>
                </c:pt>
              </c:strCache>
            </c:strRef>
          </c:tx>
          <c:spPr>
            <a:gradFill flip="none" rotWithShape="1">
              <a:gsLst>
                <a:gs pos="1000">
                  <a:schemeClr val="accent1">
                    <a:lumMod val="75000"/>
                  </a:schemeClr>
                </a:gs>
                <a:gs pos="9000">
                  <a:schemeClr val="accent1">
                    <a:lumMod val="75000"/>
                  </a:schemeClr>
                </a:gs>
                <a:gs pos="100000">
                  <a:schemeClr val="tx2">
                    <a:lumMod val="60000"/>
                    <a:lumOff val="40000"/>
                  </a:schemeClr>
                </a:gs>
                <a:gs pos="80000">
                  <a:schemeClr val="tx2">
                    <a:lumMod val="60000"/>
                    <a:lumOff val="40000"/>
                  </a:schemeClr>
                </a:gs>
              </a:gsLst>
              <a:path path="circle">
                <a:fillToRect l="100000" t="100000"/>
              </a:path>
              <a:tileRect r="-100000" b="-100000"/>
            </a:gradFill>
            <a:ln w="12700">
              <a:noFill/>
              <a:prstDash val="solid"/>
            </a:ln>
            <a:effectLst>
              <a:outerShdw blurRad="50800" dist="38100" dir="2700000" algn="tl" rotWithShape="0">
                <a:prstClr val="black">
                  <a:alpha val="40000"/>
                </a:prstClr>
              </a:outerShdw>
              <a:softEdge rad="12700"/>
            </a:effectLst>
            <a:scene3d>
              <a:camera prst="orthographicFront"/>
              <a:lightRig rig="flood" dir="t"/>
            </a:scene3d>
            <a:sp3d prstMaterial="metal"/>
          </c:spPr>
          <c:invertIfNegative val="0"/>
          <c:cat>
            <c:multiLvlStrRef>
              <c:f>'Planning View'!$DU$7:$EP$7</c:f>
            </c:multiLvlStrRef>
          </c:cat>
          <c:val>
            <c:numRef>
              <c:f>'Planning View'!$DU$8:$EI$8</c:f>
            </c:numRef>
          </c:val>
        </c:ser>
        <c:dLbls>
          <c:showLegendKey val="0"/>
          <c:showVal val="0"/>
          <c:showCatName val="0"/>
          <c:showSerName val="0"/>
          <c:showPercent val="0"/>
          <c:showBubbleSize val="0"/>
        </c:dLbls>
        <c:gapWidth val="75"/>
        <c:overlap val="-25"/>
        <c:axId val="94117888"/>
        <c:axId val="94160384"/>
      </c:barChart>
      <c:lineChart>
        <c:grouping val="standard"/>
        <c:varyColors val="0"/>
        <c:ser>
          <c:idx val="0"/>
          <c:order val="1"/>
          <c:tx>
            <c:strRef>
              <c:f>'Planning View'!$DT$9</c:f>
              <c:strCache>
                <c:ptCount val="1"/>
                <c:pt idx="0">
                  <c:v>Regional CBP Override (Units)</c:v>
                </c:pt>
              </c:strCache>
            </c:strRef>
          </c:tx>
          <c:spPr>
            <a:ln w="38100">
              <a:solidFill>
                <a:srgbClr val="808000"/>
              </a:solidFill>
              <a:prstDash val="solid"/>
            </a:ln>
            <a:effectLst>
              <a:outerShdw blurRad="50800" dist="38100" dir="2700000" algn="tl" rotWithShape="0">
                <a:prstClr val="black">
                  <a:alpha val="40000"/>
                </a:prstClr>
              </a:outerShdw>
            </a:effectLst>
          </c:spPr>
          <c:marker>
            <c:symbol val="circle"/>
            <c:size val="6"/>
            <c:spPr>
              <a:solidFill>
                <a:srgbClr val="808000"/>
              </a:solidFill>
              <a:effectLst>
                <a:outerShdw blurRad="50800" dist="38100" dir="2700000" algn="tl" rotWithShape="0">
                  <a:prstClr val="black">
                    <a:alpha val="40000"/>
                  </a:prstClr>
                </a:outerShdw>
              </a:effectLst>
              <a:scene3d>
                <a:camera prst="orthographicFront"/>
                <a:lightRig rig="threePt" dir="t"/>
              </a:scene3d>
              <a:sp3d prstMaterial="dkEdge"/>
            </c:spPr>
          </c:marker>
          <c:cat>
            <c:multiLvlStrRef>
              <c:f>'Planning View'!$DU$7:$EI$7</c:f>
            </c:multiLvlStrRef>
          </c:cat>
          <c:val>
            <c:numRef>
              <c:f>'Planning View'!$DU$9:$EI$9</c:f>
            </c:numRef>
          </c:val>
          <c:smooth val="0"/>
        </c:ser>
        <c:ser>
          <c:idx val="2"/>
          <c:order val="2"/>
          <c:tx>
            <c:strRef>
              <c:f>'Planning View'!$DT$10</c:f>
              <c:strCache>
                <c:ptCount val="1"/>
                <c:pt idx="0">
                  <c:v>Previous Regional CBP (n-3) (units)</c:v>
                </c:pt>
              </c:strCache>
            </c:strRef>
          </c:tx>
          <c:spPr>
            <a:ln w="38100">
              <a:solidFill>
                <a:srgbClr val="C00000"/>
              </a:solidFill>
              <a:prstDash val="solid"/>
            </a:ln>
            <a:effectLst>
              <a:outerShdw blurRad="50800" dist="38100" dir="2700000" algn="tl" rotWithShape="0">
                <a:prstClr val="black">
                  <a:alpha val="40000"/>
                </a:prstClr>
              </a:outerShdw>
            </a:effectLst>
          </c:spPr>
          <c:marker>
            <c:symbol val="circle"/>
            <c:size val="6"/>
            <c:spPr>
              <a:solidFill>
                <a:srgbClr val="C00000"/>
              </a:solidFill>
              <a:ln>
                <a:noFill/>
                <a:prstDash val="solid"/>
              </a:ln>
              <a:effectLst>
                <a:outerShdw blurRad="50800" dist="38100" dir="2700000" algn="tl" rotWithShape="0">
                  <a:prstClr val="black">
                    <a:alpha val="40000"/>
                  </a:prstClr>
                </a:outerShdw>
              </a:effectLst>
            </c:spPr>
          </c:marker>
          <c:cat>
            <c:multiLvlStrRef>
              <c:f>'Planning View'!$DU$7:$EI$7</c:f>
            </c:multiLvlStrRef>
          </c:cat>
          <c:val>
            <c:numRef>
              <c:f>'Planning View'!$DU$10:$EI$10</c:f>
            </c:numRef>
          </c:val>
          <c:smooth val="0"/>
        </c:ser>
        <c:dLbls>
          <c:showLegendKey val="0"/>
          <c:showVal val="0"/>
          <c:showCatName val="0"/>
          <c:showSerName val="0"/>
          <c:showPercent val="0"/>
          <c:showBubbleSize val="0"/>
        </c:dLbls>
        <c:marker val="1"/>
        <c:smooth val="0"/>
        <c:axId val="94117888"/>
        <c:axId val="94160384"/>
      </c:lineChart>
      <c:catAx>
        <c:axId val="94117888"/>
        <c:scaling>
          <c:orientation val="minMax"/>
        </c:scaling>
        <c:delete val="0"/>
        <c:axPos val="b"/>
        <c:numFmt formatCode="[$-409]mmm\-yy;@" sourceLinked="1"/>
        <c:majorTickMark val="none"/>
        <c:minorTickMark val="none"/>
        <c:tickLblPos val="nextTo"/>
        <c:txPr>
          <a:bodyPr rot="-5400000" vert="horz"/>
          <a:lstStyle/>
          <a:p>
            <a:pPr>
              <a:defRPr sz="800" baseline="0">
                <a:solidFill>
                  <a:sysClr val="windowText" lastClr="000000"/>
                </a:solidFill>
              </a:defRPr>
            </a:pPr>
            <a:endParaRPr lang="en-US"/>
          </a:p>
        </c:txPr>
        <c:crossAx val="94160384"/>
        <c:crosses val="autoZero"/>
        <c:auto val="0"/>
        <c:lblAlgn val="ctr"/>
        <c:lblOffset val="100"/>
        <c:noMultiLvlLbl val="0"/>
      </c:catAx>
      <c:valAx>
        <c:axId val="94160384"/>
        <c:scaling>
          <c:orientation val="minMax"/>
        </c:scaling>
        <c:delete val="0"/>
        <c:axPos val="l"/>
        <c:majorGridlines/>
        <c:numFmt formatCode="#,##0" sourceLinked="1"/>
        <c:majorTickMark val="none"/>
        <c:minorTickMark val="none"/>
        <c:tickLblPos val="nextTo"/>
        <c:spPr>
          <a:effectLst/>
        </c:spPr>
        <c:txPr>
          <a:bodyPr rot="0" vert="horz"/>
          <a:lstStyle/>
          <a:p>
            <a:pPr>
              <a:defRPr sz="900" b="0" i="0" u="none" strike="noStrike" baseline="0">
                <a:solidFill>
                  <a:sysClr val="windowText" lastClr="000000"/>
                </a:solidFill>
                <a:latin typeface="Arial"/>
                <a:ea typeface="Arial"/>
                <a:cs typeface="Arial"/>
              </a:defRPr>
            </a:pPr>
            <a:endParaRPr lang="en-US"/>
          </a:p>
        </c:txPr>
        <c:crossAx val="94117888"/>
        <c:crosses val="autoZero"/>
        <c:crossBetween val="between"/>
      </c:valAx>
      <c:spPr>
        <a:solidFill>
          <a:srgbClr val="FFFFFF"/>
        </a:solidFill>
        <a:ln w="25400">
          <a:noFill/>
        </a:ln>
      </c:spPr>
    </c:plotArea>
    <c:legend>
      <c:legendPos val="b"/>
      <c:layout/>
      <c:overlay val="0"/>
      <c:spPr>
        <a:solidFill>
          <a:srgbClr val="FFFFFF"/>
        </a:solidFill>
        <a:ln w="6350">
          <a:solidFill>
            <a:schemeClr val="tx1"/>
          </a:solidFill>
        </a:ln>
      </c:spPr>
      <c:txPr>
        <a:bodyPr/>
        <a:lstStyle/>
        <a:p>
          <a:pPr>
            <a:defRPr sz="920" b="0" i="0" u="none" strike="noStrike" baseline="0">
              <a:solidFill>
                <a:sysClr val="windowText" lastClr="000000"/>
              </a:solidFill>
              <a:latin typeface="Arial"/>
              <a:ea typeface="Arial"/>
              <a:cs typeface="Arial"/>
            </a:defRPr>
          </a:pPr>
          <a:endParaRPr lang="en-US"/>
        </a:p>
      </c:txPr>
    </c:legend>
    <c:plotVisOnly val="1"/>
    <c:dispBlanksAs val="gap"/>
    <c:showDLblsOverMax val="0"/>
  </c:chart>
  <c:spPr>
    <a:noFill/>
    <a:ln w="12700">
      <a:no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oddHeader>&amp;A</c:oddHeader>
      <c:oddFooter>Page &amp;P</c:oddFooter>
    </c:headerFooter>
    <c:pageMargins b="1" l="0.75000000000001465" r="0.7500000000000146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28"/>
    </mc:Choice>
    <mc:Fallback>
      <c:style val="28"/>
    </mc:Fallback>
  </mc:AlternateContent>
  <c:chart>
    <c:autoTitleDeleted val="0"/>
    <c:plotArea>
      <c:layout>
        <c:manualLayout>
          <c:layoutTarget val="inner"/>
          <c:xMode val="edge"/>
          <c:yMode val="edge"/>
          <c:x val="2.8661406160947388E-2"/>
          <c:y val="1.5384615384615441E-2"/>
          <c:w val="0.92861227703776628"/>
          <c:h val="0.62771895820714763"/>
        </c:manualLayout>
      </c:layout>
      <c:barChart>
        <c:barDir val="bar"/>
        <c:grouping val="clustered"/>
        <c:varyColors val="0"/>
        <c:ser>
          <c:idx val="1"/>
          <c:order val="0"/>
          <c:invertIfNegative val="0"/>
          <c:dPt>
            <c:idx val="0"/>
            <c:invertIfNegative val="0"/>
            <c:bubble3D val="0"/>
            <c:spPr>
              <a:solidFill>
                <a:schemeClr val="accent3">
                  <a:lumMod val="75000"/>
                </a:schemeClr>
              </a:solidFill>
            </c:spPr>
          </c:dPt>
          <c:dPt>
            <c:idx val="1"/>
            <c:invertIfNegative val="0"/>
            <c:bubble3D val="0"/>
            <c:spPr>
              <a:solidFill>
                <a:srgbClr val="FFC000"/>
              </a:solidFill>
            </c:spPr>
          </c:dPt>
          <c:dPt>
            <c:idx val="2"/>
            <c:invertIfNegative val="0"/>
            <c:bubble3D val="0"/>
            <c:spPr>
              <a:solidFill>
                <a:schemeClr val="accent6">
                  <a:lumMod val="50000"/>
                </a:schemeClr>
              </a:solidFill>
            </c:spPr>
          </c:dPt>
          <c:dLbls>
            <c:numFmt formatCode="#,##0_);[Red]\(#,##0\)" sourceLinked="0"/>
            <c:txPr>
              <a:bodyPr/>
              <a:lstStyle/>
              <a:p>
                <a:pPr>
                  <a:defRPr sz="900"/>
                </a:pPr>
                <a:endParaRPr lang="en-US"/>
              </a:p>
            </c:txPr>
            <c:showLegendKey val="0"/>
            <c:showVal val="1"/>
            <c:showCatName val="0"/>
            <c:showSerName val="0"/>
            <c:showPercent val="0"/>
            <c:showBubbleSize val="0"/>
            <c:showLeaderLines val="0"/>
          </c:dLbls>
          <c:cat>
            <c:multiLvlStrRef>
              <c:f>'Planning View'!$DO$8:$DO$10</c:f>
            </c:multiLvlStrRef>
          </c:cat>
          <c:val>
            <c:numRef>
              <c:f>'Planning View'!$DP$8:$DP$10</c:f>
            </c:numRef>
          </c:val>
        </c:ser>
        <c:dLbls>
          <c:showLegendKey val="0"/>
          <c:showVal val="1"/>
          <c:showCatName val="0"/>
          <c:showSerName val="0"/>
          <c:showPercent val="0"/>
          <c:showBubbleSize val="0"/>
        </c:dLbls>
        <c:gapWidth val="75"/>
        <c:axId val="95758208"/>
        <c:axId val="101268864"/>
      </c:barChart>
      <c:catAx>
        <c:axId val="95758208"/>
        <c:scaling>
          <c:orientation val="minMax"/>
        </c:scaling>
        <c:delete val="0"/>
        <c:axPos val="l"/>
        <c:numFmt formatCode="[$-409]mmm\-yy;@" sourceLinked="1"/>
        <c:majorTickMark val="none"/>
        <c:minorTickMark val="none"/>
        <c:tickLblPos val="none"/>
        <c:crossAx val="101268864"/>
        <c:crosses val="autoZero"/>
        <c:auto val="0"/>
        <c:lblAlgn val="ctr"/>
        <c:lblOffset val="100"/>
        <c:noMultiLvlLbl val="0"/>
      </c:catAx>
      <c:valAx>
        <c:axId val="101268864"/>
        <c:scaling>
          <c:orientation val="minMax"/>
        </c:scaling>
        <c:delete val="0"/>
        <c:axPos val="b"/>
        <c:numFmt formatCode="#,##0_);[Red]\(#,##0\)" sourceLinked="0"/>
        <c:majorTickMark val="none"/>
        <c:minorTickMark val="none"/>
        <c:tickLblPos val="nextTo"/>
        <c:txPr>
          <a:bodyPr rot="0" vert="horz"/>
          <a:lstStyle/>
          <a:p>
            <a:pPr>
              <a:defRPr sz="900"/>
            </a:pPr>
            <a:endParaRPr lang="en-US"/>
          </a:p>
        </c:txPr>
        <c:crossAx val="95758208"/>
        <c:crosses val="autoZero"/>
        <c:crossBetween val="between"/>
      </c:valAx>
      <c:spPr>
        <a:noFill/>
        <a:ln>
          <a:noFill/>
        </a:ln>
      </c:spPr>
    </c:plotArea>
    <c:plotVisOnly val="1"/>
    <c:dispBlanksAs val="gap"/>
    <c:showDLblsOverMax val="0"/>
  </c:chart>
  <c:spPr>
    <a:effectLst>
      <a:innerShdw blurRad="114300">
        <a:prstClr val="black"/>
      </a:innerShdw>
    </a:effectLst>
    <a:scene3d>
      <a:camera prst="orthographicFront"/>
      <a:lightRig rig="threePt" dir="t"/>
    </a:scene3d>
    <a:sp3d>
      <a:bevelB w="0"/>
    </a:sp3d>
  </c:spPr>
  <c:printSettings>
    <c:headerFooter alignWithMargins="0">
      <c:oddHeader>&amp;A</c:oddHeader>
      <c:oddFooter>Page &amp;P</c:oddFooter>
    </c:headerFooter>
    <c:pageMargins b="1" l="0.75000000000001465" r="0.75000000000001465" t="1" header="0.5" footer="0.5"/>
    <c:pageSetup/>
  </c:printSettings>
</c:chartSpace>
</file>

<file path=xl/ctrlProps/ctrlProp1.xml><?xml version="1.0" encoding="utf-8"?>
<formControlPr xmlns="http://schemas.microsoft.com/office/spreadsheetml/2009/9/main" objectType="Drop" dropLines="3" dropStyle="combo" dx="16" fmlaLink="Configuration!$J$13" fmlaRange="Display_By" sel="3" val="0"/>
</file>

<file path=xl/ctrlProps/ctrlProp2.xml><?xml version="1.0" encoding="utf-8"?>
<formControlPr xmlns="http://schemas.microsoft.com/office/spreadsheetml/2009/9/main" objectType="Drop" dropLines="3" dropStyle="combo" dx="16" fmlaLink="Configuration!$J$13" fmlaRange="Display_By" sel="3" val="0"/>
</file>

<file path=xl/ctrlProps/ctrlProp3.xml><?xml version="1.0" encoding="utf-8"?>
<formControlPr xmlns="http://schemas.microsoft.com/office/spreadsheetml/2009/9/main" objectType="Spin" dx="16" fmlaLink="NumHistColToSee" max="30000" page="10" val="0"/>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1.png"/><Relationship Id="rId1" Type="http://schemas.openxmlformats.org/officeDocument/2006/relationships/chart" Target="../charts/chart1.xml"/><Relationship Id="rId4"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_rels/drawing5.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http://www.steelwedge.com/" TargetMode="External"/></Relationships>
</file>

<file path=xl/drawings/drawing1.xml><?xml version="1.0" encoding="utf-8"?>
<xdr:wsDr xmlns:xdr="http://schemas.openxmlformats.org/drawingml/2006/spreadsheetDrawing" xmlns:a="http://schemas.openxmlformats.org/drawingml/2006/main">
  <xdr:twoCellAnchor>
    <xdr:from>
      <xdr:col>38</xdr:col>
      <xdr:colOff>21279</xdr:colOff>
      <xdr:row>0</xdr:row>
      <xdr:rowOff>158749</xdr:rowOff>
    </xdr:from>
    <xdr:to>
      <xdr:col>49</xdr:col>
      <xdr:colOff>0</xdr:colOff>
      <xdr:row>15</xdr:row>
      <xdr:rowOff>140205</xdr:rowOff>
    </xdr:to>
    <xdr:graphicFrame macro="">
      <xdr:nvGraphicFramePr>
        <xdr:cNvPr id="134168" name="Chart 66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952500</xdr:colOff>
      <xdr:row>0</xdr:row>
      <xdr:rowOff>95247</xdr:rowOff>
    </xdr:from>
    <xdr:to>
      <xdr:col>15</xdr:col>
      <xdr:colOff>2312459</xdr:colOff>
      <xdr:row>2</xdr:row>
      <xdr:rowOff>0</xdr:rowOff>
    </xdr:to>
    <xdr:pic>
      <xdr:nvPicPr>
        <xdr:cNvPr id="6" name="Picture 4"/>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815417" y="95247"/>
          <a:ext cx="1359959" cy="3376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14</xdr:col>
      <xdr:colOff>7744</xdr:colOff>
      <xdr:row>4</xdr:row>
      <xdr:rowOff>10583</xdr:rowOff>
    </xdr:from>
    <xdr:to>
      <xdr:col>16</xdr:col>
      <xdr:colOff>0</xdr:colOff>
      <xdr:row>8</xdr:row>
      <xdr:rowOff>158750</xdr:rowOff>
    </xdr:to>
    <xdr:graphicFrame macro="">
      <xdr:nvGraphicFramePr>
        <xdr:cNvPr id="134171"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21164</xdr:colOff>
      <xdr:row>0</xdr:row>
      <xdr:rowOff>31747</xdr:rowOff>
    </xdr:from>
    <xdr:to>
      <xdr:col>14</xdr:col>
      <xdr:colOff>52565</xdr:colOff>
      <xdr:row>15</xdr:row>
      <xdr:rowOff>91691</xdr:rowOff>
    </xdr:to>
    <xdr:pic>
      <xdr:nvPicPr>
        <xdr:cNvPr id="5" name="Picture 4"/>
        <xdr:cNvPicPr>
          <a:picLocks noChangeAspect="1"/>
        </xdr:cNvPicPr>
      </xdr:nvPicPr>
      <xdr:blipFill>
        <a:blip xmlns:r="http://schemas.openxmlformats.org/officeDocument/2006/relationships" r:embed="rId4" cstate="print"/>
        <a:stretch>
          <a:fillRect/>
        </a:stretch>
      </xdr:blipFill>
      <xdr:spPr>
        <a:xfrm>
          <a:off x="571497" y="31747"/>
          <a:ext cx="1640068" cy="694944"/>
        </a:xfrm>
        <a:prstGeom prst="rect">
          <a:avLst/>
        </a:prstGeom>
      </xdr:spPr>
    </xdr:pic>
    <xdr:clientData/>
  </xdr:twoCellAnchor>
  <mc:AlternateContent xmlns:mc="http://schemas.openxmlformats.org/markup-compatibility/2006">
    <mc:Choice xmlns:a14="http://schemas.microsoft.com/office/drawing/2010/main" Requires="a14">
      <xdr:twoCellAnchor>
        <xdr:from>
          <xdr:col>14</xdr:col>
          <xdr:colOff>123825</xdr:colOff>
          <xdr:row>2</xdr:row>
          <xdr:rowOff>0</xdr:rowOff>
        </xdr:from>
        <xdr:to>
          <xdr:col>14</xdr:col>
          <xdr:colOff>1085850</xdr:colOff>
          <xdr:row>2</xdr:row>
          <xdr:rowOff>0</xdr:rowOff>
        </xdr:to>
        <xdr:sp macro="" textlink="">
          <xdr:nvSpPr>
            <xdr:cNvPr id="6875" name="Drop Down 731" hidden="1">
              <a:extLst>
                <a:ext uri="{63B3BB69-23CF-44E3-9099-C40C66FF867C}">
                  <a14:compatExt spid="_x0000_s6875"/>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14</xdr:col>
          <xdr:colOff>38100</xdr:colOff>
          <xdr:row>2</xdr:row>
          <xdr:rowOff>0</xdr:rowOff>
        </xdr:from>
        <xdr:to>
          <xdr:col>14</xdr:col>
          <xdr:colOff>1000125</xdr:colOff>
          <xdr:row>2</xdr:row>
          <xdr:rowOff>0</xdr:rowOff>
        </xdr:to>
        <xdr:sp macro="" textlink="">
          <xdr:nvSpPr>
            <xdr:cNvPr id="6880" name="Drop Down 736" hidden="1">
              <a:extLst>
                <a:ext uri="{63B3BB69-23CF-44E3-9099-C40C66FF867C}">
                  <a14:compatExt spid="_x0000_s6880"/>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409575</xdr:colOff>
      <xdr:row>21</xdr:row>
      <xdr:rowOff>85725</xdr:rowOff>
    </xdr:from>
    <xdr:to>
      <xdr:col>3</xdr:col>
      <xdr:colOff>581025</xdr:colOff>
      <xdr:row>25</xdr:row>
      <xdr:rowOff>0</xdr:rowOff>
    </xdr:to>
    <xdr:sp macro="" textlink="">
      <xdr:nvSpPr>
        <xdr:cNvPr id="2424" name="Freeform 23"/>
        <xdr:cNvSpPr>
          <a:spLocks/>
        </xdr:cNvSpPr>
      </xdr:nvSpPr>
      <xdr:spPr bwMode="auto">
        <a:xfrm>
          <a:off x="1400175" y="3543300"/>
          <a:ext cx="171450" cy="571500"/>
        </a:xfrm>
        <a:custGeom>
          <a:avLst/>
          <a:gdLst>
            <a:gd name="T0" fmla="*/ 0 w 170"/>
            <a:gd name="T1" fmla="*/ 0 h 47"/>
            <a:gd name="T2" fmla="*/ 2147483647 w 170"/>
            <a:gd name="T3" fmla="*/ 0 h 47"/>
            <a:gd name="T4" fmla="*/ 2147483647 w 170"/>
            <a:gd name="T5" fmla="*/ 2147483647 h 47"/>
            <a:gd name="T6" fmla="*/ 0 60000 65536"/>
            <a:gd name="T7" fmla="*/ 0 60000 65536"/>
            <a:gd name="T8" fmla="*/ 0 60000 65536"/>
            <a:gd name="T9" fmla="*/ 0 w 170"/>
            <a:gd name="T10" fmla="*/ 0 h 47"/>
            <a:gd name="T11" fmla="*/ 170 w 170"/>
            <a:gd name="T12" fmla="*/ 47 h 47"/>
          </a:gdLst>
          <a:ahLst/>
          <a:cxnLst>
            <a:cxn ang="T6">
              <a:pos x="T0" y="T1"/>
            </a:cxn>
            <a:cxn ang="T7">
              <a:pos x="T2" y="T3"/>
            </a:cxn>
            <a:cxn ang="T8">
              <a:pos x="T4" y="T5"/>
            </a:cxn>
          </a:cxnLst>
          <a:rect l="T9" t="T10" r="T11" b="T12"/>
          <a:pathLst>
            <a:path w="170" h="47">
              <a:moveTo>
                <a:pt x="0" y="0"/>
              </a:moveTo>
              <a:lnTo>
                <a:pt x="169" y="0"/>
              </a:lnTo>
              <a:lnTo>
                <a:pt x="170" y="47"/>
              </a:lnTo>
            </a:path>
          </a:pathLst>
        </a:custGeom>
        <a:noFill/>
        <a:ln w="9525">
          <a:solidFill>
            <a:srgbClr val="000080"/>
          </a:solidFill>
          <a:round/>
          <a:headEnd/>
          <a:tailEnd type="triangle" w="med" len="med"/>
        </a:ln>
      </xdr:spPr>
    </xdr:sp>
    <xdr:clientData/>
  </xdr:twoCellAnchor>
  <xdr:twoCellAnchor>
    <xdr:from>
      <xdr:col>2</xdr:col>
      <xdr:colOff>38100</xdr:colOff>
      <xdr:row>23</xdr:row>
      <xdr:rowOff>19050</xdr:rowOff>
    </xdr:from>
    <xdr:to>
      <xdr:col>2</xdr:col>
      <xdr:colOff>514350</xdr:colOff>
      <xdr:row>24</xdr:row>
      <xdr:rowOff>142875</xdr:rowOff>
    </xdr:to>
    <xdr:sp macro="" textlink="">
      <xdr:nvSpPr>
        <xdr:cNvPr id="2425" name="Freeform 24"/>
        <xdr:cNvSpPr>
          <a:spLocks/>
        </xdr:cNvSpPr>
      </xdr:nvSpPr>
      <xdr:spPr bwMode="auto">
        <a:xfrm>
          <a:off x="323850" y="3800475"/>
          <a:ext cx="476250" cy="285750"/>
        </a:xfrm>
        <a:custGeom>
          <a:avLst/>
          <a:gdLst>
            <a:gd name="T0" fmla="*/ 0 w 112"/>
            <a:gd name="T1" fmla="*/ 0 h 16"/>
            <a:gd name="T2" fmla="*/ 2147483647 w 112"/>
            <a:gd name="T3" fmla="*/ 0 h 16"/>
            <a:gd name="T4" fmla="*/ 2147483647 w 112"/>
            <a:gd name="T5" fmla="*/ 2147483647 h 16"/>
            <a:gd name="T6" fmla="*/ 0 60000 65536"/>
            <a:gd name="T7" fmla="*/ 0 60000 65536"/>
            <a:gd name="T8" fmla="*/ 0 60000 65536"/>
            <a:gd name="T9" fmla="*/ 0 w 112"/>
            <a:gd name="T10" fmla="*/ 0 h 16"/>
            <a:gd name="T11" fmla="*/ 112 w 112"/>
            <a:gd name="T12" fmla="*/ 16 h 16"/>
          </a:gdLst>
          <a:ahLst/>
          <a:cxnLst>
            <a:cxn ang="T6">
              <a:pos x="T0" y="T1"/>
            </a:cxn>
            <a:cxn ang="T7">
              <a:pos x="T2" y="T3"/>
            </a:cxn>
            <a:cxn ang="T8">
              <a:pos x="T4" y="T5"/>
            </a:cxn>
          </a:cxnLst>
          <a:rect l="T9" t="T10" r="T11" b="T12"/>
          <a:pathLst>
            <a:path w="112" h="16">
              <a:moveTo>
                <a:pt x="0" y="0"/>
              </a:moveTo>
              <a:lnTo>
                <a:pt x="112" y="0"/>
              </a:lnTo>
              <a:lnTo>
                <a:pt x="111" y="16"/>
              </a:lnTo>
            </a:path>
          </a:pathLst>
        </a:custGeom>
        <a:noFill/>
        <a:ln w="9525">
          <a:solidFill>
            <a:srgbClr val="000080"/>
          </a:solidFill>
          <a:round/>
          <a:headEnd/>
          <a:tailEnd type="triangle" w="med" len="med"/>
        </a:ln>
      </xdr:spPr>
    </xdr:sp>
    <xdr:clientData/>
  </xdr:twoCellAnchor>
  <xdr:twoCellAnchor>
    <xdr:from>
      <xdr:col>4</xdr:col>
      <xdr:colOff>342900</xdr:colOff>
      <xdr:row>23</xdr:row>
      <xdr:rowOff>38100</xdr:rowOff>
    </xdr:from>
    <xdr:to>
      <xdr:col>4</xdr:col>
      <xdr:colOff>342900</xdr:colOff>
      <xdr:row>24</xdr:row>
      <xdr:rowOff>123825</xdr:rowOff>
    </xdr:to>
    <xdr:sp macro="" textlink="">
      <xdr:nvSpPr>
        <xdr:cNvPr id="2426" name="Line 25"/>
        <xdr:cNvSpPr>
          <a:spLocks noChangeShapeType="1"/>
        </xdr:cNvSpPr>
      </xdr:nvSpPr>
      <xdr:spPr bwMode="auto">
        <a:xfrm>
          <a:off x="2066925" y="3819525"/>
          <a:ext cx="0" cy="247650"/>
        </a:xfrm>
        <a:prstGeom prst="line">
          <a:avLst/>
        </a:prstGeom>
        <a:noFill/>
        <a:ln w="9525">
          <a:solidFill>
            <a:srgbClr val="000080"/>
          </a:solidFill>
          <a:round/>
          <a:headEnd/>
          <a:tailEnd type="triangle" w="med" len="med"/>
        </a:ln>
      </xdr:spPr>
    </xdr:sp>
    <xdr:clientData/>
  </xdr:twoCellAnchor>
  <xdr:twoCellAnchor>
    <xdr:from>
      <xdr:col>2</xdr:col>
      <xdr:colOff>47625</xdr:colOff>
      <xdr:row>13</xdr:row>
      <xdr:rowOff>57150</xdr:rowOff>
    </xdr:from>
    <xdr:to>
      <xdr:col>2</xdr:col>
      <xdr:colOff>685800</xdr:colOff>
      <xdr:row>14</xdr:row>
      <xdr:rowOff>57150</xdr:rowOff>
    </xdr:to>
    <xdr:sp macro="" textlink="">
      <xdr:nvSpPr>
        <xdr:cNvPr id="2079" name="AutoShape 31"/>
        <xdr:cNvSpPr>
          <a:spLocks noChangeArrowheads="1"/>
        </xdr:cNvSpPr>
      </xdr:nvSpPr>
      <xdr:spPr bwMode="auto">
        <a:xfrm>
          <a:off x="333375" y="2190750"/>
          <a:ext cx="638175" cy="180975"/>
        </a:xfrm>
        <a:prstGeom prst="wedgeRectCallout">
          <a:avLst>
            <a:gd name="adj1" fmla="val 0"/>
            <a:gd name="adj2" fmla="val 24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3</xdr:col>
      <xdr:colOff>38100</xdr:colOff>
      <xdr:row>13</xdr:row>
      <xdr:rowOff>57150</xdr:rowOff>
    </xdr:from>
    <xdr:to>
      <xdr:col>3</xdr:col>
      <xdr:colOff>676275</xdr:colOff>
      <xdr:row>14</xdr:row>
      <xdr:rowOff>57150</xdr:rowOff>
    </xdr:to>
    <xdr:sp macro="" textlink="">
      <xdr:nvSpPr>
        <xdr:cNvPr id="2080" name="AutoShape 32"/>
        <xdr:cNvSpPr>
          <a:spLocks noChangeArrowheads="1"/>
        </xdr:cNvSpPr>
      </xdr:nvSpPr>
      <xdr:spPr bwMode="auto">
        <a:xfrm>
          <a:off x="1028700" y="2190750"/>
          <a:ext cx="638175" cy="180975"/>
        </a:xfrm>
        <a:prstGeom prst="wedgeRectCallout">
          <a:avLst>
            <a:gd name="adj1" fmla="val -1852"/>
            <a:gd name="adj2" fmla="val 223333"/>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xdr:twoCellAnchor>
    <xdr:from>
      <xdr:col>5</xdr:col>
      <xdr:colOff>447675</xdr:colOff>
      <xdr:row>21</xdr:row>
      <xdr:rowOff>142875</xdr:rowOff>
    </xdr:from>
    <xdr:to>
      <xdr:col>6</xdr:col>
      <xdr:colOff>476250</xdr:colOff>
      <xdr:row>22</xdr:row>
      <xdr:rowOff>161925</xdr:rowOff>
    </xdr:to>
    <xdr:sp macro="" textlink="">
      <xdr:nvSpPr>
        <xdr:cNvPr id="2081" name="AutoShape 33"/>
        <xdr:cNvSpPr>
          <a:spLocks noChangeArrowheads="1"/>
        </xdr:cNvSpPr>
      </xdr:nvSpPr>
      <xdr:spPr bwMode="auto">
        <a:xfrm>
          <a:off x="3019425" y="3590925"/>
          <a:ext cx="647700" cy="180975"/>
        </a:xfrm>
        <a:prstGeom prst="wedgeRectCallout">
          <a:avLst>
            <a:gd name="adj1" fmla="val -61319"/>
            <a:gd name="adj2" fmla="val -143750"/>
          </a:avLst>
        </a:prstGeom>
        <a:solidFill>
          <a:srgbClr val="FF6600"/>
        </a:solidFill>
        <a:ln w="9525">
          <a:solidFill>
            <a:srgbClr val="000000"/>
          </a:solidFill>
          <a:miter lim="800000"/>
          <a:headEnd/>
          <a:tailEnd/>
        </a:ln>
      </xdr:spPr>
      <xdr:txBody>
        <a:bodyPr vertOverflow="clip" wrap="square" lIns="27432" tIns="22860" rIns="27432" bIns="0" anchor="t" upright="1"/>
        <a:lstStyle/>
        <a:p>
          <a:pPr algn="ctr" rtl="1">
            <a:defRPr sz="1000"/>
          </a:pPr>
          <a:r>
            <a:rPr lang="en-US" sz="1000" b="1" i="0" strike="noStrike">
              <a:solidFill>
                <a:srgbClr val="000000"/>
              </a:solidFill>
              <a:latin typeface="Arial"/>
              <a:cs typeface="Arial"/>
            </a:rPr>
            <a:t>Extend</a:t>
          </a:r>
        </a:p>
      </xdr:txBody>
    </xdr:sp>
    <xdr:clientData/>
  </xdr:twoCellAnchor>
  <mc:AlternateContent xmlns:mc="http://schemas.openxmlformats.org/markup-compatibility/2006">
    <mc:Choice xmlns:a14="http://schemas.microsoft.com/office/drawing/2010/main" Requires="a14">
      <xdr:twoCellAnchor>
        <xdr:from>
          <xdr:col>7</xdr:col>
          <xdr:colOff>0</xdr:colOff>
          <xdr:row>58</xdr:row>
          <xdr:rowOff>0</xdr:rowOff>
        </xdr:from>
        <xdr:to>
          <xdr:col>7</xdr:col>
          <xdr:colOff>0</xdr:colOff>
          <xdr:row>60</xdr:row>
          <xdr:rowOff>9525</xdr:rowOff>
        </xdr:to>
        <xdr:sp macro="" textlink="">
          <xdr:nvSpPr>
            <xdr:cNvPr id="2061" name="Spinner 13" hidden="1">
              <a:extLst>
                <a:ext uri="{63B3BB69-23CF-44E3-9099-C40C66FF867C}">
                  <a14:compatExt spid="_x0000_s2061"/>
                </a:ext>
              </a:extLst>
            </xdr:cNvPr>
            <xdr:cNvSpPr/>
          </xdr:nvSpPr>
          <xdr:spPr>
            <a:xfrm>
              <a:off x="0" y="0"/>
              <a:ext cx="0" cy="0"/>
            </a:xfrm>
            <a:prstGeom prst="rect">
              <a:avLst/>
            </a:prstGeom>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11</xdr:col>
      <xdr:colOff>0</xdr:colOff>
      <xdr:row>0</xdr:row>
      <xdr:rowOff>0</xdr:rowOff>
    </xdr:from>
    <xdr:to>
      <xdr:col>17</xdr:col>
      <xdr:colOff>0</xdr:colOff>
      <xdr:row>0</xdr:row>
      <xdr:rowOff>0</xdr:rowOff>
    </xdr:to>
    <xdr:sp macro="" textlink="">
      <xdr:nvSpPr>
        <xdr:cNvPr id="19615" name="Rectangle 1026"/>
        <xdr:cNvSpPr>
          <a:spLocks noChangeArrowheads="1"/>
        </xdr:cNvSpPr>
      </xdr:nvSpPr>
      <xdr:spPr bwMode="auto">
        <a:xfrm>
          <a:off x="5553075" y="0"/>
          <a:ext cx="13039725" cy="0"/>
        </a:xfrm>
        <a:prstGeom prst="rect">
          <a:avLst/>
        </a:prstGeom>
        <a:noFill/>
        <a:ln w="9525">
          <a:solidFill>
            <a:srgbClr val="000000"/>
          </a:solidFill>
          <a:miter lim="800000"/>
          <a:headEnd/>
          <a:tailEnd/>
        </a:ln>
      </xdr:spPr>
    </xdr:sp>
    <xdr:clientData/>
  </xdr:twoCellAnchor>
  <xdr:twoCellAnchor editAs="oneCell">
    <xdr:from>
      <xdr:col>0</xdr:col>
      <xdr:colOff>38100</xdr:colOff>
      <xdr:row>1</xdr:row>
      <xdr:rowOff>47625</xdr:rowOff>
    </xdr:from>
    <xdr:to>
      <xdr:col>0</xdr:col>
      <xdr:colOff>552450</xdr:colOff>
      <xdr:row>3</xdr:row>
      <xdr:rowOff>28575</xdr:rowOff>
    </xdr:to>
    <xdr:pic>
      <xdr:nvPicPr>
        <xdr:cNvPr id="19616" name="Picture 1264">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8100" y="47625"/>
          <a:ext cx="514350" cy="323850"/>
        </a:xfrm>
        <a:prstGeom prst="rect">
          <a:avLst/>
        </a:prstGeom>
        <a:noFill/>
        <a:ln w="1">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28575</xdr:colOff>
      <xdr:row>0</xdr:row>
      <xdr:rowOff>19050</xdr:rowOff>
    </xdr:from>
    <xdr:to>
      <xdr:col>3</xdr:col>
      <xdr:colOff>485775</xdr:colOff>
      <xdr:row>1</xdr:row>
      <xdr:rowOff>142875</xdr:rowOff>
    </xdr:to>
    <xdr:pic>
      <xdr:nvPicPr>
        <xdr:cNvPr id="83995" name="Picture 27">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390525" y="19050"/>
          <a:ext cx="457200" cy="285750"/>
        </a:xfrm>
        <a:prstGeom prst="rect">
          <a:avLst/>
        </a:prstGeom>
        <a:noFill/>
        <a:ln w="1">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47625</xdr:colOff>
      <xdr:row>1</xdr:row>
      <xdr:rowOff>57150</xdr:rowOff>
    </xdr:from>
    <xdr:to>
      <xdr:col>0</xdr:col>
      <xdr:colOff>561975</xdr:colOff>
      <xdr:row>3</xdr:row>
      <xdr:rowOff>57150</xdr:rowOff>
    </xdr:to>
    <xdr:pic>
      <xdr:nvPicPr>
        <xdr:cNvPr id="85019" name="Picture 1051">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47625" y="57150"/>
          <a:ext cx="514350" cy="323850"/>
        </a:xfrm>
        <a:prstGeom prst="rect">
          <a:avLst/>
        </a:prstGeom>
        <a:noFill/>
        <a:ln w="1">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wfileserver\VSS\Inetpub\wwwroot\steelwedge\xls\SWItem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latform"/>
      <sheetName val="Ambassador"/>
      <sheetName val="SWMETA"/>
      <sheetName val="SWNOTEMETA"/>
      <sheetName val="FrontEndView"/>
      <sheetName val="SWUPDATE"/>
      <sheetName val="SWGRAPHMAP"/>
    </sheetNames>
    <sheetDataSet>
      <sheetData sheetId="0"/>
      <sheetData sheetId="1"/>
      <sheetData sheetId="2" refreshError="1">
        <row r="13">
          <cell r="A13" t="str">
            <v>SKU: SKU08 - Large Screen Laptop</v>
          </cell>
        </row>
        <row r="14">
          <cell r="A14" t="str">
            <v>SKU: SKU0123 - Compact Desktop</v>
          </cell>
        </row>
        <row r="15">
          <cell r="A15" t="str">
            <v>SKU: SKU32147 - Small Screen Laptop</v>
          </cell>
        </row>
        <row r="16">
          <cell r="A16" t="str">
            <v>SKU: SKU13 - 1.5 Gig CPU</v>
          </cell>
        </row>
        <row r="17">
          <cell r="A17" t="str">
            <v>SKU: SKU09 - Slim Laptop</v>
          </cell>
        </row>
        <row r="18">
          <cell r="A18" t="str">
            <v>SKU: SKU2346g213 - 40 Gig Hard Drive</v>
          </cell>
        </row>
        <row r="19">
          <cell r="A19" t="str">
            <v>SKU: SKU05 - Small Screen Laptop</v>
          </cell>
        </row>
        <row r="20">
          <cell r="A20" t="str">
            <v>SKU: SKU1234 - 1.2 Gig CPU</v>
          </cell>
        </row>
        <row r="21">
          <cell r="A21" t="str">
            <v>SKU: SKU13 - 1.5 Gig CPU</v>
          </cell>
        </row>
        <row r="22">
          <cell r="A22" t="str">
            <v>SKU: SKU132 - Full Size Desktop</v>
          </cell>
        </row>
        <row r="23">
          <cell r="A23" t="str">
            <v>SKU: SKU08 - Large Screen Laptop</v>
          </cell>
        </row>
      </sheetData>
      <sheetData sheetId="3" refreshError="1"/>
      <sheetData sheetId="4" refreshError="1"/>
      <sheetData sheetId="5" refreshError="1"/>
      <sheetData sheetId="6" refreshError="1"/>
      <sheetData sheetId="7" refreshError="1"/>
    </sheetDataSet>
  </externalBook>
</externalLink>
</file>

<file path=xl/queryTables/queryTable1.xml><?xml version="1.0" encoding="utf-8"?>
<queryTable xmlns="http://schemas.openxmlformats.org/spreadsheetml/2006/main" name="ExternalData_3" growShrinkType="overwriteClear" connectionId="6"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ExternalData_4" growShrinkType="overwriteClear" connectionId="8"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ExternalData_8" rowNumbers="1" growShrinkType="overwriteClear" fillFormulas="1" removeDataOnSave="1"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ExternalData_2" growShrinkType="overwriteClear" connectionId="3"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ExternalData_7" growShrinkType="overwriteClear" connectionId="4" autoFormatId="0" applyNumberFormats="0" applyBorderFormats="0" applyFontFormats="1" applyPatternFormats="1" applyAlignmentFormats="0" applyWidthHeightFormats="0"/>
</file>

<file path=xl/queryTables/queryTable6.xml><?xml version="1.0" encoding="utf-8"?>
<queryTable xmlns="http://schemas.openxmlformats.org/spreadsheetml/2006/main" name="ExternalData_6" growShrinkType="overwriteClear" connectionId="9" autoFormatId="0" applyNumberFormats="0" applyBorderFormats="0" applyFontFormats="1" applyPatternFormats="1" applyAlignmentFormats="0" applyWidthHeightFormats="0"/>
</file>

<file path=xl/queryTables/queryTable7.xml><?xml version="1.0" encoding="utf-8"?>
<queryTable xmlns="http://schemas.openxmlformats.org/spreadsheetml/2006/main" name="ExternalData_1" growShrinkType="overwriteClear" connectionId="2" autoFormatId="0" applyNumberFormats="0" applyBorderFormats="0" applyFontFormats="1" applyPatternFormats="1" applyAlignmentFormats="0" applyWidthHeightFormats="0"/>
</file>

<file path=xl/queryTables/queryTable8.xml><?xml version="1.0" encoding="utf-8"?>
<queryTable xmlns="http://schemas.openxmlformats.org/spreadsheetml/2006/main" name="ExternalData_9" growShrinkType="overwriteClear" connectionId="5" autoFormatId="0" applyNumberFormats="0" applyBorderFormats="0" applyFontFormats="1" applyPatternFormats="1" applyAlignmentFormats="0" applyWidthHeightFormats="0"/>
</file>

<file path=xl/queryTables/queryTable9.xml><?xml version="1.0" encoding="utf-8"?>
<queryTable xmlns="http://schemas.openxmlformats.org/spreadsheetml/2006/main" name="ExternalData_5" growShrinkType="overwriteClear" connectionId="7" autoFormatId="0" applyNumberFormats="0" applyBorderFormats="0" applyFontFormats="1" applyPatternFormats="1" applyAlignmentFormats="0" applyWidthHeightFormats="0"/>
</file>

<file path=xl/queryTables/queryTable10.xml><?xml version="1.0" encoding="utf-8"?>
<queryTable xmlns="http://schemas.openxmlformats.org/spreadsheetml/2006/main" name="ExternalData_1" growShrinkType="overwriteClear" connectionId="34" autoFormatId="0" applyNumberFormats="0" applyBorderFormats="0" applyFontFormats="1" applyPatternFormats="1" applyAlignmentFormats="0" applyWidthHeightFormats="0"/>
</file>

<file path=xl/queryTables/queryTable11.xml><?xml version="1.0" encoding="utf-8"?>
<queryTable xmlns="http://schemas.openxmlformats.org/spreadsheetml/2006/main" name="ExternalData_6" growShrinkType="overwriteClear" connectionId="41" autoFormatId="0" applyNumberFormats="0" applyBorderFormats="0" applyFontFormats="1" applyPatternFormats="1" applyAlignmentFormats="0" applyWidthHeightFormats="0"/>
</file>

<file path=xl/queryTables/queryTable12.xml><?xml version="1.0" encoding="utf-8"?>
<queryTable xmlns="http://schemas.openxmlformats.org/spreadsheetml/2006/main" name="ExternalData_7" growShrinkType="overwriteClear" connectionId="43" autoFormatId="0" applyNumberFormats="0" applyBorderFormats="0" applyFontFormats="1" applyPatternFormats="1" applyAlignmentFormats="0" applyWidthHeightFormats="0"/>
</file>

<file path=xl/queryTables/queryTable13.xml><?xml version="1.0" encoding="utf-8"?>
<queryTable xmlns="http://schemas.openxmlformats.org/spreadsheetml/2006/main" name="ExternalData_5" growShrinkType="overwriteClear" connectionId="36" autoFormatId="0" applyNumberFormats="0" applyBorderFormats="0" applyFontFormats="1" applyPatternFormats="1" applyAlignmentFormats="0" applyWidthHeightFormats="0"/>
</file>

<file path=xl/queryTables/queryTable14.xml><?xml version="1.0" encoding="utf-8"?>
<queryTable xmlns="http://schemas.openxmlformats.org/spreadsheetml/2006/main" name="ExternalData_3" growShrinkType="overwriteClear" connectionId="39" autoFormatId="0" applyNumberFormats="0" applyBorderFormats="0" applyFontFormats="1" applyPatternFormats="1" applyAlignmentFormats="0" applyWidthHeightFormats="0"/>
</file>

<file path=xl/queryTables/queryTable15.xml><?xml version="1.0" encoding="utf-8"?>
<queryTable xmlns="http://schemas.openxmlformats.org/spreadsheetml/2006/main" name="ExternalData_2" growShrinkType="overwriteClear" connectionId="35" autoFormatId="0" applyNumberFormats="0" applyBorderFormats="0" applyFontFormats="1" applyPatternFormats="1" applyAlignmentFormats="0" applyWidthHeightFormats="0"/>
</file>

<file path=xl/queryTables/queryTable16.xml><?xml version="1.0" encoding="utf-8"?>
<queryTable xmlns="http://schemas.openxmlformats.org/spreadsheetml/2006/main" name="ExternalData_4" rowNumbers="1" growShrinkType="overwriteClear" fillFormulas="1" removeDataOnSave="1" connectionId="32"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ExternalData_7" growShrinkType="overwriteClear" connectionId="44" autoFormatId="0" applyNumberFormats="0" applyBorderFormats="0" applyFontFormats="1" applyPatternFormats="1" applyAlignmentFormats="0" applyWidthHeightFormats="0"/>
</file>

<file path=xl/queryTables/queryTable18.xml><?xml version="1.0" encoding="utf-8"?>
<queryTable xmlns="http://schemas.openxmlformats.org/spreadsheetml/2006/main" name="ExternalData_6" growShrinkType="overwriteClear" connectionId="42" autoFormatId="0" applyNumberFormats="0" applyBorderFormats="0" applyFontFormats="1" applyPatternFormats="1" applyAlignmentFormats="0" applyWidthHeightFormats="0"/>
</file>

<file path=xl/queryTables/queryTable19.xml><?xml version="1.0" encoding="utf-8"?>
<queryTable xmlns="http://schemas.openxmlformats.org/spreadsheetml/2006/main" name="ExternalData_1" growShrinkType="overwriteClear" connectionId="45" autoFormatId="0" applyNumberFormats="0" applyBorderFormats="0" applyFontFormats="1" applyPatternFormats="1" applyAlignmentFormats="0" applyWidthHeightFormats="0"/>
</file>

<file path=xl/queryTables/queryTable20.xml><?xml version="1.0" encoding="utf-8"?>
<queryTable xmlns="http://schemas.openxmlformats.org/spreadsheetml/2006/main" name="ExternalData_4" rowNumbers="1" growShrinkType="overwriteClear" fillFormulas="1" removeDataOnSave="1" connectionId="33"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ExternalData_2" growShrinkType="overwriteClear" connectionId="38" autoFormatId="0" applyNumberFormats="0" applyBorderFormats="0" applyFontFormats="1" applyPatternFormats="1" applyAlignmentFormats="0" applyWidthHeightFormats="0"/>
</file>

<file path=xl/queryTables/queryTable22.xml><?xml version="1.0" encoding="utf-8"?>
<queryTable xmlns="http://schemas.openxmlformats.org/spreadsheetml/2006/main" name="ExternalData_3" growShrinkType="overwriteClear" connectionId="40" autoFormatId="0" applyNumberFormats="0" applyBorderFormats="0" applyFontFormats="1" applyPatternFormats="1" applyAlignmentFormats="0" applyWidthHeightFormats="0"/>
</file>

<file path=xl/queryTables/queryTable23.xml><?xml version="1.0" encoding="utf-8"?>
<queryTable xmlns="http://schemas.openxmlformats.org/spreadsheetml/2006/main" name="ExternalData_5" growShrinkType="overwriteClear" connectionId="37" autoFormatId="0" applyNumberFormats="0" applyBorderFormats="0" applyFontFormats="1" applyPatternFormats="1" applyAlignmentFormats="0" applyWidthHeightFormats="0"/>
</file>

<file path=xl/queryTables/queryTable24.xml><?xml version="1.0" encoding="utf-8"?>
<queryTable xmlns="http://schemas.openxmlformats.org/spreadsheetml/2006/main" name="ExternalData_1" growShrinkType="overwriteClear" connectionId="50"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comments" Target="../comments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5" Type="http://schemas.openxmlformats.org/officeDocument/2006/relationships/comments" Target="../comments4.xml"/><Relationship Id="rId4" Type="http://schemas.openxmlformats.org/officeDocument/2006/relationships/ctrlProp" Target="../ctrlProps/ctrlProp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7.bin"/><Relationship Id="rId4" Type="http://schemas.openxmlformats.org/officeDocument/2006/relationships/comments" Target="../comments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8" Type="http://schemas.openxmlformats.org/officeDocument/2006/relationships/queryTable" Target="../queryTables/queryTable7.xml"/><Relationship Id="rId3" Type="http://schemas.openxmlformats.org/officeDocument/2006/relationships/queryTable" Target="../queryTables/queryTable2.xml"/><Relationship Id="rId7" Type="http://schemas.openxmlformats.org/officeDocument/2006/relationships/queryTable" Target="../queryTables/queryTable6.xml"/><Relationship Id="rId2" Type="http://schemas.openxmlformats.org/officeDocument/2006/relationships/queryTable" Target="../queryTables/queryTable1.xml"/><Relationship Id="rId1" Type="http://schemas.openxmlformats.org/officeDocument/2006/relationships/printerSettings" Target="../printerSettings/printerSettings11.bin"/><Relationship Id="rId6" Type="http://schemas.openxmlformats.org/officeDocument/2006/relationships/queryTable" Target="../queryTables/queryTable5.xml"/><Relationship Id="rId5" Type="http://schemas.openxmlformats.org/officeDocument/2006/relationships/queryTable" Target="../queryTables/queryTable4.xml"/><Relationship Id="rId10" Type="http://schemas.openxmlformats.org/officeDocument/2006/relationships/queryTable" Target="../queryTables/queryTable9.xml"/><Relationship Id="rId4" Type="http://schemas.openxmlformats.org/officeDocument/2006/relationships/queryTable" Target="../queryTables/queryTable3.xml"/><Relationship Id="rId9" Type="http://schemas.openxmlformats.org/officeDocument/2006/relationships/queryTable" Target="../queryTables/queryTable8.xml"/></Relationships>
</file>

<file path=xl/worksheets/_rels/sheet12.xml.rels><?xml version="1.0" encoding="UTF-8" standalone="yes"?>
<Relationships xmlns="http://schemas.openxmlformats.org/package/2006/relationships"><Relationship Id="rId8" Type="http://schemas.openxmlformats.org/officeDocument/2006/relationships/queryTable" Target="../queryTables/queryTable16.xml"/><Relationship Id="rId3" Type="http://schemas.openxmlformats.org/officeDocument/2006/relationships/queryTable" Target="../queryTables/queryTable11.xml"/><Relationship Id="rId7" Type="http://schemas.openxmlformats.org/officeDocument/2006/relationships/queryTable" Target="../queryTables/queryTable15.xml"/><Relationship Id="rId2" Type="http://schemas.openxmlformats.org/officeDocument/2006/relationships/queryTable" Target="../queryTables/queryTable10.xml"/><Relationship Id="rId1" Type="http://schemas.openxmlformats.org/officeDocument/2006/relationships/printerSettings" Target="../printerSettings/printerSettings12.bin"/><Relationship Id="rId6" Type="http://schemas.openxmlformats.org/officeDocument/2006/relationships/queryTable" Target="../queryTables/queryTable14.xml"/><Relationship Id="rId5" Type="http://schemas.openxmlformats.org/officeDocument/2006/relationships/queryTable" Target="../queryTables/queryTable13.xml"/><Relationship Id="rId4" Type="http://schemas.openxmlformats.org/officeDocument/2006/relationships/queryTable" Target="../queryTables/queryTable12.xml"/></Relationships>
</file>

<file path=xl/worksheets/_rels/sheet13.xml.rels><?xml version="1.0" encoding="UTF-8" standalone="yes"?>
<Relationships xmlns="http://schemas.openxmlformats.org/package/2006/relationships"><Relationship Id="rId8" Type="http://schemas.openxmlformats.org/officeDocument/2006/relationships/queryTable" Target="../queryTables/queryTable23.xml"/><Relationship Id="rId3" Type="http://schemas.openxmlformats.org/officeDocument/2006/relationships/queryTable" Target="../queryTables/queryTable18.xml"/><Relationship Id="rId7" Type="http://schemas.openxmlformats.org/officeDocument/2006/relationships/queryTable" Target="../queryTables/queryTable22.xml"/><Relationship Id="rId2" Type="http://schemas.openxmlformats.org/officeDocument/2006/relationships/queryTable" Target="../queryTables/queryTable17.xml"/><Relationship Id="rId1" Type="http://schemas.openxmlformats.org/officeDocument/2006/relationships/printerSettings" Target="../printerSettings/printerSettings13.bin"/><Relationship Id="rId6" Type="http://schemas.openxmlformats.org/officeDocument/2006/relationships/queryTable" Target="../queryTables/queryTable21.xml"/><Relationship Id="rId5" Type="http://schemas.openxmlformats.org/officeDocument/2006/relationships/queryTable" Target="../queryTables/queryTable20.xml"/><Relationship Id="rId4" Type="http://schemas.openxmlformats.org/officeDocument/2006/relationships/queryTable" Target="../queryTables/queryTable1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queryTable" Target="../queryTables/queryTable2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BO57"/>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RowHeight="12.75" x14ac:dyDescent="0.2"/>
  <cols>
    <col min="1" max="1" width="15.42578125" bestFit="1" customWidth="1"/>
    <col min="2" max="2" width="35.28515625" hidden="1" customWidth="1"/>
    <col min="3" max="3" width="37.42578125" customWidth="1"/>
    <col min="4" max="4" width="11.5703125" bestFit="1" customWidth="1"/>
    <col min="5" max="5" width="13.5703125" bestFit="1" customWidth="1"/>
    <col min="6" max="6" width="40.5703125" bestFit="1" customWidth="1"/>
    <col min="7" max="7" width="28.7109375" bestFit="1" customWidth="1"/>
    <col min="8" max="8" width="36.140625" bestFit="1" customWidth="1"/>
    <col min="9" max="9" width="13.7109375" bestFit="1" customWidth="1"/>
    <col min="10" max="10" width="22.7109375" customWidth="1"/>
    <col min="11" max="11" width="12.5703125" bestFit="1" customWidth="1"/>
    <col min="12" max="12" width="13.85546875" bestFit="1" customWidth="1"/>
    <col min="13" max="13" width="14.28515625" bestFit="1" customWidth="1"/>
    <col min="14" max="14" width="12.5703125" bestFit="1" customWidth="1"/>
    <col min="15" max="21" width="10" customWidth="1"/>
    <col min="22" max="23" width="10" bestFit="1" customWidth="1"/>
    <col min="24" max="25" width="10" customWidth="1"/>
    <col min="26" max="27" width="10" bestFit="1" customWidth="1"/>
    <col min="28" max="28" width="10" customWidth="1"/>
    <col min="29" max="31" width="10" bestFit="1" customWidth="1"/>
    <col min="32" max="32" width="10" customWidth="1"/>
    <col min="33" max="35" width="10" bestFit="1" customWidth="1"/>
    <col min="36" max="44" width="10" customWidth="1"/>
    <col min="45" max="46" width="10" bestFit="1" customWidth="1"/>
    <col min="47" max="51" width="10" customWidth="1"/>
    <col min="52" max="52" width="10" bestFit="1" customWidth="1"/>
    <col min="53" max="55" width="10" customWidth="1"/>
    <col min="56" max="56" width="10" bestFit="1" customWidth="1"/>
    <col min="57" max="59" width="10" customWidth="1"/>
    <col min="60" max="60" width="10" bestFit="1" customWidth="1"/>
    <col min="61" max="63" width="10" customWidth="1"/>
    <col min="64" max="76" width="10" bestFit="1" customWidth="1"/>
    <col min="77" max="77" width="3" bestFit="1" customWidth="1"/>
  </cols>
  <sheetData>
    <row r="1" spans="1:67" x14ac:dyDescent="0.2">
      <c r="A1" t="s">
        <v>194</v>
      </c>
      <c r="B1" t="s">
        <v>195</v>
      </c>
      <c r="C1" t="s">
        <v>196</v>
      </c>
      <c r="D1" t="s">
        <v>197</v>
      </c>
      <c r="E1" t="s">
        <v>198</v>
      </c>
      <c r="F1" t="s">
        <v>199</v>
      </c>
      <c r="G1" t="s">
        <v>200</v>
      </c>
      <c r="H1" t="s">
        <v>201</v>
      </c>
      <c r="I1" t="s">
        <v>202</v>
      </c>
      <c r="J1" t="s">
        <v>203</v>
      </c>
      <c r="K1" t="s">
        <v>204</v>
      </c>
      <c r="L1" t="s">
        <v>205</v>
      </c>
      <c r="M1" t="s">
        <v>206</v>
      </c>
      <c r="N1" t="s">
        <v>207</v>
      </c>
      <c r="O1" t="s">
        <v>208</v>
      </c>
      <c r="P1">
        <v>288</v>
      </c>
      <c r="Q1">
        <v>289</v>
      </c>
      <c r="R1">
        <v>290</v>
      </c>
      <c r="S1">
        <v>0</v>
      </c>
      <c r="T1">
        <v>291</v>
      </c>
      <c r="U1">
        <v>292</v>
      </c>
      <c r="V1">
        <v>293</v>
      </c>
      <c r="W1">
        <v>0</v>
      </c>
      <c r="X1">
        <v>294</v>
      </c>
      <c r="Y1">
        <v>295</v>
      </c>
      <c r="Z1">
        <v>296</v>
      </c>
      <c r="AA1">
        <v>0</v>
      </c>
      <c r="AB1">
        <v>297</v>
      </c>
      <c r="AC1">
        <v>298</v>
      </c>
      <c r="AD1">
        <v>299</v>
      </c>
      <c r="AE1" s="3">
        <v>0</v>
      </c>
      <c r="AF1" s="3">
        <v>300</v>
      </c>
      <c r="AG1" s="3">
        <v>301</v>
      </c>
      <c r="AH1" s="3">
        <v>302</v>
      </c>
      <c r="AI1" s="3">
        <v>0</v>
      </c>
      <c r="AJ1" s="3">
        <v>303</v>
      </c>
      <c r="AK1" s="3">
        <v>304</v>
      </c>
      <c r="AL1" s="3">
        <v>305</v>
      </c>
      <c r="AM1" s="3">
        <v>0</v>
      </c>
      <c r="AN1" s="3">
        <v>306</v>
      </c>
      <c r="AO1" s="3">
        <v>307</v>
      </c>
      <c r="AP1" s="3">
        <v>308</v>
      </c>
      <c r="AQ1" s="3">
        <v>0</v>
      </c>
      <c r="AR1" s="3">
        <v>309</v>
      </c>
      <c r="AS1" s="3">
        <v>310</v>
      </c>
      <c r="AT1" s="3">
        <v>311</v>
      </c>
      <c r="AU1" s="3">
        <v>0</v>
      </c>
      <c r="AV1">
        <v>312</v>
      </c>
      <c r="AW1">
        <v>313</v>
      </c>
      <c r="AX1">
        <v>314</v>
      </c>
      <c r="AY1">
        <v>0</v>
      </c>
      <c r="AZ1">
        <v>1</v>
      </c>
    </row>
    <row r="2" spans="1:67" x14ac:dyDescent="0.2">
      <c r="A2" t="s">
        <v>40</v>
      </c>
      <c r="B2" t="s">
        <v>40</v>
      </c>
      <c r="C2" t="s">
        <v>40</v>
      </c>
      <c r="D2" t="s">
        <v>40</v>
      </c>
      <c r="E2" t="s">
        <v>40</v>
      </c>
      <c r="F2" t="s">
        <v>40</v>
      </c>
      <c r="G2" t="s">
        <v>40</v>
      </c>
      <c r="H2" t="s">
        <v>40</v>
      </c>
      <c r="I2" t="s">
        <v>40</v>
      </c>
      <c r="J2" t="s">
        <v>40</v>
      </c>
      <c r="K2" t="s">
        <v>40</v>
      </c>
      <c r="L2" t="s">
        <v>40</v>
      </c>
      <c r="M2" t="s">
        <v>40</v>
      </c>
      <c r="N2" t="s">
        <v>40</v>
      </c>
      <c r="O2" t="s">
        <v>40</v>
      </c>
      <c r="P2" s="138" t="s">
        <v>3</v>
      </c>
      <c r="Q2" s="138" t="s">
        <v>4</v>
      </c>
      <c r="R2" s="138" t="s">
        <v>5</v>
      </c>
      <c r="S2" t="s">
        <v>3</v>
      </c>
      <c r="T2" s="138" t="s">
        <v>322</v>
      </c>
      <c r="U2" s="138" t="s">
        <v>323</v>
      </c>
      <c r="V2" s="138" t="s">
        <v>324</v>
      </c>
      <c r="W2" t="s">
        <v>322</v>
      </c>
      <c r="X2" s="138" t="s">
        <v>325</v>
      </c>
      <c r="Y2" s="138" t="s">
        <v>326</v>
      </c>
      <c r="Z2" s="138" t="s">
        <v>327</v>
      </c>
      <c r="AA2" t="s">
        <v>325</v>
      </c>
      <c r="AB2" s="138" t="s">
        <v>328</v>
      </c>
      <c r="AC2" s="138" t="s">
        <v>329</v>
      </c>
      <c r="AD2" s="138" t="s">
        <v>330</v>
      </c>
      <c r="AE2" t="s">
        <v>328</v>
      </c>
      <c r="AF2" s="138" t="s">
        <v>331</v>
      </c>
      <c r="AG2" s="138" t="s">
        <v>332</v>
      </c>
      <c r="AH2" s="138" t="s">
        <v>333</v>
      </c>
      <c r="AI2" t="s">
        <v>331</v>
      </c>
      <c r="AJ2" s="138" t="s">
        <v>384</v>
      </c>
      <c r="AK2" s="138" t="s">
        <v>385</v>
      </c>
      <c r="AL2" s="138" t="s">
        <v>386</v>
      </c>
      <c r="AM2" t="s">
        <v>384</v>
      </c>
      <c r="AN2" s="138" t="s">
        <v>387</v>
      </c>
      <c r="AO2" s="138" t="s">
        <v>388</v>
      </c>
      <c r="AP2" s="138" t="s">
        <v>389</v>
      </c>
      <c r="AQ2" t="s">
        <v>387</v>
      </c>
      <c r="AR2" s="138" t="s">
        <v>390</v>
      </c>
      <c r="AS2" s="138" t="s">
        <v>391</v>
      </c>
      <c r="AT2" s="138" t="s">
        <v>392</v>
      </c>
      <c r="AU2" t="s">
        <v>390</v>
      </c>
      <c r="AV2" s="138" t="s">
        <v>393</v>
      </c>
      <c r="AW2" s="138" t="s">
        <v>394</v>
      </c>
      <c r="AX2" s="138" t="s">
        <v>395</v>
      </c>
      <c r="AY2" t="s">
        <v>393</v>
      </c>
      <c r="AZ2">
        <v>2</v>
      </c>
      <c r="BA2" s="138"/>
      <c r="BB2" s="138"/>
    </row>
    <row r="3" spans="1:67" x14ac:dyDescent="0.2">
      <c r="A3" t="s">
        <v>33</v>
      </c>
      <c r="B3" t="s">
        <v>34</v>
      </c>
      <c r="C3" t="s">
        <v>35</v>
      </c>
      <c r="D3" t="s">
        <v>36</v>
      </c>
      <c r="E3" t="s">
        <v>19</v>
      </c>
      <c r="F3" t="s">
        <v>20</v>
      </c>
      <c r="G3" s="191" t="s">
        <v>24</v>
      </c>
      <c r="H3" s="191" t="s">
        <v>25</v>
      </c>
      <c r="I3" s="191" t="s">
        <v>26</v>
      </c>
      <c r="J3" s="191" t="s">
        <v>110</v>
      </c>
      <c r="K3" t="s">
        <v>111</v>
      </c>
      <c r="L3" t="s">
        <v>27</v>
      </c>
      <c r="M3" t="s">
        <v>37</v>
      </c>
      <c r="N3" t="s">
        <v>38</v>
      </c>
      <c r="O3" s="191" t="s">
        <v>39</v>
      </c>
      <c r="P3" s="138" t="s">
        <v>6</v>
      </c>
      <c r="Q3" s="138" t="s">
        <v>7</v>
      </c>
      <c r="R3" s="138" t="s">
        <v>8</v>
      </c>
      <c r="S3" t="s">
        <v>8</v>
      </c>
      <c r="T3" s="138" t="s">
        <v>334</v>
      </c>
      <c r="U3" s="138" t="s">
        <v>335</v>
      </c>
      <c r="V3" s="138" t="s">
        <v>336</v>
      </c>
      <c r="W3" t="s">
        <v>336</v>
      </c>
      <c r="X3" s="138" t="s">
        <v>337</v>
      </c>
      <c r="Y3" s="138" t="s">
        <v>338</v>
      </c>
      <c r="Z3" s="138" t="s">
        <v>339</v>
      </c>
      <c r="AA3" t="s">
        <v>339</v>
      </c>
      <c r="AB3" s="138" t="s">
        <v>340</v>
      </c>
      <c r="AC3" s="138" t="s">
        <v>341</v>
      </c>
      <c r="AD3" s="138" t="s">
        <v>342</v>
      </c>
      <c r="AE3" t="s">
        <v>342</v>
      </c>
      <c r="AF3" s="138" t="s">
        <v>343</v>
      </c>
      <c r="AG3" s="138" t="s">
        <v>344</v>
      </c>
      <c r="AH3" s="138" t="s">
        <v>345</v>
      </c>
      <c r="AI3" t="s">
        <v>345</v>
      </c>
      <c r="AJ3" s="138" t="s">
        <v>396</v>
      </c>
      <c r="AK3" s="138" t="s">
        <v>397</v>
      </c>
      <c r="AL3" s="138" t="s">
        <v>398</v>
      </c>
      <c r="AM3" t="s">
        <v>398</v>
      </c>
      <c r="AN3" s="138" t="s">
        <v>399</v>
      </c>
      <c r="AO3" s="138" t="s">
        <v>400</v>
      </c>
      <c r="AP3" s="138" t="s">
        <v>401</v>
      </c>
      <c r="AQ3" t="s">
        <v>401</v>
      </c>
      <c r="AR3" s="138" t="s">
        <v>402</v>
      </c>
      <c r="AS3" s="138" t="s">
        <v>403</v>
      </c>
      <c r="AT3" s="138" t="s">
        <v>404</v>
      </c>
      <c r="AU3" t="s">
        <v>404</v>
      </c>
      <c r="AV3" s="138" t="s">
        <v>405</v>
      </c>
      <c r="AW3" s="138" t="s">
        <v>406</v>
      </c>
      <c r="AX3" s="138" t="s">
        <v>407</v>
      </c>
      <c r="AY3" t="s">
        <v>407</v>
      </c>
      <c r="AZ3">
        <v>3</v>
      </c>
      <c r="BA3" s="138"/>
      <c r="BB3" s="138"/>
    </row>
    <row r="4" spans="1:67" x14ac:dyDescent="0.2">
      <c r="A4">
        <v>1</v>
      </c>
      <c r="B4" t="s">
        <v>582</v>
      </c>
      <c r="C4" t="s">
        <v>582</v>
      </c>
      <c r="D4" t="s">
        <v>41</v>
      </c>
      <c r="E4" t="s">
        <v>42</v>
      </c>
      <c r="F4" t="s">
        <v>491</v>
      </c>
      <c r="G4" t="s">
        <v>492</v>
      </c>
      <c r="H4" s="191" t="s">
        <v>493</v>
      </c>
      <c r="I4" t="s">
        <v>486</v>
      </c>
      <c r="J4" t="s">
        <v>490</v>
      </c>
      <c r="K4" t="s">
        <v>408</v>
      </c>
      <c r="L4" t="s">
        <v>210</v>
      </c>
      <c r="M4">
        <v>0</v>
      </c>
      <c r="O4" t="s">
        <v>446</v>
      </c>
      <c r="P4" s="191" t="s">
        <v>221</v>
      </c>
      <c r="Q4" s="191" t="s">
        <v>221</v>
      </c>
      <c r="R4" s="191" t="s">
        <v>221</v>
      </c>
      <c r="T4" s="191" t="s">
        <v>221</v>
      </c>
      <c r="U4" s="191" t="s">
        <v>221</v>
      </c>
      <c r="V4" s="191" t="s">
        <v>221</v>
      </c>
      <c r="X4" s="191" t="s">
        <v>221</v>
      </c>
      <c r="Y4" s="191" t="s">
        <v>221</v>
      </c>
      <c r="Z4" s="191" t="s">
        <v>221</v>
      </c>
      <c r="AB4" s="191" t="s">
        <v>221</v>
      </c>
      <c r="AC4" s="191" t="s">
        <v>221</v>
      </c>
      <c r="AD4" s="191" t="s">
        <v>221</v>
      </c>
      <c r="AF4" s="191" t="s">
        <v>221</v>
      </c>
      <c r="AG4" s="191" t="s">
        <v>221</v>
      </c>
      <c r="AH4" s="191" t="s">
        <v>221</v>
      </c>
      <c r="AJ4" s="191" t="s">
        <v>221</v>
      </c>
      <c r="AK4" s="191" t="s">
        <v>221</v>
      </c>
      <c r="AL4" s="191" t="s">
        <v>221</v>
      </c>
      <c r="AN4" s="191" t="s">
        <v>221</v>
      </c>
      <c r="AO4" s="191" t="s">
        <v>221</v>
      </c>
      <c r="AP4" s="191" t="s">
        <v>221</v>
      </c>
      <c r="AR4" s="191" t="s">
        <v>221</v>
      </c>
      <c r="AS4" s="191" t="s">
        <v>221</v>
      </c>
      <c r="AT4" s="191" t="s">
        <v>221</v>
      </c>
      <c r="AV4" s="191" t="s">
        <v>221</v>
      </c>
      <c r="AW4" s="191" t="s">
        <v>221</v>
      </c>
      <c r="AX4" s="191" t="s">
        <v>221</v>
      </c>
      <c r="AZ4">
        <v>4</v>
      </c>
      <c r="BA4" s="191"/>
      <c r="BB4" s="191"/>
      <c r="BD4" s="191"/>
      <c r="BE4" s="191"/>
      <c r="BF4" s="191"/>
      <c r="BH4" s="191"/>
      <c r="BI4" s="191"/>
      <c r="BJ4" s="191"/>
      <c r="BM4" s="191"/>
      <c r="BN4" s="191"/>
      <c r="BO4" s="191"/>
    </row>
    <row r="5" spans="1:67" x14ac:dyDescent="0.2">
      <c r="A5">
        <v>1</v>
      </c>
      <c r="B5" t="s">
        <v>576</v>
      </c>
      <c r="C5" t="s">
        <v>576</v>
      </c>
      <c r="D5" t="s">
        <v>41</v>
      </c>
      <c r="E5" t="s">
        <v>42</v>
      </c>
      <c r="F5" t="s">
        <v>491</v>
      </c>
      <c r="G5" t="s">
        <v>492</v>
      </c>
      <c r="H5" s="191" t="s">
        <v>493</v>
      </c>
      <c r="I5" t="s">
        <v>486</v>
      </c>
      <c r="J5" t="s">
        <v>490</v>
      </c>
      <c r="K5" t="s">
        <v>408</v>
      </c>
      <c r="L5" t="s">
        <v>210</v>
      </c>
      <c r="M5">
        <v>0</v>
      </c>
      <c r="O5" t="s">
        <v>446</v>
      </c>
      <c r="P5" s="191" t="s">
        <v>221</v>
      </c>
      <c r="Q5" s="191" t="s">
        <v>221</v>
      </c>
      <c r="R5" s="191" t="s">
        <v>221</v>
      </c>
      <c r="T5" s="191" t="s">
        <v>221</v>
      </c>
      <c r="U5" s="191" t="s">
        <v>221</v>
      </c>
      <c r="V5" s="191" t="s">
        <v>221</v>
      </c>
      <c r="X5" s="191" t="s">
        <v>221</v>
      </c>
      <c r="Y5" s="191" t="s">
        <v>221</v>
      </c>
      <c r="Z5" s="191" t="s">
        <v>221</v>
      </c>
      <c r="AB5" s="191" t="s">
        <v>221</v>
      </c>
      <c r="AC5" s="191" t="s">
        <v>221</v>
      </c>
      <c r="AD5" s="191" t="s">
        <v>221</v>
      </c>
      <c r="AF5" s="191" t="s">
        <v>221</v>
      </c>
      <c r="AG5" s="191" t="s">
        <v>221</v>
      </c>
      <c r="AH5" s="191" t="s">
        <v>221</v>
      </c>
      <c r="AJ5" s="191" t="s">
        <v>221</v>
      </c>
      <c r="AK5" s="191" t="s">
        <v>221</v>
      </c>
      <c r="AL5" s="191" t="s">
        <v>221</v>
      </c>
      <c r="AN5" s="191" t="s">
        <v>221</v>
      </c>
      <c r="AO5" s="191" t="s">
        <v>221</v>
      </c>
      <c r="AP5" s="191" t="s">
        <v>221</v>
      </c>
      <c r="AR5" s="191" t="s">
        <v>221</v>
      </c>
      <c r="AS5" s="191" t="s">
        <v>221</v>
      </c>
      <c r="AT5" s="191" t="s">
        <v>221</v>
      </c>
      <c r="AV5" s="191" t="s">
        <v>221</v>
      </c>
      <c r="AW5" s="191" t="s">
        <v>221</v>
      </c>
      <c r="AX5" s="191" t="s">
        <v>221</v>
      </c>
      <c r="AZ5">
        <v>4</v>
      </c>
      <c r="BA5" s="191"/>
      <c r="BB5" s="191"/>
      <c r="BD5" s="191"/>
      <c r="BE5" s="191"/>
      <c r="BF5" s="191"/>
      <c r="BH5" s="191"/>
      <c r="BI5" s="191"/>
      <c r="BJ5" s="191"/>
      <c r="BM5" s="191"/>
      <c r="BN5" s="191"/>
      <c r="BO5" s="191"/>
    </row>
    <row r="6" spans="1:67" x14ac:dyDescent="0.2">
      <c r="A6">
        <v>1</v>
      </c>
      <c r="B6" t="s">
        <v>577</v>
      </c>
      <c r="C6" t="s">
        <v>577</v>
      </c>
      <c r="D6" t="s">
        <v>41</v>
      </c>
      <c r="E6" t="s">
        <v>42</v>
      </c>
      <c r="F6" t="s">
        <v>491</v>
      </c>
      <c r="G6" t="s">
        <v>492</v>
      </c>
      <c r="H6" s="191" t="s">
        <v>493</v>
      </c>
      <c r="I6" t="s">
        <v>486</v>
      </c>
      <c r="J6" t="s">
        <v>490</v>
      </c>
      <c r="K6" t="s">
        <v>408</v>
      </c>
      <c r="L6" t="s">
        <v>210</v>
      </c>
      <c r="M6">
        <v>1</v>
      </c>
      <c r="O6" t="s">
        <v>447</v>
      </c>
      <c r="P6" s="191" t="s">
        <v>221</v>
      </c>
      <c r="Q6" s="191" t="s">
        <v>221</v>
      </c>
      <c r="R6" s="191" t="s">
        <v>221</v>
      </c>
      <c r="T6" s="191" t="s">
        <v>221</v>
      </c>
      <c r="U6" s="191" t="s">
        <v>221</v>
      </c>
      <c r="V6" s="191" t="s">
        <v>221</v>
      </c>
      <c r="X6" s="191" t="s">
        <v>221</v>
      </c>
      <c r="Y6" s="191" t="s">
        <v>221</v>
      </c>
      <c r="Z6" s="191" t="s">
        <v>221</v>
      </c>
      <c r="AB6" s="191" t="s">
        <v>221</v>
      </c>
      <c r="AC6" s="191" t="s">
        <v>221</v>
      </c>
      <c r="AD6" s="191" t="s">
        <v>221</v>
      </c>
      <c r="AF6" s="191" t="s">
        <v>221</v>
      </c>
      <c r="AG6" s="191" t="s">
        <v>221</v>
      </c>
      <c r="AH6" s="191" t="s">
        <v>221</v>
      </c>
      <c r="AJ6" s="191" t="s">
        <v>221</v>
      </c>
      <c r="AK6" s="191" t="s">
        <v>221</v>
      </c>
      <c r="AL6" s="191" t="s">
        <v>221</v>
      </c>
      <c r="AN6" s="191" t="s">
        <v>221</v>
      </c>
      <c r="AO6" s="191" t="s">
        <v>221</v>
      </c>
      <c r="AP6" s="191" t="s">
        <v>221</v>
      </c>
      <c r="AR6" s="191" t="s">
        <v>221</v>
      </c>
      <c r="AS6" s="191" t="s">
        <v>221</v>
      </c>
      <c r="AT6" s="191" t="s">
        <v>221</v>
      </c>
      <c r="AV6" s="191" t="s">
        <v>221</v>
      </c>
      <c r="AW6" s="191" t="s">
        <v>221</v>
      </c>
      <c r="AX6" s="191" t="s">
        <v>221</v>
      </c>
      <c r="AZ6">
        <v>5</v>
      </c>
      <c r="BA6" s="191"/>
      <c r="BB6" s="191"/>
      <c r="BD6" s="191"/>
      <c r="BE6" s="191"/>
      <c r="BF6" s="191"/>
      <c r="BH6" s="191"/>
      <c r="BI6" s="191"/>
      <c r="BJ6" s="191"/>
      <c r="BM6" s="191"/>
      <c r="BN6" s="191"/>
      <c r="BO6" s="191"/>
    </row>
    <row r="7" spans="1:67" x14ac:dyDescent="0.2">
      <c r="A7">
        <v>1</v>
      </c>
      <c r="B7" t="s">
        <v>578</v>
      </c>
      <c r="C7" t="s">
        <v>578</v>
      </c>
      <c r="D7" t="s">
        <v>41</v>
      </c>
      <c r="E7" t="s">
        <v>42</v>
      </c>
      <c r="F7" t="s">
        <v>491</v>
      </c>
      <c r="G7" t="s">
        <v>492</v>
      </c>
      <c r="H7" s="191" t="s">
        <v>493</v>
      </c>
      <c r="I7" t="s">
        <v>486</v>
      </c>
      <c r="J7" t="s">
        <v>490</v>
      </c>
      <c r="K7" t="s">
        <v>408</v>
      </c>
      <c r="L7" t="s">
        <v>210</v>
      </c>
      <c r="M7">
        <v>0</v>
      </c>
      <c r="O7" t="s">
        <v>448</v>
      </c>
      <c r="P7" s="191" t="s">
        <v>221</v>
      </c>
      <c r="Q7" s="191" t="s">
        <v>221</v>
      </c>
      <c r="R7" s="191" t="s">
        <v>221</v>
      </c>
      <c r="T7" s="191" t="s">
        <v>221</v>
      </c>
      <c r="U7" s="191" t="s">
        <v>221</v>
      </c>
      <c r="V7" s="191" t="s">
        <v>221</v>
      </c>
      <c r="X7" s="191" t="s">
        <v>221</v>
      </c>
      <c r="Y7" s="191" t="s">
        <v>221</v>
      </c>
      <c r="Z7" s="191" t="s">
        <v>221</v>
      </c>
      <c r="AB7" s="191" t="s">
        <v>221</v>
      </c>
      <c r="AC7" s="191" t="s">
        <v>221</v>
      </c>
      <c r="AD7" s="191" t="s">
        <v>221</v>
      </c>
      <c r="AF7" s="191" t="s">
        <v>221</v>
      </c>
      <c r="AG7" s="191" t="s">
        <v>221</v>
      </c>
      <c r="AH7" s="191" t="s">
        <v>221</v>
      </c>
      <c r="AJ7" s="191" t="s">
        <v>221</v>
      </c>
      <c r="AK7" s="191" t="s">
        <v>221</v>
      </c>
      <c r="AL7" s="191" t="s">
        <v>221</v>
      </c>
      <c r="AN7" s="191" t="s">
        <v>221</v>
      </c>
      <c r="AO7" s="191" t="s">
        <v>221</v>
      </c>
      <c r="AP7" s="191" t="s">
        <v>221</v>
      </c>
      <c r="AR7" s="191" t="s">
        <v>221</v>
      </c>
      <c r="AS7" s="191" t="s">
        <v>221</v>
      </c>
      <c r="AT7" s="191" t="s">
        <v>221</v>
      </c>
      <c r="AV7" s="191" t="s">
        <v>221</v>
      </c>
      <c r="AW7" s="191" t="s">
        <v>221</v>
      </c>
      <c r="AX7" s="191" t="s">
        <v>221</v>
      </c>
      <c r="AZ7">
        <v>6</v>
      </c>
      <c r="BA7" s="191"/>
      <c r="BB7" s="191"/>
      <c r="BD7" s="191"/>
      <c r="BE7" s="191"/>
      <c r="BF7" s="191"/>
      <c r="BH7" s="191"/>
      <c r="BI7" s="191"/>
      <c r="BJ7" s="191"/>
      <c r="BM7" s="191"/>
      <c r="BN7" s="191"/>
      <c r="BO7" s="191"/>
    </row>
    <row r="8" spans="1:67" x14ac:dyDescent="0.2">
      <c r="A8">
        <v>1</v>
      </c>
      <c r="C8" t="s">
        <v>589</v>
      </c>
      <c r="E8" t="s">
        <v>42</v>
      </c>
      <c r="F8" t="s">
        <v>491</v>
      </c>
      <c r="G8" t="s">
        <v>492</v>
      </c>
      <c r="H8" s="191" t="s">
        <v>493</v>
      </c>
      <c r="I8" t="s">
        <v>486</v>
      </c>
      <c r="J8" t="s">
        <v>490</v>
      </c>
      <c r="K8" t="s">
        <v>408</v>
      </c>
      <c r="L8" t="s">
        <v>210</v>
      </c>
      <c r="M8">
        <v>0</v>
      </c>
      <c r="O8" t="s">
        <v>448</v>
      </c>
      <c r="P8" s="191" t="s">
        <v>221</v>
      </c>
      <c r="Q8" s="191" t="s">
        <v>221</v>
      </c>
      <c r="R8" s="191" t="s">
        <v>221</v>
      </c>
      <c r="T8" s="191" t="s">
        <v>221</v>
      </c>
      <c r="U8" s="191" t="s">
        <v>221</v>
      </c>
      <c r="V8" s="191" t="s">
        <v>221</v>
      </c>
      <c r="X8" s="191" t="s">
        <v>221</v>
      </c>
      <c r="Y8" s="191" t="s">
        <v>221</v>
      </c>
      <c r="Z8" s="191" t="s">
        <v>221</v>
      </c>
      <c r="AB8" s="191" t="s">
        <v>221</v>
      </c>
      <c r="AC8" s="191" t="s">
        <v>221</v>
      </c>
      <c r="AD8" s="191" t="s">
        <v>221</v>
      </c>
      <c r="AF8" s="191" t="s">
        <v>221</v>
      </c>
      <c r="AG8" s="191" t="s">
        <v>221</v>
      </c>
      <c r="AH8" s="191" t="s">
        <v>221</v>
      </c>
      <c r="AJ8" s="191" t="s">
        <v>221</v>
      </c>
      <c r="AK8" s="191" t="s">
        <v>221</v>
      </c>
      <c r="AL8" s="191" t="s">
        <v>221</v>
      </c>
      <c r="AN8" s="191" t="s">
        <v>221</v>
      </c>
      <c r="AO8" s="191" t="s">
        <v>221</v>
      </c>
      <c r="AP8" s="191" t="s">
        <v>221</v>
      </c>
      <c r="AR8" s="191" t="s">
        <v>221</v>
      </c>
      <c r="AS8" s="191" t="s">
        <v>221</v>
      </c>
      <c r="AT8" s="191" t="s">
        <v>221</v>
      </c>
      <c r="AV8" s="191" t="s">
        <v>221</v>
      </c>
      <c r="AW8" s="191" t="s">
        <v>221</v>
      </c>
      <c r="AX8" s="191" t="s">
        <v>221</v>
      </c>
      <c r="AZ8" s="191"/>
      <c r="BA8" s="191"/>
      <c r="BB8" s="191"/>
      <c r="BD8" s="191"/>
      <c r="BE8" s="191"/>
      <c r="BF8" s="191"/>
      <c r="BH8" s="191"/>
      <c r="BI8" s="191"/>
      <c r="BJ8" s="191"/>
      <c r="BM8" s="191"/>
      <c r="BN8" s="191"/>
      <c r="BO8" s="191"/>
    </row>
    <row r="9" spans="1:67" x14ac:dyDescent="0.2">
      <c r="H9" s="191"/>
      <c r="P9" s="191"/>
      <c r="Q9" s="191"/>
      <c r="R9" s="191"/>
      <c r="T9" s="191"/>
      <c r="U9" s="191"/>
      <c r="V9" s="191"/>
      <c r="X9" s="191"/>
      <c r="Y9" s="191"/>
      <c r="Z9" s="191"/>
      <c r="AB9" s="191"/>
      <c r="AC9" s="191"/>
      <c r="AD9" s="191"/>
      <c r="AF9" s="191"/>
      <c r="AG9" s="191"/>
      <c r="AH9" s="191"/>
      <c r="AJ9" s="191"/>
      <c r="AK9" s="191"/>
      <c r="AL9" s="191"/>
      <c r="AN9" s="191"/>
      <c r="AO9" s="191"/>
      <c r="AP9" s="191"/>
      <c r="AR9" s="191"/>
      <c r="AS9" s="191"/>
      <c r="AT9" s="191"/>
      <c r="AV9" s="191"/>
      <c r="AW9" s="191"/>
      <c r="AX9" s="191"/>
      <c r="AZ9" s="191"/>
      <c r="BA9" s="191"/>
      <c r="BB9" s="191"/>
      <c r="BD9" s="191"/>
      <c r="BE9" s="191"/>
      <c r="BF9" s="191"/>
      <c r="BH9" s="191"/>
      <c r="BI9" s="191"/>
      <c r="BJ9" s="191"/>
      <c r="BM9" s="191"/>
      <c r="BN9" s="191"/>
      <c r="BO9" s="191"/>
    </row>
    <row r="10" spans="1:67" x14ac:dyDescent="0.2">
      <c r="H10" s="191"/>
      <c r="P10" s="191"/>
      <c r="Q10" s="191"/>
      <c r="R10" s="191"/>
      <c r="T10" s="191"/>
      <c r="U10" s="191"/>
      <c r="V10" s="191"/>
      <c r="X10" s="191"/>
      <c r="Y10" s="191"/>
      <c r="Z10" s="191"/>
      <c r="AB10" s="191"/>
      <c r="AC10" s="191"/>
      <c r="AD10" s="191"/>
      <c r="AF10" s="191"/>
      <c r="AG10" s="191"/>
      <c r="AH10" s="191"/>
      <c r="AJ10" s="191"/>
      <c r="AK10" s="191"/>
      <c r="AL10" s="191"/>
      <c r="AN10" s="191"/>
      <c r="AO10" s="191"/>
      <c r="AP10" s="191"/>
      <c r="AR10" s="191"/>
      <c r="AS10" s="191"/>
      <c r="AT10" s="191"/>
      <c r="AV10" s="191"/>
      <c r="AW10" s="191"/>
      <c r="AX10" s="191"/>
      <c r="AZ10" s="191"/>
      <c r="BA10" s="191"/>
      <c r="BB10" s="191"/>
      <c r="BD10" s="191"/>
      <c r="BE10" s="191"/>
      <c r="BF10" s="191"/>
      <c r="BH10" s="191"/>
      <c r="BI10" s="191"/>
      <c r="BJ10" s="191"/>
      <c r="BM10" s="191"/>
      <c r="BN10" s="191"/>
      <c r="BO10" s="191"/>
    </row>
    <row r="11" spans="1:67" x14ac:dyDescent="0.2">
      <c r="H11" s="191"/>
      <c r="P11" s="191"/>
      <c r="Q11" s="191"/>
      <c r="R11" s="191"/>
      <c r="T11" s="191"/>
      <c r="U11" s="191"/>
      <c r="V11" s="191"/>
      <c r="X11" s="191"/>
      <c r="Y11" s="191"/>
      <c r="Z11" s="191"/>
      <c r="AB11" s="191"/>
      <c r="AC11" s="191"/>
      <c r="AD11" s="191"/>
      <c r="AF11" s="191"/>
      <c r="AG11" s="191"/>
      <c r="AH11" s="191"/>
      <c r="AJ11" s="191"/>
      <c r="AK11" s="191"/>
      <c r="AL11" s="191"/>
      <c r="AN11" s="191"/>
      <c r="AO11" s="191"/>
      <c r="AP11" s="191"/>
      <c r="AR11" s="191"/>
      <c r="AS11" s="191"/>
      <c r="AT11" s="191"/>
      <c r="AV11" s="191"/>
      <c r="AW11" s="191"/>
      <c r="AX11" s="191"/>
      <c r="AZ11" s="191"/>
      <c r="BA11" s="191"/>
      <c r="BB11" s="191"/>
      <c r="BD11" s="191"/>
      <c r="BE11" s="191"/>
      <c r="BF11" s="191"/>
      <c r="BH11" s="191"/>
      <c r="BI11" s="191"/>
      <c r="BJ11" s="191"/>
      <c r="BM11" s="191"/>
      <c r="BN11" s="191"/>
      <c r="BO11" s="191"/>
    </row>
    <row r="12" spans="1:67" x14ac:dyDescent="0.2">
      <c r="H12" s="191"/>
      <c r="P12" s="191"/>
      <c r="Q12" s="191"/>
      <c r="R12" s="191"/>
      <c r="T12" s="191"/>
      <c r="U12" s="191"/>
      <c r="V12" s="191"/>
      <c r="X12" s="191"/>
      <c r="Y12" s="191"/>
      <c r="Z12" s="191"/>
      <c r="AB12" s="191"/>
      <c r="AC12" s="191"/>
      <c r="AD12" s="191"/>
      <c r="AF12" s="191"/>
      <c r="AG12" s="191"/>
      <c r="AH12" s="191"/>
      <c r="AJ12" s="191"/>
      <c r="AK12" s="191"/>
      <c r="AL12" s="191"/>
      <c r="AN12" s="191"/>
      <c r="AO12" s="191"/>
      <c r="AP12" s="191"/>
      <c r="AR12" s="191"/>
      <c r="AS12" s="191"/>
      <c r="AT12" s="191"/>
      <c r="AV12" s="191"/>
      <c r="AW12" s="191"/>
      <c r="AX12" s="191"/>
      <c r="AZ12" s="191"/>
      <c r="BA12" s="191"/>
      <c r="BB12" s="191"/>
      <c r="BD12" s="191"/>
      <c r="BE12" s="191"/>
      <c r="BF12" s="191"/>
      <c r="BH12" s="191"/>
      <c r="BI12" s="191"/>
      <c r="BJ12" s="191"/>
      <c r="BM12" s="191"/>
      <c r="BN12" s="191"/>
      <c r="BO12" s="191"/>
    </row>
    <row r="13" spans="1:67" x14ac:dyDescent="0.2">
      <c r="H13" s="191"/>
      <c r="P13" s="191"/>
      <c r="Q13" s="191"/>
      <c r="R13" s="191"/>
      <c r="T13" s="191"/>
      <c r="U13" s="191"/>
      <c r="V13" s="191"/>
      <c r="X13" s="191"/>
      <c r="Y13" s="191"/>
      <c r="Z13" s="191"/>
      <c r="AB13" s="191"/>
      <c r="AC13" s="191"/>
      <c r="AD13" s="191"/>
      <c r="AF13" s="191"/>
      <c r="AG13" s="191"/>
      <c r="AH13" s="191"/>
      <c r="AJ13" s="191"/>
      <c r="AK13" s="191"/>
      <c r="AL13" s="191"/>
      <c r="AN13" s="191"/>
      <c r="AO13" s="191"/>
      <c r="AP13" s="191"/>
      <c r="AR13" s="191"/>
      <c r="AS13" s="191"/>
      <c r="AT13" s="191"/>
      <c r="AV13" s="191"/>
      <c r="AW13" s="191"/>
      <c r="AX13" s="191"/>
      <c r="AZ13" s="191"/>
      <c r="BA13" s="191"/>
      <c r="BB13" s="191"/>
      <c r="BD13" s="191"/>
      <c r="BE13" s="191"/>
      <c r="BF13" s="191"/>
      <c r="BH13" s="191"/>
      <c r="BI13" s="191"/>
      <c r="BJ13" s="191"/>
      <c r="BM13" s="191"/>
      <c r="BN13" s="191"/>
      <c r="BO13" s="191"/>
    </row>
    <row r="14" spans="1:67" x14ac:dyDescent="0.2">
      <c r="H14" s="191"/>
      <c r="P14" s="191"/>
      <c r="Q14" s="191"/>
      <c r="R14" s="191"/>
      <c r="T14" s="191"/>
      <c r="U14" s="191"/>
      <c r="V14" s="191"/>
      <c r="X14" s="191"/>
      <c r="Y14" s="191"/>
      <c r="Z14" s="191"/>
      <c r="AB14" s="191"/>
      <c r="AC14" s="191"/>
      <c r="AD14" s="191"/>
      <c r="AF14" s="191"/>
      <c r="AG14" s="191"/>
      <c r="AH14" s="191"/>
      <c r="AJ14" s="191"/>
      <c r="AK14" s="191"/>
      <c r="AL14" s="191"/>
      <c r="AN14" s="191"/>
      <c r="AO14" s="191"/>
      <c r="AP14" s="191"/>
      <c r="AR14" s="191"/>
      <c r="AS14" s="191"/>
      <c r="AT14" s="191"/>
      <c r="AV14" s="191"/>
      <c r="AW14" s="191"/>
      <c r="AX14" s="191"/>
      <c r="AZ14" s="191"/>
      <c r="BA14" s="191"/>
      <c r="BB14" s="191"/>
      <c r="BD14" s="191"/>
      <c r="BE14" s="191"/>
      <c r="BF14" s="191"/>
      <c r="BH14" s="191"/>
      <c r="BI14" s="191"/>
      <c r="BJ14" s="191"/>
      <c r="BM14" s="191"/>
      <c r="BN14" s="191"/>
      <c r="BO14" s="191"/>
    </row>
    <row r="15" spans="1:67" x14ac:dyDescent="0.2">
      <c r="H15" s="191"/>
      <c r="P15" s="191"/>
      <c r="Q15" s="191"/>
      <c r="R15" s="191"/>
      <c r="T15" s="191"/>
      <c r="U15" s="191"/>
      <c r="V15" s="191"/>
      <c r="X15" s="191"/>
      <c r="Y15" s="191"/>
      <c r="Z15" s="191"/>
      <c r="AB15" s="191"/>
      <c r="AC15" s="191"/>
      <c r="AD15" s="191"/>
      <c r="AF15" s="191"/>
      <c r="AG15" s="191"/>
      <c r="AH15" s="191"/>
      <c r="AJ15" s="191"/>
      <c r="AK15" s="191"/>
      <c r="AL15" s="191"/>
      <c r="AN15" s="191"/>
      <c r="AO15" s="191"/>
      <c r="AP15" s="191"/>
      <c r="AR15" s="191"/>
      <c r="AS15" s="191"/>
      <c r="AT15" s="191"/>
      <c r="AV15" s="191"/>
      <c r="AW15" s="191"/>
      <c r="AX15" s="191"/>
      <c r="AZ15" s="191"/>
      <c r="BA15" s="191"/>
      <c r="BB15" s="191"/>
      <c r="BD15" s="191"/>
      <c r="BE15" s="191"/>
      <c r="BF15" s="191"/>
      <c r="BH15" s="191"/>
      <c r="BI15" s="191"/>
      <c r="BJ15" s="191"/>
      <c r="BM15" s="191"/>
      <c r="BN15" s="191"/>
      <c r="BO15" s="191"/>
    </row>
    <row r="16" spans="1:67" x14ac:dyDescent="0.2">
      <c r="H16" s="191"/>
      <c r="P16" s="191"/>
      <c r="Q16" s="191"/>
      <c r="R16" s="191"/>
      <c r="T16" s="191"/>
      <c r="U16" s="191"/>
      <c r="V16" s="191"/>
      <c r="X16" s="191"/>
      <c r="Y16" s="191"/>
      <c r="Z16" s="191"/>
      <c r="AB16" s="191"/>
      <c r="AC16" s="191"/>
      <c r="AD16" s="191"/>
      <c r="AF16" s="191"/>
      <c r="AG16" s="191"/>
      <c r="AH16" s="191"/>
      <c r="AJ16" s="191"/>
      <c r="AK16" s="191"/>
      <c r="AL16" s="191"/>
      <c r="AN16" s="191"/>
      <c r="AO16" s="191"/>
      <c r="AP16" s="191"/>
      <c r="AR16" s="191"/>
      <c r="AS16" s="191"/>
      <c r="AT16" s="191"/>
      <c r="AV16" s="191"/>
      <c r="AW16" s="191"/>
      <c r="AX16" s="191"/>
      <c r="AZ16" s="191"/>
      <c r="BA16" s="191"/>
      <c r="BB16" s="191"/>
      <c r="BD16" s="191"/>
      <c r="BE16" s="191"/>
      <c r="BF16" s="191"/>
      <c r="BH16" s="191"/>
      <c r="BI16" s="191"/>
      <c r="BJ16" s="191"/>
      <c r="BM16" s="191"/>
      <c r="BN16" s="191"/>
      <c r="BO16" s="191"/>
    </row>
    <row r="17" spans="8:67" x14ac:dyDescent="0.2">
      <c r="H17" s="191"/>
      <c r="P17" s="191"/>
      <c r="Q17" s="191"/>
      <c r="R17" s="191"/>
      <c r="T17" s="191"/>
      <c r="U17" s="191"/>
      <c r="V17" s="191"/>
      <c r="X17" s="191"/>
      <c r="Y17" s="191"/>
      <c r="Z17" s="191"/>
      <c r="AB17" s="191"/>
      <c r="AC17" s="191"/>
      <c r="AD17" s="191"/>
      <c r="AF17" s="191"/>
      <c r="AG17" s="191"/>
      <c r="AH17" s="191"/>
      <c r="AJ17" s="191"/>
      <c r="AK17" s="191"/>
      <c r="AL17" s="191"/>
      <c r="AN17" s="191"/>
      <c r="AO17" s="191"/>
      <c r="AP17" s="191"/>
      <c r="AR17" s="191"/>
      <c r="AS17" s="191"/>
      <c r="AT17" s="191"/>
      <c r="AV17" s="191"/>
      <c r="AW17" s="191"/>
      <c r="AX17" s="191"/>
      <c r="AZ17" s="191"/>
      <c r="BA17" s="191"/>
      <c r="BB17" s="191"/>
      <c r="BD17" s="191"/>
      <c r="BE17" s="191"/>
      <c r="BF17" s="191"/>
      <c r="BH17" s="191"/>
      <c r="BI17" s="191"/>
      <c r="BJ17" s="191"/>
      <c r="BM17" s="191"/>
      <c r="BN17" s="191"/>
      <c r="BO17" s="191"/>
    </row>
    <row r="18" spans="8:67" x14ac:dyDescent="0.2">
      <c r="H18" s="191"/>
      <c r="P18" s="191"/>
      <c r="Q18" s="191"/>
      <c r="R18" s="191"/>
      <c r="T18" s="191"/>
      <c r="U18" s="191"/>
      <c r="V18" s="191"/>
      <c r="X18" s="191"/>
      <c r="Y18" s="191"/>
      <c r="Z18" s="191"/>
      <c r="AB18" s="191"/>
      <c r="AC18" s="191"/>
      <c r="AD18" s="191"/>
      <c r="AF18" s="191"/>
      <c r="AG18" s="191"/>
      <c r="AH18" s="191"/>
      <c r="AJ18" s="191"/>
      <c r="AK18" s="191"/>
      <c r="AL18" s="191"/>
      <c r="AN18" s="191"/>
      <c r="AO18" s="191"/>
      <c r="AP18" s="191"/>
      <c r="AR18" s="191"/>
      <c r="AS18" s="191"/>
      <c r="AT18" s="191"/>
      <c r="AV18" s="191"/>
      <c r="AW18" s="191"/>
      <c r="AX18" s="191"/>
      <c r="AZ18" s="191"/>
      <c r="BA18" s="191"/>
      <c r="BB18" s="191"/>
      <c r="BD18" s="191"/>
      <c r="BE18" s="191"/>
      <c r="BF18" s="191"/>
      <c r="BH18" s="191"/>
      <c r="BI18" s="191"/>
      <c r="BJ18" s="191"/>
      <c r="BM18" s="191"/>
      <c r="BN18" s="191"/>
      <c r="BO18" s="191"/>
    </row>
    <row r="19" spans="8:67" x14ac:dyDescent="0.2">
      <c r="H19" s="191"/>
      <c r="P19" s="191"/>
      <c r="Q19" s="191"/>
      <c r="R19" s="191"/>
      <c r="T19" s="191"/>
      <c r="U19" s="191"/>
      <c r="V19" s="191"/>
      <c r="X19" s="191"/>
      <c r="Y19" s="191"/>
      <c r="Z19" s="191"/>
      <c r="AB19" s="191"/>
      <c r="AC19" s="191"/>
      <c r="AD19" s="191"/>
      <c r="AF19" s="191"/>
      <c r="AG19" s="191"/>
      <c r="AH19" s="191"/>
      <c r="AJ19" s="191"/>
      <c r="AK19" s="191"/>
      <c r="AL19" s="191"/>
      <c r="AN19" s="191"/>
      <c r="AO19" s="191"/>
      <c r="AP19" s="191"/>
      <c r="AR19" s="191"/>
      <c r="AS19" s="191"/>
      <c r="AT19" s="191"/>
      <c r="AV19" s="191"/>
      <c r="AW19" s="191"/>
      <c r="AX19" s="191"/>
      <c r="AZ19" s="191"/>
      <c r="BA19" s="191"/>
      <c r="BB19" s="191"/>
      <c r="BD19" s="191"/>
      <c r="BE19" s="191"/>
      <c r="BF19" s="191"/>
      <c r="BH19" s="191"/>
      <c r="BI19" s="191"/>
      <c r="BJ19" s="191"/>
      <c r="BM19" s="191"/>
      <c r="BN19" s="191"/>
      <c r="BO19" s="191"/>
    </row>
    <row r="20" spans="8:67" x14ac:dyDescent="0.2">
      <c r="H20" s="191"/>
      <c r="P20" s="191"/>
      <c r="Q20" s="191"/>
      <c r="R20" s="191"/>
      <c r="T20" s="191"/>
      <c r="U20" s="191"/>
      <c r="V20" s="191"/>
      <c r="X20" s="191"/>
      <c r="Y20" s="191"/>
      <c r="Z20" s="191"/>
      <c r="AB20" s="191"/>
      <c r="AC20" s="191"/>
      <c r="AD20" s="191"/>
      <c r="AF20" s="191"/>
      <c r="AG20" s="191"/>
      <c r="AH20" s="191"/>
      <c r="AJ20" s="191"/>
      <c r="AK20" s="191"/>
      <c r="AL20" s="191"/>
      <c r="AN20" s="191"/>
      <c r="AO20" s="191"/>
      <c r="AP20" s="191"/>
      <c r="AR20" s="191"/>
      <c r="AS20" s="191"/>
      <c r="AT20" s="191"/>
      <c r="AV20" s="191"/>
      <c r="AW20" s="191"/>
      <c r="AX20" s="191"/>
      <c r="AZ20" s="191"/>
      <c r="BA20" s="191"/>
      <c r="BB20" s="191"/>
      <c r="BD20" s="191"/>
      <c r="BE20" s="191"/>
      <c r="BF20" s="191"/>
      <c r="BH20" s="191"/>
      <c r="BI20" s="191"/>
      <c r="BJ20" s="191"/>
      <c r="BM20" s="191"/>
      <c r="BN20" s="191"/>
      <c r="BO20" s="191"/>
    </row>
    <row r="21" spans="8:67" x14ac:dyDescent="0.2">
      <c r="H21" s="191"/>
      <c r="P21" s="191"/>
      <c r="Q21" s="191"/>
      <c r="R21" s="191"/>
      <c r="T21" s="191"/>
      <c r="U21" s="191"/>
      <c r="V21" s="191"/>
      <c r="X21" s="191"/>
      <c r="Y21" s="191"/>
      <c r="Z21" s="191"/>
      <c r="AB21" s="191"/>
      <c r="AC21" s="191"/>
      <c r="AD21" s="191"/>
      <c r="AF21" s="191"/>
      <c r="AG21" s="191"/>
      <c r="AH21" s="191"/>
      <c r="AJ21" s="191"/>
      <c r="AK21" s="191"/>
      <c r="AL21" s="191"/>
      <c r="AN21" s="191"/>
      <c r="AO21" s="191"/>
      <c r="AP21" s="191"/>
      <c r="AR21" s="191"/>
      <c r="AS21" s="191"/>
      <c r="AT21" s="191"/>
      <c r="AV21" s="191"/>
      <c r="AW21" s="191"/>
      <c r="AX21" s="191"/>
      <c r="AZ21" s="191"/>
      <c r="BA21" s="191"/>
      <c r="BB21" s="191"/>
      <c r="BD21" s="191"/>
      <c r="BE21" s="191"/>
      <c r="BF21" s="191"/>
      <c r="BH21" s="191"/>
      <c r="BI21" s="191"/>
      <c r="BJ21" s="191"/>
      <c r="BM21" s="191"/>
      <c r="BN21" s="191"/>
      <c r="BO21" s="191"/>
    </row>
    <row r="22" spans="8:67" x14ac:dyDescent="0.2">
      <c r="H22" s="191"/>
      <c r="P22" s="191"/>
      <c r="Q22" s="191"/>
      <c r="R22" s="191"/>
      <c r="T22" s="191"/>
      <c r="U22" s="191"/>
      <c r="V22" s="191"/>
      <c r="X22" s="191"/>
      <c r="Y22" s="191"/>
      <c r="Z22" s="191"/>
      <c r="AB22" s="191"/>
      <c r="AC22" s="191"/>
      <c r="AD22" s="191"/>
      <c r="AF22" s="191"/>
      <c r="AG22" s="191"/>
      <c r="AH22" s="191"/>
      <c r="AJ22" s="191"/>
      <c r="AK22" s="191"/>
      <c r="AL22" s="191"/>
      <c r="AN22" s="191"/>
      <c r="AO22" s="191"/>
      <c r="AP22" s="191"/>
      <c r="AR22" s="191"/>
      <c r="AS22" s="191"/>
      <c r="AT22" s="191"/>
      <c r="AV22" s="191"/>
      <c r="AW22" s="191"/>
      <c r="AX22" s="191"/>
      <c r="AZ22" s="191"/>
      <c r="BA22" s="191"/>
      <c r="BB22" s="191"/>
      <c r="BD22" s="191"/>
      <c r="BE22" s="191"/>
      <c r="BF22" s="191"/>
      <c r="BH22" s="191"/>
      <c r="BI22" s="191"/>
      <c r="BJ22" s="191"/>
    </row>
    <row r="23" spans="8:67" x14ac:dyDescent="0.2">
      <c r="H23" s="191"/>
      <c r="P23" s="191"/>
      <c r="Q23" s="191"/>
      <c r="R23" s="191"/>
      <c r="T23" s="191"/>
      <c r="U23" s="191"/>
      <c r="V23" s="191"/>
      <c r="X23" s="191"/>
      <c r="Y23" s="191"/>
      <c r="Z23" s="191"/>
      <c r="AB23" s="191"/>
      <c r="AC23" s="191"/>
      <c r="AD23" s="191"/>
      <c r="AF23" s="191"/>
      <c r="AG23" s="191"/>
      <c r="AH23" s="191"/>
      <c r="AJ23" s="191"/>
      <c r="AK23" s="191"/>
      <c r="AL23" s="191"/>
      <c r="AN23" s="191"/>
      <c r="AO23" s="191"/>
      <c r="AP23" s="191"/>
      <c r="AR23" s="191"/>
      <c r="AS23" s="191"/>
      <c r="AT23" s="191"/>
      <c r="AV23" s="191"/>
      <c r="AW23" s="191"/>
      <c r="AX23" s="191"/>
      <c r="AZ23" s="191"/>
      <c r="BA23" s="191"/>
      <c r="BB23" s="191"/>
      <c r="BD23" s="191"/>
      <c r="BE23" s="191"/>
      <c r="BF23" s="191"/>
      <c r="BH23" s="191"/>
      <c r="BI23" s="191"/>
      <c r="BJ23" s="191"/>
    </row>
    <row r="24" spans="8:67" x14ac:dyDescent="0.2">
      <c r="H24" s="191"/>
      <c r="P24" s="191"/>
      <c r="Q24" s="191"/>
      <c r="R24" s="191"/>
      <c r="T24" s="191"/>
      <c r="U24" s="191"/>
      <c r="V24" s="191"/>
      <c r="X24" s="191"/>
      <c r="Y24" s="191"/>
      <c r="Z24" s="191"/>
      <c r="AB24" s="191"/>
      <c r="AC24" s="191"/>
      <c r="AD24" s="191"/>
      <c r="AF24" s="191"/>
      <c r="AG24" s="191"/>
      <c r="AH24" s="191"/>
      <c r="AJ24" s="191"/>
      <c r="AK24" s="191"/>
      <c r="AL24" s="191"/>
      <c r="AN24" s="191"/>
      <c r="AO24" s="191"/>
      <c r="AP24" s="191"/>
      <c r="AR24" s="191"/>
      <c r="AS24" s="191"/>
      <c r="AT24" s="191"/>
      <c r="AV24" s="191"/>
      <c r="AW24" s="191"/>
      <c r="AX24" s="191"/>
      <c r="AZ24" s="191"/>
      <c r="BA24" s="191"/>
      <c r="BB24" s="191"/>
      <c r="BD24" s="191"/>
      <c r="BE24" s="191"/>
      <c r="BF24" s="191"/>
      <c r="BH24" s="191"/>
      <c r="BI24" s="191"/>
      <c r="BJ24" s="191"/>
    </row>
    <row r="25" spans="8:67" x14ac:dyDescent="0.2">
      <c r="H25" s="191"/>
      <c r="P25" s="191"/>
      <c r="Q25" s="191"/>
      <c r="R25" s="191"/>
      <c r="T25" s="191"/>
      <c r="U25" s="191"/>
      <c r="V25" s="191"/>
      <c r="X25" s="191"/>
      <c r="Y25" s="191"/>
      <c r="Z25" s="191"/>
      <c r="AB25" s="191"/>
      <c r="AC25" s="191"/>
      <c r="AD25" s="191"/>
      <c r="AF25" s="191"/>
      <c r="AG25" s="191"/>
      <c r="AH25" s="191"/>
      <c r="AJ25" s="191"/>
      <c r="AK25" s="191"/>
      <c r="AL25" s="191"/>
      <c r="AN25" s="191"/>
      <c r="AO25" s="191"/>
      <c r="AP25" s="191"/>
      <c r="AR25" s="191"/>
      <c r="AS25" s="191"/>
      <c r="AT25" s="191"/>
      <c r="AV25" s="191"/>
      <c r="AW25" s="191"/>
      <c r="AX25" s="191"/>
      <c r="AZ25" s="191"/>
      <c r="BA25" s="191"/>
      <c r="BB25" s="191"/>
      <c r="BD25" s="191"/>
      <c r="BE25" s="191"/>
      <c r="BF25" s="191"/>
      <c r="BH25" s="191"/>
      <c r="BI25" s="191"/>
      <c r="BJ25" s="191"/>
    </row>
    <row r="26" spans="8:67" x14ac:dyDescent="0.2">
      <c r="H26" s="191"/>
      <c r="P26" s="191"/>
      <c r="Q26" s="191"/>
      <c r="R26" s="191"/>
      <c r="T26" s="191"/>
      <c r="U26" s="191"/>
      <c r="V26" s="191"/>
      <c r="X26" s="191"/>
      <c r="Y26" s="191"/>
      <c r="Z26" s="191"/>
      <c r="AB26" s="191"/>
      <c r="AC26" s="191"/>
      <c r="AD26" s="191"/>
      <c r="AF26" s="191"/>
      <c r="AG26" s="191"/>
      <c r="AH26" s="191"/>
      <c r="AJ26" s="191"/>
      <c r="AK26" s="191"/>
      <c r="AL26" s="191"/>
      <c r="AN26" s="191"/>
      <c r="AO26" s="191"/>
      <c r="AP26" s="191"/>
      <c r="AR26" s="191"/>
      <c r="AS26" s="191"/>
      <c r="AT26" s="191"/>
      <c r="AV26" s="191"/>
      <c r="AW26" s="191"/>
      <c r="AX26" s="191"/>
      <c r="AZ26" s="191"/>
      <c r="BA26" s="191"/>
      <c r="BB26" s="191"/>
      <c r="BD26" s="191"/>
      <c r="BE26" s="191"/>
      <c r="BF26" s="191"/>
      <c r="BH26" s="191"/>
      <c r="BI26" s="191"/>
      <c r="BJ26" s="191"/>
    </row>
    <row r="27" spans="8:67" x14ac:dyDescent="0.2">
      <c r="H27" s="191"/>
      <c r="P27" s="191"/>
      <c r="Q27" s="191"/>
      <c r="R27" s="191"/>
      <c r="T27" s="191"/>
      <c r="U27" s="191"/>
      <c r="V27" s="191"/>
      <c r="X27" s="191"/>
      <c r="Y27" s="191"/>
      <c r="Z27" s="191"/>
      <c r="AB27" s="191"/>
      <c r="AC27" s="191"/>
      <c r="AD27" s="191"/>
      <c r="AF27" s="191"/>
      <c r="AG27" s="191"/>
      <c r="AH27" s="191"/>
      <c r="AJ27" s="191"/>
      <c r="AK27" s="191"/>
      <c r="AL27" s="191"/>
      <c r="AN27" s="191"/>
      <c r="AO27" s="191"/>
      <c r="AP27" s="191"/>
      <c r="AR27" s="191"/>
      <c r="AS27" s="191"/>
      <c r="AT27" s="191"/>
      <c r="AV27" s="191"/>
      <c r="AW27" s="191"/>
      <c r="AX27" s="191"/>
      <c r="AZ27" s="191"/>
      <c r="BA27" s="191"/>
      <c r="BB27" s="191"/>
      <c r="BD27" s="191"/>
      <c r="BE27" s="191"/>
      <c r="BF27" s="191"/>
      <c r="BH27" s="191"/>
      <c r="BI27" s="191"/>
      <c r="BJ27" s="191"/>
    </row>
    <row r="28" spans="8:67" x14ac:dyDescent="0.2">
      <c r="H28" s="191"/>
      <c r="P28" s="191"/>
      <c r="Q28" s="191"/>
      <c r="R28" s="191"/>
      <c r="T28" s="191"/>
      <c r="U28" s="191"/>
      <c r="V28" s="191"/>
      <c r="X28" s="191"/>
      <c r="Y28" s="191"/>
      <c r="Z28" s="191"/>
      <c r="AB28" s="191"/>
      <c r="AC28" s="191"/>
      <c r="AD28" s="191"/>
      <c r="AF28" s="191"/>
      <c r="AG28" s="191"/>
      <c r="AH28" s="191"/>
      <c r="AJ28" s="191"/>
      <c r="AK28" s="191"/>
      <c r="AL28" s="191"/>
      <c r="AN28" s="191"/>
      <c r="AO28" s="191"/>
      <c r="AP28" s="191"/>
      <c r="AR28" s="191"/>
      <c r="AS28" s="191"/>
      <c r="AT28" s="191"/>
      <c r="AV28" s="191"/>
      <c r="AW28" s="191"/>
      <c r="AX28" s="191"/>
      <c r="AZ28" s="191"/>
      <c r="BA28" s="191"/>
      <c r="BB28" s="191"/>
      <c r="BD28" s="191"/>
      <c r="BE28" s="191"/>
      <c r="BF28" s="191"/>
      <c r="BH28" s="191"/>
      <c r="BI28" s="191"/>
      <c r="BJ28" s="191"/>
    </row>
    <row r="29" spans="8:67" x14ac:dyDescent="0.2">
      <c r="H29" s="191"/>
      <c r="P29" s="191"/>
      <c r="Q29" s="191"/>
      <c r="R29" s="191"/>
      <c r="T29" s="191"/>
      <c r="U29" s="191"/>
      <c r="V29" s="191"/>
      <c r="X29" s="191"/>
      <c r="Y29" s="191"/>
      <c r="Z29" s="191"/>
      <c r="AB29" s="191"/>
      <c r="AC29" s="191"/>
      <c r="AD29" s="191"/>
      <c r="AF29" s="191"/>
      <c r="AG29" s="191"/>
      <c r="AH29" s="191"/>
      <c r="AJ29" s="191"/>
      <c r="AK29" s="191"/>
      <c r="AL29" s="191"/>
      <c r="AN29" s="191"/>
      <c r="AO29" s="191"/>
      <c r="AP29" s="191"/>
      <c r="AR29" s="191"/>
      <c r="AS29" s="191"/>
      <c r="AT29" s="191"/>
      <c r="AV29" s="191"/>
      <c r="AW29" s="191"/>
      <c r="AX29" s="191"/>
      <c r="AZ29" s="191"/>
      <c r="BA29" s="191"/>
      <c r="BB29" s="191"/>
      <c r="BD29" s="191"/>
      <c r="BE29" s="191"/>
      <c r="BF29" s="191"/>
      <c r="BH29" s="191"/>
      <c r="BI29" s="191"/>
      <c r="BJ29" s="191"/>
    </row>
    <row r="30" spans="8:67" x14ac:dyDescent="0.2">
      <c r="H30" s="191"/>
      <c r="P30" s="191"/>
      <c r="Q30" s="191"/>
      <c r="R30" s="191"/>
      <c r="T30" s="191"/>
      <c r="U30" s="191"/>
      <c r="V30" s="191"/>
      <c r="X30" s="191"/>
      <c r="Y30" s="191"/>
      <c r="Z30" s="191"/>
      <c r="AB30" s="191"/>
      <c r="AC30" s="191"/>
      <c r="AD30" s="191"/>
      <c r="AF30" s="191"/>
      <c r="AG30" s="191"/>
      <c r="AH30" s="191"/>
      <c r="AJ30" s="191"/>
      <c r="AK30" s="191"/>
      <c r="AL30" s="191"/>
      <c r="AN30" s="191"/>
      <c r="AO30" s="191"/>
      <c r="AP30" s="191"/>
      <c r="AR30" s="191"/>
      <c r="AS30" s="191"/>
      <c r="AT30" s="191"/>
      <c r="AV30" s="191"/>
      <c r="AW30" s="191"/>
      <c r="AX30" s="191"/>
      <c r="AZ30" s="191"/>
      <c r="BA30" s="191"/>
      <c r="BB30" s="191"/>
      <c r="BD30" s="191"/>
      <c r="BE30" s="191"/>
      <c r="BF30" s="191"/>
      <c r="BH30" s="191"/>
      <c r="BI30" s="191"/>
      <c r="BJ30" s="191"/>
    </row>
    <row r="31" spans="8:67" x14ac:dyDescent="0.2">
      <c r="H31" s="191"/>
      <c r="P31" s="191"/>
      <c r="Q31" s="191"/>
      <c r="R31" s="191"/>
      <c r="T31" s="191"/>
      <c r="U31" s="191"/>
      <c r="V31" s="191"/>
      <c r="X31" s="191"/>
      <c r="Y31" s="191"/>
      <c r="Z31" s="191"/>
      <c r="AB31" s="191"/>
      <c r="AC31" s="191"/>
      <c r="AD31" s="191"/>
      <c r="AF31" s="191"/>
      <c r="AG31" s="191"/>
      <c r="AH31" s="191"/>
      <c r="AJ31" s="191"/>
      <c r="AK31" s="191"/>
      <c r="AL31" s="191"/>
      <c r="AN31" s="191"/>
      <c r="AO31" s="191"/>
      <c r="AP31" s="191"/>
      <c r="AR31" s="191"/>
      <c r="AS31" s="191"/>
      <c r="AT31" s="191"/>
      <c r="AV31" s="191"/>
      <c r="AW31" s="191"/>
      <c r="AX31" s="191"/>
      <c r="AZ31" s="191"/>
      <c r="BA31" s="191"/>
      <c r="BB31" s="191"/>
      <c r="BD31" s="191"/>
      <c r="BE31" s="191"/>
      <c r="BF31" s="191"/>
      <c r="BH31" s="191"/>
      <c r="BI31" s="191"/>
      <c r="BJ31" s="191"/>
    </row>
    <row r="32" spans="8:67" x14ac:dyDescent="0.2">
      <c r="H32" s="191"/>
      <c r="P32" s="191"/>
      <c r="Q32" s="191"/>
      <c r="R32" s="191"/>
      <c r="T32" s="191"/>
      <c r="U32" s="191"/>
      <c r="V32" s="191"/>
      <c r="X32" s="191"/>
      <c r="Y32" s="191"/>
      <c r="Z32" s="191"/>
      <c r="AB32" s="191"/>
      <c r="AC32" s="191"/>
      <c r="AD32" s="191"/>
      <c r="AF32" s="191"/>
      <c r="AG32" s="191"/>
      <c r="AH32" s="191"/>
      <c r="AJ32" s="191"/>
      <c r="AK32" s="191"/>
      <c r="AL32" s="191"/>
      <c r="AN32" s="191"/>
      <c r="AO32" s="191"/>
      <c r="AP32" s="191"/>
      <c r="AR32" s="191"/>
      <c r="AS32" s="191"/>
      <c r="AT32" s="191"/>
      <c r="AV32" s="191"/>
      <c r="AW32" s="191"/>
      <c r="AX32" s="191"/>
      <c r="AZ32" s="191"/>
      <c r="BA32" s="191"/>
      <c r="BB32" s="191"/>
      <c r="BD32" s="191"/>
      <c r="BE32" s="191"/>
      <c r="BF32" s="191"/>
      <c r="BH32" s="191"/>
      <c r="BI32" s="191"/>
      <c r="BJ32" s="191"/>
    </row>
    <row r="33" spans="8:62" x14ac:dyDescent="0.2">
      <c r="H33" s="191"/>
      <c r="P33" s="191"/>
      <c r="Q33" s="191"/>
      <c r="R33" s="191"/>
      <c r="T33" s="191"/>
      <c r="U33" s="191"/>
      <c r="V33" s="191"/>
      <c r="X33" s="191"/>
      <c r="Y33" s="191"/>
      <c r="Z33" s="191"/>
      <c r="AB33" s="191"/>
      <c r="AC33" s="191"/>
      <c r="AD33" s="191"/>
      <c r="AF33" s="191"/>
      <c r="AG33" s="191"/>
      <c r="AH33" s="191"/>
      <c r="AJ33" s="191"/>
      <c r="AK33" s="191"/>
      <c r="AL33" s="191"/>
      <c r="AN33" s="191"/>
      <c r="AO33" s="191"/>
      <c r="AP33" s="191"/>
      <c r="AR33" s="191"/>
      <c r="AS33" s="191"/>
      <c r="AT33" s="191"/>
      <c r="AV33" s="191"/>
      <c r="AW33" s="191"/>
      <c r="AX33" s="191"/>
      <c r="AZ33" s="191"/>
      <c r="BA33" s="191"/>
      <c r="BB33" s="191"/>
      <c r="BD33" s="191"/>
      <c r="BE33" s="191"/>
      <c r="BF33" s="191"/>
      <c r="BH33" s="191"/>
      <c r="BI33" s="191"/>
      <c r="BJ33" s="191"/>
    </row>
    <row r="34" spans="8:62" x14ac:dyDescent="0.2">
      <c r="H34" s="191"/>
      <c r="P34" s="191"/>
      <c r="Q34" s="191"/>
      <c r="R34" s="191"/>
      <c r="T34" s="191"/>
      <c r="U34" s="191"/>
      <c r="V34" s="191"/>
      <c r="X34" s="191"/>
      <c r="Y34" s="191"/>
      <c r="Z34" s="191"/>
      <c r="AB34" s="191"/>
      <c r="AC34" s="191"/>
      <c r="AD34" s="191"/>
      <c r="AF34" s="191"/>
      <c r="AG34" s="191"/>
      <c r="AH34" s="191"/>
      <c r="AJ34" s="191"/>
      <c r="AK34" s="191"/>
      <c r="AL34" s="191"/>
      <c r="AN34" s="191"/>
      <c r="AO34" s="191"/>
      <c r="AP34" s="191"/>
      <c r="AR34" s="191"/>
      <c r="AS34" s="191"/>
      <c r="AT34" s="191"/>
      <c r="AV34" s="191"/>
      <c r="AW34" s="191"/>
      <c r="AX34" s="191"/>
      <c r="AZ34" s="191"/>
      <c r="BA34" s="191"/>
      <c r="BB34" s="191"/>
      <c r="BD34" s="191"/>
      <c r="BE34" s="191"/>
      <c r="BF34" s="191"/>
      <c r="BH34" s="191"/>
      <c r="BI34" s="191"/>
      <c r="BJ34" s="191"/>
    </row>
    <row r="35" spans="8:62" x14ac:dyDescent="0.2">
      <c r="H35" s="191"/>
      <c r="P35" s="191"/>
      <c r="Q35" s="191"/>
      <c r="R35" s="191"/>
      <c r="T35" s="191"/>
      <c r="U35" s="191"/>
      <c r="V35" s="191"/>
      <c r="X35" s="191"/>
      <c r="Y35" s="191"/>
      <c r="Z35" s="191"/>
      <c r="AB35" s="191"/>
      <c r="AC35" s="191"/>
      <c r="AD35" s="191"/>
      <c r="AF35" s="191"/>
      <c r="AG35" s="191"/>
      <c r="AH35" s="191"/>
      <c r="AJ35" s="191"/>
      <c r="AK35" s="191"/>
      <c r="AL35" s="191"/>
      <c r="AN35" s="191"/>
      <c r="AO35" s="191"/>
      <c r="AP35" s="191"/>
      <c r="AR35" s="191"/>
      <c r="AS35" s="191"/>
      <c r="AT35" s="191"/>
      <c r="AV35" s="191"/>
      <c r="AW35" s="191"/>
      <c r="AX35" s="191"/>
      <c r="AZ35" s="191"/>
      <c r="BA35" s="191"/>
      <c r="BB35" s="191"/>
      <c r="BD35" s="191"/>
      <c r="BE35" s="191"/>
      <c r="BF35" s="191"/>
      <c r="BH35" s="191"/>
      <c r="BI35" s="191"/>
      <c r="BJ35" s="191"/>
    </row>
    <row r="36" spans="8:62" x14ac:dyDescent="0.2">
      <c r="H36" s="191"/>
      <c r="P36" s="191"/>
      <c r="Q36" s="191"/>
      <c r="R36" s="191"/>
      <c r="T36" s="191"/>
      <c r="U36" s="191"/>
      <c r="V36" s="191"/>
      <c r="X36" s="191"/>
      <c r="Y36" s="191"/>
      <c r="Z36" s="191"/>
      <c r="AB36" s="191"/>
      <c r="AC36" s="191"/>
      <c r="AD36" s="191"/>
      <c r="AF36" s="191"/>
      <c r="AG36" s="191"/>
      <c r="AH36" s="191"/>
      <c r="AJ36" s="191"/>
      <c r="AK36" s="191"/>
      <c r="AL36" s="191"/>
      <c r="AN36" s="191"/>
      <c r="AO36" s="191"/>
      <c r="AP36" s="191"/>
      <c r="AR36" s="191"/>
      <c r="AS36" s="191"/>
      <c r="AT36" s="191"/>
      <c r="AV36" s="191"/>
      <c r="AW36" s="191"/>
      <c r="AX36" s="191"/>
      <c r="AZ36" s="191"/>
      <c r="BA36" s="191"/>
      <c r="BB36" s="191"/>
      <c r="BD36" s="191"/>
      <c r="BE36" s="191"/>
      <c r="BF36" s="191"/>
      <c r="BH36" s="191"/>
      <c r="BI36" s="191"/>
      <c r="BJ36" s="191"/>
    </row>
    <row r="37" spans="8:62" x14ac:dyDescent="0.2">
      <c r="H37" s="191"/>
      <c r="P37" s="191"/>
      <c r="Q37" s="191"/>
      <c r="R37" s="191"/>
      <c r="T37" s="191"/>
      <c r="U37" s="191"/>
      <c r="V37" s="191"/>
      <c r="X37" s="191"/>
      <c r="Y37" s="191"/>
      <c r="Z37" s="191"/>
      <c r="AB37" s="191"/>
      <c r="AC37" s="191"/>
      <c r="AD37" s="191"/>
      <c r="AF37" s="191"/>
      <c r="AG37" s="191"/>
      <c r="AH37" s="191"/>
      <c r="AJ37" s="191"/>
      <c r="AK37" s="191"/>
      <c r="AL37" s="191"/>
      <c r="AN37" s="191"/>
      <c r="AO37" s="191"/>
      <c r="AP37" s="191"/>
      <c r="AR37" s="191"/>
      <c r="AS37" s="191"/>
      <c r="AT37" s="191"/>
      <c r="AV37" s="191"/>
      <c r="AW37" s="191"/>
      <c r="AX37" s="191"/>
      <c r="AZ37" s="191"/>
      <c r="BA37" s="191"/>
      <c r="BB37" s="191"/>
      <c r="BD37" s="191"/>
      <c r="BE37" s="191"/>
      <c r="BF37" s="191"/>
      <c r="BH37" s="191"/>
      <c r="BI37" s="191"/>
      <c r="BJ37" s="191"/>
    </row>
    <row r="38" spans="8:62" x14ac:dyDescent="0.2">
      <c r="H38" s="191"/>
      <c r="P38" s="191"/>
      <c r="Q38" s="191"/>
      <c r="R38" s="191"/>
      <c r="T38" s="191"/>
      <c r="U38" s="191"/>
      <c r="V38" s="191"/>
      <c r="X38" s="191"/>
      <c r="Y38" s="191"/>
      <c r="Z38" s="191"/>
      <c r="AB38" s="191"/>
      <c r="AC38" s="191"/>
      <c r="AD38" s="191"/>
      <c r="AF38" s="191"/>
      <c r="AG38" s="191"/>
      <c r="AH38" s="191"/>
      <c r="AJ38" s="191"/>
      <c r="AK38" s="191"/>
      <c r="AL38" s="191"/>
      <c r="AN38" s="191"/>
      <c r="AO38" s="191"/>
      <c r="AP38" s="191"/>
      <c r="AR38" s="191"/>
      <c r="AS38" s="191"/>
      <c r="AT38" s="191"/>
      <c r="AV38" s="191"/>
      <c r="AW38" s="191"/>
      <c r="AX38" s="191"/>
      <c r="AZ38" s="191"/>
      <c r="BA38" s="191"/>
      <c r="BB38" s="191"/>
      <c r="BD38" s="191"/>
      <c r="BE38" s="191"/>
      <c r="BF38" s="191"/>
      <c r="BH38" s="191"/>
      <c r="BI38" s="191"/>
      <c r="BJ38" s="191"/>
    </row>
    <row r="39" spans="8:62" x14ac:dyDescent="0.2">
      <c r="H39" s="191"/>
      <c r="P39" s="191"/>
      <c r="Q39" s="191"/>
      <c r="R39" s="191"/>
      <c r="T39" s="191"/>
      <c r="U39" s="191"/>
      <c r="V39" s="191"/>
      <c r="X39" s="191"/>
      <c r="Y39" s="191"/>
      <c r="Z39" s="191"/>
      <c r="AB39" s="191"/>
      <c r="AC39" s="191"/>
      <c r="AD39" s="191"/>
      <c r="AF39" s="191"/>
      <c r="AG39" s="191"/>
      <c r="AH39" s="191"/>
      <c r="AJ39" s="191"/>
      <c r="AK39" s="191"/>
      <c r="AL39" s="191"/>
      <c r="AN39" s="191"/>
      <c r="AO39" s="191"/>
      <c r="AP39" s="191"/>
      <c r="AR39" s="191"/>
      <c r="AS39" s="191"/>
      <c r="AT39" s="191"/>
      <c r="AV39" s="191"/>
      <c r="AW39" s="191"/>
      <c r="AX39" s="191"/>
      <c r="AZ39" s="191"/>
      <c r="BA39" s="191"/>
      <c r="BB39" s="191"/>
      <c r="BD39" s="191"/>
      <c r="BE39" s="191"/>
      <c r="BF39" s="191"/>
      <c r="BH39" s="191"/>
      <c r="BI39" s="191"/>
      <c r="BJ39" s="191"/>
    </row>
    <row r="40" spans="8:62" x14ac:dyDescent="0.2">
      <c r="H40" s="191"/>
      <c r="P40" s="191"/>
      <c r="Q40" s="191"/>
      <c r="R40" s="191"/>
      <c r="T40" s="191"/>
      <c r="U40" s="191"/>
      <c r="V40" s="191"/>
      <c r="X40" s="191"/>
      <c r="Y40" s="191"/>
      <c r="Z40" s="191"/>
      <c r="AB40" s="191"/>
      <c r="AC40" s="191"/>
      <c r="AD40" s="191"/>
      <c r="AF40" s="191"/>
      <c r="AG40" s="191"/>
      <c r="AH40" s="191"/>
      <c r="AJ40" s="191"/>
      <c r="AK40" s="191"/>
      <c r="AL40" s="191"/>
      <c r="AN40" s="191"/>
      <c r="AO40" s="191"/>
      <c r="AP40" s="191"/>
      <c r="AR40" s="191"/>
      <c r="AS40" s="191"/>
      <c r="AT40" s="191"/>
      <c r="AV40" s="191"/>
      <c r="AW40" s="191"/>
      <c r="AX40" s="191"/>
      <c r="AZ40" s="191"/>
      <c r="BA40" s="191"/>
      <c r="BB40" s="191"/>
      <c r="BD40" s="191"/>
      <c r="BE40" s="191"/>
      <c r="BF40" s="191"/>
      <c r="BH40" s="191"/>
      <c r="BI40" s="191"/>
      <c r="BJ40" s="191"/>
    </row>
    <row r="41" spans="8:62" x14ac:dyDescent="0.2">
      <c r="H41" s="191"/>
      <c r="P41" s="191"/>
      <c r="Q41" s="191"/>
      <c r="R41" s="191"/>
      <c r="T41" s="191"/>
      <c r="U41" s="191"/>
      <c r="V41" s="191"/>
      <c r="X41" s="191"/>
      <c r="Y41" s="191"/>
      <c r="Z41" s="191"/>
      <c r="AB41" s="191"/>
      <c r="AC41" s="191"/>
      <c r="AD41" s="191"/>
      <c r="AF41" s="191"/>
      <c r="AG41" s="191"/>
      <c r="AH41" s="191"/>
      <c r="AJ41" s="191"/>
      <c r="AK41" s="191"/>
      <c r="AL41" s="191"/>
      <c r="AN41" s="191"/>
      <c r="AO41" s="191"/>
      <c r="AP41" s="191"/>
      <c r="AR41" s="191"/>
      <c r="AS41" s="191"/>
      <c r="AT41" s="191"/>
      <c r="AV41" s="191"/>
      <c r="AW41" s="191"/>
      <c r="AX41" s="191"/>
      <c r="AZ41" s="191"/>
      <c r="BA41" s="191"/>
      <c r="BB41" s="191"/>
      <c r="BD41" s="191"/>
      <c r="BE41" s="191"/>
      <c r="BF41" s="191"/>
      <c r="BH41" s="191"/>
      <c r="BI41" s="191"/>
      <c r="BJ41" s="191"/>
    </row>
    <row r="42" spans="8:62" x14ac:dyDescent="0.2">
      <c r="H42" s="191"/>
      <c r="P42" s="191"/>
      <c r="Q42" s="191"/>
      <c r="R42" s="191"/>
      <c r="T42" s="191"/>
      <c r="U42" s="191"/>
      <c r="V42" s="191"/>
      <c r="X42" s="191"/>
      <c r="Y42" s="191"/>
      <c r="Z42" s="191"/>
      <c r="AB42" s="191"/>
      <c r="AC42" s="191"/>
      <c r="AD42" s="191"/>
      <c r="AF42" s="191"/>
      <c r="AG42" s="191"/>
      <c r="AH42" s="191"/>
      <c r="AJ42" s="191"/>
      <c r="AK42" s="191"/>
      <c r="AL42" s="191"/>
      <c r="AN42" s="191"/>
      <c r="AO42" s="191"/>
      <c r="AP42" s="191"/>
      <c r="AR42" s="191"/>
      <c r="AS42" s="191"/>
      <c r="AT42" s="191"/>
      <c r="AV42" s="191"/>
      <c r="AW42" s="191"/>
      <c r="AX42" s="191"/>
      <c r="AZ42" s="191"/>
      <c r="BA42" s="191"/>
      <c r="BB42" s="191"/>
      <c r="BD42" s="191"/>
      <c r="BE42" s="191"/>
      <c r="BF42" s="191"/>
      <c r="BH42" s="191"/>
      <c r="BI42" s="191"/>
      <c r="BJ42" s="191"/>
    </row>
    <row r="43" spans="8:62" x14ac:dyDescent="0.2">
      <c r="H43" s="191"/>
      <c r="P43" s="191"/>
      <c r="Q43" s="191"/>
      <c r="R43" s="191"/>
      <c r="T43" s="191"/>
      <c r="U43" s="191"/>
      <c r="V43" s="191"/>
      <c r="X43" s="191"/>
      <c r="Y43" s="191"/>
      <c r="Z43" s="191"/>
      <c r="AB43" s="191"/>
      <c r="AC43" s="191"/>
      <c r="AD43" s="191"/>
      <c r="AF43" s="191"/>
      <c r="AG43" s="191"/>
      <c r="AH43" s="191"/>
      <c r="AJ43" s="191"/>
      <c r="AK43" s="191"/>
      <c r="AL43" s="191"/>
      <c r="AN43" s="191"/>
      <c r="AO43" s="191"/>
      <c r="AP43" s="191"/>
      <c r="AR43" s="191"/>
      <c r="AS43" s="191"/>
      <c r="AT43" s="191"/>
      <c r="AV43" s="191"/>
      <c r="AW43" s="191"/>
      <c r="AX43" s="191"/>
      <c r="AZ43" s="191"/>
      <c r="BA43" s="191"/>
      <c r="BB43" s="191"/>
      <c r="BD43" s="191"/>
      <c r="BE43" s="191"/>
      <c r="BF43" s="191"/>
      <c r="BH43" s="191"/>
      <c r="BI43" s="191"/>
      <c r="BJ43" s="191"/>
    </row>
    <row r="44" spans="8:62" x14ac:dyDescent="0.2">
      <c r="H44" s="191"/>
      <c r="P44" s="191"/>
      <c r="Q44" s="191"/>
      <c r="R44" s="191"/>
      <c r="T44" s="191"/>
      <c r="U44" s="191"/>
      <c r="V44" s="191"/>
      <c r="X44" s="191"/>
      <c r="Y44" s="191"/>
      <c r="Z44" s="191"/>
      <c r="AB44" s="191"/>
      <c r="AC44" s="191"/>
      <c r="AD44" s="191"/>
      <c r="AF44" s="191"/>
      <c r="AG44" s="191"/>
      <c r="AH44" s="191"/>
      <c r="AJ44" s="191"/>
      <c r="AK44" s="191"/>
      <c r="AL44" s="191"/>
      <c r="AN44" s="191"/>
      <c r="AO44" s="191"/>
      <c r="AP44" s="191"/>
      <c r="AR44" s="191"/>
      <c r="AS44" s="191"/>
      <c r="AT44" s="191"/>
      <c r="AV44" s="191"/>
      <c r="AW44" s="191"/>
      <c r="AX44" s="191"/>
      <c r="AZ44" s="191"/>
      <c r="BA44" s="191"/>
      <c r="BB44" s="191"/>
      <c r="BD44" s="191"/>
      <c r="BE44" s="191"/>
      <c r="BF44" s="191"/>
      <c r="BH44" s="191"/>
      <c r="BI44" s="191"/>
      <c r="BJ44" s="191"/>
    </row>
    <row r="45" spans="8:62" x14ac:dyDescent="0.2">
      <c r="H45" s="191"/>
      <c r="P45" s="191"/>
      <c r="Q45" s="191"/>
      <c r="R45" s="191"/>
      <c r="T45" s="191"/>
      <c r="U45" s="191"/>
      <c r="V45" s="191"/>
      <c r="X45" s="191"/>
      <c r="Y45" s="191"/>
      <c r="Z45" s="191"/>
      <c r="AB45" s="191"/>
      <c r="AC45" s="191"/>
      <c r="AD45" s="191"/>
      <c r="AF45" s="191"/>
      <c r="AG45" s="191"/>
      <c r="AH45" s="191"/>
      <c r="AJ45" s="191"/>
      <c r="AK45" s="191"/>
      <c r="AL45" s="191"/>
      <c r="AN45" s="191"/>
      <c r="AO45" s="191"/>
      <c r="AP45" s="191"/>
      <c r="AR45" s="191"/>
      <c r="AS45" s="191"/>
      <c r="AT45" s="191"/>
      <c r="AV45" s="191"/>
      <c r="AW45" s="191"/>
      <c r="AX45" s="191"/>
      <c r="AZ45" s="191"/>
      <c r="BA45" s="191"/>
      <c r="BB45" s="191"/>
      <c r="BD45" s="191"/>
      <c r="BE45" s="191"/>
      <c r="BF45" s="191"/>
      <c r="BH45" s="191"/>
      <c r="BI45" s="191"/>
      <c r="BJ45" s="191"/>
    </row>
    <row r="46" spans="8:62" x14ac:dyDescent="0.2">
      <c r="H46" s="191"/>
      <c r="P46" s="191"/>
      <c r="Q46" s="191"/>
      <c r="R46" s="191"/>
      <c r="T46" s="191"/>
      <c r="U46" s="191"/>
      <c r="V46" s="191"/>
      <c r="X46" s="191"/>
      <c r="Y46" s="191"/>
      <c r="Z46" s="191"/>
      <c r="AB46" s="191"/>
      <c r="AC46" s="191"/>
      <c r="AD46" s="191"/>
      <c r="AF46" s="191"/>
      <c r="AG46" s="191"/>
      <c r="AH46" s="191"/>
      <c r="AJ46" s="191"/>
      <c r="AK46" s="191"/>
      <c r="AL46" s="191"/>
      <c r="AN46" s="191"/>
      <c r="AO46" s="191"/>
      <c r="AP46" s="191"/>
      <c r="AR46" s="191"/>
      <c r="AS46" s="191"/>
      <c r="AT46" s="191"/>
      <c r="AV46" s="191"/>
      <c r="AW46" s="191"/>
      <c r="AX46" s="191"/>
      <c r="AZ46" s="191"/>
      <c r="BA46" s="191"/>
      <c r="BB46" s="191"/>
      <c r="BD46" s="191"/>
      <c r="BE46" s="191"/>
      <c r="BF46" s="191"/>
      <c r="BH46" s="191"/>
      <c r="BI46" s="191"/>
      <c r="BJ46" s="191"/>
    </row>
    <row r="47" spans="8:62" x14ac:dyDescent="0.2">
      <c r="H47" s="191"/>
      <c r="P47" s="191"/>
      <c r="Q47" s="191"/>
      <c r="R47" s="191"/>
      <c r="T47" s="191"/>
      <c r="U47" s="191"/>
      <c r="V47" s="191"/>
      <c r="X47" s="191"/>
      <c r="Y47" s="191"/>
      <c r="Z47" s="191"/>
      <c r="AB47" s="191"/>
      <c r="AC47" s="191"/>
      <c r="AD47" s="191"/>
      <c r="AF47" s="191"/>
      <c r="AG47" s="191"/>
      <c r="AH47" s="191"/>
      <c r="AJ47" s="191"/>
      <c r="AK47" s="191"/>
      <c r="AL47" s="191"/>
      <c r="AN47" s="191"/>
      <c r="AO47" s="191"/>
      <c r="AP47" s="191"/>
      <c r="AR47" s="191"/>
      <c r="AS47" s="191"/>
      <c r="AT47" s="191"/>
      <c r="AV47" s="191"/>
      <c r="AW47" s="191"/>
      <c r="AX47" s="191"/>
      <c r="AZ47" s="191"/>
      <c r="BA47" s="191"/>
      <c r="BB47" s="191"/>
      <c r="BD47" s="191"/>
      <c r="BE47" s="191"/>
      <c r="BF47" s="191"/>
      <c r="BH47" s="191"/>
      <c r="BI47" s="191"/>
      <c r="BJ47" s="191"/>
    </row>
    <row r="48" spans="8:62" x14ac:dyDescent="0.2">
      <c r="H48" s="191"/>
      <c r="P48" s="191"/>
      <c r="Q48" s="191"/>
      <c r="R48" s="191"/>
      <c r="T48" s="191"/>
      <c r="U48" s="191"/>
      <c r="V48" s="191"/>
      <c r="X48" s="191"/>
      <c r="Y48" s="191"/>
      <c r="Z48" s="191"/>
      <c r="AB48" s="191"/>
      <c r="AC48" s="191"/>
      <c r="AD48" s="191"/>
      <c r="AF48" s="191"/>
      <c r="AG48" s="191"/>
      <c r="AH48" s="191"/>
      <c r="AJ48" s="191"/>
      <c r="AK48" s="191"/>
      <c r="AL48" s="191"/>
      <c r="AN48" s="191"/>
      <c r="AO48" s="191"/>
      <c r="AP48" s="191"/>
      <c r="AR48" s="191"/>
      <c r="AS48" s="191"/>
      <c r="AT48" s="191"/>
      <c r="AV48" s="191"/>
      <c r="AW48" s="191"/>
      <c r="AX48" s="191"/>
      <c r="AZ48" s="191"/>
      <c r="BA48" s="191"/>
      <c r="BB48" s="191"/>
      <c r="BD48" s="191"/>
      <c r="BE48" s="191"/>
      <c r="BF48" s="191"/>
      <c r="BH48" s="191"/>
      <c r="BI48" s="191"/>
      <c r="BJ48" s="191"/>
    </row>
    <row r="49" spans="21:51" x14ac:dyDescent="0.2">
      <c r="U49" s="191"/>
      <c r="V49" s="191"/>
      <c r="W49" s="191"/>
      <c r="X49" s="191"/>
      <c r="Y49" s="191"/>
      <c r="Z49" s="191"/>
      <c r="AA49" s="191"/>
      <c r="AB49" s="191"/>
      <c r="AC49" s="191"/>
      <c r="AD49" s="191"/>
      <c r="AE49" s="191"/>
      <c r="AF49" s="191"/>
      <c r="AG49" s="191"/>
      <c r="AH49" s="191"/>
      <c r="AI49" s="191"/>
      <c r="AJ49" s="191"/>
      <c r="AK49" s="191"/>
      <c r="AL49" s="191"/>
      <c r="AM49" s="191"/>
      <c r="AN49" s="191"/>
      <c r="AO49" s="191"/>
      <c r="AP49" s="191"/>
      <c r="AQ49" s="191"/>
      <c r="AR49" s="191"/>
      <c r="AS49" s="191"/>
      <c r="AT49" s="191"/>
      <c r="AU49" s="191"/>
      <c r="AV49" s="191"/>
      <c r="AW49" s="191"/>
      <c r="AX49" s="191"/>
      <c r="AY49" s="191"/>
    </row>
    <row r="50" spans="21:51" x14ac:dyDescent="0.2">
      <c r="U50" s="191"/>
      <c r="V50" s="191"/>
      <c r="W50" s="191"/>
      <c r="X50" s="191"/>
      <c r="Y50" s="191"/>
      <c r="Z50" s="191"/>
      <c r="AA50" s="191"/>
      <c r="AB50" s="191"/>
      <c r="AC50" s="191"/>
      <c r="AD50" s="191"/>
      <c r="AE50" s="191"/>
      <c r="AF50" s="191"/>
      <c r="AG50" s="191"/>
      <c r="AH50" s="191"/>
      <c r="AI50" s="191"/>
      <c r="AJ50" s="191"/>
      <c r="AK50" s="191"/>
      <c r="AL50" s="191"/>
      <c r="AM50" s="191"/>
      <c r="AN50" s="191"/>
      <c r="AO50" s="191"/>
      <c r="AP50" s="191"/>
      <c r="AQ50" s="191"/>
      <c r="AR50" s="191"/>
      <c r="AS50" s="191"/>
      <c r="AT50" s="191"/>
      <c r="AU50" s="191"/>
      <c r="AV50" s="191"/>
      <c r="AW50" s="191"/>
      <c r="AX50" s="191"/>
      <c r="AY50" s="191"/>
    </row>
    <row r="51" spans="21:51" x14ac:dyDescent="0.2">
      <c r="U51" s="191"/>
      <c r="V51" s="191"/>
      <c r="W51" s="191"/>
      <c r="X51" s="191"/>
      <c r="Y51" s="191"/>
      <c r="Z51" s="191"/>
      <c r="AA51" s="191"/>
      <c r="AB51" s="191"/>
      <c r="AC51" s="191"/>
      <c r="AD51" s="191"/>
      <c r="AE51" s="191"/>
      <c r="AF51" s="191"/>
      <c r="AG51" s="191"/>
      <c r="AH51" s="191"/>
      <c r="AI51" s="191"/>
      <c r="AJ51" s="191"/>
      <c r="AK51" s="191"/>
      <c r="AL51" s="191"/>
      <c r="AM51" s="191"/>
      <c r="AN51" s="191"/>
      <c r="AO51" s="191"/>
      <c r="AP51" s="191"/>
      <c r="AQ51" s="191"/>
      <c r="AR51" s="191"/>
      <c r="AS51" s="191"/>
      <c r="AT51" s="191"/>
      <c r="AU51" s="191"/>
      <c r="AV51" s="191"/>
      <c r="AW51" s="191"/>
      <c r="AX51" s="191"/>
      <c r="AY51" s="191"/>
    </row>
    <row r="52" spans="21:51" x14ac:dyDescent="0.2">
      <c r="U52" s="191"/>
      <c r="V52" s="19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row>
    <row r="53" spans="21:51" x14ac:dyDescent="0.2">
      <c r="U53" s="191"/>
      <c r="V53" s="191"/>
      <c r="W53" s="191"/>
      <c r="X53" s="191"/>
      <c r="Y53" s="191"/>
      <c r="Z53" s="191"/>
      <c r="AA53" s="191"/>
      <c r="AB53" s="191"/>
      <c r="AC53" s="191"/>
      <c r="AD53" s="191"/>
      <c r="AE53" s="191"/>
      <c r="AF53" s="191"/>
      <c r="AG53" s="191"/>
      <c r="AH53" s="191"/>
      <c r="AI53" s="191"/>
      <c r="AJ53" s="191"/>
      <c r="AK53" s="191"/>
      <c r="AL53" s="191"/>
      <c r="AM53" s="191"/>
      <c r="AN53" s="191"/>
      <c r="AO53" s="191"/>
      <c r="AP53" s="191"/>
      <c r="AQ53" s="191"/>
      <c r="AR53" s="191"/>
      <c r="AS53" s="191"/>
      <c r="AT53" s="191"/>
      <c r="AU53" s="191"/>
      <c r="AV53" s="191"/>
      <c r="AW53" s="191"/>
      <c r="AX53" s="191"/>
      <c r="AY53" s="191"/>
    </row>
    <row r="54" spans="21:51" x14ac:dyDescent="0.2">
      <c r="U54" s="191"/>
      <c r="V54" s="191"/>
      <c r="W54" s="191"/>
      <c r="X54" s="191"/>
      <c r="Y54" s="191"/>
      <c r="Z54" s="191"/>
      <c r="AA54" s="191"/>
      <c r="AB54" s="191"/>
      <c r="AC54" s="191"/>
      <c r="AD54" s="191"/>
      <c r="AE54" s="191"/>
      <c r="AF54" s="191"/>
      <c r="AG54" s="191"/>
      <c r="AH54" s="191"/>
      <c r="AI54" s="191"/>
      <c r="AJ54" s="191"/>
      <c r="AK54" s="191"/>
      <c r="AL54" s="191"/>
      <c r="AM54" s="191"/>
      <c r="AN54" s="191"/>
      <c r="AO54" s="191"/>
      <c r="AP54" s="191"/>
      <c r="AQ54" s="191"/>
      <c r="AR54" s="191"/>
      <c r="AS54" s="191"/>
      <c r="AT54" s="191"/>
      <c r="AU54" s="191"/>
      <c r="AV54" s="191"/>
      <c r="AW54" s="191"/>
      <c r="AX54" s="191"/>
      <c r="AY54" s="191"/>
    </row>
    <row r="55" spans="21:51" x14ac:dyDescent="0.2">
      <c r="U55" s="191"/>
      <c r="V55" s="191"/>
      <c r="W55" s="191"/>
      <c r="X55" s="191"/>
      <c r="Y55" s="191"/>
      <c r="Z55" s="191"/>
      <c r="AA55" s="191"/>
      <c r="AB55" s="191"/>
      <c r="AC55" s="191"/>
      <c r="AD55" s="191"/>
      <c r="AE55" s="191"/>
      <c r="AF55" s="191"/>
      <c r="AG55" s="191"/>
      <c r="AH55" s="191"/>
      <c r="AI55" s="191"/>
      <c r="AJ55" s="191"/>
      <c r="AK55" s="191"/>
      <c r="AL55" s="191"/>
      <c r="AM55" s="191"/>
      <c r="AN55" s="191"/>
      <c r="AO55" s="191"/>
      <c r="AP55" s="191"/>
      <c r="AQ55" s="191"/>
      <c r="AR55" s="191"/>
      <c r="AS55" s="191"/>
      <c r="AT55" s="191"/>
      <c r="AU55" s="191"/>
      <c r="AV55" s="191"/>
      <c r="AW55" s="191"/>
      <c r="AX55" s="191"/>
      <c r="AY55" s="191"/>
    </row>
    <row r="56" spans="21:51" x14ac:dyDescent="0.2">
      <c r="U56" s="191"/>
      <c r="V56" s="191"/>
      <c r="W56" s="191"/>
      <c r="X56" s="191"/>
      <c r="Y56" s="191"/>
      <c r="Z56" s="191"/>
      <c r="AA56" s="191"/>
      <c r="AB56" s="191"/>
      <c r="AC56" s="191"/>
      <c r="AD56" s="191"/>
      <c r="AE56" s="191"/>
      <c r="AF56" s="191"/>
      <c r="AG56" s="191"/>
      <c r="AH56" s="191"/>
      <c r="AI56" s="191"/>
      <c r="AJ56" s="191"/>
      <c r="AK56" s="191"/>
      <c r="AL56" s="191"/>
      <c r="AM56" s="191"/>
      <c r="AN56" s="191"/>
      <c r="AO56" s="191"/>
      <c r="AP56" s="191"/>
      <c r="AQ56" s="191"/>
      <c r="AR56" s="191"/>
      <c r="AS56" s="191"/>
      <c r="AT56" s="191"/>
      <c r="AU56" s="191"/>
      <c r="AV56" s="191"/>
      <c r="AW56" s="191"/>
      <c r="AX56" s="191"/>
      <c r="AY56" s="191"/>
    </row>
    <row r="57" spans="21:51" x14ac:dyDescent="0.2">
      <c r="U57" s="191"/>
      <c r="V57" s="191"/>
      <c r="W57" s="191"/>
      <c r="X57" s="191"/>
      <c r="Y57" s="191"/>
      <c r="Z57" s="191"/>
      <c r="AA57" s="191"/>
      <c r="AB57" s="191"/>
      <c r="AC57" s="191"/>
      <c r="AD57" s="191"/>
      <c r="AE57" s="191"/>
      <c r="AF57" s="191"/>
      <c r="AG57" s="191"/>
      <c r="AH57" s="191"/>
      <c r="AI57" s="191"/>
      <c r="AJ57" s="191"/>
      <c r="AK57" s="191"/>
      <c r="AL57" s="191"/>
      <c r="AM57" s="191"/>
      <c r="AN57" s="191"/>
      <c r="AO57" s="191"/>
      <c r="AP57" s="191"/>
      <c r="AQ57" s="191"/>
      <c r="AR57" s="191"/>
      <c r="AS57" s="191"/>
      <c r="AT57" s="191"/>
      <c r="AU57" s="191"/>
      <c r="AV57" s="191"/>
      <c r="AW57" s="191"/>
      <c r="AX57" s="191"/>
      <c r="AY57" s="191"/>
    </row>
  </sheetData>
  <phoneticPr fontId="9" type="noConversion"/>
  <pageMargins left="0.2" right="0.21" top="1" bottom="1" header="0.5" footer="0.5"/>
  <pageSetup scale="56" orientation="landscape"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A13"/>
  <sheetViews>
    <sheetView workbookViewId="0">
      <selection activeCell="A14" sqref="A14"/>
    </sheetView>
  </sheetViews>
  <sheetFormatPr defaultRowHeight="12.75" x14ac:dyDescent="0.2"/>
  <cols>
    <col min="1" max="1" width="54" style="191" bestFit="1" customWidth="1"/>
    <col min="2" max="16384" width="9.140625" style="191"/>
  </cols>
  <sheetData>
    <row r="1" spans="1:1" x14ac:dyDescent="0.2">
      <c r="A1" s="191" t="str">
        <f>IF(LEN(Configuration!B19)&gt;1,Configuration!B19,"")</f>
        <v>Initial Forecast</v>
      </c>
    </row>
    <row r="2" spans="1:1" x14ac:dyDescent="0.2">
      <c r="A2" s="191" t="str">
        <f>IF(LEN(Configuration!B20)&gt;1,Configuration!B20,"")</f>
        <v>Market</v>
      </c>
    </row>
    <row r="3" spans="1:1" x14ac:dyDescent="0.2">
      <c r="A3" s="191" t="str">
        <f>IF(LEN(Configuration!B21)&gt;1,Configuration!B21,"")</f>
        <v>Customer Request</v>
      </c>
    </row>
    <row r="4" spans="1:1" x14ac:dyDescent="0.2">
      <c r="A4" s="191" t="str">
        <f>IF(LEN(Configuration!B22)&gt;1,Configuration!B22,"")</f>
        <v>Project Volume</v>
      </c>
    </row>
    <row r="5" spans="1:1" x14ac:dyDescent="0.2">
      <c r="A5" s="191" t="str">
        <f>IF(LEN(Configuration!B23)&gt;1,Configuration!B23,"")</f>
        <v>Supply Issue</v>
      </c>
    </row>
    <row r="6" spans="1:1" x14ac:dyDescent="0.2">
      <c r="A6" s="191" t="str">
        <f>IF(LEN(Configuration!B24)&gt;1,Configuration!B24,"")</f>
        <v>Promotion</v>
      </c>
    </row>
    <row r="7" spans="1:1" x14ac:dyDescent="0.2">
      <c r="A7" s="191" t="str">
        <f>IF(LEN(Configuration!B25)&gt;1,Configuration!B25,"")</f>
        <v>Other</v>
      </c>
    </row>
    <row r="8" spans="1:1" x14ac:dyDescent="0.2">
      <c r="A8" s="191" t="str">
        <f>IF(LEN(Configuration!B26)&gt;1,Configuration!B26,"")</f>
        <v/>
      </c>
    </row>
    <row r="9" spans="1:1" x14ac:dyDescent="0.2">
      <c r="A9" s="191" t="str">
        <f>IF(LEN(Configuration!B27)&gt;1,Configuration!B27,"")</f>
        <v/>
      </c>
    </row>
    <row r="10" spans="1:1" x14ac:dyDescent="0.2">
      <c r="A10" s="191" t="str">
        <f>IF(LEN(Configuration!B28)&gt;1,Configuration!B28,"")</f>
        <v/>
      </c>
    </row>
    <row r="11" spans="1:1" x14ac:dyDescent="0.2">
      <c r="A11" s="191" t="str">
        <f>IF(LEN(Configuration!B29)&gt;1,Configuration!B29,"")</f>
        <v/>
      </c>
    </row>
    <row r="12" spans="1:1" x14ac:dyDescent="0.2">
      <c r="A12" s="191" t="str">
        <f>IF(LEN(Configuration!B30)&gt;1,Configuration!B30,"")</f>
        <v/>
      </c>
    </row>
    <row r="13" spans="1:1" x14ac:dyDescent="0.2">
      <c r="A13" s="191" t="str">
        <f>IF(LEN(Configuration!B31)&gt;1,Configuration!B31,"")</f>
        <v/>
      </c>
    </row>
  </sheetData>
  <phoneticPr fontId="9"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2:L45"/>
  <sheetViews>
    <sheetView showGridLines="0" showRowColHeaders="0" zoomScale="75" workbookViewId="0">
      <pane xSplit="4" ySplit="5" topLeftCell="E6" activePane="bottomRight" state="frozen"/>
      <selection pane="topRight" activeCell="D1" sqref="D1"/>
      <selection pane="bottomLeft" activeCell="A6" sqref="A6"/>
      <selection pane="bottomRight" activeCell="A2" sqref="A2"/>
    </sheetView>
  </sheetViews>
  <sheetFormatPr defaultRowHeight="12.75" x14ac:dyDescent="0.2"/>
  <cols>
    <col min="2" max="2" width="31.42578125" customWidth="1"/>
    <col min="3" max="3" width="8.7109375" customWidth="1"/>
  </cols>
  <sheetData>
    <row r="2" spans="2:12" x14ac:dyDescent="0.2">
      <c r="B2" s="145" t="s">
        <v>260</v>
      </c>
      <c r="C2" s="144"/>
    </row>
    <row r="3" spans="2:12" x14ac:dyDescent="0.2">
      <c r="B3" t="s">
        <v>189</v>
      </c>
    </row>
    <row r="5" spans="2:12" x14ac:dyDescent="0.2">
      <c r="C5" s="144" t="s">
        <v>175</v>
      </c>
      <c r="D5" s="144" t="s">
        <v>174</v>
      </c>
      <c r="E5" s="144" t="s">
        <v>161</v>
      </c>
      <c r="L5" s="144" t="s">
        <v>258</v>
      </c>
    </row>
    <row r="6" spans="2:12" x14ac:dyDescent="0.2">
      <c r="B6" s="144" t="s">
        <v>168</v>
      </c>
      <c r="C6" s="144"/>
      <c r="L6" t="s">
        <v>259</v>
      </c>
    </row>
    <row r="7" spans="2:12" x14ac:dyDescent="0.2">
      <c r="B7" t="s">
        <v>158</v>
      </c>
      <c r="C7">
        <v>1</v>
      </c>
      <c r="D7">
        <v>100</v>
      </c>
      <c r="L7" t="s">
        <v>255</v>
      </c>
    </row>
    <row r="8" spans="2:12" x14ac:dyDescent="0.2">
      <c r="B8" t="s">
        <v>159</v>
      </c>
      <c r="C8">
        <v>1</v>
      </c>
      <c r="D8">
        <v>100</v>
      </c>
      <c r="L8" t="s">
        <v>254</v>
      </c>
    </row>
    <row r="9" spans="2:12" x14ac:dyDescent="0.2">
      <c r="B9" t="s">
        <v>165</v>
      </c>
      <c r="C9">
        <v>1</v>
      </c>
      <c r="D9">
        <v>100</v>
      </c>
      <c r="L9" t="s">
        <v>256</v>
      </c>
    </row>
    <row r="10" spans="2:12" x14ac:dyDescent="0.2">
      <c r="B10" t="s">
        <v>171</v>
      </c>
      <c r="C10">
        <v>1</v>
      </c>
      <c r="D10">
        <v>100</v>
      </c>
      <c r="E10" t="s">
        <v>166</v>
      </c>
      <c r="L10" t="s">
        <v>257</v>
      </c>
    </row>
    <row r="11" spans="2:12" x14ac:dyDescent="0.2">
      <c r="B11" t="s">
        <v>188</v>
      </c>
      <c r="C11">
        <v>2</v>
      </c>
      <c r="D11">
        <v>100</v>
      </c>
    </row>
    <row r="12" spans="2:12" x14ac:dyDescent="0.2">
      <c r="B12" t="s">
        <v>163</v>
      </c>
      <c r="C12">
        <v>2</v>
      </c>
      <c r="D12">
        <v>100</v>
      </c>
    </row>
    <row r="13" spans="2:12" x14ac:dyDescent="0.2">
      <c r="B13" t="s">
        <v>164</v>
      </c>
      <c r="C13">
        <v>3</v>
      </c>
      <c r="D13">
        <v>100</v>
      </c>
    </row>
    <row r="14" spans="2:12" x14ac:dyDescent="0.2">
      <c r="B14" t="s">
        <v>181</v>
      </c>
      <c r="C14">
        <v>2</v>
      </c>
      <c r="D14">
        <v>100</v>
      </c>
    </row>
    <row r="15" spans="2:12" x14ac:dyDescent="0.2">
      <c r="B15" t="s">
        <v>182</v>
      </c>
      <c r="C15">
        <v>2</v>
      </c>
      <c r="D15">
        <v>100</v>
      </c>
    </row>
    <row r="16" spans="2:12" x14ac:dyDescent="0.2">
      <c r="B16" t="s">
        <v>251</v>
      </c>
    </row>
    <row r="18" spans="2:5" x14ac:dyDescent="0.2">
      <c r="B18" s="144" t="s">
        <v>167</v>
      </c>
      <c r="C18" s="144"/>
    </row>
    <row r="19" spans="2:5" x14ac:dyDescent="0.2">
      <c r="B19" t="s">
        <v>169</v>
      </c>
      <c r="C19">
        <v>1</v>
      </c>
      <c r="D19">
        <v>100</v>
      </c>
      <c r="E19" t="s">
        <v>170</v>
      </c>
    </row>
    <row r="20" spans="2:5" x14ac:dyDescent="0.2">
      <c r="B20" t="s">
        <v>172</v>
      </c>
      <c r="C20">
        <v>2</v>
      </c>
      <c r="D20">
        <v>100</v>
      </c>
      <c r="E20" t="s">
        <v>173</v>
      </c>
    </row>
    <row r="22" spans="2:5" x14ac:dyDescent="0.2">
      <c r="B22" s="144" t="s">
        <v>184</v>
      </c>
      <c r="C22" s="144"/>
    </row>
    <row r="23" spans="2:5" x14ac:dyDescent="0.2">
      <c r="B23" t="s">
        <v>162</v>
      </c>
      <c r="C23">
        <v>3</v>
      </c>
      <c r="D23">
        <v>100</v>
      </c>
      <c r="E23" t="s">
        <v>176</v>
      </c>
    </row>
    <row r="24" spans="2:5" x14ac:dyDescent="0.2">
      <c r="B24" t="s">
        <v>177</v>
      </c>
      <c r="C24">
        <v>3</v>
      </c>
      <c r="D24">
        <v>100</v>
      </c>
      <c r="E24" t="s">
        <v>154</v>
      </c>
    </row>
    <row r="26" spans="2:5" x14ac:dyDescent="0.2">
      <c r="B26" s="144" t="s">
        <v>185</v>
      </c>
    </row>
    <row r="27" spans="2:5" x14ac:dyDescent="0.2">
      <c r="B27" t="s">
        <v>178</v>
      </c>
      <c r="C27">
        <v>1</v>
      </c>
      <c r="D27">
        <v>100</v>
      </c>
      <c r="E27" t="s">
        <v>253</v>
      </c>
    </row>
    <row r="28" spans="2:5" x14ac:dyDescent="0.2">
      <c r="B28" t="s">
        <v>160</v>
      </c>
      <c r="C28">
        <v>2</v>
      </c>
      <c r="D28">
        <v>100</v>
      </c>
      <c r="E28" t="s">
        <v>252</v>
      </c>
    </row>
    <row r="30" spans="2:5" x14ac:dyDescent="0.2">
      <c r="B30" s="144" t="s">
        <v>179</v>
      </c>
      <c r="C30" s="144"/>
    </row>
    <row r="31" spans="2:5" x14ac:dyDescent="0.2">
      <c r="B31" t="s">
        <v>180</v>
      </c>
      <c r="C31">
        <v>3</v>
      </c>
      <c r="D31">
        <v>100</v>
      </c>
      <c r="E31" t="s">
        <v>186</v>
      </c>
    </row>
    <row r="32" spans="2:5" x14ac:dyDescent="0.2">
      <c r="B32" t="s">
        <v>183</v>
      </c>
      <c r="C32">
        <v>3</v>
      </c>
      <c r="D32">
        <v>100</v>
      </c>
      <c r="E32" t="s">
        <v>187</v>
      </c>
    </row>
    <row r="34" spans="2:5" x14ac:dyDescent="0.2">
      <c r="B34" s="144" t="s">
        <v>266</v>
      </c>
    </row>
    <row r="35" spans="2:5" x14ac:dyDescent="0.2">
      <c r="B35" t="s">
        <v>237</v>
      </c>
      <c r="C35">
        <v>2</v>
      </c>
      <c r="D35">
        <v>100</v>
      </c>
    </row>
    <row r="36" spans="2:5" x14ac:dyDescent="0.2">
      <c r="B36" t="s">
        <v>265</v>
      </c>
      <c r="C36">
        <v>2</v>
      </c>
      <c r="D36">
        <v>100</v>
      </c>
      <c r="E36" t="s">
        <v>246</v>
      </c>
    </row>
    <row r="37" spans="2:5" x14ac:dyDescent="0.2">
      <c r="B37" t="s">
        <v>222</v>
      </c>
      <c r="C37">
        <v>3</v>
      </c>
      <c r="D37">
        <v>100</v>
      </c>
    </row>
    <row r="38" spans="2:5" x14ac:dyDescent="0.2">
      <c r="B38" t="s">
        <v>153</v>
      </c>
      <c r="C38">
        <v>2</v>
      </c>
      <c r="D38">
        <v>100</v>
      </c>
    </row>
    <row r="39" spans="2:5" x14ac:dyDescent="0.2">
      <c r="B39" t="s">
        <v>247</v>
      </c>
      <c r="C39">
        <v>2</v>
      </c>
      <c r="E39" t="s">
        <v>248</v>
      </c>
    </row>
    <row r="40" spans="2:5" x14ac:dyDescent="0.2">
      <c r="B40" t="s">
        <v>250</v>
      </c>
      <c r="C40">
        <v>1</v>
      </c>
      <c r="E40" t="s">
        <v>249</v>
      </c>
    </row>
    <row r="42" spans="2:5" x14ac:dyDescent="0.2">
      <c r="B42" s="144" t="s">
        <v>155</v>
      </c>
    </row>
    <row r="43" spans="2:5" x14ac:dyDescent="0.2">
      <c r="B43" t="s">
        <v>105</v>
      </c>
      <c r="C43">
        <v>1</v>
      </c>
      <c r="D43">
        <v>100</v>
      </c>
    </row>
    <row r="44" spans="2:5" x14ac:dyDescent="0.2">
      <c r="B44" t="s">
        <v>156</v>
      </c>
      <c r="C44">
        <v>1</v>
      </c>
      <c r="D44">
        <v>100</v>
      </c>
    </row>
    <row r="45" spans="2:5" x14ac:dyDescent="0.2">
      <c r="B45" t="s">
        <v>157</v>
      </c>
      <c r="C45">
        <v>1</v>
      </c>
      <c r="D45">
        <v>100</v>
      </c>
    </row>
  </sheetData>
  <phoneticPr fontId="9" type="noConversion"/>
  <dataValidations disablePrompts="1" count="2">
    <dataValidation type="list" allowBlank="1" showInputMessage="1" showErrorMessage="1" errorTitle="retype" error="try 0 , 25, 50 or 100" sqref="D42:D47 D22:D39 D19 D7:D15">
      <formula1>"0, 25, 50, 75, 100"</formula1>
    </dataValidation>
    <dataValidation type="list" allowBlank="1" showInputMessage="1" showErrorMessage="1" sqref="C18:C33 C35:C37 C7:C14">
      <formula1>"1, 2, 3"</formula1>
    </dataValidation>
  </dataValidations>
  <pageMargins left="0.75" right="0.75" top="1" bottom="1" header="0.5" footer="0.5"/>
  <pageSetup orientation="portrait" r:id="rId1"/>
  <headerFooter alignWithMargins="0"/>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B1:O103"/>
  <sheetViews>
    <sheetView zoomScaleNormal="100" workbookViewId="0">
      <selection activeCell="F4" sqref="F4"/>
    </sheetView>
  </sheetViews>
  <sheetFormatPr defaultRowHeight="12.75" x14ac:dyDescent="0.2"/>
  <cols>
    <col min="2" max="2" width="18.140625" customWidth="1"/>
    <col min="3" max="3" width="14.85546875" bestFit="1" customWidth="1"/>
    <col min="6" max="6" width="24.42578125" customWidth="1"/>
    <col min="9" max="9" width="15.5703125" bestFit="1" customWidth="1"/>
    <col min="11" max="11" width="38.7109375" bestFit="1" customWidth="1"/>
    <col min="14" max="14" width="39.140625" bestFit="1" customWidth="1"/>
    <col min="15" max="15" width="6.5703125" bestFit="1" customWidth="1"/>
    <col min="24" max="24" width="34.7109375" bestFit="1" customWidth="1"/>
    <col min="25" max="27" width="34.7109375" customWidth="1"/>
    <col min="28" max="28" width="17.42578125" bestFit="1" customWidth="1"/>
    <col min="29" max="29" width="17.7109375" bestFit="1" customWidth="1"/>
    <col min="30" max="30" width="24.85546875" bestFit="1" customWidth="1"/>
    <col min="31" max="31" width="21.7109375" bestFit="1" customWidth="1"/>
  </cols>
  <sheetData>
    <row r="1" spans="2:15" x14ac:dyDescent="0.2">
      <c r="B1" s="170" t="s">
        <v>308</v>
      </c>
    </row>
    <row r="3" spans="2:15" x14ac:dyDescent="0.2">
      <c r="B3" s="163" t="s">
        <v>145</v>
      </c>
      <c r="C3" s="163" t="s">
        <v>146</v>
      </c>
      <c r="F3" s="163" t="s">
        <v>307</v>
      </c>
      <c r="I3" s="163" t="s">
        <v>318</v>
      </c>
      <c r="N3" s="163" t="s">
        <v>359</v>
      </c>
      <c r="O3" s="163" t="s">
        <v>360</v>
      </c>
    </row>
    <row r="4" spans="2:15" x14ac:dyDescent="0.2">
      <c r="B4" s="242">
        <v>1</v>
      </c>
      <c r="C4" s="242">
        <v>1</v>
      </c>
      <c r="F4" s="172">
        <v>50</v>
      </c>
      <c r="I4" s="233" t="s">
        <v>484</v>
      </c>
      <c r="K4" s="191" t="s">
        <v>571</v>
      </c>
      <c r="N4" s="171" t="str">
        <f ca="1">IF(ROW()-3&lt;=TS_Count,SWDATA!C4,"")</f>
        <v>Locked CT CBP Override (Units)</v>
      </c>
      <c r="O4" s="171">
        <f ca="1">IF(LEN(N4)&gt;0,ROW(SWDATA!C4)+15,"")</f>
        <v>19</v>
      </c>
    </row>
    <row r="5" spans="2:15" x14ac:dyDescent="0.2">
      <c r="B5" s="242">
        <v>1</v>
      </c>
      <c r="C5" s="242">
        <v>2</v>
      </c>
      <c r="N5" s="171" t="str">
        <f ca="1">IF(ROW()-3&lt;=TS_Count,SWDATA!C5,"")</f>
        <v>Previous Regional CBP (n-3) (units)</v>
      </c>
      <c r="O5" s="171">
        <f ca="1">IF(LEN(N5)&gt;0,ROW(SWDATA!C5)+15,"")</f>
        <v>20</v>
      </c>
    </row>
    <row r="6" spans="2:15" x14ac:dyDescent="0.2">
      <c r="B6" s="242">
        <v>1</v>
      </c>
      <c r="C6" s="242">
        <v>3</v>
      </c>
      <c r="F6" s="163" t="s">
        <v>301</v>
      </c>
      <c r="I6" s="163" t="s">
        <v>320</v>
      </c>
      <c r="N6" s="171" t="str">
        <f ca="1">IF(ROW()-3&lt;=TS_Count,SWDATA!C6,"")</f>
        <v>Regional CBP Override (Units)</v>
      </c>
      <c r="O6" s="171">
        <f ca="1">IF(LEN(N6)&gt;0,ROW(SWDATA!C6)+15,"")</f>
        <v>21</v>
      </c>
    </row>
    <row r="7" spans="2:15" x14ac:dyDescent="0.2">
      <c r="B7" s="242">
        <v>2</v>
      </c>
      <c r="C7" s="242">
        <v>4</v>
      </c>
      <c r="F7" s="172" t="s">
        <v>572</v>
      </c>
      <c r="I7" s="172">
        <f ca="1">COUNTIF(INDIRECT("SWDATA!$E:$E"),"PARENT00001")</f>
        <v>5</v>
      </c>
      <c r="N7" s="171" t="str">
        <f ca="1">IF(ROW()-3&lt;=TS_Count,SWDATA!C7,"")</f>
        <v>Locked Regional Confirm CBP (Units)</v>
      </c>
      <c r="O7" s="171">
        <f ca="1">IF(LEN(N7)&gt;0,ROW(SWDATA!C7)+15,"")</f>
        <v>22</v>
      </c>
    </row>
    <row r="8" spans="2:15" x14ac:dyDescent="0.2">
      <c r="B8" s="242">
        <v>2</v>
      </c>
      <c r="C8" s="242">
        <v>5</v>
      </c>
      <c r="N8" s="171" t="str">
        <f ca="1">IF(ROW()-3&lt;=TS_Count,SWDATA!C8,"")</f>
        <v xml:space="preserve">Region CBP Override Region Filter (Units) </v>
      </c>
      <c r="O8" s="171">
        <f ca="1">IF(LEN(N8)&gt;0,ROW(SWDATA!C8)+15,"")</f>
        <v>23</v>
      </c>
    </row>
    <row r="9" spans="2:15" x14ac:dyDescent="0.2">
      <c r="B9" s="242">
        <v>2</v>
      </c>
      <c r="C9" s="242">
        <v>6</v>
      </c>
      <c r="F9" s="163" t="s">
        <v>302</v>
      </c>
      <c r="I9" t="s">
        <v>354</v>
      </c>
      <c r="N9" s="171" t="str">
        <f ca="1">IF(ROW()-3&lt;=TS_Count,SWDATA!C9,"")</f>
        <v/>
      </c>
      <c r="O9" s="171" t="str">
        <f ca="1">IF(LEN(N9)&gt;0,ROW(SWDATA!C9)+15,"")</f>
        <v/>
      </c>
    </row>
    <row r="10" spans="2:15" x14ac:dyDescent="0.2">
      <c r="B10" s="242">
        <v>3</v>
      </c>
      <c r="C10" s="242">
        <v>7</v>
      </c>
      <c r="F10" s="244" t="s">
        <v>495</v>
      </c>
      <c r="I10" s="172">
        <f>Number_of_Items</f>
        <v>1</v>
      </c>
      <c r="N10" s="171" t="str">
        <f ca="1">IF(ROW()-3&lt;=TS_Count,SWDATA!C10,"")</f>
        <v/>
      </c>
      <c r="O10" s="171" t="str">
        <f ca="1">IF(LEN(N10)&gt;0,ROW(SWDATA!C10)+15,"")</f>
        <v/>
      </c>
    </row>
    <row r="11" spans="2:15" x14ac:dyDescent="0.2">
      <c r="B11" s="242">
        <v>3</v>
      </c>
      <c r="C11" s="242">
        <v>8</v>
      </c>
      <c r="F11" s="300" t="str">
        <f ca="1">HYPERLINK(Current_Period_Link,"test link here...")</f>
        <v>test link here...</v>
      </c>
      <c r="N11" s="171" t="str">
        <f ca="1">IF(ROW()-3&lt;=TS_Count,SWDATA!C11,"")</f>
        <v/>
      </c>
      <c r="O11" s="171" t="str">
        <f ca="1">IF(LEN(N11)&gt;0,ROW(SWDATA!C11)+15,"")</f>
        <v/>
      </c>
    </row>
    <row r="12" spans="2:15" x14ac:dyDescent="0.2">
      <c r="B12" s="242">
        <v>3</v>
      </c>
      <c r="C12" s="242">
        <v>9</v>
      </c>
      <c r="I12" t="s">
        <v>355</v>
      </c>
      <c r="N12" s="171" t="str">
        <f ca="1">IF(ROW()-3&lt;=TS_Count,SWDATA!C12,"")</f>
        <v/>
      </c>
      <c r="O12" s="171" t="str">
        <f ca="1">IF(LEN(N12)&gt;0,ROW(SWDATA!C12)+15,"")</f>
        <v/>
      </c>
    </row>
    <row r="13" spans="2:15" x14ac:dyDescent="0.2">
      <c r="B13" s="242">
        <v>4</v>
      </c>
      <c r="C13" s="242">
        <v>10</v>
      </c>
      <c r="F13" s="163" t="s">
        <v>310</v>
      </c>
      <c r="I13" s="172">
        <f>LEN(I10)</f>
        <v>1</v>
      </c>
      <c r="J13">
        <v>3</v>
      </c>
      <c r="N13" s="171" t="str">
        <f ca="1">IF(ROW()-3&lt;=TS_Count,SWDATA!C13,"")</f>
        <v/>
      </c>
      <c r="O13" s="171" t="str">
        <f ca="1">IF(LEN(N13)&gt;0,ROW(SWDATA!C13)+15,"")</f>
        <v/>
      </c>
    </row>
    <row r="14" spans="2:15" x14ac:dyDescent="0.2">
      <c r="B14" s="242">
        <v>4</v>
      </c>
      <c r="C14" s="242">
        <v>11</v>
      </c>
      <c r="F14" s="172" t="s">
        <v>352</v>
      </c>
      <c r="N14" s="171" t="str">
        <f ca="1">IF(ROW()-3&lt;=TS_Count,SWDATA!C14,"")</f>
        <v/>
      </c>
      <c r="O14" s="171" t="str">
        <f ca="1">IF(LEN(N14)&gt;0,ROW(SWDATA!C14)+15,"")</f>
        <v/>
      </c>
    </row>
    <row r="15" spans="2:15" x14ac:dyDescent="0.2">
      <c r="B15" s="242">
        <v>4</v>
      </c>
      <c r="C15" s="242">
        <v>12</v>
      </c>
      <c r="N15" s="171" t="str">
        <f ca="1">IF(ROW()-3&lt;=TS_Count,SWDATA!C15,"")</f>
        <v/>
      </c>
      <c r="O15" s="171" t="str">
        <f ca="1">IF(LEN(N15)&gt;0,ROW(SWDATA!C15)+15,"")</f>
        <v/>
      </c>
    </row>
    <row r="16" spans="2:15" x14ac:dyDescent="0.2">
      <c r="K16" t="s">
        <v>364</v>
      </c>
      <c r="N16" s="171" t="str">
        <f ca="1">IF(ROW()-3&lt;=TS_Count,SWDATA!C16,"")</f>
        <v/>
      </c>
      <c r="O16" s="171" t="str">
        <f ca="1">IF(LEN(N16)&gt;0,ROW(SWDATA!C16)+15,"")</f>
        <v/>
      </c>
    </row>
    <row r="17" spans="2:15" x14ac:dyDescent="0.2">
      <c r="F17" s="170" t="s">
        <v>311</v>
      </c>
      <c r="K17" t="s">
        <v>481</v>
      </c>
      <c r="N17" s="171" t="str">
        <f ca="1">IF(ROW()-3&lt;=TS_Count,SWDATA!C17,"")</f>
        <v/>
      </c>
      <c r="O17" s="171" t="str">
        <f ca="1">IF(LEN(N17)&gt;0,ROW(SWDATA!C17)+15,"")</f>
        <v/>
      </c>
    </row>
    <row r="18" spans="2:15" x14ac:dyDescent="0.2">
      <c r="B18" s="163" t="s">
        <v>319</v>
      </c>
      <c r="F18" s="164" t="s">
        <v>313</v>
      </c>
      <c r="K18" t="s">
        <v>482</v>
      </c>
      <c r="N18" s="171" t="str">
        <f ca="1">IF(ROW()-3&lt;=TS_Count,SWDATA!C18,"")</f>
        <v/>
      </c>
      <c r="O18" s="171" t="str">
        <f ca="1">IF(LEN(N18)&gt;0,ROW(SWDATA!C18)+15,"")</f>
        <v/>
      </c>
    </row>
    <row r="19" spans="2:15" x14ac:dyDescent="0.2">
      <c r="B19" s="243" t="s">
        <v>565</v>
      </c>
      <c r="F19" s="164" t="s">
        <v>346</v>
      </c>
      <c r="N19" s="171" t="str">
        <f ca="1">IF(ROW()-3&lt;=TS_Count,SWDATA!C19,"")</f>
        <v/>
      </c>
      <c r="O19" s="171" t="str">
        <f ca="1">IF(LEN(N19)&gt;0,ROW(SWDATA!C19)+15,"")</f>
        <v/>
      </c>
    </row>
    <row r="20" spans="2:15" x14ac:dyDescent="0.2">
      <c r="B20" s="243" t="s">
        <v>566</v>
      </c>
      <c r="F20" s="164" t="s">
        <v>347</v>
      </c>
      <c r="N20" s="171" t="str">
        <f ca="1">IF(ROW()-3&lt;=TS_Count,SWDATA!C20,"")</f>
        <v/>
      </c>
      <c r="O20" s="171" t="str">
        <f ca="1">IF(LEN(N20)&gt;0,ROW(SWDATA!C20)+15,"")</f>
        <v/>
      </c>
    </row>
    <row r="21" spans="2:15" x14ac:dyDescent="0.2">
      <c r="B21" s="243" t="s">
        <v>567</v>
      </c>
      <c r="F21" s="164" t="s">
        <v>312</v>
      </c>
      <c r="G21" s="137"/>
      <c r="N21" s="171" t="str">
        <f ca="1">IF(ROW()-3&lt;=TS_Count,SWDATA!C21,"")</f>
        <v/>
      </c>
      <c r="O21" s="171" t="str">
        <f ca="1">IF(LEN(N21)&gt;0,ROW(SWDATA!C21)+15,"")</f>
        <v/>
      </c>
    </row>
    <row r="22" spans="2:15" x14ac:dyDescent="0.2">
      <c r="B22" s="243" t="s">
        <v>568</v>
      </c>
      <c r="F22" s="164" t="s">
        <v>314</v>
      </c>
      <c r="N22" s="171" t="str">
        <f ca="1">IF(ROW()-3&lt;=TS_Count,SWDATA!C22,"")</f>
        <v/>
      </c>
      <c r="O22" s="171" t="str">
        <f ca="1">IF(LEN(N22)&gt;0,ROW(SWDATA!C22)+15,"")</f>
        <v/>
      </c>
    </row>
    <row r="23" spans="2:15" x14ac:dyDescent="0.2">
      <c r="B23" s="243" t="s">
        <v>569</v>
      </c>
      <c r="F23" s="164" t="s">
        <v>315</v>
      </c>
      <c r="N23" s="171" t="str">
        <f ca="1">IF(ROW()-3&lt;=TS_Count,SWDATA!C23,"")</f>
        <v/>
      </c>
      <c r="O23" s="171" t="str">
        <f ca="1">IF(LEN(N23)&gt;0,ROW(SWDATA!C23)+15,"")</f>
        <v/>
      </c>
    </row>
    <row r="24" spans="2:15" x14ac:dyDescent="0.2">
      <c r="B24" s="243" t="s">
        <v>570</v>
      </c>
      <c r="F24" s="164" t="s">
        <v>316</v>
      </c>
      <c r="N24" s="171" t="str">
        <f ca="1">IF(ROW()-3&lt;=TS_Count,SWDATA!C24,"")</f>
        <v/>
      </c>
      <c r="O24" s="171" t="str">
        <f ca="1">IF(LEN(N24)&gt;0,ROW(SWDATA!C24)+15,"")</f>
        <v/>
      </c>
    </row>
    <row r="25" spans="2:15" ht="15" x14ac:dyDescent="0.25">
      <c r="B25" s="243" t="s">
        <v>266</v>
      </c>
      <c r="C25" s="253"/>
      <c r="F25" s="164" t="s">
        <v>317</v>
      </c>
      <c r="N25" s="171" t="str">
        <f ca="1">IF(ROW()-3&lt;=TS_Count,SWDATA!C25,"")</f>
        <v/>
      </c>
      <c r="O25" s="171" t="str">
        <f ca="1">IF(LEN(N25)&gt;0,ROW(SWDATA!C25)+15,"")</f>
        <v/>
      </c>
    </row>
    <row r="26" spans="2:15" x14ac:dyDescent="0.2">
      <c r="B26" s="171"/>
      <c r="F26" s="164" t="s">
        <v>348</v>
      </c>
      <c r="N26" s="171" t="str">
        <f ca="1">IF(ROW()-3&lt;=TS_Count,SWDATA!C26,"")</f>
        <v/>
      </c>
      <c r="O26" s="171" t="str">
        <f ca="1">IF(LEN(N26)&gt;0,ROW(SWDATA!C26)+15,"")</f>
        <v/>
      </c>
    </row>
    <row r="27" spans="2:15" x14ac:dyDescent="0.2">
      <c r="B27" s="171"/>
      <c r="N27" s="171" t="str">
        <f ca="1">IF(ROW()-3&lt;=TS_Count,SWDATA!C27,"")</f>
        <v/>
      </c>
      <c r="O27" s="171" t="str">
        <f ca="1">IF(LEN(N27)&gt;0,ROW(SWDATA!C27)+15,"")</f>
        <v/>
      </c>
    </row>
    <row r="28" spans="2:15" x14ac:dyDescent="0.2">
      <c r="B28" s="171"/>
      <c r="N28" s="171" t="str">
        <f ca="1">IF(ROW()-3&lt;=TS_Count,SWDATA!C28,"")</f>
        <v/>
      </c>
      <c r="O28" s="171" t="str">
        <f ca="1">IF(LEN(N28)&gt;0,ROW(SWDATA!C28)+15,"")</f>
        <v/>
      </c>
    </row>
    <row r="29" spans="2:15" x14ac:dyDescent="0.2">
      <c r="B29" s="171"/>
      <c r="N29" s="171" t="str">
        <f ca="1">IF(ROW()-3&lt;=TS_Count,SWDATA!C29,"")</f>
        <v/>
      </c>
      <c r="O29" s="171" t="str">
        <f ca="1">IF(LEN(N29)&gt;0,ROW(SWDATA!C29)+15,"")</f>
        <v/>
      </c>
    </row>
    <row r="30" spans="2:15" x14ac:dyDescent="0.2">
      <c r="B30" s="171"/>
      <c r="N30" s="171" t="str">
        <f ca="1">IF(ROW()-3&lt;=TS_Count,SWDATA!C30,"")</f>
        <v/>
      </c>
      <c r="O30" s="171" t="str">
        <f ca="1">IF(LEN(N30)&gt;0,ROW(SWDATA!C30)+15,"")</f>
        <v/>
      </c>
    </row>
    <row r="31" spans="2:15" x14ac:dyDescent="0.2">
      <c r="B31" s="171"/>
      <c r="N31" s="171" t="str">
        <f ca="1">IF(ROW()-3&lt;=TS_Count,SWDATA!C31,"")</f>
        <v/>
      </c>
      <c r="O31" s="171" t="str">
        <f ca="1">IF(LEN(N31)&gt;0,ROW(SWDATA!C31)+15,"")</f>
        <v/>
      </c>
    </row>
    <row r="32" spans="2:15" x14ac:dyDescent="0.2">
      <c r="N32" s="171" t="str">
        <f ca="1">IF(ROW()-3&lt;=TS_Count,SWDATA!C32,"")</f>
        <v/>
      </c>
      <c r="O32" s="171" t="str">
        <f ca="1">IF(LEN(N32)&gt;0,ROW(SWDATA!C32)+15,"")</f>
        <v/>
      </c>
    </row>
    <row r="33" spans="14:15" x14ac:dyDescent="0.2">
      <c r="N33" s="171" t="str">
        <f ca="1">IF(ROW()-3&lt;=TS_Count,SWDATA!C33,"")</f>
        <v/>
      </c>
      <c r="O33" s="171" t="str">
        <f ca="1">IF(LEN(N33)&gt;0,ROW(SWDATA!C33)+15,"")</f>
        <v/>
      </c>
    </row>
    <row r="34" spans="14:15" x14ac:dyDescent="0.2">
      <c r="N34" s="171" t="str">
        <f ca="1">IF(ROW()-3&lt;=TS_Count,SWDATA!C34,"")</f>
        <v/>
      </c>
      <c r="O34" s="171" t="str">
        <f ca="1">IF(LEN(N34)&gt;0,ROW(SWDATA!C34)+15,"")</f>
        <v/>
      </c>
    </row>
    <row r="35" spans="14:15" x14ac:dyDescent="0.2">
      <c r="N35" s="171" t="str">
        <f ca="1">IF(ROW()-3&lt;=TS_Count,SWDATA!C35,"")</f>
        <v/>
      </c>
      <c r="O35" s="171" t="str">
        <f ca="1">IF(LEN(N35)&gt;0,ROW(SWDATA!C35)+15,"")</f>
        <v/>
      </c>
    </row>
    <row r="36" spans="14:15" x14ac:dyDescent="0.2">
      <c r="N36" s="171" t="str">
        <f ca="1">IF(ROW()-3&lt;=TS_Count,SWDATA!C36,"")</f>
        <v/>
      </c>
      <c r="O36" s="171" t="str">
        <f ca="1">IF(LEN(N36)&gt;0,ROW(SWDATA!C36)+15,"")</f>
        <v/>
      </c>
    </row>
    <row r="37" spans="14:15" x14ac:dyDescent="0.2">
      <c r="N37" s="171" t="str">
        <f ca="1">IF(ROW()-3&lt;=TS_Count,SWDATA!C37,"")</f>
        <v/>
      </c>
      <c r="O37" s="171" t="str">
        <f ca="1">IF(LEN(N37)&gt;0,ROW(SWDATA!C37)+15,"")</f>
        <v/>
      </c>
    </row>
    <row r="38" spans="14:15" x14ac:dyDescent="0.2">
      <c r="N38" s="171" t="str">
        <f ca="1">IF(ROW()-3&lt;=TS_Count,SWDATA!C38,"")</f>
        <v/>
      </c>
      <c r="O38" s="171" t="str">
        <f ca="1">IF(LEN(N38)&gt;0,ROW(SWDATA!C38)+15,"")</f>
        <v/>
      </c>
    </row>
    <row r="39" spans="14:15" x14ac:dyDescent="0.2">
      <c r="N39" s="171" t="str">
        <f ca="1">IF(ROW()-3&lt;=TS_Count,SWDATA!C39,"")</f>
        <v/>
      </c>
      <c r="O39" s="171" t="str">
        <f ca="1">IF(LEN(N39)&gt;0,ROW(SWDATA!C39)+15,"")</f>
        <v/>
      </c>
    </row>
    <row r="40" spans="14:15" x14ac:dyDescent="0.2">
      <c r="N40" s="171" t="str">
        <f ca="1">IF(ROW()-3&lt;=TS_Count,SWDATA!C40,"")</f>
        <v/>
      </c>
      <c r="O40" s="171" t="str">
        <f ca="1">IF(LEN(N40)&gt;0,ROW(SWDATA!C40)+15,"")</f>
        <v/>
      </c>
    </row>
    <row r="41" spans="14:15" x14ac:dyDescent="0.2">
      <c r="N41" s="171" t="str">
        <f ca="1">IF(ROW()-3&lt;=TS_Count,SWDATA!C41,"")</f>
        <v/>
      </c>
      <c r="O41" s="171" t="str">
        <f ca="1">IF(LEN(N41)&gt;0,ROW(SWDATA!C41)+15,"")</f>
        <v/>
      </c>
    </row>
    <row r="42" spans="14:15" x14ac:dyDescent="0.2">
      <c r="N42" s="171" t="str">
        <f ca="1">IF(ROW()-3&lt;=TS_Count,SWDATA!C42,"")</f>
        <v/>
      </c>
      <c r="O42" s="171" t="str">
        <f ca="1">IF(LEN(N42)&gt;0,ROW(SWDATA!C42)+15,"")</f>
        <v/>
      </c>
    </row>
    <row r="43" spans="14:15" x14ac:dyDescent="0.2">
      <c r="N43" s="171" t="str">
        <f ca="1">IF(ROW()-3&lt;=TS_Count,SWDATA!C43,"")</f>
        <v/>
      </c>
      <c r="O43" s="171" t="str">
        <f ca="1">IF(LEN(N43)&gt;0,ROW(SWDATA!C43)+15,"")</f>
        <v/>
      </c>
    </row>
    <row r="44" spans="14:15" x14ac:dyDescent="0.2">
      <c r="N44" s="171" t="str">
        <f ca="1">IF(ROW()-3&lt;=TS_Count,SWDATA!C44,"")</f>
        <v/>
      </c>
      <c r="O44" s="171" t="str">
        <f ca="1">IF(LEN(N44)&gt;0,ROW(SWDATA!C44)+15,"")</f>
        <v/>
      </c>
    </row>
    <row r="45" spans="14:15" x14ac:dyDescent="0.2">
      <c r="N45" s="171" t="str">
        <f ca="1">IF(ROW()-3&lt;=TS_Count,SWDATA!C45,"")</f>
        <v/>
      </c>
      <c r="O45" s="171" t="str">
        <f ca="1">IF(LEN(N45)&gt;0,ROW(SWDATA!C45)+15,"")</f>
        <v/>
      </c>
    </row>
    <row r="46" spans="14:15" x14ac:dyDescent="0.2">
      <c r="N46" s="171" t="str">
        <f ca="1">IF(ROW()-3&lt;=TS_Count,SWDATA!C46,"")</f>
        <v/>
      </c>
      <c r="O46" s="171" t="str">
        <f ca="1">IF(LEN(N46)&gt;0,ROW(SWDATA!C46)+15,"")</f>
        <v/>
      </c>
    </row>
    <row r="47" spans="14:15" x14ac:dyDescent="0.2">
      <c r="N47" s="171" t="str">
        <f ca="1">IF(ROW()-3&lt;=TS_Count,SWDATA!C47,"")</f>
        <v/>
      </c>
      <c r="O47" s="171" t="str">
        <f ca="1">IF(LEN(N47)&gt;0,ROW(SWDATA!C47)+15,"")</f>
        <v/>
      </c>
    </row>
    <row r="48" spans="14:15" x14ac:dyDescent="0.2">
      <c r="N48" s="171" t="str">
        <f ca="1">IF(ROW()-3&lt;=TS_Count,SWDATA!C48,"")</f>
        <v/>
      </c>
      <c r="O48" s="171" t="str">
        <f ca="1">IF(LEN(N48)&gt;0,ROW(SWDATA!C48)+15,"")</f>
        <v/>
      </c>
    </row>
    <row r="49" spans="14:15" x14ac:dyDescent="0.2">
      <c r="N49" s="171" t="str">
        <f ca="1">IF(ROW()-3&lt;=TS_Count,SWDATA!C49,"")</f>
        <v/>
      </c>
      <c r="O49" s="171" t="str">
        <f ca="1">IF(LEN(N49)&gt;0,ROW(SWDATA!C49)+15,"")</f>
        <v/>
      </c>
    </row>
    <row r="50" spans="14:15" x14ac:dyDescent="0.2">
      <c r="N50" s="171" t="str">
        <f ca="1">IF(ROW()-3&lt;=TS_Count,SWDATA!C50,"")</f>
        <v/>
      </c>
      <c r="O50" s="171" t="str">
        <f ca="1">IF(LEN(N50)&gt;0,ROW(SWDATA!C50)+15,"")</f>
        <v/>
      </c>
    </row>
    <row r="51" spans="14:15" x14ac:dyDescent="0.2">
      <c r="N51" s="171" t="str">
        <f ca="1">IF(ROW()-3&lt;=TS_Count,SWDATA!C51,"")</f>
        <v/>
      </c>
      <c r="O51" s="171" t="str">
        <f ca="1">IF(LEN(N51)&gt;0,ROW(SWDATA!C51)+15,"")</f>
        <v/>
      </c>
    </row>
    <row r="52" spans="14:15" x14ac:dyDescent="0.2">
      <c r="N52" s="171" t="str">
        <f ca="1">IF(ROW()-3&lt;=TS_Count,SWDATA!C52,"")</f>
        <v/>
      </c>
      <c r="O52" s="171" t="str">
        <f ca="1">IF(LEN(N52)&gt;0,ROW(SWDATA!C52)+15,"")</f>
        <v/>
      </c>
    </row>
    <row r="53" spans="14:15" x14ac:dyDescent="0.2">
      <c r="N53" s="171" t="str">
        <f ca="1">IF(ROW()-3&lt;=TS_Count,SWDATA!C53,"")</f>
        <v/>
      </c>
      <c r="O53" s="171" t="str">
        <f ca="1">IF(LEN(N53)&gt;0,ROW(SWDATA!C53)+15,"")</f>
        <v/>
      </c>
    </row>
    <row r="54" spans="14:15" x14ac:dyDescent="0.2">
      <c r="N54" s="171" t="str">
        <f ca="1">IF(ROW()-3&lt;=TS_Count,SWDATA!C54,"")</f>
        <v/>
      </c>
      <c r="O54" s="171" t="str">
        <f ca="1">IF(LEN(N54)&gt;0,ROW(SWDATA!C54)+15,"")</f>
        <v/>
      </c>
    </row>
    <row r="55" spans="14:15" x14ac:dyDescent="0.2">
      <c r="N55" s="171" t="str">
        <f ca="1">IF(ROW()-3&lt;=TS_Count,SWDATA!C55,"")</f>
        <v/>
      </c>
      <c r="O55" s="171" t="str">
        <f ca="1">IF(LEN(N55)&gt;0,ROW(SWDATA!C55)+15,"")</f>
        <v/>
      </c>
    </row>
    <row r="56" spans="14:15" x14ac:dyDescent="0.2">
      <c r="N56" s="171" t="str">
        <f ca="1">IF(ROW()-3&lt;=TS_Count,SWDATA!C56,"")</f>
        <v/>
      </c>
      <c r="O56" s="171" t="str">
        <f ca="1">IF(LEN(N56)&gt;0,ROW(SWDATA!C56)+15,"")</f>
        <v/>
      </c>
    </row>
    <row r="57" spans="14:15" x14ac:dyDescent="0.2">
      <c r="N57" s="171" t="str">
        <f ca="1">IF(ROW()-3&lt;=TS_Count,SWDATA!C57,"")</f>
        <v/>
      </c>
      <c r="O57" s="171" t="str">
        <f ca="1">IF(LEN(N57)&gt;0,ROW(SWDATA!C57)+15,"")</f>
        <v/>
      </c>
    </row>
    <row r="58" spans="14:15" x14ac:dyDescent="0.2">
      <c r="N58" s="171" t="str">
        <f ca="1">IF(ROW()-3&lt;=TS_Count,SWDATA!C58,"")</f>
        <v/>
      </c>
      <c r="O58" s="171" t="str">
        <f ca="1">IF(LEN(N58)&gt;0,ROW(SWDATA!C58)+15,"")</f>
        <v/>
      </c>
    </row>
    <row r="59" spans="14:15" x14ac:dyDescent="0.2">
      <c r="N59" s="171" t="str">
        <f ca="1">IF(ROW()-3&lt;=TS_Count,SWDATA!C59,"")</f>
        <v/>
      </c>
      <c r="O59" s="171" t="str">
        <f ca="1">IF(LEN(N59)&gt;0,ROW(SWDATA!C59)+15,"")</f>
        <v/>
      </c>
    </row>
    <row r="60" spans="14:15" x14ac:dyDescent="0.2">
      <c r="N60" s="171" t="str">
        <f ca="1">IF(ROW()-3&lt;=TS_Count,SWDATA!C60,"")</f>
        <v/>
      </c>
      <c r="O60" s="171" t="str">
        <f ca="1">IF(LEN(N60)&gt;0,ROW(SWDATA!C60)+15,"")</f>
        <v/>
      </c>
    </row>
    <row r="61" spans="14:15" x14ac:dyDescent="0.2">
      <c r="N61" s="171" t="str">
        <f ca="1">IF(ROW()-3&lt;=TS_Count,SWDATA!C61,"")</f>
        <v/>
      </c>
      <c r="O61" s="171" t="str">
        <f ca="1">IF(LEN(N61)&gt;0,ROW(SWDATA!C61)+15,"")</f>
        <v/>
      </c>
    </row>
    <row r="62" spans="14:15" x14ac:dyDescent="0.2">
      <c r="N62" s="171" t="str">
        <f ca="1">IF(ROW()-3&lt;=TS_Count,SWDATA!C62,"")</f>
        <v/>
      </c>
      <c r="O62" s="171" t="str">
        <f ca="1">IF(LEN(N62)&gt;0,ROW(SWDATA!C62)+15,"")</f>
        <v/>
      </c>
    </row>
    <row r="63" spans="14:15" x14ac:dyDescent="0.2">
      <c r="N63" s="171" t="str">
        <f ca="1">IF(ROW()-3&lt;=TS_Count,SWDATA!C63,"")</f>
        <v/>
      </c>
      <c r="O63" s="171" t="str">
        <f ca="1">IF(LEN(N63)&gt;0,ROW(SWDATA!C63)+15,"")</f>
        <v/>
      </c>
    </row>
    <row r="64" spans="14:15" x14ac:dyDescent="0.2">
      <c r="N64" s="171" t="str">
        <f ca="1">IF(ROW()-3&lt;=TS_Count,SWDATA!C64,"")</f>
        <v/>
      </c>
      <c r="O64" s="171" t="str">
        <f ca="1">IF(LEN(N64)&gt;0,ROW(SWDATA!C64)+15,"")</f>
        <v/>
      </c>
    </row>
    <row r="65" spans="14:15" x14ac:dyDescent="0.2">
      <c r="N65" s="171" t="str">
        <f ca="1">IF(ROW()-3&lt;=TS_Count,SWDATA!C65,"")</f>
        <v/>
      </c>
      <c r="O65" s="171" t="str">
        <f ca="1">IF(LEN(N65)&gt;0,ROW(SWDATA!C65)+15,"")</f>
        <v/>
      </c>
    </row>
    <row r="66" spans="14:15" x14ac:dyDescent="0.2">
      <c r="N66" s="171" t="str">
        <f ca="1">IF(ROW()-3&lt;=TS_Count,SWDATA!C66,"")</f>
        <v/>
      </c>
      <c r="O66" s="171" t="str">
        <f ca="1">IF(LEN(N66)&gt;0,ROW(SWDATA!C66)+15,"")</f>
        <v/>
      </c>
    </row>
    <row r="67" spans="14:15" x14ac:dyDescent="0.2">
      <c r="N67" s="171" t="str">
        <f ca="1">IF(ROW()-3&lt;=TS_Count,SWDATA!C67,"")</f>
        <v/>
      </c>
      <c r="O67" s="171" t="str">
        <f ca="1">IF(LEN(N67)&gt;0,ROW(SWDATA!C67)+15,"")</f>
        <v/>
      </c>
    </row>
    <row r="68" spans="14:15" x14ac:dyDescent="0.2">
      <c r="N68" s="171" t="str">
        <f ca="1">IF(ROW()-3&lt;=TS_Count,SWDATA!C68,"")</f>
        <v/>
      </c>
      <c r="O68" s="171" t="str">
        <f ca="1">IF(LEN(N68)&gt;0,ROW(SWDATA!C68)+15,"")</f>
        <v/>
      </c>
    </row>
    <row r="69" spans="14:15" x14ac:dyDescent="0.2">
      <c r="N69" s="171" t="str">
        <f ca="1">IF(ROW()-3&lt;=TS_Count,SWDATA!C69,"")</f>
        <v/>
      </c>
      <c r="O69" s="171" t="str">
        <f ca="1">IF(LEN(N69)&gt;0,ROW(SWDATA!C69)+15,"")</f>
        <v/>
      </c>
    </row>
    <row r="70" spans="14:15" x14ac:dyDescent="0.2">
      <c r="N70" s="171" t="str">
        <f ca="1">IF(ROW()-3&lt;=TS_Count,SWDATA!C70,"")</f>
        <v/>
      </c>
      <c r="O70" s="171" t="str">
        <f ca="1">IF(LEN(N70)&gt;0,ROW(SWDATA!C70)+15,"")</f>
        <v/>
      </c>
    </row>
    <row r="71" spans="14:15" x14ac:dyDescent="0.2">
      <c r="N71" s="171" t="str">
        <f ca="1">IF(ROW()-3&lt;=TS_Count,SWDATA!C71,"")</f>
        <v/>
      </c>
      <c r="O71" s="171" t="str">
        <f ca="1">IF(LEN(N71)&gt;0,ROW(SWDATA!C71)+15,"")</f>
        <v/>
      </c>
    </row>
    <row r="72" spans="14:15" x14ac:dyDescent="0.2">
      <c r="N72" s="171" t="str">
        <f ca="1">IF(ROW()-3&lt;=TS_Count,SWDATA!C72,"")</f>
        <v/>
      </c>
      <c r="O72" s="171" t="str">
        <f ca="1">IF(LEN(N72)&gt;0,ROW(SWDATA!C72)+15,"")</f>
        <v/>
      </c>
    </row>
    <row r="73" spans="14:15" x14ac:dyDescent="0.2">
      <c r="N73" s="171" t="str">
        <f ca="1">IF(ROW()-3&lt;=TS_Count,SWDATA!C73,"")</f>
        <v/>
      </c>
      <c r="O73" s="171" t="str">
        <f ca="1">IF(LEN(N73)&gt;0,ROW(SWDATA!C73)+15,"")</f>
        <v/>
      </c>
    </row>
    <row r="74" spans="14:15" x14ac:dyDescent="0.2">
      <c r="N74" s="171" t="str">
        <f ca="1">IF(ROW()-3&lt;=TS_Count,SWDATA!C74,"")</f>
        <v/>
      </c>
      <c r="O74" s="171" t="str">
        <f ca="1">IF(LEN(N74)&gt;0,ROW(SWDATA!C74)+15,"")</f>
        <v/>
      </c>
    </row>
    <row r="75" spans="14:15" x14ac:dyDescent="0.2">
      <c r="N75" s="171" t="str">
        <f ca="1">IF(ROW()-3&lt;=TS_Count,SWDATA!C75,"")</f>
        <v/>
      </c>
      <c r="O75" s="171" t="str">
        <f ca="1">IF(LEN(N75)&gt;0,ROW(SWDATA!C75)+15,"")</f>
        <v/>
      </c>
    </row>
    <row r="76" spans="14:15" x14ac:dyDescent="0.2">
      <c r="N76" s="171" t="str">
        <f ca="1">IF(ROW()-3&lt;=TS_Count,SWDATA!C76,"")</f>
        <v/>
      </c>
      <c r="O76" s="171" t="str">
        <f ca="1">IF(LEN(N76)&gt;0,ROW(SWDATA!C76)+15,"")</f>
        <v/>
      </c>
    </row>
    <row r="77" spans="14:15" x14ac:dyDescent="0.2">
      <c r="N77" s="171" t="str">
        <f ca="1">IF(ROW()-3&lt;=TS_Count,SWDATA!C77,"")</f>
        <v/>
      </c>
      <c r="O77" s="171" t="str">
        <f ca="1">IF(LEN(N77)&gt;0,ROW(SWDATA!C77)+15,"")</f>
        <v/>
      </c>
    </row>
    <row r="78" spans="14:15" x14ac:dyDescent="0.2">
      <c r="N78" s="171" t="str">
        <f ca="1">IF(ROW()-3&lt;=TS_Count,SWDATA!C78,"")</f>
        <v/>
      </c>
      <c r="O78" s="171" t="str">
        <f ca="1">IF(LEN(N78)&gt;0,ROW(SWDATA!C78)+15,"")</f>
        <v/>
      </c>
    </row>
    <row r="79" spans="14:15" x14ac:dyDescent="0.2">
      <c r="N79" s="171" t="str">
        <f ca="1">IF(ROW()-3&lt;=TS_Count,SWDATA!C79,"")</f>
        <v/>
      </c>
      <c r="O79" s="171" t="str">
        <f ca="1">IF(LEN(N79)&gt;0,ROW(SWDATA!C79)+15,"")</f>
        <v/>
      </c>
    </row>
    <row r="80" spans="14:15" x14ac:dyDescent="0.2">
      <c r="N80" s="171" t="str">
        <f ca="1">IF(ROW()-3&lt;=TS_Count,SWDATA!C80,"")</f>
        <v/>
      </c>
      <c r="O80" s="171" t="str">
        <f ca="1">IF(LEN(N80)&gt;0,ROW(SWDATA!C80)+15,"")</f>
        <v/>
      </c>
    </row>
    <row r="81" spans="14:15" x14ac:dyDescent="0.2">
      <c r="N81" s="171" t="str">
        <f ca="1">IF(ROW()-3&lt;=TS_Count,SWDATA!C81,"")</f>
        <v/>
      </c>
      <c r="O81" s="171" t="str">
        <f ca="1">IF(LEN(N81)&gt;0,ROW(SWDATA!C81)+15,"")</f>
        <v/>
      </c>
    </row>
    <row r="82" spans="14:15" x14ac:dyDescent="0.2">
      <c r="N82" s="171" t="str">
        <f ca="1">IF(ROW()-3&lt;=TS_Count,SWDATA!C82,"")</f>
        <v/>
      </c>
      <c r="O82" s="171" t="str">
        <f ca="1">IF(LEN(N82)&gt;0,ROW(SWDATA!C82)+15,"")</f>
        <v/>
      </c>
    </row>
    <row r="83" spans="14:15" x14ac:dyDescent="0.2">
      <c r="N83" s="171" t="str">
        <f ca="1">IF(ROW()-3&lt;=TS_Count,SWDATA!C83,"")</f>
        <v/>
      </c>
      <c r="O83" s="171" t="str">
        <f ca="1">IF(LEN(N83)&gt;0,ROW(SWDATA!C83)+15,"")</f>
        <v/>
      </c>
    </row>
    <row r="84" spans="14:15" x14ac:dyDescent="0.2">
      <c r="N84" s="171" t="str">
        <f ca="1">IF(ROW()-3&lt;=TS_Count,SWDATA!C84,"")</f>
        <v/>
      </c>
      <c r="O84" s="171" t="str">
        <f ca="1">IF(LEN(N84)&gt;0,ROW(SWDATA!C84)+15,"")</f>
        <v/>
      </c>
    </row>
    <row r="85" spans="14:15" x14ac:dyDescent="0.2">
      <c r="N85" s="171" t="str">
        <f ca="1">IF(ROW()-3&lt;=TS_Count,SWDATA!C85,"")</f>
        <v/>
      </c>
      <c r="O85" s="171" t="str">
        <f ca="1">IF(LEN(N85)&gt;0,ROW(SWDATA!C85)+15,"")</f>
        <v/>
      </c>
    </row>
    <row r="86" spans="14:15" x14ac:dyDescent="0.2">
      <c r="N86" s="171" t="str">
        <f ca="1">IF(ROW()-3&lt;=TS_Count,SWDATA!C86,"")</f>
        <v/>
      </c>
      <c r="O86" s="171" t="str">
        <f ca="1">IF(LEN(N86)&gt;0,ROW(SWDATA!C86)+15,"")</f>
        <v/>
      </c>
    </row>
    <row r="87" spans="14:15" x14ac:dyDescent="0.2">
      <c r="N87" s="171" t="str">
        <f ca="1">IF(ROW()-3&lt;=TS_Count,SWDATA!C87,"")</f>
        <v/>
      </c>
      <c r="O87" s="171" t="str">
        <f ca="1">IF(LEN(N87)&gt;0,ROW(SWDATA!C87)+15,"")</f>
        <v/>
      </c>
    </row>
    <row r="88" spans="14:15" x14ac:dyDescent="0.2">
      <c r="N88" s="171" t="str">
        <f ca="1">IF(ROW()-3&lt;=TS_Count,SWDATA!C88,"")</f>
        <v/>
      </c>
      <c r="O88" s="171" t="str">
        <f ca="1">IF(LEN(N88)&gt;0,ROW(SWDATA!C88)+15,"")</f>
        <v/>
      </c>
    </row>
    <row r="89" spans="14:15" x14ac:dyDescent="0.2">
      <c r="N89" s="171" t="str">
        <f ca="1">IF(ROW()-3&lt;=TS_Count,SWDATA!C89,"")</f>
        <v/>
      </c>
      <c r="O89" s="171" t="str">
        <f ca="1">IF(LEN(N89)&gt;0,ROW(SWDATA!C89)+15,"")</f>
        <v/>
      </c>
    </row>
    <row r="90" spans="14:15" x14ac:dyDescent="0.2">
      <c r="N90" s="171" t="str">
        <f ca="1">IF(ROW()-3&lt;=TS_Count,SWDATA!C90,"")</f>
        <v/>
      </c>
      <c r="O90" s="171" t="str">
        <f ca="1">IF(LEN(N90)&gt;0,ROW(SWDATA!C90)+15,"")</f>
        <v/>
      </c>
    </row>
    <row r="91" spans="14:15" x14ac:dyDescent="0.2">
      <c r="N91" s="171" t="str">
        <f ca="1">IF(ROW()-3&lt;=TS_Count,SWDATA!C91,"")</f>
        <v/>
      </c>
      <c r="O91" s="171" t="str">
        <f ca="1">IF(LEN(N91)&gt;0,ROW(SWDATA!C91)+15,"")</f>
        <v/>
      </c>
    </row>
    <row r="92" spans="14:15" x14ac:dyDescent="0.2">
      <c r="N92" s="171" t="str">
        <f ca="1">IF(ROW()-3&lt;=TS_Count,SWDATA!C92,"")</f>
        <v/>
      </c>
      <c r="O92" s="171" t="str">
        <f ca="1">IF(LEN(N92)&gt;0,ROW(SWDATA!C92)+15,"")</f>
        <v/>
      </c>
    </row>
    <row r="93" spans="14:15" x14ac:dyDescent="0.2">
      <c r="N93" s="171" t="str">
        <f ca="1">IF(ROW()-3&lt;=TS_Count,SWDATA!C93,"")</f>
        <v/>
      </c>
      <c r="O93" s="171" t="str">
        <f ca="1">IF(LEN(N93)&gt;0,ROW(SWDATA!C93)+15,"")</f>
        <v/>
      </c>
    </row>
    <row r="94" spans="14:15" x14ac:dyDescent="0.2">
      <c r="N94" s="171" t="str">
        <f ca="1">IF(ROW()-3&lt;=TS_Count,SWDATA!C94,"")</f>
        <v/>
      </c>
      <c r="O94" s="171" t="str">
        <f ca="1">IF(LEN(N94)&gt;0,ROW(SWDATA!C94)+15,"")</f>
        <v/>
      </c>
    </row>
    <row r="95" spans="14:15" x14ac:dyDescent="0.2">
      <c r="N95" s="171" t="str">
        <f ca="1">IF(ROW()-3&lt;=TS_Count,SWDATA!C95,"")</f>
        <v/>
      </c>
      <c r="O95" s="171" t="str">
        <f ca="1">IF(LEN(N95)&gt;0,ROW(SWDATA!C95)+15,"")</f>
        <v/>
      </c>
    </row>
    <row r="96" spans="14:15" x14ac:dyDescent="0.2">
      <c r="N96" s="171" t="str">
        <f ca="1">IF(ROW()-3&lt;=TS_Count,SWDATA!C96,"")</f>
        <v/>
      </c>
      <c r="O96" s="171" t="str">
        <f ca="1">IF(LEN(N96)&gt;0,ROW(SWDATA!C96)+15,"")</f>
        <v/>
      </c>
    </row>
    <row r="97" spans="14:15" x14ac:dyDescent="0.2">
      <c r="N97" s="171" t="str">
        <f ca="1">IF(ROW()-3&lt;=TS_Count,SWDATA!C97,"")</f>
        <v/>
      </c>
      <c r="O97" s="171" t="str">
        <f ca="1">IF(LEN(N97)&gt;0,ROW(SWDATA!C97)+15,"")</f>
        <v/>
      </c>
    </row>
    <row r="98" spans="14:15" x14ac:dyDescent="0.2">
      <c r="N98" s="171" t="str">
        <f ca="1">IF(ROW()-3&lt;=TS_Count,SWDATA!C98,"")</f>
        <v/>
      </c>
      <c r="O98" s="171" t="str">
        <f ca="1">IF(LEN(N98)&gt;0,ROW(SWDATA!C98)+15,"")</f>
        <v/>
      </c>
    </row>
    <row r="99" spans="14:15" x14ac:dyDescent="0.2">
      <c r="N99" s="171" t="str">
        <f ca="1">IF(ROW()-3&lt;=TS_Count,SWDATA!C99,"")</f>
        <v/>
      </c>
      <c r="O99" s="171" t="str">
        <f ca="1">IF(LEN(N99)&gt;0,ROW(SWDATA!C99)+15,"")</f>
        <v/>
      </c>
    </row>
    <row r="100" spans="14:15" x14ac:dyDescent="0.2">
      <c r="N100" s="171" t="str">
        <f ca="1">IF(ROW()-3&lt;=TS_Count,SWDATA!C100,"")</f>
        <v/>
      </c>
      <c r="O100" s="171" t="str">
        <f ca="1">IF(LEN(N100)&gt;0,ROW(SWDATA!C100)+15,"")</f>
        <v/>
      </c>
    </row>
    <row r="101" spans="14:15" x14ac:dyDescent="0.2">
      <c r="N101" s="171" t="str">
        <f ca="1">IF(ROW()-3&lt;=TS_Count,SWDATA!C101,"")</f>
        <v/>
      </c>
      <c r="O101" s="171" t="str">
        <f ca="1">IF(LEN(N101)&gt;0,ROW(SWDATA!C101)+15,"")</f>
        <v/>
      </c>
    </row>
    <row r="102" spans="14:15" x14ac:dyDescent="0.2">
      <c r="N102" s="171" t="str">
        <f ca="1">IF(ROW()-3&lt;=TS_Count,SWDATA!C102,"")</f>
        <v/>
      </c>
      <c r="O102" s="171" t="str">
        <f ca="1">IF(LEN(N102)&gt;0,ROW(SWDATA!C102)+15,"")</f>
        <v/>
      </c>
    </row>
    <row r="103" spans="14:15" x14ac:dyDescent="0.2">
      <c r="N103" s="171" t="str">
        <f ca="1">IF(ROW()-3&lt;=TS_Count,SWDATA!C103,"")</f>
        <v/>
      </c>
      <c r="O103" s="171" t="str">
        <f ca="1">IF(LEN(N103)&gt;0,ROW(SWDATA!C103)+15,"")</f>
        <v/>
      </c>
    </row>
  </sheetData>
  <phoneticPr fontId="9" type="noConversion"/>
  <dataValidations count="1">
    <dataValidation type="list" allowBlank="1" showInputMessage="1" showErrorMessage="1" sqref="F7 F14">
      <formula1>"NO,YES"</formula1>
    </dataValidation>
  </dataValidations>
  <pageMargins left="0.75" right="0.75" top="1" bottom="1" header="0.5" footer="0.5"/>
  <pageSetup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tabColor theme="7" tint="-0.499984740745262"/>
    <pageSetUpPr fitToPage="1"/>
  </sheetPr>
  <dimension ref="A1:HR269"/>
  <sheetViews>
    <sheetView showGridLines="0" tabSelected="1" zoomScale="90" zoomScaleNormal="90" workbookViewId="0">
      <pane xSplit="16" ySplit="18" topLeftCell="AK19" activePane="bottomRight" state="frozen"/>
      <selection activeCell="H1" sqref="H1"/>
      <selection pane="topRight" activeCell="BA18" sqref="BA18:BI18"/>
      <selection pane="bottomLeft" activeCell="H18" sqref="H18"/>
      <selection pane="bottomRight" activeCell="AK18" sqref="AK18:AY18"/>
    </sheetView>
  </sheetViews>
  <sheetFormatPr defaultRowHeight="15" customHeight="1" outlineLevelRow="1" outlineLevelCol="1" x14ac:dyDescent="0.2"/>
  <cols>
    <col min="1" max="1" width="5.42578125" hidden="1" customWidth="1"/>
    <col min="2" max="2" width="7.140625" hidden="1" customWidth="1"/>
    <col min="3" max="3" width="6.28515625" hidden="1" customWidth="1"/>
    <col min="4" max="4" width="11.42578125" hidden="1" customWidth="1"/>
    <col min="5" max="5" width="9.140625" hidden="1" customWidth="1"/>
    <col min="6" max="6" width="4.42578125" hidden="1" customWidth="1"/>
    <col min="7" max="7" width="8.140625" hidden="1" customWidth="1"/>
    <col min="8" max="8" width="1.42578125" customWidth="1"/>
    <col min="9" max="9" width="1" customWidth="1"/>
    <col min="10" max="10" width="2.28515625" customWidth="1"/>
    <col min="11" max="11" width="3" customWidth="1"/>
    <col min="12" max="12" width="0.5703125" customWidth="1"/>
    <col min="13" max="13" width="1.85546875" hidden="1" customWidth="1"/>
    <col min="14" max="14" width="24.140625" customWidth="1"/>
    <col min="15" max="15" width="26.5703125" customWidth="1"/>
    <col min="16" max="16" width="35.42578125" customWidth="1"/>
    <col min="17" max="17" width="1.42578125" hidden="1" customWidth="1" outlineLevel="1"/>
    <col min="18" max="18" width="20.5703125" hidden="1" customWidth="1" outlineLevel="1"/>
    <col min="19" max="19" width="9.140625" hidden="1" customWidth="1" outlineLevel="1"/>
    <col min="20" max="20" width="6.85546875" hidden="1" customWidth="1" outlineLevel="1"/>
    <col min="21" max="21" width="57.140625" hidden="1" customWidth="1" outlineLevel="1"/>
    <col min="22" max="22" width="2.140625" customWidth="1" collapsed="1"/>
    <col min="23" max="25" width="12.28515625" customWidth="1"/>
    <col min="26" max="26" width="12.28515625" hidden="1" customWidth="1" outlineLevel="1"/>
    <col min="27" max="27" width="12.28515625" customWidth="1" collapsed="1"/>
    <col min="28" max="29" width="12.28515625" customWidth="1"/>
    <col min="30" max="30" width="12.28515625" hidden="1" customWidth="1" outlineLevel="1"/>
    <col min="31" max="31" width="12.28515625" customWidth="1" collapsed="1"/>
    <col min="32" max="33" width="12.28515625" customWidth="1"/>
    <col min="34" max="34" width="12.28515625" hidden="1" customWidth="1" outlineLevel="1"/>
    <col min="35" max="35" width="12.28515625" customWidth="1" collapsed="1"/>
    <col min="36" max="37" width="12.28515625" customWidth="1"/>
    <col min="38" max="38" width="12.28515625" hidden="1" customWidth="1" outlineLevel="1"/>
    <col min="39" max="39" width="12.28515625" customWidth="1" collapsed="1"/>
    <col min="40" max="41" width="12.28515625" customWidth="1"/>
    <col min="42" max="42" width="12.28515625" hidden="1" customWidth="1" outlineLevel="1"/>
    <col min="43" max="43" width="12.28515625" customWidth="1" collapsed="1"/>
    <col min="44" max="45" width="12.28515625" customWidth="1"/>
    <col min="46" max="46" width="12.28515625" hidden="1" customWidth="1" outlineLevel="1"/>
    <col min="47" max="47" width="12.28515625" customWidth="1" collapsed="1"/>
    <col min="48" max="49" width="12.28515625" customWidth="1"/>
    <col min="50" max="50" width="12.28515625" hidden="1" customWidth="1" outlineLevel="1"/>
    <col min="51" max="51" width="12.28515625" customWidth="1" collapsed="1"/>
    <col min="52" max="53" width="12.28515625" customWidth="1"/>
    <col min="54" max="54" width="12.28515625" hidden="1" customWidth="1" outlineLevel="1"/>
    <col min="55" max="55" width="12.28515625" customWidth="1" collapsed="1"/>
    <col min="56" max="57" width="12.28515625" customWidth="1"/>
    <col min="58" max="58" width="12.28515625" hidden="1" customWidth="1" outlineLevel="1"/>
    <col min="59" max="59" width="12.28515625" customWidth="1" collapsed="1"/>
    <col min="60" max="70" width="12.28515625" customWidth="1"/>
    <col min="71" max="90" width="12" customWidth="1"/>
    <col min="93" max="93" width="10.28515625" bestFit="1" customWidth="1"/>
    <col min="94" max="94" width="12.140625" customWidth="1"/>
    <col min="98" max="98" width="11.28515625" customWidth="1"/>
    <col min="102" max="102" width="9" customWidth="1"/>
    <col min="106" max="106" width="11.5703125" customWidth="1"/>
    <col min="110" max="110" width="8.5703125" bestFit="1" customWidth="1"/>
    <col min="114" max="114" width="5" customWidth="1"/>
    <col min="118" max="118" width="13.5703125" bestFit="1" customWidth="1"/>
    <col min="119" max="119" width="23.85546875" style="371" bestFit="1" customWidth="1"/>
    <col min="120" max="120" width="10.5703125" style="371" bestFit="1" customWidth="1"/>
    <col min="121" max="121" width="15.28515625" style="371" bestFit="1" customWidth="1"/>
    <col min="122" max="122" width="5" style="371" customWidth="1"/>
    <col min="123" max="123" width="9.42578125" style="371" bestFit="1" customWidth="1"/>
    <col min="124" max="124" width="29.28515625" style="371" bestFit="1" customWidth="1"/>
    <col min="125" max="154" width="9.140625" style="371"/>
    <col min="155" max="155" width="9.140625" style="371" customWidth="1"/>
    <col min="156" max="188" width="9.140625" style="371"/>
    <col min="189" max="16373" width="9.140625" style="11"/>
    <col min="16374" max="16374" width="32.85546875" style="11" customWidth="1"/>
    <col min="16375" max="16384" width="9.140625" style="11"/>
  </cols>
  <sheetData>
    <row r="1" spans="1:226" s="297" customFormat="1" ht="15.75" customHeight="1" x14ac:dyDescent="0.2">
      <c r="A1" s="108" t="str">
        <f ca="1">MID(CELL("FIlename",B1),FIND("]",CELL("FIlename",B1))+1,LEN(CELL("FIlename",B1))-FIND("]",CELL("FIlename",B1)))</f>
        <v>Planning View</v>
      </c>
      <c r="B1" s="109"/>
      <c r="C1" s="109"/>
      <c r="D1" s="108"/>
      <c r="E1" s="108"/>
      <c r="F1" s="108"/>
      <c r="G1" s="108"/>
      <c r="H1" s="136">
        <f>IF(TemplateVersion=TRUE,1,0)</f>
        <v>0</v>
      </c>
      <c r="I1" s="136">
        <f>IF(SWSHEETMETA!B2=TRUE,1,0)</f>
        <v>0</v>
      </c>
      <c r="J1" s="108"/>
      <c r="K1" s="108"/>
      <c r="L1" s="108"/>
      <c r="M1" s="206"/>
      <c r="N1" s="241"/>
      <c r="O1" s="302"/>
      <c r="P1" s="302"/>
      <c r="Q1" s="108"/>
      <c r="R1" s="108"/>
      <c r="S1" s="108"/>
      <c r="T1" s="151">
        <v>1</v>
      </c>
      <c r="U1" s="151">
        <v>1</v>
      </c>
      <c r="V1" s="208"/>
      <c r="W1" s="195">
        <f>IF(SWDATA!P1=0,"",SWDATA!P1)</f>
        <v>288</v>
      </c>
      <c r="X1" s="195">
        <f>IF(SWDATA!Q1=0,"",SWDATA!Q1)</f>
        <v>289</v>
      </c>
      <c r="Y1" s="195">
        <f>IF(SWDATA!R1=0,"",SWDATA!R1)</f>
        <v>290</v>
      </c>
      <c r="Z1" s="195" t="str">
        <f>IF(SWDATA!S1=0,"",SWDATA!S1)</f>
        <v/>
      </c>
      <c r="AA1" s="209">
        <f>IF(SWDATA!T1=0,"",SWDATA!T1)</f>
        <v>291</v>
      </c>
      <c r="AB1" s="195">
        <f>IF(SWDATA!U1=0,"",SWDATA!U1)</f>
        <v>292</v>
      </c>
      <c r="AC1" s="195">
        <f>IF(SWDATA!V1=0,"",SWDATA!V1)</f>
        <v>293</v>
      </c>
      <c r="AD1" s="195" t="str">
        <f>IF(SWDATA!W1=0,"",SWDATA!W1)</f>
        <v/>
      </c>
      <c r="AE1" s="209">
        <f>IF(SWDATA!X1=0,"",SWDATA!X1)</f>
        <v>294</v>
      </c>
      <c r="AF1" s="195">
        <f>IF(SWDATA!Y1=0,"",SWDATA!Y1)</f>
        <v>295</v>
      </c>
      <c r="AG1" s="196">
        <f>IF(SWDATA!Z1=0,"",SWDATA!Z1)</f>
        <v>296</v>
      </c>
      <c r="AH1" s="195" t="str">
        <f>IF(SWDATA!AA1=0,"",SWDATA!AA1)</f>
        <v/>
      </c>
      <c r="AI1" s="209">
        <f>IF(SWDATA!AB1=0,"",SWDATA!AB1)</f>
        <v>297</v>
      </c>
      <c r="AJ1" s="195">
        <f>IF(SWDATA!AC1=0,"",SWDATA!AC1)</f>
        <v>298</v>
      </c>
      <c r="AK1" s="195">
        <f>IF(SWDATA!AD1=0,"",SWDATA!AD1)</f>
        <v>299</v>
      </c>
      <c r="AL1" s="195" t="str">
        <f>IF(SWDATA!AE1=0,"",SWDATA!AE1)</f>
        <v/>
      </c>
      <c r="AM1" s="209">
        <f>IF(SWDATA!AF1=0,"",SWDATA!AF1)</f>
        <v>300</v>
      </c>
      <c r="AN1" s="195">
        <f>IF(SWDATA!AG1=0,"",SWDATA!AG1)</f>
        <v>301</v>
      </c>
      <c r="AO1" s="195">
        <f>IF(SWDATA!AH1=0,"",SWDATA!AH1)</f>
        <v>302</v>
      </c>
      <c r="AP1" s="195" t="str">
        <f>IF(SWDATA!AI1=0,"",SWDATA!AI1)</f>
        <v/>
      </c>
      <c r="AQ1" s="209">
        <f>IF(SWDATA!AJ1=0,"",SWDATA!AJ1)</f>
        <v>303</v>
      </c>
      <c r="AR1" s="195">
        <f>IF(SWDATA!AK1=0,"",SWDATA!AK1)</f>
        <v>304</v>
      </c>
      <c r="AS1" s="195">
        <f>IF(SWDATA!AL1=0,"",SWDATA!AL1)</f>
        <v>305</v>
      </c>
      <c r="AT1" s="195" t="str">
        <f>IF(SWDATA!AM1=0,"",SWDATA!AM1)</f>
        <v/>
      </c>
      <c r="AU1" s="209">
        <f>IF(SWDATA!AN1=0,"",SWDATA!AN1)</f>
        <v>306</v>
      </c>
      <c r="AV1" s="195">
        <f>IF(SWDATA!AO1=0,"",SWDATA!AO1)</f>
        <v>307</v>
      </c>
      <c r="AW1" s="195">
        <f>IF(SWDATA!AP1=0,"",SWDATA!AP1)</f>
        <v>308</v>
      </c>
      <c r="AX1" s="195" t="str">
        <f>IF(SWDATA!AQ1=0,"",SWDATA!AQ1)</f>
        <v/>
      </c>
      <c r="AY1" s="209">
        <f>IF(SWDATA!AR1=0,"",SWDATA!AR1)</f>
        <v>309</v>
      </c>
      <c r="AZ1" s="195">
        <f>IF(SWDATA!AS1=0,"",SWDATA!AS1)</f>
        <v>310</v>
      </c>
      <c r="BA1" s="195">
        <f>IF(SWDATA!AT1=0,"",SWDATA!AT1)</f>
        <v>311</v>
      </c>
      <c r="BB1" s="195" t="str">
        <f>IF(SWDATA!AU1=0,"",SWDATA!AU1)</f>
        <v/>
      </c>
      <c r="BC1" s="209">
        <f>IF(SWDATA!AV1=0,"",SWDATA!AV1)</f>
        <v>312</v>
      </c>
      <c r="BD1" s="195">
        <f>IF(SWDATA!AW1=0,"",SWDATA!AW1)</f>
        <v>313</v>
      </c>
      <c r="BE1" s="195">
        <f>IF(SWDATA!AX1=0,"",SWDATA!AX1)</f>
        <v>314</v>
      </c>
      <c r="BF1" s="195"/>
      <c r="BG1" s="209"/>
      <c r="BH1" s="195"/>
      <c r="BI1" s="195"/>
      <c r="BJ1" s="195"/>
      <c r="BK1" s="209"/>
      <c r="BL1" s="195"/>
      <c r="BM1" s="195"/>
      <c r="BN1" s="195"/>
      <c r="BO1" s="209"/>
      <c r="BP1" s="195"/>
      <c r="BQ1" s="195"/>
      <c r="BR1" s="195"/>
      <c r="BS1"/>
      <c r="BT1"/>
      <c r="BU1"/>
      <c r="BV1"/>
      <c r="BW1"/>
      <c r="BX1"/>
      <c r="BY1"/>
      <c r="BZ1"/>
      <c r="CA1"/>
      <c r="CB1"/>
      <c r="CC1"/>
      <c r="CD1"/>
      <c r="CE1"/>
      <c r="CF1"/>
      <c r="CG1"/>
      <c r="CH1"/>
      <c r="CI1"/>
      <c r="CJ1"/>
      <c r="CK1"/>
      <c r="CL1"/>
      <c r="CM1"/>
      <c r="CN1" s="207"/>
      <c r="CO1" s="207"/>
      <c r="CP1" s="207"/>
      <c r="CQ1" s="207"/>
      <c r="CR1" s="207"/>
      <c r="CS1" s="207"/>
      <c r="CT1" s="207"/>
      <c r="CU1" s="207"/>
      <c r="CV1" s="207"/>
      <c r="CW1" s="207"/>
      <c r="CX1" s="207"/>
      <c r="CY1" s="207"/>
      <c r="CZ1" s="207"/>
      <c r="DA1" s="207"/>
      <c r="DB1" s="207"/>
      <c r="DC1" s="207"/>
      <c r="DD1" s="207"/>
      <c r="DE1" s="207"/>
      <c r="DF1" s="207"/>
      <c r="DG1" s="207"/>
      <c r="DH1" s="207"/>
      <c r="DI1" s="207"/>
      <c r="DJ1" s="207"/>
      <c r="DK1" s="207"/>
      <c r="DL1" s="207"/>
      <c r="DM1" s="207"/>
      <c r="DN1" s="207"/>
      <c r="DO1" s="361"/>
      <c r="DP1" s="361"/>
      <c r="DQ1" s="361"/>
      <c r="DR1" s="361"/>
      <c r="DS1" s="361"/>
      <c r="DT1" s="362" t="s">
        <v>292</v>
      </c>
      <c r="DU1" s="363">
        <f ca="1">INDEX(W18:BU18,MATCH(Forecast_Start_Key,W1:BU1,0))</f>
        <v>40649</v>
      </c>
      <c r="DV1" s="362" t="s">
        <v>293</v>
      </c>
      <c r="DW1" s="363">
        <f ca="1">O11</f>
        <v>40649</v>
      </c>
      <c r="DX1" s="362" t="s">
        <v>353</v>
      </c>
      <c r="DY1" s="361">
        <v>12</v>
      </c>
      <c r="DZ1" s="361"/>
      <c r="EA1" s="361"/>
      <c r="EB1" s="361"/>
      <c r="EC1" s="361"/>
      <c r="ED1" s="361"/>
      <c r="EE1" s="361"/>
      <c r="EF1" s="361"/>
      <c r="EG1" s="361"/>
      <c r="EH1" s="361"/>
      <c r="EI1" s="361"/>
      <c r="EJ1" s="361"/>
      <c r="EK1" s="361"/>
      <c r="EL1" s="361"/>
      <c r="EM1" s="361"/>
      <c r="EN1" s="361"/>
      <c r="EO1" s="361"/>
      <c r="EP1" s="361"/>
      <c r="EQ1" s="361"/>
      <c r="ER1" s="361"/>
      <c r="ES1" s="361"/>
      <c r="ET1" s="361"/>
      <c r="EU1" s="361"/>
      <c r="EV1" s="361"/>
      <c r="EW1" s="361"/>
      <c r="EX1" s="361"/>
      <c r="EY1" s="361"/>
      <c r="EZ1" s="361"/>
      <c r="FA1" s="361"/>
      <c r="FB1" s="361"/>
      <c r="FC1" s="361"/>
      <c r="FD1" s="361"/>
      <c r="FE1" s="361"/>
      <c r="FF1" s="361"/>
      <c r="FG1" s="361"/>
      <c r="FH1" s="361"/>
      <c r="FI1" s="361"/>
      <c r="FJ1" s="361"/>
      <c r="FK1" s="361"/>
      <c r="FL1" s="361"/>
      <c r="FM1" s="361"/>
      <c r="FN1" s="361"/>
      <c r="FO1" s="361"/>
      <c r="FP1" s="361"/>
      <c r="FQ1" s="361"/>
      <c r="FR1" s="361"/>
      <c r="FS1" s="361"/>
      <c r="FT1" s="361"/>
      <c r="FU1" s="361"/>
      <c r="FV1" s="361"/>
      <c r="FW1" s="361"/>
      <c r="FX1" s="361"/>
      <c r="FY1" s="363"/>
      <c r="FZ1" s="364"/>
      <c r="GA1" s="364"/>
      <c r="GB1" s="364"/>
      <c r="GC1" s="364"/>
      <c r="GD1" s="364"/>
      <c r="GE1" s="364"/>
      <c r="GF1" s="364"/>
      <c r="GG1" s="378"/>
      <c r="GH1" s="378"/>
      <c r="GI1" s="378"/>
      <c r="GJ1" s="378"/>
      <c r="GK1" s="378"/>
      <c r="GL1" s="378"/>
      <c r="GM1" s="378"/>
      <c r="GN1" s="378"/>
      <c r="GO1" s="378"/>
      <c r="GP1" s="378"/>
      <c r="GQ1" s="378"/>
      <c r="GR1" s="378"/>
      <c r="GS1" s="378"/>
      <c r="GT1" s="378"/>
      <c r="GU1" s="378"/>
      <c r="GV1" s="378"/>
      <c r="GW1" s="378"/>
      <c r="GX1" s="378"/>
      <c r="GY1" s="378"/>
      <c r="GZ1" s="378"/>
      <c r="HA1" s="378"/>
      <c r="HB1" s="378"/>
      <c r="HC1" s="378"/>
      <c r="HD1" s="378"/>
      <c r="HE1" s="378"/>
      <c r="HF1" s="378"/>
      <c r="HG1" s="378"/>
      <c r="HH1" s="378"/>
      <c r="HI1" s="378"/>
      <c r="HJ1" s="378"/>
      <c r="HK1" s="378"/>
      <c r="HL1" s="378"/>
      <c r="HM1" s="378"/>
      <c r="HN1" s="378"/>
      <c r="HO1" s="378"/>
      <c r="HP1" s="378"/>
      <c r="HQ1" s="378"/>
      <c r="HR1" s="11"/>
    </row>
    <row r="2" spans="1:226" s="379" customFormat="1" ht="17.25" customHeight="1" x14ac:dyDescent="0.2">
      <c r="A2" s="210"/>
      <c r="B2" s="211"/>
      <c r="C2" s="211"/>
      <c r="D2" s="212"/>
      <c r="E2" s="212"/>
      <c r="F2" s="212"/>
      <c r="G2" s="212"/>
      <c r="H2" s="213"/>
      <c r="I2" s="210"/>
      <c r="J2" s="210"/>
      <c r="K2" s="210"/>
      <c r="L2" s="262"/>
      <c r="M2" s="261"/>
      <c r="N2" s="301"/>
      <c r="O2" s="302"/>
      <c r="P2" s="302"/>
      <c r="Q2" s="262" t="s">
        <v>221</v>
      </c>
      <c r="R2" s="210"/>
      <c r="S2" s="210"/>
      <c r="T2" s="210"/>
      <c r="U2" s="210"/>
      <c r="V2" s="210"/>
      <c r="W2" s="254">
        <f>IF(LEFT(W18,1)="Q","",YEAR(W18))</f>
        <v>2010</v>
      </c>
      <c r="X2" s="254">
        <f t="shared" ref="X2:BE2" si="0">IF(LEFT(X18,1)="Q","",YEAR(X18))</f>
        <v>2010</v>
      </c>
      <c r="Y2" s="254">
        <f t="shared" si="0"/>
        <v>2010</v>
      </c>
      <c r="Z2" s="254" t="str">
        <f t="shared" si="0"/>
        <v/>
      </c>
      <c r="AA2" s="254">
        <f t="shared" si="0"/>
        <v>2010</v>
      </c>
      <c r="AB2" s="254">
        <f t="shared" si="0"/>
        <v>2010</v>
      </c>
      <c r="AC2" s="254">
        <f t="shared" si="0"/>
        <v>2010</v>
      </c>
      <c r="AD2" s="254" t="str">
        <f t="shared" si="0"/>
        <v/>
      </c>
      <c r="AE2" s="254">
        <f t="shared" si="0"/>
        <v>2010</v>
      </c>
      <c r="AF2" s="254">
        <f t="shared" si="0"/>
        <v>2010</v>
      </c>
      <c r="AG2" s="255">
        <f t="shared" si="0"/>
        <v>2010</v>
      </c>
      <c r="AH2" s="255" t="str">
        <f t="shared" si="0"/>
        <v/>
      </c>
      <c r="AI2" s="255">
        <f t="shared" si="0"/>
        <v>2011</v>
      </c>
      <c r="AJ2" s="255">
        <f t="shared" si="0"/>
        <v>2011</v>
      </c>
      <c r="AK2" s="254">
        <f t="shared" si="0"/>
        <v>2011</v>
      </c>
      <c r="AL2" s="254" t="str">
        <f t="shared" si="0"/>
        <v/>
      </c>
      <c r="AM2" s="254">
        <f t="shared" si="0"/>
        <v>2011</v>
      </c>
      <c r="AN2" s="254">
        <f t="shared" si="0"/>
        <v>2011</v>
      </c>
      <c r="AO2" s="254">
        <f t="shared" si="0"/>
        <v>2011</v>
      </c>
      <c r="AP2" s="254" t="str">
        <f t="shared" si="0"/>
        <v/>
      </c>
      <c r="AQ2" s="254">
        <f t="shared" si="0"/>
        <v>2011</v>
      </c>
      <c r="AR2" s="254">
        <f t="shared" si="0"/>
        <v>2011</v>
      </c>
      <c r="AS2" s="254">
        <f t="shared" si="0"/>
        <v>2011</v>
      </c>
      <c r="AT2" s="254" t="str">
        <f t="shared" si="0"/>
        <v/>
      </c>
      <c r="AU2" s="254">
        <f t="shared" si="0"/>
        <v>2011</v>
      </c>
      <c r="AV2" s="254">
        <f t="shared" si="0"/>
        <v>2011</v>
      </c>
      <c r="AW2" s="254">
        <f t="shared" si="0"/>
        <v>2011</v>
      </c>
      <c r="AX2" s="254" t="str">
        <f t="shared" si="0"/>
        <v/>
      </c>
      <c r="AY2" s="254">
        <f t="shared" si="0"/>
        <v>2012</v>
      </c>
      <c r="AZ2" s="254">
        <f t="shared" si="0"/>
        <v>2012</v>
      </c>
      <c r="BA2" s="255">
        <f t="shared" si="0"/>
        <v>2012</v>
      </c>
      <c r="BB2" s="254" t="str">
        <f t="shared" si="0"/>
        <v/>
      </c>
      <c r="BC2" s="255">
        <f t="shared" si="0"/>
        <v>2012</v>
      </c>
      <c r="BD2" s="256">
        <f t="shared" si="0"/>
        <v>2012</v>
      </c>
      <c r="BE2" s="254">
        <f t="shared" si="0"/>
        <v>2012</v>
      </c>
      <c r="BF2" s="254"/>
      <c r="BG2" s="254"/>
      <c r="BH2" s="254"/>
      <c r="BI2" s="254"/>
      <c r="BJ2" s="254"/>
      <c r="BK2" s="254"/>
      <c r="BL2" s="254"/>
      <c r="BM2" s="254"/>
      <c r="BN2" s="254"/>
      <c r="BO2" s="254"/>
      <c r="BP2" s="254"/>
      <c r="BQ2" s="254"/>
      <c r="BR2" s="254"/>
      <c r="BS2"/>
      <c r="BT2"/>
      <c r="BU2"/>
      <c r="BV2"/>
      <c r="BW2"/>
      <c r="BX2"/>
      <c r="BY2"/>
      <c r="BZ2"/>
      <c r="CA2"/>
      <c r="CB2"/>
      <c r="CC2"/>
      <c r="CD2"/>
      <c r="CE2"/>
      <c r="CF2"/>
      <c r="CG2"/>
      <c r="CH2"/>
      <c r="CI2"/>
      <c r="CJ2"/>
      <c r="CK2"/>
      <c r="CL2" s="260"/>
      <c r="CM2" s="260"/>
      <c r="CN2" s="260"/>
      <c r="CO2" s="213"/>
      <c r="CP2" s="213"/>
      <c r="CQ2" s="213"/>
      <c r="CR2" s="213"/>
      <c r="CS2" s="213"/>
      <c r="CT2" s="213"/>
      <c r="CU2" s="213"/>
      <c r="CV2" s="213"/>
      <c r="CW2" s="213"/>
      <c r="CX2" s="213"/>
      <c r="CY2" s="213"/>
      <c r="CZ2" s="213"/>
      <c r="DA2" s="213"/>
      <c r="DB2" s="213"/>
      <c r="DC2" s="213"/>
      <c r="DD2" s="213"/>
      <c r="DE2" s="213"/>
      <c r="DF2" s="213"/>
      <c r="DG2" s="213"/>
      <c r="DH2" s="213"/>
      <c r="DI2" s="213"/>
      <c r="DJ2" s="213"/>
      <c r="DK2" s="213"/>
      <c r="DL2" s="213"/>
      <c r="DM2" s="213"/>
      <c r="DN2" s="213"/>
      <c r="DO2" s="365"/>
      <c r="DP2" s="365"/>
      <c r="DQ2" s="365"/>
      <c r="DR2" s="365"/>
      <c r="DS2" s="365"/>
      <c r="DT2" s="362" t="s">
        <v>294</v>
      </c>
      <c r="DU2" s="366">
        <f ca="1">COLUMN(V18)+MATCH(DW1,W18:CK18,0)</f>
        <v>39</v>
      </c>
      <c r="DV2" s="365"/>
      <c r="DW2" s="367"/>
      <c r="DX2" s="365"/>
      <c r="DY2" s="365"/>
      <c r="DZ2" s="365"/>
      <c r="EA2" s="365"/>
      <c r="EB2" s="365"/>
      <c r="EC2" s="365"/>
      <c r="ED2" s="365"/>
      <c r="EE2" s="365"/>
      <c r="EF2" s="365"/>
      <c r="EG2" s="365"/>
      <c r="EH2" s="365"/>
      <c r="EI2" s="365"/>
      <c r="EJ2" s="365"/>
      <c r="EK2" s="365"/>
      <c r="EL2" s="365"/>
      <c r="EM2" s="365"/>
      <c r="EN2" s="365"/>
      <c r="EO2" s="365"/>
      <c r="EP2" s="365"/>
      <c r="EQ2" s="365"/>
      <c r="ER2" s="365"/>
      <c r="ES2" s="365"/>
      <c r="ET2" s="365"/>
      <c r="EU2" s="365"/>
      <c r="EV2" s="365"/>
      <c r="EW2" s="365"/>
      <c r="EX2" s="365"/>
      <c r="EY2" s="365"/>
      <c r="EZ2" s="365"/>
      <c r="FA2" s="365"/>
      <c r="FB2" s="365"/>
      <c r="FC2" s="365"/>
      <c r="FD2" s="365"/>
      <c r="FE2" s="365"/>
      <c r="FF2" s="365"/>
      <c r="FG2" s="365"/>
      <c r="FH2" s="365"/>
      <c r="FI2" s="365"/>
      <c r="FJ2" s="365"/>
      <c r="FK2" s="365"/>
      <c r="FL2" s="365"/>
      <c r="FM2" s="365"/>
      <c r="FN2" s="365"/>
      <c r="FO2" s="365"/>
      <c r="FP2" s="365"/>
      <c r="FQ2" s="365"/>
      <c r="FR2" s="365"/>
      <c r="FS2" s="365"/>
      <c r="FT2" s="365"/>
      <c r="FU2" s="365"/>
      <c r="FV2" s="365"/>
      <c r="FW2" s="365"/>
      <c r="FX2" s="365"/>
      <c r="FY2" s="368"/>
      <c r="FZ2" s="364"/>
      <c r="GA2" s="364"/>
      <c r="GB2" s="364"/>
      <c r="GC2" s="364"/>
      <c r="GD2" s="364"/>
      <c r="GE2" s="364"/>
      <c r="GF2" s="364"/>
      <c r="GG2" s="378"/>
      <c r="GH2" s="378"/>
      <c r="GI2" s="378"/>
      <c r="GJ2" s="378"/>
      <c r="GK2" s="378"/>
      <c r="GL2" s="378"/>
      <c r="GM2" s="378"/>
      <c r="GN2" s="378"/>
      <c r="GO2" s="378"/>
      <c r="GP2" s="378"/>
      <c r="GQ2" s="378"/>
      <c r="GR2" s="378"/>
      <c r="GS2" s="378"/>
      <c r="GT2" s="378"/>
      <c r="GU2" s="378"/>
      <c r="GV2" s="378"/>
      <c r="GW2" s="378"/>
      <c r="GX2" s="378"/>
      <c r="GY2" s="378"/>
      <c r="GZ2" s="378"/>
      <c r="HA2" s="378"/>
      <c r="HB2" s="378"/>
      <c r="HC2" s="378"/>
      <c r="HD2" s="378"/>
      <c r="HE2" s="378"/>
      <c r="HF2" s="378"/>
      <c r="HG2" s="378"/>
      <c r="HH2" s="378"/>
      <c r="HI2" s="378"/>
      <c r="HJ2" s="378"/>
      <c r="HK2" s="378"/>
      <c r="HL2" s="378"/>
      <c r="HM2" s="378"/>
      <c r="HN2" s="378"/>
      <c r="HO2" s="378"/>
      <c r="HP2" s="378"/>
      <c r="HQ2" s="378"/>
      <c r="HR2" s="11"/>
    </row>
    <row r="3" spans="1:226" s="297" customFormat="1" ht="11.85" hidden="1" customHeight="1" outlineLevel="1" x14ac:dyDescent="0.2">
      <c r="A3" s="108"/>
      <c r="B3" s="109"/>
      <c r="C3" s="109"/>
      <c r="D3" s="197"/>
      <c r="E3" s="197"/>
      <c r="F3" s="197"/>
      <c r="G3" s="197"/>
      <c r="H3" s="197"/>
      <c r="I3" s="207"/>
      <c r="J3" s="329"/>
      <c r="K3" s="329"/>
      <c r="L3" s="330"/>
      <c r="M3" s="261"/>
      <c r="N3" s="301"/>
      <c r="O3" s="302"/>
      <c r="P3" s="302"/>
      <c r="Q3" s="214" t="s">
        <v>221</v>
      </c>
      <c r="R3" s="383"/>
      <c r="S3" s="383"/>
      <c r="T3" s="384"/>
      <c r="U3" s="383"/>
      <c r="V3" s="108"/>
      <c r="W3" s="108"/>
      <c r="X3" s="108"/>
      <c r="Y3" s="108"/>
      <c r="Z3" s="111"/>
      <c r="AA3" s="108"/>
      <c r="AB3" s="108"/>
      <c r="AC3" s="108"/>
      <c r="AD3" s="111"/>
      <c r="AE3" s="108"/>
      <c r="AF3"/>
      <c r="AG3" s="207"/>
      <c r="AH3" s="207"/>
      <c r="AI3" s="207"/>
      <c r="AJ3" s="207"/>
      <c r="AK3" s="108"/>
      <c r="AL3" s="111"/>
      <c r="AM3" s="108"/>
      <c r="AN3" s="108"/>
      <c r="AO3" s="108"/>
      <c r="AP3" s="111"/>
      <c r="AQ3" s="108"/>
      <c r="AR3" s="108"/>
      <c r="AS3" s="108"/>
      <c r="AT3" s="111"/>
      <c r="AU3" s="108"/>
      <c r="AV3" s="108"/>
      <c r="AW3" s="108"/>
      <c r="AX3" s="111"/>
      <c r="AY3" s="108"/>
      <c r="AZ3" s="108"/>
      <c r="BA3" s="108"/>
      <c r="BB3" s="111"/>
      <c r="BC3" s="125"/>
      <c r="BD3" s="207"/>
      <c r="BE3" s="108"/>
      <c r="BF3" s="111"/>
      <c r="BG3" s="108"/>
      <c r="BH3" s="108"/>
      <c r="BI3" s="108"/>
      <c r="BJ3" s="111"/>
      <c r="BK3" s="108"/>
      <c r="BL3" s="108"/>
      <c r="BM3" s="108"/>
      <c r="BN3" s="111"/>
      <c r="BO3" s="108"/>
      <c r="BP3" s="108"/>
      <c r="BQ3" s="108"/>
      <c r="BR3" s="111"/>
      <c r="BS3"/>
      <c r="BT3"/>
      <c r="BU3"/>
      <c r="BV3"/>
      <c r="BW3"/>
      <c r="BX3"/>
      <c r="BY3"/>
      <c r="BZ3"/>
      <c r="CA3"/>
      <c r="CB3"/>
      <c r="CC3"/>
      <c r="CD3"/>
      <c r="CE3"/>
      <c r="CF3"/>
      <c r="CG3"/>
      <c r="CH3"/>
      <c r="CI3"/>
      <c r="CJ3"/>
      <c r="CK3"/>
      <c r="CL3"/>
      <c r="CM3"/>
      <c r="CN3" s="207"/>
      <c r="CO3" s="207"/>
      <c r="CP3" s="207"/>
      <c r="CQ3" s="207"/>
      <c r="CR3" s="207"/>
      <c r="CS3" s="207"/>
      <c r="CT3" s="207"/>
      <c r="CU3" s="207"/>
      <c r="CV3" s="207"/>
      <c r="CW3" s="207"/>
      <c r="CX3" s="207"/>
      <c r="CY3" s="207"/>
      <c r="CZ3" s="207"/>
      <c r="DA3" s="207"/>
      <c r="DB3" s="207"/>
      <c r="DC3" s="207"/>
      <c r="DD3" s="207"/>
      <c r="DE3" s="207"/>
      <c r="DF3" s="207"/>
      <c r="DG3" s="207"/>
      <c r="DH3" s="207"/>
      <c r="DI3" s="207"/>
      <c r="DJ3" s="207"/>
      <c r="DK3" s="207"/>
      <c r="DL3" s="207"/>
      <c r="DM3" s="207"/>
      <c r="DN3" s="207"/>
      <c r="DO3" s="361"/>
      <c r="DP3" s="361"/>
      <c r="DQ3" s="369" t="s">
        <v>321</v>
      </c>
      <c r="DR3" s="361"/>
      <c r="DS3" s="361"/>
      <c r="DT3" s="361"/>
      <c r="DU3" s="370">
        <f ca="1">YEAR(DU7)</f>
        <v>2011</v>
      </c>
      <c r="DV3" s="370">
        <f t="shared" ref="DV3:FL3" ca="1" si="1">YEAR(DV7)</f>
        <v>2011</v>
      </c>
      <c r="DW3" s="370">
        <f t="shared" ca="1" si="1"/>
        <v>2011</v>
      </c>
      <c r="DX3" s="370">
        <f t="shared" ca="1" si="1"/>
        <v>2011</v>
      </c>
      <c r="DY3" s="370">
        <f t="shared" ca="1" si="1"/>
        <v>2011</v>
      </c>
      <c r="DZ3" s="370">
        <f t="shared" ca="1" si="1"/>
        <v>2011</v>
      </c>
      <c r="EA3" s="370">
        <f t="shared" ca="1" si="1"/>
        <v>2011</v>
      </c>
      <c r="EB3" s="370">
        <f t="shared" ca="1" si="1"/>
        <v>2011</v>
      </c>
      <c r="EC3" s="370">
        <f t="shared" ca="1" si="1"/>
        <v>2011</v>
      </c>
      <c r="ED3" s="370">
        <f t="shared" ca="1" si="1"/>
        <v>2012</v>
      </c>
      <c r="EE3" s="370">
        <f t="shared" ca="1" si="1"/>
        <v>2012</v>
      </c>
      <c r="EF3" s="370">
        <f t="shared" ca="1" si="1"/>
        <v>2012</v>
      </c>
      <c r="EG3" s="370">
        <f t="shared" ca="1" si="1"/>
        <v>2012</v>
      </c>
      <c r="EH3" s="370">
        <f t="shared" ca="1" si="1"/>
        <v>2012</v>
      </c>
      <c r="EI3" s="370">
        <f t="shared" ca="1" si="1"/>
        <v>2012</v>
      </c>
      <c r="EJ3" s="370" t="e">
        <f t="shared" ca="1" si="1"/>
        <v>#VALUE!</v>
      </c>
      <c r="EK3" s="370" t="e">
        <f t="shared" ca="1" si="1"/>
        <v>#VALUE!</v>
      </c>
      <c r="EL3" s="370" t="e">
        <f t="shared" ca="1" si="1"/>
        <v>#VALUE!</v>
      </c>
      <c r="EM3" s="370" t="e">
        <f t="shared" ca="1" si="1"/>
        <v>#VALUE!</v>
      </c>
      <c r="EN3" s="370" t="e">
        <f t="shared" ca="1" si="1"/>
        <v>#VALUE!</v>
      </c>
      <c r="EO3" s="370" t="e">
        <f t="shared" ca="1" si="1"/>
        <v>#VALUE!</v>
      </c>
      <c r="EP3" s="370" t="e">
        <f t="shared" ca="1" si="1"/>
        <v>#VALUE!</v>
      </c>
      <c r="EQ3" s="370" t="e">
        <f t="shared" ca="1" si="1"/>
        <v>#VALUE!</v>
      </c>
      <c r="ER3" s="370" t="e">
        <f t="shared" ca="1" si="1"/>
        <v>#VALUE!</v>
      </c>
      <c r="ES3" s="370" t="e">
        <f t="shared" ca="1" si="1"/>
        <v>#VALUE!</v>
      </c>
      <c r="ET3" s="370" t="e">
        <f t="shared" ca="1" si="1"/>
        <v>#VALUE!</v>
      </c>
      <c r="EU3" s="370" t="e">
        <f t="shared" ca="1" si="1"/>
        <v>#VALUE!</v>
      </c>
      <c r="EV3" s="370" t="e">
        <f t="shared" ca="1" si="1"/>
        <v>#VALUE!</v>
      </c>
      <c r="EW3" s="370" t="e">
        <f t="shared" ca="1" si="1"/>
        <v>#VALUE!</v>
      </c>
      <c r="EX3" s="370" t="e">
        <f t="shared" ca="1" si="1"/>
        <v>#VALUE!</v>
      </c>
      <c r="EY3" s="370" t="e">
        <f t="shared" ca="1" si="1"/>
        <v>#VALUE!</v>
      </c>
      <c r="EZ3" s="370" t="e">
        <f t="shared" ca="1" si="1"/>
        <v>#VALUE!</v>
      </c>
      <c r="FA3" s="370" t="e">
        <f t="shared" ca="1" si="1"/>
        <v>#VALUE!</v>
      </c>
      <c r="FB3" s="370" t="e">
        <f t="shared" ca="1" si="1"/>
        <v>#VALUE!</v>
      </c>
      <c r="FC3" s="370" t="e">
        <f t="shared" ca="1" si="1"/>
        <v>#VALUE!</v>
      </c>
      <c r="FD3" s="370" t="e">
        <f t="shared" ca="1" si="1"/>
        <v>#VALUE!</v>
      </c>
      <c r="FE3" s="370" t="e">
        <f t="shared" ca="1" si="1"/>
        <v>#VALUE!</v>
      </c>
      <c r="FF3" s="370" t="e">
        <f t="shared" ca="1" si="1"/>
        <v>#VALUE!</v>
      </c>
      <c r="FG3" s="370" t="e">
        <f t="shared" ca="1" si="1"/>
        <v>#VALUE!</v>
      </c>
      <c r="FH3" s="370" t="e">
        <f t="shared" ca="1" si="1"/>
        <v>#VALUE!</v>
      </c>
      <c r="FI3" s="370" t="e">
        <f t="shared" ca="1" si="1"/>
        <v>#VALUE!</v>
      </c>
      <c r="FJ3" s="370" t="e">
        <f t="shared" ca="1" si="1"/>
        <v>#VALUE!</v>
      </c>
      <c r="FK3" s="370" t="e">
        <f t="shared" ca="1" si="1"/>
        <v>#VALUE!</v>
      </c>
      <c r="FL3" s="370" t="e">
        <f t="shared" ca="1" si="1"/>
        <v>#VALUE!</v>
      </c>
      <c r="FM3" s="361"/>
      <c r="FN3" s="361"/>
      <c r="FO3" s="361"/>
      <c r="FP3" s="361"/>
      <c r="FQ3" s="361"/>
      <c r="FR3" s="361"/>
      <c r="FS3" s="361"/>
      <c r="FT3" s="361"/>
      <c r="FU3" s="361"/>
      <c r="FV3" s="361"/>
      <c r="FW3" s="361"/>
      <c r="FX3" s="361"/>
      <c r="FY3" s="363"/>
      <c r="FZ3" s="364"/>
      <c r="GA3" s="364"/>
      <c r="GB3" s="364"/>
      <c r="GC3" s="364"/>
      <c r="GD3" s="364"/>
      <c r="GE3" s="364"/>
      <c r="GF3" s="364"/>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11"/>
    </row>
    <row r="4" spans="1:226" s="297" customFormat="1" ht="11.85" hidden="1" customHeight="1" outlineLevel="1" x14ac:dyDescent="0.2">
      <c r="A4" s="108"/>
      <c r="B4" s="109"/>
      <c r="C4" s="109"/>
      <c r="D4" s="197"/>
      <c r="E4" s="197"/>
      <c r="F4" s="197"/>
      <c r="G4" s="197"/>
      <c r="H4" s="197"/>
      <c r="I4" s="207"/>
      <c r="J4" s="329"/>
      <c r="K4" s="329"/>
      <c r="L4" s="330"/>
      <c r="M4" s="261"/>
      <c r="N4" s="301"/>
      <c r="O4" s="1" t="s">
        <v>494</v>
      </c>
      <c r="P4" s="2"/>
      <c r="Q4" s="214" t="s">
        <v>221</v>
      </c>
      <c r="R4" s="385"/>
      <c r="S4" s="385"/>
      <c r="T4" s="383"/>
      <c r="U4" s="383"/>
      <c r="V4" s="108"/>
      <c r="W4" s="108"/>
      <c r="X4" s="108"/>
      <c r="Y4" s="207"/>
      <c r="Z4" s="207"/>
      <c r="AA4" s="207"/>
      <c r="AB4" s="207"/>
      <c r="AC4" s="207"/>
      <c r="AD4" s="207"/>
      <c r="AE4" s="207"/>
      <c r="AF4" s="207"/>
      <c r="AG4" s="207"/>
      <c r="AH4" s="207"/>
      <c r="AI4" s="207"/>
      <c r="AJ4" s="207"/>
      <c r="AK4" s="207"/>
      <c r="AL4" s="207"/>
      <c r="AM4" s="207"/>
      <c r="AN4" s="108"/>
      <c r="AO4" s="207"/>
      <c r="AP4" s="207"/>
      <c r="AQ4" s="207"/>
      <c r="AR4" s="207"/>
      <c r="AS4" s="207"/>
      <c r="AT4" s="207"/>
      <c r="AU4" s="207"/>
      <c r="AV4" s="207"/>
      <c r="AW4" s="207"/>
      <c r="AX4" s="207"/>
      <c r="AY4" s="207"/>
      <c r="AZ4" s="207"/>
      <c r="BA4" s="207"/>
      <c r="BB4" s="111"/>
      <c r="BC4" s="125"/>
      <c r="BD4" s="207"/>
      <c r="BE4" s="108"/>
      <c r="BF4" s="111"/>
      <c r="BG4" s="108"/>
      <c r="BH4" s="108"/>
      <c r="BI4" s="108"/>
      <c r="BJ4" s="111"/>
      <c r="BK4" s="108"/>
      <c r="BL4" s="108"/>
      <c r="BM4" s="108"/>
      <c r="BN4" s="111"/>
      <c r="BO4" s="108"/>
      <c r="BP4" s="108"/>
      <c r="BQ4" s="108"/>
      <c r="BR4" s="111"/>
      <c r="BS4"/>
      <c r="BT4"/>
      <c r="BU4"/>
      <c r="BV4"/>
      <c r="BW4"/>
      <c r="BX4"/>
      <c r="BY4"/>
      <c r="BZ4"/>
      <c r="CA4"/>
      <c r="CB4"/>
      <c r="CC4"/>
      <c r="CD4"/>
      <c r="CE4"/>
      <c r="CF4"/>
      <c r="CG4"/>
      <c r="CH4"/>
      <c r="CI4"/>
      <c r="CJ4"/>
      <c r="CK4"/>
      <c r="CL4"/>
      <c r="CM4"/>
      <c r="CN4" s="207"/>
      <c r="CO4" s="207"/>
      <c r="CP4" s="207"/>
      <c r="CQ4" s="207"/>
      <c r="CR4" s="207"/>
      <c r="CS4" s="207"/>
      <c r="CT4" s="207"/>
      <c r="CU4" s="207"/>
      <c r="CV4" s="207"/>
      <c r="CW4" s="207"/>
      <c r="CX4" s="207"/>
      <c r="CY4" s="207"/>
      <c r="CZ4" s="207"/>
      <c r="DA4" s="207"/>
      <c r="DB4" s="207"/>
      <c r="DC4" s="207"/>
      <c r="DD4" s="207"/>
      <c r="DE4" s="207"/>
      <c r="DF4" s="207"/>
      <c r="DG4" s="207"/>
      <c r="DH4" s="207"/>
      <c r="DI4" s="207"/>
      <c r="DJ4" s="207"/>
      <c r="DK4" s="207"/>
      <c r="DL4" s="207"/>
      <c r="DM4" s="207"/>
      <c r="DN4" s="207"/>
      <c r="DO4" s="361"/>
      <c r="DP4" s="361"/>
      <c r="DQ4" s="361"/>
      <c r="DR4" s="361"/>
      <c r="DS4" s="361"/>
      <c r="DT4" s="361"/>
      <c r="DU4" s="370" t="str">
        <f ca="1">IF(DU6=0, "", IF(DU6&gt;26, CHAR(64+INT((DU6-1)/26)),"")&amp;CHAR(65+MOD(DU6-1, 26)))</f>
        <v>AM</v>
      </c>
      <c r="DV4" s="370" t="str">
        <f t="shared" ref="DV4:EP4" ca="1" si="2">IF(DV6=0, "", IF(DV6&gt;26, CHAR(64+INT((DV6-1)/26)),"")&amp;CHAR(65+MOD(DV6-1, 26)))</f>
        <v>AN</v>
      </c>
      <c r="DW4" s="370" t="str">
        <f t="shared" ca="1" si="2"/>
        <v>AO</v>
      </c>
      <c r="DX4" s="370" t="str">
        <f t="shared" ca="1" si="2"/>
        <v>AQ</v>
      </c>
      <c r="DY4" s="370" t="str">
        <f t="shared" ca="1" si="2"/>
        <v>AR</v>
      </c>
      <c r="DZ4" s="370" t="str">
        <f t="shared" ca="1" si="2"/>
        <v>AS</v>
      </c>
      <c r="EA4" s="370" t="str">
        <f t="shared" ca="1" si="2"/>
        <v>AU</v>
      </c>
      <c r="EB4" s="370" t="str">
        <f t="shared" ca="1" si="2"/>
        <v>AV</v>
      </c>
      <c r="EC4" s="370" t="str">
        <f t="shared" ca="1" si="2"/>
        <v>AW</v>
      </c>
      <c r="ED4" s="370" t="str">
        <f t="shared" ca="1" si="2"/>
        <v>AY</v>
      </c>
      <c r="EE4" s="370" t="str">
        <f t="shared" ca="1" si="2"/>
        <v>AZ</v>
      </c>
      <c r="EF4" s="370" t="str">
        <f t="shared" ca="1" si="2"/>
        <v>BA</v>
      </c>
      <c r="EG4" s="370" t="str">
        <f t="shared" ca="1" si="2"/>
        <v>BC</v>
      </c>
      <c r="EH4" s="370" t="str">
        <f t="shared" ca="1" si="2"/>
        <v>BD</v>
      </c>
      <c r="EI4" s="370" t="str">
        <f t="shared" ca="1" si="2"/>
        <v>BE</v>
      </c>
      <c r="EJ4" s="370" t="str">
        <f t="shared" ca="1" si="2"/>
        <v>BG</v>
      </c>
      <c r="EK4" s="370" t="str">
        <f t="shared" ca="1" si="2"/>
        <v>BH</v>
      </c>
      <c r="EL4" s="370" t="str">
        <f t="shared" ca="1" si="2"/>
        <v>BI</v>
      </c>
      <c r="EM4" s="370" t="str">
        <f t="shared" ca="1" si="2"/>
        <v>BK</v>
      </c>
      <c r="EN4" s="370" t="str">
        <f t="shared" ca="1" si="2"/>
        <v>BL</v>
      </c>
      <c r="EO4" s="370" t="str">
        <f t="shared" ca="1" si="2"/>
        <v>BM</v>
      </c>
      <c r="EP4" s="370" t="str">
        <f t="shared" ca="1" si="2"/>
        <v>BO</v>
      </c>
      <c r="EQ4" s="370" t="str">
        <f t="shared" ref="EQ4:FL4" ca="1" si="3">IF(EQ6=0, "", IF(EQ6&gt;26, CHAR(64+INT((EQ6-1)/26)),"")&amp;CHAR(65+MOD(EQ6-1, 26)))</f>
        <v>BP</v>
      </c>
      <c r="ER4" s="370" t="str">
        <f t="shared" ca="1" si="3"/>
        <v>BQ</v>
      </c>
      <c r="ES4" s="370" t="str">
        <f t="shared" ca="1" si="3"/>
        <v>BS</v>
      </c>
      <c r="ET4" s="370" t="str">
        <f t="shared" ca="1" si="3"/>
        <v>BT</v>
      </c>
      <c r="EU4" s="370" t="str">
        <f t="shared" ca="1" si="3"/>
        <v>BU</v>
      </c>
      <c r="EV4" s="370" t="str">
        <f t="shared" ca="1" si="3"/>
        <v>BW</v>
      </c>
      <c r="EW4" s="370" t="str">
        <f t="shared" ca="1" si="3"/>
        <v>BX</v>
      </c>
      <c r="EX4" s="370" t="str">
        <f t="shared" ca="1" si="3"/>
        <v>BY</v>
      </c>
      <c r="EY4" s="370" t="str">
        <f t="shared" ca="1" si="3"/>
        <v>CA</v>
      </c>
      <c r="EZ4" s="370" t="str">
        <f t="shared" ca="1" si="3"/>
        <v>CB</v>
      </c>
      <c r="FA4" s="370" t="str">
        <f t="shared" ca="1" si="3"/>
        <v>CC</v>
      </c>
      <c r="FB4" s="370" t="str">
        <f t="shared" ca="1" si="3"/>
        <v>CE</v>
      </c>
      <c r="FC4" s="370" t="str">
        <f t="shared" ca="1" si="3"/>
        <v>CF</v>
      </c>
      <c r="FD4" s="370" t="str">
        <f t="shared" ca="1" si="3"/>
        <v>CG</v>
      </c>
      <c r="FE4" s="370" t="str">
        <f t="shared" ca="1" si="3"/>
        <v>CI</v>
      </c>
      <c r="FF4" s="370" t="str">
        <f t="shared" ca="1" si="3"/>
        <v>CJ</v>
      </c>
      <c r="FG4" s="370" t="str">
        <f t="shared" ca="1" si="3"/>
        <v>CK</v>
      </c>
      <c r="FH4" s="370" t="str">
        <f t="shared" ca="1" si="3"/>
        <v>CM</v>
      </c>
      <c r="FI4" s="370" t="str">
        <f t="shared" ca="1" si="3"/>
        <v>CN</v>
      </c>
      <c r="FJ4" s="370" t="str">
        <f t="shared" ca="1" si="3"/>
        <v>CO</v>
      </c>
      <c r="FK4" s="370" t="str">
        <f t="shared" ca="1" si="3"/>
        <v>CQ</v>
      </c>
      <c r="FL4" s="370" t="str">
        <f t="shared" ca="1" si="3"/>
        <v>CR</v>
      </c>
      <c r="FM4" s="371"/>
      <c r="FN4" s="371"/>
      <c r="FO4" s="371"/>
      <c r="FP4" s="371"/>
      <c r="FQ4" s="371"/>
      <c r="FR4" s="371"/>
      <c r="FS4" s="371"/>
      <c r="FT4" s="371"/>
      <c r="FU4" s="371"/>
      <c r="FV4" s="371"/>
      <c r="FW4" s="371"/>
      <c r="FX4" s="361"/>
      <c r="FY4" s="363"/>
      <c r="FZ4" s="364"/>
      <c r="GA4" s="364"/>
      <c r="GB4" s="364"/>
      <c r="GC4" s="364"/>
      <c r="GD4" s="364"/>
      <c r="GE4" s="364"/>
      <c r="GF4" s="364"/>
      <c r="GG4" s="378"/>
      <c r="GH4" s="378"/>
      <c r="GI4" s="378"/>
      <c r="GJ4" s="378"/>
      <c r="GK4" s="378"/>
      <c r="GL4" s="378"/>
      <c r="GM4" s="378"/>
      <c r="GN4" s="378"/>
      <c r="GO4" s="378"/>
      <c r="GP4" s="378"/>
      <c r="GQ4" s="378"/>
      <c r="GR4" s="378"/>
      <c r="GS4" s="378"/>
      <c r="GT4" s="378"/>
      <c r="GU4" s="378"/>
      <c r="GV4" s="378"/>
      <c r="GW4" s="378"/>
      <c r="GX4" s="378"/>
      <c r="GY4" s="378"/>
      <c r="GZ4" s="378"/>
      <c r="HA4" s="378"/>
      <c r="HB4" s="378"/>
      <c r="HC4" s="378"/>
      <c r="HD4" s="378"/>
      <c r="HE4" s="378"/>
      <c r="HF4" s="378"/>
      <c r="HG4" s="378"/>
      <c r="HH4" s="378"/>
      <c r="HI4" s="378"/>
      <c r="HJ4" s="378"/>
      <c r="HK4" s="378"/>
      <c r="HL4" s="378"/>
      <c r="HM4" s="378"/>
      <c r="HN4" s="378"/>
      <c r="HO4" s="378"/>
      <c r="HP4" s="378"/>
      <c r="HQ4" s="378"/>
      <c r="HR4" s="11"/>
    </row>
    <row r="5" spans="1:226" s="297" customFormat="1" ht="14.1" hidden="1" customHeight="1" outlineLevel="1" x14ac:dyDescent="0.2">
      <c r="A5" s="108"/>
      <c r="B5" s="109"/>
      <c r="C5" s="109"/>
      <c r="D5" s="197"/>
      <c r="E5" s="197"/>
      <c r="F5" s="197"/>
      <c r="G5" s="197"/>
      <c r="H5" s="194">
        <f>Number_of_Items</f>
        <v>1</v>
      </c>
      <c r="I5" s="207"/>
      <c r="J5" s="193"/>
      <c r="K5" s="193"/>
      <c r="L5" s="193"/>
      <c r="M5" s="359" t="str">
        <f>N5</f>
        <v>Previous Regional CBP (n-3) (units)</v>
      </c>
      <c r="N5" s="345" t="s">
        <v>576</v>
      </c>
      <c r="O5" s="215"/>
      <c r="P5" s="257"/>
      <c r="Q5" s="214" t="s">
        <v>221</v>
      </c>
      <c r="R5" s="385"/>
      <c r="S5" s="385"/>
      <c r="T5" s="383"/>
      <c r="U5" s="383"/>
      <c r="V5" s="108"/>
      <c r="W5" s="108"/>
      <c r="X5" s="108"/>
      <c r="Y5" s="207"/>
      <c r="Z5" s="207"/>
      <c r="AA5" s="207"/>
      <c r="AB5" s="207"/>
      <c r="AC5" s="207"/>
      <c r="AD5" s="207"/>
      <c r="AE5" s="207"/>
      <c r="AF5" s="207"/>
      <c r="AG5" s="207"/>
      <c r="AH5" s="207"/>
      <c r="AI5" s="207"/>
      <c r="AJ5" s="207"/>
      <c r="AK5" s="207"/>
      <c r="AL5" s="207"/>
      <c r="AM5" s="207"/>
      <c r="AN5" s="108"/>
      <c r="AO5" s="207"/>
      <c r="AP5" s="207"/>
      <c r="AQ5" s="207"/>
      <c r="AR5" s="207"/>
      <c r="AS5" s="207"/>
      <c r="AT5" s="207"/>
      <c r="AU5" s="207"/>
      <c r="AV5" s="207"/>
      <c r="AW5" s="207"/>
      <c r="AX5" s="207"/>
      <c r="AY5" s="207"/>
      <c r="AZ5" s="207"/>
      <c r="BA5" s="207"/>
      <c r="BB5" s="111"/>
      <c r="BC5" s="125"/>
      <c r="BD5" s="207"/>
      <c r="BE5" s="108"/>
      <c r="BF5" s="111"/>
      <c r="BG5" s="108"/>
      <c r="BH5" s="108"/>
      <c r="BI5" s="108"/>
      <c r="BJ5" s="111"/>
      <c r="BK5" s="108"/>
      <c r="BL5" s="108"/>
      <c r="BM5" s="108"/>
      <c r="BN5" s="111"/>
      <c r="BO5" s="108"/>
      <c r="BP5" s="108"/>
      <c r="BQ5" s="108"/>
      <c r="BR5" s="111"/>
      <c r="BS5"/>
      <c r="BT5"/>
      <c r="BU5"/>
      <c r="BV5"/>
      <c r="BW5"/>
      <c r="BX5"/>
      <c r="BY5"/>
      <c r="BZ5"/>
      <c r="CA5"/>
      <c r="CB5"/>
      <c r="CC5"/>
      <c r="CD5"/>
      <c r="CE5"/>
      <c r="CF5"/>
      <c r="CG5"/>
      <c r="CH5"/>
      <c r="CI5"/>
      <c r="CJ5"/>
      <c r="CK5"/>
      <c r="CL5"/>
      <c r="CM5"/>
      <c r="CN5" s="207"/>
      <c r="CO5" s="207"/>
      <c r="CP5" s="207"/>
      <c r="CQ5" s="207"/>
      <c r="CR5" s="207"/>
      <c r="CS5" s="207"/>
      <c r="CT5" s="207"/>
      <c r="CU5" s="207"/>
      <c r="CV5" s="207"/>
      <c r="CW5" s="207"/>
      <c r="CX5" s="207"/>
      <c r="CY5" s="207"/>
      <c r="CZ5" s="207"/>
      <c r="DA5" s="207"/>
      <c r="DB5" s="207"/>
      <c r="DC5" s="207"/>
      <c r="DD5" s="207"/>
      <c r="DE5" s="207"/>
      <c r="DF5" s="207"/>
      <c r="DG5" s="207"/>
      <c r="DH5" s="207"/>
      <c r="DI5" s="207"/>
      <c r="DJ5" s="207"/>
      <c r="DK5" s="207"/>
      <c r="DL5" s="207"/>
      <c r="DM5" s="207"/>
      <c r="DN5" s="207"/>
      <c r="DO5" s="361"/>
      <c r="DP5" s="361"/>
      <c r="DQ5" s="361"/>
      <c r="DR5" s="361"/>
      <c r="DS5" s="361"/>
      <c r="DT5" s="361" t="s">
        <v>295</v>
      </c>
      <c r="DU5" s="361"/>
      <c r="DV5" s="361">
        <f ca="1">IF(INDIRECT("r1c"&amp;$DU$6-3,FALSE)="",1,0)</f>
        <v>0</v>
      </c>
      <c r="DW5" s="361">
        <f ca="1">IF(INDIRECT("r1c"&amp;$DU$6-2,FALSE)="",1,0)</f>
        <v>0</v>
      </c>
      <c r="DX5" s="361">
        <f ca="1">IF(INDIRECT("r1c"&amp;$DU$6-1,FALSE)="",1,0)</f>
        <v>1</v>
      </c>
      <c r="DY5" s="361">
        <f t="shared" ref="DY5:EG5" ca="1" si="4">DV5</f>
        <v>0</v>
      </c>
      <c r="DZ5" s="361">
        <f t="shared" ca="1" si="4"/>
        <v>0</v>
      </c>
      <c r="EA5" s="361">
        <f t="shared" ca="1" si="4"/>
        <v>1</v>
      </c>
      <c r="EB5" s="361">
        <f t="shared" ca="1" si="4"/>
        <v>0</v>
      </c>
      <c r="EC5" s="361">
        <f t="shared" ca="1" si="4"/>
        <v>0</v>
      </c>
      <c r="ED5" s="361">
        <f t="shared" ca="1" si="4"/>
        <v>1</v>
      </c>
      <c r="EE5" s="361">
        <f t="shared" ca="1" si="4"/>
        <v>0</v>
      </c>
      <c r="EF5" s="361">
        <f t="shared" ca="1" si="4"/>
        <v>0</v>
      </c>
      <c r="EG5" s="361">
        <f t="shared" ca="1" si="4"/>
        <v>1</v>
      </c>
      <c r="EH5" s="361">
        <f t="shared" ref="EH5:EP5" ca="1" si="5">EE5</f>
        <v>0</v>
      </c>
      <c r="EI5" s="361">
        <f t="shared" ca="1" si="5"/>
        <v>0</v>
      </c>
      <c r="EJ5" s="361">
        <f t="shared" ca="1" si="5"/>
        <v>1</v>
      </c>
      <c r="EK5" s="361">
        <f t="shared" ca="1" si="5"/>
        <v>0</v>
      </c>
      <c r="EL5" s="361">
        <f t="shared" ca="1" si="5"/>
        <v>0</v>
      </c>
      <c r="EM5" s="361">
        <f t="shared" ca="1" si="5"/>
        <v>1</v>
      </c>
      <c r="EN5" s="361">
        <f t="shared" ca="1" si="5"/>
        <v>0</v>
      </c>
      <c r="EO5" s="361">
        <f t="shared" ca="1" si="5"/>
        <v>0</v>
      </c>
      <c r="EP5" s="361">
        <f t="shared" ca="1" si="5"/>
        <v>1</v>
      </c>
      <c r="EQ5" s="361">
        <f t="shared" ref="EQ5" ca="1" si="6">EN5</f>
        <v>0</v>
      </c>
      <c r="ER5" s="361">
        <f t="shared" ref="ER5" ca="1" si="7">EO5</f>
        <v>0</v>
      </c>
      <c r="ES5" s="361">
        <f t="shared" ref="ES5" ca="1" si="8">EP5</f>
        <v>1</v>
      </c>
      <c r="ET5" s="361">
        <f t="shared" ref="ET5" ca="1" si="9">EQ5</f>
        <v>0</v>
      </c>
      <c r="EU5" s="361">
        <f t="shared" ref="EU5" ca="1" si="10">ER5</f>
        <v>0</v>
      </c>
      <c r="EV5" s="361">
        <f t="shared" ref="EV5" ca="1" si="11">ES5</f>
        <v>1</v>
      </c>
      <c r="EW5" s="361">
        <f t="shared" ref="EW5" ca="1" si="12">ET5</f>
        <v>0</v>
      </c>
      <c r="EX5" s="361">
        <f t="shared" ref="EX5" ca="1" si="13">EU5</f>
        <v>0</v>
      </c>
      <c r="EY5" s="361">
        <f t="shared" ref="EY5" ca="1" si="14">EV5</f>
        <v>1</v>
      </c>
      <c r="EZ5" s="361">
        <f t="shared" ref="EZ5" ca="1" si="15">EW5</f>
        <v>0</v>
      </c>
      <c r="FA5" s="361">
        <f t="shared" ref="FA5" ca="1" si="16">EX5</f>
        <v>0</v>
      </c>
      <c r="FB5" s="361">
        <f t="shared" ref="FB5" ca="1" si="17">EY5</f>
        <v>1</v>
      </c>
      <c r="FC5" s="361">
        <f t="shared" ref="FC5" ca="1" si="18">EZ5</f>
        <v>0</v>
      </c>
      <c r="FD5" s="361">
        <f t="shared" ref="FD5" ca="1" si="19">FA5</f>
        <v>0</v>
      </c>
      <c r="FE5" s="361">
        <f t="shared" ref="FE5" ca="1" si="20">FB5</f>
        <v>1</v>
      </c>
      <c r="FF5" s="361">
        <f t="shared" ref="FF5" ca="1" si="21">FC5</f>
        <v>0</v>
      </c>
      <c r="FG5" s="361">
        <f t="shared" ref="FG5" ca="1" si="22">FD5</f>
        <v>0</v>
      </c>
      <c r="FH5" s="361">
        <f t="shared" ref="FH5" ca="1" si="23">FE5</f>
        <v>1</v>
      </c>
      <c r="FI5" s="361">
        <f t="shared" ref="FI5" ca="1" si="24">FF5</f>
        <v>0</v>
      </c>
      <c r="FJ5" s="361">
        <f t="shared" ref="FJ5" ca="1" si="25">FG5</f>
        <v>0</v>
      </c>
      <c r="FK5" s="361">
        <f t="shared" ref="FK5" ca="1" si="26">FH5</f>
        <v>1</v>
      </c>
      <c r="FL5" s="361">
        <f t="shared" ref="FL5" ca="1" si="27">FI5</f>
        <v>0</v>
      </c>
      <c r="FM5" s="371"/>
      <c r="FN5" s="371"/>
      <c r="FO5" s="371"/>
      <c r="FP5" s="371"/>
      <c r="FQ5" s="371"/>
      <c r="FR5" s="371"/>
      <c r="FS5" s="371"/>
      <c r="FT5" s="371"/>
      <c r="FU5" s="371"/>
      <c r="FV5" s="371"/>
      <c r="FW5" s="371"/>
      <c r="FX5" s="361"/>
      <c r="FY5" s="363"/>
      <c r="FZ5" s="364"/>
      <c r="GA5" s="364"/>
      <c r="GB5" s="364"/>
      <c r="GC5" s="364"/>
      <c r="GD5" s="364"/>
      <c r="GE5" s="364"/>
      <c r="GF5" s="364"/>
      <c r="GG5" s="378"/>
      <c r="GH5" s="378"/>
      <c r="GI5" s="378"/>
      <c r="GJ5" s="378"/>
      <c r="GK5" s="378"/>
      <c r="GL5" s="378"/>
      <c r="GM5" s="378"/>
      <c r="GN5" s="378"/>
      <c r="GO5" s="378"/>
      <c r="GP5" s="378"/>
      <c r="GQ5" s="378"/>
      <c r="GR5" s="378"/>
      <c r="GS5" s="378"/>
      <c r="GT5" s="378"/>
      <c r="GU5" s="378"/>
      <c r="GV5" s="378"/>
      <c r="GW5" s="378"/>
      <c r="GX5" s="378"/>
      <c r="GY5" s="378"/>
      <c r="GZ5" s="378"/>
      <c r="HA5" s="378"/>
      <c r="HB5" s="378"/>
      <c r="HC5" s="378"/>
      <c r="HD5" s="378"/>
      <c r="HE5" s="378"/>
      <c r="HF5" s="378"/>
      <c r="HG5" s="378"/>
      <c r="HH5" s="378"/>
      <c r="HI5" s="378"/>
      <c r="HJ5" s="378"/>
      <c r="HK5" s="378"/>
      <c r="HL5" s="378"/>
      <c r="HM5" s="378"/>
      <c r="HN5" s="378"/>
      <c r="HO5" s="378"/>
      <c r="HP5" s="378"/>
      <c r="HQ5" s="378"/>
      <c r="HR5" s="11"/>
    </row>
    <row r="6" spans="1:226" s="297" customFormat="1" ht="14.1" hidden="1" customHeight="1" outlineLevel="1" x14ac:dyDescent="0.2">
      <c r="A6" s="108"/>
      <c r="B6" s="109"/>
      <c r="C6" s="109"/>
      <c r="D6" s="197"/>
      <c r="E6" s="197"/>
      <c r="F6" s="197"/>
      <c r="G6" s="197"/>
      <c r="H6" s="198"/>
      <c r="I6" s="207"/>
      <c r="J6" s="299"/>
      <c r="K6" s="299"/>
      <c r="L6" s="299"/>
      <c r="M6" s="360" t="str">
        <f>N6</f>
        <v>Regional CBP Override (Units)</v>
      </c>
      <c r="N6" s="345" t="s">
        <v>577</v>
      </c>
      <c r="O6" s="216"/>
      <c r="P6" s="257"/>
      <c r="Q6" s="214" t="s">
        <v>221</v>
      </c>
      <c r="R6" s="385" t="s">
        <v>0</v>
      </c>
      <c r="S6" s="385"/>
      <c r="T6" s="383"/>
      <c r="U6" s="383"/>
      <c r="V6" s="108"/>
      <c r="W6" s="108"/>
      <c r="X6" s="108"/>
      <c r="Y6" s="207"/>
      <c r="Z6" s="207"/>
      <c r="AA6" s="207"/>
      <c r="AB6" s="207"/>
      <c r="AC6" s="207"/>
      <c r="AD6" s="207"/>
      <c r="AE6" s="207"/>
      <c r="AF6" s="207"/>
      <c r="AG6" s="207"/>
      <c r="AH6" s="207"/>
      <c r="AI6" s="207"/>
      <c r="AJ6" s="207"/>
      <c r="AK6" s="207"/>
      <c r="AL6" s="207"/>
      <c r="AM6" s="207"/>
      <c r="AN6" s="108"/>
      <c r="AO6" s="207"/>
      <c r="AP6" s="207"/>
      <c r="AQ6" s="207"/>
      <c r="AR6" s="207"/>
      <c r="AS6" s="207"/>
      <c r="AT6" s="207"/>
      <c r="AU6" s="207"/>
      <c r="AV6" s="207"/>
      <c r="AW6" s="207"/>
      <c r="AX6" s="207"/>
      <c r="AY6" s="207"/>
      <c r="AZ6" s="207"/>
      <c r="BA6" s="207"/>
      <c r="BB6" s="111"/>
      <c r="BC6" s="125"/>
      <c r="BD6" s="207"/>
      <c r="BE6" s="108"/>
      <c r="BF6" s="111"/>
      <c r="BG6" s="108"/>
      <c r="BH6" s="108"/>
      <c r="BI6" s="108"/>
      <c r="BJ6" s="111"/>
      <c r="BK6" s="108"/>
      <c r="BL6" s="108"/>
      <c r="BM6" s="108"/>
      <c r="BN6" s="111"/>
      <c r="BO6" s="108"/>
      <c r="BP6" s="108"/>
      <c r="BQ6" s="108"/>
      <c r="BR6" s="111"/>
      <c r="BS6"/>
      <c r="BT6"/>
      <c r="BU6"/>
      <c r="BV6"/>
      <c r="BW6"/>
      <c r="BX6"/>
      <c r="BY6"/>
      <c r="BZ6"/>
      <c r="CA6"/>
      <c r="CB6"/>
      <c r="CC6"/>
      <c r="CD6"/>
      <c r="CE6"/>
      <c r="CF6"/>
      <c r="CG6"/>
      <c r="CH6"/>
      <c r="CI6"/>
      <c r="CJ6"/>
      <c r="CK6"/>
      <c r="CL6"/>
      <c r="CM6"/>
      <c r="CN6" s="207"/>
      <c r="CO6" s="207"/>
      <c r="CP6" s="207"/>
      <c r="CQ6" s="207"/>
      <c r="CR6" s="207"/>
      <c r="CS6" s="207"/>
      <c r="CT6" s="207"/>
      <c r="CU6" s="207"/>
      <c r="CV6" s="207"/>
      <c r="CW6" s="207"/>
      <c r="CX6" s="207"/>
      <c r="CY6" s="207"/>
      <c r="CZ6" s="207"/>
      <c r="DA6" s="207"/>
      <c r="DB6" s="207"/>
      <c r="DC6" s="207"/>
      <c r="DD6" s="207"/>
      <c r="DE6" s="207"/>
      <c r="DF6" s="207"/>
      <c r="DG6" s="207"/>
      <c r="DH6" s="207"/>
      <c r="DI6" s="207"/>
      <c r="DJ6" s="207"/>
      <c r="DK6" s="207"/>
      <c r="DL6" s="207"/>
      <c r="DM6" s="207"/>
      <c r="DN6" s="207"/>
      <c r="DO6" s="361"/>
      <c r="DP6" s="361"/>
      <c r="DQ6" s="361"/>
      <c r="DR6" s="361"/>
      <c r="DS6" s="361"/>
      <c r="DT6" s="361" t="s">
        <v>296</v>
      </c>
      <c r="DU6" s="361">
        <f ca="1">DU2</f>
        <v>39</v>
      </c>
      <c r="DV6" s="361">
        <f ca="1">DU6+1+SUM(DV5)</f>
        <v>40</v>
      </c>
      <c r="DW6" s="361">
        <f t="shared" ref="DW6:EG6" ca="1" si="28">DV6+1+SUM(DW5)</f>
        <v>41</v>
      </c>
      <c r="DX6" s="361">
        <f t="shared" ca="1" si="28"/>
        <v>43</v>
      </c>
      <c r="DY6" s="361">
        <f t="shared" ca="1" si="28"/>
        <v>44</v>
      </c>
      <c r="DZ6" s="361">
        <f t="shared" ca="1" si="28"/>
        <v>45</v>
      </c>
      <c r="EA6" s="361">
        <f t="shared" ca="1" si="28"/>
        <v>47</v>
      </c>
      <c r="EB6" s="361">
        <f t="shared" ca="1" si="28"/>
        <v>48</v>
      </c>
      <c r="EC6" s="361">
        <f t="shared" ca="1" si="28"/>
        <v>49</v>
      </c>
      <c r="ED6" s="361">
        <f t="shared" ca="1" si="28"/>
        <v>51</v>
      </c>
      <c r="EE6" s="361">
        <f t="shared" ca="1" si="28"/>
        <v>52</v>
      </c>
      <c r="EF6" s="361">
        <f t="shared" ca="1" si="28"/>
        <v>53</v>
      </c>
      <c r="EG6" s="361">
        <f t="shared" ca="1" si="28"/>
        <v>55</v>
      </c>
      <c r="EH6" s="361">
        <f t="shared" ref="EH6:EP6" ca="1" si="29">EG6+1+SUM(EH5)</f>
        <v>56</v>
      </c>
      <c r="EI6" s="361">
        <f t="shared" ca="1" si="29"/>
        <v>57</v>
      </c>
      <c r="EJ6" s="361">
        <f t="shared" ca="1" si="29"/>
        <v>59</v>
      </c>
      <c r="EK6" s="361">
        <f t="shared" ca="1" si="29"/>
        <v>60</v>
      </c>
      <c r="EL6" s="361">
        <f t="shared" ca="1" si="29"/>
        <v>61</v>
      </c>
      <c r="EM6" s="361">
        <f t="shared" ca="1" si="29"/>
        <v>63</v>
      </c>
      <c r="EN6" s="361">
        <f t="shared" ca="1" si="29"/>
        <v>64</v>
      </c>
      <c r="EO6" s="361">
        <f t="shared" ca="1" si="29"/>
        <v>65</v>
      </c>
      <c r="EP6" s="361">
        <f t="shared" ca="1" si="29"/>
        <v>67</v>
      </c>
      <c r="EQ6" s="361">
        <f t="shared" ref="EQ6" ca="1" si="30">EP6+1+SUM(EQ5)</f>
        <v>68</v>
      </c>
      <c r="ER6" s="361">
        <f t="shared" ref="ER6" ca="1" si="31">EQ6+1+SUM(ER5)</f>
        <v>69</v>
      </c>
      <c r="ES6" s="361">
        <f t="shared" ref="ES6" ca="1" si="32">ER6+1+SUM(ES5)</f>
        <v>71</v>
      </c>
      <c r="ET6" s="361">
        <f t="shared" ref="ET6" ca="1" si="33">ES6+1+SUM(ET5)</f>
        <v>72</v>
      </c>
      <c r="EU6" s="361">
        <f t="shared" ref="EU6" ca="1" si="34">ET6+1+SUM(EU5)</f>
        <v>73</v>
      </c>
      <c r="EV6" s="361">
        <f t="shared" ref="EV6" ca="1" si="35">EU6+1+SUM(EV5)</f>
        <v>75</v>
      </c>
      <c r="EW6" s="361">
        <f t="shared" ref="EW6" ca="1" si="36">EV6+1+SUM(EW5)</f>
        <v>76</v>
      </c>
      <c r="EX6" s="361">
        <f t="shared" ref="EX6" ca="1" si="37">EW6+1+SUM(EX5)</f>
        <v>77</v>
      </c>
      <c r="EY6" s="361">
        <f t="shared" ref="EY6" ca="1" si="38">EX6+1+SUM(EY5)</f>
        <v>79</v>
      </c>
      <c r="EZ6" s="361">
        <f t="shared" ref="EZ6" ca="1" si="39">EY6+1+SUM(EZ5)</f>
        <v>80</v>
      </c>
      <c r="FA6" s="361">
        <f t="shared" ref="FA6" ca="1" si="40">EZ6+1+SUM(FA5)</f>
        <v>81</v>
      </c>
      <c r="FB6" s="361">
        <f t="shared" ref="FB6" ca="1" si="41">FA6+1+SUM(FB5)</f>
        <v>83</v>
      </c>
      <c r="FC6" s="361">
        <f t="shared" ref="FC6" ca="1" si="42">FB6+1+SUM(FC5)</f>
        <v>84</v>
      </c>
      <c r="FD6" s="361">
        <f t="shared" ref="FD6" ca="1" si="43">FC6+1+SUM(FD5)</f>
        <v>85</v>
      </c>
      <c r="FE6" s="361">
        <f t="shared" ref="FE6" ca="1" si="44">FD6+1+SUM(FE5)</f>
        <v>87</v>
      </c>
      <c r="FF6" s="361">
        <f t="shared" ref="FF6" ca="1" si="45">FE6+1+SUM(FF5)</f>
        <v>88</v>
      </c>
      <c r="FG6" s="361">
        <f t="shared" ref="FG6" ca="1" si="46">FF6+1+SUM(FG5)</f>
        <v>89</v>
      </c>
      <c r="FH6" s="361">
        <f t="shared" ref="FH6" ca="1" si="47">FG6+1+SUM(FH5)</f>
        <v>91</v>
      </c>
      <c r="FI6" s="361">
        <f t="shared" ref="FI6" ca="1" si="48">FH6+1+SUM(FI5)</f>
        <v>92</v>
      </c>
      <c r="FJ6" s="361">
        <f t="shared" ref="FJ6" ca="1" si="49">FI6+1+SUM(FJ5)</f>
        <v>93</v>
      </c>
      <c r="FK6" s="361">
        <f t="shared" ref="FK6" ca="1" si="50">FJ6+1+SUM(FK5)</f>
        <v>95</v>
      </c>
      <c r="FL6" s="361">
        <f t="shared" ref="FL6" ca="1" si="51">FK6+1+SUM(FL5)</f>
        <v>96</v>
      </c>
      <c r="FM6" s="371"/>
      <c r="FN6" s="371"/>
      <c r="FO6" s="371"/>
      <c r="FP6" s="371"/>
      <c r="FQ6" s="371"/>
      <c r="FR6" s="371"/>
      <c r="FS6" s="371"/>
      <c r="FT6" s="371"/>
      <c r="FU6" s="371"/>
      <c r="FV6" s="371"/>
      <c r="FW6" s="371"/>
      <c r="FX6" s="361"/>
      <c r="FY6" s="363"/>
      <c r="FZ6" s="364"/>
      <c r="GA6" s="364"/>
      <c r="GB6" s="364"/>
      <c r="GC6" s="364"/>
      <c r="GD6" s="364"/>
      <c r="GE6" s="364"/>
      <c r="GF6" s="364"/>
      <c r="GG6" s="378"/>
      <c r="GH6" s="378"/>
      <c r="GI6" s="378"/>
      <c r="GJ6" s="378"/>
      <c r="GK6" s="378"/>
      <c r="GL6" s="378"/>
      <c r="GM6" s="378"/>
      <c r="GN6" s="378"/>
      <c r="GO6" s="378"/>
      <c r="GP6" s="378"/>
      <c r="GQ6" s="378"/>
      <c r="GR6" s="378"/>
      <c r="GS6" s="378"/>
      <c r="GT6" s="378"/>
      <c r="GU6" s="378"/>
      <c r="GV6" s="378"/>
      <c r="GW6" s="378"/>
      <c r="GX6" s="378"/>
      <c r="GY6" s="378"/>
      <c r="GZ6" s="378"/>
      <c r="HA6" s="378"/>
      <c r="HB6" s="378"/>
      <c r="HC6" s="378"/>
      <c r="HD6" s="378"/>
      <c r="HE6" s="378"/>
      <c r="HF6" s="378"/>
      <c r="HG6" s="378"/>
      <c r="HH6" s="378"/>
      <c r="HI6" s="378"/>
      <c r="HJ6" s="378"/>
      <c r="HK6" s="378"/>
      <c r="HL6" s="378"/>
      <c r="HM6" s="378"/>
      <c r="HN6" s="378"/>
      <c r="HO6" s="378"/>
      <c r="HP6" s="378"/>
      <c r="HQ6" s="378"/>
      <c r="HR6" s="11"/>
    </row>
    <row r="7" spans="1:226" s="297" customFormat="1" ht="14.1" hidden="1" customHeight="1" outlineLevel="1" x14ac:dyDescent="0.2">
      <c r="A7" s="108"/>
      <c r="B7" s="108"/>
      <c r="C7" s="108"/>
      <c r="D7" s="108"/>
      <c r="E7" s="108"/>
      <c r="F7" s="108"/>
      <c r="G7" s="108"/>
      <c r="H7" s="108"/>
      <c r="I7" s="207"/>
      <c r="J7" s="193"/>
      <c r="K7" s="298"/>
      <c r="L7" s="193"/>
      <c r="M7" s="359" t="str">
        <f>N7</f>
        <v>Locked Regional Confirm CBP (Units)</v>
      </c>
      <c r="N7" s="345" t="s">
        <v>578</v>
      </c>
      <c r="O7" s="217"/>
      <c r="P7" s="257"/>
      <c r="Q7" s="214" t="s">
        <v>221</v>
      </c>
      <c r="R7" s="385"/>
      <c r="S7" s="385"/>
      <c r="T7" s="383"/>
      <c r="U7" s="383"/>
      <c r="V7" s="108"/>
      <c r="W7" s="108"/>
      <c r="X7" s="108"/>
      <c r="Y7" s="207"/>
      <c r="Z7" s="207"/>
      <c r="AA7" s="207"/>
      <c r="AB7" s="207"/>
      <c r="AC7" s="207"/>
      <c r="AD7" s="207"/>
      <c r="AE7" s="207"/>
      <c r="AF7" s="207"/>
      <c r="AG7" s="207"/>
      <c r="AH7" s="207"/>
      <c r="AI7" s="207"/>
      <c r="AJ7" s="207"/>
      <c r="AK7" s="207"/>
      <c r="AL7" s="207"/>
      <c r="AM7" s="207"/>
      <c r="AN7" s="108"/>
      <c r="AO7" s="207"/>
      <c r="AP7" s="207"/>
      <c r="AQ7" s="207"/>
      <c r="AR7" s="207"/>
      <c r="AS7" s="207"/>
      <c r="AT7" s="207"/>
      <c r="AU7" s="207"/>
      <c r="AV7" s="207"/>
      <c r="AW7" s="207"/>
      <c r="AX7" s="207"/>
      <c r="AY7" s="207"/>
      <c r="AZ7" s="207"/>
      <c r="BA7" s="207"/>
      <c r="BB7" s="111"/>
      <c r="BC7" s="125"/>
      <c r="BD7" s="207"/>
      <c r="BE7" s="108"/>
      <c r="BF7" s="111"/>
      <c r="BG7" s="108"/>
      <c r="BH7" s="108"/>
      <c r="BI7" s="108"/>
      <c r="BJ7" s="111"/>
      <c r="BK7" s="108"/>
      <c r="BL7" s="108"/>
      <c r="BM7" s="108"/>
      <c r="BN7" s="111"/>
      <c r="BO7" s="108"/>
      <c r="BP7" s="108"/>
      <c r="BQ7" s="108"/>
      <c r="BR7" s="111"/>
      <c r="BS7"/>
      <c r="BT7"/>
      <c r="BU7"/>
      <c r="BV7"/>
      <c r="BW7"/>
      <c r="BX7"/>
      <c r="BY7"/>
      <c r="BZ7"/>
      <c r="CA7"/>
      <c r="CB7"/>
      <c r="CC7"/>
      <c r="CD7"/>
      <c r="CE7"/>
      <c r="CF7"/>
      <c r="CG7"/>
      <c r="CH7"/>
      <c r="CI7"/>
      <c r="CJ7"/>
      <c r="CK7"/>
      <c r="CL7"/>
      <c r="CM7"/>
      <c r="CN7" s="207"/>
      <c r="CO7" s="207"/>
      <c r="CP7" s="207"/>
      <c r="CQ7" s="207"/>
      <c r="CR7" s="207"/>
      <c r="CS7" s="207"/>
      <c r="CT7" s="207"/>
      <c r="CU7" s="207"/>
      <c r="CV7" s="207"/>
      <c r="CW7" s="207"/>
      <c r="CX7" s="207"/>
      <c r="CY7" s="207"/>
      <c r="CZ7" s="207"/>
      <c r="DA7" s="207"/>
      <c r="DB7" s="207"/>
      <c r="DC7" s="207"/>
      <c r="DD7" s="207"/>
      <c r="DE7" s="207"/>
      <c r="DF7" s="207"/>
      <c r="DG7" s="207"/>
      <c r="DH7" s="207"/>
      <c r="DI7" s="207"/>
      <c r="DJ7" s="207"/>
      <c r="DK7" s="207"/>
      <c r="DL7" s="207"/>
      <c r="DM7" s="207"/>
      <c r="DN7" s="207"/>
      <c r="DO7" s="361"/>
      <c r="DP7" s="361"/>
      <c r="DQ7" s="361"/>
      <c r="DR7" s="361"/>
      <c r="DS7" s="361"/>
      <c r="DT7" s="363" t="s">
        <v>297</v>
      </c>
      <c r="DU7" s="363">
        <f ca="1">IF(INDIRECT("r18c"&amp;DU$6,FALSE)=0,"",INDIRECT("r18c"&amp;DU$6,FALSE))</f>
        <v>40649</v>
      </c>
      <c r="DV7" s="363">
        <f t="shared" ref="DV7:FL7" ca="1" si="52">IF(INDIRECT("r18c"&amp;DV$6,FALSE)=0,"",INDIRECT("r18c"&amp;DV$6,FALSE))</f>
        <v>40679</v>
      </c>
      <c r="DW7" s="363">
        <f t="shared" ca="1" si="52"/>
        <v>40710</v>
      </c>
      <c r="DX7" s="363">
        <f t="shared" ca="1" si="52"/>
        <v>40740</v>
      </c>
      <c r="DY7" s="363">
        <f t="shared" ca="1" si="52"/>
        <v>40771</v>
      </c>
      <c r="DZ7" s="363">
        <f t="shared" ca="1" si="52"/>
        <v>40802</v>
      </c>
      <c r="EA7" s="363">
        <f t="shared" ca="1" si="52"/>
        <v>40832</v>
      </c>
      <c r="EB7" s="363">
        <f t="shared" ca="1" si="52"/>
        <v>40863</v>
      </c>
      <c r="EC7" s="363">
        <f t="shared" ca="1" si="52"/>
        <v>40893</v>
      </c>
      <c r="ED7" s="363">
        <f t="shared" ca="1" si="52"/>
        <v>40924</v>
      </c>
      <c r="EE7" s="363">
        <f t="shared" ca="1" si="52"/>
        <v>40955</v>
      </c>
      <c r="EF7" s="363">
        <f t="shared" ca="1" si="52"/>
        <v>40984</v>
      </c>
      <c r="EG7" s="363">
        <f t="shared" ca="1" si="52"/>
        <v>41015</v>
      </c>
      <c r="EH7" s="363">
        <f t="shared" ca="1" si="52"/>
        <v>41045</v>
      </c>
      <c r="EI7" s="363">
        <f t="shared" ca="1" si="52"/>
        <v>41076</v>
      </c>
      <c r="EJ7" s="363" t="str">
        <f t="shared" ca="1" si="52"/>
        <v/>
      </c>
      <c r="EK7" s="363" t="str">
        <f t="shared" ca="1" si="52"/>
        <v/>
      </c>
      <c r="EL7" s="363" t="str">
        <f t="shared" ca="1" si="52"/>
        <v/>
      </c>
      <c r="EM7" s="363" t="str">
        <f t="shared" ca="1" si="52"/>
        <v/>
      </c>
      <c r="EN7" s="363" t="str">
        <f t="shared" ca="1" si="52"/>
        <v/>
      </c>
      <c r="EO7" s="363" t="str">
        <f t="shared" ca="1" si="52"/>
        <v/>
      </c>
      <c r="EP7" s="363" t="str">
        <f t="shared" ca="1" si="52"/>
        <v/>
      </c>
      <c r="EQ7" s="363" t="str">
        <f t="shared" ca="1" si="52"/>
        <v/>
      </c>
      <c r="ER7" s="363" t="str">
        <f t="shared" ca="1" si="52"/>
        <v/>
      </c>
      <c r="ES7" s="363" t="str">
        <f t="shared" ca="1" si="52"/>
        <v/>
      </c>
      <c r="ET7" s="363" t="str">
        <f t="shared" ca="1" si="52"/>
        <v/>
      </c>
      <c r="EU7" s="363" t="str">
        <f t="shared" ca="1" si="52"/>
        <v/>
      </c>
      <c r="EV7" s="363" t="str">
        <f t="shared" ca="1" si="52"/>
        <v/>
      </c>
      <c r="EW7" s="363" t="str">
        <f t="shared" ca="1" si="52"/>
        <v/>
      </c>
      <c r="EX7" s="363" t="str">
        <f t="shared" ca="1" si="52"/>
        <v/>
      </c>
      <c r="EY7" s="363" t="str">
        <f t="shared" ca="1" si="52"/>
        <v/>
      </c>
      <c r="EZ7" s="363" t="str">
        <f t="shared" ca="1" si="52"/>
        <v/>
      </c>
      <c r="FA7" s="363" t="str">
        <f t="shared" ca="1" si="52"/>
        <v/>
      </c>
      <c r="FB7" s="363" t="str">
        <f t="shared" ca="1" si="52"/>
        <v/>
      </c>
      <c r="FC7" s="363" t="str">
        <f t="shared" ca="1" si="52"/>
        <v/>
      </c>
      <c r="FD7" s="363" t="str">
        <f t="shared" ca="1" si="52"/>
        <v/>
      </c>
      <c r="FE7" s="363" t="str">
        <f t="shared" ca="1" si="52"/>
        <v/>
      </c>
      <c r="FF7" s="363" t="str">
        <f t="shared" ca="1" si="52"/>
        <v/>
      </c>
      <c r="FG7" s="363" t="str">
        <f t="shared" ca="1" si="52"/>
        <v/>
      </c>
      <c r="FH7" s="363" t="str">
        <f t="shared" ca="1" si="52"/>
        <v/>
      </c>
      <c r="FI7" s="363" t="str">
        <f t="shared" ca="1" si="52"/>
        <v/>
      </c>
      <c r="FJ7" s="363" t="str">
        <f t="shared" ca="1" si="52"/>
        <v/>
      </c>
      <c r="FK7" s="363" t="str">
        <f t="shared" ca="1" si="52"/>
        <v/>
      </c>
      <c r="FL7" s="363" t="str">
        <f t="shared" ca="1" si="52"/>
        <v/>
      </c>
      <c r="FM7" s="371"/>
      <c r="FN7" s="371"/>
      <c r="FO7" s="371"/>
      <c r="FP7" s="371"/>
      <c r="FQ7" s="371"/>
      <c r="FR7" s="371"/>
      <c r="FS7" s="371"/>
      <c r="FT7" s="371"/>
      <c r="FU7" s="371"/>
      <c r="FV7" s="371"/>
      <c r="FW7" s="371"/>
      <c r="FX7" s="361"/>
      <c r="FY7" s="363"/>
      <c r="FZ7" s="364"/>
      <c r="GA7" s="364"/>
      <c r="GB7" s="364"/>
      <c r="GC7" s="364"/>
      <c r="GD7" s="364"/>
      <c r="GE7" s="364"/>
      <c r="GF7" s="364"/>
      <c r="GG7" s="378"/>
      <c r="GH7" s="378"/>
      <c r="GI7" s="378"/>
      <c r="GJ7" s="378"/>
      <c r="GK7" s="378"/>
      <c r="GL7" s="378"/>
      <c r="GM7" s="378"/>
      <c r="GN7" s="378"/>
      <c r="GO7" s="378"/>
      <c r="GP7" s="378"/>
      <c r="GQ7" s="378"/>
      <c r="GR7" s="378"/>
      <c r="GS7" s="378"/>
      <c r="GT7" s="378"/>
      <c r="GU7" s="378"/>
      <c r="GV7" s="378"/>
      <c r="GW7" s="378"/>
      <c r="GX7" s="378"/>
      <c r="GY7" s="378"/>
      <c r="GZ7" s="378"/>
      <c r="HA7" s="378"/>
      <c r="HB7" s="378"/>
      <c r="HC7" s="378"/>
      <c r="HD7" s="378"/>
      <c r="HE7" s="378"/>
      <c r="HF7" s="378"/>
      <c r="HG7" s="378"/>
      <c r="HH7" s="378"/>
      <c r="HI7" s="378"/>
      <c r="HJ7" s="378"/>
      <c r="HK7" s="378"/>
      <c r="HL7" s="378"/>
      <c r="HM7" s="378"/>
      <c r="HN7" s="378"/>
      <c r="HO7" s="378"/>
      <c r="HP7" s="378"/>
      <c r="HQ7" s="378"/>
      <c r="HR7" s="11"/>
    </row>
    <row r="8" spans="1:226" s="297" customFormat="1" ht="14.1" hidden="1" customHeight="1" outlineLevel="1" x14ac:dyDescent="0.2">
      <c r="A8" s="108"/>
      <c r="B8" s="109"/>
      <c r="C8" s="109"/>
      <c r="D8" s="197"/>
      <c r="E8" s="197"/>
      <c r="F8" s="197"/>
      <c r="G8" s="197"/>
      <c r="H8" s="108"/>
      <c r="I8" s="198"/>
      <c r="J8" s="193"/>
      <c r="K8" s="193"/>
      <c r="M8" s="425"/>
      <c r="N8" s="425"/>
      <c r="O8" s="240"/>
      <c r="P8" s="257"/>
      <c r="Q8" s="214" t="s">
        <v>221</v>
      </c>
      <c r="R8" s="385"/>
      <c r="S8" s="385"/>
      <c r="T8" s="383"/>
      <c r="U8" s="383"/>
      <c r="V8" s="108"/>
      <c r="W8" s="108"/>
      <c r="X8" s="108"/>
      <c r="Y8"/>
      <c r="Z8"/>
      <c r="AA8"/>
      <c r="AB8"/>
      <c r="AC8"/>
      <c r="AD8"/>
      <c r="AE8"/>
      <c r="AF8"/>
      <c r="AG8"/>
      <c r="AH8"/>
      <c r="AI8"/>
      <c r="AJ8"/>
      <c r="AK8" s="207"/>
      <c r="AL8" s="207"/>
      <c r="AM8" s="207"/>
      <c r="AN8" s="108"/>
      <c r="AO8" s="207"/>
      <c r="AP8" s="207"/>
      <c r="AQ8" s="207"/>
      <c r="AR8" s="108"/>
      <c r="AS8" s="108"/>
      <c r="AT8" s="111"/>
      <c r="AU8" s="108"/>
      <c r="AV8" s="108"/>
      <c r="AW8" s="108"/>
      <c r="AX8" s="111"/>
      <c r="AY8" s="108"/>
      <c r="AZ8" s="108"/>
      <c r="BA8" s="108"/>
      <c r="BB8" s="111"/>
      <c r="BC8" s="125"/>
      <c r="BD8" s="207"/>
      <c r="BE8" s="108"/>
      <c r="BF8" s="111"/>
      <c r="BG8" s="108"/>
      <c r="BH8" s="108"/>
      <c r="BI8" s="108"/>
      <c r="BJ8" s="111"/>
      <c r="BK8" s="108"/>
      <c r="BL8" s="108"/>
      <c r="BM8" s="108"/>
      <c r="BN8" s="111"/>
      <c r="BO8" s="108"/>
      <c r="BP8" s="108"/>
      <c r="BQ8" s="108"/>
      <c r="BR8" s="111"/>
      <c r="BS8"/>
      <c r="BT8"/>
      <c r="BU8"/>
      <c r="BV8"/>
      <c r="BW8"/>
      <c r="BX8"/>
      <c r="BY8"/>
      <c r="BZ8"/>
      <c r="CA8"/>
      <c r="CB8"/>
      <c r="CC8"/>
      <c r="CD8"/>
      <c r="CE8"/>
      <c r="CF8"/>
      <c r="CG8"/>
      <c r="CH8"/>
      <c r="CI8"/>
      <c r="CJ8"/>
      <c r="CK8"/>
      <c r="CL8"/>
      <c r="CM8"/>
      <c r="CN8" s="207"/>
      <c r="CO8" s="207"/>
      <c r="CP8" s="207"/>
      <c r="CQ8" s="207"/>
      <c r="CR8" s="207"/>
      <c r="CS8" s="207"/>
      <c r="CT8" s="207"/>
      <c r="CU8" s="207"/>
      <c r="CV8" s="207"/>
      <c r="CW8" s="207"/>
      <c r="CX8" s="207"/>
      <c r="CY8" s="207"/>
      <c r="CZ8" s="207"/>
      <c r="DA8" s="207"/>
      <c r="DB8" s="207"/>
      <c r="DC8" s="207"/>
      <c r="DD8" s="207"/>
      <c r="DE8" s="207"/>
      <c r="DF8" s="207"/>
      <c r="DG8" s="207"/>
      <c r="DH8" s="207"/>
      <c r="DI8" s="207"/>
      <c r="DJ8" s="207"/>
      <c r="DK8" s="207"/>
      <c r="DL8" s="207"/>
      <c r="DM8" s="207"/>
      <c r="DN8" s="207"/>
      <c r="DO8" s="363" t="str">
        <f>M5</f>
        <v>Previous Regional CBP (n-3) (units)</v>
      </c>
      <c r="DP8" s="372">
        <f ca="1">SUM(DU8:FL8)</f>
        <v>0</v>
      </c>
      <c r="DQ8" s="361"/>
      <c r="DR8" s="361"/>
      <c r="DS8" s="361" t="s">
        <v>298</v>
      </c>
      <c r="DT8" s="363" t="str">
        <f>M7</f>
        <v>Locked Regional Confirm CBP (Units)</v>
      </c>
      <c r="DU8" s="364">
        <f ca="1">SUMIF(INDIRECT("$Q$18:$Q$"&amp;$S$15),$DT8,OFFSET(INDIRECT("$W$18:$W$"&amp;$S$15),0,DU$6-COLUMN($W$18)))</f>
        <v>0</v>
      </c>
      <c r="DV8" s="364">
        <f t="shared" ref="DV8:FL10" ca="1" si="53">SUMIF(INDIRECT("$Q$18:$Q$"&amp;$S$15),$DT8,OFFSET(INDIRECT("$W$18:$W$"&amp;$S$15),0,DV$6-COLUMN($W$18)))</f>
        <v>0</v>
      </c>
      <c r="DW8" s="364">
        <f t="shared" ca="1" si="53"/>
        <v>0</v>
      </c>
      <c r="DX8" s="364">
        <f t="shared" ca="1" si="53"/>
        <v>0</v>
      </c>
      <c r="DY8" s="364">
        <f t="shared" ca="1" si="53"/>
        <v>0</v>
      </c>
      <c r="DZ8" s="364">
        <f t="shared" ca="1" si="53"/>
        <v>0</v>
      </c>
      <c r="EA8" s="364">
        <f t="shared" ca="1" si="53"/>
        <v>0</v>
      </c>
      <c r="EB8" s="364">
        <f t="shared" ca="1" si="53"/>
        <v>0</v>
      </c>
      <c r="EC8" s="364">
        <f t="shared" ca="1" si="53"/>
        <v>0</v>
      </c>
      <c r="ED8" s="364">
        <f t="shared" ca="1" si="53"/>
        <v>0</v>
      </c>
      <c r="EE8" s="364">
        <f t="shared" ca="1" si="53"/>
        <v>0</v>
      </c>
      <c r="EF8" s="364">
        <f t="shared" ca="1" si="53"/>
        <v>0</v>
      </c>
      <c r="EG8" s="364">
        <f t="shared" ca="1" si="53"/>
        <v>0</v>
      </c>
      <c r="EH8" s="364">
        <f t="shared" ca="1" si="53"/>
        <v>0</v>
      </c>
      <c r="EI8" s="364">
        <f t="shared" ca="1" si="53"/>
        <v>0</v>
      </c>
      <c r="EJ8" s="364">
        <f t="shared" ca="1" si="53"/>
        <v>0</v>
      </c>
      <c r="EK8" s="364">
        <f t="shared" ca="1" si="53"/>
        <v>0</v>
      </c>
      <c r="EL8" s="364">
        <f t="shared" ca="1" si="53"/>
        <v>0</v>
      </c>
      <c r="EM8" s="364">
        <f t="shared" ca="1" si="53"/>
        <v>0</v>
      </c>
      <c r="EN8" s="364">
        <f t="shared" ca="1" si="53"/>
        <v>0</v>
      </c>
      <c r="EO8" s="364">
        <f t="shared" ca="1" si="53"/>
        <v>0</v>
      </c>
      <c r="EP8" s="364">
        <f t="shared" ca="1" si="53"/>
        <v>0</v>
      </c>
      <c r="EQ8" s="364">
        <f t="shared" ca="1" si="53"/>
        <v>0</v>
      </c>
      <c r="ER8" s="364">
        <f t="shared" ca="1" si="53"/>
        <v>0</v>
      </c>
      <c r="ES8" s="364">
        <f t="shared" ca="1" si="53"/>
        <v>0</v>
      </c>
      <c r="ET8" s="364">
        <f t="shared" ca="1" si="53"/>
        <v>0</v>
      </c>
      <c r="EU8" s="364">
        <f t="shared" ca="1" si="53"/>
        <v>0</v>
      </c>
      <c r="EV8" s="364">
        <f t="shared" ca="1" si="53"/>
        <v>0</v>
      </c>
      <c r="EW8" s="364">
        <f t="shared" ca="1" si="53"/>
        <v>0</v>
      </c>
      <c r="EX8" s="364">
        <f t="shared" ca="1" si="53"/>
        <v>0</v>
      </c>
      <c r="EY8" s="364">
        <f t="shared" ca="1" si="53"/>
        <v>0</v>
      </c>
      <c r="EZ8" s="364">
        <f t="shared" ca="1" si="53"/>
        <v>0</v>
      </c>
      <c r="FA8" s="364">
        <f t="shared" ca="1" si="53"/>
        <v>0</v>
      </c>
      <c r="FB8" s="364">
        <f t="shared" ca="1" si="53"/>
        <v>0</v>
      </c>
      <c r="FC8" s="364">
        <f t="shared" ca="1" si="53"/>
        <v>0</v>
      </c>
      <c r="FD8" s="364">
        <f t="shared" ca="1" si="53"/>
        <v>0</v>
      </c>
      <c r="FE8" s="364">
        <f t="shared" ca="1" si="53"/>
        <v>0</v>
      </c>
      <c r="FF8" s="364">
        <f t="shared" ca="1" si="53"/>
        <v>0</v>
      </c>
      <c r="FG8" s="364">
        <f t="shared" ca="1" si="53"/>
        <v>0</v>
      </c>
      <c r="FH8" s="364">
        <f t="shared" ca="1" si="53"/>
        <v>0</v>
      </c>
      <c r="FI8" s="364">
        <f t="shared" ca="1" si="53"/>
        <v>0</v>
      </c>
      <c r="FJ8" s="364">
        <f t="shared" ca="1" si="53"/>
        <v>0</v>
      </c>
      <c r="FK8" s="364">
        <f t="shared" ca="1" si="53"/>
        <v>0</v>
      </c>
      <c r="FL8" s="364">
        <f t="shared" ca="1" si="53"/>
        <v>0</v>
      </c>
      <c r="FM8" s="371"/>
      <c r="FN8" s="371"/>
      <c r="FO8" s="371"/>
      <c r="FP8" s="371"/>
      <c r="FQ8" s="371"/>
      <c r="FR8" s="371"/>
      <c r="FS8" s="371"/>
      <c r="FT8" s="371"/>
      <c r="FU8" s="371"/>
      <c r="FV8" s="371"/>
      <c r="FW8" s="371"/>
      <c r="FX8" s="361"/>
      <c r="FY8" s="363"/>
      <c r="FZ8" s="364"/>
      <c r="GA8" s="364"/>
      <c r="GB8" s="364"/>
      <c r="GC8" s="364"/>
      <c r="GD8" s="364"/>
      <c r="GE8" s="364"/>
      <c r="GF8" s="364"/>
      <c r="GG8" s="378"/>
      <c r="GH8" s="378"/>
      <c r="GI8" s="378"/>
      <c r="GJ8" s="378"/>
      <c r="GK8" s="378"/>
      <c r="GL8" s="378"/>
      <c r="GM8" s="378"/>
      <c r="GN8" s="378"/>
      <c r="GO8" s="378"/>
      <c r="GP8" s="378"/>
      <c r="GQ8" s="378"/>
      <c r="GR8" s="378"/>
      <c r="GS8" s="378"/>
      <c r="GT8" s="378"/>
      <c r="GU8" s="378"/>
      <c r="GV8" s="378"/>
      <c r="GW8" s="378"/>
      <c r="GX8" s="378"/>
      <c r="GY8" s="378"/>
      <c r="GZ8" s="378"/>
      <c r="HA8" s="378"/>
      <c r="HB8" s="378"/>
      <c r="HC8" s="378"/>
      <c r="HD8" s="378"/>
      <c r="HE8" s="378"/>
      <c r="HF8" s="378"/>
      <c r="HG8" s="378"/>
      <c r="HH8" s="378"/>
      <c r="HI8" s="378"/>
      <c r="HJ8" s="378"/>
      <c r="HK8" s="378"/>
      <c r="HL8" s="378"/>
      <c r="HM8" s="378"/>
      <c r="HN8" s="378"/>
      <c r="HO8" s="378"/>
      <c r="HP8" s="378"/>
      <c r="HQ8" s="378"/>
      <c r="HR8" s="11"/>
    </row>
    <row r="9" spans="1:226" s="297" customFormat="1" ht="14.1" hidden="1" customHeight="1" outlineLevel="1" x14ac:dyDescent="0.2">
      <c r="A9" s="108"/>
      <c r="B9" s="109"/>
      <c r="C9" s="109"/>
      <c r="D9" s="197"/>
      <c r="E9" s="197"/>
      <c r="F9" s="197"/>
      <c r="G9" s="197"/>
      <c r="H9" s="108"/>
      <c r="I9" s="198"/>
      <c r="J9" s="207"/>
      <c r="K9" s="207"/>
      <c r="L9" s="207"/>
      <c r="M9" s="207"/>
      <c r="N9" s="207"/>
      <c r="O9" s="228"/>
      <c r="P9" s="258"/>
      <c r="Q9" s="214" t="s">
        <v>221</v>
      </c>
      <c r="R9" s="194"/>
      <c r="S9" s="194"/>
      <c r="T9" s="194"/>
      <c r="U9" s="194"/>
      <c r="V9" s="108"/>
      <c r="W9" s="108"/>
      <c r="X9" s="108"/>
      <c r="Y9" s="108"/>
      <c r="Z9" s="111"/>
      <c r="AA9" s="108"/>
      <c r="AB9" s="108"/>
      <c r="AC9" s="207"/>
      <c r="AD9" s="207"/>
      <c r="AE9" s="207"/>
      <c r="AF9"/>
      <c r="AG9" s="207"/>
      <c r="AH9" s="207"/>
      <c r="AI9" s="207"/>
      <c r="AJ9" s="207"/>
      <c r="AK9" s="207"/>
      <c r="AL9" s="207"/>
      <c r="AM9" s="207"/>
      <c r="AN9" s="207"/>
      <c r="AO9" s="207"/>
      <c r="AP9" s="207"/>
      <c r="AQ9" s="207"/>
      <c r="AR9" s="108"/>
      <c r="AS9" s="108"/>
      <c r="AT9" s="111"/>
      <c r="AU9" s="108"/>
      <c r="AV9" s="108"/>
      <c r="AW9" s="108"/>
      <c r="AX9" s="111"/>
      <c r="AY9" s="108"/>
      <c r="AZ9" s="108"/>
      <c r="BA9" s="108"/>
      <c r="BB9" s="111"/>
      <c r="BC9" s="194" t="s">
        <v>362</v>
      </c>
      <c r="BD9" s="108"/>
      <c r="BE9" s="108"/>
      <c r="BF9" s="111"/>
      <c r="BG9" s="108"/>
      <c r="BH9" s="108"/>
      <c r="BI9" s="108"/>
      <c r="BJ9" s="111"/>
      <c r="BK9" s="108"/>
      <c r="BL9" s="108"/>
      <c r="BM9" s="108"/>
      <c r="BN9" s="111"/>
      <c r="BO9" s="108"/>
      <c r="BP9" s="108"/>
      <c r="BQ9" s="108"/>
      <c r="BR9" s="111"/>
      <c r="BS9"/>
      <c r="BT9"/>
      <c r="BU9"/>
      <c r="BV9"/>
      <c r="BW9"/>
      <c r="BX9"/>
      <c r="BY9"/>
      <c r="BZ9"/>
      <c r="CA9"/>
      <c r="CB9"/>
      <c r="CC9"/>
      <c r="CD9"/>
      <c r="CE9"/>
      <c r="CF9"/>
      <c r="CG9"/>
      <c r="CH9"/>
      <c r="CI9"/>
      <c r="CJ9"/>
      <c r="CK9"/>
      <c r="CL9"/>
      <c r="CM9"/>
      <c r="CN9" s="207"/>
      <c r="CO9" s="207"/>
      <c r="CP9" s="207"/>
      <c r="CQ9" s="207"/>
      <c r="CR9" s="207"/>
      <c r="CS9" s="207"/>
      <c r="CT9" s="207"/>
      <c r="CU9" s="207"/>
      <c r="CV9" s="207"/>
      <c r="CW9" s="207"/>
      <c r="CX9" s="207"/>
      <c r="CY9" s="207"/>
      <c r="CZ9" s="207"/>
      <c r="DA9" s="207"/>
      <c r="DB9" s="207"/>
      <c r="DC9" s="207"/>
      <c r="DD9" s="207"/>
      <c r="DE9" s="207"/>
      <c r="DF9" s="207"/>
      <c r="DG9" s="207"/>
      <c r="DH9" s="207"/>
      <c r="DI9" s="207"/>
      <c r="DJ9" s="207"/>
      <c r="DK9" s="207"/>
      <c r="DL9" s="207"/>
      <c r="DM9" s="207"/>
      <c r="DN9" s="207"/>
      <c r="DO9" s="363" t="str">
        <f>M6</f>
        <v>Regional CBP Override (Units)</v>
      </c>
      <c r="DP9" s="372">
        <f ca="1">SUM(DU9:FL9)</f>
        <v>0</v>
      </c>
      <c r="DQ9" s="361"/>
      <c r="DR9" s="361"/>
      <c r="DS9" s="361" t="s">
        <v>298</v>
      </c>
      <c r="DT9" s="363" t="str">
        <f>M6</f>
        <v>Regional CBP Override (Units)</v>
      </c>
      <c r="DU9" s="364">
        <f t="shared" ref="DU9:EJ10" ca="1" si="54">SUMIF(INDIRECT("$Q$18:$Q$"&amp;$S$15),$DT9,OFFSET(INDIRECT("$W$18:$W$"&amp;$S$15),0,DU$6-COLUMN($W$18)))</f>
        <v>0</v>
      </c>
      <c r="DV9" s="364">
        <f t="shared" ca="1" si="54"/>
        <v>0</v>
      </c>
      <c r="DW9" s="364">
        <f t="shared" ca="1" si="54"/>
        <v>0</v>
      </c>
      <c r="DX9" s="364">
        <f t="shared" ca="1" si="54"/>
        <v>0</v>
      </c>
      <c r="DY9" s="364">
        <f t="shared" ca="1" si="54"/>
        <v>0</v>
      </c>
      <c r="DZ9" s="364">
        <f t="shared" ca="1" si="54"/>
        <v>0</v>
      </c>
      <c r="EA9" s="364">
        <f t="shared" ca="1" si="54"/>
        <v>0</v>
      </c>
      <c r="EB9" s="364">
        <f t="shared" ca="1" si="54"/>
        <v>0</v>
      </c>
      <c r="EC9" s="364">
        <f t="shared" ca="1" si="54"/>
        <v>0</v>
      </c>
      <c r="ED9" s="364">
        <f t="shared" ca="1" si="54"/>
        <v>0</v>
      </c>
      <c r="EE9" s="364">
        <f t="shared" ca="1" si="54"/>
        <v>0</v>
      </c>
      <c r="EF9" s="364">
        <f t="shared" ca="1" si="54"/>
        <v>0</v>
      </c>
      <c r="EG9" s="364">
        <f t="shared" ca="1" si="54"/>
        <v>0</v>
      </c>
      <c r="EH9" s="364">
        <f t="shared" ca="1" si="54"/>
        <v>0</v>
      </c>
      <c r="EI9" s="364">
        <f t="shared" ca="1" si="54"/>
        <v>0</v>
      </c>
      <c r="EJ9" s="364">
        <f t="shared" ca="1" si="54"/>
        <v>0</v>
      </c>
      <c r="EK9" s="364">
        <f t="shared" ca="1" si="53"/>
        <v>0</v>
      </c>
      <c r="EL9" s="364">
        <f t="shared" ca="1" si="53"/>
        <v>0</v>
      </c>
      <c r="EM9" s="364">
        <f t="shared" ca="1" si="53"/>
        <v>0</v>
      </c>
      <c r="EN9" s="364">
        <f t="shared" ca="1" si="53"/>
        <v>0</v>
      </c>
      <c r="EO9" s="364">
        <f t="shared" ca="1" si="53"/>
        <v>0</v>
      </c>
      <c r="EP9" s="364">
        <f t="shared" ca="1" si="53"/>
        <v>0</v>
      </c>
      <c r="EQ9" s="364">
        <f t="shared" ca="1" si="53"/>
        <v>0</v>
      </c>
      <c r="ER9" s="364">
        <f t="shared" ca="1" si="53"/>
        <v>0</v>
      </c>
      <c r="ES9" s="364">
        <f t="shared" ca="1" si="53"/>
        <v>0</v>
      </c>
      <c r="ET9" s="364">
        <f t="shared" ca="1" si="53"/>
        <v>0</v>
      </c>
      <c r="EU9" s="364">
        <f t="shared" ca="1" si="53"/>
        <v>0</v>
      </c>
      <c r="EV9" s="364">
        <f t="shared" ca="1" si="53"/>
        <v>0</v>
      </c>
      <c r="EW9" s="364">
        <f t="shared" ca="1" si="53"/>
        <v>0</v>
      </c>
      <c r="EX9" s="364">
        <f t="shared" ca="1" si="53"/>
        <v>0</v>
      </c>
      <c r="EY9" s="364">
        <f t="shared" ca="1" si="53"/>
        <v>0</v>
      </c>
      <c r="EZ9" s="364">
        <f t="shared" ca="1" si="53"/>
        <v>0</v>
      </c>
      <c r="FA9" s="364">
        <f t="shared" ca="1" si="53"/>
        <v>0</v>
      </c>
      <c r="FB9" s="364">
        <f t="shared" ca="1" si="53"/>
        <v>0</v>
      </c>
      <c r="FC9" s="364">
        <f t="shared" ca="1" si="53"/>
        <v>0</v>
      </c>
      <c r="FD9" s="364">
        <f t="shared" ca="1" si="53"/>
        <v>0</v>
      </c>
      <c r="FE9" s="364">
        <f t="shared" ca="1" si="53"/>
        <v>0</v>
      </c>
      <c r="FF9" s="364">
        <f t="shared" ca="1" si="53"/>
        <v>0</v>
      </c>
      <c r="FG9" s="364">
        <f t="shared" ca="1" si="53"/>
        <v>0</v>
      </c>
      <c r="FH9" s="364">
        <f t="shared" ca="1" si="53"/>
        <v>0</v>
      </c>
      <c r="FI9" s="364">
        <f t="shared" ca="1" si="53"/>
        <v>0</v>
      </c>
      <c r="FJ9" s="364">
        <f t="shared" ca="1" si="53"/>
        <v>0</v>
      </c>
      <c r="FK9" s="364">
        <f t="shared" ca="1" si="53"/>
        <v>0</v>
      </c>
      <c r="FL9" s="364">
        <f t="shared" ca="1" si="53"/>
        <v>0</v>
      </c>
      <c r="FM9" s="371"/>
      <c r="FN9" s="371"/>
      <c r="FO9" s="371"/>
      <c r="FP9" s="371"/>
      <c r="FQ9" s="371"/>
      <c r="FR9" s="371"/>
      <c r="FS9" s="371"/>
      <c r="FT9" s="371"/>
      <c r="FU9" s="371"/>
      <c r="FV9" s="371"/>
      <c r="FW9" s="371"/>
      <c r="FX9" s="361"/>
      <c r="FY9" s="363"/>
      <c r="FZ9" s="364"/>
      <c r="GA9" s="364"/>
      <c r="GB9" s="364"/>
      <c r="GC9" s="364"/>
      <c r="GD9" s="364"/>
      <c r="GE9" s="364"/>
      <c r="GF9" s="364"/>
      <c r="GG9" s="378"/>
      <c r="GH9" s="378"/>
      <c r="GI9" s="378"/>
      <c r="GJ9" s="378"/>
      <c r="GK9" s="378"/>
      <c r="GL9" s="378"/>
      <c r="GM9" s="378"/>
      <c r="GN9" s="378"/>
      <c r="GO9" s="378"/>
      <c r="GP9" s="378"/>
      <c r="GQ9" s="378"/>
      <c r="GR9" s="378"/>
      <c r="GS9" s="378"/>
      <c r="GT9" s="378"/>
      <c r="GU9" s="378"/>
      <c r="GV9" s="378"/>
      <c r="GW9" s="378"/>
      <c r="GX9" s="378"/>
      <c r="GY9" s="378"/>
      <c r="GZ9" s="378"/>
      <c r="HA9" s="378"/>
      <c r="HB9" s="378"/>
      <c r="HC9" s="378"/>
      <c r="HD9" s="378"/>
      <c r="HE9" s="378"/>
      <c r="HF9" s="378"/>
      <c r="HG9" s="378"/>
      <c r="HH9" s="378"/>
      <c r="HI9" s="378"/>
      <c r="HJ9" s="378"/>
      <c r="HK9" s="378"/>
      <c r="HL9" s="378"/>
      <c r="HM9" s="378"/>
      <c r="HN9" s="378"/>
      <c r="HO9" s="378"/>
      <c r="HP9" s="378"/>
      <c r="HQ9" s="378"/>
      <c r="HR9" s="11"/>
    </row>
    <row r="10" spans="1:226" s="297" customFormat="1" ht="11.85" hidden="1" customHeight="1" outlineLevel="1" x14ac:dyDescent="0.2">
      <c r="A10" s="108"/>
      <c r="B10" s="109"/>
      <c r="C10" s="109"/>
      <c r="D10" s="197"/>
      <c r="E10" s="197"/>
      <c r="F10" s="197"/>
      <c r="G10" s="197"/>
      <c r="H10" s="193"/>
      <c r="I10" s="198"/>
      <c r="J10" s="207"/>
      <c r="K10" s="207"/>
      <c r="L10" s="207"/>
      <c r="M10" s="207"/>
      <c r="N10" s="207"/>
      <c r="O10" s="381" t="s">
        <v>445</v>
      </c>
      <c r="P10" s="381" t="s">
        <v>488</v>
      </c>
      <c r="Q10" s="214" t="s">
        <v>221</v>
      </c>
      <c r="R10" s="194" t="s">
        <v>588</v>
      </c>
      <c r="S10" s="194">
        <f t="array" aca="1" ref="S10" ca="1">SUM(IF(FREQUENCY(IF(SUBTOTAL(3,OFFSET(P19,ROW(INDIRECT("p19:p"&amp;Last_downloaded_item_row))-ROW(P19),0)),MATCH(INDIRECT("p19:p"&amp;Last_downloaded_item_row),INDIRECT("p19:p"&amp;Last_downloaded_item_row),0)),MATCH(INDIRECT("p19:p"&amp;Last_downloaded_item_row),INDIRECT("p19:p"&amp;Last_downloaded_item_row),0)),1))</f>
        <v>5</v>
      </c>
      <c r="T10" s="194"/>
      <c r="U10" s="194"/>
      <c r="V10" s="108"/>
      <c r="W10" s="207"/>
      <c r="X10" s="207"/>
      <c r="Y10" s="108"/>
      <c r="Z10" s="111"/>
      <c r="AA10" s="108"/>
      <c r="AB10" s="108"/>
      <c r="AC10" s="108"/>
      <c r="AD10" s="111"/>
      <c r="AE10" s="108"/>
      <c r="AF10" s="108"/>
      <c r="AG10" s="108"/>
      <c r="AH10" s="111"/>
      <c r="AI10" s="245"/>
      <c r="AJ10" s="245"/>
      <c r="AK10" s="207"/>
      <c r="AL10" s="207"/>
      <c r="AM10" s="207"/>
      <c r="AN10" s="207"/>
      <c r="AO10" s="207"/>
      <c r="AP10" s="207"/>
      <c r="AQ10" s="207"/>
      <c r="AR10" s="108"/>
      <c r="AS10" s="108"/>
      <c r="AT10" s="111"/>
      <c r="AU10" s="108"/>
      <c r="AV10" s="108"/>
      <c r="AW10" s="108"/>
      <c r="AX10" s="111"/>
      <c r="AY10" s="108"/>
      <c r="AZ10" s="108"/>
      <c r="BA10" s="108"/>
      <c r="BB10" s="111"/>
      <c r="BC10" s="108"/>
      <c r="BD10" s="108"/>
      <c r="BE10" s="108"/>
      <c r="BF10" s="111"/>
      <c r="BG10" s="108"/>
      <c r="BH10" s="108"/>
      <c r="BI10" s="108"/>
      <c r="BJ10" s="111"/>
      <c r="BK10" s="108"/>
      <c r="BL10" s="108"/>
      <c r="BM10" s="108"/>
      <c r="BN10" s="111"/>
      <c r="BO10" s="108"/>
      <c r="BP10" s="108"/>
      <c r="BQ10" s="108"/>
      <c r="BR10" s="111"/>
      <c r="BS10"/>
      <c r="BT10"/>
      <c r="BU10"/>
      <c r="BV10"/>
      <c r="BW10"/>
      <c r="BX10"/>
      <c r="BY10"/>
      <c r="BZ10"/>
      <c r="CA10"/>
      <c r="CB10"/>
      <c r="CC10"/>
      <c r="CD10"/>
      <c r="CE10"/>
      <c r="CF10"/>
      <c r="CG10"/>
      <c r="CH10"/>
      <c r="CI10"/>
      <c r="CJ10"/>
      <c r="CK10"/>
      <c r="CL10"/>
      <c r="CM10"/>
      <c r="CN10" s="207"/>
      <c r="CO10" s="207"/>
      <c r="CP10" s="207"/>
      <c r="CQ10" s="207"/>
      <c r="CR10" s="207"/>
      <c r="CS10" s="207"/>
      <c r="CT10" s="207"/>
      <c r="CU10" s="207"/>
      <c r="CV10" s="207"/>
      <c r="CW10" s="207"/>
      <c r="CX10" s="207"/>
      <c r="CY10" s="207"/>
      <c r="CZ10" s="207"/>
      <c r="DA10" s="207"/>
      <c r="DB10" s="207"/>
      <c r="DC10" s="207"/>
      <c r="DD10" s="207"/>
      <c r="DE10" s="207"/>
      <c r="DF10" s="207"/>
      <c r="DG10" s="207"/>
      <c r="DH10" s="207"/>
      <c r="DI10" s="207"/>
      <c r="DJ10" s="207"/>
      <c r="DK10" s="207"/>
      <c r="DL10" s="207"/>
      <c r="DM10" s="207"/>
      <c r="DN10" s="207"/>
      <c r="DO10" s="363" t="str">
        <f>M7</f>
        <v>Locked Regional Confirm CBP (Units)</v>
      </c>
      <c r="DP10" s="372">
        <f ca="1">SUM(DU10:FL10)</f>
        <v>0</v>
      </c>
      <c r="DQ10" s="361"/>
      <c r="DR10" s="361"/>
      <c r="DS10" s="361" t="s">
        <v>298</v>
      </c>
      <c r="DT10" s="363" t="str">
        <f>M5</f>
        <v>Previous Regional CBP (n-3) (units)</v>
      </c>
      <c r="DU10" s="364">
        <f t="shared" ca="1" si="54"/>
        <v>0</v>
      </c>
      <c r="DV10" s="364">
        <f t="shared" ca="1" si="53"/>
        <v>0</v>
      </c>
      <c r="DW10" s="364">
        <f t="shared" ca="1" si="53"/>
        <v>0</v>
      </c>
      <c r="DX10" s="364">
        <f t="shared" ca="1" si="53"/>
        <v>0</v>
      </c>
      <c r="DY10" s="364">
        <f t="shared" ca="1" si="53"/>
        <v>0</v>
      </c>
      <c r="DZ10" s="364">
        <f t="shared" ca="1" si="53"/>
        <v>0</v>
      </c>
      <c r="EA10" s="364">
        <f t="shared" ca="1" si="53"/>
        <v>0</v>
      </c>
      <c r="EB10" s="364">
        <f t="shared" ca="1" si="53"/>
        <v>0</v>
      </c>
      <c r="EC10" s="364">
        <f t="shared" ca="1" si="53"/>
        <v>0</v>
      </c>
      <c r="ED10" s="364">
        <f t="shared" ca="1" si="53"/>
        <v>0</v>
      </c>
      <c r="EE10" s="364">
        <f t="shared" ca="1" si="53"/>
        <v>0</v>
      </c>
      <c r="EF10" s="364">
        <f t="shared" ca="1" si="53"/>
        <v>0</v>
      </c>
      <c r="EG10" s="364">
        <f t="shared" ca="1" si="53"/>
        <v>0</v>
      </c>
      <c r="EH10" s="364">
        <f t="shared" ca="1" si="53"/>
        <v>0</v>
      </c>
      <c r="EI10" s="364">
        <f t="shared" ca="1" si="53"/>
        <v>0</v>
      </c>
      <c r="EJ10" s="364">
        <f t="shared" ca="1" si="53"/>
        <v>0</v>
      </c>
      <c r="EK10" s="364">
        <f t="shared" ca="1" si="53"/>
        <v>0</v>
      </c>
      <c r="EL10" s="364">
        <f t="shared" ca="1" si="53"/>
        <v>0</v>
      </c>
      <c r="EM10" s="364">
        <f t="shared" ca="1" si="53"/>
        <v>0</v>
      </c>
      <c r="EN10" s="364">
        <f t="shared" ca="1" si="53"/>
        <v>0</v>
      </c>
      <c r="EO10" s="364">
        <f t="shared" ca="1" si="53"/>
        <v>0</v>
      </c>
      <c r="EP10" s="364">
        <f t="shared" ca="1" si="53"/>
        <v>0</v>
      </c>
      <c r="EQ10" s="364">
        <f t="shared" ca="1" si="53"/>
        <v>0</v>
      </c>
      <c r="ER10" s="364">
        <f t="shared" ca="1" si="53"/>
        <v>0</v>
      </c>
      <c r="ES10" s="364">
        <f t="shared" ca="1" si="53"/>
        <v>0</v>
      </c>
      <c r="ET10" s="364">
        <f t="shared" ca="1" si="53"/>
        <v>0</v>
      </c>
      <c r="EU10" s="364">
        <f t="shared" ca="1" si="53"/>
        <v>0</v>
      </c>
      <c r="EV10" s="364">
        <f t="shared" ca="1" si="53"/>
        <v>0</v>
      </c>
      <c r="EW10" s="364">
        <f t="shared" ca="1" si="53"/>
        <v>0</v>
      </c>
      <c r="EX10" s="364">
        <f t="shared" ca="1" si="53"/>
        <v>0</v>
      </c>
      <c r="EY10" s="364">
        <f t="shared" ca="1" si="53"/>
        <v>0</v>
      </c>
      <c r="EZ10" s="364">
        <f t="shared" ca="1" si="53"/>
        <v>0</v>
      </c>
      <c r="FA10" s="364">
        <f t="shared" ca="1" si="53"/>
        <v>0</v>
      </c>
      <c r="FB10" s="364">
        <f t="shared" ca="1" si="53"/>
        <v>0</v>
      </c>
      <c r="FC10" s="364">
        <f t="shared" ca="1" si="53"/>
        <v>0</v>
      </c>
      <c r="FD10" s="364">
        <f t="shared" ca="1" si="53"/>
        <v>0</v>
      </c>
      <c r="FE10" s="364">
        <f t="shared" ca="1" si="53"/>
        <v>0</v>
      </c>
      <c r="FF10" s="364">
        <f t="shared" ca="1" si="53"/>
        <v>0</v>
      </c>
      <c r="FG10" s="364">
        <f t="shared" ca="1" si="53"/>
        <v>0</v>
      </c>
      <c r="FH10" s="364">
        <f t="shared" ca="1" si="53"/>
        <v>0</v>
      </c>
      <c r="FI10" s="364">
        <f t="shared" ca="1" si="53"/>
        <v>0</v>
      </c>
      <c r="FJ10" s="364">
        <f t="shared" ca="1" si="53"/>
        <v>0</v>
      </c>
      <c r="FK10" s="364">
        <f t="shared" ca="1" si="53"/>
        <v>0</v>
      </c>
      <c r="FL10" s="364">
        <f t="shared" ca="1" si="53"/>
        <v>0</v>
      </c>
      <c r="FM10" s="371"/>
      <c r="FN10" s="371"/>
      <c r="FO10" s="371"/>
      <c r="FP10" s="371"/>
      <c r="FQ10" s="371"/>
      <c r="FR10" s="371"/>
      <c r="FS10" s="371"/>
      <c r="FT10" s="371"/>
      <c r="FU10" s="371"/>
      <c r="FV10" s="371"/>
      <c r="FW10" s="371"/>
      <c r="FX10" s="361"/>
      <c r="FY10" s="363"/>
      <c r="FZ10" s="364"/>
      <c r="GA10" s="364"/>
      <c r="GB10" s="364"/>
      <c r="GC10" s="364"/>
      <c r="GD10" s="364"/>
      <c r="GE10" s="364"/>
      <c r="GF10" s="364"/>
      <c r="GG10" s="378"/>
      <c r="GH10" s="378"/>
      <c r="GI10" s="378"/>
      <c r="GJ10" s="378"/>
      <c r="GK10" s="378"/>
      <c r="GL10" s="378"/>
      <c r="GM10" s="378"/>
      <c r="GN10" s="378"/>
      <c r="GO10" s="378"/>
      <c r="GP10" s="378"/>
      <c r="GQ10" s="378"/>
      <c r="GR10" s="378"/>
      <c r="GS10" s="378"/>
      <c r="GT10" s="378"/>
      <c r="GU10" s="378"/>
      <c r="GV10" s="378"/>
      <c r="GW10" s="378"/>
      <c r="GX10" s="378"/>
      <c r="GY10" s="378"/>
      <c r="GZ10" s="378"/>
      <c r="HA10" s="378"/>
      <c r="HB10" s="378"/>
      <c r="HC10" s="378"/>
      <c r="HD10" s="378"/>
      <c r="HE10" s="378"/>
      <c r="HF10" s="378"/>
      <c r="HG10" s="378"/>
      <c r="HH10" s="378"/>
      <c r="HI10" s="378"/>
      <c r="HJ10" s="378"/>
      <c r="HK10" s="378"/>
      <c r="HL10" s="378"/>
      <c r="HM10" s="378"/>
      <c r="HN10" s="378"/>
      <c r="HO10" s="378"/>
      <c r="HP10" s="378"/>
      <c r="HQ10" s="378"/>
      <c r="HR10" s="11"/>
    </row>
    <row r="11" spans="1:226" s="297" customFormat="1" ht="15" hidden="1" customHeight="1" outlineLevel="1" x14ac:dyDescent="0.2">
      <c r="A11" s="108"/>
      <c r="B11" s="109"/>
      <c r="C11" s="109"/>
      <c r="D11" s="197"/>
      <c r="E11" s="197"/>
      <c r="F11" s="197"/>
      <c r="G11" s="197"/>
      <c r="H11" s="424"/>
      <c r="I11" s="424"/>
      <c r="J11" s="424"/>
      <c r="K11" s="424"/>
      <c r="L11" s="424"/>
      <c r="N11" s="357" t="s">
        <v>487</v>
      </c>
      <c r="O11" s="355">
        <f ca="1">current_date</f>
        <v>40649</v>
      </c>
      <c r="P11" s="346" t="str">
        <f ca="1">'Metrics &amp; Attributes View'!F16&amp;": "&amp;TEXT(IF(ISERROR(AVERAGE('Metrics &amp; Attributes View'!N16:BK16)),"NA",AVERAGE('Metrics &amp; Attributes View'!N16:BK16)),"#,##0")&amp;"%"</f>
        <v>PERIOD_MAPE: 1%</v>
      </c>
      <c r="Q11" s="214" t="s">
        <v>221</v>
      </c>
      <c r="R11" s="246" t="s">
        <v>479</v>
      </c>
      <c r="S11" s="247">
        <f>TS_Hidden*Number_of_Items</f>
        <v>1</v>
      </c>
      <c r="T11" s="248"/>
      <c r="U11" s="194"/>
      <c r="V11" s="225"/>
      <c r="W11" s="108"/>
      <c r="X11" s="108"/>
      <c r="Y11" s="108"/>
      <c r="Z11" s="111"/>
      <c r="AA11" s="225"/>
      <c r="AB11" s="108"/>
      <c r="AC11" s="108"/>
      <c r="AD11" s="111"/>
      <c r="AE11" s="225"/>
      <c r="AF11" s="108"/>
      <c r="AG11" s="108"/>
      <c r="AH11" s="111"/>
      <c r="AI11" s="207"/>
      <c r="AJ11" s="207"/>
      <c r="AK11" s="207"/>
      <c r="AL11" s="207"/>
      <c r="AM11" s="207"/>
      <c r="AN11" s="207"/>
      <c r="AO11" s="207"/>
      <c r="AP11" s="207"/>
      <c r="AQ11" s="207"/>
      <c r="AR11" s="108"/>
      <c r="AS11" s="108"/>
      <c r="AT11" s="111"/>
      <c r="AU11" s="225"/>
      <c r="AV11" s="108"/>
      <c r="AW11" s="108"/>
      <c r="AX11" s="111"/>
      <c r="AY11" s="225"/>
      <c r="AZ11" s="108"/>
      <c r="BA11" s="108"/>
      <c r="BB11" s="111"/>
      <c r="BC11" s="225"/>
      <c r="BD11" s="108"/>
      <c r="BE11" s="108"/>
      <c r="BF11" s="111"/>
      <c r="BG11" s="225"/>
      <c r="BH11" s="108"/>
      <c r="BI11" s="108"/>
      <c r="BJ11" s="111"/>
      <c r="BK11" s="225"/>
      <c r="BL11" s="108"/>
      <c r="BM11" s="108"/>
      <c r="BN11" s="111"/>
      <c r="BO11" s="225"/>
      <c r="BP11" s="108"/>
      <c r="BQ11" s="108"/>
      <c r="BR11" s="111"/>
      <c r="BS11"/>
      <c r="BT11"/>
      <c r="BU11"/>
      <c r="BV11"/>
      <c r="BW11"/>
      <c r="BX11"/>
      <c r="BY11"/>
      <c r="BZ11"/>
      <c r="CA11"/>
      <c r="CB11"/>
      <c r="CC11"/>
      <c r="CD11"/>
      <c r="CE11"/>
      <c r="CF11"/>
      <c r="CG11"/>
      <c r="CH11"/>
      <c r="CI11"/>
      <c r="CJ11"/>
      <c r="CK11"/>
      <c r="CL11"/>
      <c r="CM11"/>
      <c r="CN11" s="207"/>
      <c r="CO11" s="207"/>
      <c r="CP11" s="207"/>
      <c r="CQ11" s="207"/>
      <c r="CR11" s="207"/>
      <c r="CS11" s="207"/>
      <c r="CT11" s="207"/>
      <c r="CU11" s="207"/>
      <c r="CV11" s="207"/>
      <c r="CW11" s="207"/>
      <c r="CX11" s="207"/>
      <c r="CY11" s="207"/>
      <c r="CZ11" s="207"/>
      <c r="DA11" s="207"/>
      <c r="DB11" s="207"/>
      <c r="DC11" s="207"/>
      <c r="DD11" s="207"/>
      <c r="DE11" s="207"/>
      <c r="DF11" s="207"/>
      <c r="DG11" s="207"/>
      <c r="DH11" s="207"/>
      <c r="DI11" s="207"/>
      <c r="DJ11" s="207"/>
      <c r="DK11" s="207"/>
      <c r="DL11" s="207"/>
      <c r="DM11" s="207"/>
      <c r="DN11" s="207"/>
      <c r="DO11" s="363"/>
      <c r="DP11" s="364"/>
      <c r="DQ11" s="361"/>
      <c r="DR11" s="361"/>
      <c r="DS11" s="361"/>
      <c r="DT11" s="363"/>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71"/>
      <c r="FN11" s="371"/>
      <c r="FO11" s="371"/>
      <c r="FP11" s="371"/>
      <c r="FQ11" s="371"/>
      <c r="FR11" s="371"/>
      <c r="FS11" s="371"/>
      <c r="FT11" s="371"/>
      <c r="FU11" s="371"/>
      <c r="FV11" s="371"/>
      <c r="FW11" s="371"/>
      <c r="FX11" s="361"/>
      <c r="FY11" s="363"/>
      <c r="FZ11" s="364"/>
      <c r="GA11" s="364"/>
      <c r="GB11" s="364"/>
      <c r="GC11" s="364"/>
      <c r="GD11" s="364"/>
      <c r="GE11" s="364"/>
      <c r="GF11" s="364"/>
      <c r="GG11" s="378"/>
      <c r="GH11" s="378"/>
      <c r="GI11" s="378"/>
      <c r="GJ11" s="378"/>
      <c r="GK11" s="378"/>
      <c r="GL11" s="378"/>
      <c r="GM11" s="378"/>
      <c r="GN11" s="378"/>
      <c r="GO11" s="378"/>
      <c r="GP11" s="378"/>
      <c r="GQ11" s="378"/>
      <c r="GR11" s="378"/>
      <c r="GS11" s="378"/>
      <c r="GT11" s="378"/>
      <c r="GU11" s="378"/>
      <c r="GV11" s="378"/>
      <c r="GW11" s="378"/>
      <c r="GX11" s="378"/>
      <c r="GY11" s="378"/>
      <c r="GZ11" s="378"/>
      <c r="HA11" s="378"/>
      <c r="HB11" s="378"/>
      <c r="HC11" s="378"/>
      <c r="HD11" s="378"/>
      <c r="HE11" s="378"/>
      <c r="HF11" s="378"/>
      <c r="HG11" s="378"/>
      <c r="HH11" s="378"/>
      <c r="HI11" s="378"/>
      <c r="HJ11" s="378"/>
      <c r="HK11" s="378"/>
      <c r="HL11" s="378"/>
      <c r="HM11" s="378"/>
      <c r="HN11" s="378"/>
      <c r="HO11" s="378"/>
      <c r="HP11" s="378"/>
      <c r="HQ11" s="378"/>
      <c r="HR11" s="11"/>
    </row>
    <row r="12" spans="1:226" s="297" customFormat="1" ht="13.5" hidden="1" customHeight="1" outlineLevel="1" x14ac:dyDescent="0.2">
      <c r="A12" s="108"/>
      <c r="B12" s="109"/>
      <c r="C12" s="109"/>
      <c r="D12" s="197"/>
      <c r="E12" s="197"/>
      <c r="F12" s="197"/>
      <c r="G12" s="197"/>
      <c r="H12" s="353"/>
      <c r="I12" s="353"/>
      <c r="J12" s="353"/>
      <c r="K12" s="353"/>
      <c r="L12" s="353"/>
      <c r="N12" s="357" t="s">
        <v>309</v>
      </c>
      <c r="O12" s="356" t="str">
        <f>IF(Configuration!J13=1,"ID",IF(Configuration!J13=2,"Desc","ID &amp; Desc"))</f>
        <v>ID &amp; Desc</v>
      </c>
      <c r="P12" s="347" t="str">
        <f ca="1">'Metrics &amp; Attributes View'!F17&amp;": "&amp;TEXT(IF(ISERROR(SUM('Metrics &amp; Attributes View'!N17:BK17)),"NA",SUM('Metrics &amp; Attributes View'!N17:BK17)),"#,##0")</f>
        <v>L3MO: 0</v>
      </c>
      <c r="Q12" s="214" t="s">
        <v>221</v>
      </c>
      <c r="R12" s="246" t="s">
        <v>480</v>
      </c>
      <c r="S12" s="247">
        <f ca="1">IF(S13&gt;Number_of_Items,Number_of_Items,S13)</f>
        <v>1</v>
      </c>
      <c r="T12" s="247">
        <f ca="1">TS_Count-S11</f>
        <v>4</v>
      </c>
      <c r="U12" s="386"/>
      <c r="V12" s="225"/>
      <c r="W12" s="108"/>
      <c r="X12" s="207"/>
      <c r="Y12" s="108"/>
      <c r="Z12" s="111"/>
      <c r="AA12" s="225"/>
      <c r="AB12" s="108"/>
      <c r="AC12" s="108"/>
      <c r="AD12" s="111"/>
      <c r="AE12" s="225"/>
      <c r="AF12" s="108"/>
      <c r="AG12" s="108"/>
      <c r="AH12" s="111"/>
      <c r="AI12" s="225"/>
      <c r="AJ12" s="108"/>
      <c r="AK12" s="108"/>
      <c r="AL12" s="111"/>
      <c r="AM12" s="225"/>
      <c r="AN12" s="108"/>
      <c r="AO12" s="108"/>
      <c r="AP12" s="111"/>
      <c r="AQ12" s="225"/>
      <c r="AR12" s="108"/>
      <c r="AS12" s="108"/>
      <c r="AT12" s="111"/>
      <c r="AU12" s="225"/>
      <c r="AV12" s="108"/>
      <c r="AW12" s="108"/>
      <c r="AX12" s="111"/>
      <c r="AY12" s="225"/>
      <c r="AZ12" s="108"/>
      <c r="BA12" s="108"/>
      <c r="BB12" s="111"/>
      <c r="BC12" s="225"/>
      <c r="BD12" s="108"/>
      <c r="BE12" s="108"/>
      <c r="BF12" s="111"/>
      <c r="BG12" s="225"/>
      <c r="BH12" s="108"/>
      <c r="BI12" s="108"/>
      <c r="BJ12" s="111"/>
      <c r="BK12" s="225"/>
      <c r="BL12" s="108"/>
      <c r="BM12" s="108"/>
      <c r="BN12" s="111"/>
      <c r="BO12" s="225"/>
      <c r="BP12" s="108"/>
      <c r="BQ12" s="108"/>
      <c r="BR12" s="111"/>
      <c r="BS12"/>
      <c r="BT12"/>
      <c r="BU12"/>
      <c r="BV12"/>
      <c r="BW12"/>
      <c r="BX12"/>
      <c r="BY12"/>
      <c r="BZ12"/>
      <c r="CA12"/>
      <c r="CB12"/>
      <c r="CC12"/>
      <c r="CD12"/>
      <c r="CE12"/>
      <c r="CF12"/>
      <c r="CG12"/>
      <c r="CH12"/>
      <c r="CI12"/>
      <c r="CJ12"/>
      <c r="CK12"/>
      <c r="CL12"/>
      <c r="CM12"/>
      <c r="CN12" s="207"/>
      <c r="CO12" s="207"/>
      <c r="CP12" s="207"/>
      <c r="CQ12" s="207"/>
      <c r="CR12" s="207"/>
      <c r="CS12" s="207"/>
      <c r="CT12" s="207"/>
      <c r="CU12" s="207"/>
      <c r="CV12" s="207"/>
      <c r="CW12" s="207"/>
      <c r="CX12" s="207"/>
      <c r="CY12" s="207"/>
      <c r="CZ12" s="207"/>
      <c r="DA12" s="207"/>
      <c r="DB12" s="207"/>
      <c r="DC12" s="207"/>
      <c r="DD12" s="207"/>
      <c r="DE12" s="207"/>
      <c r="DF12" s="207"/>
      <c r="DG12" s="207"/>
      <c r="DH12" s="207"/>
      <c r="DI12" s="207"/>
      <c r="DJ12" s="207"/>
      <c r="DK12" s="207"/>
      <c r="DL12" s="207"/>
      <c r="DM12" s="207"/>
      <c r="DN12" s="207"/>
      <c r="DO12" s="361"/>
      <c r="DP12" s="361"/>
      <c r="DQ12" s="361"/>
      <c r="DR12" s="361"/>
      <c r="DS12" s="361"/>
      <c r="DT12" s="363"/>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1"/>
      <c r="ET12" s="361"/>
      <c r="EU12" s="361"/>
      <c r="EV12" s="361"/>
      <c r="EW12" s="361"/>
      <c r="EX12" s="361"/>
      <c r="EY12" s="361"/>
      <c r="EZ12" s="361"/>
      <c r="FA12" s="361"/>
      <c r="FB12" s="361"/>
      <c r="FC12" s="361"/>
      <c r="FD12" s="361"/>
      <c r="FE12" s="361"/>
      <c r="FF12" s="361"/>
      <c r="FG12" s="361"/>
      <c r="FH12" s="361"/>
      <c r="FI12" s="361"/>
      <c r="FJ12" s="361"/>
      <c r="FK12" s="361"/>
      <c r="FL12" s="361"/>
      <c r="FM12" s="361"/>
      <c r="FN12" s="361"/>
      <c r="FO12" s="361"/>
      <c r="FP12" s="361"/>
      <c r="FQ12" s="361"/>
      <c r="FR12" s="361"/>
      <c r="FS12" s="361"/>
      <c r="FT12" s="361"/>
      <c r="FU12" s="361"/>
      <c r="FV12" s="361"/>
      <c r="FW12" s="361"/>
      <c r="FX12" s="361"/>
      <c r="FY12" s="363"/>
      <c r="FZ12" s="364"/>
      <c r="GA12" s="364"/>
      <c r="GB12" s="364"/>
      <c r="GC12" s="364"/>
      <c r="GD12" s="364"/>
      <c r="GE12" s="364"/>
      <c r="GF12" s="364"/>
      <c r="GG12" s="378"/>
      <c r="GH12" s="378"/>
      <c r="GI12" s="378"/>
      <c r="GJ12" s="378"/>
      <c r="GK12" s="378"/>
      <c r="GL12" s="378"/>
      <c r="GM12" s="378"/>
      <c r="GN12" s="378"/>
      <c r="GO12" s="378"/>
      <c r="GP12" s="378"/>
      <c r="GQ12" s="378"/>
      <c r="GR12" s="378"/>
      <c r="GS12" s="378"/>
      <c r="GT12" s="378"/>
      <c r="GU12" s="378"/>
      <c r="GV12" s="378"/>
      <c r="GW12" s="378"/>
      <c r="GX12" s="378"/>
      <c r="GY12" s="378"/>
      <c r="GZ12" s="378"/>
      <c r="HA12" s="378"/>
      <c r="HB12" s="378"/>
      <c r="HC12" s="378"/>
      <c r="HD12" s="378"/>
      <c r="HE12" s="378"/>
      <c r="HF12" s="378"/>
      <c r="HG12" s="378"/>
      <c r="HH12" s="378"/>
      <c r="HI12" s="378"/>
      <c r="HJ12" s="378"/>
      <c r="HK12" s="378"/>
      <c r="HL12" s="378"/>
      <c r="HM12" s="378"/>
      <c r="HN12" s="378"/>
      <c r="HO12" s="378"/>
      <c r="HP12" s="378"/>
      <c r="HQ12" s="378"/>
      <c r="HR12" s="11"/>
    </row>
    <row r="13" spans="1:226" s="297" customFormat="1" ht="11.85" hidden="1" customHeight="1" outlineLevel="1" x14ac:dyDescent="0.2">
      <c r="A13" s="142" t="s">
        <v>15</v>
      </c>
      <c r="B13" s="142" t="s">
        <v>16</v>
      </c>
      <c r="C13" s="207"/>
      <c r="D13" s="142" t="s">
        <v>288</v>
      </c>
      <c r="E13" s="142" t="s">
        <v>240</v>
      </c>
      <c r="F13" s="142" t="s">
        <v>241</v>
      </c>
      <c r="G13" s="207"/>
      <c r="K13" s="333" t="s">
        <v>363</v>
      </c>
      <c r="L13" s="333"/>
      <c r="M13" s="333"/>
      <c r="N13" s="351">
        <v>0.1</v>
      </c>
      <c r="O13" s="349"/>
      <c r="P13" s="347" t="str">
        <f ca="1">'Metrics &amp; Attributes View'!F18&amp;": "&amp;TEXT(IF(ISERROR(SUM('Metrics &amp; Attributes View'!N18:BK18)),"NA",SUM('Metrics &amp; Attributes View'!N18:BK18)),"#,##0")</f>
        <v>N3MO: 0</v>
      </c>
      <c r="Q13" s="199"/>
      <c r="R13" s="246" t="s">
        <v>478</v>
      </c>
      <c r="S13" s="247">
        <f ca="1">IF(AND(ISERROR(FIND(".",SUBTOTAL(2,INDIRECT("D19:D"&amp;Last_downloaded_item_row))/TS_Count,1)),OR(SUBTOTAL(2,INDIRECT("D19:D"&amp;First_Item_Row))=0,SUBTOTAL(2,INDIRECT("D19:D"&amp;First_Item_Row))=TS_Count)),SUBTOTAL(2,INDIRECT("D19:D"&amp;Last_downloaded_item_row))/TS_Count,IF(AND(SUBTOTAL(2,INDIRECT("D19:D"&amp;Last_downloaded_item_row))&gt;0,SUBTOTAL(2,INDIRECT("D19:D"&amp;First_Item_Row))=SUBTOTAL(2,INDIRECT("D19:D"&amp;First_Item_Row))),IF(SUBTOTAL(2,INDIRECT("D19:D"&amp;First_Item_Row))=0,SUBTOTAL(2,INDIRECT("D19:D"&amp;Last_downloaded_item_row))/S10,SUBTOTAL(2,INDIRECT("D19:D"&amp;Last_downloaded_item_row))/SUBTOTAL(2,INDIRECT("D19:D"&amp;First_Item_Row))),IF(SUBTOTAL(2,INDIRECT("D19:D"&amp;First_Item_Row))&lt;=TS_Count,Number_of_Items,SUBTOTAL(2,INDIRECT("D19:D"&amp;Last_downloaded_item_row)))))</f>
        <v>1</v>
      </c>
      <c r="T13" s="247">
        <f ca="1">ROUND(S13/T12,0)</f>
        <v>0</v>
      </c>
      <c r="U13" s="386"/>
      <c r="V13" s="225"/>
      <c r="W13" s="108"/>
      <c r="X13" s="108"/>
      <c r="Y13" s="108"/>
      <c r="Z13" s="111"/>
      <c r="AA13" s="225"/>
      <c r="AB13" s="108"/>
      <c r="AC13" s="108"/>
      <c r="AD13" s="111"/>
      <c r="AE13" s="225"/>
      <c r="AF13" s="108"/>
      <c r="AG13" s="108"/>
      <c r="AH13" s="111"/>
      <c r="AI13" s="225"/>
      <c r="AJ13" s="108"/>
      <c r="AK13" s="108"/>
      <c r="AL13" s="111"/>
      <c r="AM13" s="225"/>
      <c r="AN13" s="108"/>
      <c r="AO13" s="108"/>
      <c r="AP13" s="111"/>
      <c r="AQ13" s="225"/>
      <c r="AR13" s="108"/>
      <c r="AS13" s="108"/>
      <c r="AT13" s="111"/>
      <c r="AU13" s="225"/>
      <c r="AV13" s="108"/>
      <c r="AW13" s="108"/>
      <c r="AX13" s="111"/>
      <c r="AY13" s="225"/>
      <c r="AZ13" s="108"/>
      <c r="BA13" s="108"/>
      <c r="BB13" s="111"/>
      <c r="BC13" s="225"/>
      <c r="BD13" s="108"/>
      <c r="BE13" s="108"/>
      <c r="BF13" s="111"/>
      <c r="BG13" s="225"/>
      <c r="BH13" s="108"/>
      <c r="BI13" s="108"/>
      <c r="BJ13" s="111"/>
      <c r="BK13" s="225"/>
      <c r="BL13" s="108"/>
      <c r="BM13" s="108"/>
      <c r="BN13" s="111"/>
      <c r="BO13" s="225"/>
      <c r="BP13" s="108"/>
      <c r="BQ13" s="108"/>
      <c r="BR13" s="111"/>
      <c r="BS13"/>
      <c r="BT13"/>
      <c r="BU13"/>
      <c r="BV13"/>
      <c r="BW13"/>
      <c r="BX13"/>
      <c r="BY13"/>
      <c r="BZ13"/>
      <c r="CA13"/>
      <c r="CB13"/>
      <c r="CC13"/>
      <c r="CD13"/>
      <c r="CE13"/>
      <c r="CF13"/>
      <c r="CG13"/>
      <c r="CH13"/>
      <c r="CI13"/>
      <c r="CJ13"/>
      <c r="CK13"/>
      <c r="CL13"/>
      <c r="CM13"/>
      <c r="CN13" s="207"/>
      <c r="CO13" s="207"/>
      <c r="CP13" s="207"/>
      <c r="CQ13" s="207"/>
      <c r="CR13" s="207"/>
      <c r="CS13" s="207"/>
      <c r="CT13" s="207"/>
      <c r="CU13" s="207"/>
      <c r="CV13" s="207"/>
      <c r="CW13" s="207"/>
      <c r="CX13" s="207"/>
      <c r="CY13" s="207"/>
      <c r="CZ13" s="207"/>
      <c r="DA13" s="207"/>
      <c r="DB13" s="207"/>
      <c r="DC13" s="207"/>
      <c r="DD13" s="207"/>
      <c r="DE13" s="207"/>
      <c r="DF13" s="207"/>
      <c r="DG13" s="207"/>
      <c r="DH13" s="207"/>
      <c r="DI13" s="207"/>
      <c r="DJ13" s="207"/>
      <c r="DK13" s="207"/>
      <c r="DL13" s="207"/>
      <c r="DM13" s="207"/>
      <c r="DN13" s="207"/>
      <c r="DO13" s="361"/>
      <c r="DP13" s="361"/>
      <c r="DQ13" s="361"/>
      <c r="DR13" s="361"/>
      <c r="DS13" s="361"/>
      <c r="DT13" s="361"/>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1"/>
      <c r="ET13" s="361"/>
      <c r="EU13" s="361"/>
      <c r="EV13" s="361"/>
      <c r="EW13" s="361"/>
      <c r="EX13" s="361"/>
      <c r="EY13" s="361"/>
      <c r="EZ13" s="361"/>
      <c r="FA13" s="361"/>
      <c r="FB13" s="361"/>
      <c r="FC13" s="361"/>
      <c r="FD13" s="361"/>
      <c r="FE13" s="361"/>
      <c r="FF13" s="361"/>
      <c r="FG13" s="361"/>
      <c r="FH13" s="361"/>
      <c r="FI13" s="361"/>
      <c r="FJ13" s="361"/>
      <c r="FK13" s="361"/>
      <c r="FL13" s="361"/>
      <c r="FM13" s="361"/>
      <c r="FN13" s="361"/>
      <c r="FO13" s="361"/>
      <c r="FP13" s="361"/>
      <c r="FQ13" s="361"/>
      <c r="FR13" s="361"/>
      <c r="FS13" s="361"/>
      <c r="FT13" s="361"/>
      <c r="FU13" s="361"/>
      <c r="FV13" s="361"/>
      <c r="FW13" s="361"/>
      <c r="FX13" s="361"/>
      <c r="FY13" s="363"/>
      <c r="FZ13" s="364"/>
      <c r="GA13" s="364"/>
      <c r="GB13" s="364"/>
      <c r="GC13" s="364"/>
      <c r="GD13" s="364"/>
      <c r="GE13" s="364"/>
      <c r="GF13" s="364"/>
      <c r="GG13" s="378"/>
      <c r="GH13" s="378"/>
      <c r="GI13" s="378"/>
      <c r="GJ13" s="378"/>
      <c r="GK13" s="378"/>
      <c r="GL13" s="378"/>
      <c r="GM13" s="378"/>
      <c r="GN13" s="378"/>
      <c r="GO13" s="378"/>
      <c r="GP13" s="378"/>
      <c r="GQ13" s="378"/>
      <c r="GR13" s="378"/>
      <c r="GS13" s="378"/>
      <c r="GT13" s="378"/>
      <c r="GU13" s="378"/>
      <c r="GV13" s="378"/>
      <c r="GW13" s="378"/>
    </row>
    <row r="14" spans="1:226" s="297" customFormat="1" ht="11.85" hidden="1" customHeight="1" outlineLevel="1" x14ac:dyDescent="0.2">
      <c r="A14" s="109"/>
      <c r="B14" s="109"/>
      <c r="C14" s="207"/>
      <c r="D14" s="109"/>
      <c r="E14" s="109"/>
      <c r="F14" s="109"/>
      <c r="G14" s="109"/>
      <c r="H14" s="354"/>
      <c r="I14" s="354"/>
      <c r="J14" s="354"/>
      <c r="K14" s="354"/>
      <c r="L14" s="354"/>
      <c r="N14" s="358"/>
      <c r="O14" s="350"/>
      <c r="P14" s="348"/>
      <c r="Q14" s="108"/>
      <c r="R14" s="246" t="s">
        <v>361</v>
      </c>
      <c r="S14" s="247">
        <f ca="1">TS_Count*Number_of_Items+18</f>
        <v>23</v>
      </c>
      <c r="T14" s="247" t="str">
        <f ca="1">IF(IF((ROUND((COUNTIF(L18:L38,"&gt;""")/Number_of_Items),0)-S13)&gt;=Number_of_Items,S13,((ROUND((COUNTIF(L18:L38,"&gt;""")/Number_of_Items),0)-S13)))&lt;0,R12,IF(((ROUND((COUNTIF(L18:L38,"&gt;""")/Number_of_Items),0))-S13)&gt;=Number_of_Items,S13,((ROUND((COUNTIF(L18:L38,"&gt;""")/Number_of_Items),0)-S13))))</f>
        <v>No. items</v>
      </c>
      <c r="U14" s="386"/>
      <c r="V14" s="226"/>
      <c r="W14" s="133"/>
      <c r="X14" s="133"/>
      <c r="Y14" s="133"/>
      <c r="Z14" s="108"/>
      <c r="AA14" s="227"/>
      <c r="AB14" s="133"/>
      <c r="AC14" s="133"/>
      <c r="AD14" s="108"/>
      <c r="AE14" s="227"/>
      <c r="AF14" s="133"/>
      <c r="AG14" s="133"/>
      <c r="AH14" s="108"/>
      <c r="AI14" s="227"/>
      <c r="AJ14" s="133"/>
      <c r="AK14" s="133"/>
      <c r="AL14" s="108"/>
      <c r="AM14" s="227"/>
      <c r="AN14" s="133"/>
      <c r="AO14" s="133"/>
      <c r="AP14" s="108"/>
      <c r="AQ14" s="227"/>
      <c r="AR14" s="133"/>
      <c r="AS14" s="133"/>
      <c r="AT14" s="108"/>
      <c r="AU14" s="227"/>
      <c r="AV14" s="133"/>
      <c r="AW14" s="133"/>
      <c r="AX14" s="108"/>
      <c r="AY14" s="227"/>
      <c r="AZ14" s="133"/>
      <c r="BA14" s="133"/>
      <c r="BB14" s="108"/>
      <c r="BC14" s="227"/>
      <c r="BD14" s="133"/>
      <c r="BE14" s="133"/>
      <c r="BF14" s="108"/>
      <c r="BG14" s="227"/>
      <c r="BH14" s="133"/>
      <c r="BI14" s="133"/>
      <c r="BJ14" s="108"/>
      <c r="BK14" s="227"/>
      <c r="BL14" s="133"/>
      <c r="BM14" s="133"/>
      <c r="BN14" s="108"/>
      <c r="BO14" s="227"/>
      <c r="BP14" s="133"/>
      <c r="BQ14" s="133"/>
      <c r="BR14" s="108"/>
      <c r="BS14"/>
      <c r="BT14"/>
      <c r="BU14"/>
      <c r="BV14"/>
      <c r="BW14"/>
      <c r="BX14"/>
      <c r="BY14"/>
      <c r="BZ14"/>
      <c r="CA14"/>
      <c r="CB14"/>
      <c r="CC14"/>
      <c r="CD14"/>
      <c r="CE14"/>
      <c r="CF14"/>
      <c r="CG14"/>
      <c r="CH14"/>
      <c r="CI14"/>
      <c r="CJ14"/>
      <c r="CK14"/>
      <c r="CL14"/>
      <c r="CM14"/>
      <c r="CN14" s="207"/>
      <c r="CO14" s="207"/>
      <c r="CP14" s="207"/>
      <c r="CQ14" s="207"/>
      <c r="CR14" s="207"/>
      <c r="CS14" s="207"/>
      <c r="CT14" s="207"/>
      <c r="CU14" s="207"/>
      <c r="CV14" s="207"/>
      <c r="CW14" s="207"/>
      <c r="CX14" s="207"/>
      <c r="CY14" s="207"/>
      <c r="CZ14" s="207"/>
      <c r="DA14" s="207"/>
      <c r="DB14" s="207"/>
      <c r="DC14" s="207"/>
      <c r="DD14" s="207"/>
      <c r="DE14" s="207"/>
      <c r="DF14" s="207"/>
      <c r="DG14" s="207"/>
      <c r="DH14" s="207"/>
      <c r="DI14" s="207"/>
      <c r="DJ14" s="207"/>
      <c r="DK14" s="207"/>
      <c r="DL14" s="207"/>
      <c r="DM14" s="207"/>
      <c r="DN14" s="207"/>
      <c r="DO14" s="361"/>
      <c r="DP14" s="361"/>
      <c r="DQ14" s="361"/>
      <c r="DR14" s="361"/>
      <c r="DS14" s="373"/>
      <c r="DT14" s="363"/>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1"/>
      <c r="ET14" s="361"/>
      <c r="EU14" s="361"/>
      <c r="EV14" s="361"/>
      <c r="EW14" s="361"/>
      <c r="EX14" s="361"/>
      <c r="EY14" s="361"/>
      <c r="EZ14" s="361"/>
      <c r="FA14" s="361"/>
      <c r="FB14" s="361"/>
      <c r="FC14" s="361"/>
      <c r="FD14" s="361"/>
      <c r="FE14" s="361"/>
      <c r="FF14" s="361"/>
      <c r="FG14" s="361"/>
      <c r="FH14" s="361"/>
      <c r="FI14" s="361"/>
      <c r="FJ14" s="361"/>
      <c r="FK14" s="361"/>
      <c r="FL14" s="361"/>
      <c r="FM14" s="361"/>
      <c r="FN14" s="361"/>
      <c r="FO14" s="361"/>
      <c r="FP14" s="361"/>
      <c r="FQ14" s="361"/>
      <c r="FR14" s="361"/>
      <c r="FS14" s="361"/>
      <c r="FT14" s="361"/>
      <c r="FU14" s="361"/>
      <c r="FV14" s="361"/>
      <c r="FW14" s="361"/>
      <c r="FX14" s="361"/>
      <c r="FY14" s="363"/>
      <c r="FZ14" s="364"/>
      <c r="GA14" s="364"/>
      <c r="GB14" s="364"/>
      <c r="GC14" s="364"/>
      <c r="GD14" s="364"/>
      <c r="GE14" s="364"/>
      <c r="GF14" s="364"/>
      <c r="GG14" s="378"/>
      <c r="GH14" s="378"/>
      <c r="GI14" s="378"/>
      <c r="GJ14" s="378"/>
      <c r="GK14" s="378"/>
      <c r="GL14" s="378"/>
      <c r="GM14" s="378"/>
      <c r="GN14" s="378"/>
      <c r="GO14" s="378"/>
      <c r="GP14" s="378"/>
      <c r="GQ14" s="378"/>
      <c r="GR14" s="378"/>
      <c r="GS14" s="378"/>
      <c r="GT14" s="378"/>
      <c r="GU14" s="378"/>
      <c r="GV14" s="378"/>
      <c r="GW14" s="378"/>
    </row>
    <row r="15" spans="1:226" s="297" customFormat="1" ht="16.5" customHeight="1" collapsed="1" x14ac:dyDescent="0.2">
      <c r="A15" s="109"/>
      <c r="B15" s="109"/>
      <c r="C15" s="207"/>
      <c r="D15" s="109"/>
      <c r="E15" s="109"/>
      <c r="F15" s="109"/>
      <c r="G15" s="109"/>
      <c r="H15" s="193"/>
      <c r="I15" s="193"/>
      <c r="O15" s="422" t="s">
        <v>575</v>
      </c>
      <c r="P15" s="423"/>
      <c r="Q15" s="108"/>
      <c r="R15" s="246" t="s">
        <v>112</v>
      </c>
      <c r="S15" s="249">
        <f ca="1">TS_Count*max_items+18</f>
        <v>268</v>
      </c>
      <c r="T15" s="249"/>
      <c r="U15" s="359"/>
      <c r="V15" s="218"/>
      <c r="W15" s="207"/>
      <c r="X15" s="207"/>
      <c r="Y15" s="207"/>
      <c r="Z15" s="207"/>
      <c r="AA15" s="218"/>
      <c r="AB15" s="207"/>
      <c r="AC15" s="207"/>
      <c r="AD15" s="207"/>
      <c r="AE15" s="218"/>
      <c r="AF15" s="207"/>
      <c r="AG15" s="207"/>
      <c r="AH15" s="207"/>
      <c r="AI15" s="218"/>
      <c r="AJ15" s="207"/>
      <c r="AK15" s="207"/>
      <c r="AL15" s="207"/>
      <c r="AM15" s="207"/>
      <c r="AN15" s="207"/>
      <c r="AO15" s="207"/>
      <c r="AP15" s="207"/>
      <c r="AQ15" s="218"/>
      <c r="AR15" s="207"/>
      <c r="AS15" s="207"/>
      <c r="AT15" s="207"/>
      <c r="AU15" s="218"/>
      <c r="AV15" s="207"/>
      <c r="AW15" s="207"/>
      <c r="AX15" s="207"/>
      <c r="AY15" s="218"/>
      <c r="AZ15" s="207"/>
      <c r="BA15" s="207"/>
      <c r="BB15" s="207"/>
      <c r="BC15" s="218"/>
      <c r="BD15" s="207"/>
      <c r="BE15" s="207"/>
      <c r="BF15" s="207"/>
      <c r="BG15" s="218"/>
      <c r="BH15" s="207"/>
      <c r="BI15" s="207"/>
      <c r="BJ15" s="207"/>
      <c r="BK15" s="218"/>
      <c r="BL15" s="207"/>
      <c r="BM15" s="207"/>
      <c r="BN15" s="207"/>
      <c r="BO15" s="218"/>
      <c r="BP15" s="207"/>
      <c r="BQ15" s="207"/>
      <c r="BR15" s="207"/>
      <c r="BS15"/>
      <c r="BT15"/>
      <c r="BU15"/>
      <c r="BV15"/>
      <c r="BW15"/>
      <c r="BX15"/>
      <c r="BY15"/>
      <c r="BZ15"/>
      <c r="CA15"/>
      <c r="CB15"/>
      <c r="CC15"/>
      <c r="CD15"/>
      <c r="CE15"/>
      <c r="CF15"/>
      <c r="CG15"/>
      <c r="CH15"/>
      <c r="CI15"/>
      <c r="CJ15"/>
      <c r="CK15"/>
      <c r="CL15"/>
      <c r="CM15"/>
      <c r="CN15" s="207"/>
      <c r="CO15" s="207"/>
      <c r="CP15" s="207"/>
      <c r="CQ15" s="207"/>
      <c r="CR15" s="207"/>
      <c r="CS15" s="207"/>
      <c r="CT15" s="207"/>
      <c r="CU15" s="207"/>
      <c r="CV15" s="207"/>
      <c r="CW15" s="207"/>
      <c r="CX15" s="207"/>
      <c r="CY15" s="207"/>
      <c r="CZ15" s="207"/>
      <c r="DA15" s="207"/>
      <c r="DB15" s="207"/>
      <c r="DC15" s="207"/>
      <c r="DD15" s="207"/>
      <c r="DE15" s="207"/>
      <c r="DF15" s="207"/>
      <c r="DG15" s="207"/>
      <c r="DH15" s="207"/>
      <c r="DI15" s="207"/>
      <c r="DJ15" s="207"/>
      <c r="DK15" s="207"/>
      <c r="DL15" s="207"/>
      <c r="DM15" s="207"/>
      <c r="DN15" s="207"/>
      <c r="DO15" s="361"/>
      <c r="DP15" s="361"/>
      <c r="DQ15" s="361"/>
      <c r="DR15" s="361"/>
      <c r="DS15" s="373"/>
      <c r="DT15" s="363"/>
      <c r="DU15" s="361"/>
      <c r="DV15" s="361"/>
      <c r="DW15" s="361"/>
      <c r="DX15" s="361"/>
      <c r="DY15" s="361"/>
      <c r="DZ15" s="361"/>
      <c r="EA15" s="361"/>
      <c r="EB15" s="361"/>
      <c r="EC15" s="361"/>
      <c r="ED15" s="361"/>
      <c r="EE15" s="361"/>
      <c r="EF15" s="361"/>
      <c r="EG15" s="361"/>
      <c r="EH15" s="361"/>
      <c r="EI15" s="361"/>
      <c r="EJ15" s="361"/>
      <c r="EK15" s="361"/>
      <c r="EL15" s="361"/>
      <c r="EM15" s="361"/>
      <c r="EN15" s="361"/>
      <c r="EO15" s="361"/>
      <c r="EP15" s="361"/>
      <c r="EQ15" s="361"/>
      <c r="ER15" s="361"/>
      <c r="ES15" s="361"/>
      <c r="ET15" s="361"/>
      <c r="EU15" s="361"/>
      <c r="EV15" s="361"/>
      <c r="EW15" s="361"/>
      <c r="EX15" s="361"/>
      <c r="EY15" s="361"/>
      <c r="EZ15" s="361"/>
      <c r="FA15" s="361"/>
      <c r="FB15" s="361"/>
      <c r="FC15" s="361"/>
      <c r="FD15" s="361"/>
      <c r="FE15" s="361"/>
      <c r="FF15" s="361"/>
      <c r="FG15" s="361"/>
      <c r="FH15" s="361"/>
      <c r="FI15" s="361"/>
      <c r="FJ15" s="361"/>
      <c r="FK15" s="361"/>
      <c r="FL15" s="361"/>
      <c r="FM15" s="361"/>
      <c r="FN15" s="361"/>
      <c r="FO15" s="361"/>
      <c r="FP15" s="361"/>
      <c r="FQ15" s="361"/>
      <c r="FR15" s="361"/>
      <c r="FS15" s="361"/>
      <c r="FT15" s="361"/>
      <c r="FU15" s="361"/>
      <c r="FV15" s="361"/>
      <c r="FW15" s="361"/>
      <c r="FX15" s="361"/>
      <c r="FY15" s="361"/>
      <c r="FZ15" s="361"/>
      <c r="GA15" s="361"/>
      <c r="GB15" s="361"/>
      <c r="GC15" s="361"/>
      <c r="GD15" s="361"/>
      <c r="GE15" s="361"/>
      <c r="GF15" s="361"/>
      <c r="GG15" s="380"/>
      <c r="GH15" s="380"/>
      <c r="GI15" s="380"/>
      <c r="GJ15" s="380"/>
      <c r="GK15" s="380"/>
      <c r="GL15" s="380"/>
      <c r="GM15" s="380"/>
      <c r="GN15" s="380"/>
      <c r="GO15" s="380"/>
      <c r="GP15" s="380"/>
      <c r="GQ15" s="380"/>
    </row>
    <row r="16" spans="1:226" s="297" customFormat="1" ht="21.75" customHeight="1" x14ac:dyDescent="0.2">
      <c r="A16" s="109"/>
      <c r="B16" s="109"/>
      <c r="C16" s="207"/>
      <c r="D16" s="109"/>
      <c r="E16" s="109"/>
      <c r="F16" s="109"/>
      <c r="G16" s="109"/>
      <c r="H16" s="193"/>
      <c r="I16" s="193"/>
      <c r="J16" s="193"/>
      <c r="K16" s="193"/>
      <c r="L16" s="193"/>
      <c r="N16" s="352" t="str">
        <f ca="1">HYPERLINK(Current_Period_Link,"Show Current Period")</f>
        <v>Show Current Period</v>
      </c>
      <c r="O16" s="418" t="str">
        <f ca="1">IF(Is_Loading_Old,"TEMPLATE LOADING . . .",IF(COUNTIF(SWDATA!M:M,"=1")=0,"View Only No Overrides",IF(ISERROR(UpdateIntegrityFlag),"Overrides may error",IF(NOT(UpdateIntegrityFlag),"Overrides may error",IF(Number_of_Items&gt;max_items,"WARNING: THE "&amp;max_items&amp;" ITEM MAX LIMIT IS EXCEEDED",IF(AND(S13&lt;= Number_of_Items, S13&lt;&gt;""),S13&amp;" of "&amp; Number_of_Items &amp;" Item"&amp;(IF(Number_of_Items&gt;1,"s","")),Items_Filtered&amp;" of "&amp;Number_of_Items&amp;" Item"&amp;(IF(Number_of_Items&gt;1,"s",""))))))))</f>
        <v>1 of 1 Item</v>
      </c>
      <c r="P16" s="419"/>
      <c r="Q16" s="108"/>
      <c r="R16" s="387" t="s">
        <v>587</v>
      </c>
      <c r="S16" s="359">
        <f ca="1">18+TS_Count</f>
        <v>23</v>
      </c>
      <c r="T16" s="359"/>
      <c r="U16" s="359"/>
      <c r="V16" s="218"/>
      <c r="W16" s="207"/>
      <c r="X16" s="207"/>
      <c r="Y16" s="207"/>
      <c r="Z16" s="207"/>
      <c r="AA16" s="207"/>
      <c r="AB16" s="207"/>
      <c r="AC16" s="207"/>
      <c r="AD16" s="207"/>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207"/>
      <c r="BF16" s="207"/>
      <c r="BG16"/>
      <c r="BH16"/>
      <c r="BI16"/>
      <c r="BJ16"/>
      <c r="BK16"/>
      <c r="BL16"/>
      <c r="BM16"/>
      <c r="BN16"/>
      <c r="BO16"/>
      <c r="BP16"/>
      <c r="BQ16"/>
      <c r="BR16"/>
      <c r="BS16"/>
      <c r="BT16"/>
      <c r="BU16"/>
      <c r="BV16"/>
      <c r="BW16"/>
      <c r="BX16"/>
      <c r="BY16"/>
      <c r="BZ16"/>
      <c r="CA16"/>
      <c r="CB16"/>
      <c r="CC16"/>
      <c r="CD16"/>
      <c r="CE16"/>
      <c r="CF16"/>
      <c r="CG16"/>
      <c r="CH16"/>
      <c r="CI16"/>
      <c r="CJ16"/>
      <c r="CK16"/>
      <c r="CL16"/>
      <c r="CM16"/>
      <c r="CN16" s="207"/>
      <c r="CO16" s="207"/>
      <c r="CP16" s="207"/>
      <c r="CQ16" s="207"/>
      <c r="CR16" s="207"/>
      <c r="CS16" s="207"/>
      <c r="CT16" s="207"/>
      <c r="CU16" s="207"/>
      <c r="CV16" s="207"/>
      <c r="CW16" s="207"/>
      <c r="CX16" s="207"/>
      <c r="CY16" s="207"/>
      <c r="CZ16" s="207"/>
      <c r="DA16" s="207"/>
      <c r="DB16" s="207"/>
      <c r="DC16" s="207"/>
      <c r="DD16" s="207"/>
      <c r="DE16" s="207"/>
      <c r="DF16" s="207"/>
      <c r="DG16" s="207"/>
      <c r="DH16" s="207"/>
      <c r="DI16" s="207"/>
      <c r="DJ16" s="207"/>
      <c r="DK16" s="207"/>
      <c r="DL16" s="207"/>
      <c r="DM16" s="207"/>
      <c r="DN16" s="207"/>
      <c r="DO16" s="361"/>
      <c r="DP16" s="361"/>
      <c r="DQ16" s="361"/>
      <c r="DR16" s="361"/>
      <c r="DS16" s="373"/>
      <c r="DT16" s="363"/>
      <c r="DU16" s="361"/>
      <c r="DV16" s="361"/>
      <c r="DW16" s="361"/>
      <c r="DX16" s="361"/>
      <c r="DY16" s="361"/>
      <c r="DZ16" s="361"/>
      <c r="EA16" s="361"/>
      <c r="EB16" s="361"/>
      <c r="EC16" s="361"/>
      <c r="ED16" s="361"/>
      <c r="EE16" s="361"/>
      <c r="EF16" s="361"/>
      <c r="EG16" s="361"/>
      <c r="EH16" s="361"/>
      <c r="EI16" s="361"/>
      <c r="EJ16" s="361"/>
      <c r="EK16" s="361"/>
      <c r="EL16" s="361"/>
      <c r="EM16" s="361"/>
      <c r="EN16" s="361"/>
      <c r="EO16" s="361"/>
      <c r="EP16" s="361"/>
      <c r="EQ16" s="361"/>
      <c r="ER16" s="361"/>
      <c r="ES16" s="361"/>
      <c r="ET16" s="361"/>
      <c r="EU16" s="361"/>
      <c r="EV16" s="361"/>
      <c r="EW16" s="361"/>
      <c r="EX16" s="361"/>
      <c r="EY16" s="361"/>
      <c r="EZ16" s="361"/>
      <c r="FA16" s="361"/>
      <c r="FB16" s="361"/>
      <c r="FC16" s="361"/>
      <c r="FD16" s="361"/>
      <c r="FE16" s="361"/>
      <c r="FF16" s="361"/>
      <c r="FG16" s="361"/>
      <c r="FH16" s="361"/>
      <c r="FI16" s="361"/>
      <c r="FJ16" s="361"/>
      <c r="FK16" s="361"/>
      <c r="FL16" s="361"/>
      <c r="FM16" s="361"/>
      <c r="FN16" s="361"/>
      <c r="FO16" s="361"/>
      <c r="FP16" s="361"/>
      <c r="FQ16" s="361"/>
      <c r="FR16" s="361"/>
      <c r="FS16" s="361"/>
      <c r="FT16" s="361"/>
      <c r="FU16" s="361"/>
      <c r="FV16" s="361"/>
      <c r="FW16" s="361"/>
      <c r="FX16" s="361"/>
      <c r="FY16" s="361"/>
      <c r="FZ16" s="361"/>
      <c r="GA16" s="361"/>
      <c r="GB16" s="361"/>
      <c r="GC16" s="361"/>
      <c r="GD16" s="361"/>
      <c r="GE16" s="361"/>
      <c r="GF16" s="361"/>
      <c r="GG16" s="380"/>
      <c r="GH16" s="380"/>
      <c r="GI16" s="380"/>
      <c r="GJ16" s="380"/>
      <c r="GK16" s="380"/>
      <c r="GL16" s="380"/>
      <c r="GM16" s="380"/>
      <c r="GN16" s="380"/>
      <c r="GO16" s="380"/>
      <c r="GP16" s="380"/>
      <c r="GQ16" s="380"/>
    </row>
    <row r="17" spans="1:211" s="297" customFormat="1" ht="14.25" customHeight="1" x14ac:dyDescent="0.2">
      <c r="A17" s="109" t="s">
        <v>211</v>
      </c>
      <c r="B17" s="109"/>
      <c r="C17" s="207"/>
      <c r="D17" s="109"/>
      <c r="E17" s="109"/>
      <c r="F17" s="109"/>
      <c r="G17" s="109"/>
      <c r="H17" s="136">
        <f>IF(SWSHEETMETA!B33=TRUE,1,0)</f>
        <v>0</v>
      </c>
      <c r="I17" s="136">
        <f>IF(SWSHEETMETA!C33=TRUE,1,0)</f>
        <v>0</v>
      </c>
      <c r="J17" s="315"/>
      <c r="K17" s="315"/>
      <c r="L17" s="343"/>
      <c r="M17" s="332"/>
      <c r="N17" s="420" t="s">
        <v>358</v>
      </c>
      <c r="O17" s="421"/>
      <c r="P17" s="316" t="s">
        <v>475</v>
      </c>
      <c r="Q17" s="235"/>
      <c r="R17" s="388"/>
      <c r="S17" s="388"/>
      <c r="T17" s="388"/>
      <c r="U17" s="388"/>
      <c r="V17" s="236"/>
      <c r="W17" s="319" t="str">
        <f ca="1">IF(W$1=Forecast_Start_Key-1, "◄ History", IF(W$1=Forecast_Start_Key, "Current",  IF(W$1=Forecast_Start_Key+FFF, " Future ►", "")))</f>
        <v/>
      </c>
      <c r="X17" s="314" t="str">
        <f ca="1">IF(X$1=Forecast_Start_Key-1, "◄ History", IF(X$1=Forecast_Start_Key, "Current",  IF(X$1=Forecast_Start_Key+FFF, " Future ►", "")))</f>
        <v/>
      </c>
      <c r="Y17" s="314" t="str">
        <f ca="1">IF(Y$1=Forecast_Start_Key-1, "◄ History", IF(Y$1=Forecast_Start_Key, "Current",  IF(Y$1=Forecast_Start_Key+FFF, " Future ►", "")))</f>
        <v/>
      </c>
      <c r="Z17" s="314" t="str">
        <f ca="1">IF(Z$1=Forecast_Start_Key-1, "◄ History", IF(Z$1=Forecast_Start_Key, "Current",  IF(Z$1=Forecast_Start_Key+FFF, " Future ►", "")))</f>
        <v/>
      </c>
      <c r="AA17" s="319" t="str">
        <f ca="1">IF(AA$1=Forecast_Start_Key-1, "◄ History", IF(AA$1=Forecast_Start_Key, "Current",  IF(AA$1=Forecast_Start_Key+FFF, " Future ►", "")))</f>
        <v/>
      </c>
      <c r="AB17" s="314" t="str">
        <f ca="1">IF(AB$1=Forecast_Start_Key-1, "◄ History", IF(AB$1=Forecast_Start_Key, "Current",  IF(AB$1=Forecast_Start_Key+FFF, " Future ►", "")))</f>
        <v/>
      </c>
      <c r="AC17" s="314" t="str">
        <f ca="1">IF(AC$1=Forecast_Start_Key-1, "◄ History", IF(AC$1=Forecast_Start_Key, "Current",  IF(AC$1=Forecast_Start_Key+FFF, " Future ►", "")))</f>
        <v/>
      </c>
      <c r="AD17" s="314" t="str">
        <f ca="1">IF(AD$1=Forecast_Start_Key-1, "◄ History", IF(AD$1=Forecast_Start_Key, "Current",  IF(AD$1=Forecast_Start_Key+FFF, " Future ►", "")))</f>
        <v/>
      </c>
      <c r="AE17" s="319" t="str">
        <f ca="1">IF(AE$1=Forecast_Start_Key-1, "◄ History", IF(AE$1=Forecast_Start_Key, "Current",  IF(AE$1=Forecast_Start_Key+FFF, " Future ►", "")))</f>
        <v/>
      </c>
      <c r="AF17" s="314" t="str">
        <f ca="1">IF(AF$1=Forecast_Start_Key-1, "◄ History", IF(AF$1=Forecast_Start_Key, "Current",  IF(AF$1=Forecast_Start_Key+FFF, " Future ►", "")))</f>
        <v/>
      </c>
      <c r="AG17" s="314" t="str">
        <f ca="1">IF(AG$1=Forecast_Start_Key-1, "◄ History", IF(AG$1=Forecast_Start_Key, "Current",  IF(AG$1=Forecast_Start_Key+FFF, " Future ►", "")))</f>
        <v/>
      </c>
      <c r="AH17" s="314" t="str">
        <f ca="1">IF(AH$1=Forecast_Start_Key-1, "◄ History", IF(AH$1=Forecast_Start_Key, "Current",  IF(AH$1=Forecast_Start_Key+FFF, " Future ►", "")))</f>
        <v/>
      </c>
      <c r="AI17" s="319" t="str">
        <f ca="1">IF(AI$1=Forecast_Start_Key-1, "◄ History", IF(AI$1=Forecast_Start_Key, "Current",  IF(AI$1=Forecast_Start_Key+FFF, " Future ►", "")))</f>
        <v/>
      </c>
      <c r="AJ17" s="314" t="str">
        <f ca="1">IF(AJ$1=Forecast_Start_Key-1, "◄ History", IF(AJ$1=Forecast_Start_Key, "Current",  IF(AJ$1=Forecast_Start_Key+FFF, " Future ►", "")))</f>
        <v/>
      </c>
      <c r="AK17" s="314" t="str">
        <f ca="1">IF(AK$1=Forecast_Start_Key-1, "◄ History", IF(AK$1=Forecast_Start_Key, "Current",  IF(AK$1=Forecast_Start_Key+FFF, " Future ►", "")))</f>
        <v>◄ History</v>
      </c>
      <c r="AL17" s="331" t="str">
        <f ca="1">IF(AL$1=Forecast_Start_Key-1, "◄ History", IF(AL$1=Forecast_Start_Key, "Current",  IF(AL$1=Forecast_Start_Key+FFF, " Future ►", "")))</f>
        <v/>
      </c>
      <c r="AM17" s="319" t="str">
        <f ca="1">IF(AM$1=Forecast_Start_Key-1, "◄ History", IF(AM$1=Forecast_Start_Key, "Current",  IF(AM$1=Forecast_Start_Key+FFF, " Future ►", "")))</f>
        <v>Current</v>
      </c>
      <c r="AN17" s="314" t="str">
        <f ca="1">IF(AN$1=Forecast_Start_Key-1, "◄ History", IF(AN$1=Forecast_Start_Key, "Current",  IF(AN$1=Forecast_Start_Key+FFF, " Future ►", "")))</f>
        <v xml:space="preserve"> Future ►</v>
      </c>
      <c r="AO17" s="314" t="str">
        <f ca="1">IF(AO$1=Forecast_Start_Key-1, "◄ History", IF(AO$1=Forecast_Start_Key, "Current",  IF(AO$1=Forecast_Start_Key+FFF, " Future ►", "")))</f>
        <v/>
      </c>
      <c r="AP17" s="318" t="str">
        <f ca="1">IF(AP$1=Forecast_Start_Key-1, "◄ History", IF(AP$1=Forecast_Start_Key, "Current",  IF(AP$1=Forecast_Start_Key+FFF, " Future ►", "")))</f>
        <v/>
      </c>
      <c r="AQ17" s="319" t="str">
        <f ca="1">IF(AQ$1=Forecast_Start_Key-1, "◄ History", IF(AQ$1=Forecast_Start_Key, "Current",  IF(AQ$1=Forecast_Start_Key+FFF, " Future ►", "")))</f>
        <v/>
      </c>
      <c r="AR17" s="314" t="str">
        <f ca="1">IF(AR$1=Forecast_Start_Key-1, "◄ History", IF(AR$1=Forecast_Start_Key, "Current",  IF(AR$1=Forecast_Start_Key+FFF, " Future ►", "")))</f>
        <v/>
      </c>
      <c r="AS17" s="314" t="str">
        <f ca="1">IF(AS$1=Forecast_Start_Key-1, "◄ History", IF(AS$1=Forecast_Start_Key, "Current",  IF(AS$1=Forecast_Start_Key+FFF, " Future ►", "")))</f>
        <v/>
      </c>
      <c r="AT17" s="314" t="str">
        <f ca="1">IF(AT$1=Forecast_Start_Key-1, "◄ History", IF(AT$1=Forecast_Start_Key, "Current",  IF(AT$1=Forecast_Start_Key+FFF, " Future ►", "")))</f>
        <v/>
      </c>
      <c r="AU17" s="319" t="str">
        <f ca="1">IF(AU$1=Forecast_Start_Key-1, "◄ History", IF(AU$1=Forecast_Start_Key, "Current",  IF(AU$1=Forecast_Start_Key+FFF, " Future ►", "")))</f>
        <v/>
      </c>
      <c r="AV17" s="314" t="str">
        <f ca="1">IF(AV$1=Forecast_Start_Key-1, "◄ History", IF(AV$1=Forecast_Start_Key, "Current",  IF(AV$1=Forecast_Start_Key+FFF, " Future ►", "")))</f>
        <v/>
      </c>
      <c r="AW17" s="314" t="str">
        <f ca="1">IF(AW$1=Forecast_Start_Key-1, "◄ History", IF(AW$1=Forecast_Start_Key, "Current",  IF(AW$1=Forecast_Start_Key+FFF, " Future ►", "")))</f>
        <v/>
      </c>
      <c r="AX17" s="314" t="str">
        <f ca="1">IF(AX$1=Forecast_Start_Key-1, "◄ History", IF(AX$1=Forecast_Start_Key, "Current",  IF(AX$1=Forecast_Start_Key+FFF, " Future ►", "")))</f>
        <v/>
      </c>
      <c r="AY17" s="319" t="str">
        <f ca="1">IF(AY$1=Forecast_Start_Key-1, "◄ History", IF(AY$1=Forecast_Start_Key, "Current",  IF(AY$1=Forecast_Start_Key+FFF, " Future ►", "")))</f>
        <v/>
      </c>
      <c r="AZ17" s="314" t="str">
        <f ca="1">IF(AZ$1=Forecast_Start_Key-1, "◄ History", IF(AZ$1=Forecast_Start_Key, "Current",  IF(AZ$1=Forecast_Start_Key+FFF, " Future ►", "")))</f>
        <v/>
      </c>
      <c r="BA17" s="314" t="str">
        <f ca="1">IF(BA$1=Forecast_Start_Key-1, "◄ History", IF(BA$1=Forecast_Start_Key, "Current",  IF(BA$1=Forecast_Start_Key+FFF, " Future ►", "")))</f>
        <v/>
      </c>
      <c r="BB17" s="314" t="str">
        <f ca="1">IF(BB$1=Forecast_Start_Key-1, "◄ History", IF(BB$1=Forecast_Start_Key, "Current",  IF(BB$1=Forecast_Start_Key+FFF, " Future ►", "")))</f>
        <v/>
      </c>
      <c r="BC17" s="319" t="str">
        <f ca="1">IF(BC$1=Forecast_Start_Key-1, "◄ History", IF(BC$1=Forecast_Start_Key, "Current",  IF(BC$1=Forecast_Start_Key+FFF, " Future ►", "")))</f>
        <v/>
      </c>
      <c r="BD17" s="314" t="str">
        <f ca="1">IF(BD$1=Forecast_Start_Key-1, "◄ History", IF(BD$1=Forecast_Start_Key, "Current",  IF(BD$1=Forecast_Start_Key+FFF, " Future ►", "")))</f>
        <v/>
      </c>
      <c r="BE17" s="318" t="str">
        <f ca="1">IF(BE$1=Forecast_Start_Key-1, "◄ History", IF(BE$1=Forecast_Start_Key, "Current",  IF(BE$1=Forecast_Start_Key+FFF, " Future ►", "")))</f>
        <v/>
      </c>
      <c r="BF17" s="318" t="str">
        <f ca="1">IF(BF$1=Forecast_Start_Key-1, "◄ History", IF(BF$1=Forecast_Start_Key, "Current",  IF(BF$1=Forecast_Start_Key+FFF, " Future ►", "")))</f>
        <v/>
      </c>
      <c r="BG17"/>
      <c r="BH17"/>
      <c r="BI17"/>
      <c r="BJ17"/>
      <c r="BK17"/>
      <c r="BL17"/>
      <c r="BM17"/>
      <c r="BN17"/>
      <c r="BO17"/>
      <c r="BP17"/>
      <c r="BQ17"/>
      <c r="BR17"/>
      <c r="BS17"/>
      <c r="BT17"/>
      <c r="BU17"/>
      <c r="BV17"/>
      <c r="BW17"/>
      <c r="BX17"/>
      <c r="BY17"/>
      <c r="BZ17"/>
      <c r="CA17"/>
      <c r="CB17"/>
      <c r="CC17"/>
      <c r="CD17"/>
      <c r="CE17"/>
      <c r="CF17"/>
      <c r="CG17"/>
      <c r="CH17"/>
      <c r="CI17"/>
      <c r="CJ17"/>
      <c r="CK17"/>
      <c r="CL17"/>
      <c r="CM17"/>
      <c r="CN17" s="207"/>
      <c r="CO17" s="207"/>
      <c r="CP17" s="207"/>
      <c r="CQ17" s="207"/>
      <c r="CR17" s="207"/>
      <c r="CS17" s="207"/>
      <c r="CT17" s="207"/>
      <c r="CU17" s="207"/>
      <c r="CV17" s="207"/>
      <c r="CW17" s="207"/>
      <c r="CX17" s="207"/>
      <c r="CY17" s="207"/>
      <c r="CZ17" s="207"/>
      <c r="DA17" s="207"/>
      <c r="DB17" s="207"/>
      <c r="DC17" s="207"/>
      <c r="DD17" s="207"/>
      <c r="DE17" s="207"/>
      <c r="DF17" s="207"/>
      <c r="DG17" s="207"/>
      <c r="DH17" s="207"/>
      <c r="DI17" s="207"/>
      <c r="DJ17" s="207"/>
      <c r="DK17" s="207"/>
      <c r="DL17" s="207"/>
      <c r="DM17" s="207"/>
      <c r="DN17" s="207"/>
      <c r="DO17" s="361"/>
      <c r="DP17" s="361"/>
      <c r="DQ17" s="361"/>
      <c r="DR17" s="361"/>
      <c r="DS17" s="361"/>
      <c r="DT17" s="363"/>
      <c r="DU17" s="361"/>
      <c r="DV17" s="361"/>
      <c r="DW17" s="361"/>
      <c r="DX17" s="361"/>
      <c r="DY17" s="361"/>
      <c r="DZ17" s="361"/>
      <c r="EA17" s="361"/>
      <c r="EB17" s="361"/>
      <c r="EC17" s="361"/>
      <c r="ED17" s="361"/>
      <c r="EE17" s="361"/>
      <c r="EF17" s="361"/>
      <c r="EG17" s="361"/>
      <c r="EH17" s="361"/>
      <c r="EI17" s="361"/>
      <c r="EJ17" s="361"/>
      <c r="EK17" s="361"/>
      <c r="EL17" s="361"/>
      <c r="EM17" s="361"/>
      <c r="EN17" s="361"/>
      <c r="EO17" s="361"/>
      <c r="EP17" s="361"/>
      <c r="EQ17" s="361"/>
      <c r="ER17" s="361"/>
      <c r="ES17" s="361"/>
      <c r="ET17" s="361"/>
      <c r="EU17" s="361"/>
      <c r="EV17" s="361"/>
      <c r="EW17" s="361"/>
      <c r="EX17" s="361"/>
      <c r="EY17" s="361"/>
      <c r="EZ17" s="361"/>
      <c r="FA17" s="361"/>
      <c r="FB17" s="361"/>
      <c r="FC17" s="361"/>
      <c r="FD17" s="361"/>
      <c r="FE17" s="361"/>
      <c r="FF17" s="361"/>
      <c r="FG17" s="361"/>
      <c r="FH17" s="361"/>
      <c r="FI17" s="361"/>
      <c r="FJ17" s="361"/>
      <c r="FK17" s="361"/>
      <c r="FL17" s="361"/>
      <c r="FM17" s="361"/>
      <c r="FN17" s="361"/>
      <c r="FO17" s="361"/>
      <c r="FP17" s="361"/>
      <c r="FQ17" s="361"/>
      <c r="FR17" s="361"/>
      <c r="FS17" s="361"/>
      <c r="FT17" s="361"/>
      <c r="FU17" s="361"/>
      <c r="FV17" s="361"/>
      <c r="FW17" s="361"/>
      <c r="FX17" s="361"/>
      <c r="FY17" s="361"/>
      <c r="FZ17" s="361"/>
      <c r="GA17" s="361"/>
      <c r="GB17" s="361"/>
      <c r="GC17" s="361"/>
      <c r="GD17" s="361"/>
      <c r="GE17" s="361"/>
      <c r="GF17" s="361"/>
      <c r="GG17" s="380"/>
      <c r="GH17" s="380"/>
      <c r="GI17" s="380"/>
      <c r="GJ17" s="380"/>
      <c r="GK17" s="380"/>
      <c r="GL17" s="380"/>
      <c r="GM17" s="380"/>
      <c r="GN17" s="380"/>
      <c r="GO17" s="380"/>
      <c r="GP17" s="380"/>
      <c r="GQ17" s="380"/>
    </row>
    <row r="18" spans="1:211" s="297" customFormat="1" ht="12.75" x14ac:dyDescent="0.2">
      <c r="A18" s="109" t="s">
        <v>211</v>
      </c>
      <c r="B18" s="109"/>
      <c r="C18" s="207"/>
      <c r="D18" s="109"/>
      <c r="E18" s="109"/>
      <c r="F18" s="109"/>
      <c r="G18" s="109"/>
      <c r="H18" s="109"/>
      <c r="I18" s="219">
        <f>SWSHEETMETA!C33</f>
        <v>0</v>
      </c>
      <c r="J18" s="326" t="s">
        <v>227</v>
      </c>
      <c r="K18" s="339"/>
      <c r="L18" s="344"/>
      <c r="M18" s="337"/>
      <c r="N18" s="334" t="str">
        <f ca="1">IF(Is_Loading_Old,"Loading . . .",IF(OR(M19="ALL",M19="ALL~ALL"),"PRODUCT",(SUBSTITUTE(LEFT(SWDATA!G4,FIND("|",SWDATA!G4)-1),"_"," "))))</f>
        <v>PRODUCT</v>
      </c>
      <c r="O18" s="327" t="str">
        <f ca="1">IF(Is_Loading_Old,"Loading...",IF(OR(N19="ALL",N19="ALL~ALL"),"CUSTOMER",SUBSTITUTE(LEFT(SWDATA!H4,FIND("|",SWDATA!H4)-1),"_"," ")))</f>
        <v>CUSTOMER</v>
      </c>
      <c r="P18" s="328" t="s">
        <v>214</v>
      </c>
      <c r="Q18" s="220"/>
      <c r="R18" s="221" t="s">
        <v>31</v>
      </c>
      <c r="S18" s="221" t="s">
        <v>32</v>
      </c>
      <c r="T18" s="221" t="s">
        <v>263</v>
      </c>
      <c r="U18" s="221" t="s">
        <v>215</v>
      </c>
      <c r="V18" s="222" t="s">
        <v>221</v>
      </c>
      <c r="W18" s="321">
        <f>DATE(MID(SWDATA!P2,2,4),MID(SWDATA!P2,6,2),RIGHT(SWDATA!P2,2))+15</f>
        <v>40284</v>
      </c>
      <c r="X18" s="322">
        <f>DATE(MID(SWDATA!Q2,2,4),MID(SWDATA!Q2,6,2),RIGHT(SWDATA!Q2,2))+15</f>
        <v>40314</v>
      </c>
      <c r="Y18" s="322">
        <f>DATE(MID(SWDATA!R2,2,4),MID(SWDATA!R2,6,2),RIGHT(SWDATA!R2,2))+15</f>
        <v>40345</v>
      </c>
      <c r="Z18" s="323" t="str">
        <f>"Q"&amp;INDEX(Configuration!$B$4:$B$15,MATCH(MONTH(Y18),Configuration!$C$4:$C$15,0))&amp;" "&amp;YEAR(X18)</f>
        <v>Q2 2010</v>
      </c>
      <c r="AA18" s="321">
        <f>DATE(MID(SWDATA!T2,2,4),MID(SWDATA!T2,6,2),RIGHT(SWDATA!T2,2))+15</f>
        <v>40375</v>
      </c>
      <c r="AB18" s="322">
        <f>DATE(MID(SWDATA!U2,2,4),MID(SWDATA!U2,6,2),RIGHT(SWDATA!U2,2))+15</f>
        <v>40406</v>
      </c>
      <c r="AC18" s="322">
        <f>DATE(MID(SWDATA!V2,2,4),MID(SWDATA!V2,6,2),RIGHT(SWDATA!V2,2))+15</f>
        <v>40437</v>
      </c>
      <c r="AD18" s="323" t="str">
        <f>"Q"&amp;INDEX(Configuration!$B$4:$B$15,MATCH(MONTH(AC18),Configuration!$C$4:$C$15,0))&amp;" "&amp;YEAR(AB18)</f>
        <v>Q3 2010</v>
      </c>
      <c r="AE18" s="321">
        <f>DATE(MID(SWDATA!X2,2,4),MID(SWDATA!X2,6,2),RIGHT(SWDATA!X2,2))+15</f>
        <v>40467</v>
      </c>
      <c r="AF18" s="322">
        <f>DATE(MID(SWDATA!Y2,2,4),MID(SWDATA!Y2,6,2),RIGHT(SWDATA!Y2,2))+15</f>
        <v>40498</v>
      </c>
      <c r="AG18" s="322">
        <f>DATE(MID(SWDATA!Z2,2,4),MID(SWDATA!Z2,6,2),RIGHT(SWDATA!Z2,2))+15</f>
        <v>40528</v>
      </c>
      <c r="AH18" s="323" t="str">
        <f>"Q"&amp;INDEX(Configuration!$B$4:$B$15,MATCH(MONTH(AG18),Configuration!$C$4:$C$15,0))&amp;" "&amp;YEAR(AF18)</f>
        <v>Q4 2010</v>
      </c>
      <c r="AI18" s="321">
        <f>DATE(MID(SWDATA!AB2,2,4),MID(SWDATA!AB2,6,2),RIGHT(SWDATA!AB2,2))+15</f>
        <v>40559</v>
      </c>
      <c r="AJ18" s="322">
        <f>DATE(MID(SWDATA!AC2,2,4),MID(SWDATA!AC2,6,2),RIGHT(SWDATA!AC2,2))+15</f>
        <v>40590</v>
      </c>
      <c r="AK18" s="322">
        <f>DATE(MID(SWDATA!AD2,2,4),MID(SWDATA!AD2,6,2),RIGHT(SWDATA!AD2,2))+15</f>
        <v>40618</v>
      </c>
      <c r="AL18" s="323" t="str">
        <f>"Q"&amp;INDEX(Configuration!$B$4:$B$15,MATCH(MONTH(AK18),Configuration!$C$4:$C$15,0))&amp;" "&amp;YEAR(AJ18)</f>
        <v>Q1 2011</v>
      </c>
      <c r="AM18" s="321">
        <f>DATE(MID(SWDATA!AF2,2,4),MID(SWDATA!AF2,6,2),RIGHT(SWDATA!AF2,2))+15</f>
        <v>40649</v>
      </c>
      <c r="AN18" s="322">
        <f>DATE(MID(SWDATA!AG2,2,4),MID(SWDATA!AG2,6,2),RIGHT(SWDATA!AG2,2))+15</f>
        <v>40679</v>
      </c>
      <c r="AO18" s="324">
        <f>DATE(MID(SWDATA!AH2,2,4),MID(SWDATA!AH2,6,2),RIGHT(SWDATA!AH2,2))+15</f>
        <v>40710</v>
      </c>
      <c r="AP18" s="323" t="str">
        <f>"Q"&amp;INDEX(Configuration!$B$4:$B$15,MATCH(MONTH(AO18),Configuration!$C$4:$C$15,0))&amp;" "&amp;YEAR(AN18)</f>
        <v>Q2 2011</v>
      </c>
      <c r="AQ18" s="321">
        <f>DATE(MID(SWDATA!AJ2,2,4),MID(SWDATA!AJ2,6,2),RIGHT(SWDATA!AJ2,2))+15</f>
        <v>40740</v>
      </c>
      <c r="AR18" s="322">
        <f>DATE(MID(SWDATA!AK2,2,4),MID(SWDATA!AK2,6,2),RIGHT(SWDATA!AK2,2))+15</f>
        <v>40771</v>
      </c>
      <c r="AS18" s="322">
        <f>DATE(MID(SWDATA!AL2,2,4),MID(SWDATA!AL2,6,2),RIGHT(SWDATA!AL2,2))+15</f>
        <v>40802</v>
      </c>
      <c r="AT18" s="323" t="str">
        <f>"Q"&amp;INDEX(Configuration!$B$4:$B$15,MATCH(MONTH(AS18),Configuration!$C$4:$C$15,0))&amp;" "&amp;YEAR(AR18)</f>
        <v>Q3 2011</v>
      </c>
      <c r="AU18" s="321">
        <f>DATE(MID(SWDATA!AN2,2,4),MID(SWDATA!AN2,6,2),RIGHT(SWDATA!AN2,2))+15</f>
        <v>40832</v>
      </c>
      <c r="AV18" s="322">
        <f>DATE(MID(SWDATA!AO2,2,4),MID(SWDATA!AO2,6,2),RIGHT(SWDATA!AO2,2))+15</f>
        <v>40863</v>
      </c>
      <c r="AW18" s="322">
        <f>DATE(MID(SWDATA!AP2,2,4),MID(SWDATA!AP2,6,2),RIGHT(SWDATA!AP2,2))+15</f>
        <v>40893</v>
      </c>
      <c r="AX18" s="323" t="str">
        <f>"Q"&amp;INDEX(Configuration!$B$4:$B$15,MATCH(MONTH(AW18),Configuration!$C$4:$C$15,0))&amp;" "&amp;YEAR(AV18)</f>
        <v>Q4 2011</v>
      </c>
      <c r="AY18" s="321">
        <f>DATE(MID(SWDATA!AR2,2,4),MID(SWDATA!AR2,6,2),RIGHT(SWDATA!AR2,2))+15</f>
        <v>40924</v>
      </c>
      <c r="AZ18" s="322">
        <f>DATE(MID(SWDATA!AS2,2,4),MID(SWDATA!AS2,6,2),RIGHT(SWDATA!AS2,2))+15</f>
        <v>40955</v>
      </c>
      <c r="BA18" s="322">
        <f>DATE(MID(SWDATA!AT2,2,4),MID(SWDATA!AT2,6,2),RIGHT(SWDATA!AT2,2))+15</f>
        <v>40984</v>
      </c>
      <c r="BB18" s="323" t="str">
        <f>"Q"&amp;INDEX(Configuration!$B$4:$B$15,MATCH(MONTH(BA18),Configuration!$C$4:$C$15,0))&amp;" "&amp;YEAR(AZ18)</f>
        <v>Q1 2012</v>
      </c>
      <c r="BC18" s="321">
        <f>DATE(MID(SWDATA!AV2,2,4),MID(SWDATA!AV2,6,2),RIGHT(SWDATA!AV2,2))+15</f>
        <v>41015</v>
      </c>
      <c r="BD18" s="322">
        <f>DATE(MID(SWDATA!AW2,2,4),MID(SWDATA!AW2,6,2),RIGHT(SWDATA!AW2,2))+15</f>
        <v>41045</v>
      </c>
      <c r="BE18" s="324">
        <f>DATE(MID(SWDATA!AX2,2,4),MID(SWDATA!AX2,6,2),RIGHT(SWDATA!AX2,2))+15</f>
        <v>41076</v>
      </c>
      <c r="BF18" s="325" t="str">
        <f>"Q"&amp;INDEX(Configuration!$B$4:$B$15,MATCH(MONTH(BE18),Configuration!$C$4:$C$15,0))&amp;" "&amp;YEAR(BD18)</f>
        <v>Q2 2012</v>
      </c>
      <c r="BG18"/>
      <c r="BH18"/>
      <c r="BI18"/>
      <c r="BJ18"/>
      <c r="BK18"/>
      <c r="BL18"/>
      <c r="BM18"/>
      <c r="BN18"/>
      <c r="BO18"/>
      <c r="BP18"/>
      <c r="BQ18"/>
      <c r="BR18"/>
      <c r="BS18"/>
      <c r="BT18"/>
      <c r="BU18"/>
      <c r="BV18"/>
      <c r="BW18"/>
      <c r="BX18"/>
      <c r="BY18"/>
      <c r="BZ18"/>
      <c r="CA18"/>
      <c r="CB18"/>
      <c r="CC18"/>
      <c r="CD18"/>
      <c r="CE18"/>
      <c r="CF18"/>
      <c r="CG18"/>
      <c r="CH18"/>
      <c r="CI18"/>
      <c r="CJ18"/>
      <c r="CK18"/>
      <c r="CL18"/>
      <c r="CM18"/>
      <c r="CN18" s="207"/>
      <c r="CO18" s="207"/>
      <c r="CP18" s="207"/>
      <c r="CQ18" s="207"/>
      <c r="CR18" s="207"/>
      <c r="CS18" s="207"/>
      <c r="CT18" s="207"/>
      <c r="CU18" s="207"/>
      <c r="CV18" s="207"/>
      <c r="CW18" s="207"/>
      <c r="CX18" s="207"/>
      <c r="CY18" s="207"/>
      <c r="CZ18" s="207"/>
      <c r="DA18" s="207"/>
      <c r="DB18" s="207"/>
      <c r="DC18" s="207"/>
      <c r="DD18" s="207"/>
      <c r="DE18" s="207"/>
      <c r="DF18" s="207"/>
      <c r="DG18" s="207"/>
      <c r="DH18" s="207"/>
      <c r="DI18" s="207"/>
      <c r="DJ18" s="207"/>
      <c r="DK18" s="207"/>
      <c r="DL18" s="207"/>
      <c r="DM18" s="207"/>
      <c r="DN18" s="201"/>
      <c r="DO18" s="374"/>
      <c r="DP18" s="374"/>
      <c r="DQ18" s="374"/>
      <c r="DR18" s="361"/>
      <c r="DS18" s="361"/>
      <c r="DT18" s="375" t="s">
        <v>299</v>
      </c>
      <c r="DU18" s="376">
        <f ca="1">INDIRECT("r18c"&amp;DU20,FALSE)</f>
        <v>40284</v>
      </c>
      <c r="DV18" s="376">
        <f t="shared" ref="DV18:FD18" ca="1" si="55">INDIRECT("r18c"&amp;DV20,FALSE)</f>
        <v>40314</v>
      </c>
      <c r="DW18" s="376">
        <f t="shared" ca="1" si="55"/>
        <v>40345</v>
      </c>
      <c r="DX18" s="376">
        <f t="shared" ca="1" si="55"/>
        <v>40375</v>
      </c>
      <c r="DY18" s="376">
        <f t="shared" ca="1" si="55"/>
        <v>40406</v>
      </c>
      <c r="DZ18" s="376">
        <f t="shared" ca="1" si="55"/>
        <v>40437</v>
      </c>
      <c r="EA18" s="376">
        <f t="shared" ca="1" si="55"/>
        <v>40467</v>
      </c>
      <c r="EB18" s="376">
        <f t="shared" ca="1" si="55"/>
        <v>40498</v>
      </c>
      <c r="EC18" s="376">
        <f t="shared" ca="1" si="55"/>
        <v>40528</v>
      </c>
      <c r="ED18" s="376">
        <f t="shared" ca="1" si="55"/>
        <v>40559</v>
      </c>
      <c r="EE18" s="376">
        <f t="shared" ca="1" si="55"/>
        <v>40590</v>
      </c>
      <c r="EF18" s="376">
        <f t="shared" ca="1" si="55"/>
        <v>40618</v>
      </c>
      <c r="EG18" s="376">
        <f t="shared" ca="1" si="55"/>
        <v>40649</v>
      </c>
      <c r="EH18" s="376">
        <f t="shared" ca="1" si="55"/>
        <v>40679</v>
      </c>
      <c r="EI18" s="376">
        <f t="shared" ca="1" si="55"/>
        <v>40710</v>
      </c>
      <c r="EJ18" s="376">
        <f t="shared" ca="1" si="55"/>
        <v>40740</v>
      </c>
      <c r="EK18" s="376">
        <f t="shared" ca="1" si="55"/>
        <v>40771</v>
      </c>
      <c r="EL18" s="376">
        <f t="shared" ca="1" si="55"/>
        <v>40802</v>
      </c>
      <c r="EM18" s="376">
        <f t="shared" ca="1" si="55"/>
        <v>40832</v>
      </c>
      <c r="EN18" s="376">
        <f t="shared" ca="1" si="55"/>
        <v>40863</v>
      </c>
      <c r="EO18" s="376">
        <f t="shared" ca="1" si="55"/>
        <v>40893</v>
      </c>
      <c r="EP18" s="376">
        <f t="shared" ca="1" si="55"/>
        <v>40924</v>
      </c>
      <c r="EQ18" s="376">
        <f t="shared" ca="1" si="55"/>
        <v>40955</v>
      </c>
      <c r="ER18" s="376">
        <f t="shared" ca="1" si="55"/>
        <v>40984</v>
      </c>
      <c r="ES18" s="376">
        <f t="shared" ca="1" si="55"/>
        <v>41015</v>
      </c>
      <c r="ET18" s="376">
        <f t="shared" ca="1" si="55"/>
        <v>41045</v>
      </c>
      <c r="EU18" s="376">
        <f t="shared" ca="1" si="55"/>
        <v>41076</v>
      </c>
      <c r="EV18" s="376">
        <f t="shared" ca="1" si="55"/>
        <v>0</v>
      </c>
      <c r="EW18" s="376">
        <f t="shared" ca="1" si="55"/>
        <v>0</v>
      </c>
      <c r="EX18" s="376">
        <f t="shared" ca="1" si="55"/>
        <v>0</v>
      </c>
      <c r="EY18" s="376">
        <f t="shared" ca="1" si="55"/>
        <v>0</v>
      </c>
      <c r="EZ18" s="376">
        <f t="shared" ca="1" si="55"/>
        <v>0</v>
      </c>
      <c r="FA18" s="376">
        <f t="shared" ca="1" si="55"/>
        <v>0</v>
      </c>
      <c r="FB18" s="376">
        <f t="shared" ca="1" si="55"/>
        <v>0</v>
      </c>
      <c r="FC18" s="376">
        <f t="shared" ca="1" si="55"/>
        <v>0</v>
      </c>
      <c r="FD18" s="376">
        <f t="shared" ca="1" si="55"/>
        <v>0</v>
      </c>
      <c r="FE18" s="377"/>
      <c r="FF18" s="361"/>
      <c r="FG18" s="361"/>
      <c r="FH18" s="361"/>
      <c r="FI18" s="361"/>
      <c r="FJ18" s="361"/>
      <c r="FK18" s="361"/>
      <c r="FL18" s="361"/>
      <c r="FM18" s="361"/>
      <c r="FN18" s="361"/>
      <c r="FO18" s="361"/>
      <c r="FP18" s="361"/>
      <c r="FQ18" s="361"/>
      <c r="FR18" s="361"/>
      <c r="FS18" s="361"/>
      <c r="FT18" s="361"/>
      <c r="FU18" s="361"/>
      <c r="FV18" s="361"/>
      <c r="FW18" s="361"/>
      <c r="FX18" s="361"/>
      <c r="FY18" s="361"/>
      <c r="FZ18" s="361"/>
      <c r="GA18" s="361"/>
      <c r="GB18" s="361"/>
      <c r="GC18" s="361"/>
      <c r="GD18" s="361"/>
      <c r="GE18" s="361"/>
      <c r="GF18" s="361"/>
    </row>
    <row r="19" spans="1:211" s="347" customFormat="1" ht="15" customHeight="1" x14ac:dyDescent="0.2">
      <c r="A19" s="192" t="str">
        <f>SWDATA!O4</f>
        <v>1_PARENT00001_DMACTUALS_INDEPENDENT:CATALOGDETAIL:UNITS:No Perspective:default:Live:0</v>
      </c>
      <c r="B19" s="192">
        <f>SWDATA!M4</f>
        <v>0</v>
      </c>
      <c r="C19" s="201">
        <f>IF(AND(SWDATA!M4=1,SWDATA!Q4="promotions"),SWDATA!P4,0)</f>
        <v>0</v>
      </c>
      <c r="D19" s="200">
        <f>ROW(SWDATA!M4)</f>
        <v>4</v>
      </c>
      <c r="E19" s="202">
        <f>B19</f>
        <v>0</v>
      </c>
      <c r="F19" s="203">
        <f t="shared" ref="F19:F21" si="56">IF(NOT(ISERROR(SEARCH("Kg",P19))),3,IF(NOT(ISERROR(SEARCH("/Unit",P19))),2,IF(NOT(ISERROR(SEARCH("Pct",P19))),2,1)))</f>
        <v>1</v>
      </c>
      <c r="G19" s="192" t="str">
        <f t="shared" ref="G19:G21" si="57">IF(NOT(ISERROR(SEARCH("U",P19))),"U",IF(NOT(ISERROR(SEARCH("Pct",P19))),"Pct",""))</f>
        <v>U</v>
      </c>
      <c r="H19" s="311"/>
      <c r="I19" s="382" t="str">
        <f>SWDATA!E4</f>
        <v>PARENT00001</v>
      </c>
      <c r="J19" s="237" t="str">
        <f>IF(ISERROR(FIND(":-1",A19)),A19,0)</f>
        <v>1_PARENT00001_DMACTUALS_INDEPENDENT:CATALOGDETAIL:UNITS:No Perspective:default:Live:0</v>
      </c>
      <c r="K19" s="238" t="str">
        <f>IF(NOT(ISERROR(SEARCH("(Cost)",P19))),"C",IF(NOT(ISERROR(SEARCH("(EURO)",P19))),"R",IF(NOT(ISERROR(SEARCH("marg",P19))),"M",IF(OR(NOT(ISERROR(SEARCH("(Rev/",P19))),NOT(ISERROR(SEARCH("(Pct)",P19)))),"P",IF(NOT(ISERROR(SEARCH("Units",P19))),"U","")))))</f>
        <v>U</v>
      </c>
      <c r="L19" s="338"/>
      <c r="M19" s="340"/>
      <c r="N19" s="335" t="str">
        <f>IF(LEN(SWDATA!F4)=0,"",IF(LEN(SWDATA!G4)=0,"",IF($O$12="ID",MID(SWDATA!G4,FIND("|",SWDATA!G4)+1,FIND("~~",SWDATA!G4)-FIND("|",SWDATA!G4)-1),IF($O$12="Desc",RIGHT(SWDATA!G4,LEN(SWDATA!G4)-FIND("~~",SWDATA!G4)-1),RIGHT(SWDATA!G4,LEN(SWDATA!G4)-FIND("|",SWDATA!G4))))))</f>
        <v>D876-GP210DB~~GP210DB</v>
      </c>
      <c r="O19" s="239" t="str">
        <f>IF(LEN(SWDATA!G4)=0,"",IF(LEN(SWDATA!H4)=0,"",IF($O$12="ID",MID(SWDATA!H4,FIND("|",SWDATA!H4)+1,FIND("~~",SWDATA!H4)-FIND("|",SWDATA!H4)-1),IF($O$12="Desc",RIGHT(SWDATA!H4,LEN(SWDATA!H4)-FIND("~~",SWDATA!H4)-1),RIGHT(SWDATA!H4,LEN(SWDATA!H4)-FIND("|",SWDATA!H4))))))</f>
        <v>074-650000~~WESTCON EQUIP &amp; RENTALS</v>
      </c>
      <c r="P19" s="252" t="str">
        <f>IF(LEN(SWDATA!C4)=0,"",SWDATA!C4)</f>
        <v>Locked CT CBP Override (Units)</v>
      </c>
      <c r="Q19" s="310" t="str">
        <f>P19</f>
        <v>Locked CT CBP Override (Units)</v>
      </c>
      <c r="R19" s="223" t="s">
        <v>261</v>
      </c>
      <c r="S19" s="224" t="s">
        <v>485</v>
      </c>
      <c r="T19" s="224"/>
      <c r="U19" s="263" t="s">
        <v>583</v>
      </c>
      <c r="V19" s="205" t="s">
        <v>221</v>
      </c>
      <c r="W19" s="265" t="str">
        <f>IF(OR(Is_Loading,LEN($A19)=0),"",SWDATA!P4)</f>
        <v>-</v>
      </c>
      <c r="X19" s="266" t="str">
        <f>IF(OR(Is_Loading,LEN($A19)=0),"",SWDATA!Q4)</f>
        <v>-</v>
      </c>
      <c r="Y19" s="266" t="str">
        <f>IF(OR(Is_Loading,LEN($A19)=0),"",SWDATA!R4)</f>
        <v>-</v>
      </c>
      <c r="Z19" s="265">
        <f t="shared" ref="Z19" si="58">IF($A19=0,"",CHOOSE($F19,SUM(W19:Y19),SUM(W19:Y19)/3,Y19))</f>
        <v>0</v>
      </c>
      <c r="AA19" s="265" t="str">
        <f>IF(OR(Is_Loading,LEN($A19)=0),"",SWDATA!T4)</f>
        <v>-</v>
      </c>
      <c r="AB19" s="266" t="str">
        <f>IF(OR(Is_Loading,LEN($A19)=0),"",SWDATA!U4)</f>
        <v>-</v>
      </c>
      <c r="AC19" s="266" t="str">
        <f>IF(OR(Is_Loading,LEN($A19)=0),"",SWDATA!V4)</f>
        <v>-</v>
      </c>
      <c r="AD19" s="265">
        <f t="shared" ref="AD19" si="59">IF($A19=0,"",CHOOSE($F19,SUM(AA19:AC19),SUM(AA19:AC19)/3,AC19))</f>
        <v>0</v>
      </c>
      <c r="AE19" s="265" t="str">
        <f>IF(OR(Is_Loading,LEN($A19)=0),"",SWDATA!X4)</f>
        <v>-</v>
      </c>
      <c r="AF19" s="266" t="str">
        <f>IF(OR(Is_Loading,LEN($A19)=0),"",SWDATA!Y4)</f>
        <v>-</v>
      </c>
      <c r="AG19" s="266" t="str">
        <f>IF(OR(Is_Loading,LEN($A19)=0),"",SWDATA!Z4)</f>
        <v>-</v>
      </c>
      <c r="AH19" s="265">
        <f t="shared" ref="AH19" si="60">IF($A19=0,"",CHOOSE($F19,SUM(AE19:AG19),SUM(AE19:AG19)/3,AG19))</f>
        <v>0</v>
      </c>
      <c r="AI19" s="265" t="str">
        <f>IF(OR(Is_Loading,LEN($A19)=0),"",SWDATA!AB4)</f>
        <v>-</v>
      </c>
      <c r="AJ19" s="266" t="str">
        <f>IF(OR(Is_Loading,LEN($A19)=0),"",SWDATA!AC4)</f>
        <v>-</v>
      </c>
      <c r="AK19" s="266" t="str">
        <f>IF(OR(Is_Loading,LEN($A19)=0),"",SWDATA!AD4)</f>
        <v>-</v>
      </c>
      <c r="AL19" s="265">
        <f t="shared" ref="AL19" si="61">IF($A19=0,"",CHOOSE($F19,SUM(AI19:AK19),SUM(AI19:AK19)/3,AK19))</f>
        <v>0</v>
      </c>
      <c r="AM19" s="265" t="str">
        <f>IF(OR(Is_Loading,LEN($A19)=0),"",SWDATA!AF4)</f>
        <v>-</v>
      </c>
      <c r="AN19" s="266" t="str">
        <f>IF(OR(Is_Loading,LEN($A19)=0),"",SWDATA!AG4)</f>
        <v>-</v>
      </c>
      <c r="AO19" s="320" t="str">
        <f>IF(OR(Is_Loading,LEN($A19)=0),"",SWDATA!AH4)</f>
        <v>-</v>
      </c>
      <c r="AP19" s="317">
        <f t="shared" ref="AP19" si="62">IF($A19=0,"",CHOOSE($F19,SUM(AM19:AO19),SUM(AM19:AO19)/3,AO19))</f>
        <v>0</v>
      </c>
      <c r="AQ19" s="265" t="str">
        <f>IF(OR(Is_Loading,LEN($A19)=0),"",SWDATA!AJ4)</f>
        <v>-</v>
      </c>
      <c r="AR19" s="266" t="str">
        <f>IF(OR(Is_Loading,LEN($A19)=0),"",SWDATA!AK4)</f>
        <v>-</v>
      </c>
      <c r="AS19" s="266" t="str">
        <f>IF(OR(Is_Loading,LEN($A19)=0),"",SWDATA!AL4)</f>
        <v>-</v>
      </c>
      <c r="AT19" s="265">
        <f t="shared" ref="AT19" si="63">IF($A19=0,"",CHOOSE($F19,SUM(AQ19:AS19),SUM(AQ19:AS19)/3,AS19))</f>
        <v>0</v>
      </c>
      <c r="AU19" s="265" t="str">
        <f>IF(OR(Is_Loading,LEN($A19)=0),"",SWDATA!AN4)</f>
        <v>-</v>
      </c>
      <c r="AV19" s="266" t="str">
        <f>IF(OR(Is_Loading,LEN($A19)=0),"",SWDATA!AO4)</f>
        <v>-</v>
      </c>
      <c r="AW19" s="266" t="str">
        <f>IF(OR(Is_Loading,LEN($A19)=0),"",SWDATA!AP4)</f>
        <v>-</v>
      </c>
      <c r="AX19" s="265">
        <f t="shared" ref="AX19" si="64">IF($A19=0,"",CHOOSE($F19,SUM(AU19:AW19),SUM(AU19:AW19)/3,AW19))</f>
        <v>0</v>
      </c>
      <c r="AY19" s="265" t="str">
        <f>IF(OR(Is_Loading,LEN($A19)=0),"",SWDATA!AR4)</f>
        <v>-</v>
      </c>
      <c r="AZ19" s="266" t="str">
        <f>IF(OR(Is_Loading,LEN($A19)=0),"",SWDATA!AS4)</f>
        <v>-</v>
      </c>
      <c r="BA19" s="266" t="str">
        <f>IF(OR(Is_Loading,LEN($A19)=0),"",SWDATA!AT4)</f>
        <v>-</v>
      </c>
      <c r="BB19" s="265">
        <f t="shared" ref="BB19" si="65">IF($A19=0,"",CHOOSE($F19,SUM(AY19:BA19),SUM(AY19:BA19)/3,BA19))</f>
        <v>0</v>
      </c>
      <c r="BC19" s="265" t="str">
        <f>IF(OR(Is_Loading,LEN($A19)=0),"",SWDATA!AV4)</f>
        <v>-</v>
      </c>
      <c r="BD19" s="266" t="str">
        <f>IF(OR(Is_Loading,LEN($A19)=0),"",SWDATA!AW4)</f>
        <v>-</v>
      </c>
      <c r="BE19" s="320" t="str">
        <f>IF(OR(Is_Loading,LEN($A19)=0),"",SWDATA!AX4)</f>
        <v>-</v>
      </c>
      <c r="BF19" s="317">
        <f t="shared" ref="BF19" si="66">IF($A19=0,"",CHOOSE($F19,SUM(BC19:BE19),SUM(BC19:BE19)/3,BE19))</f>
        <v>0</v>
      </c>
      <c r="BG19"/>
      <c r="BH19"/>
      <c r="BI19"/>
      <c r="BJ19"/>
      <c r="BK19"/>
      <c r="BL19"/>
      <c r="BM19"/>
      <c r="BN19"/>
      <c r="BO19"/>
      <c r="BP19"/>
      <c r="BQ19"/>
      <c r="BR19"/>
      <c r="BS19"/>
      <c r="BT19"/>
      <c r="BU19"/>
      <c r="BV19"/>
      <c r="BW19"/>
      <c r="BX19"/>
      <c r="BY19"/>
      <c r="BZ19"/>
      <c r="CA19"/>
      <c r="CB19"/>
      <c r="CC19"/>
      <c r="CD19"/>
      <c r="CE19"/>
      <c r="CF19"/>
      <c r="CG19"/>
      <c r="CH19"/>
      <c r="CI19"/>
      <c r="CJ19"/>
      <c r="CK19"/>
      <c r="CL19"/>
      <c r="CM19"/>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374"/>
      <c r="DP19" s="374"/>
      <c r="DQ19" s="374"/>
      <c r="DR19" s="374"/>
      <c r="DS19" s="361"/>
      <c r="DT19" s="375"/>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77"/>
      <c r="FF19" s="361"/>
      <c r="FG19" s="361"/>
      <c r="FH19" s="361"/>
      <c r="FI19" s="361"/>
      <c r="FJ19" s="361"/>
      <c r="FK19" s="361"/>
      <c r="FL19" s="361"/>
      <c r="FM19" s="361"/>
      <c r="FN19" s="361"/>
      <c r="FO19" s="361"/>
      <c r="FP19" s="361"/>
      <c r="FQ19" s="361"/>
      <c r="FR19" s="361"/>
      <c r="FS19" s="361"/>
      <c r="FT19" s="361"/>
      <c r="FU19" s="361"/>
      <c r="FV19" s="361"/>
      <c r="FW19" s="361"/>
      <c r="FX19" s="361"/>
      <c r="FY19" s="361"/>
      <c r="FZ19" s="361"/>
      <c r="GA19" s="361"/>
      <c r="GB19" s="361"/>
      <c r="GC19" s="361"/>
      <c r="GD19" s="361"/>
      <c r="GE19" s="361"/>
      <c r="GF19" s="361"/>
      <c r="GG19" s="297"/>
      <c r="GH19" s="297"/>
      <c r="GI19" s="297"/>
      <c r="GJ19" s="297"/>
      <c r="GK19" s="297"/>
      <c r="GL19" s="297"/>
      <c r="GM19" s="297"/>
      <c r="GN19" s="297"/>
      <c r="GO19" s="297"/>
      <c r="GP19" s="297"/>
      <c r="GQ19" s="297"/>
      <c r="GR19" s="297"/>
      <c r="GS19" s="297"/>
      <c r="GT19" s="297"/>
      <c r="GU19" s="297"/>
      <c r="GV19" s="297"/>
      <c r="GW19" s="297"/>
      <c r="GX19" s="297"/>
      <c r="GY19" s="297"/>
      <c r="GZ19" s="297"/>
      <c r="HA19" s="297"/>
      <c r="HB19" s="297"/>
      <c r="HC19" s="297"/>
    </row>
    <row r="20" spans="1:211" s="347" customFormat="1" ht="15" customHeight="1" x14ac:dyDescent="0.2">
      <c r="A20" s="192" t="str">
        <f>SWDATA!O5</f>
        <v>1_PARENT00001_DMACTUALS_INDEPENDENT:CATALOGDETAIL:UNITS:No Perspective:default:Live:0</v>
      </c>
      <c r="B20" s="192">
        <f>SWDATA!M5</f>
        <v>0</v>
      </c>
      <c r="C20" s="201">
        <f>IF(AND(SWDATA!M5=1,SWDATA!Q5="promotions"),SWDATA!P5,0)</f>
        <v>0</v>
      </c>
      <c r="D20" s="200">
        <f>ROW(SWDATA!M5)</f>
        <v>5</v>
      </c>
      <c r="E20" s="202">
        <f t="shared" ref="E20" si="67">B20</f>
        <v>0</v>
      </c>
      <c r="F20" s="203">
        <f t="shared" si="56"/>
        <v>1</v>
      </c>
      <c r="G20" s="192" t="str">
        <f t="shared" si="57"/>
        <v>U</v>
      </c>
      <c r="H20" s="204"/>
      <c r="I20" s="382" t="str">
        <f>SWDATA!E5</f>
        <v>PARENT00001</v>
      </c>
      <c r="J20" s="237" t="str">
        <f t="shared" ref="J20:J21" si="68">IF(ISERROR(FIND(":-1",A20)),A20,0)</f>
        <v>1_PARENT00001_DMACTUALS_INDEPENDENT:CATALOGDETAIL:UNITS:No Perspective:default:Live:0</v>
      </c>
      <c r="K20" s="238" t="str">
        <f t="shared" ref="K20:K22" si="69">IF(NOT(ISERROR(SEARCH("(Cost)",P20))),"C",IF(NOT(ISERROR(SEARCH("(EURO)",P20))),"R",IF(NOT(ISERROR(SEARCH("marg",P20))),"M",IF(OR(NOT(ISERROR(SEARCH("(Rev/",P20))),NOT(ISERROR(SEARCH("(Pct)",P20)))),"P",IF(NOT(ISERROR(SEARCH("Units",P20))),"U","")))))</f>
        <v>U</v>
      </c>
      <c r="L20" s="338"/>
      <c r="M20" s="341"/>
      <c r="N20" s="336" t="str">
        <f>IF(LEN(SWDATA!F5)=0,"",N19)</f>
        <v>D876-GP210DB~~GP210DB</v>
      </c>
      <c r="O20" s="295" t="str">
        <f>IF(LEN(SWDATA!G5)=0,"",O19)</f>
        <v>074-650000~~WESTCON EQUIP &amp; RENTALS</v>
      </c>
      <c r="P20" s="296" t="str">
        <f>IF(LEN(SWDATA!C5)=0,"",SWDATA!C5)</f>
        <v>Previous Regional CBP (n-3) (units)</v>
      </c>
      <c r="Q20" s="310" t="str">
        <f>P20</f>
        <v>Previous Regional CBP (n-3) (units)</v>
      </c>
      <c r="R20" s="223" t="s">
        <v>261</v>
      </c>
      <c r="S20" s="224" t="s">
        <v>485</v>
      </c>
      <c r="T20" s="224"/>
      <c r="U20" s="264" t="s">
        <v>580</v>
      </c>
      <c r="V20" s="205" t="s">
        <v>221</v>
      </c>
      <c r="W20" s="265" t="str">
        <f>IF(OR(Is_Loading,LEN($A20)=0),"",SWDATA!P5)</f>
        <v>-</v>
      </c>
      <c r="X20" s="266" t="str">
        <f>IF(OR(Is_Loading,LEN($A20)=0),"",SWDATA!Q5)</f>
        <v>-</v>
      </c>
      <c r="Y20" s="266" t="str">
        <f>IF(OR(Is_Loading,LEN($A20)=0),"",SWDATA!R5)</f>
        <v>-</v>
      </c>
      <c r="Z20" s="265">
        <f t="shared" ref="Z20:Z21" si="70">IF($A20=0,"",CHOOSE($F20,SUM(W20:Y20),SUM(W20:Y20)/3,Y20))</f>
        <v>0</v>
      </c>
      <c r="AA20" s="265" t="str">
        <f>IF(OR(Is_Loading,LEN($A20)=0),"",SWDATA!T5)</f>
        <v>-</v>
      </c>
      <c r="AB20" s="266" t="str">
        <f>IF(OR(Is_Loading,LEN($A20)=0),"",SWDATA!U5)</f>
        <v>-</v>
      </c>
      <c r="AC20" s="266" t="str">
        <f>IF(OR(Is_Loading,LEN($A20)=0),"",SWDATA!V5)</f>
        <v>-</v>
      </c>
      <c r="AD20" s="265">
        <f t="shared" ref="AD20:AD21" si="71">IF($A20=0,"",CHOOSE($F20,SUM(AA20:AC20),SUM(AA20:AC20)/3,AC20))</f>
        <v>0</v>
      </c>
      <c r="AE20" s="265" t="str">
        <f>IF(OR(Is_Loading,LEN($A20)=0),"",SWDATA!X5)</f>
        <v>-</v>
      </c>
      <c r="AF20" s="266" t="str">
        <f>IF(OR(Is_Loading,LEN($A20)=0),"",SWDATA!Y5)</f>
        <v>-</v>
      </c>
      <c r="AG20" s="266" t="str">
        <f>IF(OR(Is_Loading,LEN($A20)=0),"",SWDATA!Z5)</f>
        <v>-</v>
      </c>
      <c r="AH20" s="265">
        <f t="shared" ref="AH20:AH21" si="72">IF($A20=0,"",CHOOSE($F20,SUM(AE20:AG20),SUM(AE20:AG20)/3,AG20))</f>
        <v>0</v>
      </c>
      <c r="AI20" s="265" t="str">
        <f>IF(OR(Is_Loading,LEN($A20)=0),"",SWDATA!AB5)</f>
        <v>-</v>
      </c>
      <c r="AJ20" s="266" t="str">
        <f>IF(OR(Is_Loading,LEN($A20)=0),"",SWDATA!AC5)</f>
        <v>-</v>
      </c>
      <c r="AK20" s="266" t="str">
        <f>IF(OR(Is_Loading,LEN($A20)=0),"",SWDATA!AD5)</f>
        <v>-</v>
      </c>
      <c r="AL20" s="265">
        <f t="shared" ref="AL20:AL21" si="73">IF($A20=0,"",CHOOSE($F20,SUM(AI20:AK20),SUM(AI20:AK20)/3,AK20))</f>
        <v>0</v>
      </c>
      <c r="AM20" s="265" t="str">
        <f>IF(OR(Is_Loading,LEN($A20)=0),"",SWDATA!AF5)</f>
        <v>-</v>
      </c>
      <c r="AN20" s="266" t="str">
        <f>IF(OR(Is_Loading,LEN($A20)=0),"",SWDATA!AG5)</f>
        <v>-</v>
      </c>
      <c r="AO20" s="320" t="str">
        <f>IF(OR(Is_Loading,LEN($A20)=0),"",SWDATA!AH5)</f>
        <v>-</v>
      </c>
      <c r="AP20" s="317">
        <f t="shared" ref="AP20:AP21" si="74">IF($A20=0,"",CHOOSE($F20,SUM(AM20:AO20),SUM(AM20:AO20)/3,AO20))</f>
        <v>0</v>
      </c>
      <c r="AQ20" s="265" t="str">
        <f>IF(OR(Is_Loading,LEN($A20)=0),"",SWDATA!AJ5)</f>
        <v>-</v>
      </c>
      <c r="AR20" s="266" t="str">
        <f>IF(OR(Is_Loading,LEN($A20)=0),"",SWDATA!AK5)</f>
        <v>-</v>
      </c>
      <c r="AS20" s="266" t="str">
        <f>IF(OR(Is_Loading,LEN($A20)=0),"",SWDATA!AL5)</f>
        <v>-</v>
      </c>
      <c r="AT20" s="265">
        <f t="shared" ref="AT20:AT21" si="75">IF($A20=0,"",CHOOSE($F20,SUM(AQ20:AS20),SUM(AQ20:AS20)/3,AS20))</f>
        <v>0</v>
      </c>
      <c r="AU20" s="265" t="str">
        <f>IF(OR(Is_Loading,LEN($A20)=0),"",SWDATA!AN5)</f>
        <v>-</v>
      </c>
      <c r="AV20" s="266" t="str">
        <f>IF(OR(Is_Loading,LEN($A20)=0),"",SWDATA!AO5)</f>
        <v>-</v>
      </c>
      <c r="AW20" s="266" t="str">
        <f>IF(OR(Is_Loading,LEN($A20)=0),"",SWDATA!AP5)</f>
        <v>-</v>
      </c>
      <c r="AX20" s="265">
        <f t="shared" ref="AX20:AX21" si="76">IF($A20=0,"",CHOOSE($F20,SUM(AU20:AW20),SUM(AU20:AW20)/3,AW20))</f>
        <v>0</v>
      </c>
      <c r="AY20" s="265" t="str">
        <f>IF(OR(Is_Loading,LEN($A20)=0),"",SWDATA!AR5)</f>
        <v>-</v>
      </c>
      <c r="AZ20" s="266" t="str">
        <f>IF(OR(Is_Loading,LEN($A20)=0),"",SWDATA!AS5)</f>
        <v>-</v>
      </c>
      <c r="BA20" s="266" t="str">
        <f>IF(OR(Is_Loading,LEN($A20)=0),"",SWDATA!AT5)</f>
        <v>-</v>
      </c>
      <c r="BB20" s="265">
        <f t="shared" ref="BB20:BB21" si="77">IF($A20=0,"",CHOOSE($F20,SUM(AY20:BA20),SUM(AY20:BA20)/3,BA20))</f>
        <v>0</v>
      </c>
      <c r="BC20" s="265" t="str">
        <f>IF(OR(Is_Loading,LEN($A20)=0),"",SWDATA!AV5)</f>
        <v>-</v>
      </c>
      <c r="BD20" s="266" t="str">
        <f>IF(OR(Is_Loading,LEN($A20)=0),"",SWDATA!AW5)</f>
        <v>-</v>
      </c>
      <c r="BE20" s="320" t="str">
        <f>IF(OR(Is_Loading,LEN($A20)=0),"",SWDATA!AX5)</f>
        <v>-</v>
      </c>
      <c r="BF20" s="317">
        <f t="shared" ref="BF20:BF21" si="78">IF($A20=0,"",CHOOSE($F20,SUM(BC20:BE20),SUM(BC20:BE20)/3,BE20))</f>
        <v>0</v>
      </c>
      <c r="BG20"/>
      <c r="BH20"/>
      <c r="BI20"/>
      <c r="BJ20"/>
      <c r="BK20"/>
      <c r="BL20"/>
      <c r="BM20"/>
      <c r="BN20"/>
      <c r="BO20"/>
      <c r="BP20"/>
      <c r="BQ20"/>
      <c r="BR20"/>
      <c r="BS20"/>
      <c r="BT20"/>
      <c r="BU20"/>
      <c r="BV20"/>
      <c r="BW20"/>
      <c r="BX20"/>
      <c r="BY20"/>
      <c r="BZ20"/>
      <c r="CA20"/>
      <c r="CB20"/>
      <c r="CC20"/>
      <c r="CD20"/>
      <c r="CE20"/>
      <c r="CF20"/>
      <c r="CG20"/>
      <c r="CH20"/>
      <c r="CI20"/>
      <c r="CJ20"/>
      <c r="CK20"/>
      <c r="CL20"/>
      <c r="CM20"/>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O20" s="374"/>
      <c r="DP20" s="374"/>
      <c r="DQ20" s="374"/>
      <c r="DR20" s="374"/>
      <c r="DS20" s="361"/>
      <c r="DT20" s="361"/>
      <c r="DU20" s="364">
        <f>COLUMN(W18)</f>
        <v>23</v>
      </c>
      <c r="DV20" s="364">
        <f>SUM(DU20)+DV21+1</f>
        <v>24</v>
      </c>
      <c r="DW20" s="364">
        <f t="shared" ref="DW20:FD20" si="79">SUM(DV20)+DW21+1</f>
        <v>25</v>
      </c>
      <c r="DX20" s="364">
        <f t="shared" si="79"/>
        <v>27</v>
      </c>
      <c r="DY20" s="364">
        <f t="shared" si="79"/>
        <v>28</v>
      </c>
      <c r="DZ20" s="364">
        <f t="shared" si="79"/>
        <v>29</v>
      </c>
      <c r="EA20" s="364">
        <f t="shared" si="79"/>
        <v>31</v>
      </c>
      <c r="EB20" s="364">
        <f t="shared" si="79"/>
        <v>32</v>
      </c>
      <c r="EC20" s="364">
        <f t="shared" si="79"/>
        <v>33</v>
      </c>
      <c r="ED20" s="364">
        <f t="shared" si="79"/>
        <v>35</v>
      </c>
      <c r="EE20" s="364">
        <f t="shared" si="79"/>
        <v>36</v>
      </c>
      <c r="EF20" s="364">
        <f t="shared" si="79"/>
        <v>37</v>
      </c>
      <c r="EG20" s="364">
        <f t="shared" si="79"/>
        <v>39</v>
      </c>
      <c r="EH20" s="364">
        <f t="shared" si="79"/>
        <v>40</v>
      </c>
      <c r="EI20" s="364">
        <f t="shared" si="79"/>
        <v>41</v>
      </c>
      <c r="EJ20" s="364">
        <f t="shared" si="79"/>
        <v>43</v>
      </c>
      <c r="EK20" s="364">
        <f t="shared" si="79"/>
        <v>44</v>
      </c>
      <c r="EL20" s="364">
        <f t="shared" si="79"/>
        <v>45</v>
      </c>
      <c r="EM20" s="364">
        <f t="shared" si="79"/>
        <v>47</v>
      </c>
      <c r="EN20" s="364">
        <f t="shared" si="79"/>
        <v>48</v>
      </c>
      <c r="EO20" s="364">
        <f t="shared" si="79"/>
        <v>49</v>
      </c>
      <c r="EP20" s="364">
        <f t="shared" si="79"/>
        <v>51</v>
      </c>
      <c r="EQ20" s="364">
        <f t="shared" si="79"/>
        <v>52</v>
      </c>
      <c r="ER20" s="364">
        <f t="shared" si="79"/>
        <v>53</v>
      </c>
      <c r="ES20" s="364">
        <f t="shared" si="79"/>
        <v>55</v>
      </c>
      <c r="ET20" s="364">
        <f t="shared" si="79"/>
        <v>56</v>
      </c>
      <c r="EU20" s="364">
        <f t="shared" si="79"/>
        <v>57</v>
      </c>
      <c r="EV20" s="364">
        <f t="shared" si="79"/>
        <v>59</v>
      </c>
      <c r="EW20" s="364">
        <f t="shared" si="79"/>
        <v>60</v>
      </c>
      <c r="EX20" s="364">
        <f t="shared" si="79"/>
        <v>61</v>
      </c>
      <c r="EY20" s="364">
        <f t="shared" si="79"/>
        <v>63</v>
      </c>
      <c r="EZ20" s="364">
        <f t="shared" si="79"/>
        <v>64</v>
      </c>
      <c r="FA20" s="364">
        <f t="shared" si="79"/>
        <v>65</v>
      </c>
      <c r="FB20" s="364">
        <f t="shared" si="79"/>
        <v>67</v>
      </c>
      <c r="FC20" s="364">
        <f t="shared" si="79"/>
        <v>68</v>
      </c>
      <c r="FD20" s="364">
        <f t="shared" si="79"/>
        <v>69</v>
      </c>
      <c r="FE20" s="361"/>
      <c r="FF20" s="361"/>
      <c r="FG20" s="361"/>
      <c r="FH20" s="361"/>
      <c r="FI20" s="361"/>
      <c r="FJ20" s="361"/>
      <c r="FK20" s="361"/>
      <c r="FL20" s="361"/>
      <c r="FM20" s="361"/>
      <c r="FN20" s="361"/>
      <c r="FO20" s="361"/>
      <c r="FP20" s="361"/>
      <c r="FQ20" s="361"/>
      <c r="FR20" s="361"/>
      <c r="FS20" s="361"/>
      <c r="FT20" s="361"/>
      <c r="FU20" s="361"/>
      <c r="FV20" s="361"/>
      <c r="FW20" s="361"/>
      <c r="FX20" s="361"/>
      <c r="FY20" s="361"/>
      <c r="FZ20" s="361"/>
      <c r="GA20" s="361"/>
      <c r="GB20" s="361"/>
      <c r="GC20" s="361"/>
      <c r="GD20" s="361"/>
      <c r="GE20" s="361"/>
      <c r="GF20" s="361"/>
      <c r="GG20" s="297"/>
      <c r="GH20" s="297"/>
      <c r="GI20" s="297"/>
      <c r="GJ20" s="297"/>
      <c r="GK20" s="297"/>
      <c r="GL20" s="297"/>
      <c r="GM20" s="297"/>
      <c r="GN20" s="297"/>
      <c r="GO20" s="297"/>
      <c r="GP20" s="297"/>
      <c r="GQ20" s="297"/>
      <c r="GR20" s="297"/>
      <c r="GS20" s="297"/>
      <c r="GT20" s="297"/>
      <c r="GU20" s="297"/>
      <c r="GV20" s="297"/>
      <c r="GW20" s="297"/>
      <c r="GX20" s="297"/>
      <c r="GY20" s="297"/>
      <c r="GZ20" s="297"/>
    </row>
    <row r="21" spans="1:211" s="347" customFormat="1" ht="15" customHeight="1" thickBot="1" x14ac:dyDescent="0.25">
      <c r="A21" s="192" t="str">
        <f>SWDATA!O6</f>
        <v>1_PARENT00001_DMACTUALS_INDEPENDENT:CATALOGDETAIL:REVENUE:No Perspective:default:Live:0</v>
      </c>
      <c r="B21" s="192">
        <f>SWDATA!M6</f>
        <v>1</v>
      </c>
      <c r="C21" s="201">
        <f>IF(AND(SWDATA!M6=1,SWDATA!Q6="promotions"),SWDATA!P6,0)</f>
        <v>0</v>
      </c>
      <c r="D21" s="200">
        <f>ROW(SWDATA!M6)</f>
        <v>6</v>
      </c>
      <c r="E21" s="202">
        <f ca="1">IF(AND(B21=1,UPPER(HLOOKUP(D21,'Metrics &amp; Attributes View'!$13:$31,19,0))="SBOM"),1,0)</f>
        <v>0</v>
      </c>
      <c r="F21" s="203">
        <f t="shared" si="56"/>
        <v>1</v>
      </c>
      <c r="G21" s="192" t="str">
        <f t="shared" si="57"/>
        <v>U</v>
      </c>
      <c r="H21" s="204"/>
      <c r="I21" s="382" t="str">
        <f>SWDATA!E6</f>
        <v>PARENT00001</v>
      </c>
      <c r="J21" s="237" t="str">
        <f t="shared" si="68"/>
        <v>1_PARENT00001_DMACTUALS_INDEPENDENT:CATALOGDETAIL:REVENUE:No Perspective:default:Live:0</v>
      </c>
      <c r="K21" s="238" t="str">
        <f t="shared" si="69"/>
        <v>U</v>
      </c>
      <c r="L21" s="338"/>
      <c r="M21" s="342"/>
      <c r="N21" s="336" t="str">
        <f>IF(LEN(SWDATA!F6)=0,"",N20)</f>
        <v>D876-GP210DB~~GP210DB</v>
      </c>
      <c r="O21" s="295" t="str">
        <f>IF(LEN(SWDATA!G6)=0,"",O20)</f>
        <v>074-650000~~WESTCON EQUIP &amp; RENTALS</v>
      </c>
      <c r="P21" s="296" t="str">
        <f>IF(LEN(SWDATA!C6)=0,"",SWDATA!C6)</f>
        <v>Regional CBP Override (Units)</v>
      </c>
      <c r="Q21" s="310" t="str">
        <f>P21</f>
        <v>Regional CBP Override (Units)</v>
      </c>
      <c r="R21" s="223" t="s">
        <v>262</v>
      </c>
      <c r="S21" s="224" t="s">
        <v>579</v>
      </c>
      <c r="T21" s="224"/>
      <c r="U21" s="263" t="s">
        <v>591</v>
      </c>
      <c r="V21" s="205" t="s">
        <v>221</v>
      </c>
      <c r="W21" s="265" t="str">
        <f>IF(OR(Is_Loading,LEN($A21)=0),"",SWDATA!P6)</f>
        <v>-</v>
      </c>
      <c r="X21" s="266" t="str">
        <f>IF(OR(Is_Loading,LEN($A21)=0),"",SWDATA!Q6)</f>
        <v>-</v>
      </c>
      <c r="Y21" s="266" t="str">
        <f>IF(OR(Is_Loading,LEN($A21)=0),"",SWDATA!R6)</f>
        <v>-</v>
      </c>
      <c r="Z21" s="265">
        <f t="shared" si="70"/>
        <v>0</v>
      </c>
      <c r="AA21" s="265" t="str">
        <f>IF(OR(Is_Loading,LEN($A21)=0),"",SWDATA!T6)</f>
        <v>-</v>
      </c>
      <c r="AB21" s="266" t="str">
        <f>IF(OR(Is_Loading,LEN($A21)=0),"",SWDATA!U6)</f>
        <v>-</v>
      </c>
      <c r="AC21" s="266" t="str">
        <f>IF(OR(Is_Loading,LEN($A21)=0),"",SWDATA!V6)</f>
        <v>-</v>
      </c>
      <c r="AD21" s="265">
        <f t="shared" si="71"/>
        <v>0</v>
      </c>
      <c r="AE21" s="265" t="str">
        <f>IF(OR(Is_Loading,LEN($A21)=0),"",SWDATA!X6)</f>
        <v>-</v>
      </c>
      <c r="AF21" s="266" t="str">
        <f>IF(OR(Is_Loading,LEN($A21)=0),"",SWDATA!Y6)</f>
        <v>-</v>
      </c>
      <c r="AG21" s="266" t="str">
        <f>IF(OR(Is_Loading,LEN($A21)=0),"",SWDATA!Z6)</f>
        <v>-</v>
      </c>
      <c r="AH21" s="265">
        <f t="shared" si="72"/>
        <v>0</v>
      </c>
      <c r="AI21" s="265" t="str">
        <f>IF(OR(Is_Loading,LEN($A21)=0),"",SWDATA!AB6)</f>
        <v>-</v>
      </c>
      <c r="AJ21" s="266" t="str">
        <f>IF(OR(Is_Loading,LEN($A21)=0),"",SWDATA!AC6)</f>
        <v>-</v>
      </c>
      <c r="AK21" s="266" t="str">
        <f>IF(OR(Is_Loading,LEN($A21)=0),"",SWDATA!AD6)</f>
        <v>-</v>
      </c>
      <c r="AL21" s="265">
        <f t="shared" si="73"/>
        <v>0</v>
      </c>
      <c r="AM21" s="265" t="str">
        <f>IF(OR(Is_Loading,LEN($A21)=0),"",SWDATA!AF6)</f>
        <v>-</v>
      </c>
      <c r="AN21" s="266" t="str">
        <f>IF(OR(Is_Loading,LEN($A21)=0),"",SWDATA!AG6)</f>
        <v>-</v>
      </c>
      <c r="AO21" s="320" t="str">
        <f>IF(OR(Is_Loading,LEN($A21)=0),"",SWDATA!AH6)</f>
        <v>-</v>
      </c>
      <c r="AP21" s="317">
        <f t="shared" si="74"/>
        <v>0</v>
      </c>
      <c r="AQ21" s="265" t="str">
        <f>IF(OR(Is_Loading,LEN($A21)=0),"",SWDATA!AJ6)</f>
        <v>-</v>
      </c>
      <c r="AR21" s="266" t="str">
        <f>IF(OR(Is_Loading,LEN($A21)=0),"",SWDATA!AK6)</f>
        <v>-</v>
      </c>
      <c r="AS21" s="266" t="str">
        <f>IF(OR(Is_Loading,LEN($A21)=0),"",SWDATA!AL6)</f>
        <v>-</v>
      </c>
      <c r="AT21" s="265">
        <f t="shared" si="75"/>
        <v>0</v>
      </c>
      <c r="AU21" s="265" t="str">
        <f>IF(OR(Is_Loading,LEN($A21)=0),"",SWDATA!AN6)</f>
        <v>-</v>
      </c>
      <c r="AV21" s="266" t="str">
        <f>IF(OR(Is_Loading,LEN($A21)=0),"",SWDATA!AO6)</f>
        <v>-</v>
      </c>
      <c r="AW21" s="266" t="str">
        <f>IF(OR(Is_Loading,LEN($A21)=0),"",SWDATA!AP6)</f>
        <v>-</v>
      </c>
      <c r="AX21" s="265">
        <f t="shared" si="76"/>
        <v>0</v>
      </c>
      <c r="AY21" s="265" t="str">
        <f>IF(OR(Is_Loading,LEN($A21)=0),"",SWDATA!AR6)</f>
        <v>-</v>
      </c>
      <c r="AZ21" s="266" t="str">
        <f>IF(OR(Is_Loading,LEN($A21)=0),"",SWDATA!AS6)</f>
        <v>-</v>
      </c>
      <c r="BA21" s="266" t="str">
        <f>IF(OR(Is_Loading,LEN($A21)=0),"",SWDATA!AT6)</f>
        <v>-</v>
      </c>
      <c r="BB21" s="265">
        <f t="shared" si="77"/>
        <v>0</v>
      </c>
      <c r="BC21" s="265" t="str">
        <f>IF(OR(Is_Loading,LEN($A21)=0),"",SWDATA!AV6)</f>
        <v>-</v>
      </c>
      <c r="BD21" s="266" t="str">
        <f>IF(OR(Is_Loading,LEN($A21)=0),"",SWDATA!AW6)</f>
        <v>-</v>
      </c>
      <c r="BE21" s="320" t="str">
        <f>IF(OR(Is_Loading,LEN($A21)=0),"",SWDATA!AX6)</f>
        <v>-</v>
      </c>
      <c r="BF21" s="317">
        <f t="shared" si="78"/>
        <v>0</v>
      </c>
      <c r="BG21"/>
      <c r="BH21"/>
      <c r="BI21"/>
      <c r="BJ21"/>
      <c r="BK21"/>
      <c r="BL21"/>
      <c r="BM21"/>
      <c r="BN21"/>
      <c r="BO21"/>
      <c r="BP21"/>
      <c r="BQ21"/>
      <c r="BR21"/>
      <c r="BS21"/>
      <c r="BT21"/>
      <c r="BU21"/>
      <c r="BV21"/>
      <c r="BW21"/>
      <c r="BX21"/>
      <c r="BY21"/>
      <c r="BZ21"/>
      <c r="CA21"/>
      <c r="CB21"/>
      <c r="CC21"/>
      <c r="CD21"/>
      <c r="CE21"/>
      <c r="CF21"/>
      <c r="CG21"/>
      <c r="CH21"/>
      <c r="CI21"/>
      <c r="CJ21"/>
      <c r="CK21"/>
      <c r="CL21"/>
      <c r="CM2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O21" s="374"/>
      <c r="DP21" s="374"/>
      <c r="DQ21" s="374"/>
      <c r="DR21" s="374"/>
      <c r="DS21" s="361"/>
      <c r="DT21" s="375"/>
      <c r="DU21" s="364"/>
      <c r="DV21" s="364"/>
      <c r="DW21" s="364"/>
      <c r="DX21" s="364">
        <v>1</v>
      </c>
      <c r="DY21" s="364">
        <f t="shared" ref="DY21" si="80">DV21</f>
        <v>0</v>
      </c>
      <c r="DZ21" s="364">
        <f t="shared" ref="DZ21" si="81">DW21</f>
        <v>0</v>
      </c>
      <c r="EA21" s="364">
        <f t="shared" ref="EA21" si="82">DX21</f>
        <v>1</v>
      </c>
      <c r="EB21" s="364">
        <f t="shared" ref="EB21" si="83">DY21</f>
        <v>0</v>
      </c>
      <c r="EC21" s="364">
        <f t="shared" ref="EC21" si="84">DZ21</f>
        <v>0</v>
      </c>
      <c r="ED21" s="364">
        <f t="shared" ref="ED21" si="85">EA21</f>
        <v>1</v>
      </c>
      <c r="EE21" s="364">
        <f t="shared" ref="EE21" si="86">EB21</f>
        <v>0</v>
      </c>
      <c r="EF21" s="364">
        <f t="shared" ref="EF21" si="87">EC21</f>
        <v>0</v>
      </c>
      <c r="EG21" s="364">
        <f t="shared" ref="EG21" si="88">ED21</f>
        <v>1</v>
      </c>
      <c r="EH21" s="364">
        <f t="shared" ref="EH21" si="89">EE21</f>
        <v>0</v>
      </c>
      <c r="EI21" s="364">
        <f t="shared" ref="EI21" si="90">EF21</f>
        <v>0</v>
      </c>
      <c r="EJ21" s="364">
        <f t="shared" ref="EJ21" si="91">EG21</f>
        <v>1</v>
      </c>
      <c r="EK21" s="364">
        <f t="shared" ref="EK21" si="92">EH21</f>
        <v>0</v>
      </c>
      <c r="EL21" s="364">
        <f t="shared" ref="EL21" si="93">EI21</f>
        <v>0</v>
      </c>
      <c r="EM21" s="364">
        <f t="shared" ref="EM21" si="94">EJ21</f>
        <v>1</v>
      </c>
      <c r="EN21" s="364">
        <f t="shared" ref="EN21" si="95">EK21</f>
        <v>0</v>
      </c>
      <c r="EO21" s="364">
        <f t="shared" ref="EO21" si="96">EL21</f>
        <v>0</v>
      </c>
      <c r="EP21" s="364">
        <f t="shared" ref="EP21" si="97">EM21</f>
        <v>1</v>
      </c>
      <c r="EQ21" s="364">
        <f t="shared" ref="EQ21" si="98">EN21</f>
        <v>0</v>
      </c>
      <c r="ER21" s="364">
        <f t="shared" ref="ER21" si="99">EO21</f>
        <v>0</v>
      </c>
      <c r="ES21" s="364">
        <f t="shared" ref="ES21" si="100">EP21</f>
        <v>1</v>
      </c>
      <c r="ET21" s="364">
        <f t="shared" ref="ET21" si="101">EQ21</f>
        <v>0</v>
      </c>
      <c r="EU21" s="364">
        <f t="shared" ref="EU21" si="102">ER21</f>
        <v>0</v>
      </c>
      <c r="EV21" s="364">
        <f t="shared" ref="EV21" si="103">ES21</f>
        <v>1</v>
      </c>
      <c r="EW21" s="364">
        <f t="shared" ref="EW21" si="104">ET21</f>
        <v>0</v>
      </c>
      <c r="EX21" s="364">
        <f t="shared" ref="EX21" si="105">EU21</f>
        <v>0</v>
      </c>
      <c r="EY21" s="364">
        <f t="shared" ref="EY21" si="106">EV21</f>
        <v>1</v>
      </c>
      <c r="EZ21" s="364">
        <f t="shared" ref="EZ21" si="107">EW21</f>
        <v>0</v>
      </c>
      <c r="FA21" s="364">
        <f t="shared" ref="FA21" si="108">EX21</f>
        <v>0</v>
      </c>
      <c r="FB21" s="364">
        <f t="shared" ref="FB21" si="109">EY21</f>
        <v>1</v>
      </c>
      <c r="FC21" s="364">
        <f t="shared" ref="FC21:FD23" si="110">EZ21</f>
        <v>0</v>
      </c>
      <c r="FD21" s="364">
        <f t="shared" si="110"/>
        <v>0</v>
      </c>
      <c r="FE21" s="377"/>
      <c r="FF21" s="361"/>
      <c r="FG21" s="361"/>
      <c r="FH21" s="361"/>
      <c r="FI21" s="361"/>
      <c r="FJ21" s="361"/>
      <c r="FK21" s="361"/>
      <c r="FL21" s="361"/>
      <c r="FM21" s="361"/>
      <c r="FN21" s="361"/>
      <c r="FO21" s="361"/>
      <c r="FP21" s="361"/>
      <c r="FQ21" s="361"/>
      <c r="FR21" s="361"/>
      <c r="FS21" s="361"/>
      <c r="FT21" s="361"/>
      <c r="FU21" s="361"/>
      <c r="FV21" s="361"/>
      <c r="FW21" s="361"/>
      <c r="FX21" s="361"/>
      <c r="FY21" s="361"/>
      <c r="FZ21" s="361"/>
      <c r="GA21" s="361"/>
      <c r="GB21" s="361"/>
      <c r="GC21" s="361"/>
      <c r="GD21" s="361"/>
      <c r="GE21" s="361"/>
      <c r="GF21" s="361"/>
      <c r="GG21" s="297"/>
      <c r="GH21" s="297"/>
      <c r="GI21" s="297"/>
      <c r="GJ21" s="297"/>
      <c r="GK21" s="297"/>
      <c r="GL21" s="297"/>
      <c r="GM21" s="297"/>
      <c r="GN21" s="297"/>
      <c r="GO21" s="297"/>
      <c r="GP21" s="297"/>
      <c r="GQ21" s="297"/>
      <c r="GR21" s="297"/>
      <c r="GS21" s="297"/>
      <c r="GT21" s="297"/>
      <c r="GU21" s="297"/>
      <c r="GV21" s="297"/>
      <c r="GW21" s="297"/>
      <c r="GX21" s="297"/>
      <c r="GY21" s="297"/>
      <c r="GZ21" s="297"/>
      <c r="HA21" s="297"/>
      <c r="HB21" s="297"/>
      <c r="HC21" s="297"/>
    </row>
    <row r="22" spans="1:211" s="347" customFormat="1" ht="15" customHeight="1" thickTop="1" x14ac:dyDescent="0.2">
      <c r="A22" s="192" t="str">
        <f>SWDATA!O7</f>
        <v>1_PARENT00001_DMOPEN_INDEPENDENT:CATALOGDETAIL:UNITS:No Perspective:default:Live:0</v>
      </c>
      <c r="B22" s="192">
        <f>SWDATA!M7</f>
        <v>0</v>
      </c>
      <c r="C22" s="201">
        <f>IF(AND(SWDATA!M7=1,SWDATA!Q7="promotions"),SWDATA!P7,0)</f>
        <v>0</v>
      </c>
      <c r="D22" s="200">
        <f>ROW(SWDATA!M7)</f>
        <v>7</v>
      </c>
      <c r="E22" s="202">
        <f t="shared" ref="E22" si="111">B22</f>
        <v>0</v>
      </c>
      <c r="F22" s="203">
        <f t="shared" ref="F22" si="112">IF(NOT(ISERROR(SEARCH("Kg",P22))),3,IF(NOT(ISERROR(SEARCH("/Unit",P22))),2,IF(NOT(ISERROR(SEARCH("Pct",P22))),2,1)))</f>
        <v>1</v>
      </c>
      <c r="G22" s="192" t="str">
        <f t="shared" ref="G22" si="113">IF(NOT(ISERROR(SEARCH("U",P22))),"U",IF(NOT(ISERROR(SEARCH("Pct",P22))),"Pct",""))</f>
        <v>U</v>
      </c>
      <c r="H22" s="204"/>
      <c r="I22" s="382" t="str">
        <f>SWDATA!E7</f>
        <v>PARENT00001</v>
      </c>
      <c r="J22" s="237" t="str">
        <f t="shared" ref="J22" si="114">IF(ISERROR(FIND(":-1",A22)),A22,0)</f>
        <v>1_PARENT00001_DMOPEN_INDEPENDENT:CATALOGDETAIL:UNITS:No Perspective:default:Live:0</v>
      </c>
      <c r="K22" s="238" t="str">
        <f t="shared" si="69"/>
        <v>U</v>
      </c>
      <c r="L22" s="338"/>
      <c r="M22" s="341"/>
      <c r="N22" s="336" t="str">
        <f>IF(LEN(SWDATA!F7)=0,"",N21)</f>
        <v>D876-GP210DB~~GP210DB</v>
      </c>
      <c r="O22" s="295" t="str">
        <f>IF(LEN(SWDATA!G7)=0,"",O21)</f>
        <v>074-650000~~WESTCON EQUIP &amp; RENTALS</v>
      </c>
      <c r="P22" s="296" t="str">
        <f>IF(LEN(SWDATA!C7)=0,"",SWDATA!C7)</f>
        <v>Locked Regional Confirm CBP (Units)</v>
      </c>
      <c r="Q22" s="310" t="str">
        <f>P22</f>
        <v>Locked Regional Confirm CBP (Units)</v>
      </c>
      <c r="R22" s="223" t="s">
        <v>261</v>
      </c>
      <c r="S22" s="224" t="s">
        <v>485</v>
      </c>
      <c r="T22" s="224"/>
      <c r="U22" s="264" t="s">
        <v>581</v>
      </c>
      <c r="V22" s="205" t="s">
        <v>221</v>
      </c>
      <c r="W22" s="265" t="str">
        <f>IF(OR(Is_Loading,LEN($A22)=0),"",SWDATA!P7)</f>
        <v>-</v>
      </c>
      <c r="X22" s="266" t="str">
        <f>IF(OR(Is_Loading,LEN($A22)=0),"",SWDATA!Q7)</f>
        <v>-</v>
      </c>
      <c r="Y22" s="266" t="str">
        <f>IF(OR(Is_Loading,LEN($A22)=0),"",SWDATA!R7)</f>
        <v>-</v>
      </c>
      <c r="Z22" s="265">
        <f t="shared" ref="Z22" si="115">IF($A22=0,"",CHOOSE($F22,SUM(W22:Y22),SUM(W22:Y22)/3,Y22))</f>
        <v>0</v>
      </c>
      <c r="AA22" s="265" t="str">
        <f>IF(OR(Is_Loading,LEN($A22)=0),"",SWDATA!T7)</f>
        <v>-</v>
      </c>
      <c r="AB22" s="266" t="str">
        <f>IF(OR(Is_Loading,LEN($A22)=0),"",SWDATA!U7)</f>
        <v>-</v>
      </c>
      <c r="AC22" s="266" t="str">
        <f>IF(OR(Is_Loading,LEN($A22)=0),"",SWDATA!V7)</f>
        <v>-</v>
      </c>
      <c r="AD22" s="265">
        <f t="shared" ref="AD22" si="116">IF($A22=0,"",CHOOSE($F22,SUM(AA22:AC22),SUM(AA22:AC22)/3,AC22))</f>
        <v>0</v>
      </c>
      <c r="AE22" s="265" t="str">
        <f>IF(OR(Is_Loading,LEN($A22)=0),"",SWDATA!X7)</f>
        <v>-</v>
      </c>
      <c r="AF22" s="266" t="str">
        <f>IF(OR(Is_Loading,LEN($A22)=0),"",SWDATA!Y7)</f>
        <v>-</v>
      </c>
      <c r="AG22" s="266" t="str">
        <f>IF(OR(Is_Loading,LEN($A22)=0),"",SWDATA!Z7)</f>
        <v>-</v>
      </c>
      <c r="AH22" s="265">
        <f t="shared" ref="AH22" si="117">IF($A22=0,"",CHOOSE($F22,SUM(AE22:AG22),SUM(AE22:AG22)/3,AG22))</f>
        <v>0</v>
      </c>
      <c r="AI22" s="265" t="str">
        <f>IF(OR(Is_Loading,LEN($A22)=0),"",SWDATA!AB7)</f>
        <v>-</v>
      </c>
      <c r="AJ22" s="266" t="str">
        <f>IF(OR(Is_Loading,LEN($A22)=0),"",SWDATA!AC7)</f>
        <v>-</v>
      </c>
      <c r="AK22" s="266" t="str">
        <f>IF(OR(Is_Loading,LEN($A22)=0),"",SWDATA!AD7)</f>
        <v>-</v>
      </c>
      <c r="AL22" s="265">
        <f t="shared" ref="AL22" si="118">IF($A22=0,"",CHOOSE($F22,SUM(AI22:AK22),SUM(AI22:AK22)/3,AK22))</f>
        <v>0</v>
      </c>
      <c r="AM22" s="265" t="str">
        <f>IF(OR(Is_Loading,LEN($A22)=0),"",SWDATA!AF7)</f>
        <v>-</v>
      </c>
      <c r="AN22" s="266" t="str">
        <f>IF(OR(Is_Loading,LEN($A22)=0),"",SWDATA!AG7)</f>
        <v>-</v>
      </c>
      <c r="AO22" s="320" t="str">
        <f>IF(OR(Is_Loading,LEN($A22)=0),"",SWDATA!AH7)</f>
        <v>-</v>
      </c>
      <c r="AP22" s="317">
        <f t="shared" ref="AP22" si="119">IF($A22=0,"",CHOOSE($F22,SUM(AM22:AO22),SUM(AM22:AO22)/3,AO22))</f>
        <v>0</v>
      </c>
      <c r="AQ22" s="265" t="str">
        <f>IF(OR(Is_Loading,LEN($A22)=0),"",SWDATA!AJ7)</f>
        <v>-</v>
      </c>
      <c r="AR22" s="266" t="str">
        <f>IF(OR(Is_Loading,LEN($A22)=0),"",SWDATA!AK7)</f>
        <v>-</v>
      </c>
      <c r="AS22" s="266" t="str">
        <f>IF(OR(Is_Loading,LEN($A22)=0),"",SWDATA!AL7)</f>
        <v>-</v>
      </c>
      <c r="AT22" s="265">
        <f t="shared" ref="AT22" si="120">IF($A22=0,"",CHOOSE($F22,SUM(AQ22:AS22),SUM(AQ22:AS22)/3,AS22))</f>
        <v>0</v>
      </c>
      <c r="AU22" s="265" t="str">
        <f>IF(OR(Is_Loading,LEN($A22)=0),"",SWDATA!AN7)</f>
        <v>-</v>
      </c>
      <c r="AV22" s="266" t="str">
        <f>IF(OR(Is_Loading,LEN($A22)=0),"",SWDATA!AO7)</f>
        <v>-</v>
      </c>
      <c r="AW22" s="266" t="str">
        <f>IF(OR(Is_Loading,LEN($A22)=0),"",SWDATA!AP7)</f>
        <v>-</v>
      </c>
      <c r="AX22" s="265">
        <f t="shared" ref="AX22" si="121">IF($A22=0,"",CHOOSE($F22,SUM(AU22:AW22),SUM(AU22:AW22)/3,AW22))</f>
        <v>0</v>
      </c>
      <c r="AY22" s="265" t="str">
        <f>IF(OR(Is_Loading,LEN($A22)=0),"",SWDATA!AR7)</f>
        <v>-</v>
      </c>
      <c r="AZ22" s="266" t="str">
        <f>IF(OR(Is_Loading,LEN($A22)=0),"",SWDATA!AS7)</f>
        <v>-</v>
      </c>
      <c r="BA22" s="266" t="str">
        <f>IF(OR(Is_Loading,LEN($A22)=0),"",SWDATA!AT7)</f>
        <v>-</v>
      </c>
      <c r="BB22" s="265">
        <f t="shared" ref="BB22" si="122">IF($A22=0,"",CHOOSE($F22,SUM(AY22:BA22),SUM(AY22:BA22)/3,BA22))</f>
        <v>0</v>
      </c>
      <c r="BC22" s="265" t="str">
        <f>IF(OR(Is_Loading,LEN($A22)=0),"",SWDATA!AV7)</f>
        <v>-</v>
      </c>
      <c r="BD22" s="266" t="str">
        <f>IF(OR(Is_Loading,LEN($A22)=0),"",SWDATA!AW7)</f>
        <v>-</v>
      </c>
      <c r="BE22" s="320" t="str">
        <f>IF(OR(Is_Loading,LEN($A22)=0),"",SWDATA!AX7)</f>
        <v>-</v>
      </c>
      <c r="BF22" s="317">
        <f t="shared" ref="BF22" si="123">IF($A22=0,"",CHOOSE($F22,SUM(BC22:BE22),SUM(BC22:BE22)/3,BE22))</f>
        <v>0</v>
      </c>
      <c r="BG22"/>
      <c r="BH22"/>
      <c r="BI22"/>
      <c r="BJ22"/>
      <c r="BK22"/>
      <c r="BL22"/>
      <c r="BM22"/>
      <c r="BN22"/>
      <c r="BO22"/>
      <c r="BP22"/>
      <c r="BQ22"/>
      <c r="BR22"/>
      <c r="BS22"/>
      <c r="BT22"/>
      <c r="BU22"/>
      <c r="BV22"/>
      <c r="BW22"/>
      <c r="BX22"/>
      <c r="BY22"/>
      <c r="BZ22"/>
      <c r="CA22"/>
      <c r="CB22"/>
      <c r="CC22"/>
      <c r="CD22"/>
      <c r="CE22"/>
      <c r="CF22"/>
      <c r="CG22"/>
      <c r="CH22"/>
      <c r="CI22"/>
      <c r="CJ22"/>
      <c r="CK22"/>
      <c r="CL22"/>
      <c r="CM22"/>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374"/>
      <c r="DP22" s="374"/>
      <c r="DQ22" s="374"/>
      <c r="DR22" s="374"/>
      <c r="DS22" s="361"/>
      <c r="DT22" s="361"/>
      <c r="DU22" s="364"/>
      <c r="DV22" s="364"/>
      <c r="DW22" s="364"/>
      <c r="DX22" s="364">
        <v>1</v>
      </c>
      <c r="DY22" s="364">
        <f t="shared" ref="DY22" si="124">DV22</f>
        <v>0</v>
      </c>
      <c r="DZ22" s="364">
        <f t="shared" ref="DZ22" si="125">DW22</f>
        <v>0</v>
      </c>
      <c r="EA22" s="364">
        <f t="shared" ref="EA22" si="126">DX22</f>
        <v>1</v>
      </c>
      <c r="EB22" s="364">
        <f t="shared" ref="EB22" si="127">DY22</f>
        <v>0</v>
      </c>
      <c r="EC22" s="364">
        <f t="shared" ref="EC22" si="128">DZ22</f>
        <v>0</v>
      </c>
      <c r="ED22" s="364">
        <f t="shared" ref="ED22" si="129">EA22</f>
        <v>1</v>
      </c>
      <c r="EE22" s="364">
        <f t="shared" ref="EE22" si="130">EB22</f>
        <v>0</v>
      </c>
      <c r="EF22" s="364">
        <f t="shared" ref="EF22" si="131">EC22</f>
        <v>0</v>
      </c>
      <c r="EG22" s="364">
        <f t="shared" ref="EG22" si="132">ED22</f>
        <v>1</v>
      </c>
      <c r="EH22" s="364">
        <f t="shared" ref="EH22" si="133">EE22</f>
        <v>0</v>
      </c>
      <c r="EI22" s="364">
        <f t="shared" ref="EI22" si="134">EF22</f>
        <v>0</v>
      </c>
      <c r="EJ22" s="364">
        <f t="shared" ref="EJ22" si="135">EG22</f>
        <v>1</v>
      </c>
      <c r="EK22" s="364">
        <f t="shared" ref="EK22" si="136">EH22</f>
        <v>0</v>
      </c>
      <c r="EL22" s="364">
        <f t="shared" ref="EL22" si="137">EI22</f>
        <v>0</v>
      </c>
      <c r="EM22" s="364">
        <f t="shared" ref="EM22" si="138">EJ22</f>
        <v>1</v>
      </c>
      <c r="EN22" s="364">
        <f t="shared" ref="EN22" si="139">EK22</f>
        <v>0</v>
      </c>
      <c r="EO22" s="364">
        <f t="shared" ref="EO22" si="140">EL22</f>
        <v>0</v>
      </c>
      <c r="EP22" s="364">
        <f t="shared" ref="EP22" si="141">EM22</f>
        <v>1</v>
      </c>
      <c r="EQ22" s="364">
        <f t="shared" ref="EQ22" si="142">EN22</f>
        <v>0</v>
      </c>
      <c r="ER22" s="364">
        <f t="shared" ref="ER22" si="143">EO22</f>
        <v>0</v>
      </c>
      <c r="ES22" s="364">
        <f t="shared" ref="ES22" si="144">EP22</f>
        <v>1</v>
      </c>
      <c r="ET22" s="364">
        <f t="shared" ref="ET22" si="145">EQ22</f>
        <v>0</v>
      </c>
      <c r="EU22" s="364">
        <f t="shared" ref="EU22" si="146">ER22</f>
        <v>0</v>
      </c>
      <c r="EV22" s="364">
        <f t="shared" ref="EV22" si="147">ES22</f>
        <v>1</v>
      </c>
      <c r="EW22" s="364">
        <f t="shared" ref="EW22" si="148">ET22</f>
        <v>0</v>
      </c>
      <c r="EX22" s="364">
        <f t="shared" ref="EX22" si="149">EU22</f>
        <v>0</v>
      </c>
      <c r="EY22" s="364">
        <f t="shared" ref="EY22" si="150">EV22</f>
        <v>1</v>
      </c>
      <c r="EZ22" s="364">
        <f t="shared" ref="EZ22" si="151">EW22</f>
        <v>0</v>
      </c>
      <c r="FA22" s="364">
        <f t="shared" ref="FA22" si="152">EX22</f>
        <v>0</v>
      </c>
      <c r="FB22" s="364">
        <f t="shared" ref="FB22" si="153">EY22</f>
        <v>1</v>
      </c>
      <c r="FC22" s="364">
        <f t="shared" si="110"/>
        <v>0</v>
      </c>
      <c r="FD22" s="364">
        <f t="shared" si="110"/>
        <v>0</v>
      </c>
      <c r="FE22" s="361"/>
      <c r="FF22" s="361"/>
      <c r="FG22" s="361"/>
      <c r="FH22" s="361"/>
      <c r="FI22" s="361"/>
      <c r="FJ22" s="361"/>
      <c r="FK22" s="361"/>
      <c r="FL22" s="361"/>
      <c r="FM22" s="361"/>
      <c r="FN22" s="361"/>
      <c r="FO22" s="361"/>
      <c r="FP22" s="361"/>
      <c r="FQ22" s="361"/>
      <c r="FR22" s="361"/>
      <c r="FS22" s="361"/>
      <c r="FT22" s="361"/>
      <c r="FU22" s="361"/>
      <c r="FV22" s="361"/>
      <c r="FW22" s="361"/>
      <c r="FX22" s="361"/>
      <c r="FY22" s="361"/>
      <c r="FZ22" s="361"/>
      <c r="GA22" s="361"/>
      <c r="GB22" s="361"/>
      <c r="GC22" s="361"/>
      <c r="GD22" s="361"/>
      <c r="GE22" s="361"/>
      <c r="GF22" s="361"/>
      <c r="GG22" s="297"/>
      <c r="GH22" s="297"/>
      <c r="GI22" s="297"/>
      <c r="GJ22" s="297"/>
      <c r="GK22" s="297"/>
      <c r="GL22" s="297"/>
      <c r="GM22" s="297"/>
      <c r="GN22" s="297"/>
      <c r="GO22" s="297"/>
      <c r="GP22" s="297"/>
      <c r="GQ22" s="297"/>
      <c r="GR22" s="297"/>
      <c r="GS22" s="297"/>
      <c r="GT22" s="297"/>
      <c r="GU22" s="297"/>
      <c r="GV22" s="297"/>
      <c r="GW22" s="297"/>
      <c r="GX22" s="297"/>
      <c r="GY22" s="297"/>
      <c r="GZ22" s="297"/>
    </row>
    <row r="23" spans="1:211" s="390" customFormat="1" ht="15" customHeight="1" thickBot="1" x14ac:dyDescent="0.25">
      <c r="A23" s="389" t="str">
        <f>SWDATA!O8</f>
        <v>1_PARENT00001_DMOPEN_INDEPENDENT:CATALOGDETAIL:UNITS:No Perspective:default:Live:0</v>
      </c>
      <c r="B23" s="389">
        <f>SWDATA!M8</f>
        <v>0</v>
      </c>
      <c r="C23" s="390">
        <f>IF(AND(SWDATA!M8=1,SWDATA!Q8="promotions"),SWDATA!P8,0)</f>
        <v>0</v>
      </c>
      <c r="D23" s="391">
        <f>ROW(SWDATA!M8)</f>
        <v>8</v>
      </c>
      <c r="E23" s="392">
        <f t="shared" ref="E23:E25" si="154">B23</f>
        <v>0</v>
      </c>
      <c r="F23" s="393">
        <f t="shared" ref="F23:F27" si="155">IF(NOT(ISERROR(SEARCH("Kg",P23))),3,IF(NOT(ISERROR(SEARCH("/Unit",P23))),2,IF(NOT(ISERROR(SEARCH("Pct",P23))),2,1)))</f>
        <v>1</v>
      </c>
      <c r="G23" s="389" t="str">
        <f t="shared" ref="G23:G27" si="156">IF(NOT(ISERROR(SEARCH("U",P23))),"U",IF(NOT(ISERROR(SEARCH("Pct",P23))),"Pct",""))</f>
        <v>U</v>
      </c>
      <c r="H23" s="394"/>
      <c r="I23" s="395" t="str">
        <f>SWDATA!E8</f>
        <v>PARENT00001</v>
      </c>
      <c r="J23" s="396" t="str">
        <f t="shared" ref="J23:J27" si="157">IF(ISERROR(FIND(":-1",A23)),A23,0)</f>
        <v>1_PARENT00001_DMOPEN_INDEPENDENT:CATALOGDETAIL:UNITS:No Perspective:default:Live:0</v>
      </c>
      <c r="K23" s="397" t="str">
        <f t="shared" ref="K23:K27" si="158">IF(NOT(ISERROR(SEARCH("(Cost)",P23))),"C",IF(NOT(ISERROR(SEARCH("(EURO)",P23))),"R",IF(NOT(ISERROR(SEARCH("marg",P23))),"M",IF(OR(NOT(ISERROR(SEARCH("(Rev/",P23))),NOT(ISERROR(SEARCH("(Pct)",P23)))),"P",IF(NOT(ISERROR(SEARCH("Units",P23))),"U","")))))</f>
        <v>U</v>
      </c>
      <c r="L23" s="398"/>
      <c r="M23" s="399"/>
      <c r="N23" s="400" t="str">
        <f>IF(LEN(SWDATA!F8)=0,"",N22)</f>
        <v>D876-GP210DB~~GP210DB</v>
      </c>
      <c r="O23" s="401" t="str">
        <f>IF(LEN(SWDATA!G8)=0,"",O22)</f>
        <v>074-650000~~WESTCON EQUIP &amp; RENTALS</v>
      </c>
      <c r="P23" s="402" t="str">
        <f>IF(LEN(SWDATA!C8)=0,"",SWDATA!C8)</f>
        <v xml:space="preserve">Region CBP Override Region Filter (Units) </v>
      </c>
      <c r="Q23" s="403" t="str">
        <f>P23</f>
        <v xml:space="preserve">Region CBP Override Region Filter (Units) </v>
      </c>
      <c r="R23" s="404" t="s">
        <v>261</v>
      </c>
      <c r="S23" s="405" t="s">
        <v>485</v>
      </c>
      <c r="T23" s="405"/>
      <c r="U23" s="406" t="s">
        <v>590</v>
      </c>
      <c r="V23" s="407" t="s">
        <v>221</v>
      </c>
      <c r="W23" s="408" t="str">
        <f>IF(OR(Is_Loading,LEN($A23)=0),"",SWDATA!P8)</f>
        <v>-</v>
      </c>
      <c r="X23" s="409" t="str">
        <f>IF(OR(Is_Loading,LEN($A23)=0),"",SWDATA!Q8)</f>
        <v>-</v>
      </c>
      <c r="Y23" s="409" t="str">
        <f>IF(OR(Is_Loading,LEN($A23)=0),"",SWDATA!R8)</f>
        <v>-</v>
      </c>
      <c r="Z23" s="408">
        <f t="shared" ref="Z23" si="159">IF($A23=0,"",CHOOSE($F23,SUM(W23:Y23),SUM(W23:Y23)/3,Y23))</f>
        <v>0</v>
      </c>
      <c r="AA23" s="408" t="str">
        <f>IF(OR(Is_Loading,LEN($A23)=0),"",SWDATA!T8)</f>
        <v>-</v>
      </c>
      <c r="AB23" s="409" t="str">
        <f>IF(OR(Is_Loading,LEN($A23)=0),"",SWDATA!U8)</f>
        <v>-</v>
      </c>
      <c r="AC23" s="409" t="str">
        <f>IF(OR(Is_Loading,LEN($A23)=0),"",SWDATA!V8)</f>
        <v>-</v>
      </c>
      <c r="AD23" s="408">
        <f t="shared" ref="AD23:AD27" si="160">IF($A23=0,"",CHOOSE($F23,SUM(AA23:AC23),SUM(AA23:AC23)/3,AC23))</f>
        <v>0</v>
      </c>
      <c r="AE23" s="408" t="str">
        <f>IF(OR(Is_Loading,LEN($A23)=0),"",SWDATA!X8)</f>
        <v>-</v>
      </c>
      <c r="AF23" s="409" t="str">
        <f>IF(OR(Is_Loading,LEN($A23)=0),"",SWDATA!Y8)</f>
        <v>-</v>
      </c>
      <c r="AG23" s="409" t="str">
        <f>IF(OR(Is_Loading,LEN($A23)=0),"",SWDATA!Z8)</f>
        <v>-</v>
      </c>
      <c r="AH23" s="408">
        <f t="shared" ref="AH23:AH27" si="161">IF($A23=0,"",CHOOSE($F23,SUM(AE23:AG23),SUM(AE23:AG23)/3,AG23))</f>
        <v>0</v>
      </c>
      <c r="AI23" s="408" t="str">
        <f>IF(OR(Is_Loading,LEN($A23)=0),"",SWDATA!AB8)</f>
        <v>-</v>
      </c>
      <c r="AJ23" s="409" t="str">
        <f>IF(OR(Is_Loading,LEN($A23)=0),"",SWDATA!AC8)</f>
        <v>-</v>
      </c>
      <c r="AK23" s="409" t="str">
        <f>IF(OR(Is_Loading,LEN($A23)=0),"",SWDATA!AD8)</f>
        <v>-</v>
      </c>
      <c r="AL23" s="408">
        <f t="shared" ref="AL23:AL27" si="162">IF($A23=0,"",CHOOSE($F23,SUM(AI23:AK23),SUM(AI23:AK23)/3,AK23))</f>
        <v>0</v>
      </c>
      <c r="AM23" s="408" t="str">
        <f>IF(OR(Is_Loading,LEN($A23)=0),"",SWDATA!AF8)</f>
        <v>-</v>
      </c>
      <c r="AN23" s="409" t="str">
        <f>IF(OR(Is_Loading,LEN($A23)=0),"",SWDATA!AG8)</f>
        <v>-</v>
      </c>
      <c r="AO23" s="410" t="str">
        <f>IF(OR(Is_Loading,LEN($A23)=0),"",SWDATA!AH8)</f>
        <v>-</v>
      </c>
      <c r="AP23" s="411">
        <f t="shared" ref="AP23:AP27" si="163">IF($A23=0,"",CHOOSE($F23,SUM(AM23:AO23),SUM(AM23:AO23)/3,AO23))</f>
        <v>0</v>
      </c>
      <c r="AQ23" s="408" t="str">
        <f>IF(OR(Is_Loading,LEN($A23)=0),"",SWDATA!AJ8)</f>
        <v>-</v>
      </c>
      <c r="AR23" s="409" t="str">
        <f>IF(OR(Is_Loading,LEN($A23)=0),"",SWDATA!AK8)</f>
        <v>-</v>
      </c>
      <c r="AS23" s="409" t="str">
        <f>IF(OR(Is_Loading,LEN($A23)=0),"",SWDATA!AL8)</f>
        <v>-</v>
      </c>
      <c r="AT23" s="408">
        <f t="shared" ref="AT23:AT27" si="164">IF($A23=0,"",CHOOSE($F23,SUM(AQ23:AS23),SUM(AQ23:AS23)/3,AS23))</f>
        <v>0</v>
      </c>
      <c r="AU23" s="408" t="str">
        <f>IF(OR(Is_Loading,LEN($A23)=0),"",SWDATA!AN8)</f>
        <v>-</v>
      </c>
      <c r="AV23" s="409" t="str">
        <f>IF(OR(Is_Loading,LEN($A23)=0),"",SWDATA!AO8)</f>
        <v>-</v>
      </c>
      <c r="AW23" s="409" t="str">
        <f>IF(OR(Is_Loading,LEN($A23)=0),"",SWDATA!AP8)</f>
        <v>-</v>
      </c>
      <c r="AX23" s="408">
        <f t="shared" ref="AX23:AX27" si="165">IF($A23=0,"",CHOOSE($F23,SUM(AU23:AW23),SUM(AU23:AW23)/3,AW23))</f>
        <v>0</v>
      </c>
      <c r="AY23" s="408" t="str">
        <f>IF(OR(Is_Loading,LEN($A23)=0),"",SWDATA!AR8)</f>
        <v>-</v>
      </c>
      <c r="AZ23" s="409" t="str">
        <f>IF(OR(Is_Loading,LEN($A23)=0),"",SWDATA!AS8)</f>
        <v>-</v>
      </c>
      <c r="BA23" s="409" t="str">
        <f>IF(OR(Is_Loading,LEN($A23)=0),"",SWDATA!AT8)</f>
        <v>-</v>
      </c>
      <c r="BB23" s="408">
        <f t="shared" ref="BB23:BB27" si="166">IF($A23=0,"",CHOOSE($F23,SUM(AY23:BA23),SUM(AY23:BA23)/3,BA23))</f>
        <v>0</v>
      </c>
      <c r="BC23" s="408" t="str">
        <f>IF(OR(Is_Loading,LEN($A23)=0),"",SWDATA!AV8)</f>
        <v>-</v>
      </c>
      <c r="BD23" s="409" t="str">
        <f>IF(OR(Is_Loading,LEN($A23)=0),"",SWDATA!AW8)</f>
        <v>-</v>
      </c>
      <c r="BE23" s="410" t="str">
        <f>IF(OR(Is_Loading,LEN($A23)=0),"",SWDATA!AX8)</f>
        <v>-</v>
      </c>
      <c r="BF23" s="411">
        <f t="shared" ref="BF23:BF27" si="167">IF($A23=0,"",CHOOSE($F23,SUM(BC23:BE23),SUM(BC23:BE23)/3,BE23))</f>
        <v>0</v>
      </c>
      <c r="BG23" s="412"/>
      <c r="BH23" s="412"/>
      <c r="BI23" s="412"/>
      <c r="BJ23" s="412"/>
      <c r="BK23" s="412"/>
      <c r="BL23" s="412"/>
      <c r="BM23" s="412"/>
      <c r="BN23" s="412"/>
      <c r="BO23" s="412"/>
      <c r="BP23" s="412"/>
      <c r="BQ23" s="412"/>
      <c r="BR23" s="412"/>
      <c r="BS23" s="412"/>
      <c r="BT23" s="412"/>
      <c r="BU23" s="412"/>
      <c r="BV23" s="412"/>
      <c r="BW23" s="412"/>
      <c r="BX23" s="412"/>
      <c r="BY23" s="412"/>
      <c r="BZ23" s="412"/>
      <c r="CA23" s="412"/>
      <c r="CB23" s="412"/>
      <c r="CC23" s="412"/>
      <c r="CD23" s="412"/>
      <c r="CE23" s="412"/>
      <c r="CF23" s="412"/>
      <c r="CG23" s="412"/>
      <c r="CH23" s="412"/>
      <c r="CI23" s="412"/>
      <c r="CJ23" s="412"/>
      <c r="CK23" s="412"/>
      <c r="CL23" s="412"/>
      <c r="CM23" s="412"/>
      <c r="DO23" s="395"/>
      <c r="DP23" s="395"/>
      <c r="DQ23" s="395"/>
      <c r="DR23" s="395"/>
      <c r="DS23" s="413"/>
      <c r="DT23" s="414"/>
      <c r="DU23" s="415"/>
      <c r="DV23" s="415"/>
      <c r="DW23" s="415"/>
      <c r="DX23" s="415">
        <v>1</v>
      </c>
      <c r="DY23" s="415">
        <f t="shared" ref="DY23" si="168">DV23</f>
        <v>0</v>
      </c>
      <c r="DZ23" s="415">
        <f t="shared" ref="DZ23" si="169">DW23</f>
        <v>0</v>
      </c>
      <c r="EA23" s="415">
        <f t="shared" ref="EA23" si="170">DX23</f>
        <v>1</v>
      </c>
      <c r="EB23" s="415">
        <f t="shared" ref="EB23" si="171">DY23</f>
        <v>0</v>
      </c>
      <c r="EC23" s="415">
        <f t="shared" ref="EC23" si="172">DZ23</f>
        <v>0</v>
      </c>
      <c r="ED23" s="415">
        <f t="shared" ref="ED23" si="173">EA23</f>
        <v>1</v>
      </c>
      <c r="EE23" s="415">
        <f t="shared" ref="EE23" si="174">EB23</f>
        <v>0</v>
      </c>
      <c r="EF23" s="415">
        <f t="shared" ref="EF23" si="175">EC23</f>
        <v>0</v>
      </c>
      <c r="EG23" s="415">
        <f t="shared" ref="EG23" si="176">ED23</f>
        <v>1</v>
      </c>
      <c r="EH23" s="415">
        <f t="shared" ref="EH23" si="177">EE23</f>
        <v>0</v>
      </c>
      <c r="EI23" s="415">
        <f t="shared" ref="EI23" si="178">EF23</f>
        <v>0</v>
      </c>
      <c r="EJ23" s="415">
        <f t="shared" ref="EJ23" si="179">EG23</f>
        <v>1</v>
      </c>
      <c r="EK23" s="415">
        <f t="shared" ref="EK23" si="180">EH23</f>
        <v>0</v>
      </c>
      <c r="EL23" s="415">
        <f t="shared" ref="EL23" si="181">EI23</f>
        <v>0</v>
      </c>
      <c r="EM23" s="415">
        <f t="shared" ref="EM23" si="182">EJ23</f>
        <v>1</v>
      </c>
      <c r="EN23" s="415">
        <f t="shared" ref="EN23" si="183">EK23</f>
        <v>0</v>
      </c>
      <c r="EO23" s="415">
        <f t="shared" ref="EO23" si="184">EL23</f>
        <v>0</v>
      </c>
      <c r="EP23" s="415">
        <f t="shared" ref="EP23" si="185">EM23</f>
        <v>1</v>
      </c>
      <c r="EQ23" s="415">
        <f t="shared" ref="EQ23" si="186">EN23</f>
        <v>0</v>
      </c>
      <c r="ER23" s="415">
        <f t="shared" ref="ER23" si="187">EO23</f>
        <v>0</v>
      </c>
      <c r="ES23" s="415">
        <f t="shared" ref="ES23" si="188">EP23</f>
        <v>1</v>
      </c>
      <c r="ET23" s="415">
        <f t="shared" ref="ET23" si="189">EQ23</f>
        <v>0</v>
      </c>
      <c r="EU23" s="415">
        <f t="shared" ref="EU23" si="190">ER23</f>
        <v>0</v>
      </c>
      <c r="EV23" s="415">
        <f t="shared" ref="EV23" si="191">ES23</f>
        <v>1</v>
      </c>
      <c r="EW23" s="415">
        <f t="shared" ref="EW23" si="192">ET23</f>
        <v>0</v>
      </c>
      <c r="EX23" s="415">
        <f t="shared" ref="EX23" si="193">EU23</f>
        <v>0</v>
      </c>
      <c r="EY23" s="415">
        <f t="shared" ref="EY23" si="194">EV23</f>
        <v>1</v>
      </c>
      <c r="EZ23" s="415">
        <f t="shared" ref="EZ23" si="195">EW23</f>
        <v>0</v>
      </c>
      <c r="FA23" s="415">
        <f t="shared" ref="FA23" si="196">EX23</f>
        <v>0</v>
      </c>
      <c r="FB23" s="415">
        <f t="shared" ref="FB23" si="197">EY23</f>
        <v>1</v>
      </c>
      <c r="FC23" s="415">
        <f t="shared" si="110"/>
        <v>0</v>
      </c>
      <c r="FD23" s="415">
        <f t="shared" si="110"/>
        <v>0</v>
      </c>
      <c r="FE23" s="416"/>
      <c r="FF23" s="413"/>
      <c r="FG23" s="413"/>
      <c r="FH23" s="413"/>
      <c r="FI23" s="413"/>
      <c r="FJ23" s="413"/>
      <c r="FK23" s="413"/>
      <c r="FL23" s="413"/>
      <c r="FM23" s="413"/>
      <c r="FN23" s="413"/>
      <c r="FO23" s="413"/>
      <c r="FP23" s="413"/>
      <c r="FQ23" s="413"/>
      <c r="FR23" s="413"/>
      <c r="FS23" s="413"/>
      <c r="FT23" s="413"/>
      <c r="FU23" s="413"/>
      <c r="FV23" s="413"/>
      <c r="FW23" s="413"/>
      <c r="FX23" s="413"/>
      <c r="FY23" s="413"/>
      <c r="FZ23" s="413"/>
      <c r="GA23" s="413"/>
      <c r="GB23" s="413"/>
      <c r="GC23" s="413"/>
      <c r="GD23" s="413"/>
      <c r="GE23" s="413"/>
      <c r="GF23" s="413"/>
      <c r="GG23" s="417"/>
      <c r="GH23" s="417"/>
      <c r="GI23" s="417"/>
      <c r="GJ23" s="417"/>
      <c r="GK23" s="417"/>
      <c r="GL23" s="417"/>
      <c r="GM23" s="417"/>
      <c r="GN23" s="417"/>
      <c r="GO23" s="417"/>
      <c r="GP23" s="417"/>
      <c r="GQ23" s="417"/>
      <c r="GR23" s="417"/>
      <c r="GS23" s="417"/>
      <c r="GT23" s="417"/>
      <c r="GU23" s="417"/>
      <c r="GV23" s="417"/>
      <c r="GW23" s="417"/>
      <c r="GX23" s="417"/>
      <c r="GY23" s="417"/>
      <c r="GZ23" s="417"/>
      <c r="HA23" s="417"/>
      <c r="HB23" s="417"/>
      <c r="HC23" s="417"/>
    </row>
    <row r="24" spans="1:211" s="347" customFormat="1" ht="15" customHeight="1" thickTop="1" x14ac:dyDescent="0.2">
      <c r="A24" s="192">
        <f>SWDATA!O9</f>
        <v>0</v>
      </c>
      <c r="B24" s="192">
        <f>SWDATA!M9</f>
        <v>0</v>
      </c>
      <c r="C24" s="201">
        <f>IF(AND(SWDATA!M9=1,SWDATA!Q9="promotions"),SWDATA!P9,0)</f>
        <v>0</v>
      </c>
      <c r="D24" s="200">
        <f>ROW(SWDATA!M9)</f>
        <v>9</v>
      </c>
      <c r="E24" s="202">
        <f t="shared" si="154"/>
        <v>0</v>
      </c>
      <c r="F24" s="203">
        <f t="shared" si="155"/>
        <v>1</v>
      </c>
      <c r="G24" s="192" t="str">
        <f t="shared" si="156"/>
        <v/>
      </c>
      <c r="H24" s="311"/>
      <c r="I24" s="382"/>
      <c r="J24" s="237">
        <f t="shared" si="157"/>
        <v>0</v>
      </c>
      <c r="K24" s="238" t="str">
        <f t="shared" si="158"/>
        <v/>
      </c>
      <c r="L24" s="338"/>
      <c r="M24" s="340"/>
      <c r="N24" s="335" t="str">
        <f>IF(LEN(SWDATA!F9)=0,"",IF(LEN(SWDATA!G9)=0,"",IF($O$12="ID",MID(SWDATA!G9,FIND("|",SWDATA!G9)+1,FIND("~~",SWDATA!G9)-FIND("|",SWDATA!G9)-1),IF($O$12="Desc",RIGHT(SWDATA!G9,LEN(SWDATA!G9)-FIND("~~",SWDATA!G9)-1),RIGHT(SWDATA!G9,LEN(SWDATA!G9)-FIND("|",SWDATA!G9))))))</f>
        <v/>
      </c>
      <c r="O24" s="239" t="str">
        <f>IF(LEN(SWDATA!G9)=0,"",IF(LEN(SWDATA!H9)=0,"",IF($O$12="ID",MID(SWDATA!H9,FIND("|",SWDATA!H9)+1,FIND("~~",SWDATA!H9)-FIND("|",SWDATA!H9)-1),IF($O$12="Desc",RIGHT(SWDATA!H9,LEN(SWDATA!H9)-FIND("~~",SWDATA!H9)-1),RIGHT(SWDATA!H9,LEN(SWDATA!H9)-FIND("|",SWDATA!H9))))))</f>
        <v/>
      </c>
      <c r="P24" s="252" t="str">
        <f>IF(LEN(SWDATA!C9)=0,"",SWDATA!C9)</f>
        <v/>
      </c>
      <c r="Q24" s="310" t="str">
        <f t="shared" ref="Q24:Q87" si="198">P24</f>
        <v/>
      </c>
      <c r="R24" s="223" t="s">
        <v>261</v>
      </c>
      <c r="S24" s="224" t="s">
        <v>485</v>
      </c>
      <c r="T24" s="224"/>
      <c r="U24" s="263" t="s">
        <v>583</v>
      </c>
      <c r="V24" s="205" t="s">
        <v>221</v>
      </c>
      <c r="W24" s="265">
        <f>IF(OR(Is_Loading,LEN($A24)=0),"",SWDATA!P9)</f>
        <v>0</v>
      </c>
      <c r="X24" s="266">
        <f>IF(OR(Is_Loading,LEN($A24)=0),"",SWDATA!Q9)</f>
        <v>0</v>
      </c>
      <c r="Y24" s="266">
        <f>IF(OR(Is_Loading,LEN($A24)=0),"",SWDATA!R9)</f>
        <v>0</v>
      </c>
      <c r="Z24" s="265" t="str">
        <f t="shared" ref="Z24" si="199">IF($A24=0,"",CHOOSE($F24,SUM(W24:Y24),SUM(W24:Y24)/3,Y24))</f>
        <v/>
      </c>
      <c r="AA24" s="265">
        <f>IF(OR(Is_Loading,LEN($A24)=0),"",SWDATA!T9)</f>
        <v>0</v>
      </c>
      <c r="AB24" s="266">
        <f>IF(OR(Is_Loading,LEN($A24)=0),"",SWDATA!U9)</f>
        <v>0</v>
      </c>
      <c r="AC24" s="266">
        <f>IF(OR(Is_Loading,LEN($A24)=0),"",SWDATA!V9)</f>
        <v>0</v>
      </c>
      <c r="AD24" s="265" t="str">
        <f t="shared" si="160"/>
        <v/>
      </c>
      <c r="AE24" s="265">
        <f>IF(OR(Is_Loading,LEN($A24)=0),"",SWDATA!X9)</f>
        <v>0</v>
      </c>
      <c r="AF24" s="266">
        <f>IF(OR(Is_Loading,LEN($A24)=0),"",SWDATA!Y9)</f>
        <v>0</v>
      </c>
      <c r="AG24" s="266">
        <f>IF(OR(Is_Loading,LEN($A24)=0),"",SWDATA!Z9)</f>
        <v>0</v>
      </c>
      <c r="AH24" s="265" t="str">
        <f t="shared" si="161"/>
        <v/>
      </c>
      <c r="AI24" s="265">
        <f>IF(OR(Is_Loading,LEN($A24)=0),"",SWDATA!AB9)</f>
        <v>0</v>
      </c>
      <c r="AJ24" s="266">
        <f>IF(OR(Is_Loading,LEN($A24)=0),"",SWDATA!AC9)</f>
        <v>0</v>
      </c>
      <c r="AK24" s="266">
        <f>IF(OR(Is_Loading,LEN($A24)=0),"",SWDATA!AD9)</f>
        <v>0</v>
      </c>
      <c r="AL24" s="265" t="str">
        <f t="shared" si="162"/>
        <v/>
      </c>
      <c r="AM24" s="265">
        <f>IF(OR(Is_Loading,LEN($A24)=0),"",SWDATA!AF9)</f>
        <v>0</v>
      </c>
      <c r="AN24" s="266">
        <f>IF(OR(Is_Loading,LEN($A24)=0),"",SWDATA!AG9)</f>
        <v>0</v>
      </c>
      <c r="AO24" s="320">
        <f>IF(OR(Is_Loading,LEN($A24)=0),"",SWDATA!AH9)</f>
        <v>0</v>
      </c>
      <c r="AP24" s="317" t="str">
        <f t="shared" si="163"/>
        <v/>
      </c>
      <c r="AQ24" s="265">
        <f>IF(OR(Is_Loading,LEN($A24)=0),"",SWDATA!AJ9)</f>
        <v>0</v>
      </c>
      <c r="AR24" s="266">
        <f>IF(OR(Is_Loading,LEN($A24)=0),"",SWDATA!AK9)</f>
        <v>0</v>
      </c>
      <c r="AS24" s="266">
        <f>IF(OR(Is_Loading,LEN($A24)=0),"",SWDATA!AL9)</f>
        <v>0</v>
      </c>
      <c r="AT24" s="265" t="str">
        <f t="shared" si="164"/>
        <v/>
      </c>
      <c r="AU24" s="265">
        <f>IF(OR(Is_Loading,LEN($A24)=0),"",SWDATA!AN9)</f>
        <v>0</v>
      </c>
      <c r="AV24" s="266">
        <f>IF(OR(Is_Loading,LEN($A24)=0),"",SWDATA!AO9)</f>
        <v>0</v>
      </c>
      <c r="AW24" s="266">
        <f>IF(OR(Is_Loading,LEN($A24)=0),"",SWDATA!AP9)</f>
        <v>0</v>
      </c>
      <c r="AX24" s="265" t="str">
        <f t="shared" si="165"/>
        <v/>
      </c>
      <c r="AY24" s="265">
        <f>IF(OR(Is_Loading,LEN($A24)=0),"",SWDATA!AR9)</f>
        <v>0</v>
      </c>
      <c r="AZ24" s="266">
        <f>IF(OR(Is_Loading,LEN($A24)=0),"",SWDATA!AS9)</f>
        <v>0</v>
      </c>
      <c r="BA24" s="266">
        <f>IF(OR(Is_Loading,LEN($A24)=0),"",SWDATA!AT9)</f>
        <v>0</v>
      </c>
      <c r="BB24" s="265" t="str">
        <f t="shared" si="166"/>
        <v/>
      </c>
      <c r="BC24" s="265">
        <f>IF(OR(Is_Loading,LEN($A24)=0),"",SWDATA!AV9)</f>
        <v>0</v>
      </c>
      <c r="BD24" s="266">
        <f>IF(OR(Is_Loading,LEN($A24)=0),"",SWDATA!AW9)</f>
        <v>0</v>
      </c>
      <c r="BE24" s="320">
        <f>IF(OR(Is_Loading,LEN($A24)=0),"",SWDATA!AX9)</f>
        <v>0</v>
      </c>
      <c r="BF24" s="317" t="str">
        <f t="shared" si="167"/>
        <v/>
      </c>
      <c r="BG24"/>
      <c r="BH24"/>
      <c r="BI24"/>
      <c r="BJ24"/>
      <c r="BK24"/>
      <c r="BL24"/>
      <c r="BM24"/>
      <c r="BN24"/>
      <c r="BO24"/>
      <c r="BP24"/>
      <c r="BQ24"/>
      <c r="BR24"/>
      <c r="BS24"/>
      <c r="BT24"/>
      <c r="BU24"/>
      <c r="BV24"/>
      <c r="BW24"/>
      <c r="BX24"/>
      <c r="BY24"/>
      <c r="BZ24"/>
      <c r="CA24"/>
      <c r="CB24"/>
      <c r="CC24"/>
      <c r="CD24"/>
      <c r="CE24"/>
      <c r="CF24"/>
      <c r="CG24"/>
      <c r="CH24"/>
      <c r="CI24"/>
      <c r="CJ24"/>
      <c r="CK24"/>
      <c r="CL24"/>
      <c r="CM24"/>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c r="DN24" s="201"/>
      <c r="DO24" s="374"/>
      <c r="DP24" s="374"/>
      <c r="DQ24" s="374"/>
      <c r="DR24" s="374"/>
      <c r="DS24" s="361"/>
      <c r="DT24" s="375"/>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77"/>
      <c r="FF24" s="361"/>
      <c r="FG24" s="361"/>
      <c r="FH24" s="361"/>
      <c r="FI24" s="361"/>
      <c r="FJ24" s="361"/>
      <c r="FK24" s="361"/>
      <c r="FL24" s="361"/>
      <c r="FM24" s="361"/>
      <c r="FN24" s="361"/>
      <c r="FO24" s="361"/>
      <c r="FP24" s="361"/>
      <c r="FQ24" s="361"/>
      <c r="FR24" s="361"/>
      <c r="FS24" s="361"/>
      <c r="FT24" s="361"/>
      <c r="FU24" s="361"/>
      <c r="FV24" s="361"/>
      <c r="FW24" s="361"/>
      <c r="FX24" s="361"/>
      <c r="FY24" s="361"/>
      <c r="FZ24" s="361"/>
      <c r="GA24" s="361"/>
      <c r="GB24" s="361"/>
      <c r="GC24" s="361"/>
      <c r="GD24" s="361"/>
      <c r="GE24" s="361"/>
      <c r="GF24" s="361"/>
      <c r="GG24" s="297"/>
      <c r="GH24" s="297"/>
      <c r="GI24" s="297"/>
      <c r="GJ24" s="297"/>
      <c r="GK24" s="297"/>
      <c r="GL24" s="297"/>
      <c r="GM24" s="297"/>
      <c r="GN24" s="297"/>
      <c r="GO24" s="297"/>
      <c r="GP24" s="297"/>
      <c r="GQ24" s="297"/>
      <c r="GR24" s="297"/>
      <c r="GS24" s="297"/>
      <c r="GT24" s="297"/>
      <c r="GU24" s="297"/>
      <c r="GV24" s="297"/>
      <c r="GW24" s="297"/>
      <c r="GX24" s="297"/>
      <c r="GY24" s="297"/>
      <c r="GZ24" s="297"/>
      <c r="HA24" s="297"/>
      <c r="HB24" s="297"/>
      <c r="HC24" s="297"/>
    </row>
    <row r="25" spans="1:211" s="347" customFormat="1" ht="15" customHeight="1" x14ac:dyDescent="0.2">
      <c r="A25" s="192">
        <f>SWDATA!O10</f>
        <v>0</v>
      </c>
      <c r="B25" s="192">
        <f>SWDATA!M10</f>
        <v>0</v>
      </c>
      <c r="C25" s="201">
        <f>IF(AND(SWDATA!M10=1,SWDATA!Q10="promotions"),SWDATA!P10,0)</f>
        <v>0</v>
      </c>
      <c r="D25" s="200">
        <f>ROW(SWDATA!M10)</f>
        <v>10</v>
      </c>
      <c r="E25" s="202">
        <f t="shared" si="154"/>
        <v>0</v>
      </c>
      <c r="F25" s="203">
        <f t="shared" si="155"/>
        <v>1</v>
      </c>
      <c r="G25" s="192" t="str">
        <f t="shared" si="156"/>
        <v/>
      </c>
      <c r="H25" s="204"/>
      <c r="I25" s="382"/>
      <c r="J25" s="237">
        <f t="shared" si="157"/>
        <v>0</v>
      </c>
      <c r="K25" s="238" t="str">
        <f t="shared" si="158"/>
        <v/>
      </c>
      <c r="L25" s="338"/>
      <c r="M25" s="341"/>
      <c r="N25" s="336" t="str">
        <f>IF(LEN(SWDATA!F10)=0,"",N24)</f>
        <v/>
      </c>
      <c r="O25" s="295" t="str">
        <f>IF(LEN(SWDATA!G10)=0,"",O24)</f>
        <v/>
      </c>
      <c r="P25" s="296" t="str">
        <f>IF(LEN(SWDATA!C10)=0,"",SWDATA!C10)</f>
        <v/>
      </c>
      <c r="Q25" s="310" t="str">
        <f t="shared" si="198"/>
        <v/>
      </c>
      <c r="R25" s="223" t="s">
        <v>261</v>
      </c>
      <c r="S25" s="224" t="s">
        <v>485</v>
      </c>
      <c r="T25" s="224"/>
      <c r="U25" s="264" t="s">
        <v>580</v>
      </c>
      <c r="V25" s="205" t="s">
        <v>221</v>
      </c>
      <c r="W25" s="265">
        <f>IF(OR(Is_Loading,LEN($A25)=0),"",SWDATA!P10)</f>
        <v>0</v>
      </c>
      <c r="X25" s="266">
        <f>IF(OR(Is_Loading,LEN($A25)=0),"",SWDATA!Q10)</f>
        <v>0</v>
      </c>
      <c r="Y25" s="266">
        <f>IF(OR(Is_Loading,LEN($A25)=0),"",SWDATA!R10)</f>
        <v>0</v>
      </c>
      <c r="Z25" s="265" t="str">
        <f t="shared" ref="Z25:Z26" si="200">IF($A25=0,"",CHOOSE($F25,SUM(W25:Y25),SUM(W25:Y25)/3,Y25))</f>
        <v/>
      </c>
      <c r="AA25" s="265">
        <f>IF(OR(Is_Loading,LEN($A25)=0),"",SWDATA!T10)</f>
        <v>0</v>
      </c>
      <c r="AB25" s="266">
        <f>IF(OR(Is_Loading,LEN($A25)=0),"",SWDATA!U10)</f>
        <v>0</v>
      </c>
      <c r="AC25" s="266">
        <f>IF(OR(Is_Loading,LEN($A25)=0),"",SWDATA!V10)</f>
        <v>0</v>
      </c>
      <c r="AD25" s="265" t="str">
        <f t="shared" si="160"/>
        <v/>
      </c>
      <c r="AE25" s="265">
        <f>IF(OR(Is_Loading,LEN($A25)=0),"",SWDATA!X10)</f>
        <v>0</v>
      </c>
      <c r="AF25" s="266">
        <f>IF(OR(Is_Loading,LEN($A25)=0),"",SWDATA!Y10)</f>
        <v>0</v>
      </c>
      <c r="AG25" s="266">
        <f>IF(OR(Is_Loading,LEN($A25)=0),"",SWDATA!Z10)</f>
        <v>0</v>
      </c>
      <c r="AH25" s="265" t="str">
        <f t="shared" si="161"/>
        <v/>
      </c>
      <c r="AI25" s="265">
        <f>IF(OR(Is_Loading,LEN($A25)=0),"",SWDATA!AB10)</f>
        <v>0</v>
      </c>
      <c r="AJ25" s="266">
        <f>IF(OR(Is_Loading,LEN($A25)=0),"",SWDATA!AC10)</f>
        <v>0</v>
      </c>
      <c r="AK25" s="266">
        <f>IF(OR(Is_Loading,LEN($A25)=0),"",SWDATA!AD10)</f>
        <v>0</v>
      </c>
      <c r="AL25" s="265" t="str">
        <f t="shared" si="162"/>
        <v/>
      </c>
      <c r="AM25" s="265">
        <f>IF(OR(Is_Loading,LEN($A25)=0),"",SWDATA!AF10)</f>
        <v>0</v>
      </c>
      <c r="AN25" s="266">
        <f>IF(OR(Is_Loading,LEN($A25)=0),"",SWDATA!AG10)</f>
        <v>0</v>
      </c>
      <c r="AO25" s="320">
        <f>IF(OR(Is_Loading,LEN($A25)=0),"",SWDATA!AH10)</f>
        <v>0</v>
      </c>
      <c r="AP25" s="317" t="str">
        <f t="shared" si="163"/>
        <v/>
      </c>
      <c r="AQ25" s="265">
        <f>IF(OR(Is_Loading,LEN($A25)=0),"",SWDATA!AJ10)</f>
        <v>0</v>
      </c>
      <c r="AR25" s="266">
        <f>IF(OR(Is_Loading,LEN($A25)=0),"",SWDATA!AK10)</f>
        <v>0</v>
      </c>
      <c r="AS25" s="266">
        <f>IF(OR(Is_Loading,LEN($A25)=0),"",SWDATA!AL10)</f>
        <v>0</v>
      </c>
      <c r="AT25" s="265" t="str">
        <f t="shared" si="164"/>
        <v/>
      </c>
      <c r="AU25" s="265">
        <f>IF(OR(Is_Loading,LEN($A25)=0),"",SWDATA!AN10)</f>
        <v>0</v>
      </c>
      <c r="AV25" s="266">
        <f>IF(OR(Is_Loading,LEN($A25)=0),"",SWDATA!AO10)</f>
        <v>0</v>
      </c>
      <c r="AW25" s="266">
        <f>IF(OR(Is_Loading,LEN($A25)=0),"",SWDATA!AP10)</f>
        <v>0</v>
      </c>
      <c r="AX25" s="265" t="str">
        <f t="shared" si="165"/>
        <v/>
      </c>
      <c r="AY25" s="265">
        <f>IF(OR(Is_Loading,LEN($A25)=0),"",SWDATA!AR10)</f>
        <v>0</v>
      </c>
      <c r="AZ25" s="266">
        <f>IF(OR(Is_Loading,LEN($A25)=0),"",SWDATA!AS10)</f>
        <v>0</v>
      </c>
      <c r="BA25" s="266">
        <f>IF(OR(Is_Loading,LEN($A25)=0),"",SWDATA!AT10)</f>
        <v>0</v>
      </c>
      <c r="BB25" s="265" t="str">
        <f t="shared" si="166"/>
        <v/>
      </c>
      <c r="BC25" s="265">
        <f>IF(OR(Is_Loading,LEN($A25)=0),"",SWDATA!AV10)</f>
        <v>0</v>
      </c>
      <c r="BD25" s="266">
        <f>IF(OR(Is_Loading,LEN($A25)=0),"",SWDATA!AW10)</f>
        <v>0</v>
      </c>
      <c r="BE25" s="320">
        <f>IF(OR(Is_Loading,LEN($A25)=0),"",SWDATA!AX10)</f>
        <v>0</v>
      </c>
      <c r="BF25" s="317" t="str">
        <f t="shared" si="167"/>
        <v/>
      </c>
      <c r="BG25"/>
      <c r="BH25"/>
      <c r="BI25"/>
      <c r="BJ25"/>
      <c r="BK25"/>
      <c r="BL25"/>
      <c r="BM25"/>
      <c r="BN25"/>
      <c r="BO25"/>
      <c r="BP25"/>
      <c r="BQ25"/>
      <c r="BR25"/>
      <c r="BS25"/>
      <c r="BT25"/>
      <c r="BU25"/>
      <c r="BV25"/>
      <c r="BW25"/>
      <c r="BX25"/>
      <c r="BY25"/>
      <c r="BZ25"/>
      <c r="CA25"/>
      <c r="CB25"/>
      <c r="CC25"/>
      <c r="CD25"/>
      <c r="CE25"/>
      <c r="CF25"/>
      <c r="CG25"/>
      <c r="CH25"/>
      <c r="CI25"/>
      <c r="CJ25"/>
      <c r="CK25"/>
      <c r="CL25"/>
      <c r="CM25"/>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c r="DN25" s="201"/>
      <c r="DO25" s="374"/>
      <c r="DP25" s="374"/>
      <c r="DQ25" s="374"/>
      <c r="DR25" s="374"/>
      <c r="DS25" s="361"/>
      <c r="DT25" s="361"/>
      <c r="DU25" s="364">
        <f t="shared" ref="DU25" si="201">COLUMN(W23)</f>
        <v>23</v>
      </c>
      <c r="DV25" s="364">
        <f t="shared" ref="DV25" si="202">SUM(DU25)+DV26+1</f>
        <v>24</v>
      </c>
      <c r="DW25" s="364">
        <f t="shared" ref="DW25" si="203">SUM(DV25)+DW26+1</f>
        <v>25</v>
      </c>
      <c r="DX25" s="364">
        <f t="shared" ref="DX25" si="204">SUM(DW25)+DX26+1</f>
        <v>27</v>
      </c>
      <c r="DY25" s="364">
        <f t="shared" ref="DY25" si="205">SUM(DX25)+DY26+1</f>
        <v>28</v>
      </c>
      <c r="DZ25" s="364">
        <f t="shared" ref="DZ25" si="206">SUM(DY25)+DZ26+1</f>
        <v>29</v>
      </c>
      <c r="EA25" s="364">
        <f t="shared" ref="EA25" si="207">SUM(DZ25)+EA26+1</f>
        <v>31</v>
      </c>
      <c r="EB25" s="364">
        <f t="shared" ref="EB25" si="208">SUM(EA25)+EB26+1</f>
        <v>32</v>
      </c>
      <c r="EC25" s="364">
        <f t="shared" ref="EC25" si="209">SUM(EB25)+EC26+1</f>
        <v>33</v>
      </c>
      <c r="ED25" s="364">
        <f t="shared" ref="ED25" si="210">SUM(EC25)+ED26+1</f>
        <v>35</v>
      </c>
      <c r="EE25" s="364">
        <f t="shared" ref="EE25" si="211">SUM(ED25)+EE26+1</f>
        <v>36</v>
      </c>
      <c r="EF25" s="364">
        <f t="shared" ref="EF25" si="212">SUM(EE25)+EF26+1</f>
        <v>37</v>
      </c>
      <c r="EG25" s="364">
        <f t="shared" ref="EG25" si="213">SUM(EF25)+EG26+1</f>
        <v>39</v>
      </c>
      <c r="EH25" s="364">
        <f t="shared" ref="EH25" si="214">SUM(EG25)+EH26+1</f>
        <v>40</v>
      </c>
      <c r="EI25" s="364">
        <f t="shared" ref="EI25" si="215">SUM(EH25)+EI26+1</f>
        <v>41</v>
      </c>
      <c r="EJ25" s="364">
        <f t="shared" ref="EJ25" si="216">SUM(EI25)+EJ26+1</f>
        <v>43</v>
      </c>
      <c r="EK25" s="364">
        <f t="shared" ref="EK25" si="217">SUM(EJ25)+EK26+1</f>
        <v>44</v>
      </c>
      <c r="EL25" s="364">
        <f t="shared" ref="EL25" si="218">SUM(EK25)+EL26+1</f>
        <v>45</v>
      </c>
      <c r="EM25" s="364">
        <f t="shared" ref="EM25" si="219">SUM(EL25)+EM26+1</f>
        <v>47</v>
      </c>
      <c r="EN25" s="364">
        <f t="shared" ref="EN25" si="220">SUM(EM25)+EN26+1</f>
        <v>48</v>
      </c>
      <c r="EO25" s="364">
        <f t="shared" ref="EO25" si="221">SUM(EN25)+EO26+1</f>
        <v>49</v>
      </c>
      <c r="EP25" s="364">
        <f t="shared" ref="EP25" si="222">SUM(EO25)+EP26+1</f>
        <v>51</v>
      </c>
      <c r="EQ25" s="364">
        <f t="shared" ref="EQ25" si="223">SUM(EP25)+EQ26+1</f>
        <v>52</v>
      </c>
      <c r="ER25" s="364">
        <f t="shared" ref="ER25" si="224">SUM(EQ25)+ER26+1</f>
        <v>53</v>
      </c>
      <c r="ES25" s="364">
        <f t="shared" ref="ES25" si="225">SUM(ER25)+ES26+1</f>
        <v>55</v>
      </c>
      <c r="ET25" s="364">
        <f t="shared" ref="ET25" si="226">SUM(ES25)+ET26+1</f>
        <v>56</v>
      </c>
      <c r="EU25" s="364">
        <f t="shared" ref="EU25" si="227">SUM(ET25)+EU26+1</f>
        <v>57</v>
      </c>
      <c r="EV25" s="364">
        <f t="shared" ref="EV25" si="228">SUM(EU25)+EV26+1</f>
        <v>59</v>
      </c>
      <c r="EW25" s="364">
        <f t="shared" ref="EW25" si="229">SUM(EV25)+EW26+1</f>
        <v>60</v>
      </c>
      <c r="EX25" s="364">
        <f t="shared" ref="EX25" si="230">SUM(EW25)+EX26+1</f>
        <v>61</v>
      </c>
      <c r="EY25" s="364">
        <f t="shared" ref="EY25" si="231">SUM(EX25)+EY26+1</f>
        <v>63</v>
      </c>
      <c r="EZ25" s="364">
        <f t="shared" ref="EZ25" si="232">SUM(EY25)+EZ26+1</f>
        <v>64</v>
      </c>
      <c r="FA25" s="364">
        <f t="shared" ref="FA25" si="233">SUM(EZ25)+FA26+1</f>
        <v>65</v>
      </c>
      <c r="FB25" s="364">
        <f t="shared" ref="FB25" si="234">SUM(FA25)+FB26+1</f>
        <v>67</v>
      </c>
      <c r="FC25" s="364">
        <f t="shared" ref="FC25" si="235">SUM(FB25)+FC26+1</f>
        <v>68</v>
      </c>
      <c r="FD25" s="364">
        <f t="shared" ref="FD25" si="236">SUM(FC25)+FD26+1</f>
        <v>69</v>
      </c>
      <c r="FE25" s="361"/>
      <c r="FF25" s="361"/>
      <c r="FG25" s="361"/>
      <c r="FH25" s="361"/>
      <c r="FI25" s="361"/>
      <c r="FJ25" s="361"/>
      <c r="FK25" s="361"/>
      <c r="FL25" s="361"/>
      <c r="FM25" s="361"/>
      <c r="FN25" s="361"/>
      <c r="FO25" s="361"/>
      <c r="FP25" s="361"/>
      <c r="FQ25" s="361"/>
      <c r="FR25" s="361"/>
      <c r="FS25" s="361"/>
      <c r="FT25" s="361"/>
      <c r="FU25" s="361"/>
      <c r="FV25" s="361"/>
      <c r="FW25" s="361"/>
      <c r="FX25" s="361"/>
      <c r="FY25" s="361"/>
      <c r="FZ25" s="361"/>
      <c r="GA25" s="361"/>
      <c r="GB25" s="361"/>
      <c r="GC25" s="361"/>
      <c r="GD25" s="361"/>
      <c r="GE25" s="361"/>
      <c r="GF25" s="361"/>
      <c r="GG25" s="297"/>
      <c r="GH25" s="297"/>
      <c r="GI25" s="297"/>
      <c r="GJ25" s="297"/>
      <c r="GK25" s="297"/>
      <c r="GL25" s="297"/>
      <c r="GM25" s="297"/>
      <c r="GN25" s="297"/>
      <c r="GO25" s="297"/>
      <c r="GP25" s="297"/>
      <c r="GQ25" s="297"/>
      <c r="GR25" s="297"/>
      <c r="GS25" s="297"/>
      <c r="GT25" s="297"/>
      <c r="GU25" s="297"/>
      <c r="GV25" s="297"/>
      <c r="GW25" s="297"/>
      <c r="GX25" s="297"/>
      <c r="GY25" s="297"/>
      <c r="GZ25" s="297"/>
    </row>
    <row r="26" spans="1:211" s="347" customFormat="1" ht="15" customHeight="1" thickBot="1" x14ac:dyDescent="0.25">
      <c r="A26" s="192">
        <f>SWDATA!O11</f>
        <v>0</v>
      </c>
      <c r="B26" s="192">
        <f>SWDATA!M11</f>
        <v>0</v>
      </c>
      <c r="C26" s="201">
        <f>IF(AND(SWDATA!M11=1,SWDATA!Q11="promotions"),SWDATA!P11,0)</f>
        <v>0</v>
      </c>
      <c r="D26" s="200">
        <f>ROW(SWDATA!M11)</f>
        <v>11</v>
      </c>
      <c r="E26" s="202">
        <f ca="1">IF(AND(B26=1,UPPER(HLOOKUP(D26,'Metrics &amp; Attributes View'!$13:$31,19,0))="SBOM"),1,0)</f>
        <v>0</v>
      </c>
      <c r="F26" s="203">
        <f t="shared" si="155"/>
        <v>1</v>
      </c>
      <c r="G26" s="192" t="str">
        <f t="shared" si="156"/>
        <v/>
      </c>
      <c r="H26" s="204"/>
      <c r="I26" s="382"/>
      <c r="J26" s="237">
        <f t="shared" si="157"/>
        <v>0</v>
      </c>
      <c r="K26" s="238" t="str">
        <f t="shared" si="158"/>
        <v/>
      </c>
      <c r="L26" s="338"/>
      <c r="M26" s="342"/>
      <c r="N26" s="336" t="str">
        <f>IF(LEN(SWDATA!F11)=0,"",N25)</f>
        <v/>
      </c>
      <c r="O26" s="295" t="str">
        <f>IF(LEN(SWDATA!G11)=0,"",O25)</f>
        <v/>
      </c>
      <c r="P26" s="296" t="str">
        <f>IF(LEN(SWDATA!C11)=0,"",SWDATA!C11)</f>
        <v/>
      </c>
      <c r="Q26" s="310" t="str">
        <f t="shared" si="198"/>
        <v/>
      </c>
      <c r="R26" s="223" t="s">
        <v>262</v>
      </c>
      <c r="S26" s="224" t="s">
        <v>579</v>
      </c>
      <c r="T26" s="224"/>
      <c r="U26" s="263" t="s">
        <v>591</v>
      </c>
      <c r="V26" s="205" t="s">
        <v>221</v>
      </c>
      <c r="W26" s="265">
        <f>IF(OR(Is_Loading,LEN($A26)=0),"",SWDATA!P11)</f>
        <v>0</v>
      </c>
      <c r="X26" s="266">
        <f>IF(OR(Is_Loading,LEN($A26)=0),"",SWDATA!Q11)</f>
        <v>0</v>
      </c>
      <c r="Y26" s="266">
        <f>IF(OR(Is_Loading,LEN($A26)=0),"",SWDATA!R11)</f>
        <v>0</v>
      </c>
      <c r="Z26" s="265" t="str">
        <f t="shared" si="200"/>
        <v/>
      </c>
      <c r="AA26" s="265">
        <f>IF(OR(Is_Loading,LEN($A26)=0),"",SWDATA!T11)</f>
        <v>0</v>
      </c>
      <c r="AB26" s="266">
        <f>IF(OR(Is_Loading,LEN($A26)=0),"",SWDATA!U11)</f>
        <v>0</v>
      </c>
      <c r="AC26" s="266">
        <f>IF(OR(Is_Loading,LEN($A26)=0),"",SWDATA!V11)</f>
        <v>0</v>
      </c>
      <c r="AD26" s="265" t="str">
        <f t="shared" si="160"/>
        <v/>
      </c>
      <c r="AE26" s="265">
        <f>IF(OR(Is_Loading,LEN($A26)=0),"",SWDATA!X11)</f>
        <v>0</v>
      </c>
      <c r="AF26" s="266">
        <f>IF(OR(Is_Loading,LEN($A26)=0),"",SWDATA!Y11)</f>
        <v>0</v>
      </c>
      <c r="AG26" s="266">
        <f>IF(OR(Is_Loading,LEN($A26)=0),"",SWDATA!Z11)</f>
        <v>0</v>
      </c>
      <c r="AH26" s="265" t="str">
        <f t="shared" si="161"/>
        <v/>
      </c>
      <c r="AI26" s="265">
        <f>IF(OR(Is_Loading,LEN($A26)=0),"",SWDATA!AB11)</f>
        <v>0</v>
      </c>
      <c r="AJ26" s="266">
        <f>IF(OR(Is_Loading,LEN($A26)=0),"",SWDATA!AC11)</f>
        <v>0</v>
      </c>
      <c r="AK26" s="266">
        <f>IF(OR(Is_Loading,LEN($A26)=0),"",SWDATA!AD11)</f>
        <v>0</v>
      </c>
      <c r="AL26" s="265" t="str">
        <f t="shared" si="162"/>
        <v/>
      </c>
      <c r="AM26" s="265">
        <f>IF(OR(Is_Loading,LEN($A26)=0),"",SWDATA!AF11)</f>
        <v>0</v>
      </c>
      <c r="AN26" s="266">
        <f>IF(OR(Is_Loading,LEN($A26)=0),"",SWDATA!AG11)</f>
        <v>0</v>
      </c>
      <c r="AO26" s="320">
        <f>IF(OR(Is_Loading,LEN($A26)=0),"",SWDATA!AH11)</f>
        <v>0</v>
      </c>
      <c r="AP26" s="317" t="str">
        <f t="shared" si="163"/>
        <v/>
      </c>
      <c r="AQ26" s="265">
        <f>IF(OR(Is_Loading,LEN($A26)=0),"",SWDATA!AJ11)</f>
        <v>0</v>
      </c>
      <c r="AR26" s="266">
        <f>IF(OR(Is_Loading,LEN($A26)=0),"",SWDATA!AK11)</f>
        <v>0</v>
      </c>
      <c r="AS26" s="266">
        <f>IF(OR(Is_Loading,LEN($A26)=0),"",SWDATA!AL11)</f>
        <v>0</v>
      </c>
      <c r="AT26" s="265" t="str">
        <f t="shared" si="164"/>
        <v/>
      </c>
      <c r="AU26" s="265">
        <f>IF(OR(Is_Loading,LEN($A26)=0),"",SWDATA!AN11)</f>
        <v>0</v>
      </c>
      <c r="AV26" s="266">
        <f>IF(OR(Is_Loading,LEN($A26)=0),"",SWDATA!AO11)</f>
        <v>0</v>
      </c>
      <c r="AW26" s="266">
        <f>IF(OR(Is_Loading,LEN($A26)=0),"",SWDATA!AP11)</f>
        <v>0</v>
      </c>
      <c r="AX26" s="265" t="str">
        <f t="shared" si="165"/>
        <v/>
      </c>
      <c r="AY26" s="265">
        <f>IF(OR(Is_Loading,LEN($A26)=0),"",SWDATA!AR11)</f>
        <v>0</v>
      </c>
      <c r="AZ26" s="266">
        <f>IF(OR(Is_Loading,LEN($A26)=0),"",SWDATA!AS11)</f>
        <v>0</v>
      </c>
      <c r="BA26" s="266">
        <f>IF(OR(Is_Loading,LEN($A26)=0),"",SWDATA!AT11)</f>
        <v>0</v>
      </c>
      <c r="BB26" s="265" t="str">
        <f t="shared" si="166"/>
        <v/>
      </c>
      <c r="BC26" s="265">
        <f>IF(OR(Is_Loading,LEN($A26)=0),"",SWDATA!AV11)</f>
        <v>0</v>
      </c>
      <c r="BD26" s="266">
        <f>IF(OR(Is_Loading,LEN($A26)=0),"",SWDATA!AW11)</f>
        <v>0</v>
      </c>
      <c r="BE26" s="320">
        <f>IF(OR(Is_Loading,LEN($A26)=0),"",SWDATA!AX11)</f>
        <v>0</v>
      </c>
      <c r="BF26" s="317" t="str">
        <f t="shared" si="167"/>
        <v/>
      </c>
      <c r="BG26"/>
      <c r="BH26"/>
      <c r="BI26"/>
      <c r="BJ26"/>
      <c r="BK26"/>
      <c r="BL26"/>
      <c r="BM26"/>
      <c r="BN26"/>
      <c r="BO26"/>
      <c r="BP26"/>
      <c r="BQ26"/>
      <c r="BR26"/>
      <c r="BS26"/>
      <c r="BT26"/>
      <c r="BU26"/>
      <c r="BV26"/>
      <c r="BW26"/>
      <c r="BX26"/>
      <c r="BY26"/>
      <c r="BZ26"/>
      <c r="CA26"/>
      <c r="CB26"/>
      <c r="CC26"/>
      <c r="CD26"/>
      <c r="CE26"/>
      <c r="CF26"/>
      <c r="CG26"/>
      <c r="CH26"/>
      <c r="CI26"/>
      <c r="CJ26"/>
      <c r="CK26"/>
      <c r="CL26"/>
      <c r="CM26"/>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c r="DN26" s="201"/>
      <c r="DO26" s="374"/>
      <c r="DP26" s="374"/>
      <c r="DQ26" s="374"/>
      <c r="DR26" s="374"/>
      <c r="DS26" s="361"/>
      <c r="DT26" s="375"/>
      <c r="DU26" s="364"/>
      <c r="DV26" s="364"/>
      <c r="DW26" s="364"/>
      <c r="DX26" s="364">
        <v>1</v>
      </c>
      <c r="DY26" s="364">
        <f t="shared" ref="DY26:DY28" si="237">DV26</f>
        <v>0</v>
      </c>
      <c r="DZ26" s="364">
        <f t="shared" ref="DZ26:DZ28" si="238">DW26</f>
        <v>0</v>
      </c>
      <c r="EA26" s="364">
        <f t="shared" ref="EA26:EA28" si="239">DX26</f>
        <v>1</v>
      </c>
      <c r="EB26" s="364">
        <f t="shared" ref="EB26:EB28" si="240">DY26</f>
        <v>0</v>
      </c>
      <c r="EC26" s="364">
        <f t="shared" ref="EC26:EC28" si="241">DZ26</f>
        <v>0</v>
      </c>
      <c r="ED26" s="364">
        <f t="shared" ref="ED26:ED28" si="242">EA26</f>
        <v>1</v>
      </c>
      <c r="EE26" s="364">
        <f t="shared" ref="EE26:EE28" si="243">EB26</f>
        <v>0</v>
      </c>
      <c r="EF26" s="364">
        <f t="shared" ref="EF26:EF28" si="244">EC26</f>
        <v>0</v>
      </c>
      <c r="EG26" s="364">
        <f t="shared" ref="EG26:EG28" si="245">ED26</f>
        <v>1</v>
      </c>
      <c r="EH26" s="364">
        <f t="shared" ref="EH26:EH28" si="246">EE26</f>
        <v>0</v>
      </c>
      <c r="EI26" s="364">
        <f t="shared" ref="EI26:EI28" si="247">EF26</f>
        <v>0</v>
      </c>
      <c r="EJ26" s="364">
        <f t="shared" ref="EJ26:EJ28" si="248">EG26</f>
        <v>1</v>
      </c>
      <c r="EK26" s="364">
        <f t="shared" ref="EK26:EK28" si="249">EH26</f>
        <v>0</v>
      </c>
      <c r="EL26" s="364">
        <f t="shared" ref="EL26:EL28" si="250">EI26</f>
        <v>0</v>
      </c>
      <c r="EM26" s="364">
        <f t="shared" ref="EM26:EM28" si="251">EJ26</f>
        <v>1</v>
      </c>
      <c r="EN26" s="364">
        <f t="shared" ref="EN26:EN28" si="252">EK26</f>
        <v>0</v>
      </c>
      <c r="EO26" s="364">
        <f t="shared" ref="EO26:EO28" si="253">EL26</f>
        <v>0</v>
      </c>
      <c r="EP26" s="364">
        <f t="shared" ref="EP26:EP28" si="254">EM26</f>
        <v>1</v>
      </c>
      <c r="EQ26" s="364">
        <f t="shared" ref="EQ26:EQ28" si="255">EN26</f>
        <v>0</v>
      </c>
      <c r="ER26" s="364">
        <f t="shared" ref="ER26:ER28" si="256">EO26</f>
        <v>0</v>
      </c>
      <c r="ES26" s="364">
        <f t="shared" ref="ES26:ES28" si="257">EP26</f>
        <v>1</v>
      </c>
      <c r="ET26" s="364">
        <f t="shared" ref="ET26:ET28" si="258">EQ26</f>
        <v>0</v>
      </c>
      <c r="EU26" s="364">
        <f t="shared" ref="EU26:EU28" si="259">ER26</f>
        <v>0</v>
      </c>
      <c r="EV26" s="364">
        <f t="shared" ref="EV26:EV28" si="260">ES26</f>
        <v>1</v>
      </c>
      <c r="EW26" s="364">
        <f t="shared" ref="EW26:EW28" si="261">ET26</f>
        <v>0</v>
      </c>
      <c r="EX26" s="364">
        <f t="shared" ref="EX26:EX28" si="262">EU26</f>
        <v>0</v>
      </c>
      <c r="EY26" s="364">
        <f t="shared" ref="EY26:EY28" si="263">EV26</f>
        <v>1</v>
      </c>
      <c r="EZ26" s="364">
        <f t="shared" ref="EZ26:EZ28" si="264">EW26</f>
        <v>0</v>
      </c>
      <c r="FA26" s="364">
        <f t="shared" ref="FA26:FA28" si="265">EX26</f>
        <v>0</v>
      </c>
      <c r="FB26" s="364">
        <f t="shared" ref="FB26:FB28" si="266">EY26</f>
        <v>1</v>
      </c>
      <c r="FC26" s="364">
        <f t="shared" ref="FC26:FC28" si="267">EZ26</f>
        <v>0</v>
      </c>
      <c r="FD26" s="364">
        <f t="shared" ref="FD26:FD28" si="268">FA26</f>
        <v>0</v>
      </c>
      <c r="FE26" s="377"/>
      <c r="FF26" s="361"/>
      <c r="FG26" s="361"/>
      <c r="FH26" s="361"/>
      <c r="FI26" s="361"/>
      <c r="FJ26" s="361"/>
      <c r="FK26" s="361"/>
      <c r="FL26" s="361"/>
      <c r="FM26" s="361"/>
      <c r="FN26" s="361"/>
      <c r="FO26" s="361"/>
      <c r="FP26" s="361"/>
      <c r="FQ26" s="361"/>
      <c r="FR26" s="361"/>
      <c r="FS26" s="361"/>
      <c r="FT26" s="361"/>
      <c r="FU26" s="361"/>
      <c r="FV26" s="361"/>
      <c r="FW26" s="361"/>
      <c r="FX26" s="361"/>
      <c r="FY26" s="361"/>
      <c r="FZ26" s="361"/>
      <c r="GA26" s="361"/>
      <c r="GB26" s="361"/>
      <c r="GC26" s="361"/>
      <c r="GD26" s="361"/>
      <c r="GE26" s="361"/>
      <c r="GF26" s="361"/>
      <c r="GG26" s="297"/>
      <c r="GH26" s="297"/>
      <c r="GI26" s="297"/>
      <c r="GJ26" s="297"/>
      <c r="GK26" s="297"/>
      <c r="GL26" s="297"/>
      <c r="GM26" s="297"/>
      <c r="GN26" s="297"/>
      <c r="GO26" s="297"/>
      <c r="GP26" s="297"/>
      <c r="GQ26" s="297"/>
      <c r="GR26" s="297"/>
      <c r="GS26" s="297"/>
      <c r="GT26" s="297"/>
      <c r="GU26" s="297"/>
      <c r="GV26" s="297"/>
      <c r="GW26" s="297"/>
      <c r="GX26" s="297"/>
      <c r="GY26" s="297"/>
      <c r="GZ26" s="297"/>
      <c r="HA26" s="297"/>
      <c r="HB26" s="297"/>
      <c r="HC26" s="297"/>
    </row>
    <row r="27" spans="1:211" s="347" customFormat="1" ht="15" customHeight="1" thickTop="1" x14ac:dyDescent="0.2">
      <c r="A27" s="192">
        <f>SWDATA!O12</f>
        <v>0</v>
      </c>
      <c r="B27" s="192">
        <f>SWDATA!M12</f>
        <v>0</v>
      </c>
      <c r="C27" s="201">
        <f>IF(AND(SWDATA!M12=1,SWDATA!Q12="promotions"),SWDATA!P12,0)</f>
        <v>0</v>
      </c>
      <c r="D27" s="200">
        <f>ROW(SWDATA!M12)</f>
        <v>12</v>
      </c>
      <c r="E27" s="202">
        <f t="shared" ref="E27:E30" si="269">B27</f>
        <v>0</v>
      </c>
      <c r="F27" s="203">
        <f t="shared" si="155"/>
        <v>1</v>
      </c>
      <c r="G27" s="192" t="str">
        <f t="shared" si="156"/>
        <v/>
      </c>
      <c r="H27" s="204"/>
      <c r="I27" s="382"/>
      <c r="J27" s="237">
        <f t="shared" si="157"/>
        <v>0</v>
      </c>
      <c r="K27" s="238" t="str">
        <f t="shared" si="158"/>
        <v/>
      </c>
      <c r="L27" s="338"/>
      <c r="M27" s="341"/>
      <c r="N27" s="336" t="str">
        <f>IF(LEN(SWDATA!F12)=0,"",N26)</f>
        <v/>
      </c>
      <c r="O27" s="295" t="str">
        <f>IF(LEN(SWDATA!G12)=0,"",O26)</f>
        <v/>
      </c>
      <c r="P27" s="296" t="str">
        <f>IF(LEN(SWDATA!C12)=0,"",SWDATA!C12)</f>
        <v/>
      </c>
      <c r="Q27" s="310" t="str">
        <f t="shared" si="198"/>
        <v/>
      </c>
      <c r="R27" s="223" t="s">
        <v>261</v>
      </c>
      <c r="S27" s="224" t="s">
        <v>485</v>
      </c>
      <c r="T27" s="224"/>
      <c r="U27" s="264" t="s">
        <v>581</v>
      </c>
      <c r="V27" s="205" t="s">
        <v>221</v>
      </c>
      <c r="W27" s="265">
        <f>IF(OR(Is_Loading,LEN($A27)=0),"",SWDATA!P12)</f>
        <v>0</v>
      </c>
      <c r="X27" s="266">
        <f>IF(OR(Is_Loading,LEN($A27)=0),"",SWDATA!Q12)</f>
        <v>0</v>
      </c>
      <c r="Y27" s="266">
        <f>IF(OR(Is_Loading,LEN($A27)=0),"",SWDATA!R12)</f>
        <v>0</v>
      </c>
      <c r="Z27" s="265" t="str">
        <f t="shared" ref="Z27" si="270">IF($A27=0,"",CHOOSE($F27,SUM(W27:Y27),SUM(W27:Y27)/3,Y27))</f>
        <v/>
      </c>
      <c r="AA27" s="265">
        <f>IF(OR(Is_Loading,LEN($A27)=0),"",SWDATA!T12)</f>
        <v>0</v>
      </c>
      <c r="AB27" s="266">
        <f>IF(OR(Is_Loading,LEN($A27)=0),"",SWDATA!U12)</f>
        <v>0</v>
      </c>
      <c r="AC27" s="266">
        <f>IF(OR(Is_Loading,LEN($A27)=0),"",SWDATA!V12)</f>
        <v>0</v>
      </c>
      <c r="AD27" s="265" t="str">
        <f t="shared" si="160"/>
        <v/>
      </c>
      <c r="AE27" s="265">
        <f>IF(OR(Is_Loading,LEN($A27)=0),"",SWDATA!X12)</f>
        <v>0</v>
      </c>
      <c r="AF27" s="266">
        <f>IF(OR(Is_Loading,LEN($A27)=0),"",SWDATA!Y12)</f>
        <v>0</v>
      </c>
      <c r="AG27" s="266">
        <f>IF(OR(Is_Loading,LEN($A27)=0),"",SWDATA!Z12)</f>
        <v>0</v>
      </c>
      <c r="AH27" s="265" t="str">
        <f t="shared" si="161"/>
        <v/>
      </c>
      <c r="AI27" s="265">
        <f>IF(OR(Is_Loading,LEN($A27)=0),"",SWDATA!AB12)</f>
        <v>0</v>
      </c>
      <c r="AJ27" s="266">
        <f>IF(OR(Is_Loading,LEN($A27)=0),"",SWDATA!AC12)</f>
        <v>0</v>
      </c>
      <c r="AK27" s="266">
        <f>IF(OR(Is_Loading,LEN($A27)=0),"",SWDATA!AD12)</f>
        <v>0</v>
      </c>
      <c r="AL27" s="265" t="str">
        <f t="shared" si="162"/>
        <v/>
      </c>
      <c r="AM27" s="265">
        <f>IF(OR(Is_Loading,LEN($A27)=0),"",SWDATA!AF12)</f>
        <v>0</v>
      </c>
      <c r="AN27" s="266">
        <f>IF(OR(Is_Loading,LEN($A27)=0),"",SWDATA!AG12)</f>
        <v>0</v>
      </c>
      <c r="AO27" s="320">
        <f>IF(OR(Is_Loading,LEN($A27)=0),"",SWDATA!AH12)</f>
        <v>0</v>
      </c>
      <c r="AP27" s="317" t="str">
        <f t="shared" si="163"/>
        <v/>
      </c>
      <c r="AQ27" s="265">
        <f>IF(OR(Is_Loading,LEN($A27)=0),"",SWDATA!AJ12)</f>
        <v>0</v>
      </c>
      <c r="AR27" s="266">
        <f>IF(OR(Is_Loading,LEN($A27)=0),"",SWDATA!AK12)</f>
        <v>0</v>
      </c>
      <c r="AS27" s="266">
        <f>IF(OR(Is_Loading,LEN($A27)=0),"",SWDATA!AL12)</f>
        <v>0</v>
      </c>
      <c r="AT27" s="265" t="str">
        <f t="shared" si="164"/>
        <v/>
      </c>
      <c r="AU27" s="265">
        <f>IF(OR(Is_Loading,LEN($A27)=0),"",SWDATA!AN12)</f>
        <v>0</v>
      </c>
      <c r="AV27" s="266">
        <f>IF(OR(Is_Loading,LEN($A27)=0),"",SWDATA!AO12)</f>
        <v>0</v>
      </c>
      <c r="AW27" s="266">
        <f>IF(OR(Is_Loading,LEN($A27)=0),"",SWDATA!AP12)</f>
        <v>0</v>
      </c>
      <c r="AX27" s="265" t="str">
        <f t="shared" si="165"/>
        <v/>
      </c>
      <c r="AY27" s="265">
        <f>IF(OR(Is_Loading,LEN($A27)=0),"",SWDATA!AR12)</f>
        <v>0</v>
      </c>
      <c r="AZ27" s="266">
        <f>IF(OR(Is_Loading,LEN($A27)=0),"",SWDATA!AS12)</f>
        <v>0</v>
      </c>
      <c r="BA27" s="266">
        <f>IF(OR(Is_Loading,LEN($A27)=0),"",SWDATA!AT12)</f>
        <v>0</v>
      </c>
      <c r="BB27" s="265" t="str">
        <f t="shared" si="166"/>
        <v/>
      </c>
      <c r="BC27" s="265">
        <f>IF(OR(Is_Loading,LEN($A27)=0),"",SWDATA!AV12)</f>
        <v>0</v>
      </c>
      <c r="BD27" s="266">
        <f>IF(OR(Is_Loading,LEN($A27)=0),"",SWDATA!AW12)</f>
        <v>0</v>
      </c>
      <c r="BE27" s="320">
        <f>IF(OR(Is_Loading,LEN($A27)=0),"",SWDATA!AX12)</f>
        <v>0</v>
      </c>
      <c r="BF27" s="317" t="str">
        <f t="shared" si="167"/>
        <v/>
      </c>
      <c r="BG27"/>
      <c r="BH27"/>
      <c r="BI27"/>
      <c r="BJ27"/>
      <c r="BK27"/>
      <c r="BL27"/>
      <c r="BM27"/>
      <c r="BN27"/>
      <c r="BO27"/>
      <c r="BP27"/>
      <c r="BQ27"/>
      <c r="BR27"/>
      <c r="BS27"/>
      <c r="BT27"/>
      <c r="BU27"/>
      <c r="BV27"/>
      <c r="BW27"/>
      <c r="BX27"/>
      <c r="BY27"/>
      <c r="BZ27"/>
      <c r="CA27"/>
      <c r="CB27"/>
      <c r="CC27"/>
      <c r="CD27"/>
      <c r="CE27"/>
      <c r="CF27"/>
      <c r="CG27"/>
      <c r="CH27"/>
      <c r="CI27"/>
      <c r="CJ27"/>
      <c r="CK27"/>
      <c r="CL27"/>
      <c r="CM27"/>
      <c r="CN27" s="201"/>
      <c r="CO27" s="201"/>
      <c r="CP27" s="201"/>
      <c r="CQ27" s="201"/>
      <c r="CR27" s="201"/>
      <c r="CS27" s="201"/>
      <c r="CT27" s="201"/>
      <c r="CU27" s="201"/>
      <c r="CV27" s="201"/>
      <c r="CW27" s="201"/>
      <c r="CX27" s="201"/>
      <c r="CY27" s="201"/>
      <c r="CZ27" s="201"/>
      <c r="DA27" s="201"/>
      <c r="DB27" s="201"/>
      <c r="DC27" s="201"/>
      <c r="DD27" s="201"/>
      <c r="DE27" s="201"/>
      <c r="DF27" s="201"/>
      <c r="DG27" s="201"/>
      <c r="DH27" s="201"/>
      <c r="DI27" s="201"/>
      <c r="DJ27" s="201"/>
      <c r="DK27" s="201"/>
      <c r="DL27" s="201"/>
      <c r="DM27" s="201"/>
      <c r="DN27" s="201"/>
      <c r="DO27" s="374"/>
      <c r="DP27" s="374"/>
      <c r="DQ27" s="374"/>
      <c r="DR27" s="374"/>
      <c r="DS27" s="361"/>
      <c r="DT27" s="361"/>
      <c r="DU27" s="364"/>
      <c r="DV27" s="364"/>
      <c r="DW27" s="364"/>
      <c r="DX27" s="364">
        <v>1</v>
      </c>
      <c r="DY27" s="364">
        <f t="shared" si="237"/>
        <v>0</v>
      </c>
      <c r="DZ27" s="364">
        <f t="shared" si="238"/>
        <v>0</v>
      </c>
      <c r="EA27" s="364">
        <f t="shared" si="239"/>
        <v>1</v>
      </c>
      <c r="EB27" s="364">
        <f t="shared" si="240"/>
        <v>0</v>
      </c>
      <c r="EC27" s="364">
        <f t="shared" si="241"/>
        <v>0</v>
      </c>
      <c r="ED27" s="364">
        <f t="shared" si="242"/>
        <v>1</v>
      </c>
      <c r="EE27" s="364">
        <f t="shared" si="243"/>
        <v>0</v>
      </c>
      <c r="EF27" s="364">
        <f t="shared" si="244"/>
        <v>0</v>
      </c>
      <c r="EG27" s="364">
        <f t="shared" si="245"/>
        <v>1</v>
      </c>
      <c r="EH27" s="364">
        <f t="shared" si="246"/>
        <v>0</v>
      </c>
      <c r="EI27" s="364">
        <f t="shared" si="247"/>
        <v>0</v>
      </c>
      <c r="EJ27" s="364">
        <f t="shared" si="248"/>
        <v>1</v>
      </c>
      <c r="EK27" s="364">
        <f t="shared" si="249"/>
        <v>0</v>
      </c>
      <c r="EL27" s="364">
        <f t="shared" si="250"/>
        <v>0</v>
      </c>
      <c r="EM27" s="364">
        <f t="shared" si="251"/>
        <v>1</v>
      </c>
      <c r="EN27" s="364">
        <f t="shared" si="252"/>
        <v>0</v>
      </c>
      <c r="EO27" s="364">
        <f t="shared" si="253"/>
        <v>0</v>
      </c>
      <c r="EP27" s="364">
        <f t="shared" si="254"/>
        <v>1</v>
      </c>
      <c r="EQ27" s="364">
        <f t="shared" si="255"/>
        <v>0</v>
      </c>
      <c r="ER27" s="364">
        <f t="shared" si="256"/>
        <v>0</v>
      </c>
      <c r="ES27" s="364">
        <f t="shared" si="257"/>
        <v>1</v>
      </c>
      <c r="ET27" s="364">
        <f t="shared" si="258"/>
        <v>0</v>
      </c>
      <c r="EU27" s="364">
        <f t="shared" si="259"/>
        <v>0</v>
      </c>
      <c r="EV27" s="364">
        <f t="shared" si="260"/>
        <v>1</v>
      </c>
      <c r="EW27" s="364">
        <f t="shared" si="261"/>
        <v>0</v>
      </c>
      <c r="EX27" s="364">
        <f t="shared" si="262"/>
        <v>0</v>
      </c>
      <c r="EY27" s="364">
        <f t="shared" si="263"/>
        <v>1</v>
      </c>
      <c r="EZ27" s="364">
        <f t="shared" si="264"/>
        <v>0</v>
      </c>
      <c r="FA27" s="364">
        <f t="shared" si="265"/>
        <v>0</v>
      </c>
      <c r="FB27" s="364">
        <f t="shared" si="266"/>
        <v>1</v>
      </c>
      <c r="FC27" s="364">
        <f t="shared" si="267"/>
        <v>0</v>
      </c>
      <c r="FD27" s="364">
        <f t="shared" si="268"/>
        <v>0</v>
      </c>
      <c r="FE27" s="361"/>
      <c r="FF27" s="361"/>
      <c r="FG27" s="361"/>
      <c r="FH27" s="361"/>
      <c r="FI27" s="361"/>
      <c r="FJ27" s="361"/>
      <c r="FK27" s="361"/>
      <c r="FL27" s="361"/>
      <c r="FM27" s="361"/>
      <c r="FN27" s="361"/>
      <c r="FO27" s="361"/>
      <c r="FP27" s="361"/>
      <c r="FQ27" s="361"/>
      <c r="FR27" s="361"/>
      <c r="FS27" s="361"/>
      <c r="FT27" s="361"/>
      <c r="FU27" s="361"/>
      <c r="FV27" s="361"/>
      <c r="FW27" s="361"/>
      <c r="FX27" s="361"/>
      <c r="FY27" s="361"/>
      <c r="FZ27" s="361"/>
      <c r="GA27" s="361"/>
      <c r="GB27" s="361"/>
      <c r="GC27" s="361"/>
      <c r="GD27" s="361"/>
      <c r="GE27" s="361"/>
      <c r="GF27" s="361"/>
      <c r="GG27" s="297"/>
      <c r="GH27" s="297"/>
      <c r="GI27" s="297"/>
      <c r="GJ27" s="297"/>
      <c r="GK27" s="297"/>
      <c r="GL27" s="297"/>
      <c r="GM27" s="297"/>
      <c r="GN27" s="297"/>
      <c r="GO27" s="297"/>
      <c r="GP27" s="297"/>
      <c r="GQ27" s="297"/>
      <c r="GR27" s="297"/>
      <c r="GS27" s="297"/>
      <c r="GT27" s="297"/>
      <c r="GU27" s="297"/>
      <c r="GV27" s="297"/>
      <c r="GW27" s="297"/>
      <c r="GX27" s="297"/>
      <c r="GY27" s="297"/>
      <c r="GZ27" s="297"/>
    </row>
    <row r="28" spans="1:211" s="390" customFormat="1" ht="15" customHeight="1" thickBot="1" x14ac:dyDescent="0.25">
      <c r="A28" s="389">
        <f>SWDATA!O13</f>
        <v>0</v>
      </c>
      <c r="B28" s="389">
        <f>SWDATA!M13</f>
        <v>0</v>
      </c>
      <c r="C28" s="390">
        <f>IF(AND(SWDATA!M13=1,SWDATA!Q13="promotions"),SWDATA!P13,0)</f>
        <v>0</v>
      </c>
      <c r="D28" s="391">
        <f>ROW(SWDATA!M13)</f>
        <v>13</v>
      </c>
      <c r="E28" s="392">
        <f t="shared" si="269"/>
        <v>0</v>
      </c>
      <c r="F28" s="393">
        <f t="shared" ref="F28:F91" si="271">IF(NOT(ISERROR(SEARCH("Kg",P28))),3,IF(NOT(ISERROR(SEARCH("/Unit",P28))),2,IF(NOT(ISERROR(SEARCH("Pct",P28))),2,1)))</f>
        <v>1</v>
      </c>
      <c r="G28" s="389" t="str">
        <f t="shared" ref="G28:G91" si="272">IF(NOT(ISERROR(SEARCH("U",P28))),"U",IF(NOT(ISERROR(SEARCH("Pct",P28))),"Pct",""))</f>
        <v/>
      </c>
      <c r="H28" s="394"/>
      <c r="I28" s="395"/>
      <c r="J28" s="396">
        <f t="shared" ref="J28:J91" si="273">IF(ISERROR(FIND(":-1",A28)),A28,0)</f>
        <v>0</v>
      </c>
      <c r="K28" s="397" t="str">
        <f t="shared" ref="K28:K91" si="274">IF(NOT(ISERROR(SEARCH("(Cost)",P28))),"C",IF(NOT(ISERROR(SEARCH("(EURO)",P28))),"R",IF(NOT(ISERROR(SEARCH("marg",P28))),"M",IF(OR(NOT(ISERROR(SEARCH("(Rev/",P28))),NOT(ISERROR(SEARCH("(Pct)",P28)))),"P",IF(NOT(ISERROR(SEARCH("Units",P28))),"U","")))))</f>
        <v/>
      </c>
      <c r="L28" s="398"/>
      <c r="M28" s="399"/>
      <c r="N28" s="400" t="str">
        <f>IF(LEN(SWDATA!F13)=0,"",N27)</f>
        <v/>
      </c>
      <c r="O28" s="401" t="str">
        <f>IF(LEN(SWDATA!G13)=0,"",O27)</f>
        <v/>
      </c>
      <c r="P28" s="402" t="str">
        <f>IF(LEN(SWDATA!C13)=0,"",SWDATA!C13)</f>
        <v/>
      </c>
      <c r="Q28" s="403" t="str">
        <f t="shared" si="198"/>
        <v/>
      </c>
      <c r="R28" s="404" t="s">
        <v>261</v>
      </c>
      <c r="S28" s="405" t="s">
        <v>485</v>
      </c>
      <c r="T28" s="405"/>
      <c r="U28" s="406" t="s">
        <v>590</v>
      </c>
      <c r="V28" s="407" t="s">
        <v>221</v>
      </c>
      <c r="W28" s="408">
        <f>IF(OR(Is_Loading,LEN($A28)=0),"",SWDATA!P13)</f>
        <v>0</v>
      </c>
      <c r="X28" s="409">
        <f>IF(OR(Is_Loading,LEN($A28)=0),"",SWDATA!Q13)</f>
        <v>0</v>
      </c>
      <c r="Y28" s="409">
        <f>IF(OR(Is_Loading,LEN($A28)=0),"",SWDATA!R13)</f>
        <v>0</v>
      </c>
      <c r="Z28" s="408" t="str">
        <f t="shared" ref="Z28" si="275">IF($A28=0,"",CHOOSE($F28,SUM(W28:Y28),SUM(W28:Y28)/3,Y28))</f>
        <v/>
      </c>
      <c r="AA28" s="408">
        <f>IF(OR(Is_Loading,LEN($A28)=0),"",SWDATA!T13)</f>
        <v>0</v>
      </c>
      <c r="AB28" s="409">
        <f>IF(OR(Is_Loading,LEN($A28)=0),"",SWDATA!U13)</f>
        <v>0</v>
      </c>
      <c r="AC28" s="409">
        <f>IF(OR(Is_Loading,LEN($A28)=0),"",SWDATA!V13)</f>
        <v>0</v>
      </c>
      <c r="AD28" s="408" t="str">
        <f t="shared" ref="AD28:AD91" si="276">IF($A28=0,"",CHOOSE($F28,SUM(AA28:AC28),SUM(AA28:AC28)/3,AC28))</f>
        <v/>
      </c>
      <c r="AE28" s="408">
        <f>IF(OR(Is_Loading,LEN($A28)=0),"",SWDATA!X13)</f>
        <v>0</v>
      </c>
      <c r="AF28" s="409">
        <f>IF(OR(Is_Loading,LEN($A28)=0),"",SWDATA!Y13)</f>
        <v>0</v>
      </c>
      <c r="AG28" s="409">
        <f>IF(OR(Is_Loading,LEN($A28)=0),"",SWDATA!Z13)</f>
        <v>0</v>
      </c>
      <c r="AH28" s="408" t="str">
        <f t="shared" ref="AH28:AH91" si="277">IF($A28=0,"",CHOOSE($F28,SUM(AE28:AG28),SUM(AE28:AG28)/3,AG28))</f>
        <v/>
      </c>
      <c r="AI28" s="408">
        <f>IF(OR(Is_Loading,LEN($A28)=0),"",SWDATA!AB13)</f>
        <v>0</v>
      </c>
      <c r="AJ28" s="409">
        <f>IF(OR(Is_Loading,LEN($A28)=0),"",SWDATA!AC13)</f>
        <v>0</v>
      </c>
      <c r="AK28" s="409">
        <f>IF(OR(Is_Loading,LEN($A28)=0),"",SWDATA!AD13)</f>
        <v>0</v>
      </c>
      <c r="AL28" s="408" t="str">
        <f t="shared" ref="AL28:AL91" si="278">IF($A28=0,"",CHOOSE($F28,SUM(AI28:AK28),SUM(AI28:AK28)/3,AK28))</f>
        <v/>
      </c>
      <c r="AM28" s="408">
        <f>IF(OR(Is_Loading,LEN($A28)=0),"",SWDATA!AF13)</f>
        <v>0</v>
      </c>
      <c r="AN28" s="409">
        <f>IF(OR(Is_Loading,LEN($A28)=0),"",SWDATA!AG13)</f>
        <v>0</v>
      </c>
      <c r="AO28" s="410">
        <f>IF(OR(Is_Loading,LEN($A28)=0),"",SWDATA!AH13)</f>
        <v>0</v>
      </c>
      <c r="AP28" s="411" t="str">
        <f t="shared" ref="AP28:AP91" si="279">IF($A28=0,"",CHOOSE($F28,SUM(AM28:AO28),SUM(AM28:AO28)/3,AO28))</f>
        <v/>
      </c>
      <c r="AQ28" s="408">
        <f>IF(OR(Is_Loading,LEN($A28)=0),"",SWDATA!AJ13)</f>
        <v>0</v>
      </c>
      <c r="AR28" s="409">
        <f>IF(OR(Is_Loading,LEN($A28)=0),"",SWDATA!AK13)</f>
        <v>0</v>
      </c>
      <c r="AS28" s="409">
        <f>IF(OR(Is_Loading,LEN($A28)=0),"",SWDATA!AL13)</f>
        <v>0</v>
      </c>
      <c r="AT28" s="408" t="str">
        <f t="shared" ref="AT28:AT91" si="280">IF($A28=0,"",CHOOSE($F28,SUM(AQ28:AS28),SUM(AQ28:AS28)/3,AS28))</f>
        <v/>
      </c>
      <c r="AU28" s="408">
        <f>IF(OR(Is_Loading,LEN($A28)=0),"",SWDATA!AN13)</f>
        <v>0</v>
      </c>
      <c r="AV28" s="409">
        <f>IF(OR(Is_Loading,LEN($A28)=0),"",SWDATA!AO13)</f>
        <v>0</v>
      </c>
      <c r="AW28" s="409">
        <f>IF(OR(Is_Loading,LEN($A28)=0),"",SWDATA!AP13)</f>
        <v>0</v>
      </c>
      <c r="AX28" s="408" t="str">
        <f t="shared" ref="AX28:AX91" si="281">IF($A28=0,"",CHOOSE($F28,SUM(AU28:AW28),SUM(AU28:AW28)/3,AW28))</f>
        <v/>
      </c>
      <c r="AY28" s="408">
        <f>IF(OR(Is_Loading,LEN($A28)=0),"",SWDATA!AR13)</f>
        <v>0</v>
      </c>
      <c r="AZ28" s="409">
        <f>IF(OR(Is_Loading,LEN($A28)=0),"",SWDATA!AS13)</f>
        <v>0</v>
      </c>
      <c r="BA28" s="409">
        <f>IF(OR(Is_Loading,LEN($A28)=0),"",SWDATA!AT13)</f>
        <v>0</v>
      </c>
      <c r="BB28" s="408" t="str">
        <f t="shared" ref="BB28:BB91" si="282">IF($A28=0,"",CHOOSE($F28,SUM(AY28:BA28),SUM(AY28:BA28)/3,BA28))</f>
        <v/>
      </c>
      <c r="BC28" s="408">
        <f>IF(OR(Is_Loading,LEN($A28)=0),"",SWDATA!AV13)</f>
        <v>0</v>
      </c>
      <c r="BD28" s="409">
        <f>IF(OR(Is_Loading,LEN($A28)=0),"",SWDATA!AW13)</f>
        <v>0</v>
      </c>
      <c r="BE28" s="410">
        <f>IF(OR(Is_Loading,LEN($A28)=0),"",SWDATA!AX13)</f>
        <v>0</v>
      </c>
      <c r="BF28" s="411" t="str">
        <f t="shared" ref="BF28:BF91" si="283">IF($A28=0,"",CHOOSE($F28,SUM(BC28:BE28),SUM(BC28:BE28)/3,BE28))</f>
        <v/>
      </c>
      <c r="BG28" s="412"/>
      <c r="BH28" s="412"/>
      <c r="BI28" s="412"/>
      <c r="BJ28" s="412"/>
      <c r="BK28" s="412"/>
      <c r="BL28" s="412"/>
      <c r="BM28" s="412"/>
      <c r="BN28" s="412"/>
      <c r="BO28" s="412"/>
      <c r="BP28" s="412"/>
      <c r="BQ28" s="412"/>
      <c r="BR28" s="412"/>
      <c r="BS28" s="412"/>
      <c r="BT28" s="412"/>
      <c r="BU28" s="412"/>
      <c r="BV28" s="412"/>
      <c r="BW28" s="412"/>
      <c r="BX28" s="412"/>
      <c r="BY28" s="412"/>
      <c r="BZ28" s="412"/>
      <c r="CA28" s="412"/>
      <c r="CB28" s="412"/>
      <c r="CC28" s="412"/>
      <c r="CD28" s="412"/>
      <c r="CE28" s="412"/>
      <c r="CF28" s="412"/>
      <c r="CG28" s="412"/>
      <c r="CH28" s="412"/>
      <c r="CI28" s="412"/>
      <c r="CJ28" s="412"/>
      <c r="CK28" s="412"/>
      <c r="CL28" s="412"/>
      <c r="CM28" s="412"/>
      <c r="DO28" s="395"/>
      <c r="DP28" s="395"/>
      <c r="DQ28" s="395"/>
      <c r="DR28" s="395"/>
      <c r="DS28" s="413"/>
      <c r="DT28" s="414"/>
      <c r="DU28" s="415"/>
      <c r="DV28" s="415"/>
      <c r="DW28" s="415"/>
      <c r="DX28" s="415">
        <v>1</v>
      </c>
      <c r="DY28" s="415">
        <f t="shared" si="237"/>
        <v>0</v>
      </c>
      <c r="DZ28" s="415">
        <f t="shared" si="238"/>
        <v>0</v>
      </c>
      <c r="EA28" s="415">
        <f t="shared" si="239"/>
        <v>1</v>
      </c>
      <c r="EB28" s="415">
        <f t="shared" si="240"/>
        <v>0</v>
      </c>
      <c r="EC28" s="415">
        <f t="shared" si="241"/>
        <v>0</v>
      </c>
      <c r="ED28" s="415">
        <f t="shared" si="242"/>
        <v>1</v>
      </c>
      <c r="EE28" s="415">
        <f t="shared" si="243"/>
        <v>0</v>
      </c>
      <c r="EF28" s="415">
        <f t="shared" si="244"/>
        <v>0</v>
      </c>
      <c r="EG28" s="415">
        <f t="shared" si="245"/>
        <v>1</v>
      </c>
      <c r="EH28" s="415">
        <f t="shared" si="246"/>
        <v>0</v>
      </c>
      <c r="EI28" s="415">
        <f t="shared" si="247"/>
        <v>0</v>
      </c>
      <c r="EJ28" s="415">
        <f t="shared" si="248"/>
        <v>1</v>
      </c>
      <c r="EK28" s="415">
        <f t="shared" si="249"/>
        <v>0</v>
      </c>
      <c r="EL28" s="415">
        <f t="shared" si="250"/>
        <v>0</v>
      </c>
      <c r="EM28" s="415">
        <f t="shared" si="251"/>
        <v>1</v>
      </c>
      <c r="EN28" s="415">
        <f t="shared" si="252"/>
        <v>0</v>
      </c>
      <c r="EO28" s="415">
        <f t="shared" si="253"/>
        <v>0</v>
      </c>
      <c r="EP28" s="415">
        <f t="shared" si="254"/>
        <v>1</v>
      </c>
      <c r="EQ28" s="415">
        <f t="shared" si="255"/>
        <v>0</v>
      </c>
      <c r="ER28" s="415">
        <f t="shared" si="256"/>
        <v>0</v>
      </c>
      <c r="ES28" s="415">
        <f t="shared" si="257"/>
        <v>1</v>
      </c>
      <c r="ET28" s="415">
        <f t="shared" si="258"/>
        <v>0</v>
      </c>
      <c r="EU28" s="415">
        <f t="shared" si="259"/>
        <v>0</v>
      </c>
      <c r="EV28" s="415">
        <f t="shared" si="260"/>
        <v>1</v>
      </c>
      <c r="EW28" s="415">
        <f t="shared" si="261"/>
        <v>0</v>
      </c>
      <c r="EX28" s="415">
        <f t="shared" si="262"/>
        <v>0</v>
      </c>
      <c r="EY28" s="415">
        <f t="shared" si="263"/>
        <v>1</v>
      </c>
      <c r="EZ28" s="415">
        <f t="shared" si="264"/>
        <v>0</v>
      </c>
      <c r="FA28" s="415">
        <f t="shared" si="265"/>
        <v>0</v>
      </c>
      <c r="FB28" s="415">
        <f t="shared" si="266"/>
        <v>1</v>
      </c>
      <c r="FC28" s="415">
        <f t="shared" si="267"/>
        <v>0</v>
      </c>
      <c r="FD28" s="415">
        <f t="shared" si="268"/>
        <v>0</v>
      </c>
      <c r="FE28" s="416"/>
      <c r="FF28" s="413"/>
      <c r="FG28" s="413"/>
      <c r="FH28" s="413"/>
      <c r="FI28" s="413"/>
      <c r="FJ28" s="413"/>
      <c r="FK28" s="413"/>
      <c r="FL28" s="413"/>
      <c r="FM28" s="413"/>
      <c r="FN28" s="413"/>
      <c r="FO28" s="413"/>
      <c r="FP28" s="413"/>
      <c r="FQ28" s="413"/>
      <c r="FR28" s="413"/>
      <c r="FS28" s="413"/>
      <c r="FT28" s="413"/>
      <c r="FU28" s="413"/>
      <c r="FV28" s="413"/>
      <c r="FW28" s="413"/>
      <c r="FX28" s="413"/>
      <c r="FY28" s="413"/>
      <c r="FZ28" s="413"/>
      <c r="GA28" s="413"/>
      <c r="GB28" s="413"/>
      <c r="GC28" s="413"/>
      <c r="GD28" s="413"/>
      <c r="GE28" s="413"/>
      <c r="GF28" s="413"/>
      <c r="GG28" s="417"/>
      <c r="GH28" s="417"/>
      <c r="GI28" s="417"/>
      <c r="GJ28" s="417"/>
      <c r="GK28" s="417"/>
      <c r="GL28" s="417"/>
      <c r="GM28" s="417"/>
      <c r="GN28" s="417"/>
      <c r="GO28" s="417"/>
      <c r="GP28" s="417"/>
      <c r="GQ28" s="417"/>
      <c r="GR28" s="417"/>
      <c r="GS28" s="417"/>
      <c r="GT28" s="417"/>
      <c r="GU28" s="417"/>
      <c r="GV28" s="417"/>
      <c r="GW28" s="417"/>
      <c r="GX28" s="417"/>
      <c r="GY28" s="417"/>
      <c r="GZ28" s="417"/>
      <c r="HA28" s="417"/>
      <c r="HB28" s="417"/>
      <c r="HC28" s="417"/>
    </row>
    <row r="29" spans="1:211" s="347" customFormat="1" ht="15" customHeight="1" thickTop="1" x14ac:dyDescent="0.2">
      <c r="A29" s="192">
        <f>SWDATA!O14</f>
        <v>0</v>
      </c>
      <c r="B29" s="192">
        <f>SWDATA!M14</f>
        <v>0</v>
      </c>
      <c r="C29" s="201">
        <f>IF(AND(SWDATA!M14=1,SWDATA!Q14="promotions"),SWDATA!P14,0)</f>
        <v>0</v>
      </c>
      <c r="D29" s="200">
        <f>ROW(SWDATA!M14)</f>
        <v>14</v>
      </c>
      <c r="E29" s="202">
        <f t="shared" si="269"/>
        <v>0</v>
      </c>
      <c r="F29" s="203">
        <f t="shared" si="271"/>
        <v>1</v>
      </c>
      <c r="G29" s="192" t="str">
        <f t="shared" si="272"/>
        <v/>
      </c>
      <c r="H29" s="311"/>
      <c r="I29" s="382"/>
      <c r="J29" s="237">
        <f t="shared" si="273"/>
        <v>0</v>
      </c>
      <c r="K29" s="238" t="str">
        <f t="shared" si="274"/>
        <v/>
      </c>
      <c r="L29" s="338"/>
      <c r="M29" s="340"/>
      <c r="N29" s="335" t="str">
        <f>IF(LEN(SWDATA!F14)=0,"",IF(LEN(SWDATA!G14)=0,"",IF($O$12="ID",MID(SWDATA!G14,FIND("|",SWDATA!G14)+1,FIND("~~",SWDATA!G14)-FIND("|",SWDATA!G14)-1),IF($O$12="Desc",RIGHT(SWDATA!G14,LEN(SWDATA!G14)-FIND("~~",SWDATA!G14)-1),RIGHT(SWDATA!G14,LEN(SWDATA!G14)-FIND("|",SWDATA!G14))))))</f>
        <v/>
      </c>
      <c r="O29" s="239" t="str">
        <f>IF(LEN(SWDATA!G14)=0,"",IF(LEN(SWDATA!H14)=0,"",IF($O$12="ID",MID(SWDATA!H14,FIND("|",SWDATA!H14)+1,FIND("~~",SWDATA!H14)-FIND("|",SWDATA!H14)-1),IF($O$12="Desc",RIGHT(SWDATA!H14,LEN(SWDATA!H14)-FIND("~~",SWDATA!H14)-1),RIGHT(SWDATA!H14,LEN(SWDATA!H14)-FIND("|",SWDATA!H14))))))</f>
        <v/>
      </c>
      <c r="P29" s="252" t="str">
        <f>IF(LEN(SWDATA!C14)=0,"",SWDATA!C14)</f>
        <v/>
      </c>
      <c r="Q29" s="310" t="str">
        <f t="shared" si="198"/>
        <v/>
      </c>
      <c r="R29" s="223" t="s">
        <v>261</v>
      </c>
      <c r="S29" s="224" t="s">
        <v>485</v>
      </c>
      <c r="T29" s="224"/>
      <c r="U29" s="263" t="s">
        <v>583</v>
      </c>
      <c r="V29" s="205" t="s">
        <v>221</v>
      </c>
      <c r="W29" s="265">
        <f>IF(OR(Is_Loading,LEN($A29)=0),"",SWDATA!P14)</f>
        <v>0</v>
      </c>
      <c r="X29" s="266">
        <f>IF(OR(Is_Loading,LEN($A29)=0),"",SWDATA!Q14)</f>
        <v>0</v>
      </c>
      <c r="Y29" s="266">
        <f>IF(OR(Is_Loading,LEN($A29)=0),"",SWDATA!R14)</f>
        <v>0</v>
      </c>
      <c r="Z29" s="265" t="str">
        <f t="shared" ref="Z29" si="284">IF($A29=0,"",CHOOSE($F29,SUM(W29:Y29),SUM(W29:Y29)/3,Y29))</f>
        <v/>
      </c>
      <c r="AA29" s="265">
        <f>IF(OR(Is_Loading,LEN($A29)=0),"",SWDATA!T14)</f>
        <v>0</v>
      </c>
      <c r="AB29" s="266">
        <f>IF(OR(Is_Loading,LEN($A29)=0),"",SWDATA!U14)</f>
        <v>0</v>
      </c>
      <c r="AC29" s="266">
        <f>IF(OR(Is_Loading,LEN($A29)=0),"",SWDATA!V14)</f>
        <v>0</v>
      </c>
      <c r="AD29" s="265" t="str">
        <f t="shared" si="276"/>
        <v/>
      </c>
      <c r="AE29" s="265">
        <f>IF(OR(Is_Loading,LEN($A29)=0),"",SWDATA!X14)</f>
        <v>0</v>
      </c>
      <c r="AF29" s="266">
        <f>IF(OR(Is_Loading,LEN($A29)=0),"",SWDATA!Y14)</f>
        <v>0</v>
      </c>
      <c r="AG29" s="266">
        <f>IF(OR(Is_Loading,LEN($A29)=0),"",SWDATA!Z14)</f>
        <v>0</v>
      </c>
      <c r="AH29" s="265" t="str">
        <f t="shared" si="277"/>
        <v/>
      </c>
      <c r="AI29" s="265">
        <f>IF(OR(Is_Loading,LEN($A29)=0),"",SWDATA!AB14)</f>
        <v>0</v>
      </c>
      <c r="AJ29" s="266">
        <f>IF(OR(Is_Loading,LEN($A29)=0),"",SWDATA!AC14)</f>
        <v>0</v>
      </c>
      <c r="AK29" s="266">
        <f>IF(OR(Is_Loading,LEN($A29)=0),"",SWDATA!AD14)</f>
        <v>0</v>
      </c>
      <c r="AL29" s="265" t="str">
        <f t="shared" si="278"/>
        <v/>
      </c>
      <c r="AM29" s="265">
        <f>IF(OR(Is_Loading,LEN($A29)=0),"",SWDATA!AF14)</f>
        <v>0</v>
      </c>
      <c r="AN29" s="266">
        <f>IF(OR(Is_Loading,LEN($A29)=0),"",SWDATA!AG14)</f>
        <v>0</v>
      </c>
      <c r="AO29" s="320">
        <f>IF(OR(Is_Loading,LEN($A29)=0),"",SWDATA!AH14)</f>
        <v>0</v>
      </c>
      <c r="AP29" s="317" t="str">
        <f t="shared" si="279"/>
        <v/>
      </c>
      <c r="AQ29" s="265">
        <f>IF(OR(Is_Loading,LEN($A29)=0),"",SWDATA!AJ14)</f>
        <v>0</v>
      </c>
      <c r="AR29" s="266">
        <f>IF(OR(Is_Loading,LEN($A29)=0),"",SWDATA!AK14)</f>
        <v>0</v>
      </c>
      <c r="AS29" s="266">
        <f>IF(OR(Is_Loading,LEN($A29)=0),"",SWDATA!AL14)</f>
        <v>0</v>
      </c>
      <c r="AT29" s="265" t="str">
        <f t="shared" si="280"/>
        <v/>
      </c>
      <c r="AU29" s="265">
        <f>IF(OR(Is_Loading,LEN($A29)=0),"",SWDATA!AN14)</f>
        <v>0</v>
      </c>
      <c r="AV29" s="266">
        <f>IF(OR(Is_Loading,LEN($A29)=0),"",SWDATA!AO14)</f>
        <v>0</v>
      </c>
      <c r="AW29" s="266">
        <f>IF(OR(Is_Loading,LEN($A29)=0),"",SWDATA!AP14)</f>
        <v>0</v>
      </c>
      <c r="AX29" s="265" t="str">
        <f t="shared" si="281"/>
        <v/>
      </c>
      <c r="AY29" s="265">
        <f>IF(OR(Is_Loading,LEN($A29)=0),"",SWDATA!AR14)</f>
        <v>0</v>
      </c>
      <c r="AZ29" s="266">
        <f>IF(OR(Is_Loading,LEN($A29)=0),"",SWDATA!AS14)</f>
        <v>0</v>
      </c>
      <c r="BA29" s="266">
        <f>IF(OR(Is_Loading,LEN($A29)=0),"",SWDATA!AT14)</f>
        <v>0</v>
      </c>
      <c r="BB29" s="265" t="str">
        <f t="shared" si="282"/>
        <v/>
      </c>
      <c r="BC29" s="265">
        <f>IF(OR(Is_Loading,LEN($A29)=0),"",SWDATA!AV14)</f>
        <v>0</v>
      </c>
      <c r="BD29" s="266">
        <f>IF(OR(Is_Loading,LEN($A29)=0),"",SWDATA!AW14)</f>
        <v>0</v>
      </c>
      <c r="BE29" s="320">
        <f>IF(OR(Is_Loading,LEN($A29)=0),"",SWDATA!AX14)</f>
        <v>0</v>
      </c>
      <c r="BF29" s="317" t="str">
        <f t="shared" si="283"/>
        <v/>
      </c>
      <c r="BG29"/>
      <c r="BH29"/>
      <c r="BI29"/>
      <c r="BJ29"/>
      <c r="BK29"/>
      <c r="BL29"/>
      <c r="BM29"/>
      <c r="BN29"/>
      <c r="BO29"/>
      <c r="BP29"/>
      <c r="BQ29"/>
      <c r="BR29"/>
      <c r="BS29"/>
      <c r="BT29"/>
      <c r="BU29"/>
      <c r="BV29"/>
      <c r="BW29"/>
      <c r="BX29"/>
      <c r="BY29"/>
      <c r="BZ29"/>
      <c r="CA29"/>
      <c r="CB29"/>
      <c r="CC29"/>
      <c r="CD29"/>
      <c r="CE29"/>
      <c r="CF29"/>
      <c r="CG29"/>
      <c r="CH29"/>
      <c r="CI29"/>
      <c r="CJ29"/>
      <c r="CK29"/>
      <c r="CL29"/>
      <c r="CM29"/>
      <c r="CN29" s="201"/>
      <c r="CO29" s="201"/>
      <c r="CP29" s="201"/>
      <c r="CQ29" s="201"/>
      <c r="CR29" s="201"/>
      <c r="CS29" s="201"/>
      <c r="CT29" s="201"/>
      <c r="CU29" s="201"/>
      <c r="CV29" s="201"/>
      <c r="CW29" s="201"/>
      <c r="CX29" s="201"/>
      <c r="CY29" s="201"/>
      <c r="CZ29" s="201"/>
      <c r="DA29" s="201"/>
      <c r="DB29" s="201"/>
      <c r="DC29" s="201"/>
      <c r="DD29" s="201"/>
      <c r="DE29" s="201"/>
      <c r="DF29" s="201"/>
      <c r="DG29" s="201"/>
      <c r="DH29" s="201"/>
      <c r="DI29" s="201"/>
      <c r="DJ29" s="201"/>
      <c r="DK29" s="201"/>
      <c r="DL29" s="201"/>
      <c r="DM29" s="201"/>
      <c r="DN29" s="201"/>
      <c r="DO29" s="374"/>
      <c r="DP29" s="374"/>
      <c r="DQ29" s="374"/>
      <c r="DR29" s="374"/>
      <c r="DS29" s="361"/>
      <c r="DT29" s="375"/>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77"/>
      <c r="FF29" s="361"/>
      <c r="FG29" s="361"/>
      <c r="FH29" s="361"/>
      <c r="FI29" s="361"/>
      <c r="FJ29" s="361"/>
      <c r="FK29" s="361"/>
      <c r="FL29" s="361"/>
      <c r="FM29" s="361"/>
      <c r="FN29" s="361"/>
      <c r="FO29" s="361"/>
      <c r="FP29" s="361"/>
      <c r="FQ29" s="361"/>
      <c r="FR29" s="361"/>
      <c r="FS29" s="361"/>
      <c r="FT29" s="361"/>
      <c r="FU29" s="361"/>
      <c r="FV29" s="361"/>
      <c r="FW29" s="361"/>
      <c r="FX29" s="361"/>
      <c r="FY29" s="361"/>
      <c r="FZ29" s="361"/>
      <c r="GA29" s="361"/>
      <c r="GB29" s="361"/>
      <c r="GC29" s="361"/>
      <c r="GD29" s="361"/>
      <c r="GE29" s="361"/>
      <c r="GF29" s="361"/>
      <c r="GG29" s="297"/>
      <c r="GH29" s="297"/>
      <c r="GI29" s="297"/>
      <c r="GJ29" s="297"/>
      <c r="GK29" s="297"/>
      <c r="GL29" s="297"/>
      <c r="GM29" s="297"/>
      <c r="GN29" s="297"/>
      <c r="GO29" s="297"/>
      <c r="GP29" s="297"/>
      <c r="GQ29" s="297"/>
      <c r="GR29" s="297"/>
      <c r="GS29" s="297"/>
      <c r="GT29" s="297"/>
      <c r="GU29" s="297"/>
      <c r="GV29" s="297"/>
      <c r="GW29" s="297"/>
      <c r="GX29" s="297"/>
      <c r="GY29" s="297"/>
      <c r="GZ29" s="297"/>
      <c r="HA29" s="297"/>
      <c r="HB29" s="297"/>
      <c r="HC29" s="297"/>
    </row>
    <row r="30" spans="1:211" s="347" customFormat="1" ht="15" customHeight="1" x14ac:dyDescent="0.2">
      <c r="A30" s="192">
        <f>SWDATA!O15</f>
        <v>0</v>
      </c>
      <c r="B30" s="192">
        <f>SWDATA!M15</f>
        <v>0</v>
      </c>
      <c r="C30" s="201">
        <f>IF(AND(SWDATA!M15=1,SWDATA!Q15="promotions"),SWDATA!P15,0)</f>
        <v>0</v>
      </c>
      <c r="D30" s="200">
        <f>ROW(SWDATA!M15)</f>
        <v>15</v>
      </c>
      <c r="E30" s="202">
        <f t="shared" si="269"/>
        <v>0</v>
      </c>
      <c r="F30" s="203">
        <f t="shared" si="271"/>
        <v>1</v>
      </c>
      <c r="G30" s="192" t="str">
        <f t="shared" si="272"/>
        <v/>
      </c>
      <c r="H30" s="204"/>
      <c r="I30" s="382"/>
      <c r="J30" s="237">
        <f t="shared" si="273"/>
        <v>0</v>
      </c>
      <c r="K30" s="238" t="str">
        <f t="shared" si="274"/>
        <v/>
      </c>
      <c r="L30" s="338"/>
      <c r="M30" s="341"/>
      <c r="N30" s="336" t="str">
        <f>IF(LEN(SWDATA!F15)=0,"",N29)</f>
        <v/>
      </c>
      <c r="O30" s="295" t="str">
        <f>IF(LEN(SWDATA!G15)=0,"",O29)</f>
        <v/>
      </c>
      <c r="P30" s="296" t="str">
        <f>IF(LEN(SWDATA!C15)=0,"",SWDATA!C15)</f>
        <v/>
      </c>
      <c r="Q30" s="310" t="str">
        <f t="shared" si="198"/>
        <v/>
      </c>
      <c r="R30" s="223" t="s">
        <v>261</v>
      </c>
      <c r="S30" s="224" t="s">
        <v>485</v>
      </c>
      <c r="T30" s="224"/>
      <c r="U30" s="264" t="s">
        <v>580</v>
      </c>
      <c r="V30" s="205" t="s">
        <v>221</v>
      </c>
      <c r="W30" s="265">
        <f>IF(OR(Is_Loading,LEN($A30)=0),"",SWDATA!P15)</f>
        <v>0</v>
      </c>
      <c r="X30" s="266">
        <f>IF(OR(Is_Loading,LEN($A30)=0),"",SWDATA!Q15)</f>
        <v>0</v>
      </c>
      <c r="Y30" s="266">
        <f>IF(OR(Is_Loading,LEN($A30)=0),"",SWDATA!R15)</f>
        <v>0</v>
      </c>
      <c r="Z30" s="265" t="str">
        <f t="shared" ref="Z30:Z31" si="285">IF($A30=0,"",CHOOSE($F30,SUM(W30:Y30),SUM(W30:Y30)/3,Y30))</f>
        <v/>
      </c>
      <c r="AA30" s="265">
        <f>IF(OR(Is_Loading,LEN($A30)=0),"",SWDATA!T15)</f>
        <v>0</v>
      </c>
      <c r="AB30" s="266">
        <f>IF(OR(Is_Loading,LEN($A30)=0),"",SWDATA!U15)</f>
        <v>0</v>
      </c>
      <c r="AC30" s="266">
        <f>IF(OR(Is_Loading,LEN($A30)=0),"",SWDATA!V15)</f>
        <v>0</v>
      </c>
      <c r="AD30" s="265" t="str">
        <f t="shared" si="276"/>
        <v/>
      </c>
      <c r="AE30" s="265">
        <f>IF(OR(Is_Loading,LEN($A30)=0),"",SWDATA!X15)</f>
        <v>0</v>
      </c>
      <c r="AF30" s="266">
        <f>IF(OR(Is_Loading,LEN($A30)=0),"",SWDATA!Y15)</f>
        <v>0</v>
      </c>
      <c r="AG30" s="266">
        <f>IF(OR(Is_Loading,LEN($A30)=0),"",SWDATA!Z15)</f>
        <v>0</v>
      </c>
      <c r="AH30" s="265" t="str">
        <f t="shared" si="277"/>
        <v/>
      </c>
      <c r="AI30" s="265">
        <f>IF(OR(Is_Loading,LEN($A30)=0),"",SWDATA!AB15)</f>
        <v>0</v>
      </c>
      <c r="AJ30" s="266">
        <f>IF(OR(Is_Loading,LEN($A30)=0),"",SWDATA!AC15)</f>
        <v>0</v>
      </c>
      <c r="AK30" s="266">
        <f>IF(OR(Is_Loading,LEN($A30)=0),"",SWDATA!AD15)</f>
        <v>0</v>
      </c>
      <c r="AL30" s="265" t="str">
        <f t="shared" si="278"/>
        <v/>
      </c>
      <c r="AM30" s="265">
        <f>IF(OR(Is_Loading,LEN($A30)=0),"",SWDATA!AF15)</f>
        <v>0</v>
      </c>
      <c r="AN30" s="266">
        <f>IF(OR(Is_Loading,LEN($A30)=0),"",SWDATA!AG15)</f>
        <v>0</v>
      </c>
      <c r="AO30" s="320">
        <f>IF(OR(Is_Loading,LEN($A30)=0),"",SWDATA!AH15)</f>
        <v>0</v>
      </c>
      <c r="AP30" s="317" t="str">
        <f t="shared" si="279"/>
        <v/>
      </c>
      <c r="AQ30" s="265">
        <f>IF(OR(Is_Loading,LEN($A30)=0),"",SWDATA!AJ15)</f>
        <v>0</v>
      </c>
      <c r="AR30" s="266">
        <f>IF(OR(Is_Loading,LEN($A30)=0),"",SWDATA!AK15)</f>
        <v>0</v>
      </c>
      <c r="AS30" s="266">
        <f>IF(OR(Is_Loading,LEN($A30)=0),"",SWDATA!AL15)</f>
        <v>0</v>
      </c>
      <c r="AT30" s="265" t="str">
        <f t="shared" si="280"/>
        <v/>
      </c>
      <c r="AU30" s="265">
        <f>IF(OR(Is_Loading,LEN($A30)=0),"",SWDATA!AN15)</f>
        <v>0</v>
      </c>
      <c r="AV30" s="266">
        <f>IF(OR(Is_Loading,LEN($A30)=0),"",SWDATA!AO15)</f>
        <v>0</v>
      </c>
      <c r="AW30" s="266">
        <f>IF(OR(Is_Loading,LEN($A30)=0),"",SWDATA!AP15)</f>
        <v>0</v>
      </c>
      <c r="AX30" s="265" t="str">
        <f t="shared" si="281"/>
        <v/>
      </c>
      <c r="AY30" s="265">
        <f>IF(OR(Is_Loading,LEN($A30)=0),"",SWDATA!AR15)</f>
        <v>0</v>
      </c>
      <c r="AZ30" s="266">
        <f>IF(OR(Is_Loading,LEN($A30)=0),"",SWDATA!AS15)</f>
        <v>0</v>
      </c>
      <c r="BA30" s="266">
        <f>IF(OR(Is_Loading,LEN($A30)=0),"",SWDATA!AT15)</f>
        <v>0</v>
      </c>
      <c r="BB30" s="265" t="str">
        <f t="shared" si="282"/>
        <v/>
      </c>
      <c r="BC30" s="265">
        <f>IF(OR(Is_Loading,LEN($A30)=0),"",SWDATA!AV15)</f>
        <v>0</v>
      </c>
      <c r="BD30" s="266">
        <f>IF(OR(Is_Loading,LEN($A30)=0),"",SWDATA!AW15)</f>
        <v>0</v>
      </c>
      <c r="BE30" s="320">
        <f>IF(OR(Is_Loading,LEN($A30)=0),"",SWDATA!AX15)</f>
        <v>0</v>
      </c>
      <c r="BF30" s="317" t="str">
        <f t="shared" si="283"/>
        <v/>
      </c>
      <c r="BG30"/>
      <c r="BH30"/>
      <c r="BI30"/>
      <c r="BJ30"/>
      <c r="BK30"/>
      <c r="BL30"/>
      <c r="BM30"/>
      <c r="BN30"/>
      <c r="BO30"/>
      <c r="BP30"/>
      <c r="BQ30"/>
      <c r="BR30"/>
      <c r="BS30"/>
      <c r="BT30"/>
      <c r="BU30"/>
      <c r="BV30"/>
      <c r="BW30"/>
      <c r="BX30"/>
      <c r="BY30"/>
      <c r="BZ30"/>
      <c r="CA30"/>
      <c r="CB30"/>
      <c r="CC30"/>
      <c r="CD30"/>
      <c r="CE30"/>
      <c r="CF30"/>
      <c r="CG30"/>
      <c r="CH30"/>
      <c r="CI30"/>
      <c r="CJ30"/>
      <c r="CK30"/>
      <c r="CL30"/>
      <c r="CM30"/>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J30" s="201"/>
      <c r="DK30" s="201"/>
      <c r="DL30" s="201"/>
      <c r="DM30" s="201"/>
      <c r="DN30" s="201"/>
      <c r="DO30" s="374"/>
      <c r="DP30" s="374"/>
      <c r="DQ30" s="374"/>
      <c r="DR30" s="374"/>
      <c r="DS30" s="361"/>
      <c r="DT30" s="361"/>
      <c r="DU30" s="364">
        <f t="shared" ref="DU30" si="286">COLUMN(W28)</f>
        <v>23</v>
      </c>
      <c r="DV30" s="364">
        <f t="shared" ref="DV30" si="287">SUM(DU30)+DV31+1</f>
        <v>24</v>
      </c>
      <c r="DW30" s="364">
        <f t="shared" ref="DW30" si="288">SUM(DV30)+DW31+1</f>
        <v>25</v>
      </c>
      <c r="DX30" s="364">
        <f t="shared" ref="DX30" si="289">SUM(DW30)+DX31+1</f>
        <v>27</v>
      </c>
      <c r="DY30" s="364">
        <f t="shared" ref="DY30" si="290">SUM(DX30)+DY31+1</f>
        <v>28</v>
      </c>
      <c r="DZ30" s="364">
        <f t="shared" ref="DZ30" si="291">SUM(DY30)+DZ31+1</f>
        <v>29</v>
      </c>
      <c r="EA30" s="364">
        <f t="shared" ref="EA30" si="292">SUM(DZ30)+EA31+1</f>
        <v>31</v>
      </c>
      <c r="EB30" s="364">
        <f t="shared" ref="EB30" si="293">SUM(EA30)+EB31+1</f>
        <v>32</v>
      </c>
      <c r="EC30" s="364">
        <f t="shared" ref="EC30" si="294">SUM(EB30)+EC31+1</f>
        <v>33</v>
      </c>
      <c r="ED30" s="364">
        <f t="shared" ref="ED30" si="295">SUM(EC30)+ED31+1</f>
        <v>35</v>
      </c>
      <c r="EE30" s="364">
        <f t="shared" ref="EE30" si="296">SUM(ED30)+EE31+1</f>
        <v>36</v>
      </c>
      <c r="EF30" s="364">
        <f t="shared" ref="EF30" si="297">SUM(EE30)+EF31+1</f>
        <v>37</v>
      </c>
      <c r="EG30" s="364">
        <f t="shared" ref="EG30" si="298">SUM(EF30)+EG31+1</f>
        <v>39</v>
      </c>
      <c r="EH30" s="364">
        <f t="shared" ref="EH30" si="299">SUM(EG30)+EH31+1</f>
        <v>40</v>
      </c>
      <c r="EI30" s="364">
        <f t="shared" ref="EI30" si="300">SUM(EH30)+EI31+1</f>
        <v>41</v>
      </c>
      <c r="EJ30" s="364">
        <f t="shared" ref="EJ30" si="301">SUM(EI30)+EJ31+1</f>
        <v>43</v>
      </c>
      <c r="EK30" s="364">
        <f t="shared" ref="EK30" si="302">SUM(EJ30)+EK31+1</f>
        <v>44</v>
      </c>
      <c r="EL30" s="364">
        <f t="shared" ref="EL30" si="303">SUM(EK30)+EL31+1</f>
        <v>45</v>
      </c>
      <c r="EM30" s="364">
        <f t="shared" ref="EM30" si="304">SUM(EL30)+EM31+1</f>
        <v>47</v>
      </c>
      <c r="EN30" s="364">
        <f t="shared" ref="EN30" si="305">SUM(EM30)+EN31+1</f>
        <v>48</v>
      </c>
      <c r="EO30" s="364">
        <f t="shared" ref="EO30" si="306">SUM(EN30)+EO31+1</f>
        <v>49</v>
      </c>
      <c r="EP30" s="364">
        <f t="shared" ref="EP30" si="307">SUM(EO30)+EP31+1</f>
        <v>51</v>
      </c>
      <c r="EQ30" s="364">
        <f t="shared" ref="EQ30" si="308">SUM(EP30)+EQ31+1</f>
        <v>52</v>
      </c>
      <c r="ER30" s="364">
        <f t="shared" ref="ER30" si="309">SUM(EQ30)+ER31+1</f>
        <v>53</v>
      </c>
      <c r="ES30" s="364">
        <f t="shared" ref="ES30" si="310">SUM(ER30)+ES31+1</f>
        <v>55</v>
      </c>
      <c r="ET30" s="364">
        <f t="shared" ref="ET30" si="311">SUM(ES30)+ET31+1</f>
        <v>56</v>
      </c>
      <c r="EU30" s="364">
        <f t="shared" ref="EU30" si="312">SUM(ET30)+EU31+1</f>
        <v>57</v>
      </c>
      <c r="EV30" s="364">
        <f t="shared" ref="EV30" si="313">SUM(EU30)+EV31+1</f>
        <v>59</v>
      </c>
      <c r="EW30" s="364">
        <f t="shared" ref="EW30" si="314">SUM(EV30)+EW31+1</f>
        <v>60</v>
      </c>
      <c r="EX30" s="364">
        <f t="shared" ref="EX30" si="315">SUM(EW30)+EX31+1</f>
        <v>61</v>
      </c>
      <c r="EY30" s="364">
        <f t="shared" ref="EY30" si="316">SUM(EX30)+EY31+1</f>
        <v>63</v>
      </c>
      <c r="EZ30" s="364">
        <f t="shared" ref="EZ30" si="317">SUM(EY30)+EZ31+1</f>
        <v>64</v>
      </c>
      <c r="FA30" s="364">
        <f t="shared" ref="FA30" si="318">SUM(EZ30)+FA31+1</f>
        <v>65</v>
      </c>
      <c r="FB30" s="364">
        <f t="shared" ref="FB30" si="319">SUM(FA30)+FB31+1</f>
        <v>67</v>
      </c>
      <c r="FC30" s="364">
        <f t="shared" ref="FC30" si="320">SUM(FB30)+FC31+1</f>
        <v>68</v>
      </c>
      <c r="FD30" s="364">
        <f t="shared" ref="FD30" si="321">SUM(FC30)+FD31+1</f>
        <v>69</v>
      </c>
      <c r="FE30" s="361"/>
      <c r="FF30" s="361"/>
      <c r="FG30" s="361"/>
      <c r="FH30" s="361"/>
      <c r="FI30" s="361"/>
      <c r="FJ30" s="361"/>
      <c r="FK30" s="361"/>
      <c r="FL30" s="361"/>
      <c r="FM30" s="361"/>
      <c r="FN30" s="361"/>
      <c r="FO30" s="361"/>
      <c r="FP30" s="361"/>
      <c r="FQ30" s="361"/>
      <c r="FR30" s="361"/>
      <c r="FS30" s="361"/>
      <c r="FT30" s="361"/>
      <c r="FU30" s="361"/>
      <c r="FV30" s="361"/>
      <c r="FW30" s="361"/>
      <c r="FX30" s="361"/>
      <c r="FY30" s="361"/>
      <c r="FZ30" s="361"/>
      <c r="GA30" s="361"/>
      <c r="GB30" s="361"/>
      <c r="GC30" s="361"/>
      <c r="GD30" s="361"/>
      <c r="GE30" s="361"/>
      <c r="GF30" s="361"/>
      <c r="GG30" s="297"/>
      <c r="GH30" s="297"/>
      <c r="GI30" s="297"/>
      <c r="GJ30" s="297"/>
      <c r="GK30" s="297"/>
      <c r="GL30" s="297"/>
      <c r="GM30" s="297"/>
      <c r="GN30" s="297"/>
      <c r="GO30" s="297"/>
      <c r="GP30" s="297"/>
      <c r="GQ30" s="297"/>
      <c r="GR30" s="297"/>
      <c r="GS30" s="297"/>
      <c r="GT30" s="297"/>
      <c r="GU30" s="297"/>
      <c r="GV30" s="297"/>
      <c r="GW30" s="297"/>
      <c r="GX30" s="297"/>
      <c r="GY30" s="297"/>
      <c r="GZ30" s="297"/>
    </row>
    <row r="31" spans="1:211" s="347" customFormat="1" ht="15" customHeight="1" thickBot="1" x14ac:dyDescent="0.25">
      <c r="A31" s="192">
        <f>SWDATA!O16</f>
        <v>0</v>
      </c>
      <c r="B31" s="192">
        <f>SWDATA!M16</f>
        <v>0</v>
      </c>
      <c r="C31" s="201">
        <f>IF(AND(SWDATA!M16=1,SWDATA!Q16="promotions"),SWDATA!P16,0)</f>
        <v>0</v>
      </c>
      <c r="D31" s="200">
        <f>ROW(SWDATA!M16)</f>
        <v>16</v>
      </c>
      <c r="E31" s="202">
        <f ca="1">IF(AND(B31=1,UPPER(HLOOKUP(D31,'Metrics &amp; Attributes View'!$13:$31,19,0))="SBOM"),1,0)</f>
        <v>0</v>
      </c>
      <c r="F31" s="203">
        <f t="shared" si="271"/>
        <v>1</v>
      </c>
      <c r="G31" s="192" t="str">
        <f t="shared" si="272"/>
        <v/>
      </c>
      <c r="H31" s="204"/>
      <c r="I31" s="382"/>
      <c r="J31" s="237">
        <f t="shared" si="273"/>
        <v>0</v>
      </c>
      <c r="K31" s="238" t="str">
        <f t="shared" si="274"/>
        <v/>
      </c>
      <c r="L31" s="338"/>
      <c r="M31" s="342"/>
      <c r="N31" s="336" t="str">
        <f>IF(LEN(SWDATA!F16)=0,"",N30)</f>
        <v/>
      </c>
      <c r="O31" s="295" t="str">
        <f>IF(LEN(SWDATA!G16)=0,"",O30)</f>
        <v/>
      </c>
      <c r="P31" s="296" t="str">
        <f>IF(LEN(SWDATA!C16)=0,"",SWDATA!C16)</f>
        <v/>
      </c>
      <c r="Q31" s="310" t="str">
        <f t="shared" si="198"/>
        <v/>
      </c>
      <c r="R31" s="223" t="s">
        <v>262</v>
      </c>
      <c r="S31" s="224" t="s">
        <v>579</v>
      </c>
      <c r="T31" s="224"/>
      <c r="U31" s="263" t="s">
        <v>591</v>
      </c>
      <c r="V31" s="205" t="s">
        <v>221</v>
      </c>
      <c r="W31" s="265">
        <f>IF(OR(Is_Loading,LEN($A31)=0),"",SWDATA!P16)</f>
        <v>0</v>
      </c>
      <c r="X31" s="266">
        <f>IF(OR(Is_Loading,LEN($A31)=0),"",SWDATA!Q16)</f>
        <v>0</v>
      </c>
      <c r="Y31" s="266">
        <f>IF(OR(Is_Loading,LEN($A31)=0),"",SWDATA!R16)</f>
        <v>0</v>
      </c>
      <c r="Z31" s="265" t="str">
        <f t="shared" si="285"/>
        <v/>
      </c>
      <c r="AA31" s="265">
        <f>IF(OR(Is_Loading,LEN($A31)=0),"",SWDATA!T16)</f>
        <v>0</v>
      </c>
      <c r="AB31" s="266">
        <f>IF(OR(Is_Loading,LEN($A31)=0),"",SWDATA!U16)</f>
        <v>0</v>
      </c>
      <c r="AC31" s="266">
        <f>IF(OR(Is_Loading,LEN($A31)=0),"",SWDATA!V16)</f>
        <v>0</v>
      </c>
      <c r="AD31" s="265" t="str">
        <f t="shared" si="276"/>
        <v/>
      </c>
      <c r="AE31" s="265">
        <f>IF(OR(Is_Loading,LEN($A31)=0),"",SWDATA!X16)</f>
        <v>0</v>
      </c>
      <c r="AF31" s="266">
        <f>IF(OR(Is_Loading,LEN($A31)=0),"",SWDATA!Y16)</f>
        <v>0</v>
      </c>
      <c r="AG31" s="266">
        <f>IF(OR(Is_Loading,LEN($A31)=0),"",SWDATA!Z16)</f>
        <v>0</v>
      </c>
      <c r="AH31" s="265" t="str">
        <f t="shared" si="277"/>
        <v/>
      </c>
      <c r="AI31" s="265">
        <f>IF(OR(Is_Loading,LEN($A31)=0),"",SWDATA!AB16)</f>
        <v>0</v>
      </c>
      <c r="AJ31" s="266">
        <f>IF(OR(Is_Loading,LEN($A31)=0),"",SWDATA!AC16)</f>
        <v>0</v>
      </c>
      <c r="AK31" s="266">
        <f>IF(OR(Is_Loading,LEN($A31)=0),"",SWDATA!AD16)</f>
        <v>0</v>
      </c>
      <c r="AL31" s="265" t="str">
        <f t="shared" si="278"/>
        <v/>
      </c>
      <c r="AM31" s="265">
        <f>IF(OR(Is_Loading,LEN($A31)=0),"",SWDATA!AF16)</f>
        <v>0</v>
      </c>
      <c r="AN31" s="266">
        <f>IF(OR(Is_Loading,LEN($A31)=0),"",SWDATA!AG16)</f>
        <v>0</v>
      </c>
      <c r="AO31" s="320">
        <f>IF(OR(Is_Loading,LEN($A31)=0),"",SWDATA!AH16)</f>
        <v>0</v>
      </c>
      <c r="AP31" s="317" t="str">
        <f t="shared" si="279"/>
        <v/>
      </c>
      <c r="AQ31" s="265">
        <f>IF(OR(Is_Loading,LEN($A31)=0),"",SWDATA!AJ16)</f>
        <v>0</v>
      </c>
      <c r="AR31" s="266">
        <f>IF(OR(Is_Loading,LEN($A31)=0),"",SWDATA!AK16)</f>
        <v>0</v>
      </c>
      <c r="AS31" s="266">
        <f>IF(OR(Is_Loading,LEN($A31)=0),"",SWDATA!AL16)</f>
        <v>0</v>
      </c>
      <c r="AT31" s="265" t="str">
        <f t="shared" si="280"/>
        <v/>
      </c>
      <c r="AU31" s="265">
        <f>IF(OR(Is_Loading,LEN($A31)=0),"",SWDATA!AN16)</f>
        <v>0</v>
      </c>
      <c r="AV31" s="266">
        <f>IF(OR(Is_Loading,LEN($A31)=0),"",SWDATA!AO16)</f>
        <v>0</v>
      </c>
      <c r="AW31" s="266">
        <f>IF(OR(Is_Loading,LEN($A31)=0),"",SWDATA!AP16)</f>
        <v>0</v>
      </c>
      <c r="AX31" s="265" t="str">
        <f t="shared" si="281"/>
        <v/>
      </c>
      <c r="AY31" s="265">
        <f>IF(OR(Is_Loading,LEN($A31)=0),"",SWDATA!AR16)</f>
        <v>0</v>
      </c>
      <c r="AZ31" s="266">
        <f>IF(OR(Is_Loading,LEN($A31)=0),"",SWDATA!AS16)</f>
        <v>0</v>
      </c>
      <c r="BA31" s="266">
        <f>IF(OR(Is_Loading,LEN($A31)=0),"",SWDATA!AT16)</f>
        <v>0</v>
      </c>
      <c r="BB31" s="265" t="str">
        <f t="shared" si="282"/>
        <v/>
      </c>
      <c r="BC31" s="265">
        <f>IF(OR(Is_Loading,LEN($A31)=0),"",SWDATA!AV16)</f>
        <v>0</v>
      </c>
      <c r="BD31" s="266">
        <f>IF(OR(Is_Loading,LEN($A31)=0),"",SWDATA!AW16)</f>
        <v>0</v>
      </c>
      <c r="BE31" s="320">
        <f>IF(OR(Is_Loading,LEN($A31)=0),"",SWDATA!AX16)</f>
        <v>0</v>
      </c>
      <c r="BF31" s="317" t="str">
        <f t="shared" si="283"/>
        <v/>
      </c>
      <c r="BG31"/>
      <c r="BH31"/>
      <c r="BI31"/>
      <c r="BJ31"/>
      <c r="BK31"/>
      <c r="BL31"/>
      <c r="BM31"/>
      <c r="BN31"/>
      <c r="BO31"/>
      <c r="BP31"/>
      <c r="BQ31"/>
      <c r="BR31"/>
      <c r="BS31"/>
      <c r="BT31"/>
      <c r="BU31"/>
      <c r="BV31"/>
      <c r="BW31"/>
      <c r="BX31"/>
      <c r="BY31"/>
      <c r="BZ31"/>
      <c r="CA31"/>
      <c r="CB31"/>
      <c r="CC31"/>
      <c r="CD31"/>
      <c r="CE31"/>
      <c r="CF31"/>
      <c r="CG31"/>
      <c r="CH31"/>
      <c r="CI31"/>
      <c r="CJ31"/>
      <c r="CK31"/>
      <c r="CL31"/>
      <c r="CM31"/>
      <c r="CN31" s="201"/>
      <c r="CO31" s="201"/>
      <c r="CP31" s="201"/>
      <c r="CQ31" s="201"/>
      <c r="CR31" s="201"/>
      <c r="CS31" s="201"/>
      <c r="CT31" s="201"/>
      <c r="CU31" s="201"/>
      <c r="CV31" s="201"/>
      <c r="CW31" s="201"/>
      <c r="CX31" s="201"/>
      <c r="CY31" s="201"/>
      <c r="CZ31" s="201"/>
      <c r="DA31" s="201"/>
      <c r="DB31" s="201"/>
      <c r="DC31" s="201"/>
      <c r="DD31" s="201"/>
      <c r="DE31" s="201"/>
      <c r="DF31" s="201"/>
      <c r="DG31" s="201"/>
      <c r="DH31" s="201"/>
      <c r="DI31" s="201"/>
      <c r="DJ31" s="201"/>
      <c r="DK31" s="201"/>
      <c r="DL31" s="201"/>
      <c r="DM31" s="201"/>
      <c r="DN31" s="201"/>
      <c r="DO31" s="374"/>
      <c r="DP31" s="374"/>
      <c r="DQ31" s="374"/>
      <c r="DR31" s="374"/>
      <c r="DS31" s="361"/>
      <c r="DT31" s="375"/>
      <c r="DU31" s="364"/>
      <c r="DV31" s="364"/>
      <c r="DW31" s="364"/>
      <c r="DX31" s="364">
        <v>1</v>
      </c>
      <c r="DY31" s="364">
        <f t="shared" ref="DY31:DY33" si="322">DV31</f>
        <v>0</v>
      </c>
      <c r="DZ31" s="364">
        <f t="shared" ref="DZ31:DZ33" si="323">DW31</f>
        <v>0</v>
      </c>
      <c r="EA31" s="364">
        <f t="shared" ref="EA31:EA33" si="324">DX31</f>
        <v>1</v>
      </c>
      <c r="EB31" s="364">
        <f t="shared" ref="EB31:EB33" si="325">DY31</f>
        <v>0</v>
      </c>
      <c r="EC31" s="364">
        <f t="shared" ref="EC31:EC33" si="326">DZ31</f>
        <v>0</v>
      </c>
      <c r="ED31" s="364">
        <f t="shared" ref="ED31:ED33" si="327">EA31</f>
        <v>1</v>
      </c>
      <c r="EE31" s="364">
        <f t="shared" ref="EE31:EE33" si="328">EB31</f>
        <v>0</v>
      </c>
      <c r="EF31" s="364">
        <f t="shared" ref="EF31:EF33" si="329">EC31</f>
        <v>0</v>
      </c>
      <c r="EG31" s="364">
        <f t="shared" ref="EG31:EG33" si="330">ED31</f>
        <v>1</v>
      </c>
      <c r="EH31" s="364">
        <f t="shared" ref="EH31:EH33" si="331">EE31</f>
        <v>0</v>
      </c>
      <c r="EI31" s="364">
        <f t="shared" ref="EI31:EI33" si="332">EF31</f>
        <v>0</v>
      </c>
      <c r="EJ31" s="364">
        <f t="shared" ref="EJ31:EJ33" si="333">EG31</f>
        <v>1</v>
      </c>
      <c r="EK31" s="364">
        <f t="shared" ref="EK31:EK33" si="334">EH31</f>
        <v>0</v>
      </c>
      <c r="EL31" s="364">
        <f t="shared" ref="EL31:EL33" si="335">EI31</f>
        <v>0</v>
      </c>
      <c r="EM31" s="364">
        <f t="shared" ref="EM31:EM33" si="336">EJ31</f>
        <v>1</v>
      </c>
      <c r="EN31" s="364">
        <f t="shared" ref="EN31:EN33" si="337">EK31</f>
        <v>0</v>
      </c>
      <c r="EO31" s="364">
        <f t="shared" ref="EO31:EO33" si="338">EL31</f>
        <v>0</v>
      </c>
      <c r="EP31" s="364">
        <f t="shared" ref="EP31:EP33" si="339">EM31</f>
        <v>1</v>
      </c>
      <c r="EQ31" s="364">
        <f t="shared" ref="EQ31:EQ33" si="340">EN31</f>
        <v>0</v>
      </c>
      <c r="ER31" s="364">
        <f t="shared" ref="ER31:ER33" si="341">EO31</f>
        <v>0</v>
      </c>
      <c r="ES31" s="364">
        <f t="shared" ref="ES31:ES33" si="342">EP31</f>
        <v>1</v>
      </c>
      <c r="ET31" s="364">
        <f t="shared" ref="ET31:ET33" si="343">EQ31</f>
        <v>0</v>
      </c>
      <c r="EU31" s="364">
        <f t="shared" ref="EU31:EU33" si="344">ER31</f>
        <v>0</v>
      </c>
      <c r="EV31" s="364">
        <f t="shared" ref="EV31:EV33" si="345">ES31</f>
        <v>1</v>
      </c>
      <c r="EW31" s="364">
        <f t="shared" ref="EW31:EW33" si="346">ET31</f>
        <v>0</v>
      </c>
      <c r="EX31" s="364">
        <f t="shared" ref="EX31:EX33" si="347">EU31</f>
        <v>0</v>
      </c>
      <c r="EY31" s="364">
        <f t="shared" ref="EY31:EY33" si="348">EV31</f>
        <v>1</v>
      </c>
      <c r="EZ31" s="364">
        <f t="shared" ref="EZ31:EZ33" si="349">EW31</f>
        <v>0</v>
      </c>
      <c r="FA31" s="364">
        <f t="shared" ref="FA31:FA33" si="350">EX31</f>
        <v>0</v>
      </c>
      <c r="FB31" s="364">
        <f t="shared" ref="FB31:FB33" si="351">EY31</f>
        <v>1</v>
      </c>
      <c r="FC31" s="364">
        <f t="shared" ref="FC31:FC33" si="352">EZ31</f>
        <v>0</v>
      </c>
      <c r="FD31" s="364">
        <f t="shared" ref="FD31:FD33" si="353">FA31</f>
        <v>0</v>
      </c>
      <c r="FE31" s="377"/>
      <c r="FF31" s="361"/>
      <c r="FG31" s="361"/>
      <c r="FH31" s="361"/>
      <c r="FI31" s="361"/>
      <c r="FJ31" s="361"/>
      <c r="FK31" s="361"/>
      <c r="FL31" s="361"/>
      <c r="FM31" s="361"/>
      <c r="FN31" s="361"/>
      <c r="FO31" s="361"/>
      <c r="FP31" s="361"/>
      <c r="FQ31" s="361"/>
      <c r="FR31" s="361"/>
      <c r="FS31" s="361"/>
      <c r="FT31" s="361"/>
      <c r="FU31" s="361"/>
      <c r="FV31" s="361"/>
      <c r="FW31" s="361"/>
      <c r="FX31" s="361"/>
      <c r="FY31" s="361"/>
      <c r="FZ31" s="361"/>
      <c r="GA31" s="361"/>
      <c r="GB31" s="361"/>
      <c r="GC31" s="361"/>
      <c r="GD31" s="361"/>
      <c r="GE31" s="361"/>
      <c r="GF31" s="361"/>
      <c r="GG31" s="297"/>
      <c r="GH31" s="297"/>
      <c r="GI31" s="297"/>
      <c r="GJ31" s="297"/>
      <c r="GK31" s="297"/>
      <c r="GL31" s="297"/>
      <c r="GM31" s="297"/>
      <c r="GN31" s="297"/>
      <c r="GO31" s="297"/>
      <c r="GP31" s="297"/>
      <c r="GQ31" s="297"/>
      <c r="GR31" s="297"/>
      <c r="GS31" s="297"/>
      <c r="GT31" s="297"/>
      <c r="GU31" s="297"/>
      <c r="GV31" s="297"/>
      <c r="GW31" s="297"/>
      <c r="GX31" s="297"/>
      <c r="GY31" s="297"/>
      <c r="GZ31" s="297"/>
      <c r="HA31" s="297"/>
      <c r="HB31" s="297"/>
      <c r="HC31" s="297"/>
    </row>
    <row r="32" spans="1:211" s="347" customFormat="1" ht="15" customHeight="1" thickTop="1" x14ac:dyDescent="0.2">
      <c r="A32" s="192">
        <f>SWDATA!O17</f>
        <v>0</v>
      </c>
      <c r="B32" s="192">
        <f>SWDATA!M17</f>
        <v>0</v>
      </c>
      <c r="C32" s="201">
        <f>IF(AND(SWDATA!M17=1,SWDATA!Q17="promotions"),SWDATA!P17,0)</f>
        <v>0</v>
      </c>
      <c r="D32" s="200">
        <f>ROW(SWDATA!M17)</f>
        <v>17</v>
      </c>
      <c r="E32" s="202">
        <f t="shared" ref="E32:E35" si="354">B32</f>
        <v>0</v>
      </c>
      <c r="F32" s="203">
        <f t="shared" si="271"/>
        <v>1</v>
      </c>
      <c r="G32" s="192" t="str">
        <f t="shared" si="272"/>
        <v/>
      </c>
      <c r="H32" s="204"/>
      <c r="I32" s="382"/>
      <c r="J32" s="237">
        <f t="shared" si="273"/>
        <v>0</v>
      </c>
      <c r="K32" s="238" t="str">
        <f t="shared" si="274"/>
        <v/>
      </c>
      <c r="L32" s="338"/>
      <c r="M32" s="341"/>
      <c r="N32" s="336" t="str">
        <f>IF(LEN(SWDATA!F17)=0,"",N31)</f>
        <v/>
      </c>
      <c r="O32" s="295" t="str">
        <f>IF(LEN(SWDATA!G17)=0,"",O31)</f>
        <v/>
      </c>
      <c r="P32" s="296" t="str">
        <f>IF(LEN(SWDATA!C17)=0,"",SWDATA!C17)</f>
        <v/>
      </c>
      <c r="Q32" s="310" t="str">
        <f t="shared" si="198"/>
        <v/>
      </c>
      <c r="R32" s="223" t="s">
        <v>261</v>
      </c>
      <c r="S32" s="224" t="s">
        <v>485</v>
      </c>
      <c r="T32" s="224"/>
      <c r="U32" s="264" t="s">
        <v>581</v>
      </c>
      <c r="V32" s="205" t="s">
        <v>221</v>
      </c>
      <c r="W32" s="265">
        <f>IF(OR(Is_Loading,LEN($A32)=0),"",SWDATA!P17)</f>
        <v>0</v>
      </c>
      <c r="X32" s="266">
        <f>IF(OR(Is_Loading,LEN($A32)=0),"",SWDATA!Q17)</f>
        <v>0</v>
      </c>
      <c r="Y32" s="266">
        <f>IF(OR(Is_Loading,LEN($A32)=0),"",SWDATA!R17)</f>
        <v>0</v>
      </c>
      <c r="Z32" s="265" t="str">
        <f t="shared" ref="Z32" si="355">IF($A32=0,"",CHOOSE($F32,SUM(W32:Y32),SUM(W32:Y32)/3,Y32))</f>
        <v/>
      </c>
      <c r="AA32" s="265">
        <f>IF(OR(Is_Loading,LEN($A32)=0),"",SWDATA!T17)</f>
        <v>0</v>
      </c>
      <c r="AB32" s="266">
        <f>IF(OR(Is_Loading,LEN($A32)=0),"",SWDATA!U17)</f>
        <v>0</v>
      </c>
      <c r="AC32" s="266">
        <f>IF(OR(Is_Loading,LEN($A32)=0),"",SWDATA!V17)</f>
        <v>0</v>
      </c>
      <c r="AD32" s="265" t="str">
        <f t="shared" si="276"/>
        <v/>
      </c>
      <c r="AE32" s="265">
        <f>IF(OR(Is_Loading,LEN($A32)=0),"",SWDATA!X17)</f>
        <v>0</v>
      </c>
      <c r="AF32" s="266">
        <f>IF(OR(Is_Loading,LEN($A32)=0),"",SWDATA!Y17)</f>
        <v>0</v>
      </c>
      <c r="AG32" s="266">
        <f>IF(OR(Is_Loading,LEN($A32)=0),"",SWDATA!Z17)</f>
        <v>0</v>
      </c>
      <c r="AH32" s="265" t="str">
        <f t="shared" si="277"/>
        <v/>
      </c>
      <c r="AI32" s="265">
        <f>IF(OR(Is_Loading,LEN($A32)=0),"",SWDATA!AB17)</f>
        <v>0</v>
      </c>
      <c r="AJ32" s="266">
        <f>IF(OR(Is_Loading,LEN($A32)=0),"",SWDATA!AC17)</f>
        <v>0</v>
      </c>
      <c r="AK32" s="266">
        <f>IF(OR(Is_Loading,LEN($A32)=0),"",SWDATA!AD17)</f>
        <v>0</v>
      </c>
      <c r="AL32" s="265" t="str">
        <f t="shared" si="278"/>
        <v/>
      </c>
      <c r="AM32" s="265">
        <f>IF(OR(Is_Loading,LEN($A32)=0),"",SWDATA!AF17)</f>
        <v>0</v>
      </c>
      <c r="AN32" s="266">
        <f>IF(OR(Is_Loading,LEN($A32)=0),"",SWDATA!AG17)</f>
        <v>0</v>
      </c>
      <c r="AO32" s="320">
        <f>IF(OR(Is_Loading,LEN($A32)=0),"",SWDATA!AH17)</f>
        <v>0</v>
      </c>
      <c r="AP32" s="317" t="str">
        <f t="shared" si="279"/>
        <v/>
      </c>
      <c r="AQ32" s="265">
        <f>IF(OR(Is_Loading,LEN($A32)=0),"",SWDATA!AJ17)</f>
        <v>0</v>
      </c>
      <c r="AR32" s="266">
        <f>IF(OR(Is_Loading,LEN($A32)=0),"",SWDATA!AK17)</f>
        <v>0</v>
      </c>
      <c r="AS32" s="266">
        <f>IF(OR(Is_Loading,LEN($A32)=0),"",SWDATA!AL17)</f>
        <v>0</v>
      </c>
      <c r="AT32" s="265" t="str">
        <f t="shared" si="280"/>
        <v/>
      </c>
      <c r="AU32" s="265">
        <f>IF(OR(Is_Loading,LEN($A32)=0),"",SWDATA!AN17)</f>
        <v>0</v>
      </c>
      <c r="AV32" s="266">
        <f>IF(OR(Is_Loading,LEN($A32)=0),"",SWDATA!AO17)</f>
        <v>0</v>
      </c>
      <c r="AW32" s="266">
        <f>IF(OR(Is_Loading,LEN($A32)=0),"",SWDATA!AP17)</f>
        <v>0</v>
      </c>
      <c r="AX32" s="265" t="str">
        <f t="shared" si="281"/>
        <v/>
      </c>
      <c r="AY32" s="265">
        <f>IF(OR(Is_Loading,LEN($A32)=0),"",SWDATA!AR17)</f>
        <v>0</v>
      </c>
      <c r="AZ32" s="266">
        <f>IF(OR(Is_Loading,LEN($A32)=0),"",SWDATA!AS17)</f>
        <v>0</v>
      </c>
      <c r="BA32" s="266">
        <f>IF(OR(Is_Loading,LEN($A32)=0),"",SWDATA!AT17)</f>
        <v>0</v>
      </c>
      <c r="BB32" s="265" t="str">
        <f t="shared" si="282"/>
        <v/>
      </c>
      <c r="BC32" s="265">
        <f>IF(OR(Is_Loading,LEN($A32)=0),"",SWDATA!AV17)</f>
        <v>0</v>
      </c>
      <c r="BD32" s="266">
        <f>IF(OR(Is_Loading,LEN($A32)=0),"",SWDATA!AW17)</f>
        <v>0</v>
      </c>
      <c r="BE32" s="320">
        <f>IF(OR(Is_Loading,LEN($A32)=0),"",SWDATA!AX17)</f>
        <v>0</v>
      </c>
      <c r="BF32" s="317" t="str">
        <f t="shared" si="283"/>
        <v/>
      </c>
      <c r="BG32"/>
      <c r="BH32"/>
      <c r="BI32"/>
      <c r="BJ32"/>
      <c r="BK32"/>
      <c r="BL32"/>
      <c r="BM32"/>
      <c r="BN32"/>
      <c r="BO32"/>
      <c r="BP32"/>
      <c r="BQ32"/>
      <c r="BR32"/>
      <c r="BS32"/>
      <c r="BT32"/>
      <c r="BU32"/>
      <c r="BV32"/>
      <c r="BW32"/>
      <c r="BX32"/>
      <c r="BY32"/>
      <c r="BZ32"/>
      <c r="CA32"/>
      <c r="CB32"/>
      <c r="CC32"/>
      <c r="CD32"/>
      <c r="CE32"/>
      <c r="CF32"/>
      <c r="CG32"/>
      <c r="CH32"/>
      <c r="CI32"/>
      <c r="CJ32"/>
      <c r="CK32"/>
      <c r="CL32"/>
      <c r="CM32"/>
      <c r="CN32" s="201"/>
      <c r="CO32" s="201"/>
      <c r="CP32" s="201"/>
      <c r="CQ32" s="201"/>
      <c r="CR32" s="201"/>
      <c r="CS32" s="201"/>
      <c r="CT32" s="201"/>
      <c r="CU32" s="201"/>
      <c r="CV32" s="201"/>
      <c r="CW32" s="201"/>
      <c r="CX32" s="201"/>
      <c r="CY32" s="201"/>
      <c r="CZ32" s="201"/>
      <c r="DA32" s="201"/>
      <c r="DB32" s="201"/>
      <c r="DC32" s="201"/>
      <c r="DD32" s="201"/>
      <c r="DE32" s="201"/>
      <c r="DF32" s="201"/>
      <c r="DG32" s="201"/>
      <c r="DH32" s="201"/>
      <c r="DI32" s="201"/>
      <c r="DJ32" s="201"/>
      <c r="DK32" s="201"/>
      <c r="DL32" s="201"/>
      <c r="DM32" s="201"/>
      <c r="DN32" s="201"/>
      <c r="DO32" s="374"/>
      <c r="DP32" s="374"/>
      <c r="DQ32" s="374"/>
      <c r="DR32" s="374"/>
      <c r="DS32" s="361"/>
      <c r="DT32" s="361"/>
      <c r="DU32" s="364"/>
      <c r="DV32" s="364"/>
      <c r="DW32" s="364"/>
      <c r="DX32" s="364">
        <v>1</v>
      </c>
      <c r="DY32" s="364">
        <f t="shared" si="322"/>
        <v>0</v>
      </c>
      <c r="DZ32" s="364">
        <f t="shared" si="323"/>
        <v>0</v>
      </c>
      <c r="EA32" s="364">
        <f t="shared" si="324"/>
        <v>1</v>
      </c>
      <c r="EB32" s="364">
        <f t="shared" si="325"/>
        <v>0</v>
      </c>
      <c r="EC32" s="364">
        <f t="shared" si="326"/>
        <v>0</v>
      </c>
      <c r="ED32" s="364">
        <f t="shared" si="327"/>
        <v>1</v>
      </c>
      <c r="EE32" s="364">
        <f t="shared" si="328"/>
        <v>0</v>
      </c>
      <c r="EF32" s="364">
        <f t="shared" si="329"/>
        <v>0</v>
      </c>
      <c r="EG32" s="364">
        <f t="shared" si="330"/>
        <v>1</v>
      </c>
      <c r="EH32" s="364">
        <f t="shared" si="331"/>
        <v>0</v>
      </c>
      <c r="EI32" s="364">
        <f t="shared" si="332"/>
        <v>0</v>
      </c>
      <c r="EJ32" s="364">
        <f t="shared" si="333"/>
        <v>1</v>
      </c>
      <c r="EK32" s="364">
        <f t="shared" si="334"/>
        <v>0</v>
      </c>
      <c r="EL32" s="364">
        <f t="shared" si="335"/>
        <v>0</v>
      </c>
      <c r="EM32" s="364">
        <f t="shared" si="336"/>
        <v>1</v>
      </c>
      <c r="EN32" s="364">
        <f t="shared" si="337"/>
        <v>0</v>
      </c>
      <c r="EO32" s="364">
        <f t="shared" si="338"/>
        <v>0</v>
      </c>
      <c r="EP32" s="364">
        <f t="shared" si="339"/>
        <v>1</v>
      </c>
      <c r="EQ32" s="364">
        <f t="shared" si="340"/>
        <v>0</v>
      </c>
      <c r="ER32" s="364">
        <f t="shared" si="341"/>
        <v>0</v>
      </c>
      <c r="ES32" s="364">
        <f t="shared" si="342"/>
        <v>1</v>
      </c>
      <c r="ET32" s="364">
        <f t="shared" si="343"/>
        <v>0</v>
      </c>
      <c r="EU32" s="364">
        <f t="shared" si="344"/>
        <v>0</v>
      </c>
      <c r="EV32" s="364">
        <f t="shared" si="345"/>
        <v>1</v>
      </c>
      <c r="EW32" s="364">
        <f t="shared" si="346"/>
        <v>0</v>
      </c>
      <c r="EX32" s="364">
        <f t="shared" si="347"/>
        <v>0</v>
      </c>
      <c r="EY32" s="364">
        <f t="shared" si="348"/>
        <v>1</v>
      </c>
      <c r="EZ32" s="364">
        <f t="shared" si="349"/>
        <v>0</v>
      </c>
      <c r="FA32" s="364">
        <f t="shared" si="350"/>
        <v>0</v>
      </c>
      <c r="FB32" s="364">
        <f t="shared" si="351"/>
        <v>1</v>
      </c>
      <c r="FC32" s="364">
        <f t="shared" si="352"/>
        <v>0</v>
      </c>
      <c r="FD32" s="364">
        <f t="shared" si="353"/>
        <v>0</v>
      </c>
      <c r="FE32" s="361"/>
      <c r="FF32" s="361"/>
      <c r="FG32" s="361"/>
      <c r="FH32" s="361"/>
      <c r="FI32" s="361"/>
      <c r="FJ32" s="361"/>
      <c r="FK32" s="361"/>
      <c r="FL32" s="361"/>
      <c r="FM32" s="361"/>
      <c r="FN32" s="361"/>
      <c r="FO32" s="361"/>
      <c r="FP32" s="361"/>
      <c r="FQ32" s="361"/>
      <c r="FR32" s="361"/>
      <c r="FS32" s="361"/>
      <c r="FT32" s="361"/>
      <c r="FU32" s="361"/>
      <c r="FV32" s="361"/>
      <c r="FW32" s="361"/>
      <c r="FX32" s="361"/>
      <c r="FY32" s="361"/>
      <c r="FZ32" s="361"/>
      <c r="GA32" s="361"/>
      <c r="GB32" s="361"/>
      <c r="GC32" s="361"/>
      <c r="GD32" s="361"/>
      <c r="GE32" s="361"/>
      <c r="GF32" s="361"/>
      <c r="GG32" s="297"/>
      <c r="GH32" s="297"/>
      <c r="GI32" s="297"/>
      <c r="GJ32" s="297"/>
      <c r="GK32" s="297"/>
      <c r="GL32" s="297"/>
      <c r="GM32" s="297"/>
      <c r="GN32" s="297"/>
      <c r="GO32" s="297"/>
      <c r="GP32" s="297"/>
      <c r="GQ32" s="297"/>
      <c r="GR32" s="297"/>
      <c r="GS32" s="297"/>
      <c r="GT32" s="297"/>
      <c r="GU32" s="297"/>
      <c r="GV32" s="297"/>
      <c r="GW32" s="297"/>
      <c r="GX32" s="297"/>
      <c r="GY32" s="297"/>
      <c r="GZ32" s="297"/>
    </row>
    <row r="33" spans="1:211" s="390" customFormat="1" ht="15" customHeight="1" thickBot="1" x14ac:dyDescent="0.25">
      <c r="A33" s="389">
        <f>SWDATA!O18</f>
        <v>0</v>
      </c>
      <c r="B33" s="389">
        <f>SWDATA!M18</f>
        <v>0</v>
      </c>
      <c r="C33" s="390">
        <f>IF(AND(SWDATA!M18=1,SWDATA!Q18="promotions"),SWDATA!P18,0)</f>
        <v>0</v>
      </c>
      <c r="D33" s="391">
        <f>ROW(SWDATA!M18)</f>
        <v>18</v>
      </c>
      <c r="E33" s="392">
        <f t="shared" si="354"/>
        <v>0</v>
      </c>
      <c r="F33" s="393">
        <f t="shared" si="271"/>
        <v>1</v>
      </c>
      <c r="G33" s="389" t="str">
        <f t="shared" si="272"/>
        <v/>
      </c>
      <c r="H33" s="394"/>
      <c r="I33" s="395"/>
      <c r="J33" s="396">
        <f t="shared" si="273"/>
        <v>0</v>
      </c>
      <c r="K33" s="397" t="str">
        <f t="shared" si="274"/>
        <v/>
      </c>
      <c r="L33" s="398"/>
      <c r="M33" s="399"/>
      <c r="N33" s="400" t="str">
        <f>IF(LEN(SWDATA!F18)=0,"",N32)</f>
        <v/>
      </c>
      <c r="O33" s="401" t="str">
        <f>IF(LEN(SWDATA!G18)=0,"",O32)</f>
        <v/>
      </c>
      <c r="P33" s="402" t="str">
        <f>IF(LEN(SWDATA!C18)=0,"",SWDATA!C18)</f>
        <v/>
      </c>
      <c r="Q33" s="403" t="str">
        <f t="shared" si="198"/>
        <v/>
      </c>
      <c r="R33" s="404" t="s">
        <v>261</v>
      </c>
      <c r="S33" s="405" t="s">
        <v>485</v>
      </c>
      <c r="T33" s="405"/>
      <c r="U33" s="406" t="s">
        <v>590</v>
      </c>
      <c r="V33" s="407" t="s">
        <v>221</v>
      </c>
      <c r="W33" s="408">
        <f>IF(OR(Is_Loading,LEN($A33)=0),"",SWDATA!P18)</f>
        <v>0</v>
      </c>
      <c r="X33" s="409">
        <f>IF(OR(Is_Loading,LEN($A33)=0),"",SWDATA!Q18)</f>
        <v>0</v>
      </c>
      <c r="Y33" s="409">
        <f>IF(OR(Is_Loading,LEN($A33)=0),"",SWDATA!R18)</f>
        <v>0</v>
      </c>
      <c r="Z33" s="408" t="str">
        <f t="shared" ref="Z33" si="356">IF($A33=0,"",CHOOSE($F33,SUM(W33:Y33),SUM(W33:Y33)/3,Y33))</f>
        <v/>
      </c>
      <c r="AA33" s="408">
        <f>IF(OR(Is_Loading,LEN($A33)=0),"",SWDATA!T18)</f>
        <v>0</v>
      </c>
      <c r="AB33" s="409">
        <f>IF(OR(Is_Loading,LEN($A33)=0),"",SWDATA!U18)</f>
        <v>0</v>
      </c>
      <c r="AC33" s="409">
        <f>IF(OR(Is_Loading,LEN($A33)=0),"",SWDATA!V18)</f>
        <v>0</v>
      </c>
      <c r="AD33" s="408" t="str">
        <f t="shared" si="276"/>
        <v/>
      </c>
      <c r="AE33" s="408">
        <f>IF(OR(Is_Loading,LEN($A33)=0),"",SWDATA!X18)</f>
        <v>0</v>
      </c>
      <c r="AF33" s="409">
        <f>IF(OR(Is_Loading,LEN($A33)=0),"",SWDATA!Y18)</f>
        <v>0</v>
      </c>
      <c r="AG33" s="409">
        <f>IF(OR(Is_Loading,LEN($A33)=0),"",SWDATA!Z18)</f>
        <v>0</v>
      </c>
      <c r="AH33" s="408" t="str">
        <f t="shared" si="277"/>
        <v/>
      </c>
      <c r="AI33" s="408">
        <f>IF(OR(Is_Loading,LEN($A33)=0),"",SWDATA!AB18)</f>
        <v>0</v>
      </c>
      <c r="AJ33" s="409">
        <f>IF(OR(Is_Loading,LEN($A33)=0),"",SWDATA!AC18)</f>
        <v>0</v>
      </c>
      <c r="AK33" s="409">
        <f>IF(OR(Is_Loading,LEN($A33)=0),"",SWDATA!AD18)</f>
        <v>0</v>
      </c>
      <c r="AL33" s="408" t="str">
        <f t="shared" si="278"/>
        <v/>
      </c>
      <c r="AM33" s="408">
        <f>IF(OR(Is_Loading,LEN($A33)=0),"",SWDATA!AF18)</f>
        <v>0</v>
      </c>
      <c r="AN33" s="409">
        <f>IF(OR(Is_Loading,LEN($A33)=0),"",SWDATA!AG18)</f>
        <v>0</v>
      </c>
      <c r="AO33" s="410">
        <f>IF(OR(Is_Loading,LEN($A33)=0),"",SWDATA!AH18)</f>
        <v>0</v>
      </c>
      <c r="AP33" s="411" t="str">
        <f t="shared" si="279"/>
        <v/>
      </c>
      <c r="AQ33" s="408">
        <f>IF(OR(Is_Loading,LEN($A33)=0),"",SWDATA!AJ18)</f>
        <v>0</v>
      </c>
      <c r="AR33" s="409">
        <f>IF(OR(Is_Loading,LEN($A33)=0),"",SWDATA!AK18)</f>
        <v>0</v>
      </c>
      <c r="AS33" s="409">
        <f>IF(OR(Is_Loading,LEN($A33)=0),"",SWDATA!AL18)</f>
        <v>0</v>
      </c>
      <c r="AT33" s="408" t="str">
        <f t="shared" si="280"/>
        <v/>
      </c>
      <c r="AU33" s="408">
        <f>IF(OR(Is_Loading,LEN($A33)=0),"",SWDATA!AN18)</f>
        <v>0</v>
      </c>
      <c r="AV33" s="409">
        <f>IF(OR(Is_Loading,LEN($A33)=0),"",SWDATA!AO18)</f>
        <v>0</v>
      </c>
      <c r="AW33" s="409">
        <f>IF(OR(Is_Loading,LEN($A33)=0),"",SWDATA!AP18)</f>
        <v>0</v>
      </c>
      <c r="AX33" s="408" t="str">
        <f t="shared" si="281"/>
        <v/>
      </c>
      <c r="AY33" s="408">
        <f>IF(OR(Is_Loading,LEN($A33)=0),"",SWDATA!AR18)</f>
        <v>0</v>
      </c>
      <c r="AZ33" s="409">
        <f>IF(OR(Is_Loading,LEN($A33)=0),"",SWDATA!AS18)</f>
        <v>0</v>
      </c>
      <c r="BA33" s="409">
        <f>IF(OR(Is_Loading,LEN($A33)=0),"",SWDATA!AT18)</f>
        <v>0</v>
      </c>
      <c r="BB33" s="408" t="str">
        <f t="shared" si="282"/>
        <v/>
      </c>
      <c r="BC33" s="408">
        <f>IF(OR(Is_Loading,LEN($A33)=0),"",SWDATA!AV18)</f>
        <v>0</v>
      </c>
      <c r="BD33" s="409">
        <f>IF(OR(Is_Loading,LEN($A33)=0),"",SWDATA!AW18)</f>
        <v>0</v>
      </c>
      <c r="BE33" s="410">
        <f>IF(OR(Is_Loading,LEN($A33)=0),"",SWDATA!AX18)</f>
        <v>0</v>
      </c>
      <c r="BF33" s="411" t="str">
        <f t="shared" si="283"/>
        <v/>
      </c>
      <c r="BG33" s="412"/>
      <c r="BH33" s="412"/>
      <c r="BI33" s="412"/>
      <c r="BJ33" s="412"/>
      <c r="BK33" s="412"/>
      <c r="BL33" s="412"/>
      <c r="BM33" s="412"/>
      <c r="BN33" s="412"/>
      <c r="BO33" s="412"/>
      <c r="BP33" s="412"/>
      <c r="BQ33" s="412"/>
      <c r="BR33" s="412"/>
      <c r="BS33" s="412"/>
      <c r="BT33" s="412"/>
      <c r="BU33" s="412"/>
      <c r="BV33" s="412"/>
      <c r="BW33" s="412"/>
      <c r="BX33" s="412"/>
      <c r="BY33" s="412"/>
      <c r="BZ33" s="412"/>
      <c r="CA33" s="412"/>
      <c r="CB33" s="412"/>
      <c r="CC33" s="412"/>
      <c r="CD33" s="412"/>
      <c r="CE33" s="412"/>
      <c r="CF33" s="412"/>
      <c r="CG33" s="412"/>
      <c r="CH33" s="412"/>
      <c r="CI33" s="412"/>
      <c r="CJ33" s="412"/>
      <c r="CK33" s="412"/>
      <c r="CL33" s="412"/>
      <c r="CM33" s="412"/>
      <c r="DO33" s="395"/>
      <c r="DP33" s="395"/>
      <c r="DQ33" s="395"/>
      <c r="DR33" s="395"/>
      <c r="DS33" s="413"/>
      <c r="DT33" s="414"/>
      <c r="DU33" s="415"/>
      <c r="DV33" s="415"/>
      <c r="DW33" s="415"/>
      <c r="DX33" s="415">
        <v>1</v>
      </c>
      <c r="DY33" s="415">
        <f t="shared" si="322"/>
        <v>0</v>
      </c>
      <c r="DZ33" s="415">
        <f t="shared" si="323"/>
        <v>0</v>
      </c>
      <c r="EA33" s="415">
        <f t="shared" si="324"/>
        <v>1</v>
      </c>
      <c r="EB33" s="415">
        <f t="shared" si="325"/>
        <v>0</v>
      </c>
      <c r="EC33" s="415">
        <f t="shared" si="326"/>
        <v>0</v>
      </c>
      <c r="ED33" s="415">
        <f t="shared" si="327"/>
        <v>1</v>
      </c>
      <c r="EE33" s="415">
        <f t="shared" si="328"/>
        <v>0</v>
      </c>
      <c r="EF33" s="415">
        <f t="shared" si="329"/>
        <v>0</v>
      </c>
      <c r="EG33" s="415">
        <f t="shared" si="330"/>
        <v>1</v>
      </c>
      <c r="EH33" s="415">
        <f t="shared" si="331"/>
        <v>0</v>
      </c>
      <c r="EI33" s="415">
        <f t="shared" si="332"/>
        <v>0</v>
      </c>
      <c r="EJ33" s="415">
        <f t="shared" si="333"/>
        <v>1</v>
      </c>
      <c r="EK33" s="415">
        <f t="shared" si="334"/>
        <v>0</v>
      </c>
      <c r="EL33" s="415">
        <f t="shared" si="335"/>
        <v>0</v>
      </c>
      <c r="EM33" s="415">
        <f t="shared" si="336"/>
        <v>1</v>
      </c>
      <c r="EN33" s="415">
        <f t="shared" si="337"/>
        <v>0</v>
      </c>
      <c r="EO33" s="415">
        <f t="shared" si="338"/>
        <v>0</v>
      </c>
      <c r="EP33" s="415">
        <f t="shared" si="339"/>
        <v>1</v>
      </c>
      <c r="EQ33" s="415">
        <f t="shared" si="340"/>
        <v>0</v>
      </c>
      <c r="ER33" s="415">
        <f t="shared" si="341"/>
        <v>0</v>
      </c>
      <c r="ES33" s="415">
        <f t="shared" si="342"/>
        <v>1</v>
      </c>
      <c r="ET33" s="415">
        <f t="shared" si="343"/>
        <v>0</v>
      </c>
      <c r="EU33" s="415">
        <f t="shared" si="344"/>
        <v>0</v>
      </c>
      <c r="EV33" s="415">
        <f t="shared" si="345"/>
        <v>1</v>
      </c>
      <c r="EW33" s="415">
        <f t="shared" si="346"/>
        <v>0</v>
      </c>
      <c r="EX33" s="415">
        <f t="shared" si="347"/>
        <v>0</v>
      </c>
      <c r="EY33" s="415">
        <f t="shared" si="348"/>
        <v>1</v>
      </c>
      <c r="EZ33" s="415">
        <f t="shared" si="349"/>
        <v>0</v>
      </c>
      <c r="FA33" s="415">
        <f t="shared" si="350"/>
        <v>0</v>
      </c>
      <c r="FB33" s="415">
        <f t="shared" si="351"/>
        <v>1</v>
      </c>
      <c r="FC33" s="415">
        <f t="shared" si="352"/>
        <v>0</v>
      </c>
      <c r="FD33" s="415">
        <f t="shared" si="353"/>
        <v>0</v>
      </c>
      <c r="FE33" s="416"/>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7"/>
      <c r="GH33" s="417"/>
      <c r="GI33" s="417"/>
      <c r="GJ33" s="417"/>
      <c r="GK33" s="417"/>
      <c r="GL33" s="417"/>
      <c r="GM33" s="417"/>
      <c r="GN33" s="417"/>
      <c r="GO33" s="417"/>
      <c r="GP33" s="417"/>
      <c r="GQ33" s="417"/>
      <c r="GR33" s="417"/>
      <c r="GS33" s="417"/>
      <c r="GT33" s="417"/>
      <c r="GU33" s="417"/>
      <c r="GV33" s="417"/>
      <c r="GW33" s="417"/>
      <c r="GX33" s="417"/>
      <c r="GY33" s="417"/>
      <c r="GZ33" s="417"/>
      <c r="HA33" s="417"/>
      <c r="HB33" s="417"/>
      <c r="HC33" s="417"/>
    </row>
    <row r="34" spans="1:211" s="347" customFormat="1" ht="15" customHeight="1" thickTop="1" x14ac:dyDescent="0.2">
      <c r="A34" s="192">
        <f>SWDATA!O19</f>
        <v>0</v>
      </c>
      <c r="B34" s="192">
        <f>SWDATA!M19</f>
        <v>0</v>
      </c>
      <c r="C34" s="201">
        <f>IF(AND(SWDATA!M19=1,SWDATA!Q19="promotions"),SWDATA!P19,0)</f>
        <v>0</v>
      </c>
      <c r="D34" s="200">
        <f>ROW(SWDATA!M19)</f>
        <v>19</v>
      </c>
      <c r="E34" s="202">
        <f t="shared" si="354"/>
        <v>0</v>
      </c>
      <c r="F34" s="203">
        <f t="shared" si="271"/>
        <v>1</v>
      </c>
      <c r="G34" s="192" t="str">
        <f t="shared" si="272"/>
        <v/>
      </c>
      <c r="H34" s="311"/>
      <c r="I34" s="382"/>
      <c r="J34" s="237">
        <f t="shared" si="273"/>
        <v>0</v>
      </c>
      <c r="K34" s="238" t="str">
        <f t="shared" si="274"/>
        <v/>
      </c>
      <c r="L34" s="338"/>
      <c r="M34" s="340"/>
      <c r="N34" s="335" t="str">
        <f>IF(LEN(SWDATA!F19)=0,"",IF(LEN(SWDATA!G19)=0,"",IF($O$12="ID",MID(SWDATA!G19,FIND("|",SWDATA!G19)+1,FIND("~~",SWDATA!G19)-FIND("|",SWDATA!G19)-1),IF($O$12="Desc",RIGHT(SWDATA!G19,LEN(SWDATA!G19)-FIND("~~",SWDATA!G19)-1),RIGHT(SWDATA!G19,LEN(SWDATA!G19)-FIND("|",SWDATA!G19))))))</f>
        <v/>
      </c>
      <c r="O34" s="239" t="str">
        <f>IF(LEN(SWDATA!G19)=0,"",IF(LEN(SWDATA!H19)=0,"",IF($O$12="ID",MID(SWDATA!H19,FIND("|",SWDATA!H19)+1,FIND("~~",SWDATA!H19)-FIND("|",SWDATA!H19)-1),IF($O$12="Desc",RIGHT(SWDATA!H19,LEN(SWDATA!H19)-FIND("~~",SWDATA!H19)-1),RIGHT(SWDATA!H19,LEN(SWDATA!H19)-FIND("|",SWDATA!H19))))))</f>
        <v/>
      </c>
      <c r="P34" s="252" t="str">
        <f>IF(LEN(SWDATA!C19)=0,"",SWDATA!C19)</f>
        <v/>
      </c>
      <c r="Q34" s="310" t="str">
        <f t="shared" si="198"/>
        <v/>
      </c>
      <c r="R34" s="223" t="s">
        <v>261</v>
      </c>
      <c r="S34" s="224" t="s">
        <v>485</v>
      </c>
      <c r="T34" s="224"/>
      <c r="U34" s="263" t="s">
        <v>583</v>
      </c>
      <c r="V34" s="205" t="s">
        <v>221</v>
      </c>
      <c r="W34" s="265">
        <f>IF(OR(Is_Loading,LEN($A34)=0),"",SWDATA!P19)</f>
        <v>0</v>
      </c>
      <c r="X34" s="266">
        <f>IF(OR(Is_Loading,LEN($A34)=0),"",SWDATA!Q19)</f>
        <v>0</v>
      </c>
      <c r="Y34" s="266">
        <f>IF(OR(Is_Loading,LEN($A34)=0),"",SWDATA!R19)</f>
        <v>0</v>
      </c>
      <c r="Z34" s="265" t="str">
        <f t="shared" ref="Z34" si="357">IF($A34=0,"",CHOOSE($F34,SUM(W34:Y34),SUM(W34:Y34)/3,Y34))</f>
        <v/>
      </c>
      <c r="AA34" s="265">
        <f>IF(OR(Is_Loading,LEN($A34)=0),"",SWDATA!T19)</f>
        <v>0</v>
      </c>
      <c r="AB34" s="266">
        <f>IF(OR(Is_Loading,LEN($A34)=0),"",SWDATA!U19)</f>
        <v>0</v>
      </c>
      <c r="AC34" s="266">
        <f>IF(OR(Is_Loading,LEN($A34)=0),"",SWDATA!V19)</f>
        <v>0</v>
      </c>
      <c r="AD34" s="265" t="str">
        <f t="shared" si="276"/>
        <v/>
      </c>
      <c r="AE34" s="265">
        <f>IF(OR(Is_Loading,LEN($A34)=0),"",SWDATA!X19)</f>
        <v>0</v>
      </c>
      <c r="AF34" s="266">
        <f>IF(OR(Is_Loading,LEN($A34)=0),"",SWDATA!Y19)</f>
        <v>0</v>
      </c>
      <c r="AG34" s="266">
        <f>IF(OR(Is_Loading,LEN($A34)=0),"",SWDATA!Z19)</f>
        <v>0</v>
      </c>
      <c r="AH34" s="265" t="str">
        <f t="shared" si="277"/>
        <v/>
      </c>
      <c r="AI34" s="265">
        <f>IF(OR(Is_Loading,LEN($A34)=0),"",SWDATA!AB19)</f>
        <v>0</v>
      </c>
      <c r="AJ34" s="266">
        <f>IF(OR(Is_Loading,LEN($A34)=0),"",SWDATA!AC19)</f>
        <v>0</v>
      </c>
      <c r="AK34" s="266">
        <f>IF(OR(Is_Loading,LEN($A34)=0),"",SWDATA!AD19)</f>
        <v>0</v>
      </c>
      <c r="AL34" s="265" t="str">
        <f t="shared" si="278"/>
        <v/>
      </c>
      <c r="AM34" s="265">
        <f>IF(OR(Is_Loading,LEN($A34)=0),"",SWDATA!AF19)</f>
        <v>0</v>
      </c>
      <c r="AN34" s="266">
        <f>IF(OR(Is_Loading,LEN($A34)=0),"",SWDATA!AG19)</f>
        <v>0</v>
      </c>
      <c r="AO34" s="320">
        <f>IF(OR(Is_Loading,LEN($A34)=0),"",SWDATA!AH19)</f>
        <v>0</v>
      </c>
      <c r="AP34" s="317" t="str">
        <f t="shared" si="279"/>
        <v/>
      </c>
      <c r="AQ34" s="265">
        <f>IF(OR(Is_Loading,LEN($A34)=0),"",SWDATA!AJ19)</f>
        <v>0</v>
      </c>
      <c r="AR34" s="266">
        <f>IF(OR(Is_Loading,LEN($A34)=0),"",SWDATA!AK19)</f>
        <v>0</v>
      </c>
      <c r="AS34" s="266">
        <f>IF(OR(Is_Loading,LEN($A34)=0),"",SWDATA!AL19)</f>
        <v>0</v>
      </c>
      <c r="AT34" s="265" t="str">
        <f t="shared" si="280"/>
        <v/>
      </c>
      <c r="AU34" s="265">
        <f>IF(OR(Is_Loading,LEN($A34)=0),"",SWDATA!AN19)</f>
        <v>0</v>
      </c>
      <c r="AV34" s="266">
        <f>IF(OR(Is_Loading,LEN($A34)=0),"",SWDATA!AO19)</f>
        <v>0</v>
      </c>
      <c r="AW34" s="266">
        <f>IF(OR(Is_Loading,LEN($A34)=0),"",SWDATA!AP19)</f>
        <v>0</v>
      </c>
      <c r="AX34" s="265" t="str">
        <f t="shared" si="281"/>
        <v/>
      </c>
      <c r="AY34" s="265">
        <f>IF(OR(Is_Loading,LEN($A34)=0),"",SWDATA!AR19)</f>
        <v>0</v>
      </c>
      <c r="AZ34" s="266">
        <f>IF(OR(Is_Loading,LEN($A34)=0),"",SWDATA!AS19)</f>
        <v>0</v>
      </c>
      <c r="BA34" s="266">
        <f>IF(OR(Is_Loading,LEN($A34)=0),"",SWDATA!AT19)</f>
        <v>0</v>
      </c>
      <c r="BB34" s="265" t="str">
        <f t="shared" si="282"/>
        <v/>
      </c>
      <c r="BC34" s="265">
        <f>IF(OR(Is_Loading,LEN($A34)=0),"",SWDATA!AV19)</f>
        <v>0</v>
      </c>
      <c r="BD34" s="266">
        <f>IF(OR(Is_Loading,LEN($A34)=0),"",SWDATA!AW19)</f>
        <v>0</v>
      </c>
      <c r="BE34" s="320">
        <f>IF(OR(Is_Loading,LEN($A34)=0),"",SWDATA!AX19)</f>
        <v>0</v>
      </c>
      <c r="BF34" s="317" t="str">
        <f t="shared" si="283"/>
        <v/>
      </c>
      <c r="BG34"/>
      <c r="BH34"/>
      <c r="BI34"/>
      <c r="BJ34"/>
      <c r="BK34"/>
      <c r="BL34"/>
      <c r="BM34"/>
      <c r="BN34"/>
      <c r="BO34"/>
      <c r="BP34"/>
      <c r="BQ34"/>
      <c r="BR34"/>
      <c r="BS34"/>
      <c r="BT34"/>
      <c r="BU34"/>
      <c r="BV34"/>
      <c r="BW34"/>
      <c r="BX34"/>
      <c r="BY34"/>
      <c r="BZ34"/>
      <c r="CA34"/>
      <c r="CB34"/>
      <c r="CC34"/>
      <c r="CD34"/>
      <c r="CE34"/>
      <c r="CF34"/>
      <c r="CG34"/>
      <c r="CH34"/>
      <c r="CI34"/>
      <c r="CJ34"/>
      <c r="CK34"/>
      <c r="CL34"/>
      <c r="CM34"/>
      <c r="CN34" s="201"/>
      <c r="CO34" s="201"/>
      <c r="CP34" s="201"/>
      <c r="CQ34" s="201"/>
      <c r="CR34" s="201"/>
      <c r="CS34" s="201"/>
      <c r="CT34" s="201"/>
      <c r="CU34" s="201"/>
      <c r="CV34" s="201"/>
      <c r="CW34" s="201"/>
      <c r="CX34" s="201"/>
      <c r="CY34" s="201"/>
      <c r="CZ34" s="201"/>
      <c r="DA34" s="201"/>
      <c r="DB34" s="201"/>
      <c r="DC34" s="201"/>
      <c r="DD34" s="201"/>
      <c r="DE34" s="201"/>
      <c r="DF34" s="201"/>
      <c r="DG34" s="201"/>
      <c r="DH34" s="201"/>
      <c r="DI34" s="201"/>
      <c r="DJ34" s="201"/>
      <c r="DK34" s="201"/>
      <c r="DL34" s="201"/>
      <c r="DM34" s="201"/>
      <c r="DN34" s="201"/>
      <c r="DO34" s="374"/>
      <c r="DP34" s="374"/>
      <c r="DQ34" s="374"/>
      <c r="DR34" s="374"/>
      <c r="DS34" s="361"/>
      <c r="DT34" s="375"/>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77"/>
      <c r="FF34" s="361"/>
      <c r="FG34" s="361"/>
      <c r="FH34" s="361"/>
      <c r="FI34" s="361"/>
      <c r="FJ34" s="361"/>
      <c r="FK34" s="361"/>
      <c r="FL34" s="361"/>
      <c r="FM34" s="361"/>
      <c r="FN34" s="361"/>
      <c r="FO34" s="361"/>
      <c r="FP34" s="361"/>
      <c r="FQ34" s="361"/>
      <c r="FR34" s="361"/>
      <c r="FS34" s="361"/>
      <c r="FT34" s="361"/>
      <c r="FU34" s="361"/>
      <c r="FV34" s="361"/>
      <c r="FW34" s="361"/>
      <c r="FX34" s="361"/>
      <c r="FY34" s="361"/>
      <c r="FZ34" s="361"/>
      <c r="GA34" s="361"/>
      <c r="GB34" s="361"/>
      <c r="GC34" s="361"/>
      <c r="GD34" s="361"/>
      <c r="GE34" s="361"/>
      <c r="GF34" s="361"/>
      <c r="GG34" s="297"/>
      <c r="GH34" s="297"/>
      <c r="GI34" s="297"/>
      <c r="GJ34" s="297"/>
      <c r="GK34" s="297"/>
      <c r="GL34" s="297"/>
      <c r="GM34" s="297"/>
      <c r="GN34" s="297"/>
      <c r="GO34" s="297"/>
      <c r="GP34" s="297"/>
      <c r="GQ34" s="297"/>
      <c r="GR34" s="297"/>
      <c r="GS34" s="297"/>
      <c r="GT34" s="297"/>
      <c r="GU34" s="297"/>
      <c r="GV34" s="297"/>
      <c r="GW34" s="297"/>
      <c r="GX34" s="297"/>
      <c r="GY34" s="297"/>
      <c r="GZ34" s="297"/>
      <c r="HA34" s="297"/>
      <c r="HB34" s="297"/>
      <c r="HC34" s="297"/>
    </row>
    <row r="35" spans="1:211" s="347" customFormat="1" ht="15" customHeight="1" x14ac:dyDescent="0.2">
      <c r="A35" s="192">
        <f>SWDATA!O20</f>
        <v>0</v>
      </c>
      <c r="B35" s="192">
        <f>SWDATA!M20</f>
        <v>0</v>
      </c>
      <c r="C35" s="201">
        <f>IF(AND(SWDATA!M20=1,SWDATA!Q20="promotions"),SWDATA!P20,0)</f>
        <v>0</v>
      </c>
      <c r="D35" s="200">
        <f>ROW(SWDATA!M20)</f>
        <v>20</v>
      </c>
      <c r="E35" s="202">
        <f t="shared" si="354"/>
        <v>0</v>
      </c>
      <c r="F35" s="203">
        <f t="shared" si="271"/>
        <v>1</v>
      </c>
      <c r="G35" s="192" t="str">
        <f t="shared" si="272"/>
        <v/>
      </c>
      <c r="H35" s="204"/>
      <c r="I35" s="382"/>
      <c r="J35" s="237">
        <f t="shared" si="273"/>
        <v>0</v>
      </c>
      <c r="K35" s="238" t="str">
        <f t="shared" si="274"/>
        <v/>
      </c>
      <c r="L35" s="338"/>
      <c r="M35" s="341"/>
      <c r="N35" s="336" t="str">
        <f>IF(LEN(SWDATA!F20)=0,"",N34)</f>
        <v/>
      </c>
      <c r="O35" s="295" t="str">
        <f>IF(LEN(SWDATA!G20)=0,"",O34)</f>
        <v/>
      </c>
      <c r="P35" s="296" t="str">
        <f>IF(LEN(SWDATA!C20)=0,"",SWDATA!C20)</f>
        <v/>
      </c>
      <c r="Q35" s="310" t="str">
        <f t="shared" si="198"/>
        <v/>
      </c>
      <c r="R35" s="223" t="s">
        <v>261</v>
      </c>
      <c r="S35" s="224" t="s">
        <v>485</v>
      </c>
      <c r="T35" s="224"/>
      <c r="U35" s="264" t="s">
        <v>580</v>
      </c>
      <c r="V35" s="205" t="s">
        <v>221</v>
      </c>
      <c r="W35" s="265">
        <f>IF(OR(Is_Loading,LEN($A35)=0),"",SWDATA!P20)</f>
        <v>0</v>
      </c>
      <c r="X35" s="266">
        <f>IF(OR(Is_Loading,LEN($A35)=0),"",SWDATA!Q20)</f>
        <v>0</v>
      </c>
      <c r="Y35" s="266">
        <f>IF(OR(Is_Loading,LEN($A35)=0),"",SWDATA!R20)</f>
        <v>0</v>
      </c>
      <c r="Z35" s="265" t="str">
        <f t="shared" ref="Z35:Z36" si="358">IF($A35=0,"",CHOOSE($F35,SUM(W35:Y35),SUM(W35:Y35)/3,Y35))</f>
        <v/>
      </c>
      <c r="AA35" s="265">
        <f>IF(OR(Is_Loading,LEN($A35)=0),"",SWDATA!T20)</f>
        <v>0</v>
      </c>
      <c r="AB35" s="266">
        <f>IF(OR(Is_Loading,LEN($A35)=0),"",SWDATA!U20)</f>
        <v>0</v>
      </c>
      <c r="AC35" s="266">
        <f>IF(OR(Is_Loading,LEN($A35)=0),"",SWDATA!V20)</f>
        <v>0</v>
      </c>
      <c r="AD35" s="265" t="str">
        <f t="shared" si="276"/>
        <v/>
      </c>
      <c r="AE35" s="265">
        <f>IF(OR(Is_Loading,LEN($A35)=0),"",SWDATA!X20)</f>
        <v>0</v>
      </c>
      <c r="AF35" s="266">
        <f>IF(OR(Is_Loading,LEN($A35)=0),"",SWDATA!Y20)</f>
        <v>0</v>
      </c>
      <c r="AG35" s="266">
        <f>IF(OR(Is_Loading,LEN($A35)=0),"",SWDATA!Z20)</f>
        <v>0</v>
      </c>
      <c r="AH35" s="265" t="str">
        <f t="shared" si="277"/>
        <v/>
      </c>
      <c r="AI35" s="265">
        <f>IF(OR(Is_Loading,LEN($A35)=0),"",SWDATA!AB20)</f>
        <v>0</v>
      </c>
      <c r="AJ35" s="266">
        <f>IF(OR(Is_Loading,LEN($A35)=0),"",SWDATA!AC20)</f>
        <v>0</v>
      </c>
      <c r="AK35" s="266">
        <f>IF(OR(Is_Loading,LEN($A35)=0),"",SWDATA!AD20)</f>
        <v>0</v>
      </c>
      <c r="AL35" s="265" t="str">
        <f t="shared" si="278"/>
        <v/>
      </c>
      <c r="AM35" s="265">
        <f>IF(OR(Is_Loading,LEN($A35)=0),"",SWDATA!AF20)</f>
        <v>0</v>
      </c>
      <c r="AN35" s="266">
        <f>IF(OR(Is_Loading,LEN($A35)=0),"",SWDATA!AG20)</f>
        <v>0</v>
      </c>
      <c r="AO35" s="320">
        <f>IF(OR(Is_Loading,LEN($A35)=0),"",SWDATA!AH20)</f>
        <v>0</v>
      </c>
      <c r="AP35" s="317" t="str">
        <f t="shared" si="279"/>
        <v/>
      </c>
      <c r="AQ35" s="265">
        <f>IF(OR(Is_Loading,LEN($A35)=0),"",SWDATA!AJ20)</f>
        <v>0</v>
      </c>
      <c r="AR35" s="266">
        <f>IF(OR(Is_Loading,LEN($A35)=0),"",SWDATA!AK20)</f>
        <v>0</v>
      </c>
      <c r="AS35" s="266">
        <f>IF(OR(Is_Loading,LEN($A35)=0),"",SWDATA!AL20)</f>
        <v>0</v>
      </c>
      <c r="AT35" s="265" t="str">
        <f t="shared" si="280"/>
        <v/>
      </c>
      <c r="AU35" s="265">
        <f>IF(OR(Is_Loading,LEN($A35)=0),"",SWDATA!AN20)</f>
        <v>0</v>
      </c>
      <c r="AV35" s="266">
        <f>IF(OR(Is_Loading,LEN($A35)=0),"",SWDATA!AO20)</f>
        <v>0</v>
      </c>
      <c r="AW35" s="266">
        <f>IF(OR(Is_Loading,LEN($A35)=0),"",SWDATA!AP20)</f>
        <v>0</v>
      </c>
      <c r="AX35" s="265" t="str">
        <f t="shared" si="281"/>
        <v/>
      </c>
      <c r="AY35" s="265">
        <f>IF(OR(Is_Loading,LEN($A35)=0),"",SWDATA!AR20)</f>
        <v>0</v>
      </c>
      <c r="AZ35" s="266">
        <f>IF(OR(Is_Loading,LEN($A35)=0),"",SWDATA!AS20)</f>
        <v>0</v>
      </c>
      <c r="BA35" s="266">
        <f>IF(OR(Is_Loading,LEN($A35)=0),"",SWDATA!AT20)</f>
        <v>0</v>
      </c>
      <c r="BB35" s="265" t="str">
        <f t="shared" si="282"/>
        <v/>
      </c>
      <c r="BC35" s="265">
        <f>IF(OR(Is_Loading,LEN($A35)=0),"",SWDATA!AV20)</f>
        <v>0</v>
      </c>
      <c r="BD35" s="266">
        <f>IF(OR(Is_Loading,LEN($A35)=0),"",SWDATA!AW20)</f>
        <v>0</v>
      </c>
      <c r="BE35" s="320">
        <f>IF(OR(Is_Loading,LEN($A35)=0),"",SWDATA!AX20)</f>
        <v>0</v>
      </c>
      <c r="BF35" s="317" t="str">
        <f t="shared" si="283"/>
        <v/>
      </c>
      <c r="BG35"/>
      <c r="BH35"/>
      <c r="BI35"/>
      <c r="BJ35"/>
      <c r="BK35"/>
      <c r="BL35"/>
      <c r="BM35"/>
      <c r="BN35"/>
      <c r="BO35"/>
      <c r="BP35"/>
      <c r="BQ35"/>
      <c r="BR35"/>
      <c r="BS35"/>
      <c r="BT35"/>
      <c r="BU35"/>
      <c r="BV35"/>
      <c r="BW35"/>
      <c r="BX35"/>
      <c r="BY35"/>
      <c r="BZ35"/>
      <c r="CA35"/>
      <c r="CB35"/>
      <c r="CC35"/>
      <c r="CD35"/>
      <c r="CE35"/>
      <c r="CF35"/>
      <c r="CG35"/>
      <c r="CH35"/>
      <c r="CI35"/>
      <c r="CJ35"/>
      <c r="CK35"/>
      <c r="CL35"/>
      <c r="CM35"/>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O35" s="374"/>
      <c r="DP35" s="374"/>
      <c r="DQ35" s="374"/>
      <c r="DR35" s="374"/>
      <c r="DS35" s="361"/>
      <c r="DT35" s="361"/>
      <c r="DU35" s="364">
        <f t="shared" ref="DU35" si="359">COLUMN(W33)</f>
        <v>23</v>
      </c>
      <c r="DV35" s="364">
        <f t="shared" ref="DV35" si="360">SUM(DU35)+DV36+1</f>
        <v>24</v>
      </c>
      <c r="DW35" s="364">
        <f t="shared" ref="DW35" si="361">SUM(DV35)+DW36+1</f>
        <v>25</v>
      </c>
      <c r="DX35" s="364">
        <f t="shared" ref="DX35" si="362">SUM(DW35)+DX36+1</f>
        <v>27</v>
      </c>
      <c r="DY35" s="364">
        <f t="shared" ref="DY35" si="363">SUM(DX35)+DY36+1</f>
        <v>28</v>
      </c>
      <c r="DZ35" s="364">
        <f t="shared" ref="DZ35" si="364">SUM(DY35)+DZ36+1</f>
        <v>29</v>
      </c>
      <c r="EA35" s="364">
        <f t="shared" ref="EA35" si="365">SUM(DZ35)+EA36+1</f>
        <v>31</v>
      </c>
      <c r="EB35" s="364">
        <f t="shared" ref="EB35" si="366">SUM(EA35)+EB36+1</f>
        <v>32</v>
      </c>
      <c r="EC35" s="364">
        <f t="shared" ref="EC35" si="367">SUM(EB35)+EC36+1</f>
        <v>33</v>
      </c>
      <c r="ED35" s="364">
        <f t="shared" ref="ED35" si="368">SUM(EC35)+ED36+1</f>
        <v>35</v>
      </c>
      <c r="EE35" s="364">
        <f t="shared" ref="EE35" si="369">SUM(ED35)+EE36+1</f>
        <v>36</v>
      </c>
      <c r="EF35" s="364">
        <f t="shared" ref="EF35" si="370">SUM(EE35)+EF36+1</f>
        <v>37</v>
      </c>
      <c r="EG35" s="364">
        <f t="shared" ref="EG35" si="371">SUM(EF35)+EG36+1</f>
        <v>39</v>
      </c>
      <c r="EH35" s="364">
        <f t="shared" ref="EH35" si="372">SUM(EG35)+EH36+1</f>
        <v>40</v>
      </c>
      <c r="EI35" s="364">
        <f t="shared" ref="EI35" si="373">SUM(EH35)+EI36+1</f>
        <v>41</v>
      </c>
      <c r="EJ35" s="364">
        <f t="shared" ref="EJ35" si="374">SUM(EI35)+EJ36+1</f>
        <v>43</v>
      </c>
      <c r="EK35" s="364">
        <f t="shared" ref="EK35" si="375">SUM(EJ35)+EK36+1</f>
        <v>44</v>
      </c>
      <c r="EL35" s="364">
        <f t="shared" ref="EL35" si="376">SUM(EK35)+EL36+1</f>
        <v>45</v>
      </c>
      <c r="EM35" s="364">
        <f t="shared" ref="EM35" si="377">SUM(EL35)+EM36+1</f>
        <v>47</v>
      </c>
      <c r="EN35" s="364">
        <f t="shared" ref="EN35" si="378">SUM(EM35)+EN36+1</f>
        <v>48</v>
      </c>
      <c r="EO35" s="364">
        <f t="shared" ref="EO35" si="379">SUM(EN35)+EO36+1</f>
        <v>49</v>
      </c>
      <c r="EP35" s="364">
        <f t="shared" ref="EP35" si="380">SUM(EO35)+EP36+1</f>
        <v>51</v>
      </c>
      <c r="EQ35" s="364">
        <f t="shared" ref="EQ35" si="381">SUM(EP35)+EQ36+1</f>
        <v>52</v>
      </c>
      <c r="ER35" s="364">
        <f t="shared" ref="ER35" si="382">SUM(EQ35)+ER36+1</f>
        <v>53</v>
      </c>
      <c r="ES35" s="364">
        <f t="shared" ref="ES35" si="383">SUM(ER35)+ES36+1</f>
        <v>55</v>
      </c>
      <c r="ET35" s="364">
        <f t="shared" ref="ET35" si="384">SUM(ES35)+ET36+1</f>
        <v>56</v>
      </c>
      <c r="EU35" s="364">
        <f t="shared" ref="EU35" si="385">SUM(ET35)+EU36+1</f>
        <v>57</v>
      </c>
      <c r="EV35" s="364">
        <f t="shared" ref="EV35" si="386">SUM(EU35)+EV36+1</f>
        <v>59</v>
      </c>
      <c r="EW35" s="364">
        <f t="shared" ref="EW35" si="387">SUM(EV35)+EW36+1</f>
        <v>60</v>
      </c>
      <c r="EX35" s="364">
        <f t="shared" ref="EX35" si="388">SUM(EW35)+EX36+1</f>
        <v>61</v>
      </c>
      <c r="EY35" s="364">
        <f t="shared" ref="EY35" si="389">SUM(EX35)+EY36+1</f>
        <v>63</v>
      </c>
      <c r="EZ35" s="364">
        <f t="shared" ref="EZ35" si="390">SUM(EY35)+EZ36+1</f>
        <v>64</v>
      </c>
      <c r="FA35" s="364">
        <f t="shared" ref="FA35" si="391">SUM(EZ35)+FA36+1</f>
        <v>65</v>
      </c>
      <c r="FB35" s="364">
        <f t="shared" ref="FB35" si="392">SUM(FA35)+FB36+1</f>
        <v>67</v>
      </c>
      <c r="FC35" s="364">
        <f t="shared" ref="FC35" si="393">SUM(FB35)+FC36+1</f>
        <v>68</v>
      </c>
      <c r="FD35" s="364">
        <f t="shared" ref="FD35" si="394">SUM(FC35)+FD36+1</f>
        <v>69</v>
      </c>
      <c r="FE35" s="361"/>
      <c r="FF35" s="361"/>
      <c r="FG35" s="361"/>
      <c r="FH35" s="361"/>
      <c r="FI35" s="361"/>
      <c r="FJ35" s="361"/>
      <c r="FK35" s="361"/>
      <c r="FL35" s="361"/>
      <c r="FM35" s="361"/>
      <c r="FN35" s="361"/>
      <c r="FO35" s="361"/>
      <c r="FP35" s="361"/>
      <c r="FQ35" s="361"/>
      <c r="FR35" s="361"/>
      <c r="FS35" s="361"/>
      <c r="FT35" s="361"/>
      <c r="FU35" s="361"/>
      <c r="FV35" s="361"/>
      <c r="FW35" s="361"/>
      <c r="FX35" s="361"/>
      <c r="FY35" s="361"/>
      <c r="FZ35" s="361"/>
      <c r="GA35" s="361"/>
      <c r="GB35" s="361"/>
      <c r="GC35" s="361"/>
      <c r="GD35" s="361"/>
      <c r="GE35" s="361"/>
      <c r="GF35" s="361"/>
      <c r="GG35" s="297"/>
      <c r="GH35" s="297"/>
      <c r="GI35" s="297"/>
      <c r="GJ35" s="297"/>
      <c r="GK35" s="297"/>
      <c r="GL35" s="297"/>
      <c r="GM35" s="297"/>
      <c r="GN35" s="297"/>
      <c r="GO35" s="297"/>
      <c r="GP35" s="297"/>
      <c r="GQ35" s="297"/>
      <c r="GR35" s="297"/>
      <c r="GS35" s="297"/>
      <c r="GT35" s="297"/>
      <c r="GU35" s="297"/>
      <c r="GV35" s="297"/>
      <c r="GW35" s="297"/>
      <c r="GX35" s="297"/>
      <c r="GY35" s="297"/>
      <c r="GZ35" s="297"/>
    </row>
    <row r="36" spans="1:211" s="347" customFormat="1" ht="15" customHeight="1" thickBot="1" x14ac:dyDescent="0.25">
      <c r="A36" s="192">
        <f>SWDATA!O21</f>
        <v>0</v>
      </c>
      <c r="B36" s="192">
        <f>SWDATA!M21</f>
        <v>0</v>
      </c>
      <c r="C36" s="201">
        <f>IF(AND(SWDATA!M21=1,SWDATA!Q21="promotions"),SWDATA!P21,0)</f>
        <v>0</v>
      </c>
      <c r="D36" s="200">
        <f>ROW(SWDATA!M21)</f>
        <v>21</v>
      </c>
      <c r="E36" s="202">
        <f ca="1">IF(AND(B36=1,UPPER(HLOOKUP(D36,'Metrics &amp; Attributes View'!$13:$31,19,0))="SBOM"),1,0)</f>
        <v>0</v>
      </c>
      <c r="F36" s="203">
        <f t="shared" si="271"/>
        <v>1</v>
      </c>
      <c r="G36" s="192" t="str">
        <f t="shared" si="272"/>
        <v/>
      </c>
      <c r="H36" s="204"/>
      <c r="I36" s="382"/>
      <c r="J36" s="237">
        <f t="shared" si="273"/>
        <v>0</v>
      </c>
      <c r="K36" s="238" t="str">
        <f t="shared" si="274"/>
        <v/>
      </c>
      <c r="L36" s="338"/>
      <c r="M36" s="342"/>
      <c r="N36" s="336" t="str">
        <f>IF(LEN(SWDATA!F21)=0,"",N35)</f>
        <v/>
      </c>
      <c r="O36" s="295" t="str">
        <f>IF(LEN(SWDATA!G21)=0,"",O35)</f>
        <v/>
      </c>
      <c r="P36" s="296" t="str">
        <f>IF(LEN(SWDATA!C21)=0,"",SWDATA!C21)</f>
        <v/>
      </c>
      <c r="Q36" s="310" t="str">
        <f t="shared" si="198"/>
        <v/>
      </c>
      <c r="R36" s="223" t="s">
        <v>262</v>
      </c>
      <c r="S36" s="224" t="s">
        <v>579</v>
      </c>
      <c r="T36" s="224"/>
      <c r="U36" s="263" t="s">
        <v>591</v>
      </c>
      <c r="V36" s="205" t="s">
        <v>221</v>
      </c>
      <c r="W36" s="265">
        <f>IF(OR(Is_Loading,LEN($A36)=0),"",SWDATA!P21)</f>
        <v>0</v>
      </c>
      <c r="X36" s="266">
        <f>IF(OR(Is_Loading,LEN($A36)=0),"",SWDATA!Q21)</f>
        <v>0</v>
      </c>
      <c r="Y36" s="266">
        <f>IF(OR(Is_Loading,LEN($A36)=0),"",SWDATA!R21)</f>
        <v>0</v>
      </c>
      <c r="Z36" s="265" t="str">
        <f t="shared" si="358"/>
        <v/>
      </c>
      <c r="AA36" s="265">
        <f>IF(OR(Is_Loading,LEN($A36)=0),"",SWDATA!T21)</f>
        <v>0</v>
      </c>
      <c r="AB36" s="266">
        <f>IF(OR(Is_Loading,LEN($A36)=0),"",SWDATA!U21)</f>
        <v>0</v>
      </c>
      <c r="AC36" s="266">
        <f>IF(OR(Is_Loading,LEN($A36)=0),"",SWDATA!V21)</f>
        <v>0</v>
      </c>
      <c r="AD36" s="265" t="str">
        <f t="shared" si="276"/>
        <v/>
      </c>
      <c r="AE36" s="265">
        <f>IF(OR(Is_Loading,LEN($A36)=0),"",SWDATA!X21)</f>
        <v>0</v>
      </c>
      <c r="AF36" s="266">
        <f>IF(OR(Is_Loading,LEN($A36)=0),"",SWDATA!Y21)</f>
        <v>0</v>
      </c>
      <c r="AG36" s="266">
        <f>IF(OR(Is_Loading,LEN($A36)=0),"",SWDATA!Z21)</f>
        <v>0</v>
      </c>
      <c r="AH36" s="265" t="str">
        <f t="shared" si="277"/>
        <v/>
      </c>
      <c r="AI36" s="265">
        <f>IF(OR(Is_Loading,LEN($A36)=0),"",SWDATA!AB21)</f>
        <v>0</v>
      </c>
      <c r="AJ36" s="266">
        <f>IF(OR(Is_Loading,LEN($A36)=0),"",SWDATA!AC21)</f>
        <v>0</v>
      </c>
      <c r="AK36" s="266">
        <f>IF(OR(Is_Loading,LEN($A36)=0),"",SWDATA!AD21)</f>
        <v>0</v>
      </c>
      <c r="AL36" s="265" t="str">
        <f t="shared" si="278"/>
        <v/>
      </c>
      <c r="AM36" s="265">
        <f>IF(OR(Is_Loading,LEN($A36)=0),"",SWDATA!AF21)</f>
        <v>0</v>
      </c>
      <c r="AN36" s="266">
        <f>IF(OR(Is_Loading,LEN($A36)=0),"",SWDATA!AG21)</f>
        <v>0</v>
      </c>
      <c r="AO36" s="320">
        <f>IF(OR(Is_Loading,LEN($A36)=0),"",SWDATA!AH21)</f>
        <v>0</v>
      </c>
      <c r="AP36" s="317" t="str">
        <f t="shared" si="279"/>
        <v/>
      </c>
      <c r="AQ36" s="265">
        <f>IF(OR(Is_Loading,LEN($A36)=0),"",SWDATA!AJ21)</f>
        <v>0</v>
      </c>
      <c r="AR36" s="266">
        <f>IF(OR(Is_Loading,LEN($A36)=0),"",SWDATA!AK21)</f>
        <v>0</v>
      </c>
      <c r="AS36" s="266">
        <f>IF(OR(Is_Loading,LEN($A36)=0),"",SWDATA!AL21)</f>
        <v>0</v>
      </c>
      <c r="AT36" s="265" t="str">
        <f t="shared" si="280"/>
        <v/>
      </c>
      <c r="AU36" s="265">
        <f>IF(OR(Is_Loading,LEN($A36)=0),"",SWDATA!AN21)</f>
        <v>0</v>
      </c>
      <c r="AV36" s="266">
        <f>IF(OR(Is_Loading,LEN($A36)=0),"",SWDATA!AO21)</f>
        <v>0</v>
      </c>
      <c r="AW36" s="266">
        <f>IF(OR(Is_Loading,LEN($A36)=0),"",SWDATA!AP21)</f>
        <v>0</v>
      </c>
      <c r="AX36" s="265" t="str">
        <f t="shared" si="281"/>
        <v/>
      </c>
      <c r="AY36" s="265">
        <f>IF(OR(Is_Loading,LEN($A36)=0),"",SWDATA!AR21)</f>
        <v>0</v>
      </c>
      <c r="AZ36" s="266">
        <f>IF(OR(Is_Loading,LEN($A36)=0),"",SWDATA!AS21)</f>
        <v>0</v>
      </c>
      <c r="BA36" s="266">
        <f>IF(OR(Is_Loading,LEN($A36)=0),"",SWDATA!AT21)</f>
        <v>0</v>
      </c>
      <c r="BB36" s="265" t="str">
        <f t="shared" si="282"/>
        <v/>
      </c>
      <c r="BC36" s="265">
        <f>IF(OR(Is_Loading,LEN($A36)=0),"",SWDATA!AV21)</f>
        <v>0</v>
      </c>
      <c r="BD36" s="266">
        <f>IF(OR(Is_Loading,LEN($A36)=0),"",SWDATA!AW21)</f>
        <v>0</v>
      </c>
      <c r="BE36" s="320">
        <f>IF(OR(Is_Loading,LEN($A36)=0),"",SWDATA!AX21)</f>
        <v>0</v>
      </c>
      <c r="BF36" s="317" t="str">
        <f t="shared" si="283"/>
        <v/>
      </c>
      <c r="BG36"/>
      <c r="BH36"/>
      <c r="BI36"/>
      <c r="BJ36"/>
      <c r="BK36"/>
      <c r="BL36"/>
      <c r="BM36"/>
      <c r="BN36"/>
      <c r="BO36"/>
      <c r="BP36"/>
      <c r="BQ36"/>
      <c r="BR36"/>
      <c r="BS36"/>
      <c r="BT36"/>
      <c r="BU36"/>
      <c r="BV36"/>
      <c r="BW36"/>
      <c r="BX36"/>
      <c r="BY36"/>
      <c r="BZ36"/>
      <c r="CA36"/>
      <c r="CB36"/>
      <c r="CC36"/>
      <c r="CD36"/>
      <c r="CE36"/>
      <c r="CF36"/>
      <c r="CG36"/>
      <c r="CH36"/>
      <c r="CI36"/>
      <c r="CJ36"/>
      <c r="CK36"/>
      <c r="CL36"/>
      <c r="CM36"/>
      <c r="CN36" s="201"/>
      <c r="CO36" s="201"/>
      <c r="CP36" s="201"/>
      <c r="CQ36" s="201"/>
      <c r="CR36" s="201"/>
      <c r="CS36" s="201"/>
      <c r="CT36" s="201"/>
      <c r="CU36" s="201"/>
      <c r="CV36" s="201"/>
      <c r="CW36" s="201"/>
      <c r="CX36" s="201"/>
      <c r="CY36" s="201"/>
      <c r="CZ36" s="201"/>
      <c r="DA36" s="201"/>
      <c r="DB36" s="201"/>
      <c r="DC36" s="201"/>
      <c r="DD36" s="201"/>
      <c r="DE36" s="201"/>
      <c r="DF36" s="201"/>
      <c r="DG36" s="201"/>
      <c r="DH36" s="201"/>
      <c r="DI36" s="201"/>
      <c r="DJ36" s="201"/>
      <c r="DK36" s="201"/>
      <c r="DL36" s="201"/>
      <c r="DM36" s="201"/>
      <c r="DN36" s="201"/>
      <c r="DO36" s="374"/>
      <c r="DP36" s="374"/>
      <c r="DQ36" s="374"/>
      <c r="DR36" s="374"/>
      <c r="DS36" s="361"/>
      <c r="DT36" s="375"/>
      <c r="DU36" s="364"/>
      <c r="DV36" s="364"/>
      <c r="DW36" s="364"/>
      <c r="DX36" s="364">
        <v>1</v>
      </c>
      <c r="DY36" s="364">
        <f t="shared" ref="DY36:DY38" si="395">DV36</f>
        <v>0</v>
      </c>
      <c r="DZ36" s="364">
        <f t="shared" ref="DZ36:DZ38" si="396">DW36</f>
        <v>0</v>
      </c>
      <c r="EA36" s="364">
        <f t="shared" ref="EA36:EA38" si="397">DX36</f>
        <v>1</v>
      </c>
      <c r="EB36" s="364">
        <f t="shared" ref="EB36:EB38" si="398">DY36</f>
        <v>0</v>
      </c>
      <c r="EC36" s="364">
        <f t="shared" ref="EC36:EC38" si="399">DZ36</f>
        <v>0</v>
      </c>
      <c r="ED36" s="364">
        <f t="shared" ref="ED36:ED38" si="400">EA36</f>
        <v>1</v>
      </c>
      <c r="EE36" s="364">
        <f t="shared" ref="EE36:EE38" si="401">EB36</f>
        <v>0</v>
      </c>
      <c r="EF36" s="364">
        <f t="shared" ref="EF36:EF38" si="402">EC36</f>
        <v>0</v>
      </c>
      <c r="EG36" s="364">
        <f t="shared" ref="EG36:EG38" si="403">ED36</f>
        <v>1</v>
      </c>
      <c r="EH36" s="364">
        <f t="shared" ref="EH36:EH38" si="404">EE36</f>
        <v>0</v>
      </c>
      <c r="EI36" s="364">
        <f t="shared" ref="EI36:EI38" si="405">EF36</f>
        <v>0</v>
      </c>
      <c r="EJ36" s="364">
        <f t="shared" ref="EJ36:EJ38" si="406">EG36</f>
        <v>1</v>
      </c>
      <c r="EK36" s="364">
        <f t="shared" ref="EK36:EK38" si="407">EH36</f>
        <v>0</v>
      </c>
      <c r="EL36" s="364">
        <f t="shared" ref="EL36:EL38" si="408">EI36</f>
        <v>0</v>
      </c>
      <c r="EM36" s="364">
        <f t="shared" ref="EM36:EM38" si="409">EJ36</f>
        <v>1</v>
      </c>
      <c r="EN36" s="364">
        <f t="shared" ref="EN36:EN38" si="410">EK36</f>
        <v>0</v>
      </c>
      <c r="EO36" s="364">
        <f t="shared" ref="EO36:EO38" si="411">EL36</f>
        <v>0</v>
      </c>
      <c r="EP36" s="364">
        <f t="shared" ref="EP36:EP38" si="412">EM36</f>
        <v>1</v>
      </c>
      <c r="EQ36" s="364">
        <f t="shared" ref="EQ36:EQ38" si="413">EN36</f>
        <v>0</v>
      </c>
      <c r="ER36" s="364">
        <f t="shared" ref="ER36:ER38" si="414">EO36</f>
        <v>0</v>
      </c>
      <c r="ES36" s="364">
        <f t="shared" ref="ES36:ES38" si="415">EP36</f>
        <v>1</v>
      </c>
      <c r="ET36" s="364">
        <f t="shared" ref="ET36:ET38" si="416">EQ36</f>
        <v>0</v>
      </c>
      <c r="EU36" s="364">
        <f t="shared" ref="EU36:EU38" si="417">ER36</f>
        <v>0</v>
      </c>
      <c r="EV36" s="364">
        <f t="shared" ref="EV36:EV38" si="418">ES36</f>
        <v>1</v>
      </c>
      <c r="EW36" s="364">
        <f t="shared" ref="EW36:EW38" si="419">ET36</f>
        <v>0</v>
      </c>
      <c r="EX36" s="364">
        <f t="shared" ref="EX36:EX38" si="420">EU36</f>
        <v>0</v>
      </c>
      <c r="EY36" s="364">
        <f t="shared" ref="EY36:EY38" si="421">EV36</f>
        <v>1</v>
      </c>
      <c r="EZ36" s="364">
        <f t="shared" ref="EZ36:EZ38" si="422">EW36</f>
        <v>0</v>
      </c>
      <c r="FA36" s="364">
        <f t="shared" ref="FA36:FA38" si="423">EX36</f>
        <v>0</v>
      </c>
      <c r="FB36" s="364">
        <f t="shared" ref="FB36:FB38" si="424">EY36</f>
        <v>1</v>
      </c>
      <c r="FC36" s="364">
        <f t="shared" ref="FC36:FC38" si="425">EZ36</f>
        <v>0</v>
      </c>
      <c r="FD36" s="364">
        <f t="shared" ref="FD36:FD38" si="426">FA36</f>
        <v>0</v>
      </c>
      <c r="FE36" s="377"/>
      <c r="FF36" s="361"/>
      <c r="FG36" s="361"/>
      <c r="FH36" s="361"/>
      <c r="FI36" s="361"/>
      <c r="FJ36" s="361"/>
      <c r="FK36" s="361"/>
      <c r="FL36" s="361"/>
      <c r="FM36" s="361"/>
      <c r="FN36" s="361"/>
      <c r="FO36" s="361"/>
      <c r="FP36" s="361"/>
      <c r="FQ36" s="361"/>
      <c r="FR36" s="361"/>
      <c r="FS36" s="361"/>
      <c r="FT36" s="361"/>
      <c r="FU36" s="361"/>
      <c r="FV36" s="361"/>
      <c r="FW36" s="361"/>
      <c r="FX36" s="361"/>
      <c r="FY36" s="361"/>
      <c r="FZ36" s="361"/>
      <c r="GA36" s="361"/>
      <c r="GB36" s="361"/>
      <c r="GC36" s="361"/>
      <c r="GD36" s="361"/>
      <c r="GE36" s="361"/>
      <c r="GF36" s="361"/>
      <c r="GG36" s="297"/>
      <c r="GH36" s="297"/>
      <c r="GI36" s="297"/>
      <c r="GJ36" s="297"/>
      <c r="GK36" s="297"/>
      <c r="GL36" s="297"/>
      <c r="GM36" s="297"/>
      <c r="GN36" s="297"/>
      <c r="GO36" s="297"/>
      <c r="GP36" s="297"/>
      <c r="GQ36" s="297"/>
      <c r="GR36" s="297"/>
      <c r="GS36" s="297"/>
      <c r="GT36" s="297"/>
      <c r="GU36" s="297"/>
      <c r="GV36" s="297"/>
      <c r="GW36" s="297"/>
      <c r="GX36" s="297"/>
      <c r="GY36" s="297"/>
      <c r="GZ36" s="297"/>
      <c r="HA36" s="297"/>
      <c r="HB36" s="297"/>
      <c r="HC36" s="297"/>
    </row>
    <row r="37" spans="1:211" s="347" customFormat="1" ht="15" customHeight="1" thickTop="1" x14ac:dyDescent="0.2">
      <c r="A37" s="192">
        <f>SWDATA!O22</f>
        <v>0</v>
      </c>
      <c r="B37" s="192">
        <f>SWDATA!M22</f>
        <v>0</v>
      </c>
      <c r="C37" s="201">
        <f>IF(AND(SWDATA!M22=1,SWDATA!Q22="promotions"),SWDATA!P22,0)</f>
        <v>0</v>
      </c>
      <c r="D37" s="200">
        <f>ROW(SWDATA!M22)</f>
        <v>22</v>
      </c>
      <c r="E37" s="202">
        <f t="shared" ref="E37:E40" si="427">B37</f>
        <v>0</v>
      </c>
      <c r="F37" s="203">
        <f t="shared" si="271"/>
        <v>1</v>
      </c>
      <c r="G37" s="192" t="str">
        <f t="shared" si="272"/>
        <v/>
      </c>
      <c r="H37" s="204"/>
      <c r="I37" s="382"/>
      <c r="J37" s="237">
        <f t="shared" si="273"/>
        <v>0</v>
      </c>
      <c r="K37" s="238" t="str">
        <f t="shared" si="274"/>
        <v/>
      </c>
      <c r="L37" s="338"/>
      <c r="M37" s="341"/>
      <c r="N37" s="336" t="str">
        <f>IF(LEN(SWDATA!F22)=0,"",N36)</f>
        <v/>
      </c>
      <c r="O37" s="295" t="str">
        <f>IF(LEN(SWDATA!G22)=0,"",O36)</f>
        <v/>
      </c>
      <c r="P37" s="296" t="str">
        <f>IF(LEN(SWDATA!C22)=0,"",SWDATA!C22)</f>
        <v/>
      </c>
      <c r="Q37" s="310" t="str">
        <f t="shared" si="198"/>
        <v/>
      </c>
      <c r="R37" s="223" t="s">
        <v>261</v>
      </c>
      <c r="S37" s="224" t="s">
        <v>485</v>
      </c>
      <c r="T37" s="224"/>
      <c r="U37" s="264" t="s">
        <v>581</v>
      </c>
      <c r="V37" s="205" t="s">
        <v>221</v>
      </c>
      <c r="W37" s="265">
        <f>IF(OR(Is_Loading,LEN($A37)=0),"",SWDATA!P22)</f>
        <v>0</v>
      </c>
      <c r="X37" s="266">
        <f>IF(OR(Is_Loading,LEN($A37)=0),"",SWDATA!Q22)</f>
        <v>0</v>
      </c>
      <c r="Y37" s="266">
        <f>IF(OR(Is_Loading,LEN($A37)=0),"",SWDATA!R22)</f>
        <v>0</v>
      </c>
      <c r="Z37" s="265" t="str">
        <f t="shared" ref="Z37" si="428">IF($A37=0,"",CHOOSE($F37,SUM(W37:Y37),SUM(W37:Y37)/3,Y37))</f>
        <v/>
      </c>
      <c r="AA37" s="265">
        <f>IF(OR(Is_Loading,LEN($A37)=0),"",SWDATA!T22)</f>
        <v>0</v>
      </c>
      <c r="AB37" s="266">
        <f>IF(OR(Is_Loading,LEN($A37)=0),"",SWDATA!U22)</f>
        <v>0</v>
      </c>
      <c r="AC37" s="266">
        <f>IF(OR(Is_Loading,LEN($A37)=0),"",SWDATA!V22)</f>
        <v>0</v>
      </c>
      <c r="AD37" s="265" t="str">
        <f t="shared" si="276"/>
        <v/>
      </c>
      <c r="AE37" s="265">
        <f>IF(OR(Is_Loading,LEN($A37)=0),"",SWDATA!X22)</f>
        <v>0</v>
      </c>
      <c r="AF37" s="266">
        <f>IF(OR(Is_Loading,LEN($A37)=0),"",SWDATA!Y22)</f>
        <v>0</v>
      </c>
      <c r="AG37" s="266">
        <f>IF(OR(Is_Loading,LEN($A37)=0),"",SWDATA!Z22)</f>
        <v>0</v>
      </c>
      <c r="AH37" s="265" t="str">
        <f t="shared" si="277"/>
        <v/>
      </c>
      <c r="AI37" s="265">
        <f>IF(OR(Is_Loading,LEN($A37)=0),"",SWDATA!AB22)</f>
        <v>0</v>
      </c>
      <c r="AJ37" s="266">
        <f>IF(OR(Is_Loading,LEN($A37)=0),"",SWDATA!AC22)</f>
        <v>0</v>
      </c>
      <c r="AK37" s="266">
        <f>IF(OR(Is_Loading,LEN($A37)=0),"",SWDATA!AD22)</f>
        <v>0</v>
      </c>
      <c r="AL37" s="265" t="str">
        <f t="shared" si="278"/>
        <v/>
      </c>
      <c r="AM37" s="265">
        <f>IF(OR(Is_Loading,LEN($A37)=0),"",SWDATA!AF22)</f>
        <v>0</v>
      </c>
      <c r="AN37" s="266">
        <f>IF(OR(Is_Loading,LEN($A37)=0),"",SWDATA!AG22)</f>
        <v>0</v>
      </c>
      <c r="AO37" s="320">
        <f>IF(OR(Is_Loading,LEN($A37)=0),"",SWDATA!AH22)</f>
        <v>0</v>
      </c>
      <c r="AP37" s="317" t="str">
        <f t="shared" si="279"/>
        <v/>
      </c>
      <c r="AQ37" s="265">
        <f>IF(OR(Is_Loading,LEN($A37)=0),"",SWDATA!AJ22)</f>
        <v>0</v>
      </c>
      <c r="AR37" s="266">
        <f>IF(OR(Is_Loading,LEN($A37)=0),"",SWDATA!AK22)</f>
        <v>0</v>
      </c>
      <c r="AS37" s="266">
        <f>IF(OR(Is_Loading,LEN($A37)=0),"",SWDATA!AL22)</f>
        <v>0</v>
      </c>
      <c r="AT37" s="265" t="str">
        <f t="shared" si="280"/>
        <v/>
      </c>
      <c r="AU37" s="265">
        <f>IF(OR(Is_Loading,LEN($A37)=0),"",SWDATA!AN22)</f>
        <v>0</v>
      </c>
      <c r="AV37" s="266">
        <f>IF(OR(Is_Loading,LEN($A37)=0),"",SWDATA!AO22)</f>
        <v>0</v>
      </c>
      <c r="AW37" s="266">
        <f>IF(OR(Is_Loading,LEN($A37)=0),"",SWDATA!AP22)</f>
        <v>0</v>
      </c>
      <c r="AX37" s="265" t="str">
        <f t="shared" si="281"/>
        <v/>
      </c>
      <c r="AY37" s="265">
        <f>IF(OR(Is_Loading,LEN($A37)=0),"",SWDATA!AR22)</f>
        <v>0</v>
      </c>
      <c r="AZ37" s="266">
        <f>IF(OR(Is_Loading,LEN($A37)=0),"",SWDATA!AS22)</f>
        <v>0</v>
      </c>
      <c r="BA37" s="266">
        <f>IF(OR(Is_Loading,LEN($A37)=0),"",SWDATA!AT22)</f>
        <v>0</v>
      </c>
      <c r="BB37" s="265" t="str">
        <f t="shared" si="282"/>
        <v/>
      </c>
      <c r="BC37" s="265">
        <f>IF(OR(Is_Loading,LEN($A37)=0),"",SWDATA!AV22)</f>
        <v>0</v>
      </c>
      <c r="BD37" s="266">
        <f>IF(OR(Is_Loading,LEN($A37)=0),"",SWDATA!AW22)</f>
        <v>0</v>
      </c>
      <c r="BE37" s="320">
        <f>IF(OR(Is_Loading,LEN($A37)=0),"",SWDATA!AX22)</f>
        <v>0</v>
      </c>
      <c r="BF37" s="317" t="str">
        <f t="shared" si="283"/>
        <v/>
      </c>
      <c r="BG37"/>
      <c r="BH37"/>
      <c r="BI37"/>
      <c r="BJ37"/>
      <c r="BK37"/>
      <c r="BL37"/>
      <c r="BM37"/>
      <c r="BN37"/>
      <c r="BO37"/>
      <c r="BP37"/>
      <c r="BQ37"/>
      <c r="BR37"/>
      <c r="BS37"/>
      <c r="BT37"/>
      <c r="BU37"/>
      <c r="BV37"/>
      <c r="BW37"/>
      <c r="BX37"/>
      <c r="BY37"/>
      <c r="BZ37"/>
      <c r="CA37"/>
      <c r="CB37"/>
      <c r="CC37"/>
      <c r="CD37"/>
      <c r="CE37"/>
      <c r="CF37"/>
      <c r="CG37"/>
      <c r="CH37"/>
      <c r="CI37"/>
      <c r="CJ37"/>
      <c r="CK37"/>
      <c r="CL37"/>
      <c r="CM37"/>
      <c r="CN37" s="201"/>
      <c r="CO37" s="201"/>
      <c r="CP37" s="201"/>
      <c r="CQ37" s="201"/>
      <c r="CR37" s="201"/>
      <c r="CS37" s="201"/>
      <c r="CT37" s="201"/>
      <c r="CU37" s="201"/>
      <c r="CV37" s="201"/>
      <c r="CW37" s="201"/>
      <c r="CX37" s="201"/>
      <c r="CY37" s="201"/>
      <c r="CZ37" s="201"/>
      <c r="DA37" s="201"/>
      <c r="DB37" s="201"/>
      <c r="DC37" s="201"/>
      <c r="DD37" s="201"/>
      <c r="DE37" s="201"/>
      <c r="DF37" s="201"/>
      <c r="DG37" s="201"/>
      <c r="DH37" s="201"/>
      <c r="DI37" s="201"/>
      <c r="DJ37" s="201"/>
      <c r="DK37" s="201"/>
      <c r="DL37" s="201"/>
      <c r="DM37" s="201"/>
      <c r="DN37" s="201"/>
      <c r="DO37" s="374"/>
      <c r="DP37" s="374"/>
      <c r="DQ37" s="374"/>
      <c r="DR37" s="374"/>
      <c r="DS37" s="361"/>
      <c r="DT37" s="361"/>
      <c r="DU37" s="364"/>
      <c r="DV37" s="364"/>
      <c r="DW37" s="364"/>
      <c r="DX37" s="364">
        <v>1</v>
      </c>
      <c r="DY37" s="364">
        <f t="shared" si="395"/>
        <v>0</v>
      </c>
      <c r="DZ37" s="364">
        <f t="shared" si="396"/>
        <v>0</v>
      </c>
      <c r="EA37" s="364">
        <f t="shared" si="397"/>
        <v>1</v>
      </c>
      <c r="EB37" s="364">
        <f t="shared" si="398"/>
        <v>0</v>
      </c>
      <c r="EC37" s="364">
        <f t="shared" si="399"/>
        <v>0</v>
      </c>
      <c r="ED37" s="364">
        <f t="shared" si="400"/>
        <v>1</v>
      </c>
      <c r="EE37" s="364">
        <f t="shared" si="401"/>
        <v>0</v>
      </c>
      <c r="EF37" s="364">
        <f t="shared" si="402"/>
        <v>0</v>
      </c>
      <c r="EG37" s="364">
        <f t="shared" si="403"/>
        <v>1</v>
      </c>
      <c r="EH37" s="364">
        <f t="shared" si="404"/>
        <v>0</v>
      </c>
      <c r="EI37" s="364">
        <f t="shared" si="405"/>
        <v>0</v>
      </c>
      <c r="EJ37" s="364">
        <f t="shared" si="406"/>
        <v>1</v>
      </c>
      <c r="EK37" s="364">
        <f t="shared" si="407"/>
        <v>0</v>
      </c>
      <c r="EL37" s="364">
        <f t="shared" si="408"/>
        <v>0</v>
      </c>
      <c r="EM37" s="364">
        <f t="shared" si="409"/>
        <v>1</v>
      </c>
      <c r="EN37" s="364">
        <f t="shared" si="410"/>
        <v>0</v>
      </c>
      <c r="EO37" s="364">
        <f t="shared" si="411"/>
        <v>0</v>
      </c>
      <c r="EP37" s="364">
        <f t="shared" si="412"/>
        <v>1</v>
      </c>
      <c r="EQ37" s="364">
        <f t="shared" si="413"/>
        <v>0</v>
      </c>
      <c r="ER37" s="364">
        <f t="shared" si="414"/>
        <v>0</v>
      </c>
      <c r="ES37" s="364">
        <f t="shared" si="415"/>
        <v>1</v>
      </c>
      <c r="ET37" s="364">
        <f t="shared" si="416"/>
        <v>0</v>
      </c>
      <c r="EU37" s="364">
        <f t="shared" si="417"/>
        <v>0</v>
      </c>
      <c r="EV37" s="364">
        <f t="shared" si="418"/>
        <v>1</v>
      </c>
      <c r="EW37" s="364">
        <f t="shared" si="419"/>
        <v>0</v>
      </c>
      <c r="EX37" s="364">
        <f t="shared" si="420"/>
        <v>0</v>
      </c>
      <c r="EY37" s="364">
        <f t="shared" si="421"/>
        <v>1</v>
      </c>
      <c r="EZ37" s="364">
        <f t="shared" si="422"/>
        <v>0</v>
      </c>
      <c r="FA37" s="364">
        <f t="shared" si="423"/>
        <v>0</v>
      </c>
      <c r="FB37" s="364">
        <f t="shared" si="424"/>
        <v>1</v>
      </c>
      <c r="FC37" s="364">
        <f t="shared" si="425"/>
        <v>0</v>
      </c>
      <c r="FD37" s="364">
        <f t="shared" si="426"/>
        <v>0</v>
      </c>
      <c r="FE37" s="361"/>
      <c r="FF37" s="361"/>
      <c r="FG37" s="361"/>
      <c r="FH37" s="361"/>
      <c r="FI37" s="361"/>
      <c r="FJ37" s="361"/>
      <c r="FK37" s="361"/>
      <c r="FL37" s="361"/>
      <c r="FM37" s="361"/>
      <c r="FN37" s="361"/>
      <c r="FO37" s="361"/>
      <c r="FP37" s="361"/>
      <c r="FQ37" s="361"/>
      <c r="FR37" s="361"/>
      <c r="FS37" s="361"/>
      <c r="FT37" s="361"/>
      <c r="FU37" s="361"/>
      <c r="FV37" s="361"/>
      <c r="FW37" s="361"/>
      <c r="FX37" s="361"/>
      <c r="FY37" s="361"/>
      <c r="FZ37" s="361"/>
      <c r="GA37" s="361"/>
      <c r="GB37" s="361"/>
      <c r="GC37" s="361"/>
      <c r="GD37" s="361"/>
      <c r="GE37" s="361"/>
      <c r="GF37" s="361"/>
      <c r="GG37" s="297"/>
      <c r="GH37" s="297"/>
      <c r="GI37" s="297"/>
      <c r="GJ37" s="297"/>
      <c r="GK37" s="297"/>
      <c r="GL37" s="297"/>
      <c r="GM37" s="297"/>
      <c r="GN37" s="297"/>
      <c r="GO37" s="297"/>
      <c r="GP37" s="297"/>
      <c r="GQ37" s="297"/>
      <c r="GR37" s="297"/>
      <c r="GS37" s="297"/>
      <c r="GT37" s="297"/>
      <c r="GU37" s="297"/>
      <c r="GV37" s="297"/>
      <c r="GW37" s="297"/>
      <c r="GX37" s="297"/>
      <c r="GY37" s="297"/>
      <c r="GZ37" s="297"/>
    </row>
    <row r="38" spans="1:211" s="390" customFormat="1" ht="15" customHeight="1" thickBot="1" x14ac:dyDescent="0.25">
      <c r="A38" s="389">
        <f>SWDATA!O23</f>
        <v>0</v>
      </c>
      <c r="B38" s="389">
        <f>SWDATA!M23</f>
        <v>0</v>
      </c>
      <c r="C38" s="390">
        <f>IF(AND(SWDATA!M23=1,SWDATA!Q23="promotions"),SWDATA!P23,0)</f>
        <v>0</v>
      </c>
      <c r="D38" s="391">
        <f>ROW(SWDATA!M23)</f>
        <v>23</v>
      </c>
      <c r="E38" s="392">
        <f t="shared" si="427"/>
        <v>0</v>
      </c>
      <c r="F38" s="393">
        <f t="shared" si="271"/>
        <v>1</v>
      </c>
      <c r="G38" s="389" t="str">
        <f t="shared" si="272"/>
        <v/>
      </c>
      <c r="H38" s="394"/>
      <c r="I38" s="395"/>
      <c r="J38" s="396">
        <f t="shared" si="273"/>
        <v>0</v>
      </c>
      <c r="K38" s="397" t="str">
        <f t="shared" si="274"/>
        <v/>
      </c>
      <c r="L38" s="398"/>
      <c r="M38" s="399"/>
      <c r="N38" s="400" t="str">
        <f>IF(LEN(SWDATA!F23)=0,"",N37)</f>
        <v/>
      </c>
      <c r="O38" s="401" t="str">
        <f>IF(LEN(SWDATA!G23)=0,"",O37)</f>
        <v/>
      </c>
      <c r="P38" s="402" t="str">
        <f>IF(LEN(SWDATA!C23)=0,"",SWDATA!C23)</f>
        <v/>
      </c>
      <c r="Q38" s="403" t="str">
        <f t="shared" si="198"/>
        <v/>
      </c>
      <c r="R38" s="404" t="s">
        <v>261</v>
      </c>
      <c r="S38" s="405" t="s">
        <v>485</v>
      </c>
      <c r="T38" s="405"/>
      <c r="U38" s="406" t="s">
        <v>590</v>
      </c>
      <c r="V38" s="407" t="s">
        <v>221</v>
      </c>
      <c r="W38" s="408">
        <f>IF(OR(Is_Loading,LEN($A38)=0),"",SWDATA!P23)</f>
        <v>0</v>
      </c>
      <c r="X38" s="409">
        <f>IF(OR(Is_Loading,LEN($A38)=0),"",SWDATA!Q23)</f>
        <v>0</v>
      </c>
      <c r="Y38" s="409">
        <f>IF(OR(Is_Loading,LEN($A38)=0),"",SWDATA!R23)</f>
        <v>0</v>
      </c>
      <c r="Z38" s="408" t="str">
        <f t="shared" ref="Z38" si="429">IF($A38=0,"",CHOOSE($F38,SUM(W38:Y38),SUM(W38:Y38)/3,Y38))</f>
        <v/>
      </c>
      <c r="AA38" s="408">
        <f>IF(OR(Is_Loading,LEN($A38)=0),"",SWDATA!T23)</f>
        <v>0</v>
      </c>
      <c r="AB38" s="409">
        <f>IF(OR(Is_Loading,LEN($A38)=0),"",SWDATA!U23)</f>
        <v>0</v>
      </c>
      <c r="AC38" s="409">
        <f>IF(OR(Is_Loading,LEN($A38)=0),"",SWDATA!V23)</f>
        <v>0</v>
      </c>
      <c r="AD38" s="408" t="str">
        <f t="shared" si="276"/>
        <v/>
      </c>
      <c r="AE38" s="408">
        <f>IF(OR(Is_Loading,LEN($A38)=0),"",SWDATA!X23)</f>
        <v>0</v>
      </c>
      <c r="AF38" s="409">
        <f>IF(OR(Is_Loading,LEN($A38)=0),"",SWDATA!Y23)</f>
        <v>0</v>
      </c>
      <c r="AG38" s="409">
        <f>IF(OR(Is_Loading,LEN($A38)=0),"",SWDATA!Z23)</f>
        <v>0</v>
      </c>
      <c r="AH38" s="408" t="str">
        <f t="shared" si="277"/>
        <v/>
      </c>
      <c r="AI38" s="408">
        <f>IF(OR(Is_Loading,LEN($A38)=0),"",SWDATA!AB23)</f>
        <v>0</v>
      </c>
      <c r="AJ38" s="409">
        <f>IF(OR(Is_Loading,LEN($A38)=0),"",SWDATA!AC23)</f>
        <v>0</v>
      </c>
      <c r="AK38" s="409">
        <f>IF(OR(Is_Loading,LEN($A38)=0),"",SWDATA!AD23)</f>
        <v>0</v>
      </c>
      <c r="AL38" s="408" t="str">
        <f t="shared" si="278"/>
        <v/>
      </c>
      <c r="AM38" s="408">
        <f>IF(OR(Is_Loading,LEN($A38)=0),"",SWDATA!AF23)</f>
        <v>0</v>
      </c>
      <c r="AN38" s="409">
        <f>IF(OR(Is_Loading,LEN($A38)=0),"",SWDATA!AG23)</f>
        <v>0</v>
      </c>
      <c r="AO38" s="410">
        <f>IF(OR(Is_Loading,LEN($A38)=0),"",SWDATA!AH23)</f>
        <v>0</v>
      </c>
      <c r="AP38" s="411" t="str">
        <f t="shared" si="279"/>
        <v/>
      </c>
      <c r="AQ38" s="408">
        <f>IF(OR(Is_Loading,LEN($A38)=0),"",SWDATA!AJ23)</f>
        <v>0</v>
      </c>
      <c r="AR38" s="409">
        <f>IF(OR(Is_Loading,LEN($A38)=0),"",SWDATA!AK23)</f>
        <v>0</v>
      </c>
      <c r="AS38" s="409">
        <f>IF(OR(Is_Loading,LEN($A38)=0),"",SWDATA!AL23)</f>
        <v>0</v>
      </c>
      <c r="AT38" s="408" t="str">
        <f t="shared" si="280"/>
        <v/>
      </c>
      <c r="AU38" s="408">
        <f>IF(OR(Is_Loading,LEN($A38)=0),"",SWDATA!AN23)</f>
        <v>0</v>
      </c>
      <c r="AV38" s="409">
        <f>IF(OR(Is_Loading,LEN($A38)=0),"",SWDATA!AO23)</f>
        <v>0</v>
      </c>
      <c r="AW38" s="409">
        <f>IF(OR(Is_Loading,LEN($A38)=0),"",SWDATA!AP23)</f>
        <v>0</v>
      </c>
      <c r="AX38" s="408" t="str">
        <f t="shared" si="281"/>
        <v/>
      </c>
      <c r="AY38" s="408">
        <f>IF(OR(Is_Loading,LEN($A38)=0),"",SWDATA!AR23)</f>
        <v>0</v>
      </c>
      <c r="AZ38" s="409">
        <f>IF(OR(Is_Loading,LEN($A38)=0),"",SWDATA!AS23)</f>
        <v>0</v>
      </c>
      <c r="BA38" s="409">
        <f>IF(OR(Is_Loading,LEN($A38)=0),"",SWDATA!AT23)</f>
        <v>0</v>
      </c>
      <c r="BB38" s="408" t="str">
        <f t="shared" si="282"/>
        <v/>
      </c>
      <c r="BC38" s="408">
        <f>IF(OR(Is_Loading,LEN($A38)=0),"",SWDATA!AV23)</f>
        <v>0</v>
      </c>
      <c r="BD38" s="409">
        <f>IF(OR(Is_Loading,LEN($A38)=0),"",SWDATA!AW23)</f>
        <v>0</v>
      </c>
      <c r="BE38" s="410">
        <f>IF(OR(Is_Loading,LEN($A38)=0),"",SWDATA!AX23)</f>
        <v>0</v>
      </c>
      <c r="BF38" s="411" t="str">
        <f t="shared" si="283"/>
        <v/>
      </c>
      <c r="BG38" s="412"/>
      <c r="BH38" s="412"/>
      <c r="BI38" s="412"/>
      <c r="BJ38" s="412"/>
      <c r="BK38" s="412"/>
      <c r="BL38" s="412"/>
      <c r="BM38" s="412"/>
      <c r="BN38" s="412"/>
      <c r="BO38" s="412"/>
      <c r="BP38" s="412"/>
      <c r="BQ38" s="412"/>
      <c r="BR38" s="412"/>
      <c r="BS38" s="412"/>
      <c r="BT38" s="412"/>
      <c r="BU38" s="412"/>
      <c r="BV38" s="412"/>
      <c r="BW38" s="412"/>
      <c r="BX38" s="412"/>
      <c r="BY38" s="412"/>
      <c r="BZ38" s="412"/>
      <c r="CA38" s="412"/>
      <c r="CB38" s="412"/>
      <c r="CC38" s="412"/>
      <c r="CD38" s="412"/>
      <c r="CE38" s="412"/>
      <c r="CF38" s="412"/>
      <c r="CG38" s="412"/>
      <c r="CH38" s="412"/>
      <c r="CI38" s="412"/>
      <c r="CJ38" s="412"/>
      <c r="CK38" s="412"/>
      <c r="CL38" s="412"/>
      <c r="CM38" s="412"/>
      <c r="DO38" s="395"/>
      <c r="DP38" s="395"/>
      <c r="DQ38" s="395"/>
      <c r="DR38" s="395"/>
      <c r="DS38" s="413"/>
      <c r="DT38" s="414"/>
      <c r="DU38" s="415"/>
      <c r="DV38" s="415"/>
      <c r="DW38" s="415"/>
      <c r="DX38" s="415">
        <v>1</v>
      </c>
      <c r="DY38" s="415">
        <f t="shared" si="395"/>
        <v>0</v>
      </c>
      <c r="DZ38" s="415">
        <f t="shared" si="396"/>
        <v>0</v>
      </c>
      <c r="EA38" s="415">
        <f t="shared" si="397"/>
        <v>1</v>
      </c>
      <c r="EB38" s="415">
        <f t="shared" si="398"/>
        <v>0</v>
      </c>
      <c r="EC38" s="415">
        <f t="shared" si="399"/>
        <v>0</v>
      </c>
      <c r="ED38" s="415">
        <f t="shared" si="400"/>
        <v>1</v>
      </c>
      <c r="EE38" s="415">
        <f t="shared" si="401"/>
        <v>0</v>
      </c>
      <c r="EF38" s="415">
        <f t="shared" si="402"/>
        <v>0</v>
      </c>
      <c r="EG38" s="415">
        <f t="shared" si="403"/>
        <v>1</v>
      </c>
      <c r="EH38" s="415">
        <f t="shared" si="404"/>
        <v>0</v>
      </c>
      <c r="EI38" s="415">
        <f t="shared" si="405"/>
        <v>0</v>
      </c>
      <c r="EJ38" s="415">
        <f t="shared" si="406"/>
        <v>1</v>
      </c>
      <c r="EK38" s="415">
        <f t="shared" si="407"/>
        <v>0</v>
      </c>
      <c r="EL38" s="415">
        <f t="shared" si="408"/>
        <v>0</v>
      </c>
      <c r="EM38" s="415">
        <f t="shared" si="409"/>
        <v>1</v>
      </c>
      <c r="EN38" s="415">
        <f t="shared" si="410"/>
        <v>0</v>
      </c>
      <c r="EO38" s="415">
        <f t="shared" si="411"/>
        <v>0</v>
      </c>
      <c r="EP38" s="415">
        <f t="shared" si="412"/>
        <v>1</v>
      </c>
      <c r="EQ38" s="415">
        <f t="shared" si="413"/>
        <v>0</v>
      </c>
      <c r="ER38" s="415">
        <f t="shared" si="414"/>
        <v>0</v>
      </c>
      <c r="ES38" s="415">
        <f t="shared" si="415"/>
        <v>1</v>
      </c>
      <c r="ET38" s="415">
        <f t="shared" si="416"/>
        <v>0</v>
      </c>
      <c r="EU38" s="415">
        <f t="shared" si="417"/>
        <v>0</v>
      </c>
      <c r="EV38" s="415">
        <f t="shared" si="418"/>
        <v>1</v>
      </c>
      <c r="EW38" s="415">
        <f t="shared" si="419"/>
        <v>0</v>
      </c>
      <c r="EX38" s="415">
        <f t="shared" si="420"/>
        <v>0</v>
      </c>
      <c r="EY38" s="415">
        <f t="shared" si="421"/>
        <v>1</v>
      </c>
      <c r="EZ38" s="415">
        <f t="shared" si="422"/>
        <v>0</v>
      </c>
      <c r="FA38" s="415">
        <f t="shared" si="423"/>
        <v>0</v>
      </c>
      <c r="FB38" s="415">
        <f t="shared" si="424"/>
        <v>1</v>
      </c>
      <c r="FC38" s="415">
        <f t="shared" si="425"/>
        <v>0</v>
      </c>
      <c r="FD38" s="415">
        <f t="shared" si="426"/>
        <v>0</v>
      </c>
      <c r="FE38" s="416"/>
      <c r="FF38" s="413"/>
      <c r="FG38" s="413"/>
      <c r="FH38" s="413"/>
      <c r="FI38" s="413"/>
      <c r="FJ38" s="413"/>
      <c r="FK38" s="413"/>
      <c r="FL38" s="413"/>
      <c r="FM38" s="413"/>
      <c r="FN38" s="413"/>
      <c r="FO38" s="413"/>
      <c r="FP38" s="413"/>
      <c r="FQ38" s="413"/>
      <c r="FR38" s="413"/>
      <c r="FS38" s="413"/>
      <c r="FT38" s="413"/>
      <c r="FU38" s="413"/>
      <c r="FV38" s="413"/>
      <c r="FW38" s="413"/>
      <c r="FX38" s="413"/>
      <c r="FY38" s="413"/>
      <c r="FZ38" s="413"/>
      <c r="GA38" s="413"/>
      <c r="GB38" s="413"/>
      <c r="GC38" s="413"/>
      <c r="GD38" s="413"/>
      <c r="GE38" s="413"/>
      <c r="GF38" s="413"/>
      <c r="GG38" s="417"/>
      <c r="GH38" s="417"/>
      <c r="GI38" s="417"/>
      <c r="GJ38" s="417"/>
      <c r="GK38" s="417"/>
      <c r="GL38" s="417"/>
      <c r="GM38" s="417"/>
      <c r="GN38" s="417"/>
      <c r="GO38" s="417"/>
      <c r="GP38" s="417"/>
      <c r="GQ38" s="417"/>
      <c r="GR38" s="417"/>
      <c r="GS38" s="417"/>
      <c r="GT38" s="417"/>
      <c r="GU38" s="417"/>
      <c r="GV38" s="417"/>
      <c r="GW38" s="417"/>
      <c r="GX38" s="417"/>
      <c r="GY38" s="417"/>
      <c r="GZ38" s="417"/>
      <c r="HA38" s="417"/>
      <c r="HB38" s="417"/>
      <c r="HC38" s="417"/>
    </row>
    <row r="39" spans="1:211" s="347" customFormat="1" ht="15" customHeight="1" thickTop="1" x14ac:dyDescent="0.2">
      <c r="A39" s="192">
        <f>SWDATA!O24</f>
        <v>0</v>
      </c>
      <c r="B39" s="192">
        <f>SWDATA!M24</f>
        <v>0</v>
      </c>
      <c r="C39" s="201">
        <f>IF(AND(SWDATA!M24=1,SWDATA!Q24="promotions"),SWDATA!P24,0)</f>
        <v>0</v>
      </c>
      <c r="D39" s="200">
        <f>ROW(SWDATA!M24)</f>
        <v>24</v>
      </c>
      <c r="E39" s="202">
        <f t="shared" si="427"/>
        <v>0</v>
      </c>
      <c r="F39" s="203">
        <f t="shared" si="271"/>
        <v>1</v>
      </c>
      <c r="G39" s="192" t="str">
        <f t="shared" si="272"/>
        <v/>
      </c>
      <c r="H39" s="311"/>
      <c r="I39" s="382"/>
      <c r="J39" s="237">
        <f t="shared" si="273"/>
        <v>0</v>
      </c>
      <c r="K39" s="238" t="str">
        <f t="shared" si="274"/>
        <v/>
      </c>
      <c r="L39" s="338"/>
      <c r="M39" s="340"/>
      <c r="N39" s="335" t="str">
        <f>IF(LEN(SWDATA!F24)=0,"",IF(LEN(SWDATA!G24)=0,"",IF($O$12="ID",MID(SWDATA!G24,FIND("|",SWDATA!G24)+1,FIND("~~",SWDATA!G24)-FIND("|",SWDATA!G24)-1),IF($O$12="Desc",RIGHT(SWDATA!G24,LEN(SWDATA!G24)-FIND("~~",SWDATA!G24)-1),RIGHT(SWDATA!G24,LEN(SWDATA!G24)-FIND("|",SWDATA!G24))))))</f>
        <v/>
      </c>
      <c r="O39" s="239" t="str">
        <f>IF(LEN(SWDATA!G24)=0,"",IF(LEN(SWDATA!H24)=0,"",IF($O$12="ID",MID(SWDATA!H24,FIND("|",SWDATA!H24)+1,FIND("~~",SWDATA!H24)-FIND("|",SWDATA!H24)-1),IF($O$12="Desc",RIGHT(SWDATA!H24,LEN(SWDATA!H24)-FIND("~~",SWDATA!H24)-1),RIGHT(SWDATA!H24,LEN(SWDATA!H24)-FIND("|",SWDATA!H24))))))</f>
        <v/>
      </c>
      <c r="P39" s="252" t="str">
        <f>IF(LEN(SWDATA!C24)=0,"",SWDATA!C24)</f>
        <v/>
      </c>
      <c r="Q39" s="310" t="str">
        <f t="shared" si="198"/>
        <v/>
      </c>
      <c r="R39" s="223" t="s">
        <v>261</v>
      </c>
      <c r="S39" s="224" t="s">
        <v>485</v>
      </c>
      <c r="T39" s="224"/>
      <c r="U39" s="263" t="s">
        <v>583</v>
      </c>
      <c r="V39" s="205" t="s">
        <v>221</v>
      </c>
      <c r="W39" s="265">
        <f>IF(OR(Is_Loading,LEN($A39)=0),"",SWDATA!P24)</f>
        <v>0</v>
      </c>
      <c r="X39" s="266">
        <f>IF(OR(Is_Loading,LEN($A39)=0),"",SWDATA!Q24)</f>
        <v>0</v>
      </c>
      <c r="Y39" s="266">
        <f>IF(OR(Is_Loading,LEN($A39)=0),"",SWDATA!R24)</f>
        <v>0</v>
      </c>
      <c r="Z39" s="265" t="str">
        <f t="shared" ref="Z39" si="430">IF($A39=0,"",CHOOSE($F39,SUM(W39:Y39),SUM(W39:Y39)/3,Y39))</f>
        <v/>
      </c>
      <c r="AA39" s="265">
        <f>IF(OR(Is_Loading,LEN($A39)=0),"",SWDATA!T24)</f>
        <v>0</v>
      </c>
      <c r="AB39" s="266">
        <f>IF(OR(Is_Loading,LEN($A39)=0),"",SWDATA!U24)</f>
        <v>0</v>
      </c>
      <c r="AC39" s="266">
        <f>IF(OR(Is_Loading,LEN($A39)=0),"",SWDATA!V24)</f>
        <v>0</v>
      </c>
      <c r="AD39" s="265" t="str">
        <f t="shared" si="276"/>
        <v/>
      </c>
      <c r="AE39" s="265">
        <f>IF(OR(Is_Loading,LEN($A39)=0),"",SWDATA!X24)</f>
        <v>0</v>
      </c>
      <c r="AF39" s="266">
        <f>IF(OR(Is_Loading,LEN($A39)=0),"",SWDATA!Y24)</f>
        <v>0</v>
      </c>
      <c r="AG39" s="266">
        <f>IF(OR(Is_Loading,LEN($A39)=0),"",SWDATA!Z24)</f>
        <v>0</v>
      </c>
      <c r="AH39" s="265" t="str">
        <f t="shared" si="277"/>
        <v/>
      </c>
      <c r="AI39" s="265">
        <f>IF(OR(Is_Loading,LEN($A39)=0),"",SWDATA!AB24)</f>
        <v>0</v>
      </c>
      <c r="AJ39" s="266">
        <f>IF(OR(Is_Loading,LEN($A39)=0),"",SWDATA!AC24)</f>
        <v>0</v>
      </c>
      <c r="AK39" s="266">
        <f>IF(OR(Is_Loading,LEN($A39)=0),"",SWDATA!AD24)</f>
        <v>0</v>
      </c>
      <c r="AL39" s="265" t="str">
        <f t="shared" si="278"/>
        <v/>
      </c>
      <c r="AM39" s="265">
        <f>IF(OR(Is_Loading,LEN($A39)=0),"",SWDATA!AF24)</f>
        <v>0</v>
      </c>
      <c r="AN39" s="266">
        <f>IF(OR(Is_Loading,LEN($A39)=0),"",SWDATA!AG24)</f>
        <v>0</v>
      </c>
      <c r="AO39" s="320">
        <f>IF(OR(Is_Loading,LEN($A39)=0),"",SWDATA!AH24)</f>
        <v>0</v>
      </c>
      <c r="AP39" s="317" t="str">
        <f t="shared" si="279"/>
        <v/>
      </c>
      <c r="AQ39" s="265">
        <f>IF(OR(Is_Loading,LEN($A39)=0),"",SWDATA!AJ24)</f>
        <v>0</v>
      </c>
      <c r="AR39" s="266">
        <f>IF(OR(Is_Loading,LEN($A39)=0),"",SWDATA!AK24)</f>
        <v>0</v>
      </c>
      <c r="AS39" s="266">
        <f>IF(OR(Is_Loading,LEN($A39)=0),"",SWDATA!AL24)</f>
        <v>0</v>
      </c>
      <c r="AT39" s="265" t="str">
        <f t="shared" si="280"/>
        <v/>
      </c>
      <c r="AU39" s="265">
        <f>IF(OR(Is_Loading,LEN($A39)=0),"",SWDATA!AN24)</f>
        <v>0</v>
      </c>
      <c r="AV39" s="266">
        <f>IF(OR(Is_Loading,LEN($A39)=0),"",SWDATA!AO24)</f>
        <v>0</v>
      </c>
      <c r="AW39" s="266">
        <f>IF(OR(Is_Loading,LEN($A39)=0),"",SWDATA!AP24)</f>
        <v>0</v>
      </c>
      <c r="AX39" s="265" t="str">
        <f t="shared" si="281"/>
        <v/>
      </c>
      <c r="AY39" s="265">
        <f>IF(OR(Is_Loading,LEN($A39)=0),"",SWDATA!AR24)</f>
        <v>0</v>
      </c>
      <c r="AZ39" s="266">
        <f>IF(OR(Is_Loading,LEN($A39)=0),"",SWDATA!AS24)</f>
        <v>0</v>
      </c>
      <c r="BA39" s="266">
        <f>IF(OR(Is_Loading,LEN($A39)=0),"",SWDATA!AT24)</f>
        <v>0</v>
      </c>
      <c r="BB39" s="265" t="str">
        <f t="shared" si="282"/>
        <v/>
      </c>
      <c r="BC39" s="265">
        <f>IF(OR(Is_Loading,LEN($A39)=0),"",SWDATA!AV24)</f>
        <v>0</v>
      </c>
      <c r="BD39" s="266">
        <f>IF(OR(Is_Loading,LEN($A39)=0),"",SWDATA!AW24)</f>
        <v>0</v>
      </c>
      <c r="BE39" s="320">
        <f>IF(OR(Is_Loading,LEN($A39)=0),"",SWDATA!AX24)</f>
        <v>0</v>
      </c>
      <c r="BF39" s="317" t="str">
        <f t="shared" si="283"/>
        <v/>
      </c>
      <c r="BG39"/>
      <c r="BH39"/>
      <c r="BI39"/>
      <c r="BJ39"/>
      <c r="BK39"/>
      <c r="BL39"/>
      <c r="BM39"/>
      <c r="BN39"/>
      <c r="BO39"/>
      <c r="BP39"/>
      <c r="BQ39"/>
      <c r="BR39"/>
      <c r="BS39"/>
      <c r="BT39"/>
      <c r="BU39"/>
      <c r="BV39"/>
      <c r="BW39"/>
      <c r="BX39"/>
      <c r="BY39"/>
      <c r="BZ39"/>
      <c r="CA39"/>
      <c r="CB39"/>
      <c r="CC39"/>
      <c r="CD39"/>
      <c r="CE39"/>
      <c r="CF39"/>
      <c r="CG39"/>
      <c r="CH39"/>
      <c r="CI39"/>
      <c r="CJ39"/>
      <c r="CK39"/>
      <c r="CL39"/>
      <c r="CM39"/>
      <c r="CN39" s="201"/>
      <c r="CO39" s="201"/>
      <c r="CP39" s="201"/>
      <c r="CQ39" s="201"/>
      <c r="CR39" s="201"/>
      <c r="CS39" s="201"/>
      <c r="CT39" s="201"/>
      <c r="CU39" s="201"/>
      <c r="CV39" s="201"/>
      <c r="CW39" s="201"/>
      <c r="CX39" s="201"/>
      <c r="CY39" s="201"/>
      <c r="CZ39" s="201"/>
      <c r="DA39" s="201"/>
      <c r="DB39" s="201"/>
      <c r="DC39" s="201"/>
      <c r="DD39" s="201"/>
      <c r="DE39" s="201"/>
      <c r="DF39" s="201"/>
      <c r="DG39" s="201"/>
      <c r="DH39" s="201"/>
      <c r="DI39" s="201"/>
      <c r="DJ39" s="201"/>
      <c r="DK39" s="201"/>
      <c r="DL39" s="201"/>
      <c r="DM39" s="201"/>
      <c r="DN39" s="201"/>
      <c r="DO39" s="374"/>
      <c r="DP39" s="374"/>
      <c r="DQ39" s="374"/>
      <c r="DR39" s="374"/>
      <c r="DS39" s="361"/>
      <c r="DT39" s="375"/>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77"/>
      <c r="FF39" s="361"/>
      <c r="FG39" s="361"/>
      <c r="FH39" s="361"/>
      <c r="FI39" s="361"/>
      <c r="FJ39" s="361"/>
      <c r="FK39" s="361"/>
      <c r="FL39" s="361"/>
      <c r="FM39" s="361"/>
      <c r="FN39" s="361"/>
      <c r="FO39" s="361"/>
      <c r="FP39" s="361"/>
      <c r="FQ39" s="361"/>
      <c r="FR39" s="361"/>
      <c r="FS39" s="361"/>
      <c r="FT39" s="361"/>
      <c r="FU39" s="361"/>
      <c r="FV39" s="361"/>
      <c r="FW39" s="361"/>
      <c r="FX39" s="361"/>
      <c r="FY39" s="361"/>
      <c r="FZ39" s="361"/>
      <c r="GA39" s="361"/>
      <c r="GB39" s="361"/>
      <c r="GC39" s="361"/>
      <c r="GD39" s="361"/>
      <c r="GE39" s="361"/>
      <c r="GF39" s="361"/>
      <c r="GG39" s="297"/>
      <c r="GH39" s="297"/>
      <c r="GI39" s="297"/>
      <c r="GJ39" s="297"/>
      <c r="GK39" s="297"/>
      <c r="GL39" s="297"/>
      <c r="GM39" s="297"/>
      <c r="GN39" s="297"/>
      <c r="GO39" s="297"/>
      <c r="GP39" s="297"/>
      <c r="GQ39" s="297"/>
      <c r="GR39" s="297"/>
      <c r="GS39" s="297"/>
      <c r="GT39" s="297"/>
      <c r="GU39" s="297"/>
      <c r="GV39" s="297"/>
      <c r="GW39" s="297"/>
      <c r="GX39" s="297"/>
      <c r="GY39" s="297"/>
      <c r="GZ39" s="297"/>
      <c r="HA39" s="297"/>
      <c r="HB39" s="297"/>
      <c r="HC39" s="297"/>
    </row>
    <row r="40" spans="1:211" s="347" customFormat="1" ht="15" customHeight="1" x14ac:dyDescent="0.2">
      <c r="A40" s="192">
        <f>SWDATA!O25</f>
        <v>0</v>
      </c>
      <c r="B40" s="192">
        <f>SWDATA!M25</f>
        <v>0</v>
      </c>
      <c r="C40" s="201">
        <f>IF(AND(SWDATA!M25=1,SWDATA!Q25="promotions"),SWDATA!P25,0)</f>
        <v>0</v>
      </c>
      <c r="D40" s="200">
        <f>ROW(SWDATA!M25)</f>
        <v>25</v>
      </c>
      <c r="E40" s="202">
        <f t="shared" si="427"/>
        <v>0</v>
      </c>
      <c r="F40" s="203">
        <f t="shared" si="271"/>
        <v>1</v>
      </c>
      <c r="G40" s="192" t="str">
        <f t="shared" si="272"/>
        <v/>
      </c>
      <c r="H40" s="204"/>
      <c r="I40" s="382"/>
      <c r="J40" s="237">
        <f t="shared" si="273"/>
        <v>0</v>
      </c>
      <c r="K40" s="238" t="str">
        <f t="shared" si="274"/>
        <v/>
      </c>
      <c r="L40" s="338"/>
      <c r="M40" s="341"/>
      <c r="N40" s="336" t="str">
        <f>IF(LEN(SWDATA!F25)=0,"",N39)</f>
        <v/>
      </c>
      <c r="O40" s="295" t="str">
        <f>IF(LEN(SWDATA!G25)=0,"",O39)</f>
        <v/>
      </c>
      <c r="P40" s="296" t="str">
        <f>IF(LEN(SWDATA!C25)=0,"",SWDATA!C25)</f>
        <v/>
      </c>
      <c r="Q40" s="310" t="str">
        <f t="shared" si="198"/>
        <v/>
      </c>
      <c r="R40" s="223" t="s">
        <v>261</v>
      </c>
      <c r="S40" s="224" t="s">
        <v>485</v>
      </c>
      <c r="T40" s="224"/>
      <c r="U40" s="264" t="s">
        <v>580</v>
      </c>
      <c r="V40" s="205" t="s">
        <v>221</v>
      </c>
      <c r="W40" s="265">
        <f>IF(OR(Is_Loading,LEN($A40)=0),"",SWDATA!P25)</f>
        <v>0</v>
      </c>
      <c r="X40" s="266">
        <f>IF(OR(Is_Loading,LEN($A40)=0),"",SWDATA!Q25)</f>
        <v>0</v>
      </c>
      <c r="Y40" s="266">
        <f>IF(OR(Is_Loading,LEN($A40)=0),"",SWDATA!R25)</f>
        <v>0</v>
      </c>
      <c r="Z40" s="265" t="str">
        <f t="shared" ref="Z40:Z41" si="431">IF($A40=0,"",CHOOSE($F40,SUM(W40:Y40),SUM(W40:Y40)/3,Y40))</f>
        <v/>
      </c>
      <c r="AA40" s="265">
        <f>IF(OR(Is_Loading,LEN($A40)=0),"",SWDATA!T25)</f>
        <v>0</v>
      </c>
      <c r="AB40" s="266">
        <f>IF(OR(Is_Loading,LEN($A40)=0),"",SWDATA!U25)</f>
        <v>0</v>
      </c>
      <c r="AC40" s="266">
        <f>IF(OR(Is_Loading,LEN($A40)=0),"",SWDATA!V25)</f>
        <v>0</v>
      </c>
      <c r="AD40" s="265" t="str">
        <f t="shared" si="276"/>
        <v/>
      </c>
      <c r="AE40" s="265">
        <f>IF(OR(Is_Loading,LEN($A40)=0),"",SWDATA!X25)</f>
        <v>0</v>
      </c>
      <c r="AF40" s="266">
        <f>IF(OR(Is_Loading,LEN($A40)=0),"",SWDATA!Y25)</f>
        <v>0</v>
      </c>
      <c r="AG40" s="266">
        <f>IF(OR(Is_Loading,LEN($A40)=0),"",SWDATA!Z25)</f>
        <v>0</v>
      </c>
      <c r="AH40" s="265" t="str">
        <f t="shared" si="277"/>
        <v/>
      </c>
      <c r="AI40" s="265">
        <f>IF(OR(Is_Loading,LEN($A40)=0),"",SWDATA!AB25)</f>
        <v>0</v>
      </c>
      <c r="AJ40" s="266">
        <f>IF(OR(Is_Loading,LEN($A40)=0),"",SWDATA!AC25)</f>
        <v>0</v>
      </c>
      <c r="AK40" s="266">
        <f>IF(OR(Is_Loading,LEN($A40)=0),"",SWDATA!AD25)</f>
        <v>0</v>
      </c>
      <c r="AL40" s="265" t="str">
        <f t="shared" si="278"/>
        <v/>
      </c>
      <c r="AM40" s="265">
        <f>IF(OR(Is_Loading,LEN($A40)=0),"",SWDATA!AF25)</f>
        <v>0</v>
      </c>
      <c r="AN40" s="266">
        <f>IF(OR(Is_Loading,LEN($A40)=0),"",SWDATA!AG25)</f>
        <v>0</v>
      </c>
      <c r="AO40" s="320">
        <f>IF(OR(Is_Loading,LEN($A40)=0),"",SWDATA!AH25)</f>
        <v>0</v>
      </c>
      <c r="AP40" s="317" t="str">
        <f t="shared" si="279"/>
        <v/>
      </c>
      <c r="AQ40" s="265">
        <f>IF(OR(Is_Loading,LEN($A40)=0),"",SWDATA!AJ25)</f>
        <v>0</v>
      </c>
      <c r="AR40" s="266">
        <f>IF(OR(Is_Loading,LEN($A40)=0),"",SWDATA!AK25)</f>
        <v>0</v>
      </c>
      <c r="AS40" s="266">
        <f>IF(OR(Is_Loading,LEN($A40)=0),"",SWDATA!AL25)</f>
        <v>0</v>
      </c>
      <c r="AT40" s="265" t="str">
        <f t="shared" si="280"/>
        <v/>
      </c>
      <c r="AU40" s="265">
        <f>IF(OR(Is_Loading,LEN($A40)=0),"",SWDATA!AN25)</f>
        <v>0</v>
      </c>
      <c r="AV40" s="266">
        <f>IF(OR(Is_Loading,LEN($A40)=0),"",SWDATA!AO25)</f>
        <v>0</v>
      </c>
      <c r="AW40" s="266">
        <f>IF(OR(Is_Loading,LEN($A40)=0),"",SWDATA!AP25)</f>
        <v>0</v>
      </c>
      <c r="AX40" s="265" t="str">
        <f t="shared" si="281"/>
        <v/>
      </c>
      <c r="AY40" s="265">
        <f>IF(OR(Is_Loading,LEN($A40)=0),"",SWDATA!AR25)</f>
        <v>0</v>
      </c>
      <c r="AZ40" s="266">
        <f>IF(OR(Is_Loading,LEN($A40)=0),"",SWDATA!AS25)</f>
        <v>0</v>
      </c>
      <c r="BA40" s="266">
        <f>IF(OR(Is_Loading,LEN($A40)=0),"",SWDATA!AT25)</f>
        <v>0</v>
      </c>
      <c r="BB40" s="265" t="str">
        <f t="shared" si="282"/>
        <v/>
      </c>
      <c r="BC40" s="265">
        <f>IF(OR(Is_Loading,LEN($A40)=0),"",SWDATA!AV25)</f>
        <v>0</v>
      </c>
      <c r="BD40" s="266">
        <f>IF(OR(Is_Loading,LEN($A40)=0),"",SWDATA!AW25)</f>
        <v>0</v>
      </c>
      <c r="BE40" s="320">
        <f>IF(OR(Is_Loading,LEN($A40)=0),"",SWDATA!AX25)</f>
        <v>0</v>
      </c>
      <c r="BF40" s="317" t="str">
        <f t="shared" si="283"/>
        <v/>
      </c>
      <c r="BG40"/>
      <c r="BH40"/>
      <c r="BI40"/>
      <c r="BJ40"/>
      <c r="BK40"/>
      <c r="BL40"/>
      <c r="BM40"/>
      <c r="BN40"/>
      <c r="BO40"/>
      <c r="BP40"/>
      <c r="BQ40"/>
      <c r="BR40"/>
      <c r="BS40"/>
      <c r="BT40"/>
      <c r="BU40"/>
      <c r="BV40"/>
      <c r="BW40"/>
      <c r="BX40"/>
      <c r="BY40"/>
      <c r="BZ40"/>
      <c r="CA40"/>
      <c r="CB40"/>
      <c r="CC40"/>
      <c r="CD40"/>
      <c r="CE40"/>
      <c r="CF40"/>
      <c r="CG40"/>
      <c r="CH40"/>
      <c r="CI40"/>
      <c r="CJ40"/>
      <c r="CK40"/>
      <c r="CL40"/>
      <c r="CM40"/>
      <c r="CN40" s="201"/>
      <c r="CO40" s="201"/>
      <c r="CP40" s="201"/>
      <c r="CQ40" s="201"/>
      <c r="CR40" s="201"/>
      <c r="CS40" s="201"/>
      <c r="CT40" s="201"/>
      <c r="CU40" s="201"/>
      <c r="CV40" s="201"/>
      <c r="CW40" s="201"/>
      <c r="CX40" s="201"/>
      <c r="CY40" s="201"/>
      <c r="CZ40" s="201"/>
      <c r="DA40" s="201"/>
      <c r="DB40" s="201"/>
      <c r="DC40" s="201"/>
      <c r="DD40" s="201"/>
      <c r="DE40" s="201"/>
      <c r="DF40" s="201"/>
      <c r="DG40" s="201"/>
      <c r="DH40" s="201"/>
      <c r="DI40" s="201"/>
      <c r="DJ40" s="201"/>
      <c r="DK40" s="201"/>
      <c r="DL40" s="201"/>
      <c r="DM40" s="201"/>
      <c r="DN40" s="201"/>
      <c r="DO40" s="374"/>
      <c r="DP40" s="374"/>
      <c r="DQ40" s="374"/>
      <c r="DR40" s="374"/>
      <c r="DS40" s="361"/>
      <c r="DT40" s="361"/>
      <c r="DU40" s="364">
        <f t="shared" ref="DU40" si="432">COLUMN(W38)</f>
        <v>23</v>
      </c>
      <c r="DV40" s="364">
        <f t="shared" ref="DV40" si="433">SUM(DU40)+DV41+1</f>
        <v>24</v>
      </c>
      <c r="DW40" s="364">
        <f t="shared" ref="DW40" si="434">SUM(DV40)+DW41+1</f>
        <v>25</v>
      </c>
      <c r="DX40" s="364">
        <f t="shared" ref="DX40" si="435">SUM(DW40)+DX41+1</f>
        <v>27</v>
      </c>
      <c r="DY40" s="364">
        <f t="shared" ref="DY40" si="436">SUM(DX40)+DY41+1</f>
        <v>28</v>
      </c>
      <c r="DZ40" s="364">
        <f t="shared" ref="DZ40" si="437">SUM(DY40)+DZ41+1</f>
        <v>29</v>
      </c>
      <c r="EA40" s="364">
        <f t="shared" ref="EA40" si="438">SUM(DZ40)+EA41+1</f>
        <v>31</v>
      </c>
      <c r="EB40" s="364">
        <f t="shared" ref="EB40" si="439">SUM(EA40)+EB41+1</f>
        <v>32</v>
      </c>
      <c r="EC40" s="364">
        <f t="shared" ref="EC40" si="440">SUM(EB40)+EC41+1</f>
        <v>33</v>
      </c>
      <c r="ED40" s="364">
        <f t="shared" ref="ED40" si="441">SUM(EC40)+ED41+1</f>
        <v>35</v>
      </c>
      <c r="EE40" s="364">
        <f t="shared" ref="EE40" si="442">SUM(ED40)+EE41+1</f>
        <v>36</v>
      </c>
      <c r="EF40" s="364">
        <f t="shared" ref="EF40" si="443">SUM(EE40)+EF41+1</f>
        <v>37</v>
      </c>
      <c r="EG40" s="364">
        <f t="shared" ref="EG40" si="444">SUM(EF40)+EG41+1</f>
        <v>39</v>
      </c>
      <c r="EH40" s="364">
        <f t="shared" ref="EH40" si="445">SUM(EG40)+EH41+1</f>
        <v>40</v>
      </c>
      <c r="EI40" s="364">
        <f t="shared" ref="EI40" si="446">SUM(EH40)+EI41+1</f>
        <v>41</v>
      </c>
      <c r="EJ40" s="364">
        <f t="shared" ref="EJ40" si="447">SUM(EI40)+EJ41+1</f>
        <v>43</v>
      </c>
      <c r="EK40" s="364">
        <f t="shared" ref="EK40" si="448">SUM(EJ40)+EK41+1</f>
        <v>44</v>
      </c>
      <c r="EL40" s="364">
        <f t="shared" ref="EL40" si="449">SUM(EK40)+EL41+1</f>
        <v>45</v>
      </c>
      <c r="EM40" s="364">
        <f t="shared" ref="EM40" si="450">SUM(EL40)+EM41+1</f>
        <v>47</v>
      </c>
      <c r="EN40" s="364">
        <f t="shared" ref="EN40" si="451">SUM(EM40)+EN41+1</f>
        <v>48</v>
      </c>
      <c r="EO40" s="364">
        <f t="shared" ref="EO40" si="452">SUM(EN40)+EO41+1</f>
        <v>49</v>
      </c>
      <c r="EP40" s="364">
        <f t="shared" ref="EP40" si="453">SUM(EO40)+EP41+1</f>
        <v>51</v>
      </c>
      <c r="EQ40" s="364">
        <f t="shared" ref="EQ40" si="454">SUM(EP40)+EQ41+1</f>
        <v>52</v>
      </c>
      <c r="ER40" s="364">
        <f t="shared" ref="ER40" si="455">SUM(EQ40)+ER41+1</f>
        <v>53</v>
      </c>
      <c r="ES40" s="364">
        <f t="shared" ref="ES40" si="456">SUM(ER40)+ES41+1</f>
        <v>55</v>
      </c>
      <c r="ET40" s="364">
        <f t="shared" ref="ET40" si="457">SUM(ES40)+ET41+1</f>
        <v>56</v>
      </c>
      <c r="EU40" s="364">
        <f t="shared" ref="EU40" si="458">SUM(ET40)+EU41+1</f>
        <v>57</v>
      </c>
      <c r="EV40" s="364">
        <f t="shared" ref="EV40" si="459">SUM(EU40)+EV41+1</f>
        <v>59</v>
      </c>
      <c r="EW40" s="364">
        <f t="shared" ref="EW40" si="460">SUM(EV40)+EW41+1</f>
        <v>60</v>
      </c>
      <c r="EX40" s="364">
        <f t="shared" ref="EX40" si="461">SUM(EW40)+EX41+1</f>
        <v>61</v>
      </c>
      <c r="EY40" s="364">
        <f t="shared" ref="EY40" si="462">SUM(EX40)+EY41+1</f>
        <v>63</v>
      </c>
      <c r="EZ40" s="364">
        <f t="shared" ref="EZ40" si="463">SUM(EY40)+EZ41+1</f>
        <v>64</v>
      </c>
      <c r="FA40" s="364">
        <f t="shared" ref="FA40" si="464">SUM(EZ40)+FA41+1</f>
        <v>65</v>
      </c>
      <c r="FB40" s="364">
        <f t="shared" ref="FB40" si="465">SUM(FA40)+FB41+1</f>
        <v>67</v>
      </c>
      <c r="FC40" s="364">
        <f t="shared" ref="FC40" si="466">SUM(FB40)+FC41+1</f>
        <v>68</v>
      </c>
      <c r="FD40" s="364">
        <f t="shared" ref="FD40" si="467">SUM(FC40)+FD41+1</f>
        <v>69</v>
      </c>
      <c r="FE40" s="361"/>
      <c r="FF40" s="361"/>
      <c r="FG40" s="361"/>
      <c r="FH40" s="361"/>
      <c r="FI40" s="361"/>
      <c r="FJ40" s="361"/>
      <c r="FK40" s="361"/>
      <c r="FL40" s="361"/>
      <c r="FM40" s="361"/>
      <c r="FN40" s="361"/>
      <c r="FO40" s="361"/>
      <c r="FP40" s="361"/>
      <c r="FQ40" s="361"/>
      <c r="FR40" s="361"/>
      <c r="FS40" s="361"/>
      <c r="FT40" s="361"/>
      <c r="FU40" s="361"/>
      <c r="FV40" s="361"/>
      <c r="FW40" s="361"/>
      <c r="FX40" s="361"/>
      <c r="FY40" s="361"/>
      <c r="FZ40" s="361"/>
      <c r="GA40" s="361"/>
      <c r="GB40" s="361"/>
      <c r="GC40" s="361"/>
      <c r="GD40" s="361"/>
      <c r="GE40" s="361"/>
      <c r="GF40" s="361"/>
      <c r="GG40" s="297"/>
      <c r="GH40" s="297"/>
      <c r="GI40" s="297"/>
      <c r="GJ40" s="297"/>
      <c r="GK40" s="297"/>
      <c r="GL40" s="297"/>
      <c r="GM40" s="297"/>
      <c r="GN40" s="297"/>
      <c r="GO40" s="297"/>
      <c r="GP40" s="297"/>
      <c r="GQ40" s="297"/>
      <c r="GR40" s="297"/>
      <c r="GS40" s="297"/>
      <c r="GT40" s="297"/>
      <c r="GU40" s="297"/>
      <c r="GV40" s="297"/>
      <c r="GW40" s="297"/>
      <c r="GX40" s="297"/>
      <c r="GY40" s="297"/>
      <c r="GZ40" s="297"/>
    </row>
    <row r="41" spans="1:211" s="347" customFormat="1" ht="15" customHeight="1" thickBot="1" x14ac:dyDescent="0.25">
      <c r="A41" s="192">
        <f>SWDATA!O26</f>
        <v>0</v>
      </c>
      <c r="B41" s="192">
        <f>SWDATA!M26</f>
        <v>0</v>
      </c>
      <c r="C41" s="201">
        <f>IF(AND(SWDATA!M26=1,SWDATA!Q26="promotions"),SWDATA!P26,0)</f>
        <v>0</v>
      </c>
      <c r="D41" s="200">
        <f>ROW(SWDATA!M26)</f>
        <v>26</v>
      </c>
      <c r="E41" s="202">
        <f ca="1">IF(AND(B41=1,UPPER(HLOOKUP(D41,'Metrics &amp; Attributes View'!$13:$31,19,0))="SBOM"),1,0)</f>
        <v>0</v>
      </c>
      <c r="F41" s="203">
        <f t="shared" si="271"/>
        <v>1</v>
      </c>
      <c r="G41" s="192" t="str">
        <f t="shared" si="272"/>
        <v/>
      </c>
      <c r="H41" s="204"/>
      <c r="I41" s="382"/>
      <c r="J41" s="237">
        <f t="shared" si="273"/>
        <v>0</v>
      </c>
      <c r="K41" s="238" t="str">
        <f t="shared" si="274"/>
        <v/>
      </c>
      <c r="L41" s="338"/>
      <c r="M41" s="342"/>
      <c r="N41" s="336" t="str">
        <f>IF(LEN(SWDATA!F26)=0,"",N40)</f>
        <v/>
      </c>
      <c r="O41" s="295" t="str">
        <f>IF(LEN(SWDATA!G26)=0,"",O40)</f>
        <v/>
      </c>
      <c r="P41" s="296" t="str">
        <f>IF(LEN(SWDATA!C26)=0,"",SWDATA!C26)</f>
        <v/>
      </c>
      <c r="Q41" s="310" t="str">
        <f t="shared" si="198"/>
        <v/>
      </c>
      <c r="R41" s="223" t="s">
        <v>262</v>
      </c>
      <c r="S41" s="224" t="s">
        <v>579</v>
      </c>
      <c r="T41" s="224"/>
      <c r="U41" s="263" t="s">
        <v>591</v>
      </c>
      <c r="V41" s="205" t="s">
        <v>221</v>
      </c>
      <c r="W41" s="265">
        <f>IF(OR(Is_Loading,LEN($A41)=0),"",SWDATA!P26)</f>
        <v>0</v>
      </c>
      <c r="X41" s="266">
        <f>IF(OR(Is_Loading,LEN($A41)=0),"",SWDATA!Q26)</f>
        <v>0</v>
      </c>
      <c r="Y41" s="266">
        <f>IF(OR(Is_Loading,LEN($A41)=0),"",SWDATA!R26)</f>
        <v>0</v>
      </c>
      <c r="Z41" s="265" t="str">
        <f t="shared" si="431"/>
        <v/>
      </c>
      <c r="AA41" s="265">
        <f>IF(OR(Is_Loading,LEN($A41)=0),"",SWDATA!T26)</f>
        <v>0</v>
      </c>
      <c r="AB41" s="266">
        <f>IF(OR(Is_Loading,LEN($A41)=0),"",SWDATA!U26)</f>
        <v>0</v>
      </c>
      <c r="AC41" s="266">
        <f>IF(OR(Is_Loading,LEN($A41)=0),"",SWDATA!V26)</f>
        <v>0</v>
      </c>
      <c r="AD41" s="265" t="str">
        <f t="shared" si="276"/>
        <v/>
      </c>
      <c r="AE41" s="265">
        <f>IF(OR(Is_Loading,LEN($A41)=0),"",SWDATA!X26)</f>
        <v>0</v>
      </c>
      <c r="AF41" s="266">
        <f>IF(OR(Is_Loading,LEN($A41)=0),"",SWDATA!Y26)</f>
        <v>0</v>
      </c>
      <c r="AG41" s="266">
        <f>IF(OR(Is_Loading,LEN($A41)=0),"",SWDATA!Z26)</f>
        <v>0</v>
      </c>
      <c r="AH41" s="265" t="str">
        <f t="shared" si="277"/>
        <v/>
      </c>
      <c r="AI41" s="265">
        <f>IF(OR(Is_Loading,LEN($A41)=0),"",SWDATA!AB26)</f>
        <v>0</v>
      </c>
      <c r="AJ41" s="266">
        <f>IF(OR(Is_Loading,LEN($A41)=0),"",SWDATA!AC26)</f>
        <v>0</v>
      </c>
      <c r="AK41" s="266">
        <f>IF(OR(Is_Loading,LEN($A41)=0),"",SWDATA!AD26)</f>
        <v>0</v>
      </c>
      <c r="AL41" s="265" t="str">
        <f t="shared" si="278"/>
        <v/>
      </c>
      <c r="AM41" s="265">
        <f>IF(OR(Is_Loading,LEN($A41)=0),"",SWDATA!AF26)</f>
        <v>0</v>
      </c>
      <c r="AN41" s="266">
        <f>IF(OR(Is_Loading,LEN($A41)=0),"",SWDATA!AG26)</f>
        <v>0</v>
      </c>
      <c r="AO41" s="320">
        <f>IF(OR(Is_Loading,LEN($A41)=0),"",SWDATA!AH26)</f>
        <v>0</v>
      </c>
      <c r="AP41" s="317" t="str">
        <f t="shared" si="279"/>
        <v/>
      </c>
      <c r="AQ41" s="265">
        <f>IF(OR(Is_Loading,LEN($A41)=0),"",SWDATA!AJ26)</f>
        <v>0</v>
      </c>
      <c r="AR41" s="266">
        <f>IF(OR(Is_Loading,LEN($A41)=0),"",SWDATA!AK26)</f>
        <v>0</v>
      </c>
      <c r="AS41" s="266">
        <f>IF(OR(Is_Loading,LEN($A41)=0),"",SWDATA!AL26)</f>
        <v>0</v>
      </c>
      <c r="AT41" s="265" t="str">
        <f t="shared" si="280"/>
        <v/>
      </c>
      <c r="AU41" s="265">
        <f>IF(OR(Is_Loading,LEN($A41)=0),"",SWDATA!AN26)</f>
        <v>0</v>
      </c>
      <c r="AV41" s="266">
        <f>IF(OR(Is_Loading,LEN($A41)=0),"",SWDATA!AO26)</f>
        <v>0</v>
      </c>
      <c r="AW41" s="266">
        <f>IF(OR(Is_Loading,LEN($A41)=0),"",SWDATA!AP26)</f>
        <v>0</v>
      </c>
      <c r="AX41" s="265" t="str">
        <f t="shared" si="281"/>
        <v/>
      </c>
      <c r="AY41" s="265">
        <f>IF(OR(Is_Loading,LEN($A41)=0),"",SWDATA!AR26)</f>
        <v>0</v>
      </c>
      <c r="AZ41" s="266">
        <f>IF(OR(Is_Loading,LEN($A41)=0),"",SWDATA!AS26)</f>
        <v>0</v>
      </c>
      <c r="BA41" s="266">
        <f>IF(OR(Is_Loading,LEN($A41)=0),"",SWDATA!AT26)</f>
        <v>0</v>
      </c>
      <c r="BB41" s="265" t="str">
        <f t="shared" si="282"/>
        <v/>
      </c>
      <c r="BC41" s="265">
        <f>IF(OR(Is_Loading,LEN($A41)=0),"",SWDATA!AV26)</f>
        <v>0</v>
      </c>
      <c r="BD41" s="266">
        <f>IF(OR(Is_Loading,LEN($A41)=0),"",SWDATA!AW26)</f>
        <v>0</v>
      </c>
      <c r="BE41" s="320">
        <f>IF(OR(Is_Loading,LEN($A41)=0),"",SWDATA!AX26)</f>
        <v>0</v>
      </c>
      <c r="BF41" s="317" t="str">
        <f t="shared" si="283"/>
        <v/>
      </c>
      <c r="BG41"/>
      <c r="BH41"/>
      <c r="BI41"/>
      <c r="BJ41"/>
      <c r="BK41"/>
      <c r="BL41"/>
      <c r="BM41"/>
      <c r="BN41"/>
      <c r="BO41"/>
      <c r="BP41"/>
      <c r="BQ41"/>
      <c r="BR41"/>
      <c r="BS41"/>
      <c r="BT41"/>
      <c r="BU41"/>
      <c r="BV41"/>
      <c r="BW41"/>
      <c r="BX41"/>
      <c r="BY41"/>
      <c r="BZ41"/>
      <c r="CA41"/>
      <c r="CB41"/>
      <c r="CC41"/>
      <c r="CD41"/>
      <c r="CE41"/>
      <c r="CF41"/>
      <c r="CG41"/>
      <c r="CH41"/>
      <c r="CI41"/>
      <c r="CJ41"/>
      <c r="CK41"/>
      <c r="CL41"/>
      <c r="CM41"/>
      <c r="CN41" s="201"/>
      <c r="CO41" s="201"/>
      <c r="CP41" s="201"/>
      <c r="CQ41" s="201"/>
      <c r="CR41" s="201"/>
      <c r="CS41" s="201"/>
      <c r="CT41" s="201"/>
      <c r="CU41" s="201"/>
      <c r="CV41" s="201"/>
      <c r="CW41" s="201"/>
      <c r="CX41" s="201"/>
      <c r="CY41" s="201"/>
      <c r="CZ41" s="201"/>
      <c r="DA41" s="201"/>
      <c r="DB41" s="201"/>
      <c r="DC41" s="201"/>
      <c r="DD41" s="201"/>
      <c r="DE41" s="201"/>
      <c r="DF41" s="201"/>
      <c r="DG41" s="201"/>
      <c r="DH41" s="201"/>
      <c r="DI41" s="201"/>
      <c r="DJ41" s="201"/>
      <c r="DK41" s="201"/>
      <c r="DL41" s="201"/>
      <c r="DM41" s="201"/>
      <c r="DN41" s="201"/>
      <c r="DO41" s="374"/>
      <c r="DP41" s="374"/>
      <c r="DQ41" s="374"/>
      <c r="DR41" s="374"/>
      <c r="DS41" s="361"/>
      <c r="DT41" s="375"/>
      <c r="DU41" s="364"/>
      <c r="DV41" s="364"/>
      <c r="DW41" s="364"/>
      <c r="DX41" s="364">
        <v>1</v>
      </c>
      <c r="DY41" s="364">
        <f t="shared" ref="DY41:DY43" si="468">DV41</f>
        <v>0</v>
      </c>
      <c r="DZ41" s="364">
        <f t="shared" ref="DZ41:DZ43" si="469">DW41</f>
        <v>0</v>
      </c>
      <c r="EA41" s="364">
        <f t="shared" ref="EA41:EA43" si="470">DX41</f>
        <v>1</v>
      </c>
      <c r="EB41" s="364">
        <f t="shared" ref="EB41:EB43" si="471">DY41</f>
        <v>0</v>
      </c>
      <c r="EC41" s="364">
        <f t="shared" ref="EC41:EC43" si="472">DZ41</f>
        <v>0</v>
      </c>
      <c r="ED41" s="364">
        <f t="shared" ref="ED41:ED43" si="473">EA41</f>
        <v>1</v>
      </c>
      <c r="EE41" s="364">
        <f t="shared" ref="EE41:EE43" si="474">EB41</f>
        <v>0</v>
      </c>
      <c r="EF41" s="364">
        <f t="shared" ref="EF41:EF43" si="475">EC41</f>
        <v>0</v>
      </c>
      <c r="EG41" s="364">
        <f t="shared" ref="EG41:EG43" si="476">ED41</f>
        <v>1</v>
      </c>
      <c r="EH41" s="364">
        <f t="shared" ref="EH41:EH43" si="477">EE41</f>
        <v>0</v>
      </c>
      <c r="EI41" s="364">
        <f t="shared" ref="EI41:EI43" si="478">EF41</f>
        <v>0</v>
      </c>
      <c r="EJ41" s="364">
        <f t="shared" ref="EJ41:EJ43" si="479">EG41</f>
        <v>1</v>
      </c>
      <c r="EK41" s="364">
        <f t="shared" ref="EK41:EK43" si="480">EH41</f>
        <v>0</v>
      </c>
      <c r="EL41" s="364">
        <f t="shared" ref="EL41:EL43" si="481">EI41</f>
        <v>0</v>
      </c>
      <c r="EM41" s="364">
        <f t="shared" ref="EM41:EM43" si="482">EJ41</f>
        <v>1</v>
      </c>
      <c r="EN41" s="364">
        <f t="shared" ref="EN41:EN43" si="483">EK41</f>
        <v>0</v>
      </c>
      <c r="EO41" s="364">
        <f t="shared" ref="EO41:EO43" si="484">EL41</f>
        <v>0</v>
      </c>
      <c r="EP41" s="364">
        <f t="shared" ref="EP41:EP43" si="485">EM41</f>
        <v>1</v>
      </c>
      <c r="EQ41" s="364">
        <f t="shared" ref="EQ41:EQ43" si="486">EN41</f>
        <v>0</v>
      </c>
      <c r="ER41" s="364">
        <f t="shared" ref="ER41:ER43" si="487">EO41</f>
        <v>0</v>
      </c>
      <c r="ES41" s="364">
        <f t="shared" ref="ES41:ES43" si="488">EP41</f>
        <v>1</v>
      </c>
      <c r="ET41" s="364">
        <f t="shared" ref="ET41:ET43" si="489">EQ41</f>
        <v>0</v>
      </c>
      <c r="EU41" s="364">
        <f t="shared" ref="EU41:EU43" si="490">ER41</f>
        <v>0</v>
      </c>
      <c r="EV41" s="364">
        <f t="shared" ref="EV41:EV43" si="491">ES41</f>
        <v>1</v>
      </c>
      <c r="EW41" s="364">
        <f t="shared" ref="EW41:EW43" si="492">ET41</f>
        <v>0</v>
      </c>
      <c r="EX41" s="364">
        <f t="shared" ref="EX41:EX43" si="493">EU41</f>
        <v>0</v>
      </c>
      <c r="EY41" s="364">
        <f t="shared" ref="EY41:EY43" si="494">EV41</f>
        <v>1</v>
      </c>
      <c r="EZ41" s="364">
        <f t="shared" ref="EZ41:EZ43" si="495">EW41</f>
        <v>0</v>
      </c>
      <c r="FA41" s="364">
        <f t="shared" ref="FA41:FA43" si="496">EX41</f>
        <v>0</v>
      </c>
      <c r="FB41" s="364">
        <f t="shared" ref="FB41:FB43" si="497">EY41</f>
        <v>1</v>
      </c>
      <c r="FC41" s="364">
        <f t="shared" ref="FC41:FC43" si="498">EZ41</f>
        <v>0</v>
      </c>
      <c r="FD41" s="364">
        <f t="shared" ref="FD41:FD43" si="499">FA41</f>
        <v>0</v>
      </c>
      <c r="FE41" s="377"/>
      <c r="FF41" s="361"/>
      <c r="FG41" s="361"/>
      <c r="FH41" s="361"/>
      <c r="FI41" s="361"/>
      <c r="FJ41" s="361"/>
      <c r="FK41" s="361"/>
      <c r="FL41" s="361"/>
      <c r="FM41" s="361"/>
      <c r="FN41" s="361"/>
      <c r="FO41" s="361"/>
      <c r="FP41" s="361"/>
      <c r="FQ41" s="361"/>
      <c r="FR41" s="361"/>
      <c r="FS41" s="361"/>
      <c r="FT41" s="361"/>
      <c r="FU41" s="361"/>
      <c r="FV41" s="361"/>
      <c r="FW41" s="361"/>
      <c r="FX41" s="361"/>
      <c r="FY41" s="361"/>
      <c r="FZ41" s="361"/>
      <c r="GA41" s="361"/>
      <c r="GB41" s="361"/>
      <c r="GC41" s="361"/>
      <c r="GD41" s="361"/>
      <c r="GE41" s="361"/>
      <c r="GF41" s="361"/>
      <c r="GG41" s="297"/>
      <c r="GH41" s="297"/>
      <c r="GI41" s="297"/>
      <c r="GJ41" s="297"/>
      <c r="GK41" s="297"/>
      <c r="GL41" s="297"/>
      <c r="GM41" s="297"/>
      <c r="GN41" s="297"/>
      <c r="GO41" s="297"/>
      <c r="GP41" s="297"/>
      <c r="GQ41" s="297"/>
      <c r="GR41" s="297"/>
      <c r="GS41" s="297"/>
      <c r="GT41" s="297"/>
      <c r="GU41" s="297"/>
      <c r="GV41" s="297"/>
      <c r="GW41" s="297"/>
      <c r="GX41" s="297"/>
      <c r="GY41" s="297"/>
      <c r="GZ41" s="297"/>
      <c r="HA41" s="297"/>
      <c r="HB41" s="297"/>
      <c r="HC41" s="297"/>
    </row>
    <row r="42" spans="1:211" s="347" customFormat="1" ht="15" customHeight="1" thickTop="1" x14ac:dyDescent="0.2">
      <c r="A42" s="192">
        <f>SWDATA!O27</f>
        <v>0</v>
      </c>
      <c r="B42" s="192">
        <f>SWDATA!M27</f>
        <v>0</v>
      </c>
      <c r="C42" s="201">
        <f>IF(AND(SWDATA!M27=1,SWDATA!Q27="promotions"),SWDATA!P27,0)</f>
        <v>0</v>
      </c>
      <c r="D42" s="200">
        <f>ROW(SWDATA!M27)</f>
        <v>27</v>
      </c>
      <c r="E42" s="202">
        <f t="shared" ref="E42:E45" si="500">B42</f>
        <v>0</v>
      </c>
      <c r="F42" s="203">
        <f t="shared" si="271"/>
        <v>1</v>
      </c>
      <c r="G42" s="192" t="str">
        <f t="shared" si="272"/>
        <v/>
      </c>
      <c r="H42" s="204"/>
      <c r="I42" s="382"/>
      <c r="J42" s="237">
        <f t="shared" si="273"/>
        <v>0</v>
      </c>
      <c r="K42" s="238" t="str">
        <f t="shared" si="274"/>
        <v/>
      </c>
      <c r="L42" s="338"/>
      <c r="M42" s="341"/>
      <c r="N42" s="336" t="str">
        <f>IF(LEN(SWDATA!F27)=0,"",N41)</f>
        <v/>
      </c>
      <c r="O42" s="295" t="str">
        <f>IF(LEN(SWDATA!G27)=0,"",O41)</f>
        <v/>
      </c>
      <c r="P42" s="296" t="str">
        <f>IF(LEN(SWDATA!C27)=0,"",SWDATA!C27)</f>
        <v/>
      </c>
      <c r="Q42" s="310" t="str">
        <f t="shared" si="198"/>
        <v/>
      </c>
      <c r="R42" s="223" t="s">
        <v>261</v>
      </c>
      <c r="S42" s="224" t="s">
        <v>485</v>
      </c>
      <c r="T42" s="224"/>
      <c r="U42" s="264" t="s">
        <v>581</v>
      </c>
      <c r="V42" s="205" t="s">
        <v>221</v>
      </c>
      <c r="W42" s="265">
        <f>IF(OR(Is_Loading,LEN($A42)=0),"",SWDATA!P27)</f>
        <v>0</v>
      </c>
      <c r="X42" s="266">
        <f>IF(OR(Is_Loading,LEN($A42)=0),"",SWDATA!Q27)</f>
        <v>0</v>
      </c>
      <c r="Y42" s="266">
        <f>IF(OR(Is_Loading,LEN($A42)=0),"",SWDATA!R27)</f>
        <v>0</v>
      </c>
      <c r="Z42" s="265" t="str">
        <f t="shared" ref="Z42" si="501">IF($A42=0,"",CHOOSE($F42,SUM(W42:Y42),SUM(W42:Y42)/3,Y42))</f>
        <v/>
      </c>
      <c r="AA42" s="265">
        <f>IF(OR(Is_Loading,LEN($A42)=0),"",SWDATA!T27)</f>
        <v>0</v>
      </c>
      <c r="AB42" s="266">
        <f>IF(OR(Is_Loading,LEN($A42)=0),"",SWDATA!U27)</f>
        <v>0</v>
      </c>
      <c r="AC42" s="266">
        <f>IF(OR(Is_Loading,LEN($A42)=0),"",SWDATA!V27)</f>
        <v>0</v>
      </c>
      <c r="AD42" s="265" t="str">
        <f t="shared" si="276"/>
        <v/>
      </c>
      <c r="AE42" s="265">
        <f>IF(OR(Is_Loading,LEN($A42)=0),"",SWDATA!X27)</f>
        <v>0</v>
      </c>
      <c r="AF42" s="266">
        <f>IF(OR(Is_Loading,LEN($A42)=0),"",SWDATA!Y27)</f>
        <v>0</v>
      </c>
      <c r="AG42" s="266">
        <f>IF(OR(Is_Loading,LEN($A42)=0),"",SWDATA!Z27)</f>
        <v>0</v>
      </c>
      <c r="AH42" s="265" t="str">
        <f t="shared" si="277"/>
        <v/>
      </c>
      <c r="AI42" s="265">
        <f>IF(OR(Is_Loading,LEN($A42)=0),"",SWDATA!AB27)</f>
        <v>0</v>
      </c>
      <c r="AJ42" s="266">
        <f>IF(OR(Is_Loading,LEN($A42)=0),"",SWDATA!AC27)</f>
        <v>0</v>
      </c>
      <c r="AK42" s="266">
        <f>IF(OR(Is_Loading,LEN($A42)=0),"",SWDATA!AD27)</f>
        <v>0</v>
      </c>
      <c r="AL42" s="265" t="str">
        <f t="shared" si="278"/>
        <v/>
      </c>
      <c r="AM42" s="265">
        <f>IF(OR(Is_Loading,LEN($A42)=0),"",SWDATA!AF27)</f>
        <v>0</v>
      </c>
      <c r="AN42" s="266">
        <f>IF(OR(Is_Loading,LEN($A42)=0),"",SWDATA!AG27)</f>
        <v>0</v>
      </c>
      <c r="AO42" s="320">
        <f>IF(OR(Is_Loading,LEN($A42)=0),"",SWDATA!AH27)</f>
        <v>0</v>
      </c>
      <c r="AP42" s="317" t="str">
        <f t="shared" si="279"/>
        <v/>
      </c>
      <c r="AQ42" s="265">
        <f>IF(OR(Is_Loading,LEN($A42)=0),"",SWDATA!AJ27)</f>
        <v>0</v>
      </c>
      <c r="AR42" s="266">
        <f>IF(OR(Is_Loading,LEN($A42)=0),"",SWDATA!AK27)</f>
        <v>0</v>
      </c>
      <c r="AS42" s="266">
        <f>IF(OR(Is_Loading,LEN($A42)=0),"",SWDATA!AL27)</f>
        <v>0</v>
      </c>
      <c r="AT42" s="265" t="str">
        <f t="shared" si="280"/>
        <v/>
      </c>
      <c r="AU42" s="265">
        <f>IF(OR(Is_Loading,LEN($A42)=0),"",SWDATA!AN27)</f>
        <v>0</v>
      </c>
      <c r="AV42" s="266">
        <f>IF(OR(Is_Loading,LEN($A42)=0),"",SWDATA!AO27)</f>
        <v>0</v>
      </c>
      <c r="AW42" s="266">
        <f>IF(OR(Is_Loading,LEN($A42)=0),"",SWDATA!AP27)</f>
        <v>0</v>
      </c>
      <c r="AX42" s="265" t="str">
        <f t="shared" si="281"/>
        <v/>
      </c>
      <c r="AY42" s="265">
        <f>IF(OR(Is_Loading,LEN($A42)=0),"",SWDATA!AR27)</f>
        <v>0</v>
      </c>
      <c r="AZ42" s="266">
        <f>IF(OR(Is_Loading,LEN($A42)=0),"",SWDATA!AS27)</f>
        <v>0</v>
      </c>
      <c r="BA42" s="266">
        <f>IF(OR(Is_Loading,LEN($A42)=0),"",SWDATA!AT27)</f>
        <v>0</v>
      </c>
      <c r="BB42" s="265" t="str">
        <f t="shared" si="282"/>
        <v/>
      </c>
      <c r="BC42" s="265">
        <f>IF(OR(Is_Loading,LEN($A42)=0),"",SWDATA!AV27)</f>
        <v>0</v>
      </c>
      <c r="BD42" s="266">
        <f>IF(OR(Is_Loading,LEN($A42)=0),"",SWDATA!AW27)</f>
        <v>0</v>
      </c>
      <c r="BE42" s="320">
        <f>IF(OR(Is_Loading,LEN($A42)=0),"",SWDATA!AX27)</f>
        <v>0</v>
      </c>
      <c r="BF42" s="317" t="str">
        <f t="shared" si="283"/>
        <v/>
      </c>
      <c r="BG42"/>
      <c r="BH42"/>
      <c r="BI42"/>
      <c r="BJ42"/>
      <c r="BK42"/>
      <c r="BL42"/>
      <c r="BM42"/>
      <c r="BN42"/>
      <c r="BO42"/>
      <c r="BP42"/>
      <c r="BQ42"/>
      <c r="BR42"/>
      <c r="BS42"/>
      <c r="BT42"/>
      <c r="BU42"/>
      <c r="BV42"/>
      <c r="BW42"/>
      <c r="BX42"/>
      <c r="BY42"/>
      <c r="BZ42"/>
      <c r="CA42"/>
      <c r="CB42"/>
      <c r="CC42"/>
      <c r="CD42"/>
      <c r="CE42"/>
      <c r="CF42"/>
      <c r="CG42"/>
      <c r="CH42"/>
      <c r="CI42"/>
      <c r="CJ42"/>
      <c r="CK42"/>
      <c r="CL42"/>
      <c r="CM42"/>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O42" s="374"/>
      <c r="DP42" s="374"/>
      <c r="DQ42" s="374"/>
      <c r="DR42" s="374"/>
      <c r="DS42" s="361"/>
      <c r="DT42" s="361"/>
      <c r="DU42" s="364"/>
      <c r="DV42" s="364"/>
      <c r="DW42" s="364"/>
      <c r="DX42" s="364">
        <v>1</v>
      </c>
      <c r="DY42" s="364">
        <f t="shared" si="468"/>
        <v>0</v>
      </c>
      <c r="DZ42" s="364">
        <f t="shared" si="469"/>
        <v>0</v>
      </c>
      <c r="EA42" s="364">
        <f t="shared" si="470"/>
        <v>1</v>
      </c>
      <c r="EB42" s="364">
        <f t="shared" si="471"/>
        <v>0</v>
      </c>
      <c r="EC42" s="364">
        <f t="shared" si="472"/>
        <v>0</v>
      </c>
      <c r="ED42" s="364">
        <f t="shared" si="473"/>
        <v>1</v>
      </c>
      <c r="EE42" s="364">
        <f t="shared" si="474"/>
        <v>0</v>
      </c>
      <c r="EF42" s="364">
        <f t="shared" si="475"/>
        <v>0</v>
      </c>
      <c r="EG42" s="364">
        <f t="shared" si="476"/>
        <v>1</v>
      </c>
      <c r="EH42" s="364">
        <f t="shared" si="477"/>
        <v>0</v>
      </c>
      <c r="EI42" s="364">
        <f t="shared" si="478"/>
        <v>0</v>
      </c>
      <c r="EJ42" s="364">
        <f t="shared" si="479"/>
        <v>1</v>
      </c>
      <c r="EK42" s="364">
        <f t="shared" si="480"/>
        <v>0</v>
      </c>
      <c r="EL42" s="364">
        <f t="shared" si="481"/>
        <v>0</v>
      </c>
      <c r="EM42" s="364">
        <f t="shared" si="482"/>
        <v>1</v>
      </c>
      <c r="EN42" s="364">
        <f t="shared" si="483"/>
        <v>0</v>
      </c>
      <c r="EO42" s="364">
        <f t="shared" si="484"/>
        <v>0</v>
      </c>
      <c r="EP42" s="364">
        <f t="shared" si="485"/>
        <v>1</v>
      </c>
      <c r="EQ42" s="364">
        <f t="shared" si="486"/>
        <v>0</v>
      </c>
      <c r="ER42" s="364">
        <f t="shared" si="487"/>
        <v>0</v>
      </c>
      <c r="ES42" s="364">
        <f t="shared" si="488"/>
        <v>1</v>
      </c>
      <c r="ET42" s="364">
        <f t="shared" si="489"/>
        <v>0</v>
      </c>
      <c r="EU42" s="364">
        <f t="shared" si="490"/>
        <v>0</v>
      </c>
      <c r="EV42" s="364">
        <f t="shared" si="491"/>
        <v>1</v>
      </c>
      <c r="EW42" s="364">
        <f t="shared" si="492"/>
        <v>0</v>
      </c>
      <c r="EX42" s="364">
        <f t="shared" si="493"/>
        <v>0</v>
      </c>
      <c r="EY42" s="364">
        <f t="shared" si="494"/>
        <v>1</v>
      </c>
      <c r="EZ42" s="364">
        <f t="shared" si="495"/>
        <v>0</v>
      </c>
      <c r="FA42" s="364">
        <f t="shared" si="496"/>
        <v>0</v>
      </c>
      <c r="FB42" s="364">
        <f t="shared" si="497"/>
        <v>1</v>
      </c>
      <c r="FC42" s="364">
        <f t="shared" si="498"/>
        <v>0</v>
      </c>
      <c r="FD42" s="364">
        <f t="shared" si="499"/>
        <v>0</v>
      </c>
      <c r="FE42" s="361"/>
      <c r="FF42" s="361"/>
      <c r="FG42" s="361"/>
      <c r="FH42" s="361"/>
      <c r="FI42" s="361"/>
      <c r="FJ42" s="361"/>
      <c r="FK42" s="361"/>
      <c r="FL42" s="361"/>
      <c r="FM42" s="361"/>
      <c r="FN42" s="361"/>
      <c r="FO42" s="361"/>
      <c r="FP42" s="361"/>
      <c r="FQ42" s="361"/>
      <c r="FR42" s="361"/>
      <c r="FS42" s="361"/>
      <c r="FT42" s="361"/>
      <c r="FU42" s="361"/>
      <c r="FV42" s="361"/>
      <c r="FW42" s="361"/>
      <c r="FX42" s="361"/>
      <c r="FY42" s="361"/>
      <c r="FZ42" s="361"/>
      <c r="GA42" s="361"/>
      <c r="GB42" s="361"/>
      <c r="GC42" s="361"/>
      <c r="GD42" s="361"/>
      <c r="GE42" s="361"/>
      <c r="GF42" s="361"/>
      <c r="GG42" s="297"/>
      <c r="GH42" s="297"/>
      <c r="GI42" s="297"/>
      <c r="GJ42" s="297"/>
      <c r="GK42" s="297"/>
      <c r="GL42" s="297"/>
      <c r="GM42" s="297"/>
      <c r="GN42" s="297"/>
      <c r="GO42" s="297"/>
      <c r="GP42" s="297"/>
      <c r="GQ42" s="297"/>
      <c r="GR42" s="297"/>
      <c r="GS42" s="297"/>
      <c r="GT42" s="297"/>
      <c r="GU42" s="297"/>
      <c r="GV42" s="297"/>
      <c r="GW42" s="297"/>
      <c r="GX42" s="297"/>
      <c r="GY42" s="297"/>
      <c r="GZ42" s="297"/>
    </row>
    <row r="43" spans="1:211" s="390" customFormat="1" ht="15" customHeight="1" thickBot="1" x14ac:dyDescent="0.25">
      <c r="A43" s="389">
        <f>SWDATA!O28</f>
        <v>0</v>
      </c>
      <c r="B43" s="389">
        <f>SWDATA!M28</f>
        <v>0</v>
      </c>
      <c r="C43" s="390">
        <f>IF(AND(SWDATA!M28=1,SWDATA!Q28="promotions"),SWDATA!P28,0)</f>
        <v>0</v>
      </c>
      <c r="D43" s="391">
        <f>ROW(SWDATA!M28)</f>
        <v>28</v>
      </c>
      <c r="E43" s="392">
        <f t="shared" si="500"/>
        <v>0</v>
      </c>
      <c r="F43" s="393">
        <f t="shared" si="271"/>
        <v>1</v>
      </c>
      <c r="G43" s="389" t="str">
        <f t="shared" si="272"/>
        <v/>
      </c>
      <c r="H43" s="394"/>
      <c r="I43" s="395"/>
      <c r="J43" s="396">
        <f t="shared" si="273"/>
        <v>0</v>
      </c>
      <c r="K43" s="397" t="str">
        <f t="shared" si="274"/>
        <v/>
      </c>
      <c r="L43" s="398"/>
      <c r="M43" s="399"/>
      <c r="N43" s="400" t="str">
        <f>IF(LEN(SWDATA!F28)=0,"",N42)</f>
        <v/>
      </c>
      <c r="O43" s="401" t="str">
        <f>IF(LEN(SWDATA!G28)=0,"",O42)</f>
        <v/>
      </c>
      <c r="P43" s="402" t="str">
        <f>IF(LEN(SWDATA!C28)=0,"",SWDATA!C28)</f>
        <v/>
      </c>
      <c r="Q43" s="403" t="str">
        <f t="shared" si="198"/>
        <v/>
      </c>
      <c r="R43" s="404" t="s">
        <v>261</v>
      </c>
      <c r="S43" s="405" t="s">
        <v>485</v>
      </c>
      <c r="T43" s="405"/>
      <c r="U43" s="406" t="s">
        <v>590</v>
      </c>
      <c r="V43" s="407" t="s">
        <v>221</v>
      </c>
      <c r="W43" s="408">
        <f>IF(OR(Is_Loading,LEN($A43)=0),"",SWDATA!P28)</f>
        <v>0</v>
      </c>
      <c r="X43" s="409">
        <f>IF(OR(Is_Loading,LEN($A43)=0),"",SWDATA!Q28)</f>
        <v>0</v>
      </c>
      <c r="Y43" s="409">
        <f>IF(OR(Is_Loading,LEN($A43)=0),"",SWDATA!R28)</f>
        <v>0</v>
      </c>
      <c r="Z43" s="408" t="str">
        <f t="shared" ref="Z43" si="502">IF($A43=0,"",CHOOSE($F43,SUM(W43:Y43),SUM(W43:Y43)/3,Y43))</f>
        <v/>
      </c>
      <c r="AA43" s="408">
        <f>IF(OR(Is_Loading,LEN($A43)=0),"",SWDATA!T28)</f>
        <v>0</v>
      </c>
      <c r="AB43" s="409">
        <f>IF(OR(Is_Loading,LEN($A43)=0),"",SWDATA!U28)</f>
        <v>0</v>
      </c>
      <c r="AC43" s="409">
        <f>IF(OR(Is_Loading,LEN($A43)=0),"",SWDATA!V28)</f>
        <v>0</v>
      </c>
      <c r="AD43" s="408" t="str">
        <f t="shared" si="276"/>
        <v/>
      </c>
      <c r="AE43" s="408">
        <f>IF(OR(Is_Loading,LEN($A43)=0),"",SWDATA!X28)</f>
        <v>0</v>
      </c>
      <c r="AF43" s="409">
        <f>IF(OR(Is_Loading,LEN($A43)=0),"",SWDATA!Y28)</f>
        <v>0</v>
      </c>
      <c r="AG43" s="409">
        <f>IF(OR(Is_Loading,LEN($A43)=0),"",SWDATA!Z28)</f>
        <v>0</v>
      </c>
      <c r="AH43" s="408" t="str">
        <f t="shared" si="277"/>
        <v/>
      </c>
      <c r="AI43" s="408">
        <f>IF(OR(Is_Loading,LEN($A43)=0),"",SWDATA!AB28)</f>
        <v>0</v>
      </c>
      <c r="AJ43" s="409">
        <f>IF(OR(Is_Loading,LEN($A43)=0),"",SWDATA!AC28)</f>
        <v>0</v>
      </c>
      <c r="AK43" s="409">
        <f>IF(OR(Is_Loading,LEN($A43)=0),"",SWDATA!AD28)</f>
        <v>0</v>
      </c>
      <c r="AL43" s="408" t="str">
        <f t="shared" si="278"/>
        <v/>
      </c>
      <c r="AM43" s="408">
        <f>IF(OR(Is_Loading,LEN($A43)=0),"",SWDATA!AF28)</f>
        <v>0</v>
      </c>
      <c r="AN43" s="409">
        <f>IF(OR(Is_Loading,LEN($A43)=0),"",SWDATA!AG28)</f>
        <v>0</v>
      </c>
      <c r="AO43" s="410">
        <f>IF(OR(Is_Loading,LEN($A43)=0),"",SWDATA!AH28)</f>
        <v>0</v>
      </c>
      <c r="AP43" s="411" t="str">
        <f t="shared" si="279"/>
        <v/>
      </c>
      <c r="AQ43" s="408">
        <f>IF(OR(Is_Loading,LEN($A43)=0),"",SWDATA!AJ28)</f>
        <v>0</v>
      </c>
      <c r="AR43" s="409">
        <f>IF(OR(Is_Loading,LEN($A43)=0),"",SWDATA!AK28)</f>
        <v>0</v>
      </c>
      <c r="AS43" s="409">
        <f>IF(OR(Is_Loading,LEN($A43)=0),"",SWDATA!AL28)</f>
        <v>0</v>
      </c>
      <c r="AT43" s="408" t="str">
        <f t="shared" si="280"/>
        <v/>
      </c>
      <c r="AU43" s="408">
        <f>IF(OR(Is_Loading,LEN($A43)=0),"",SWDATA!AN28)</f>
        <v>0</v>
      </c>
      <c r="AV43" s="409">
        <f>IF(OR(Is_Loading,LEN($A43)=0),"",SWDATA!AO28)</f>
        <v>0</v>
      </c>
      <c r="AW43" s="409">
        <f>IF(OR(Is_Loading,LEN($A43)=0),"",SWDATA!AP28)</f>
        <v>0</v>
      </c>
      <c r="AX43" s="408" t="str">
        <f t="shared" si="281"/>
        <v/>
      </c>
      <c r="AY43" s="408">
        <f>IF(OR(Is_Loading,LEN($A43)=0),"",SWDATA!AR28)</f>
        <v>0</v>
      </c>
      <c r="AZ43" s="409">
        <f>IF(OR(Is_Loading,LEN($A43)=0),"",SWDATA!AS28)</f>
        <v>0</v>
      </c>
      <c r="BA43" s="409">
        <f>IF(OR(Is_Loading,LEN($A43)=0),"",SWDATA!AT28)</f>
        <v>0</v>
      </c>
      <c r="BB43" s="408" t="str">
        <f t="shared" si="282"/>
        <v/>
      </c>
      <c r="BC43" s="408">
        <f>IF(OR(Is_Loading,LEN($A43)=0),"",SWDATA!AV28)</f>
        <v>0</v>
      </c>
      <c r="BD43" s="409">
        <f>IF(OR(Is_Loading,LEN($A43)=0),"",SWDATA!AW28)</f>
        <v>0</v>
      </c>
      <c r="BE43" s="410">
        <f>IF(OR(Is_Loading,LEN($A43)=0),"",SWDATA!AX28)</f>
        <v>0</v>
      </c>
      <c r="BF43" s="411" t="str">
        <f t="shared" si="283"/>
        <v/>
      </c>
      <c r="BG43" s="412"/>
      <c r="BH43" s="412"/>
      <c r="BI43" s="412"/>
      <c r="BJ43" s="412"/>
      <c r="BK43" s="412"/>
      <c r="BL43" s="412"/>
      <c r="BM43" s="412"/>
      <c r="BN43" s="412"/>
      <c r="BO43" s="412"/>
      <c r="BP43" s="412"/>
      <c r="BQ43" s="412"/>
      <c r="BR43" s="412"/>
      <c r="BS43" s="412"/>
      <c r="BT43" s="412"/>
      <c r="BU43" s="412"/>
      <c r="BV43" s="412"/>
      <c r="BW43" s="412"/>
      <c r="BX43" s="412"/>
      <c r="BY43" s="412"/>
      <c r="BZ43" s="412"/>
      <c r="CA43" s="412"/>
      <c r="CB43" s="412"/>
      <c r="CC43" s="412"/>
      <c r="CD43" s="412"/>
      <c r="CE43" s="412"/>
      <c r="CF43" s="412"/>
      <c r="CG43" s="412"/>
      <c r="CH43" s="412"/>
      <c r="CI43" s="412"/>
      <c r="CJ43" s="412"/>
      <c r="CK43" s="412"/>
      <c r="CL43" s="412"/>
      <c r="CM43" s="412"/>
      <c r="DO43" s="395"/>
      <c r="DP43" s="395"/>
      <c r="DQ43" s="395"/>
      <c r="DR43" s="395"/>
      <c r="DS43" s="413"/>
      <c r="DT43" s="414"/>
      <c r="DU43" s="415"/>
      <c r="DV43" s="415"/>
      <c r="DW43" s="415"/>
      <c r="DX43" s="415">
        <v>1</v>
      </c>
      <c r="DY43" s="415">
        <f t="shared" si="468"/>
        <v>0</v>
      </c>
      <c r="DZ43" s="415">
        <f t="shared" si="469"/>
        <v>0</v>
      </c>
      <c r="EA43" s="415">
        <f t="shared" si="470"/>
        <v>1</v>
      </c>
      <c r="EB43" s="415">
        <f t="shared" si="471"/>
        <v>0</v>
      </c>
      <c r="EC43" s="415">
        <f t="shared" si="472"/>
        <v>0</v>
      </c>
      <c r="ED43" s="415">
        <f t="shared" si="473"/>
        <v>1</v>
      </c>
      <c r="EE43" s="415">
        <f t="shared" si="474"/>
        <v>0</v>
      </c>
      <c r="EF43" s="415">
        <f t="shared" si="475"/>
        <v>0</v>
      </c>
      <c r="EG43" s="415">
        <f t="shared" si="476"/>
        <v>1</v>
      </c>
      <c r="EH43" s="415">
        <f t="shared" si="477"/>
        <v>0</v>
      </c>
      <c r="EI43" s="415">
        <f t="shared" si="478"/>
        <v>0</v>
      </c>
      <c r="EJ43" s="415">
        <f t="shared" si="479"/>
        <v>1</v>
      </c>
      <c r="EK43" s="415">
        <f t="shared" si="480"/>
        <v>0</v>
      </c>
      <c r="EL43" s="415">
        <f t="shared" si="481"/>
        <v>0</v>
      </c>
      <c r="EM43" s="415">
        <f t="shared" si="482"/>
        <v>1</v>
      </c>
      <c r="EN43" s="415">
        <f t="shared" si="483"/>
        <v>0</v>
      </c>
      <c r="EO43" s="415">
        <f t="shared" si="484"/>
        <v>0</v>
      </c>
      <c r="EP43" s="415">
        <f t="shared" si="485"/>
        <v>1</v>
      </c>
      <c r="EQ43" s="415">
        <f t="shared" si="486"/>
        <v>0</v>
      </c>
      <c r="ER43" s="415">
        <f t="shared" si="487"/>
        <v>0</v>
      </c>
      <c r="ES43" s="415">
        <f t="shared" si="488"/>
        <v>1</v>
      </c>
      <c r="ET43" s="415">
        <f t="shared" si="489"/>
        <v>0</v>
      </c>
      <c r="EU43" s="415">
        <f t="shared" si="490"/>
        <v>0</v>
      </c>
      <c r="EV43" s="415">
        <f t="shared" si="491"/>
        <v>1</v>
      </c>
      <c r="EW43" s="415">
        <f t="shared" si="492"/>
        <v>0</v>
      </c>
      <c r="EX43" s="415">
        <f t="shared" si="493"/>
        <v>0</v>
      </c>
      <c r="EY43" s="415">
        <f t="shared" si="494"/>
        <v>1</v>
      </c>
      <c r="EZ43" s="415">
        <f t="shared" si="495"/>
        <v>0</v>
      </c>
      <c r="FA43" s="415">
        <f t="shared" si="496"/>
        <v>0</v>
      </c>
      <c r="FB43" s="415">
        <f t="shared" si="497"/>
        <v>1</v>
      </c>
      <c r="FC43" s="415">
        <f t="shared" si="498"/>
        <v>0</v>
      </c>
      <c r="FD43" s="415">
        <f t="shared" si="499"/>
        <v>0</v>
      </c>
      <c r="FE43" s="416"/>
      <c r="FF43" s="413"/>
      <c r="FG43" s="413"/>
      <c r="FH43" s="413"/>
      <c r="FI43" s="413"/>
      <c r="FJ43" s="413"/>
      <c r="FK43" s="413"/>
      <c r="FL43" s="413"/>
      <c r="FM43" s="413"/>
      <c r="FN43" s="413"/>
      <c r="FO43" s="413"/>
      <c r="FP43" s="413"/>
      <c r="FQ43" s="413"/>
      <c r="FR43" s="413"/>
      <c r="FS43" s="413"/>
      <c r="FT43" s="413"/>
      <c r="FU43" s="413"/>
      <c r="FV43" s="413"/>
      <c r="FW43" s="413"/>
      <c r="FX43" s="413"/>
      <c r="FY43" s="413"/>
      <c r="FZ43" s="413"/>
      <c r="GA43" s="413"/>
      <c r="GB43" s="413"/>
      <c r="GC43" s="413"/>
      <c r="GD43" s="413"/>
      <c r="GE43" s="413"/>
      <c r="GF43" s="413"/>
      <c r="GG43" s="417"/>
      <c r="GH43" s="417"/>
      <c r="GI43" s="417"/>
      <c r="GJ43" s="417"/>
      <c r="GK43" s="417"/>
      <c r="GL43" s="417"/>
      <c r="GM43" s="417"/>
      <c r="GN43" s="417"/>
      <c r="GO43" s="417"/>
      <c r="GP43" s="417"/>
      <c r="GQ43" s="417"/>
      <c r="GR43" s="417"/>
      <c r="GS43" s="417"/>
      <c r="GT43" s="417"/>
      <c r="GU43" s="417"/>
      <c r="GV43" s="417"/>
      <c r="GW43" s="417"/>
      <c r="GX43" s="417"/>
      <c r="GY43" s="417"/>
      <c r="GZ43" s="417"/>
      <c r="HA43" s="417"/>
      <c r="HB43" s="417"/>
      <c r="HC43" s="417"/>
    </row>
    <row r="44" spans="1:211" s="347" customFormat="1" ht="15" customHeight="1" thickTop="1" x14ac:dyDescent="0.2">
      <c r="A44" s="192">
        <f>SWDATA!O29</f>
        <v>0</v>
      </c>
      <c r="B44" s="192">
        <f>SWDATA!M29</f>
        <v>0</v>
      </c>
      <c r="C44" s="201">
        <f>IF(AND(SWDATA!M29=1,SWDATA!Q29="promotions"),SWDATA!P29,0)</f>
        <v>0</v>
      </c>
      <c r="D44" s="200">
        <f>ROW(SWDATA!M29)</f>
        <v>29</v>
      </c>
      <c r="E44" s="202">
        <f t="shared" si="500"/>
        <v>0</v>
      </c>
      <c r="F44" s="203">
        <f t="shared" si="271"/>
        <v>1</v>
      </c>
      <c r="G44" s="192" t="str">
        <f t="shared" si="272"/>
        <v/>
      </c>
      <c r="H44" s="311"/>
      <c r="I44" s="382"/>
      <c r="J44" s="237">
        <f t="shared" si="273"/>
        <v>0</v>
      </c>
      <c r="K44" s="238" t="str">
        <f t="shared" si="274"/>
        <v/>
      </c>
      <c r="L44" s="338"/>
      <c r="M44" s="340"/>
      <c r="N44" s="335" t="str">
        <f>IF(LEN(SWDATA!F29)=0,"",IF(LEN(SWDATA!G29)=0,"",IF($O$12="ID",MID(SWDATA!G29,FIND("|",SWDATA!G29)+1,FIND("~~",SWDATA!G29)-FIND("|",SWDATA!G29)-1),IF($O$12="Desc",RIGHT(SWDATA!G29,LEN(SWDATA!G29)-FIND("~~",SWDATA!G29)-1),RIGHT(SWDATA!G29,LEN(SWDATA!G29)-FIND("|",SWDATA!G29))))))</f>
        <v/>
      </c>
      <c r="O44" s="239" t="str">
        <f>IF(LEN(SWDATA!G29)=0,"",IF(LEN(SWDATA!H29)=0,"",IF($O$12="ID",MID(SWDATA!H29,FIND("|",SWDATA!H29)+1,FIND("~~",SWDATA!H29)-FIND("|",SWDATA!H29)-1),IF($O$12="Desc",RIGHT(SWDATA!H29,LEN(SWDATA!H29)-FIND("~~",SWDATA!H29)-1),RIGHT(SWDATA!H29,LEN(SWDATA!H29)-FIND("|",SWDATA!H29))))))</f>
        <v/>
      </c>
      <c r="P44" s="252" t="str">
        <f>IF(LEN(SWDATA!C29)=0,"",SWDATA!C29)</f>
        <v/>
      </c>
      <c r="Q44" s="310" t="str">
        <f t="shared" si="198"/>
        <v/>
      </c>
      <c r="R44" s="223" t="s">
        <v>261</v>
      </c>
      <c r="S44" s="224" t="s">
        <v>485</v>
      </c>
      <c r="T44" s="224"/>
      <c r="U44" s="263" t="s">
        <v>583</v>
      </c>
      <c r="V44" s="205" t="s">
        <v>221</v>
      </c>
      <c r="W44" s="265">
        <f>IF(OR(Is_Loading,LEN($A44)=0),"",SWDATA!P29)</f>
        <v>0</v>
      </c>
      <c r="X44" s="266">
        <f>IF(OR(Is_Loading,LEN($A44)=0),"",SWDATA!Q29)</f>
        <v>0</v>
      </c>
      <c r="Y44" s="266">
        <f>IF(OR(Is_Loading,LEN($A44)=0),"",SWDATA!R29)</f>
        <v>0</v>
      </c>
      <c r="Z44" s="265" t="str">
        <f t="shared" ref="Z44" si="503">IF($A44=0,"",CHOOSE($F44,SUM(W44:Y44),SUM(W44:Y44)/3,Y44))</f>
        <v/>
      </c>
      <c r="AA44" s="265">
        <f>IF(OR(Is_Loading,LEN($A44)=0),"",SWDATA!T29)</f>
        <v>0</v>
      </c>
      <c r="AB44" s="266">
        <f>IF(OR(Is_Loading,LEN($A44)=0),"",SWDATA!U29)</f>
        <v>0</v>
      </c>
      <c r="AC44" s="266">
        <f>IF(OR(Is_Loading,LEN($A44)=0),"",SWDATA!V29)</f>
        <v>0</v>
      </c>
      <c r="AD44" s="265" t="str">
        <f t="shared" si="276"/>
        <v/>
      </c>
      <c r="AE44" s="265">
        <f>IF(OR(Is_Loading,LEN($A44)=0),"",SWDATA!X29)</f>
        <v>0</v>
      </c>
      <c r="AF44" s="266">
        <f>IF(OR(Is_Loading,LEN($A44)=0),"",SWDATA!Y29)</f>
        <v>0</v>
      </c>
      <c r="AG44" s="266">
        <f>IF(OR(Is_Loading,LEN($A44)=0),"",SWDATA!Z29)</f>
        <v>0</v>
      </c>
      <c r="AH44" s="265" t="str">
        <f t="shared" si="277"/>
        <v/>
      </c>
      <c r="AI44" s="265">
        <f>IF(OR(Is_Loading,LEN($A44)=0),"",SWDATA!AB29)</f>
        <v>0</v>
      </c>
      <c r="AJ44" s="266">
        <f>IF(OR(Is_Loading,LEN($A44)=0),"",SWDATA!AC29)</f>
        <v>0</v>
      </c>
      <c r="AK44" s="266">
        <f>IF(OR(Is_Loading,LEN($A44)=0),"",SWDATA!AD29)</f>
        <v>0</v>
      </c>
      <c r="AL44" s="265" t="str">
        <f t="shared" si="278"/>
        <v/>
      </c>
      <c r="AM44" s="265">
        <f>IF(OR(Is_Loading,LEN($A44)=0),"",SWDATA!AF29)</f>
        <v>0</v>
      </c>
      <c r="AN44" s="266">
        <f>IF(OR(Is_Loading,LEN($A44)=0),"",SWDATA!AG29)</f>
        <v>0</v>
      </c>
      <c r="AO44" s="320">
        <f>IF(OR(Is_Loading,LEN($A44)=0),"",SWDATA!AH29)</f>
        <v>0</v>
      </c>
      <c r="AP44" s="317" t="str">
        <f t="shared" si="279"/>
        <v/>
      </c>
      <c r="AQ44" s="265">
        <f>IF(OR(Is_Loading,LEN($A44)=0),"",SWDATA!AJ29)</f>
        <v>0</v>
      </c>
      <c r="AR44" s="266">
        <f>IF(OR(Is_Loading,LEN($A44)=0),"",SWDATA!AK29)</f>
        <v>0</v>
      </c>
      <c r="AS44" s="266">
        <f>IF(OR(Is_Loading,LEN($A44)=0),"",SWDATA!AL29)</f>
        <v>0</v>
      </c>
      <c r="AT44" s="265" t="str">
        <f t="shared" si="280"/>
        <v/>
      </c>
      <c r="AU44" s="265">
        <f>IF(OR(Is_Loading,LEN($A44)=0),"",SWDATA!AN29)</f>
        <v>0</v>
      </c>
      <c r="AV44" s="266">
        <f>IF(OR(Is_Loading,LEN($A44)=0),"",SWDATA!AO29)</f>
        <v>0</v>
      </c>
      <c r="AW44" s="266">
        <f>IF(OR(Is_Loading,LEN($A44)=0),"",SWDATA!AP29)</f>
        <v>0</v>
      </c>
      <c r="AX44" s="265" t="str">
        <f t="shared" si="281"/>
        <v/>
      </c>
      <c r="AY44" s="265">
        <f>IF(OR(Is_Loading,LEN($A44)=0),"",SWDATA!AR29)</f>
        <v>0</v>
      </c>
      <c r="AZ44" s="266">
        <f>IF(OR(Is_Loading,LEN($A44)=0),"",SWDATA!AS29)</f>
        <v>0</v>
      </c>
      <c r="BA44" s="266">
        <f>IF(OR(Is_Loading,LEN($A44)=0),"",SWDATA!AT29)</f>
        <v>0</v>
      </c>
      <c r="BB44" s="265" t="str">
        <f t="shared" si="282"/>
        <v/>
      </c>
      <c r="BC44" s="265">
        <f>IF(OR(Is_Loading,LEN($A44)=0),"",SWDATA!AV29)</f>
        <v>0</v>
      </c>
      <c r="BD44" s="266">
        <f>IF(OR(Is_Loading,LEN($A44)=0),"",SWDATA!AW29)</f>
        <v>0</v>
      </c>
      <c r="BE44" s="320">
        <f>IF(OR(Is_Loading,LEN($A44)=0),"",SWDATA!AX29)</f>
        <v>0</v>
      </c>
      <c r="BF44" s="317" t="str">
        <f t="shared" si="283"/>
        <v/>
      </c>
      <c r="BG44"/>
      <c r="BH44"/>
      <c r="BI44"/>
      <c r="BJ44"/>
      <c r="BK44"/>
      <c r="BL44"/>
      <c r="BM44"/>
      <c r="BN44"/>
      <c r="BO44"/>
      <c r="BP44"/>
      <c r="BQ44"/>
      <c r="BR44"/>
      <c r="BS44"/>
      <c r="BT44"/>
      <c r="BU44"/>
      <c r="BV44"/>
      <c r="BW44"/>
      <c r="BX44"/>
      <c r="BY44"/>
      <c r="BZ44"/>
      <c r="CA44"/>
      <c r="CB44"/>
      <c r="CC44"/>
      <c r="CD44"/>
      <c r="CE44"/>
      <c r="CF44"/>
      <c r="CG44"/>
      <c r="CH44"/>
      <c r="CI44"/>
      <c r="CJ44"/>
      <c r="CK44"/>
      <c r="CL44"/>
      <c r="CM44"/>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O44" s="374"/>
      <c r="DP44" s="374"/>
      <c r="DQ44" s="374"/>
      <c r="DR44" s="374"/>
      <c r="DS44" s="361"/>
      <c r="DT44" s="375"/>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77"/>
      <c r="FF44" s="361"/>
      <c r="FG44" s="361"/>
      <c r="FH44" s="361"/>
      <c r="FI44" s="361"/>
      <c r="FJ44" s="361"/>
      <c r="FK44" s="361"/>
      <c r="FL44" s="361"/>
      <c r="FM44" s="361"/>
      <c r="FN44" s="361"/>
      <c r="FO44" s="361"/>
      <c r="FP44" s="361"/>
      <c r="FQ44" s="361"/>
      <c r="FR44" s="361"/>
      <c r="FS44" s="361"/>
      <c r="FT44" s="361"/>
      <c r="FU44" s="361"/>
      <c r="FV44" s="361"/>
      <c r="FW44" s="361"/>
      <c r="FX44" s="361"/>
      <c r="FY44" s="361"/>
      <c r="FZ44" s="361"/>
      <c r="GA44" s="361"/>
      <c r="GB44" s="361"/>
      <c r="GC44" s="361"/>
      <c r="GD44" s="361"/>
      <c r="GE44" s="361"/>
      <c r="GF44" s="361"/>
      <c r="GG44" s="297"/>
      <c r="GH44" s="297"/>
      <c r="GI44" s="297"/>
      <c r="GJ44" s="297"/>
      <c r="GK44" s="297"/>
      <c r="GL44" s="297"/>
      <c r="GM44" s="297"/>
      <c r="GN44" s="297"/>
      <c r="GO44" s="297"/>
      <c r="GP44" s="297"/>
      <c r="GQ44" s="297"/>
      <c r="GR44" s="297"/>
      <c r="GS44" s="297"/>
      <c r="GT44" s="297"/>
      <c r="GU44" s="297"/>
      <c r="GV44" s="297"/>
      <c r="GW44" s="297"/>
      <c r="GX44" s="297"/>
      <c r="GY44" s="297"/>
      <c r="GZ44" s="297"/>
      <c r="HA44" s="297"/>
      <c r="HB44" s="297"/>
      <c r="HC44" s="297"/>
    </row>
    <row r="45" spans="1:211" s="347" customFormat="1" ht="15" customHeight="1" x14ac:dyDescent="0.2">
      <c r="A45" s="192">
        <f>SWDATA!O30</f>
        <v>0</v>
      </c>
      <c r="B45" s="192">
        <f>SWDATA!M30</f>
        <v>0</v>
      </c>
      <c r="C45" s="201">
        <f>IF(AND(SWDATA!M30=1,SWDATA!Q30="promotions"),SWDATA!P30,0)</f>
        <v>0</v>
      </c>
      <c r="D45" s="200">
        <f>ROW(SWDATA!M30)</f>
        <v>30</v>
      </c>
      <c r="E45" s="202">
        <f t="shared" si="500"/>
        <v>0</v>
      </c>
      <c r="F45" s="203">
        <f t="shared" si="271"/>
        <v>1</v>
      </c>
      <c r="G45" s="192" t="str">
        <f t="shared" si="272"/>
        <v/>
      </c>
      <c r="H45" s="204"/>
      <c r="I45" s="382"/>
      <c r="J45" s="237">
        <f t="shared" si="273"/>
        <v>0</v>
      </c>
      <c r="K45" s="238" t="str">
        <f t="shared" si="274"/>
        <v/>
      </c>
      <c r="L45" s="338"/>
      <c r="M45" s="341"/>
      <c r="N45" s="336" t="str">
        <f>IF(LEN(SWDATA!F30)=0,"",N44)</f>
        <v/>
      </c>
      <c r="O45" s="295" t="str">
        <f>IF(LEN(SWDATA!G30)=0,"",O44)</f>
        <v/>
      </c>
      <c r="P45" s="296" t="str">
        <f>IF(LEN(SWDATA!C30)=0,"",SWDATA!C30)</f>
        <v/>
      </c>
      <c r="Q45" s="310" t="str">
        <f t="shared" si="198"/>
        <v/>
      </c>
      <c r="R45" s="223" t="s">
        <v>261</v>
      </c>
      <c r="S45" s="224" t="s">
        <v>485</v>
      </c>
      <c r="T45" s="224"/>
      <c r="U45" s="264" t="s">
        <v>580</v>
      </c>
      <c r="V45" s="205" t="s">
        <v>221</v>
      </c>
      <c r="W45" s="265">
        <f>IF(OR(Is_Loading,LEN($A45)=0),"",SWDATA!P30)</f>
        <v>0</v>
      </c>
      <c r="X45" s="266">
        <f>IF(OR(Is_Loading,LEN($A45)=0),"",SWDATA!Q30)</f>
        <v>0</v>
      </c>
      <c r="Y45" s="266">
        <f>IF(OR(Is_Loading,LEN($A45)=0),"",SWDATA!R30)</f>
        <v>0</v>
      </c>
      <c r="Z45" s="265" t="str">
        <f t="shared" ref="Z45:Z46" si="504">IF($A45=0,"",CHOOSE($F45,SUM(W45:Y45),SUM(W45:Y45)/3,Y45))</f>
        <v/>
      </c>
      <c r="AA45" s="265">
        <f>IF(OR(Is_Loading,LEN($A45)=0),"",SWDATA!T30)</f>
        <v>0</v>
      </c>
      <c r="AB45" s="266">
        <f>IF(OR(Is_Loading,LEN($A45)=0),"",SWDATA!U30)</f>
        <v>0</v>
      </c>
      <c r="AC45" s="266">
        <f>IF(OR(Is_Loading,LEN($A45)=0),"",SWDATA!V30)</f>
        <v>0</v>
      </c>
      <c r="AD45" s="265" t="str">
        <f t="shared" si="276"/>
        <v/>
      </c>
      <c r="AE45" s="265">
        <f>IF(OR(Is_Loading,LEN($A45)=0),"",SWDATA!X30)</f>
        <v>0</v>
      </c>
      <c r="AF45" s="266">
        <f>IF(OR(Is_Loading,LEN($A45)=0),"",SWDATA!Y30)</f>
        <v>0</v>
      </c>
      <c r="AG45" s="266">
        <f>IF(OR(Is_Loading,LEN($A45)=0),"",SWDATA!Z30)</f>
        <v>0</v>
      </c>
      <c r="AH45" s="265" t="str">
        <f t="shared" si="277"/>
        <v/>
      </c>
      <c r="AI45" s="265">
        <f>IF(OR(Is_Loading,LEN($A45)=0),"",SWDATA!AB30)</f>
        <v>0</v>
      </c>
      <c r="AJ45" s="266">
        <f>IF(OR(Is_Loading,LEN($A45)=0),"",SWDATA!AC30)</f>
        <v>0</v>
      </c>
      <c r="AK45" s="266">
        <f>IF(OR(Is_Loading,LEN($A45)=0),"",SWDATA!AD30)</f>
        <v>0</v>
      </c>
      <c r="AL45" s="265" t="str">
        <f t="shared" si="278"/>
        <v/>
      </c>
      <c r="AM45" s="265">
        <f>IF(OR(Is_Loading,LEN($A45)=0),"",SWDATA!AF30)</f>
        <v>0</v>
      </c>
      <c r="AN45" s="266">
        <f>IF(OR(Is_Loading,LEN($A45)=0),"",SWDATA!AG30)</f>
        <v>0</v>
      </c>
      <c r="AO45" s="320">
        <f>IF(OR(Is_Loading,LEN($A45)=0),"",SWDATA!AH30)</f>
        <v>0</v>
      </c>
      <c r="AP45" s="317" t="str">
        <f t="shared" si="279"/>
        <v/>
      </c>
      <c r="AQ45" s="265">
        <f>IF(OR(Is_Loading,LEN($A45)=0),"",SWDATA!AJ30)</f>
        <v>0</v>
      </c>
      <c r="AR45" s="266">
        <f>IF(OR(Is_Loading,LEN($A45)=0),"",SWDATA!AK30)</f>
        <v>0</v>
      </c>
      <c r="AS45" s="266">
        <f>IF(OR(Is_Loading,LEN($A45)=0),"",SWDATA!AL30)</f>
        <v>0</v>
      </c>
      <c r="AT45" s="265" t="str">
        <f t="shared" si="280"/>
        <v/>
      </c>
      <c r="AU45" s="265">
        <f>IF(OR(Is_Loading,LEN($A45)=0),"",SWDATA!AN30)</f>
        <v>0</v>
      </c>
      <c r="AV45" s="266">
        <f>IF(OR(Is_Loading,LEN($A45)=0),"",SWDATA!AO30)</f>
        <v>0</v>
      </c>
      <c r="AW45" s="266">
        <f>IF(OR(Is_Loading,LEN($A45)=0),"",SWDATA!AP30)</f>
        <v>0</v>
      </c>
      <c r="AX45" s="265" t="str">
        <f t="shared" si="281"/>
        <v/>
      </c>
      <c r="AY45" s="265">
        <f>IF(OR(Is_Loading,LEN($A45)=0),"",SWDATA!AR30)</f>
        <v>0</v>
      </c>
      <c r="AZ45" s="266">
        <f>IF(OR(Is_Loading,LEN($A45)=0),"",SWDATA!AS30)</f>
        <v>0</v>
      </c>
      <c r="BA45" s="266">
        <f>IF(OR(Is_Loading,LEN($A45)=0),"",SWDATA!AT30)</f>
        <v>0</v>
      </c>
      <c r="BB45" s="265" t="str">
        <f t="shared" si="282"/>
        <v/>
      </c>
      <c r="BC45" s="265">
        <f>IF(OR(Is_Loading,LEN($A45)=0),"",SWDATA!AV30)</f>
        <v>0</v>
      </c>
      <c r="BD45" s="266">
        <f>IF(OR(Is_Loading,LEN($A45)=0),"",SWDATA!AW30)</f>
        <v>0</v>
      </c>
      <c r="BE45" s="320">
        <f>IF(OR(Is_Loading,LEN($A45)=0),"",SWDATA!AX30)</f>
        <v>0</v>
      </c>
      <c r="BF45" s="317" t="str">
        <f t="shared" si="283"/>
        <v/>
      </c>
      <c r="BG45"/>
      <c r="BH45"/>
      <c r="BI45"/>
      <c r="BJ45"/>
      <c r="BK45"/>
      <c r="BL45"/>
      <c r="BM45"/>
      <c r="BN45"/>
      <c r="BO45"/>
      <c r="BP45"/>
      <c r="BQ45"/>
      <c r="BR45"/>
      <c r="BS45"/>
      <c r="BT45"/>
      <c r="BU45"/>
      <c r="BV45"/>
      <c r="BW45"/>
      <c r="BX45"/>
      <c r="BY45"/>
      <c r="BZ45"/>
      <c r="CA45"/>
      <c r="CB45"/>
      <c r="CC45"/>
      <c r="CD45"/>
      <c r="CE45"/>
      <c r="CF45"/>
      <c r="CG45"/>
      <c r="CH45"/>
      <c r="CI45"/>
      <c r="CJ45"/>
      <c r="CK45"/>
      <c r="CL45"/>
      <c r="CM45"/>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O45" s="374"/>
      <c r="DP45" s="374"/>
      <c r="DQ45" s="374"/>
      <c r="DR45" s="374"/>
      <c r="DS45" s="361"/>
      <c r="DT45" s="361"/>
      <c r="DU45" s="364">
        <f t="shared" ref="DU45" si="505">COLUMN(W43)</f>
        <v>23</v>
      </c>
      <c r="DV45" s="364">
        <f t="shared" ref="DV45" si="506">SUM(DU45)+DV46+1</f>
        <v>24</v>
      </c>
      <c r="DW45" s="364">
        <f t="shared" ref="DW45" si="507">SUM(DV45)+DW46+1</f>
        <v>25</v>
      </c>
      <c r="DX45" s="364">
        <f t="shared" ref="DX45" si="508">SUM(DW45)+DX46+1</f>
        <v>27</v>
      </c>
      <c r="DY45" s="364">
        <f t="shared" ref="DY45" si="509">SUM(DX45)+DY46+1</f>
        <v>28</v>
      </c>
      <c r="DZ45" s="364">
        <f t="shared" ref="DZ45" si="510">SUM(DY45)+DZ46+1</f>
        <v>29</v>
      </c>
      <c r="EA45" s="364">
        <f t="shared" ref="EA45" si="511">SUM(DZ45)+EA46+1</f>
        <v>31</v>
      </c>
      <c r="EB45" s="364">
        <f t="shared" ref="EB45" si="512">SUM(EA45)+EB46+1</f>
        <v>32</v>
      </c>
      <c r="EC45" s="364">
        <f t="shared" ref="EC45" si="513">SUM(EB45)+EC46+1</f>
        <v>33</v>
      </c>
      <c r="ED45" s="364">
        <f t="shared" ref="ED45" si="514">SUM(EC45)+ED46+1</f>
        <v>35</v>
      </c>
      <c r="EE45" s="364">
        <f t="shared" ref="EE45" si="515">SUM(ED45)+EE46+1</f>
        <v>36</v>
      </c>
      <c r="EF45" s="364">
        <f t="shared" ref="EF45" si="516">SUM(EE45)+EF46+1</f>
        <v>37</v>
      </c>
      <c r="EG45" s="364">
        <f t="shared" ref="EG45" si="517">SUM(EF45)+EG46+1</f>
        <v>39</v>
      </c>
      <c r="EH45" s="364">
        <f t="shared" ref="EH45" si="518">SUM(EG45)+EH46+1</f>
        <v>40</v>
      </c>
      <c r="EI45" s="364">
        <f t="shared" ref="EI45" si="519">SUM(EH45)+EI46+1</f>
        <v>41</v>
      </c>
      <c r="EJ45" s="364">
        <f t="shared" ref="EJ45" si="520">SUM(EI45)+EJ46+1</f>
        <v>43</v>
      </c>
      <c r="EK45" s="364">
        <f t="shared" ref="EK45" si="521">SUM(EJ45)+EK46+1</f>
        <v>44</v>
      </c>
      <c r="EL45" s="364">
        <f t="shared" ref="EL45" si="522">SUM(EK45)+EL46+1</f>
        <v>45</v>
      </c>
      <c r="EM45" s="364">
        <f t="shared" ref="EM45" si="523">SUM(EL45)+EM46+1</f>
        <v>47</v>
      </c>
      <c r="EN45" s="364">
        <f t="shared" ref="EN45" si="524">SUM(EM45)+EN46+1</f>
        <v>48</v>
      </c>
      <c r="EO45" s="364">
        <f t="shared" ref="EO45" si="525">SUM(EN45)+EO46+1</f>
        <v>49</v>
      </c>
      <c r="EP45" s="364">
        <f t="shared" ref="EP45" si="526">SUM(EO45)+EP46+1</f>
        <v>51</v>
      </c>
      <c r="EQ45" s="364">
        <f t="shared" ref="EQ45" si="527">SUM(EP45)+EQ46+1</f>
        <v>52</v>
      </c>
      <c r="ER45" s="364">
        <f t="shared" ref="ER45" si="528">SUM(EQ45)+ER46+1</f>
        <v>53</v>
      </c>
      <c r="ES45" s="364">
        <f t="shared" ref="ES45" si="529">SUM(ER45)+ES46+1</f>
        <v>55</v>
      </c>
      <c r="ET45" s="364">
        <f t="shared" ref="ET45" si="530">SUM(ES45)+ET46+1</f>
        <v>56</v>
      </c>
      <c r="EU45" s="364">
        <f t="shared" ref="EU45" si="531">SUM(ET45)+EU46+1</f>
        <v>57</v>
      </c>
      <c r="EV45" s="364">
        <f t="shared" ref="EV45" si="532">SUM(EU45)+EV46+1</f>
        <v>59</v>
      </c>
      <c r="EW45" s="364">
        <f t="shared" ref="EW45" si="533">SUM(EV45)+EW46+1</f>
        <v>60</v>
      </c>
      <c r="EX45" s="364">
        <f t="shared" ref="EX45" si="534">SUM(EW45)+EX46+1</f>
        <v>61</v>
      </c>
      <c r="EY45" s="364">
        <f t="shared" ref="EY45" si="535">SUM(EX45)+EY46+1</f>
        <v>63</v>
      </c>
      <c r="EZ45" s="364">
        <f t="shared" ref="EZ45" si="536">SUM(EY45)+EZ46+1</f>
        <v>64</v>
      </c>
      <c r="FA45" s="364">
        <f t="shared" ref="FA45" si="537">SUM(EZ45)+FA46+1</f>
        <v>65</v>
      </c>
      <c r="FB45" s="364">
        <f t="shared" ref="FB45" si="538">SUM(FA45)+FB46+1</f>
        <v>67</v>
      </c>
      <c r="FC45" s="364">
        <f t="shared" ref="FC45" si="539">SUM(FB45)+FC46+1</f>
        <v>68</v>
      </c>
      <c r="FD45" s="364">
        <f t="shared" ref="FD45" si="540">SUM(FC45)+FD46+1</f>
        <v>69</v>
      </c>
      <c r="FE45" s="361"/>
      <c r="FF45" s="361"/>
      <c r="FG45" s="361"/>
      <c r="FH45" s="361"/>
      <c r="FI45" s="361"/>
      <c r="FJ45" s="361"/>
      <c r="FK45" s="361"/>
      <c r="FL45" s="361"/>
      <c r="FM45" s="361"/>
      <c r="FN45" s="361"/>
      <c r="FO45" s="361"/>
      <c r="FP45" s="361"/>
      <c r="FQ45" s="361"/>
      <c r="FR45" s="361"/>
      <c r="FS45" s="361"/>
      <c r="FT45" s="361"/>
      <c r="FU45" s="361"/>
      <c r="FV45" s="361"/>
      <c r="FW45" s="361"/>
      <c r="FX45" s="361"/>
      <c r="FY45" s="361"/>
      <c r="FZ45" s="361"/>
      <c r="GA45" s="361"/>
      <c r="GB45" s="361"/>
      <c r="GC45" s="361"/>
      <c r="GD45" s="361"/>
      <c r="GE45" s="361"/>
      <c r="GF45" s="361"/>
      <c r="GG45" s="297"/>
      <c r="GH45" s="297"/>
      <c r="GI45" s="297"/>
      <c r="GJ45" s="297"/>
      <c r="GK45" s="297"/>
      <c r="GL45" s="297"/>
      <c r="GM45" s="297"/>
      <c r="GN45" s="297"/>
      <c r="GO45" s="297"/>
      <c r="GP45" s="297"/>
      <c r="GQ45" s="297"/>
      <c r="GR45" s="297"/>
      <c r="GS45" s="297"/>
      <c r="GT45" s="297"/>
      <c r="GU45" s="297"/>
      <c r="GV45" s="297"/>
      <c r="GW45" s="297"/>
      <c r="GX45" s="297"/>
      <c r="GY45" s="297"/>
      <c r="GZ45" s="297"/>
    </row>
    <row r="46" spans="1:211" s="347" customFormat="1" ht="15" customHeight="1" thickBot="1" x14ac:dyDescent="0.25">
      <c r="A46" s="192">
        <f>SWDATA!O31</f>
        <v>0</v>
      </c>
      <c r="B46" s="192">
        <f>SWDATA!M31</f>
        <v>0</v>
      </c>
      <c r="C46" s="201">
        <f>IF(AND(SWDATA!M31=1,SWDATA!Q31="promotions"),SWDATA!P31,0)</f>
        <v>0</v>
      </c>
      <c r="D46" s="200">
        <f>ROW(SWDATA!M31)</f>
        <v>31</v>
      </c>
      <c r="E46" s="202">
        <f ca="1">IF(AND(B46=1,UPPER(HLOOKUP(D46,'Metrics &amp; Attributes View'!$13:$31,19,0))="SBOM"),1,0)</f>
        <v>0</v>
      </c>
      <c r="F46" s="203">
        <f t="shared" si="271"/>
        <v>1</v>
      </c>
      <c r="G46" s="192" t="str">
        <f t="shared" si="272"/>
        <v/>
      </c>
      <c r="H46" s="204"/>
      <c r="I46" s="382"/>
      <c r="J46" s="237">
        <f t="shared" si="273"/>
        <v>0</v>
      </c>
      <c r="K46" s="238" t="str">
        <f t="shared" si="274"/>
        <v/>
      </c>
      <c r="L46" s="338"/>
      <c r="M46" s="342"/>
      <c r="N46" s="336" t="str">
        <f>IF(LEN(SWDATA!F31)=0,"",N45)</f>
        <v/>
      </c>
      <c r="O46" s="295" t="str">
        <f>IF(LEN(SWDATA!G31)=0,"",O45)</f>
        <v/>
      </c>
      <c r="P46" s="296" t="str">
        <f>IF(LEN(SWDATA!C31)=0,"",SWDATA!C31)</f>
        <v/>
      </c>
      <c r="Q46" s="310" t="str">
        <f t="shared" si="198"/>
        <v/>
      </c>
      <c r="R46" s="223" t="s">
        <v>262</v>
      </c>
      <c r="S46" s="224" t="s">
        <v>579</v>
      </c>
      <c r="T46" s="224"/>
      <c r="U46" s="263" t="s">
        <v>591</v>
      </c>
      <c r="V46" s="205" t="s">
        <v>221</v>
      </c>
      <c r="W46" s="265">
        <f>IF(OR(Is_Loading,LEN($A46)=0),"",SWDATA!P31)</f>
        <v>0</v>
      </c>
      <c r="X46" s="266">
        <f>IF(OR(Is_Loading,LEN($A46)=0),"",SWDATA!Q31)</f>
        <v>0</v>
      </c>
      <c r="Y46" s="266">
        <f>IF(OR(Is_Loading,LEN($A46)=0),"",SWDATA!R31)</f>
        <v>0</v>
      </c>
      <c r="Z46" s="265" t="str">
        <f t="shared" si="504"/>
        <v/>
      </c>
      <c r="AA46" s="265">
        <f>IF(OR(Is_Loading,LEN($A46)=0),"",SWDATA!T31)</f>
        <v>0</v>
      </c>
      <c r="AB46" s="266">
        <f>IF(OR(Is_Loading,LEN($A46)=0),"",SWDATA!U31)</f>
        <v>0</v>
      </c>
      <c r="AC46" s="266">
        <f>IF(OR(Is_Loading,LEN($A46)=0),"",SWDATA!V31)</f>
        <v>0</v>
      </c>
      <c r="AD46" s="265" t="str">
        <f t="shared" si="276"/>
        <v/>
      </c>
      <c r="AE46" s="265">
        <f>IF(OR(Is_Loading,LEN($A46)=0),"",SWDATA!X31)</f>
        <v>0</v>
      </c>
      <c r="AF46" s="266">
        <f>IF(OR(Is_Loading,LEN($A46)=0),"",SWDATA!Y31)</f>
        <v>0</v>
      </c>
      <c r="AG46" s="266">
        <f>IF(OR(Is_Loading,LEN($A46)=0),"",SWDATA!Z31)</f>
        <v>0</v>
      </c>
      <c r="AH46" s="265" t="str">
        <f t="shared" si="277"/>
        <v/>
      </c>
      <c r="AI46" s="265">
        <f>IF(OR(Is_Loading,LEN($A46)=0),"",SWDATA!AB31)</f>
        <v>0</v>
      </c>
      <c r="AJ46" s="266">
        <f>IF(OR(Is_Loading,LEN($A46)=0),"",SWDATA!AC31)</f>
        <v>0</v>
      </c>
      <c r="AK46" s="266">
        <f>IF(OR(Is_Loading,LEN($A46)=0),"",SWDATA!AD31)</f>
        <v>0</v>
      </c>
      <c r="AL46" s="265" t="str">
        <f t="shared" si="278"/>
        <v/>
      </c>
      <c r="AM46" s="265">
        <f>IF(OR(Is_Loading,LEN($A46)=0),"",SWDATA!AF31)</f>
        <v>0</v>
      </c>
      <c r="AN46" s="266">
        <f>IF(OR(Is_Loading,LEN($A46)=0),"",SWDATA!AG31)</f>
        <v>0</v>
      </c>
      <c r="AO46" s="320">
        <f>IF(OR(Is_Loading,LEN($A46)=0),"",SWDATA!AH31)</f>
        <v>0</v>
      </c>
      <c r="AP46" s="317" t="str">
        <f t="shared" si="279"/>
        <v/>
      </c>
      <c r="AQ46" s="265">
        <f>IF(OR(Is_Loading,LEN($A46)=0),"",SWDATA!AJ31)</f>
        <v>0</v>
      </c>
      <c r="AR46" s="266">
        <f>IF(OR(Is_Loading,LEN($A46)=0),"",SWDATA!AK31)</f>
        <v>0</v>
      </c>
      <c r="AS46" s="266">
        <f>IF(OR(Is_Loading,LEN($A46)=0),"",SWDATA!AL31)</f>
        <v>0</v>
      </c>
      <c r="AT46" s="265" t="str">
        <f t="shared" si="280"/>
        <v/>
      </c>
      <c r="AU46" s="265">
        <f>IF(OR(Is_Loading,LEN($A46)=0),"",SWDATA!AN31)</f>
        <v>0</v>
      </c>
      <c r="AV46" s="266">
        <f>IF(OR(Is_Loading,LEN($A46)=0),"",SWDATA!AO31)</f>
        <v>0</v>
      </c>
      <c r="AW46" s="266">
        <f>IF(OR(Is_Loading,LEN($A46)=0),"",SWDATA!AP31)</f>
        <v>0</v>
      </c>
      <c r="AX46" s="265" t="str">
        <f t="shared" si="281"/>
        <v/>
      </c>
      <c r="AY46" s="265">
        <f>IF(OR(Is_Loading,LEN($A46)=0),"",SWDATA!AR31)</f>
        <v>0</v>
      </c>
      <c r="AZ46" s="266">
        <f>IF(OR(Is_Loading,LEN($A46)=0),"",SWDATA!AS31)</f>
        <v>0</v>
      </c>
      <c r="BA46" s="266">
        <f>IF(OR(Is_Loading,LEN($A46)=0),"",SWDATA!AT31)</f>
        <v>0</v>
      </c>
      <c r="BB46" s="265" t="str">
        <f t="shared" si="282"/>
        <v/>
      </c>
      <c r="BC46" s="265">
        <f>IF(OR(Is_Loading,LEN($A46)=0),"",SWDATA!AV31)</f>
        <v>0</v>
      </c>
      <c r="BD46" s="266">
        <f>IF(OR(Is_Loading,LEN($A46)=0),"",SWDATA!AW31)</f>
        <v>0</v>
      </c>
      <c r="BE46" s="320">
        <f>IF(OR(Is_Loading,LEN($A46)=0),"",SWDATA!AX31)</f>
        <v>0</v>
      </c>
      <c r="BF46" s="317" t="str">
        <f t="shared" si="283"/>
        <v/>
      </c>
      <c r="BG46"/>
      <c r="BH46"/>
      <c r="BI46"/>
      <c r="BJ46"/>
      <c r="BK46"/>
      <c r="BL46"/>
      <c r="BM46"/>
      <c r="BN46"/>
      <c r="BO46"/>
      <c r="BP46"/>
      <c r="BQ46"/>
      <c r="BR46"/>
      <c r="BS46"/>
      <c r="BT46"/>
      <c r="BU46"/>
      <c r="BV46"/>
      <c r="BW46"/>
      <c r="BX46"/>
      <c r="BY46"/>
      <c r="BZ46"/>
      <c r="CA46"/>
      <c r="CB46"/>
      <c r="CC46"/>
      <c r="CD46"/>
      <c r="CE46"/>
      <c r="CF46"/>
      <c r="CG46"/>
      <c r="CH46"/>
      <c r="CI46"/>
      <c r="CJ46"/>
      <c r="CK46"/>
      <c r="CL46"/>
      <c r="CM46"/>
      <c r="CN46" s="201"/>
      <c r="CO46" s="201"/>
      <c r="CP46" s="201"/>
      <c r="CQ46" s="201"/>
      <c r="CR46" s="201"/>
      <c r="CS46" s="201"/>
      <c r="CT46" s="201"/>
      <c r="CU46" s="201"/>
      <c r="CV46" s="201"/>
      <c r="CW46" s="201"/>
      <c r="CX46" s="201"/>
      <c r="CY46" s="201"/>
      <c r="CZ46" s="201"/>
      <c r="DA46" s="201"/>
      <c r="DB46" s="201"/>
      <c r="DC46" s="201"/>
      <c r="DD46" s="201"/>
      <c r="DE46" s="201"/>
      <c r="DF46" s="201"/>
      <c r="DG46" s="201"/>
      <c r="DH46" s="201"/>
      <c r="DI46" s="201"/>
      <c r="DJ46" s="201"/>
      <c r="DK46" s="201"/>
      <c r="DL46" s="201"/>
      <c r="DM46" s="201"/>
      <c r="DN46" s="201"/>
      <c r="DO46" s="374"/>
      <c r="DP46" s="374"/>
      <c r="DQ46" s="374"/>
      <c r="DR46" s="374"/>
      <c r="DS46" s="361"/>
      <c r="DT46" s="375"/>
      <c r="DU46" s="364"/>
      <c r="DV46" s="364"/>
      <c r="DW46" s="364"/>
      <c r="DX46" s="364">
        <v>1</v>
      </c>
      <c r="DY46" s="364">
        <f t="shared" ref="DY46:DY48" si="541">DV46</f>
        <v>0</v>
      </c>
      <c r="DZ46" s="364">
        <f t="shared" ref="DZ46:DZ48" si="542">DW46</f>
        <v>0</v>
      </c>
      <c r="EA46" s="364">
        <f t="shared" ref="EA46:EA48" si="543">DX46</f>
        <v>1</v>
      </c>
      <c r="EB46" s="364">
        <f t="shared" ref="EB46:EB48" si="544">DY46</f>
        <v>0</v>
      </c>
      <c r="EC46" s="364">
        <f t="shared" ref="EC46:EC48" si="545">DZ46</f>
        <v>0</v>
      </c>
      <c r="ED46" s="364">
        <f t="shared" ref="ED46:ED48" si="546">EA46</f>
        <v>1</v>
      </c>
      <c r="EE46" s="364">
        <f t="shared" ref="EE46:EE48" si="547">EB46</f>
        <v>0</v>
      </c>
      <c r="EF46" s="364">
        <f t="shared" ref="EF46:EF48" si="548">EC46</f>
        <v>0</v>
      </c>
      <c r="EG46" s="364">
        <f t="shared" ref="EG46:EG48" si="549">ED46</f>
        <v>1</v>
      </c>
      <c r="EH46" s="364">
        <f t="shared" ref="EH46:EH48" si="550">EE46</f>
        <v>0</v>
      </c>
      <c r="EI46" s="364">
        <f t="shared" ref="EI46:EI48" si="551">EF46</f>
        <v>0</v>
      </c>
      <c r="EJ46" s="364">
        <f t="shared" ref="EJ46:EJ48" si="552">EG46</f>
        <v>1</v>
      </c>
      <c r="EK46" s="364">
        <f t="shared" ref="EK46:EK48" si="553">EH46</f>
        <v>0</v>
      </c>
      <c r="EL46" s="364">
        <f t="shared" ref="EL46:EL48" si="554">EI46</f>
        <v>0</v>
      </c>
      <c r="EM46" s="364">
        <f t="shared" ref="EM46:EM48" si="555">EJ46</f>
        <v>1</v>
      </c>
      <c r="EN46" s="364">
        <f t="shared" ref="EN46:EN48" si="556">EK46</f>
        <v>0</v>
      </c>
      <c r="EO46" s="364">
        <f t="shared" ref="EO46:EO48" si="557">EL46</f>
        <v>0</v>
      </c>
      <c r="EP46" s="364">
        <f t="shared" ref="EP46:EP48" si="558">EM46</f>
        <v>1</v>
      </c>
      <c r="EQ46" s="364">
        <f t="shared" ref="EQ46:EQ48" si="559">EN46</f>
        <v>0</v>
      </c>
      <c r="ER46" s="364">
        <f t="shared" ref="ER46:ER48" si="560">EO46</f>
        <v>0</v>
      </c>
      <c r="ES46" s="364">
        <f t="shared" ref="ES46:ES48" si="561">EP46</f>
        <v>1</v>
      </c>
      <c r="ET46" s="364">
        <f t="shared" ref="ET46:ET48" si="562">EQ46</f>
        <v>0</v>
      </c>
      <c r="EU46" s="364">
        <f t="shared" ref="EU46:EU48" si="563">ER46</f>
        <v>0</v>
      </c>
      <c r="EV46" s="364">
        <f t="shared" ref="EV46:EV48" si="564">ES46</f>
        <v>1</v>
      </c>
      <c r="EW46" s="364">
        <f t="shared" ref="EW46:EW48" si="565">ET46</f>
        <v>0</v>
      </c>
      <c r="EX46" s="364">
        <f t="shared" ref="EX46:EX48" si="566">EU46</f>
        <v>0</v>
      </c>
      <c r="EY46" s="364">
        <f t="shared" ref="EY46:EY48" si="567">EV46</f>
        <v>1</v>
      </c>
      <c r="EZ46" s="364">
        <f t="shared" ref="EZ46:EZ48" si="568">EW46</f>
        <v>0</v>
      </c>
      <c r="FA46" s="364">
        <f t="shared" ref="FA46:FA48" si="569">EX46</f>
        <v>0</v>
      </c>
      <c r="FB46" s="364">
        <f t="shared" ref="FB46:FB48" si="570">EY46</f>
        <v>1</v>
      </c>
      <c r="FC46" s="364">
        <f t="shared" ref="FC46:FC48" si="571">EZ46</f>
        <v>0</v>
      </c>
      <c r="FD46" s="364">
        <f t="shared" ref="FD46:FD48" si="572">FA46</f>
        <v>0</v>
      </c>
      <c r="FE46" s="377"/>
      <c r="FF46" s="361"/>
      <c r="FG46" s="361"/>
      <c r="FH46" s="361"/>
      <c r="FI46" s="361"/>
      <c r="FJ46" s="361"/>
      <c r="FK46" s="361"/>
      <c r="FL46" s="361"/>
      <c r="FM46" s="361"/>
      <c r="FN46" s="361"/>
      <c r="FO46" s="361"/>
      <c r="FP46" s="361"/>
      <c r="FQ46" s="361"/>
      <c r="FR46" s="361"/>
      <c r="FS46" s="361"/>
      <c r="FT46" s="361"/>
      <c r="FU46" s="361"/>
      <c r="FV46" s="361"/>
      <c r="FW46" s="361"/>
      <c r="FX46" s="361"/>
      <c r="FY46" s="361"/>
      <c r="FZ46" s="361"/>
      <c r="GA46" s="361"/>
      <c r="GB46" s="361"/>
      <c r="GC46" s="361"/>
      <c r="GD46" s="361"/>
      <c r="GE46" s="361"/>
      <c r="GF46" s="361"/>
      <c r="GG46" s="297"/>
      <c r="GH46" s="297"/>
      <c r="GI46" s="297"/>
      <c r="GJ46" s="297"/>
      <c r="GK46" s="297"/>
      <c r="GL46" s="297"/>
      <c r="GM46" s="297"/>
      <c r="GN46" s="297"/>
      <c r="GO46" s="297"/>
      <c r="GP46" s="297"/>
      <c r="GQ46" s="297"/>
      <c r="GR46" s="297"/>
      <c r="GS46" s="297"/>
      <c r="GT46" s="297"/>
      <c r="GU46" s="297"/>
      <c r="GV46" s="297"/>
      <c r="GW46" s="297"/>
      <c r="GX46" s="297"/>
      <c r="GY46" s="297"/>
      <c r="GZ46" s="297"/>
      <c r="HA46" s="297"/>
      <c r="HB46" s="297"/>
      <c r="HC46" s="297"/>
    </row>
    <row r="47" spans="1:211" s="347" customFormat="1" ht="15" customHeight="1" thickTop="1" x14ac:dyDescent="0.2">
      <c r="A47" s="192">
        <f>SWDATA!O32</f>
        <v>0</v>
      </c>
      <c r="B47" s="192">
        <f>SWDATA!M32</f>
        <v>0</v>
      </c>
      <c r="C47" s="201">
        <f>IF(AND(SWDATA!M32=1,SWDATA!Q32="promotions"),SWDATA!P32,0)</f>
        <v>0</v>
      </c>
      <c r="D47" s="200">
        <f>ROW(SWDATA!M32)</f>
        <v>32</v>
      </c>
      <c r="E47" s="202">
        <f t="shared" ref="E47:E50" si="573">B47</f>
        <v>0</v>
      </c>
      <c r="F47" s="203">
        <f t="shared" si="271"/>
        <v>1</v>
      </c>
      <c r="G47" s="192" t="str">
        <f t="shared" si="272"/>
        <v/>
      </c>
      <c r="H47" s="204"/>
      <c r="I47" s="382"/>
      <c r="J47" s="237">
        <f t="shared" si="273"/>
        <v>0</v>
      </c>
      <c r="K47" s="238" t="str">
        <f t="shared" si="274"/>
        <v/>
      </c>
      <c r="L47" s="338"/>
      <c r="M47" s="341"/>
      <c r="N47" s="336" t="str">
        <f>IF(LEN(SWDATA!F32)=0,"",N46)</f>
        <v/>
      </c>
      <c r="O47" s="295" t="str">
        <f>IF(LEN(SWDATA!G32)=0,"",O46)</f>
        <v/>
      </c>
      <c r="P47" s="296" t="str">
        <f>IF(LEN(SWDATA!C32)=0,"",SWDATA!C32)</f>
        <v/>
      </c>
      <c r="Q47" s="310" t="str">
        <f t="shared" si="198"/>
        <v/>
      </c>
      <c r="R47" s="223" t="s">
        <v>261</v>
      </c>
      <c r="S47" s="224" t="s">
        <v>485</v>
      </c>
      <c r="T47" s="224"/>
      <c r="U47" s="264" t="s">
        <v>581</v>
      </c>
      <c r="V47" s="205" t="s">
        <v>221</v>
      </c>
      <c r="W47" s="265">
        <f>IF(OR(Is_Loading,LEN($A47)=0),"",SWDATA!P32)</f>
        <v>0</v>
      </c>
      <c r="X47" s="266">
        <f>IF(OR(Is_Loading,LEN($A47)=0),"",SWDATA!Q32)</f>
        <v>0</v>
      </c>
      <c r="Y47" s="266">
        <f>IF(OR(Is_Loading,LEN($A47)=0),"",SWDATA!R32)</f>
        <v>0</v>
      </c>
      <c r="Z47" s="265" t="str">
        <f t="shared" ref="Z47" si="574">IF($A47=0,"",CHOOSE($F47,SUM(W47:Y47),SUM(W47:Y47)/3,Y47))</f>
        <v/>
      </c>
      <c r="AA47" s="265">
        <f>IF(OR(Is_Loading,LEN($A47)=0),"",SWDATA!T32)</f>
        <v>0</v>
      </c>
      <c r="AB47" s="266">
        <f>IF(OR(Is_Loading,LEN($A47)=0),"",SWDATA!U32)</f>
        <v>0</v>
      </c>
      <c r="AC47" s="266">
        <f>IF(OR(Is_Loading,LEN($A47)=0),"",SWDATA!V32)</f>
        <v>0</v>
      </c>
      <c r="AD47" s="265" t="str">
        <f t="shared" si="276"/>
        <v/>
      </c>
      <c r="AE47" s="265">
        <f>IF(OR(Is_Loading,LEN($A47)=0),"",SWDATA!X32)</f>
        <v>0</v>
      </c>
      <c r="AF47" s="266">
        <f>IF(OR(Is_Loading,LEN($A47)=0),"",SWDATA!Y32)</f>
        <v>0</v>
      </c>
      <c r="AG47" s="266">
        <f>IF(OR(Is_Loading,LEN($A47)=0),"",SWDATA!Z32)</f>
        <v>0</v>
      </c>
      <c r="AH47" s="265" t="str">
        <f t="shared" si="277"/>
        <v/>
      </c>
      <c r="AI47" s="265">
        <f>IF(OR(Is_Loading,LEN($A47)=0),"",SWDATA!AB32)</f>
        <v>0</v>
      </c>
      <c r="AJ47" s="266">
        <f>IF(OR(Is_Loading,LEN($A47)=0),"",SWDATA!AC32)</f>
        <v>0</v>
      </c>
      <c r="AK47" s="266">
        <f>IF(OR(Is_Loading,LEN($A47)=0),"",SWDATA!AD32)</f>
        <v>0</v>
      </c>
      <c r="AL47" s="265" t="str">
        <f t="shared" si="278"/>
        <v/>
      </c>
      <c r="AM47" s="265">
        <f>IF(OR(Is_Loading,LEN($A47)=0),"",SWDATA!AF32)</f>
        <v>0</v>
      </c>
      <c r="AN47" s="266">
        <f>IF(OR(Is_Loading,LEN($A47)=0),"",SWDATA!AG32)</f>
        <v>0</v>
      </c>
      <c r="AO47" s="320">
        <f>IF(OR(Is_Loading,LEN($A47)=0),"",SWDATA!AH32)</f>
        <v>0</v>
      </c>
      <c r="AP47" s="317" t="str">
        <f t="shared" si="279"/>
        <v/>
      </c>
      <c r="AQ47" s="265">
        <f>IF(OR(Is_Loading,LEN($A47)=0),"",SWDATA!AJ32)</f>
        <v>0</v>
      </c>
      <c r="AR47" s="266">
        <f>IF(OR(Is_Loading,LEN($A47)=0),"",SWDATA!AK32)</f>
        <v>0</v>
      </c>
      <c r="AS47" s="266">
        <f>IF(OR(Is_Loading,LEN($A47)=0),"",SWDATA!AL32)</f>
        <v>0</v>
      </c>
      <c r="AT47" s="265" t="str">
        <f t="shared" si="280"/>
        <v/>
      </c>
      <c r="AU47" s="265">
        <f>IF(OR(Is_Loading,LEN($A47)=0),"",SWDATA!AN32)</f>
        <v>0</v>
      </c>
      <c r="AV47" s="266">
        <f>IF(OR(Is_Loading,LEN($A47)=0),"",SWDATA!AO32)</f>
        <v>0</v>
      </c>
      <c r="AW47" s="266">
        <f>IF(OR(Is_Loading,LEN($A47)=0),"",SWDATA!AP32)</f>
        <v>0</v>
      </c>
      <c r="AX47" s="265" t="str">
        <f t="shared" si="281"/>
        <v/>
      </c>
      <c r="AY47" s="265">
        <f>IF(OR(Is_Loading,LEN($A47)=0),"",SWDATA!AR32)</f>
        <v>0</v>
      </c>
      <c r="AZ47" s="266">
        <f>IF(OR(Is_Loading,LEN($A47)=0),"",SWDATA!AS32)</f>
        <v>0</v>
      </c>
      <c r="BA47" s="266">
        <f>IF(OR(Is_Loading,LEN($A47)=0),"",SWDATA!AT32)</f>
        <v>0</v>
      </c>
      <c r="BB47" s="265" t="str">
        <f t="shared" si="282"/>
        <v/>
      </c>
      <c r="BC47" s="265">
        <f>IF(OR(Is_Loading,LEN($A47)=0),"",SWDATA!AV32)</f>
        <v>0</v>
      </c>
      <c r="BD47" s="266">
        <f>IF(OR(Is_Loading,LEN($A47)=0),"",SWDATA!AW32)</f>
        <v>0</v>
      </c>
      <c r="BE47" s="320">
        <f>IF(OR(Is_Loading,LEN($A47)=0),"",SWDATA!AX32)</f>
        <v>0</v>
      </c>
      <c r="BF47" s="317" t="str">
        <f t="shared" si="283"/>
        <v/>
      </c>
      <c r="BG47"/>
      <c r="BH47"/>
      <c r="BI47"/>
      <c r="BJ47"/>
      <c r="BK47"/>
      <c r="BL47"/>
      <c r="BM47"/>
      <c r="BN47"/>
      <c r="BO47"/>
      <c r="BP47"/>
      <c r="BQ47"/>
      <c r="BR47"/>
      <c r="BS47"/>
      <c r="BT47"/>
      <c r="BU47"/>
      <c r="BV47"/>
      <c r="BW47"/>
      <c r="BX47"/>
      <c r="BY47"/>
      <c r="BZ47"/>
      <c r="CA47"/>
      <c r="CB47"/>
      <c r="CC47"/>
      <c r="CD47"/>
      <c r="CE47"/>
      <c r="CF47"/>
      <c r="CG47"/>
      <c r="CH47"/>
      <c r="CI47"/>
      <c r="CJ47"/>
      <c r="CK47"/>
      <c r="CL47"/>
      <c r="CM47"/>
      <c r="CN47" s="201"/>
      <c r="CO47" s="201"/>
      <c r="CP47" s="201"/>
      <c r="CQ47" s="201"/>
      <c r="CR47" s="201"/>
      <c r="CS47" s="201"/>
      <c r="CT47" s="201"/>
      <c r="CU47" s="201"/>
      <c r="CV47" s="201"/>
      <c r="CW47" s="201"/>
      <c r="CX47" s="201"/>
      <c r="CY47" s="201"/>
      <c r="CZ47" s="201"/>
      <c r="DA47" s="201"/>
      <c r="DB47" s="201"/>
      <c r="DC47" s="201"/>
      <c r="DD47" s="201"/>
      <c r="DE47" s="201"/>
      <c r="DF47" s="201"/>
      <c r="DG47" s="201"/>
      <c r="DH47" s="201"/>
      <c r="DI47" s="201"/>
      <c r="DJ47" s="201"/>
      <c r="DK47" s="201"/>
      <c r="DL47" s="201"/>
      <c r="DM47" s="201"/>
      <c r="DN47" s="201"/>
      <c r="DO47" s="374"/>
      <c r="DP47" s="374"/>
      <c r="DQ47" s="374"/>
      <c r="DR47" s="374"/>
      <c r="DS47" s="361"/>
      <c r="DT47" s="361"/>
      <c r="DU47" s="364"/>
      <c r="DV47" s="364"/>
      <c r="DW47" s="364"/>
      <c r="DX47" s="364">
        <v>1</v>
      </c>
      <c r="DY47" s="364">
        <f t="shared" si="541"/>
        <v>0</v>
      </c>
      <c r="DZ47" s="364">
        <f t="shared" si="542"/>
        <v>0</v>
      </c>
      <c r="EA47" s="364">
        <f t="shared" si="543"/>
        <v>1</v>
      </c>
      <c r="EB47" s="364">
        <f t="shared" si="544"/>
        <v>0</v>
      </c>
      <c r="EC47" s="364">
        <f t="shared" si="545"/>
        <v>0</v>
      </c>
      <c r="ED47" s="364">
        <f t="shared" si="546"/>
        <v>1</v>
      </c>
      <c r="EE47" s="364">
        <f t="shared" si="547"/>
        <v>0</v>
      </c>
      <c r="EF47" s="364">
        <f t="shared" si="548"/>
        <v>0</v>
      </c>
      <c r="EG47" s="364">
        <f t="shared" si="549"/>
        <v>1</v>
      </c>
      <c r="EH47" s="364">
        <f t="shared" si="550"/>
        <v>0</v>
      </c>
      <c r="EI47" s="364">
        <f t="shared" si="551"/>
        <v>0</v>
      </c>
      <c r="EJ47" s="364">
        <f t="shared" si="552"/>
        <v>1</v>
      </c>
      <c r="EK47" s="364">
        <f t="shared" si="553"/>
        <v>0</v>
      </c>
      <c r="EL47" s="364">
        <f t="shared" si="554"/>
        <v>0</v>
      </c>
      <c r="EM47" s="364">
        <f t="shared" si="555"/>
        <v>1</v>
      </c>
      <c r="EN47" s="364">
        <f t="shared" si="556"/>
        <v>0</v>
      </c>
      <c r="EO47" s="364">
        <f t="shared" si="557"/>
        <v>0</v>
      </c>
      <c r="EP47" s="364">
        <f t="shared" si="558"/>
        <v>1</v>
      </c>
      <c r="EQ47" s="364">
        <f t="shared" si="559"/>
        <v>0</v>
      </c>
      <c r="ER47" s="364">
        <f t="shared" si="560"/>
        <v>0</v>
      </c>
      <c r="ES47" s="364">
        <f t="shared" si="561"/>
        <v>1</v>
      </c>
      <c r="ET47" s="364">
        <f t="shared" si="562"/>
        <v>0</v>
      </c>
      <c r="EU47" s="364">
        <f t="shared" si="563"/>
        <v>0</v>
      </c>
      <c r="EV47" s="364">
        <f t="shared" si="564"/>
        <v>1</v>
      </c>
      <c r="EW47" s="364">
        <f t="shared" si="565"/>
        <v>0</v>
      </c>
      <c r="EX47" s="364">
        <f t="shared" si="566"/>
        <v>0</v>
      </c>
      <c r="EY47" s="364">
        <f t="shared" si="567"/>
        <v>1</v>
      </c>
      <c r="EZ47" s="364">
        <f t="shared" si="568"/>
        <v>0</v>
      </c>
      <c r="FA47" s="364">
        <f t="shared" si="569"/>
        <v>0</v>
      </c>
      <c r="FB47" s="364">
        <f t="shared" si="570"/>
        <v>1</v>
      </c>
      <c r="FC47" s="364">
        <f t="shared" si="571"/>
        <v>0</v>
      </c>
      <c r="FD47" s="364">
        <f t="shared" si="572"/>
        <v>0</v>
      </c>
      <c r="FE47" s="361"/>
      <c r="FF47" s="361"/>
      <c r="FG47" s="361"/>
      <c r="FH47" s="361"/>
      <c r="FI47" s="361"/>
      <c r="FJ47" s="361"/>
      <c r="FK47" s="361"/>
      <c r="FL47" s="361"/>
      <c r="FM47" s="361"/>
      <c r="FN47" s="361"/>
      <c r="FO47" s="361"/>
      <c r="FP47" s="361"/>
      <c r="FQ47" s="361"/>
      <c r="FR47" s="361"/>
      <c r="FS47" s="361"/>
      <c r="FT47" s="361"/>
      <c r="FU47" s="361"/>
      <c r="FV47" s="361"/>
      <c r="FW47" s="361"/>
      <c r="FX47" s="361"/>
      <c r="FY47" s="361"/>
      <c r="FZ47" s="361"/>
      <c r="GA47" s="361"/>
      <c r="GB47" s="361"/>
      <c r="GC47" s="361"/>
      <c r="GD47" s="361"/>
      <c r="GE47" s="361"/>
      <c r="GF47" s="361"/>
      <c r="GG47" s="297"/>
      <c r="GH47" s="297"/>
      <c r="GI47" s="297"/>
      <c r="GJ47" s="297"/>
      <c r="GK47" s="297"/>
      <c r="GL47" s="297"/>
      <c r="GM47" s="297"/>
      <c r="GN47" s="297"/>
      <c r="GO47" s="297"/>
      <c r="GP47" s="297"/>
      <c r="GQ47" s="297"/>
      <c r="GR47" s="297"/>
      <c r="GS47" s="297"/>
      <c r="GT47" s="297"/>
      <c r="GU47" s="297"/>
      <c r="GV47" s="297"/>
      <c r="GW47" s="297"/>
      <c r="GX47" s="297"/>
      <c r="GY47" s="297"/>
      <c r="GZ47" s="297"/>
    </row>
    <row r="48" spans="1:211" s="390" customFormat="1" ht="15" customHeight="1" thickBot="1" x14ac:dyDescent="0.25">
      <c r="A48" s="389">
        <f>SWDATA!O33</f>
        <v>0</v>
      </c>
      <c r="B48" s="389">
        <f>SWDATA!M33</f>
        <v>0</v>
      </c>
      <c r="C48" s="390">
        <f>IF(AND(SWDATA!M33=1,SWDATA!Q33="promotions"),SWDATA!P33,0)</f>
        <v>0</v>
      </c>
      <c r="D48" s="391">
        <f>ROW(SWDATA!M33)</f>
        <v>33</v>
      </c>
      <c r="E48" s="392">
        <f t="shared" si="573"/>
        <v>0</v>
      </c>
      <c r="F48" s="393">
        <f t="shared" si="271"/>
        <v>1</v>
      </c>
      <c r="G48" s="389" t="str">
        <f t="shared" si="272"/>
        <v/>
      </c>
      <c r="H48" s="394"/>
      <c r="I48" s="395"/>
      <c r="J48" s="396">
        <f t="shared" si="273"/>
        <v>0</v>
      </c>
      <c r="K48" s="397" t="str">
        <f t="shared" si="274"/>
        <v/>
      </c>
      <c r="L48" s="398"/>
      <c r="M48" s="399"/>
      <c r="N48" s="400" t="str">
        <f>IF(LEN(SWDATA!F33)=0,"",N47)</f>
        <v/>
      </c>
      <c r="O48" s="401" t="str">
        <f>IF(LEN(SWDATA!G33)=0,"",O47)</f>
        <v/>
      </c>
      <c r="P48" s="402" t="str">
        <f>IF(LEN(SWDATA!C33)=0,"",SWDATA!C33)</f>
        <v/>
      </c>
      <c r="Q48" s="403" t="str">
        <f t="shared" si="198"/>
        <v/>
      </c>
      <c r="R48" s="404" t="s">
        <v>261</v>
      </c>
      <c r="S48" s="405" t="s">
        <v>485</v>
      </c>
      <c r="T48" s="405"/>
      <c r="U48" s="406" t="s">
        <v>590</v>
      </c>
      <c r="V48" s="407" t="s">
        <v>221</v>
      </c>
      <c r="W48" s="408">
        <f>IF(OR(Is_Loading,LEN($A48)=0),"",SWDATA!P33)</f>
        <v>0</v>
      </c>
      <c r="X48" s="409">
        <f>IF(OR(Is_Loading,LEN($A48)=0),"",SWDATA!Q33)</f>
        <v>0</v>
      </c>
      <c r="Y48" s="409">
        <f>IF(OR(Is_Loading,LEN($A48)=0),"",SWDATA!R33)</f>
        <v>0</v>
      </c>
      <c r="Z48" s="408" t="str">
        <f t="shared" ref="Z48" si="575">IF($A48=0,"",CHOOSE($F48,SUM(W48:Y48),SUM(W48:Y48)/3,Y48))</f>
        <v/>
      </c>
      <c r="AA48" s="408">
        <f>IF(OR(Is_Loading,LEN($A48)=0),"",SWDATA!T33)</f>
        <v>0</v>
      </c>
      <c r="AB48" s="409">
        <f>IF(OR(Is_Loading,LEN($A48)=0),"",SWDATA!U33)</f>
        <v>0</v>
      </c>
      <c r="AC48" s="409">
        <f>IF(OR(Is_Loading,LEN($A48)=0),"",SWDATA!V33)</f>
        <v>0</v>
      </c>
      <c r="AD48" s="408" t="str">
        <f t="shared" si="276"/>
        <v/>
      </c>
      <c r="AE48" s="408">
        <f>IF(OR(Is_Loading,LEN($A48)=0),"",SWDATA!X33)</f>
        <v>0</v>
      </c>
      <c r="AF48" s="409">
        <f>IF(OR(Is_Loading,LEN($A48)=0),"",SWDATA!Y33)</f>
        <v>0</v>
      </c>
      <c r="AG48" s="409">
        <f>IF(OR(Is_Loading,LEN($A48)=0),"",SWDATA!Z33)</f>
        <v>0</v>
      </c>
      <c r="AH48" s="408" t="str">
        <f t="shared" si="277"/>
        <v/>
      </c>
      <c r="AI48" s="408">
        <f>IF(OR(Is_Loading,LEN($A48)=0),"",SWDATA!AB33)</f>
        <v>0</v>
      </c>
      <c r="AJ48" s="409">
        <f>IF(OR(Is_Loading,LEN($A48)=0),"",SWDATA!AC33)</f>
        <v>0</v>
      </c>
      <c r="AK48" s="409">
        <f>IF(OR(Is_Loading,LEN($A48)=0),"",SWDATA!AD33)</f>
        <v>0</v>
      </c>
      <c r="AL48" s="408" t="str">
        <f t="shared" si="278"/>
        <v/>
      </c>
      <c r="AM48" s="408">
        <f>IF(OR(Is_Loading,LEN($A48)=0),"",SWDATA!AF33)</f>
        <v>0</v>
      </c>
      <c r="AN48" s="409">
        <f>IF(OR(Is_Loading,LEN($A48)=0),"",SWDATA!AG33)</f>
        <v>0</v>
      </c>
      <c r="AO48" s="410">
        <f>IF(OR(Is_Loading,LEN($A48)=0),"",SWDATA!AH33)</f>
        <v>0</v>
      </c>
      <c r="AP48" s="411" t="str">
        <f t="shared" si="279"/>
        <v/>
      </c>
      <c r="AQ48" s="408">
        <f>IF(OR(Is_Loading,LEN($A48)=0),"",SWDATA!AJ33)</f>
        <v>0</v>
      </c>
      <c r="AR48" s="409">
        <f>IF(OR(Is_Loading,LEN($A48)=0),"",SWDATA!AK33)</f>
        <v>0</v>
      </c>
      <c r="AS48" s="409">
        <f>IF(OR(Is_Loading,LEN($A48)=0),"",SWDATA!AL33)</f>
        <v>0</v>
      </c>
      <c r="AT48" s="408" t="str">
        <f t="shared" si="280"/>
        <v/>
      </c>
      <c r="AU48" s="408">
        <f>IF(OR(Is_Loading,LEN($A48)=0),"",SWDATA!AN33)</f>
        <v>0</v>
      </c>
      <c r="AV48" s="409">
        <f>IF(OR(Is_Loading,LEN($A48)=0),"",SWDATA!AO33)</f>
        <v>0</v>
      </c>
      <c r="AW48" s="409">
        <f>IF(OR(Is_Loading,LEN($A48)=0),"",SWDATA!AP33)</f>
        <v>0</v>
      </c>
      <c r="AX48" s="408" t="str">
        <f t="shared" si="281"/>
        <v/>
      </c>
      <c r="AY48" s="408">
        <f>IF(OR(Is_Loading,LEN($A48)=0),"",SWDATA!AR33)</f>
        <v>0</v>
      </c>
      <c r="AZ48" s="409">
        <f>IF(OR(Is_Loading,LEN($A48)=0),"",SWDATA!AS33)</f>
        <v>0</v>
      </c>
      <c r="BA48" s="409">
        <f>IF(OR(Is_Loading,LEN($A48)=0),"",SWDATA!AT33)</f>
        <v>0</v>
      </c>
      <c r="BB48" s="408" t="str">
        <f t="shared" si="282"/>
        <v/>
      </c>
      <c r="BC48" s="408">
        <f>IF(OR(Is_Loading,LEN($A48)=0),"",SWDATA!AV33)</f>
        <v>0</v>
      </c>
      <c r="BD48" s="409">
        <f>IF(OR(Is_Loading,LEN($A48)=0),"",SWDATA!AW33)</f>
        <v>0</v>
      </c>
      <c r="BE48" s="410">
        <f>IF(OR(Is_Loading,LEN($A48)=0),"",SWDATA!AX33)</f>
        <v>0</v>
      </c>
      <c r="BF48" s="411" t="str">
        <f t="shared" si="283"/>
        <v/>
      </c>
      <c r="BG48" s="412"/>
      <c r="BH48" s="412"/>
      <c r="BI48" s="412"/>
      <c r="BJ48" s="412"/>
      <c r="BK48" s="412"/>
      <c r="BL48" s="412"/>
      <c r="BM48" s="412"/>
      <c r="BN48" s="412"/>
      <c r="BO48" s="412"/>
      <c r="BP48" s="412"/>
      <c r="BQ48" s="412"/>
      <c r="BR48" s="412"/>
      <c r="BS48" s="412"/>
      <c r="BT48" s="412"/>
      <c r="BU48" s="412"/>
      <c r="BV48" s="412"/>
      <c r="BW48" s="412"/>
      <c r="BX48" s="412"/>
      <c r="BY48" s="412"/>
      <c r="BZ48" s="412"/>
      <c r="CA48" s="412"/>
      <c r="CB48" s="412"/>
      <c r="CC48" s="412"/>
      <c r="CD48" s="412"/>
      <c r="CE48" s="412"/>
      <c r="CF48" s="412"/>
      <c r="CG48" s="412"/>
      <c r="CH48" s="412"/>
      <c r="CI48" s="412"/>
      <c r="CJ48" s="412"/>
      <c r="CK48" s="412"/>
      <c r="CL48" s="412"/>
      <c r="CM48" s="412"/>
      <c r="DO48" s="395"/>
      <c r="DP48" s="395"/>
      <c r="DQ48" s="395"/>
      <c r="DR48" s="395"/>
      <c r="DS48" s="413"/>
      <c r="DT48" s="414"/>
      <c r="DU48" s="415"/>
      <c r="DV48" s="415"/>
      <c r="DW48" s="415"/>
      <c r="DX48" s="415">
        <v>1</v>
      </c>
      <c r="DY48" s="415">
        <f t="shared" si="541"/>
        <v>0</v>
      </c>
      <c r="DZ48" s="415">
        <f t="shared" si="542"/>
        <v>0</v>
      </c>
      <c r="EA48" s="415">
        <f t="shared" si="543"/>
        <v>1</v>
      </c>
      <c r="EB48" s="415">
        <f t="shared" si="544"/>
        <v>0</v>
      </c>
      <c r="EC48" s="415">
        <f t="shared" si="545"/>
        <v>0</v>
      </c>
      <c r="ED48" s="415">
        <f t="shared" si="546"/>
        <v>1</v>
      </c>
      <c r="EE48" s="415">
        <f t="shared" si="547"/>
        <v>0</v>
      </c>
      <c r="EF48" s="415">
        <f t="shared" si="548"/>
        <v>0</v>
      </c>
      <c r="EG48" s="415">
        <f t="shared" si="549"/>
        <v>1</v>
      </c>
      <c r="EH48" s="415">
        <f t="shared" si="550"/>
        <v>0</v>
      </c>
      <c r="EI48" s="415">
        <f t="shared" si="551"/>
        <v>0</v>
      </c>
      <c r="EJ48" s="415">
        <f t="shared" si="552"/>
        <v>1</v>
      </c>
      <c r="EK48" s="415">
        <f t="shared" si="553"/>
        <v>0</v>
      </c>
      <c r="EL48" s="415">
        <f t="shared" si="554"/>
        <v>0</v>
      </c>
      <c r="EM48" s="415">
        <f t="shared" si="555"/>
        <v>1</v>
      </c>
      <c r="EN48" s="415">
        <f t="shared" si="556"/>
        <v>0</v>
      </c>
      <c r="EO48" s="415">
        <f t="shared" si="557"/>
        <v>0</v>
      </c>
      <c r="EP48" s="415">
        <f t="shared" si="558"/>
        <v>1</v>
      </c>
      <c r="EQ48" s="415">
        <f t="shared" si="559"/>
        <v>0</v>
      </c>
      <c r="ER48" s="415">
        <f t="shared" si="560"/>
        <v>0</v>
      </c>
      <c r="ES48" s="415">
        <f t="shared" si="561"/>
        <v>1</v>
      </c>
      <c r="ET48" s="415">
        <f t="shared" si="562"/>
        <v>0</v>
      </c>
      <c r="EU48" s="415">
        <f t="shared" si="563"/>
        <v>0</v>
      </c>
      <c r="EV48" s="415">
        <f t="shared" si="564"/>
        <v>1</v>
      </c>
      <c r="EW48" s="415">
        <f t="shared" si="565"/>
        <v>0</v>
      </c>
      <c r="EX48" s="415">
        <f t="shared" si="566"/>
        <v>0</v>
      </c>
      <c r="EY48" s="415">
        <f t="shared" si="567"/>
        <v>1</v>
      </c>
      <c r="EZ48" s="415">
        <f t="shared" si="568"/>
        <v>0</v>
      </c>
      <c r="FA48" s="415">
        <f t="shared" si="569"/>
        <v>0</v>
      </c>
      <c r="FB48" s="415">
        <f t="shared" si="570"/>
        <v>1</v>
      </c>
      <c r="FC48" s="415">
        <f t="shared" si="571"/>
        <v>0</v>
      </c>
      <c r="FD48" s="415">
        <f t="shared" si="572"/>
        <v>0</v>
      </c>
      <c r="FE48" s="416"/>
      <c r="FF48" s="413"/>
      <c r="FG48" s="413"/>
      <c r="FH48" s="413"/>
      <c r="FI48" s="413"/>
      <c r="FJ48" s="413"/>
      <c r="FK48" s="413"/>
      <c r="FL48" s="413"/>
      <c r="FM48" s="413"/>
      <c r="FN48" s="413"/>
      <c r="FO48" s="413"/>
      <c r="FP48" s="413"/>
      <c r="FQ48" s="413"/>
      <c r="FR48" s="413"/>
      <c r="FS48" s="413"/>
      <c r="FT48" s="413"/>
      <c r="FU48" s="413"/>
      <c r="FV48" s="413"/>
      <c r="FW48" s="413"/>
      <c r="FX48" s="413"/>
      <c r="FY48" s="413"/>
      <c r="FZ48" s="413"/>
      <c r="GA48" s="413"/>
      <c r="GB48" s="413"/>
      <c r="GC48" s="413"/>
      <c r="GD48" s="413"/>
      <c r="GE48" s="413"/>
      <c r="GF48" s="413"/>
      <c r="GG48" s="417"/>
      <c r="GH48" s="417"/>
      <c r="GI48" s="417"/>
      <c r="GJ48" s="417"/>
      <c r="GK48" s="417"/>
      <c r="GL48" s="417"/>
      <c r="GM48" s="417"/>
      <c r="GN48" s="417"/>
      <c r="GO48" s="417"/>
      <c r="GP48" s="417"/>
      <c r="GQ48" s="417"/>
      <c r="GR48" s="417"/>
      <c r="GS48" s="417"/>
      <c r="GT48" s="417"/>
      <c r="GU48" s="417"/>
      <c r="GV48" s="417"/>
      <c r="GW48" s="417"/>
      <c r="GX48" s="417"/>
      <c r="GY48" s="417"/>
      <c r="GZ48" s="417"/>
      <c r="HA48" s="417"/>
      <c r="HB48" s="417"/>
      <c r="HC48" s="417"/>
    </row>
    <row r="49" spans="1:211" s="347" customFormat="1" ht="15" customHeight="1" thickTop="1" x14ac:dyDescent="0.2">
      <c r="A49" s="192">
        <f>SWDATA!O34</f>
        <v>0</v>
      </c>
      <c r="B49" s="192">
        <f>SWDATA!M34</f>
        <v>0</v>
      </c>
      <c r="C49" s="201">
        <f>IF(AND(SWDATA!M34=1,SWDATA!Q34="promotions"),SWDATA!P34,0)</f>
        <v>0</v>
      </c>
      <c r="D49" s="200">
        <f>ROW(SWDATA!M34)</f>
        <v>34</v>
      </c>
      <c r="E49" s="202">
        <f t="shared" si="573"/>
        <v>0</v>
      </c>
      <c r="F49" s="203">
        <f t="shared" si="271"/>
        <v>1</v>
      </c>
      <c r="G49" s="192" t="str">
        <f t="shared" si="272"/>
        <v/>
      </c>
      <c r="H49" s="311"/>
      <c r="I49" s="382"/>
      <c r="J49" s="237">
        <f t="shared" si="273"/>
        <v>0</v>
      </c>
      <c r="K49" s="238" t="str">
        <f t="shared" si="274"/>
        <v/>
      </c>
      <c r="L49" s="338"/>
      <c r="M49" s="340"/>
      <c r="N49" s="335" t="str">
        <f>IF(LEN(SWDATA!F34)=0,"",IF(LEN(SWDATA!G34)=0,"",IF($O$12="ID",MID(SWDATA!G34,FIND("|",SWDATA!G34)+1,FIND("~~",SWDATA!G34)-FIND("|",SWDATA!G34)-1),IF($O$12="Desc",RIGHT(SWDATA!G34,LEN(SWDATA!G34)-FIND("~~",SWDATA!G34)-1),RIGHT(SWDATA!G34,LEN(SWDATA!G34)-FIND("|",SWDATA!G34))))))</f>
        <v/>
      </c>
      <c r="O49" s="239" t="str">
        <f>IF(LEN(SWDATA!G34)=0,"",IF(LEN(SWDATA!H34)=0,"",IF($O$12="ID",MID(SWDATA!H34,FIND("|",SWDATA!H34)+1,FIND("~~",SWDATA!H34)-FIND("|",SWDATA!H34)-1),IF($O$12="Desc",RIGHT(SWDATA!H34,LEN(SWDATA!H34)-FIND("~~",SWDATA!H34)-1),RIGHT(SWDATA!H34,LEN(SWDATA!H34)-FIND("|",SWDATA!H34))))))</f>
        <v/>
      </c>
      <c r="P49" s="252" t="str">
        <f>IF(LEN(SWDATA!C34)=0,"",SWDATA!C34)</f>
        <v/>
      </c>
      <c r="Q49" s="310" t="str">
        <f t="shared" si="198"/>
        <v/>
      </c>
      <c r="R49" s="223" t="s">
        <v>261</v>
      </c>
      <c r="S49" s="224" t="s">
        <v>485</v>
      </c>
      <c r="T49" s="224"/>
      <c r="U49" s="263" t="s">
        <v>583</v>
      </c>
      <c r="V49" s="205" t="s">
        <v>221</v>
      </c>
      <c r="W49" s="265">
        <f>IF(OR(Is_Loading,LEN($A49)=0),"",SWDATA!P34)</f>
        <v>0</v>
      </c>
      <c r="X49" s="266">
        <f>IF(OR(Is_Loading,LEN($A49)=0),"",SWDATA!Q34)</f>
        <v>0</v>
      </c>
      <c r="Y49" s="266">
        <f>IF(OR(Is_Loading,LEN($A49)=0),"",SWDATA!R34)</f>
        <v>0</v>
      </c>
      <c r="Z49" s="265" t="str">
        <f t="shared" ref="Z49" si="576">IF($A49=0,"",CHOOSE($F49,SUM(W49:Y49),SUM(W49:Y49)/3,Y49))</f>
        <v/>
      </c>
      <c r="AA49" s="265">
        <f>IF(OR(Is_Loading,LEN($A49)=0),"",SWDATA!T34)</f>
        <v>0</v>
      </c>
      <c r="AB49" s="266">
        <f>IF(OR(Is_Loading,LEN($A49)=0),"",SWDATA!U34)</f>
        <v>0</v>
      </c>
      <c r="AC49" s="266">
        <f>IF(OR(Is_Loading,LEN($A49)=0),"",SWDATA!V34)</f>
        <v>0</v>
      </c>
      <c r="AD49" s="265" t="str">
        <f t="shared" si="276"/>
        <v/>
      </c>
      <c r="AE49" s="265">
        <f>IF(OR(Is_Loading,LEN($A49)=0),"",SWDATA!X34)</f>
        <v>0</v>
      </c>
      <c r="AF49" s="266">
        <f>IF(OR(Is_Loading,LEN($A49)=0),"",SWDATA!Y34)</f>
        <v>0</v>
      </c>
      <c r="AG49" s="266">
        <f>IF(OR(Is_Loading,LEN($A49)=0),"",SWDATA!Z34)</f>
        <v>0</v>
      </c>
      <c r="AH49" s="265" t="str">
        <f t="shared" si="277"/>
        <v/>
      </c>
      <c r="AI49" s="265">
        <f>IF(OR(Is_Loading,LEN($A49)=0),"",SWDATA!AB34)</f>
        <v>0</v>
      </c>
      <c r="AJ49" s="266">
        <f>IF(OR(Is_Loading,LEN($A49)=0),"",SWDATA!AC34)</f>
        <v>0</v>
      </c>
      <c r="AK49" s="266">
        <f>IF(OR(Is_Loading,LEN($A49)=0),"",SWDATA!AD34)</f>
        <v>0</v>
      </c>
      <c r="AL49" s="265" t="str">
        <f t="shared" si="278"/>
        <v/>
      </c>
      <c r="AM49" s="265">
        <f>IF(OR(Is_Loading,LEN($A49)=0),"",SWDATA!AF34)</f>
        <v>0</v>
      </c>
      <c r="AN49" s="266">
        <f>IF(OR(Is_Loading,LEN($A49)=0),"",SWDATA!AG34)</f>
        <v>0</v>
      </c>
      <c r="AO49" s="320">
        <f>IF(OR(Is_Loading,LEN($A49)=0),"",SWDATA!AH34)</f>
        <v>0</v>
      </c>
      <c r="AP49" s="317" t="str">
        <f t="shared" si="279"/>
        <v/>
      </c>
      <c r="AQ49" s="265">
        <f>IF(OR(Is_Loading,LEN($A49)=0),"",SWDATA!AJ34)</f>
        <v>0</v>
      </c>
      <c r="AR49" s="266">
        <f>IF(OR(Is_Loading,LEN($A49)=0),"",SWDATA!AK34)</f>
        <v>0</v>
      </c>
      <c r="AS49" s="266">
        <f>IF(OR(Is_Loading,LEN($A49)=0),"",SWDATA!AL34)</f>
        <v>0</v>
      </c>
      <c r="AT49" s="265" t="str">
        <f t="shared" si="280"/>
        <v/>
      </c>
      <c r="AU49" s="265">
        <f>IF(OR(Is_Loading,LEN($A49)=0),"",SWDATA!AN34)</f>
        <v>0</v>
      </c>
      <c r="AV49" s="266">
        <f>IF(OR(Is_Loading,LEN($A49)=0),"",SWDATA!AO34)</f>
        <v>0</v>
      </c>
      <c r="AW49" s="266">
        <f>IF(OR(Is_Loading,LEN($A49)=0),"",SWDATA!AP34)</f>
        <v>0</v>
      </c>
      <c r="AX49" s="265" t="str">
        <f t="shared" si="281"/>
        <v/>
      </c>
      <c r="AY49" s="265">
        <f>IF(OR(Is_Loading,LEN($A49)=0),"",SWDATA!AR34)</f>
        <v>0</v>
      </c>
      <c r="AZ49" s="266">
        <f>IF(OR(Is_Loading,LEN($A49)=0),"",SWDATA!AS34)</f>
        <v>0</v>
      </c>
      <c r="BA49" s="266">
        <f>IF(OR(Is_Loading,LEN($A49)=0),"",SWDATA!AT34)</f>
        <v>0</v>
      </c>
      <c r="BB49" s="265" t="str">
        <f t="shared" si="282"/>
        <v/>
      </c>
      <c r="BC49" s="265">
        <f>IF(OR(Is_Loading,LEN($A49)=0),"",SWDATA!AV34)</f>
        <v>0</v>
      </c>
      <c r="BD49" s="266">
        <f>IF(OR(Is_Loading,LEN($A49)=0),"",SWDATA!AW34)</f>
        <v>0</v>
      </c>
      <c r="BE49" s="320">
        <f>IF(OR(Is_Loading,LEN($A49)=0),"",SWDATA!AX34)</f>
        <v>0</v>
      </c>
      <c r="BF49" s="317" t="str">
        <f t="shared" si="283"/>
        <v/>
      </c>
      <c r="BG49"/>
      <c r="BH49"/>
      <c r="BI49"/>
      <c r="BJ49"/>
      <c r="BK49"/>
      <c r="BL49"/>
      <c r="BM49"/>
      <c r="BN49"/>
      <c r="BO49"/>
      <c r="BP49"/>
      <c r="BQ49"/>
      <c r="BR49"/>
      <c r="BS49"/>
      <c r="BT49"/>
      <c r="BU49"/>
      <c r="BV49"/>
      <c r="BW49"/>
      <c r="BX49"/>
      <c r="BY49"/>
      <c r="BZ49"/>
      <c r="CA49"/>
      <c r="CB49"/>
      <c r="CC49"/>
      <c r="CD49"/>
      <c r="CE49"/>
      <c r="CF49"/>
      <c r="CG49"/>
      <c r="CH49"/>
      <c r="CI49"/>
      <c r="CJ49"/>
      <c r="CK49"/>
      <c r="CL49"/>
      <c r="CM49"/>
      <c r="CN49" s="201"/>
      <c r="CO49" s="201"/>
      <c r="CP49" s="201"/>
      <c r="CQ49" s="201"/>
      <c r="CR49" s="201"/>
      <c r="CS49" s="201"/>
      <c r="CT49" s="201"/>
      <c r="CU49" s="201"/>
      <c r="CV49" s="201"/>
      <c r="CW49" s="201"/>
      <c r="CX49" s="201"/>
      <c r="CY49" s="201"/>
      <c r="CZ49" s="201"/>
      <c r="DA49" s="201"/>
      <c r="DB49" s="201"/>
      <c r="DC49" s="201"/>
      <c r="DD49" s="201"/>
      <c r="DE49" s="201"/>
      <c r="DF49" s="201"/>
      <c r="DG49" s="201"/>
      <c r="DH49" s="201"/>
      <c r="DI49" s="201"/>
      <c r="DJ49" s="201"/>
      <c r="DK49" s="201"/>
      <c r="DL49" s="201"/>
      <c r="DM49" s="201"/>
      <c r="DN49" s="201"/>
      <c r="DO49" s="374"/>
      <c r="DP49" s="374"/>
      <c r="DQ49" s="374"/>
      <c r="DR49" s="374"/>
      <c r="DS49" s="361"/>
      <c r="DT49" s="375"/>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77"/>
      <c r="FF49" s="361"/>
      <c r="FG49" s="361"/>
      <c r="FH49" s="361"/>
      <c r="FI49" s="361"/>
      <c r="FJ49" s="361"/>
      <c r="FK49" s="361"/>
      <c r="FL49" s="361"/>
      <c r="FM49" s="361"/>
      <c r="FN49" s="361"/>
      <c r="FO49" s="361"/>
      <c r="FP49" s="361"/>
      <c r="FQ49" s="361"/>
      <c r="FR49" s="361"/>
      <c r="FS49" s="361"/>
      <c r="FT49" s="361"/>
      <c r="FU49" s="361"/>
      <c r="FV49" s="361"/>
      <c r="FW49" s="361"/>
      <c r="FX49" s="361"/>
      <c r="FY49" s="361"/>
      <c r="FZ49" s="361"/>
      <c r="GA49" s="361"/>
      <c r="GB49" s="361"/>
      <c r="GC49" s="361"/>
      <c r="GD49" s="361"/>
      <c r="GE49" s="361"/>
      <c r="GF49" s="361"/>
      <c r="GG49" s="297"/>
      <c r="GH49" s="297"/>
      <c r="GI49" s="297"/>
      <c r="GJ49" s="297"/>
      <c r="GK49" s="297"/>
      <c r="GL49" s="297"/>
      <c r="GM49" s="297"/>
      <c r="GN49" s="297"/>
      <c r="GO49" s="297"/>
      <c r="GP49" s="297"/>
      <c r="GQ49" s="297"/>
      <c r="GR49" s="297"/>
      <c r="GS49" s="297"/>
      <c r="GT49" s="297"/>
      <c r="GU49" s="297"/>
      <c r="GV49" s="297"/>
      <c r="GW49" s="297"/>
      <c r="GX49" s="297"/>
      <c r="GY49" s="297"/>
      <c r="GZ49" s="297"/>
      <c r="HA49" s="297"/>
      <c r="HB49" s="297"/>
      <c r="HC49" s="297"/>
    </row>
    <row r="50" spans="1:211" s="347" customFormat="1" ht="15" customHeight="1" x14ac:dyDescent="0.2">
      <c r="A50" s="192">
        <f>SWDATA!O35</f>
        <v>0</v>
      </c>
      <c r="B50" s="192">
        <f>SWDATA!M35</f>
        <v>0</v>
      </c>
      <c r="C50" s="201">
        <f>IF(AND(SWDATA!M35=1,SWDATA!Q35="promotions"),SWDATA!P35,0)</f>
        <v>0</v>
      </c>
      <c r="D50" s="200">
        <f>ROW(SWDATA!M35)</f>
        <v>35</v>
      </c>
      <c r="E50" s="202">
        <f t="shared" si="573"/>
        <v>0</v>
      </c>
      <c r="F50" s="203">
        <f t="shared" si="271"/>
        <v>1</v>
      </c>
      <c r="G50" s="192" t="str">
        <f t="shared" si="272"/>
        <v/>
      </c>
      <c r="H50" s="204"/>
      <c r="I50" s="382"/>
      <c r="J50" s="237">
        <f t="shared" si="273"/>
        <v>0</v>
      </c>
      <c r="K50" s="238" t="str">
        <f t="shared" si="274"/>
        <v/>
      </c>
      <c r="L50" s="338"/>
      <c r="M50" s="341"/>
      <c r="N50" s="336" t="str">
        <f>IF(LEN(SWDATA!F35)=0,"",N49)</f>
        <v/>
      </c>
      <c r="O50" s="295" t="str">
        <f>IF(LEN(SWDATA!G35)=0,"",O49)</f>
        <v/>
      </c>
      <c r="P50" s="296" t="str">
        <f>IF(LEN(SWDATA!C35)=0,"",SWDATA!C35)</f>
        <v/>
      </c>
      <c r="Q50" s="310" t="str">
        <f t="shared" si="198"/>
        <v/>
      </c>
      <c r="R50" s="223" t="s">
        <v>261</v>
      </c>
      <c r="S50" s="224" t="s">
        <v>485</v>
      </c>
      <c r="T50" s="224"/>
      <c r="U50" s="264" t="s">
        <v>580</v>
      </c>
      <c r="V50" s="205" t="s">
        <v>221</v>
      </c>
      <c r="W50" s="265">
        <f>IF(OR(Is_Loading,LEN($A50)=0),"",SWDATA!P35)</f>
        <v>0</v>
      </c>
      <c r="X50" s="266">
        <f>IF(OR(Is_Loading,LEN($A50)=0),"",SWDATA!Q35)</f>
        <v>0</v>
      </c>
      <c r="Y50" s="266">
        <f>IF(OR(Is_Loading,LEN($A50)=0),"",SWDATA!R35)</f>
        <v>0</v>
      </c>
      <c r="Z50" s="265" t="str">
        <f t="shared" ref="Z50:Z51" si="577">IF($A50=0,"",CHOOSE($F50,SUM(W50:Y50),SUM(W50:Y50)/3,Y50))</f>
        <v/>
      </c>
      <c r="AA50" s="265">
        <f>IF(OR(Is_Loading,LEN($A50)=0),"",SWDATA!T35)</f>
        <v>0</v>
      </c>
      <c r="AB50" s="266">
        <f>IF(OR(Is_Loading,LEN($A50)=0),"",SWDATA!U35)</f>
        <v>0</v>
      </c>
      <c r="AC50" s="266">
        <f>IF(OR(Is_Loading,LEN($A50)=0),"",SWDATA!V35)</f>
        <v>0</v>
      </c>
      <c r="AD50" s="265" t="str">
        <f t="shared" si="276"/>
        <v/>
      </c>
      <c r="AE50" s="265">
        <f>IF(OR(Is_Loading,LEN($A50)=0),"",SWDATA!X35)</f>
        <v>0</v>
      </c>
      <c r="AF50" s="266">
        <f>IF(OR(Is_Loading,LEN($A50)=0),"",SWDATA!Y35)</f>
        <v>0</v>
      </c>
      <c r="AG50" s="266">
        <f>IF(OR(Is_Loading,LEN($A50)=0),"",SWDATA!Z35)</f>
        <v>0</v>
      </c>
      <c r="AH50" s="265" t="str">
        <f t="shared" si="277"/>
        <v/>
      </c>
      <c r="AI50" s="265">
        <f>IF(OR(Is_Loading,LEN($A50)=0),"",SWDATA!AB35)</f>
        <v>0</v>
      </c>
      <c r="AJ50" s="266">
        <f>IF(OR(Is_Loading,LEN($A50)=0),"",SWDATA!AC35)</f>
        <v>0</v>
      </c>
      <c r="AK50" s="266">
        <f>IF(OR(Is_Loading,LEN($A50)=0),"",SWDATA!AD35)</f>
        <v>0</v>
      </c>
      <c r="AL50" s="265" t="str">
        <f t="shared" si="278"/>
        <v/>
      </c>
      <c r="AM50" s="265">
        <f>IF(OR(Is_Loading,LEN($A50)=0),"",SWDATA!AF35)</f>
        <v>0</v>
      </c>
      <c r="AN50" s="266">
        <f>IF(OR(Is_Loading,LEN($A50)=0),"",SWDATA!AG35)</f>
        <v>0</v>
      </c>
      <c r="AO50" s="320">
        <f>IF(OR(Is_Loading,LEN($A50)=0),"",SWDATA!AH35)</f>
        <v>0</v>
      </c>
      <c r="AP50" s="317" t="str">
        <f t="shared" si="279"/>
        <v/>
      </c>
      <c r="AQ50" s="265">
        <f>IF(OR(Is_Loading,LEN($A50)=0),"",SWDATA!AJ35)</f>
        <v>0</v>
      </c>
      <c r="AR50" s="266">
        <f>IF(OR(Is_Loading,LEN($A50)=0),"",SWDATA!AK35)</f>
        <v>0</v>
      </c>
      <c r="AS50" s="266">
        <f>IF(OR(Is_Loading,LEN($A50)=0),"",SWDATA!AL35)</f>
        <v>0</v>
      </c>
      <c r="AT50" s="265" t="str">
        <f t="shared" si="280"/>
        <v/>
      </c>
      <c r="AU50" s="265">
        <f>IF(OR(Is_Loading,LEN($A50)=0),"",SWDATA!AN35)</f>
        <v>0</v>
      </c>
      <c r="AV50" s="266">
        <f>IF(OR(Is_Loading,LEN($A50)=0),"",SWDATA!AO35)</f>
        <v>0</v>
      </c>
      <c r="AW50" s="266">
        <f>IF(OR(Is_Loading,LEN($A50)=0),"",SWDATA!AP35)</f>
        <v>0</v>
      </c>
      <c r="AX50" s="265" t="str">
        <f t="shared" si="281"/>
        <v/>
      </c>
      <c r="AY50" s="265">
        <f>IF(OR(Is_Loading,LEN($A50)=0),"",SWDATA!AR35)</f>
        <v>0</v>
      </c>
      <c r="AZ50" s="266">
        <f>IF(OR(Is_Loading,LEN($A50)=0),"",SWDATA!AS35)</f>
        <v>0</v>
      </c>
      <c r="BA50" s="266">
        <f>IF(OR(Is_Loading,LEN($A50)=0),"",SWDATA!AT35)</f>
        <v>0</v>
      </c>
      <c r="BB50" s="265" t="str">
        <f t="shared" si="282"/>
        <v/>
      </c>
      <c r="BC50" s="265">
        <f>IF(OR(Is_Loading,LEN($A50)=0),"",SWDATA!AV35)</f>
        <v>0</v>
      </c>
      <c r="BD50" s="266">
        <f>IF(OR(Is_Loading,LEN($A50)=0),"",SWDATA!AW35)</f>
        <v>0</v>
      </c>
      <c r="BE50" s="320">
        <f>IF(OR(Is_Loading,LEN($A50)=0),"",SWDATA!AX35)</f>
        <v>0</v>
      </c>
      <c r="BF50" s="317" t="str">
        <f t="shared" si="283"/>
        <v/>
      </c>
      <c r="BG50"/>
      <c r="BH50"/>
      <c r="BI50"/>
      <c r="BJ50"/>
      <c r="BK50"/>
      <c r="BL50"/>
      <c r="BM50"/>
      <c r="BN50"/>
      <c r="BO50"/>
      <c r="BP50"/>
      <c r="BQ50"/>
      <c r="BR50"/>
      <c r="BS50"/>
      <c r="BT50"/>
      <c r="BU50"/>
      <c r="BV50"/>
      <c r="BW50"/>
      <c r="BX50"/>
      <c r="BY50"/>
      <c r="BZ50"/>
      <c r="CA50"/>
      <c r="CB50"/>
      <c r="CC50"/>
      <c r="CD50"/>
      <c r="CE50"/>
      <c r="CF50"/>
      <c r="CG50"/>
      <c r="CH50"/>
      <c r="CI50"/>
      <c r="CJ50"/>
      <c r="CK50"/>
      <c r="CL50"/>
      <c r="CM50"/>
      <c r="CN50" s="201"/>
      <c r="CO50" s="201"/>
      <c r="CP50" s="201"/>
      <c r="CQ50" s="201"/>
      <c r="CR50" s="201"/>
      <c r="CS50" s="201"/>
      <c r="CT50" s="201"/>
      <c r="CU50" s="201"/>
      <c r="CV50" s="201"/>
      <c r="CW50" s="201"/>
      <c r="CX50" s="201"/>
      <c r="CY50" s="201"/>
      <c r="CZ50" s="201"/>
      <c r="DA50" s="201"/>
      <c r="DB50" s="201"/>
      <c r="DC50" s="201"/>
      <c r="DD50" s="201"/>
      <c r="DE50" s="201"/>
      <c r="DF50" s="201"/>
      <c r="DG50" s="201"/>
      <c r="DH50" s="201"/>
      <c r="DI50" s="201"/>
      <c r="DJ50" s="201"/>
      <c r="DK50" s="201"/>
      <c r="DL50" s="201"/>
      <c r="DM50" s="201"/>
      <c r="DN50" s="201"/>
      <c r="DO50" s="374"/>
      <c r="DP50" s="374"/>
      <c r="DQ50" s="374"/>
      <c r="DR50" s="374"/>
      <c r="DS50" s="361"/>
      <c r="DT50" s="361"/>
      <c r="DU50" s="364">
        <f t="shared" ref="DU50" si="578">COLUMN(W48)</f>
        <v>23</v>
      </c>
      <c r="DV50" s="364">
        <f t="shared" ref="DV50" si="579">SUM(DU50)+DV51+1</f>
        <v>24</v>
      </c>
      <c r="DW50" s="364">
        <f t="shared" ref="DW50" si="580">SUM(DV50)+DW51+1</f>
        <v>25</v>
      </c>
      <c r="DX50" s="364">
        <f t="shared" ref="DX50" si="581">SUM(DW50)+DX51+1</f>
        <v>27</v>
      </c>
      <c r="DY50" s="364">
        <f t="shared" ref="DY50" si="582">SUM(DX50)+DY51+1</f>
        <v>28</v>
      </c>
      <c r="DZ50" s="364">
        <f t="shared" ref="DZ50" si="583">SUM(DY50)+DZ51+1</f>
        <v>29</v>
      </c>
      <c r="EA50" s="364">
        <f t="shared" ref="EA50" si="584">SUM(DZ50)+EA51+1</f>
        <v>31</v>
      </c>
      <c r="EB50" s="364">
        <f t="shared" ref="EB50" si="585">SUM(EA50)+EB51+1</f>
        <v>32</v>
      </c>
      <c r="EC50" s="364">
        <f t="shared" ref="EC50" si="586">SUM(EB50)+EC51+1</f>
        <v>33</v>
      </c>
      <c r="ED50" s="364">
        <f t="shared" ref="ED50" si="587">SUM(EC50)+ED51+1</f>
        <v>35</v>
      </c>
      <c r="EE50" s="364">
        <f t="shared" ref="EE50" si="588">SUM(ED50)+EE51+1</f>
        <v>36</v>
      </c>
      <c r="EF50" s="364">
        <f t="shared" ref="EF50" si="589">SUM(EE50)+EF51+1</f>
        <v>37</v>
      </c>
      <c r="EG50" s="364">
        <f t="shared" ref="EG50" si="590">SUM(EF50)+EG51+1</f>
        <v>39</v>
      </c>
      <c r="EH50" s="364">
        <f t="shared" ref="EH50" si="591">SUM(EG50)+EH51+1</f>
        <v>40</v>
      </c>
      <c r="EI50" s="364">
        <f t="shared" ref="EI50" si="592">SUM(EH50)+EI51+1</f>
        <v>41</v>
      </c>
      <c r="EJ50" s="364">
        <f t="shared" ref="EJ50" si="593">SUM(EI50)+EJ51+1</f>
        <v>43</v>
      </c>
      <c r="EK50" s="364">
        <f t="shared" ref="EK50" si="594">SUM(EJ50)+EK51+1</f>
        <v>44</v>
      </c>
      <c r="EL50" s="364">
        <f t="shared" ref="EL50" si="595">SUM(EK50)+EL51+1</f>
        <v>45</v>
      </c>
      <c r="EM50" s="364">
        <f t="shared" ref="EM50" si="596">SUM(EL50)+EM51+1</f>
        <v>47</v>
      </c>
      <c r="EN50" s="364">
        <f t="shared" ref="EN50" si="597">SUM(EM50)+EN51+1</f>
        <v>48</v>
      </c>
      <c r="EO50" s="364">
        <f t="shared" ref="EO50" si="598">SUM(EN50)+EO51+1</f>
        <v>49</v>
      </c>
      <c r="EP50" s="364">
        <f t="shared" ref="EP50" si="599">SUM(EO50)+EP51+1</f>
        <v>51</v>
      </c>
      <c r="EQ50" s="364">
        <f t="shared" ref="EQ50" si="600">SUM(EP50)+EQ51+1</f>
        <v>52</v>
      </c>
      <c r="ER50" s="364">
        <f t="shared" ref="ER50" si="601">SUM(EQ50)+ER51+1</f>
        <v>53</v>
      </c>
      <c r="ES50" s="364">
        <f t="shared" ref="ES50" si="602">SUM(ER50)+ES51+1</f>
        <v>55</v>
      </c>
      <c r="ET50" s="364">
        <f t="shared" ref="ET50" si="603">SUM(ES50)+ET51+1</f>
        <v>56</v>
      </c>
      <c r="EU50" s="364">
        <f t="shared" ref="EU50" si="604">SUM(ET50)+EU51+1</f>
        <v>57</v>
      </c>
      <c r="EV50" s="364">
        <f t="shared" ref="EV50" si="605">SUM(EU50)+EV51+1</f>
        <v>59</v>
      </c>
      <c r="EW50" s="364">
        <f t="shared" ref="EW50" si="606">SUM(EV50)+EW51+1</f>
        <v>60</v>
      </c>
      <c r="EX50" s="364">
        <f t="shared" ref="EX50" si="607">SUM(EW50)+EX51+1</f>
        <v>61</v>
      </c>
      <c r="EY50" s="364">
        <f t="shared" ref="EY50" si="608">SUM(EX50)+EY51+1</f>
        <v>63</v>
      </c>
      <c r="EZ50" s="364">
        <f t="shared" ref="EZ50" si="609">SUM(EY50)+EZ51+1</f>
        <v>64</v>
      </c>
      <c r="FA50" s="364">
        <f t="shared" ref="FA50" si="610">SUM(EZ50)+FA51+1</f>
        <v>65</v>
      </c>
      <c r="FB50" s="364">
        <f t="shared" ref="FB50" si="611">SUM(FA50)+FB51+1</f>
        <v>67</v>
      </c>
      <c r="FC50" s="364">
        <f t="shared" ref="FC50" si="612">SUM(FB50)+FC51+1</f>
        <v>68</v>
      </c>
      <c r="FD50" s="364">
        <f t="shared" ref="FD50" si="613">SUM(FC50)+FD51+1</f>
        <v>69</v>
      </c>
      <c r="FE50" s="361"/>
      <c r="FF50" s="361"/>
      <c r="FG50" s="361"/>
      <c r="FH50" s="361"/>
      <c r="FI50" s="361"/>
      <c r="FJ50" s="361"/>
      <c r="FK50" s="361"/>
      <c r="FL50" s="361"/>
      <c r="FM50" s="361"/>
      <c r="FN50" s="361"/>
      <c r="FO50" s="361"/>
      <c r="FP50" s="361"/>
      <c r="FQ50" s="361"/>
      <c r="FR50" s="361"/>
      <c r="FS50" s="361"/>
      <c r="FT50" s="361"/>
      <c r="FU50" s="361"/>
      <c r="FV50" s="361"/>
      <c r="FW50" s="361"/>
      <c r="FX50" s="361"/>
      <c r="FY50" s="361"/>
      <c r="FZ50" s="361"/>
      <c r="GA50" s="361"/>
      <c r="GB50" s="361"/>
      <c r="GC50" s="361"/>
      <c r="GD50" s="361"/>
      <c r="GE50" s="361"/>
      <c r="GF50" s="361"/>
      <c r="GG50" s="297"/>
      <c r="GH50" s="297"/>
      <c r="GI50" s="297"/>
      <c r="GJ50" s="297"/>
      <c r="GK50" s="297"/>
      <c r="GL50" s="297"/>
      <c r="GM50" s="297"/>
      <c r="GN50" s="297"/>
      <c r="GO50" s="297"/>
      <c r="GP50" s="297"/>
      <c r="GQ50" s="297"/>
      <c r="GR50" s="297"/>
      <c r="GS50" s="297"/>
      <c r="GT50" s="297"/>
      <c r="GU50" s="297"/>
      <c r="GV50" s="297"/>
      <c r="GW50" s="297"/>
      <c r="GX50" s="297"/>
      <c r="GY50" s="297"/>
      <c r="GZ50" s="297"/>
    </row>
    <row r="51" spans="1:211" s="347" customFormat="1" ht="15" customHeight="1" thickBot="1" x14ac:dyDescent="0.25">
      <c r="A51" s="192">
        <f>SWDATA!O36</f>
        <v>0</v>
      </c>
      <c r="B51" s="192">
        <f>SWDATA!M36</f>
        <v>0</v>
      </c>
      <c r="C51" s="201">
        <f>IF(AND(SWDATA!M36=1,SWDATA!Q36="promotions"),SWDATA!P36,0)</f>
        <v>0</v>
      </c>
      <c r="D51" s="200">
        <f>ROW(SWDATA!M36)</f>
        <v>36</v>
      </c>
      <c r="E51" s="202">
        <f ca="1">IF(AND(B51=1,UPPER(HLOOKUP(D51,'Metrics &amp; Attributes View'!$13:$31,19,0))="SBOM"),1,0)</f>
        <v>0</v>
      </c>
      <c r="F51" s="203">
        <f t="shared" si="271"/>
        <v>1</v>
      </c>
      <c r="G51" s="192" t="str">
        <f t="shared" si="272"/>
        <v/>
      </c>
      <c r="H51" s="204"/>
      <c r="I51" s="382"/>
      <c r="J51" s="237">
        <f t="shared" si="273"/>
        <v>0</v>
      </c>
      <c r="K51" s="238" t="str">
        <f t="shared" si="274"/>
        <v/>
      </c>
      <c r="L51" s="338"/>
      <c r="M51" s="342"/>
      <c r="N51" s="336" t="str">
        <f>IF(LEN(SWDATA!F36)=0,"",N50)</f>
        <v/>
      </c>
      <c r="O51" s="295" t="str">
        <f>IF(LEN(SWDATA!G36)=0,"",O50)</f>
        <v/>
      </c>
      <c r="P51" s="296" t="str">
        <f>IF(LEN(SWDATA!C36)=0,"",SWDATA!C36)</f>
        <v/>
      </c>
      <c r="Q51" s="310" t="str">
        <f t="shared" si="198"/>
        <v/>
      </c>
      <c r="R51" s="223" t="s">
        <v>262</v>
      </c>
      <c r="S51" s="224" t="s">
        <v>579</v>
      </c>
      <c r="T51" s="224"/>
      <c r="U51" s="263" t="s">
        <v>591</v>
      </c>
      <c r="V51" s="205" t="s">
        <v>221</v>
      </c>
      <c r="W51" s="265">
        <f>IF(OR(Is_Loading,LEN($A51)=0),"",SWDATA!P36)</f>
        <v>0</v>
      </c>
      <c r="X51" s="266">
        <f>IF(OR(Is_Loading,LEN($A51)=0),"",SWDATA!Q36)</f>
        <v>0</v>
      </c>
      <c r="Y51" s="266">
        <f>IF(OR(Is_Loading,LEN($A51)=0),"",SWDATA!R36)</f>
        <v>0</v>
      </c>
      <c r="Z51" s="265" t="str">
        <f t="shared" si="577"/>
        <v/>
      </c>
      <c r="AA51" s="265">
        <f>IF(OR(Is_Loading,LEN($A51)=0),"",SWDATA!T36)</f>
        <v>0</v>
      </c>
      <c r="AB51" s="266">
        <f>IF(OR(Is_Loading,LEN($A51)=0),"",SWDATA!U36)</f>
        <v>0</v>
      </c>
      <c r="AC51" s="266">
        <f>IF(OR(Is_Loading,LEN($A51)=0),"",SWDATA!V36)</f>
        <v>0</v>
      </c>
      <c r="AD51" s="265" t="str">
        <f t="shared" si="276"/>
        <v/>
      </c>
      <c r="AE51" s="265">
        <f>IF(OR(Is_Loading,LEN($A51)=0),"",SWDATA!X36)</f>
        <v>0</v>
      </c>
      <c r="AF51" s="266">
        <f>IF(OR(Is_Loading,LEN($A51)=0),"",SWDATA!Y36)</f>
        <v>0</v>
      </c>
      <c r="AG51" s="266">
        <f>IF(OR(Is_Loading,LEN($A51)=0),"",SWDATA!Z36)</f>
        <v>0</v>
      </c>
      <c r="AH51" s="265" t="str">
        <f t="shared" si="277"/>
        <v/>
      </c>
      <c r="AI51" s="265">
        <f>IF(OR(Is_Loading,LEN($A51)=0),"",SWDATA!AB36)</f>
        <v>0</v>
      </c>
      <c r="AJ51" s="266">
        <f>IF(OR(Is_Loading,LEN($A51)=0),"",SWDATA!AC36)</f>
        <v>0</v>
      </c>
      <c r="AK51" s="266">
        <f>IF(OR(Is_Loading,LEN($A51)=0),"",SWDATA!AD36)</f>
        <v>0</v>
      </c>
      <c r="AL51" s="265" t="str">
        <f t="shared" si="278"/>
        <v/>
      </c>
      <c r="AM51" s="265">
        <f>IF(OR(Is_Loading,LEN($A51)=0),"",SWDATA!AF36)</f>
        <v>0</v>
      </c>
      <c r="AN51" s="266">
        <f>IF(OR(Is_Loading,LEN($A51)=0),"",SWDATA!AG36)</f>
        <v>0</v>
      </c>
      <c r="AO51" s="320">
        <f>IF(OR(Is_Loading,LEN($A51)=0),"",SWDATA!AH36)</f>
        <v>0</v>
      </c>
      <c r="AP51" s="317" t="str">
        <f t="shared" si="279"/>
        <v/>
      </c>
      <c r="AQ51" s="265">
        <f>IF(OR(Is_Loading,LEN($A51)=0),"",SWDATA!AJ36)</f>
        <v>0</v>
      </c>
      <c r="AR51" s="266">
        <f>IF(OR(Is_Loading,LEN($A51)=0),"",SWDATA!AK36)</f>
        <v>0</v>
      </c>
      <c r="AS51" s="266">
        <f>IF(OR(Is_Loading,LEN($A51)=0),"",SWDATA!AL36)</f>
        <v>0</v>
      </c>
      <c r="AT51" s="265" t="str">
        <f t="shared" si="280"/>
        <v/>
      </c>
      <c r="AU51" s="265">
        <f>IF(OR(Is_Loading,LEN($A51)=0),"",SWDATA!AN36)</f>
        <v>0</v>
      </c>
      <c r="AV51" s="266">
        <f>IF(OR(Is_Loading,LEN($A51)=0),"",SWDATA!AO36)</f>
        <v>0</v>
      </c>
      <c r="AW51" s="266">
        <f>IF(OR(Is_Loading,LEN($A51)=0),"",SWDATA!AP36)</f>
        <v>0</v>
      </c>
      <c r="AX51" s="265" t="str">
        <f t="shared" si="281"/>
        <v/>
      </c>
      <c r="AY51" s="265">
        <f>IF(OR(Is_Loading,LEN($A51)=0),"",SWDATA!AR36)</f>
        <v>0</v>
      </c>
      <c r="AZ51" s="266">
        <f>IF(OR(Is_Loading,LEN($A51)=0),"",SWDATA!AS36)</f>
        <v>0</v>
      </c>
      <c r="BA51" s="266">
        <f>IF(OR(Is_Loading,LEN($A51)=0),"",SWDATA!AT36)</f>
        <v>0</v>
      </c>
      <c r="BB51" s="265" t="str">
        <f t="shared" si="282"/>
        <v/>
      </c>
      <c r="BC51" s="265">
        <f>IF(OR(Is_Loading,LEN($A51)=0),"",SWDATA!AV36)</f>
        <v>0</v>
      </c>
      <c r="BD51" s="266">
        <f>IF(OR(Is_Loading,LEN($A51)=0),"",SWDATA!AW36)</f>
        <v>0</v>
      </c>
      <c r="BE51" s="320">
        <f>IF(OR(Is_Loading,LEN($A51)=0),"",SWDATA!AX36)</f>
        <v>0</v>
      </c>
      <c r="BF51" s="317" t="str">
        <f t="shared" si="283"/>
        <v/>
      </c>
      <c r="BG51"/>
      <c r="BH51"/>
      <c r="BI51"/>
      <c r="BJ51"/>
      <c r="BK51"/>
      <c r="BL51"/>
      <c r="BM51"/>
      <c r="BN51"/>
      <c r="BO51"/>
      <c r="BP51"/>
      <c r="BQ51"/>
      <c r="BR51"/>
      <c r="BS51"/>
      <c r="BT51"/>
      <c r="BU51"/>
      <c r="BV51"/>
      <c r="BW51"/>
      <c r="BX51"/>
      <c r="BY51"/>
      <c r="BZ51"/>
      <c r="CA51"/>
      <c r="CB51"/>
      <c r="CC51"/>
      <c r="CD51"/>
      <c r="CE51"/>
      <c r="CF51"/>
      <c r="CG51"/>
      <c r="CH51"/>
      <c r="CI51"/>
      <c r="CJ51"/>
      <c r="CK51"/>
      <c r="CL51"/>
      <c r="CM51"/>
      <c r="CN51" s="201"/>
      <c r="CO51" s="201"/>
      <c r="CP51" s="201"/>
      <c r="CQ51" s="201"/>
      <c r="CR51" s="201"/>
      <c r="CS51" s="201"/>
      <c r="CT51" s="201"/>
      <c r="CU51" s="201"/>
      <c r="CV51" s="201"/>
      <c r="CW51" s="201"/>
      <c r="CX51" s="201"/>
      <c r="CY51" s="201"/>
      <c r="CZ51" s="201"/>
      <c r="DA51" s="201"/>
      <c r="DB51" s="201"/>
      <c r="DC51" s="201"/>
      <c r="DD51" s="201"/>
      <c r="DE51" s="201"/>
      <c r="DF51" s="201"/>
      <c r="DG51" s="201"/>
      <c r="DH51" s="201"/>
      <c r="DI51" s="201"/>
      <c r="DJ51" s="201"/>
      <c r="DK51" s="201"/>
      <c r="DL51" s="201"/>
      <c r="DM51" s="201"/>
      <c r="DN51" s="201"/>
      <c r="DO51" s="374"/>
      <c r="DP51" s="374"/>
      <c r="DQ51" s="374"/>
      <c r="DR51" s="374"/>
      <c r="DS51" s="361"/>
      <c r="DT51" s="375"/>
      <c r="DU51" s="364"/>
      <c r="DV51" s="364"/>
      <c r="DW51" s="364"/>
      <c r="DX51" s="364">
        <v>1</v>
      </c>
      <c r="DY51" s="364">
        <f t="shared" ref="DY51:DY53" si="614">DV51</f>
        <v>0</v>
      </c>
      <c r="DZ51" s="364">
        <f t="shared" ref="DZ51:DZ53" si="615">DW51</f>
        <v>0</v>
      </c>
      <c r="EA51" s="364">
        <f t="shared" ref="EA51:EA53" si="616">DX51</f>
        <v>1</v>
      </c>
      <c r="EB51" s="364">
        <f t="shared" ref="EB51:EB53" si="617">DY51</f>
        <v>0</v>
      </c>
      <c r="EC51" s="364">
        <f t="shared" ref="EC51:EC53" si="618">DZ51</f>
        <v>0</v>
      </c>
      <c r="ED51" s="364">
        <f t="shared" ref="ED51:ED53" si="619">EA51</f>
        <v>1</v>
      </c>
      <c r="EE51" s="364">
        <f t="shared" ref="EE51:EE53" si="620">EB51</f>
        <v>0</v>
      </c>
      <c r="EF51" s="364">
        <f t="shared" ref="EF51:EF53" si="621">EC51</f>
        <v>0</v>
      </c>
      <c r="EG51" s="364">
        <f t="shared" ref="EG51:EG53" si="622">ED51</f>
        <v>1</v>
      </c>
      <c r="EH51" s="364">
        <f t="shared" ref="EH51:EH53" si="623">EE51</f>
        <v>0</v>
      </c>
      <c r="EI51" s="364">
        <f t="shared" ref="EI51:EI53" si="624">EF51</f>
        <v>0</v>
      </c>
      <c r="EJ51" s="364">
        <f t="shared" ref="EJ51:EJ53" si="625">EG51</f>
        <v>1</v>
      </c>
      <c r="EK51" s="364">
        <f t="shared" ref="EK51:EK53" si="626">EH51</f>
        <v>0</v>
      </c>
      <c r="EL51" s="364">
        <f t="shared" ref="EL51:EL53" si="627">EI51</f>
        <v>0</v>
      </c>
      <c r="EM51" s="364">
        <f t="shared" ref="EM51:EM53" si="628">EJ51</f>
        <v>1</v>
      </c>
      <c r="EN51" s="364">
        <f t="shared" ref="EN51:EN53" si="629">EK51</f>
        <v>0</v>
      </c>
      <c r="EO51" s="364">
        <f t="shared" ref="EO51:EO53" si="630">EL51</f>
        <v>0</v>
      </c>
      <c r="EP51" s="364">
        <f t="shared" ref="EP51:EP53" si="631">EM51</f>
        <v>1</v>
      </c>
      <c r="EQ51" s="364">
        <f t="shared" ref="EQ51:EQ53" si="632">EN51</f>
        <v>0</v>
      </c>
      <c r="ER51" s="364">
        <f t="shared" ref="ER51:ER53" si="633">EO51</f>
        <v>0</v>
      </c>
      <c r="ES51" s="364">
        <f t="shared" ref="ES51:ES53" si="634">EP51</f>
        <v>1</v>
      </c>
      <c r="ET51" s="364">
        <f t="shared" ref="ET51:ET53" si="635">EQ51</f>
        <v>0</v>
      </c>
      <c r="EU51" s="364">
        <f t="shared" ref="EU51:EU53" si="636">ER51</f>
        <v>0</v>
      </c>
      <c r="EV51" s="364">
        <f t="shared" ref="EV51:EV53" si="637">ES51</f>
        <v>1</v>
      </c>
      <c r="EW51" s="364">
        <f t="shared" ref="EW51:EW53" si="638">ET51</f>
        <v>0</v>
      </c>
      <c r="EX51" s="364">
        <f t="shared" ref="EX51:EX53" si="639">EU51</f>
        <v>0</v>
      </c>
      <c r="EY51" s="364">
        <f t="shared" ref="EY51:EY53" si="640">EV51</f>
        <v>1</v>
      </c>
      <c r="EZ51" s="364">
        <f t="shared" ref="EZ51:EZ53" si="641">EW51</f>
        <v>0</v>
      </c>
      <c r="FA51" s="364">
        <f t="shared" ref="FA51:FA53" si="642">EX51</f>
        <v>0</v>
      </c>
      <c r="FB51" s="364">
        <f t="shared" ref="FB51:FB53" si="643">EY51</f>
        <v>1</v>
      </c>
      <c r="FC51" s="364">
        <f t="shared" ref="FC51:FC53" si="644">EZ51</f>
        <v>0</v>
      </c>
      <c r="FD51" s="364">
        <f t="shared" ref="FD51:FD53" si="645">FA51</f>
        <v>0</v>
      </c>
      <c r="FE51" s="377"/>
      <c r="FF51" s="361"/>
      <c r="FG51" s="361"/>
      <c r="FH51" s="361"/>
      <c r="FI51" s="361"/>
      <c r="FJ51" s="361"/>
      <c r="FK51" s="361"/>
      <c r="FL51" s="361"/>
      <c r="FM51" s="361"/>
      <c r="FN51" s="361"/>
      <c r="FO51" s="361"/>
      <c r="FP51" s="361"/>
      <c r="FQ51" s="361"/>
      <c r="FR51" s="361"/>
      <c r="FS51" s="361"/>
      <c r="FT51" s="361"/>
      <c r="FU51" s="361"/>
      <c r="FV51" s="361"/>
      <c r="FW51" s="361"/>
      <c r="FX51" s="361"/>
      <c r="FY51" s="361"/>
      <c r="FZ51" s="361"/>
      <c r="GA51" s="361"/>
      <c r="GB51" s="361"/>
      <c r="GC51" s="361"/>
      <c r="GD51" s="361"/>
      <c r="GE51" s="361"/>
      <c r="GF51" s="361"/>
      <c r="GG51" s="297"/>
      <c r="GH51" s="297"/>
      <c r="GI51" s="297"/>
      <c r="GJ51" s="297"/>
      <c r="GK51" s="297"/>
      <c r="GL51" s="297"/>
      <c r="GM51" s="297"/>
      <c r="GN51" s="297"/>
      <c r="GO51" s="297"/>
      <c r="GP51" s="297"/>
      <c r="GQ51" s="297"/>
      <c r="GR51" s="297"/>
      <c r="GS51" s="297"/>
      <c r="GT51" s="297"/>
      <c r="GU51" s="297"/>
      <c r="GV51" s="297"/>
      <c r="GW51" s="297"/>
      <c r="GX51" s="297"/>
      <c r="GY51" s="297"/>
      <c r="GZ51" s="297"/>
      <c r="HA51" s="297"/>
      <c r="HB51" s="297"/>
      <c r="HC51" s="297"/>
    </row>
    <row r="52" spans="1:211" s="347" customFormat="1" ht="15" customHeight="1" thickTop="1" x14ac:dyDescent="0.2">
      <c r="A52" s="192">
        <f>SWDATA!O37</f>
        <v>0</v>
      </c>
      <c r="B52" s="192">
        <f>SWDATA!M37</f>
        <v>0</v>
      </c>
      <c r="C52" s="201">
        <f>IF(AND(SWDATA!M37=1,SWDATA!Q37="promotions"),SWDATA!P37,0)</f>
        <v>0</v>
      </c>
      <c r="D52" s="200">
        <f>ROW(SWDATA!M37)</f>
        <v>37</v>
      </c>
      <c r="E52" s="202">
        <f t="shared" ref="E52:E55" si="646">B52</f>
        <v>0</v>
      </c>
      <c r="F52" s="203">
        <f t="shared" si="271"/>
        <v>1</v>
      </c>
      <c r="G52" s="192" t="str">
        <f t="shared" si="272"/>
        <v/>
      </c>
      <c r="H52" s="204"/>
      <c r="I52" s="382"/>
      <c r="J52" s="237">
        <f t="shared" si="273"/>
        <v>0</v>
      </c>
      <c r="K52" s="238" t="str">
        <f t="shared" si="274"/>
        <v/>
      </c>
      <c r="L52" s="338"/>
      <c r="M52" s="341"/>
      <c r="N52" s="336" t="str">
        <f>IF(LEN(SWDATA!F37)=0,"",N51)</f>
        <v/>
      </c>
      <c r="O52" s="295" t="str">
        <f>IF(LEN(SWDATA!G37)=0,"",O51)</f>
        <v/>
      </c>
      <c r="P52" s="296" t="str">
        <f>IF(LEN(SWDATA!C37)=0,"",SWDATA!C37)</f>
        <v/>
      </c>
      <c r="Q52" s="310" t="str">
        <f t="shared" si="198"/>
        <v/>
      </c>
      <c r="R52" s="223" t="s">
        <v>261</v>
      </c>
      <c r="S52" s="224" t="s">
        <v>485</v>
      </c>
      <c r="T52" s="224"/>
      <c r="U52" s="264" t="s">
        <v>581</v>
      </c>
      <c r="V52" s="205" t="s">
        <v>221</v>
      </c>
      <c r="W52" s="265">
        <f>IF(OR(Is_Loading,LEN($A52)=0),"",SWDATA!P37)</f>
        <v>0</v>
      </c>
      <c r="X52" s="266">
        <f>IF(OR(Is_Loading,LEN($A52)=0),"",SWDATA!Q37)</f>
        <v>0</v>
      </c>
      <c r="Y52" s="266">
        <f>IF(OR(Is_Loading,LEN($A52)=0),"",SWDATA!R37)</f>
        <v>0</v>
      </c>
      <c r="Z52" s="265" t="str">
        <f t="shared" ref="Z52" si="647">IF($A52=0,"",CHOOSE($F52,SUM(W52:Y52),SUM(W52:Y52)/3,Y52))</f>
        <v/>
      </c>
      <c r="AA52" s="265">
        <f>IF(OR(Is_Loading,LEN($A52)=0),"",SWDATA!T37)</f>
        <v>0</v>
      </c>
      <c r="AB52" s="266">
        <f>IF(OR(Is_Loading,LEN($A52)=0),"",SWDATA!U37)</f>
        <v>0</v>
      </c>
      <c r="AC52" s="266">
        <f>IF(OR(Is_Loading,LEN($A52)=0),"",SWDATA!V37)</f>
        <v>0</v>
      </c>
      <c r="AD52" s="265" t="str">
        <f t="shared" si="276"/>
        <v/>
      </c>
      <c r="AE52" s="265">
        <f>IF(OR(Is_Loading,LEN($A52)=0),"",SWDATA!X37)</f>
        <v>0</v>
      </c>
      <c r="AF52" s="266">
        <f>IF(OR(Is_Loading,LEN($A52)=0),"",SWDATA!Y37)</f>
        <v>0</v>
      </c>
      <c r="AG52" s="266">
        <f>IF(OR(Is_Loading,LEN($A52)=0),"",SWDATA!Z37)</f>
        <v>0</v>
      </c>
      <c r="AH52" s="265" t="str">
        <f t="shared" si="277"/>
        <v/>
      </c>
      <c r="AI52" s="265">
        <f>IF(OR(Is_Loading,LEN($A52)=0),"",SWDATA!AB37)</f>
        <v>0</v>
      </c>
      <c r="AJ52" s="266">
        <f>IF(OR(Is_Loading,LEN($A52)=0),"",SWDATA!AC37)</f>
        <v>0</v>
      </c>
      <c r="AK52" s="266">
        <f>IF(OR(Is_Loading,LEN($A52)=0),"",SWDATA!AD37)</f>
        <v>0</v>
      </c>
      <c r="AL52" s="265" t="str">
        <f t="shared" si="278"/>
        <v/>
      </c>
      <c r="AM52" s="265">
        <f>IF(OR(Is_Loading,LEN($A52)=0),"",SWDATA!AF37)</f>
        <v>0</v>
      </c>
      <c r="AN52" s="266">
        <f>IF(OR(Is_Loading,LEN($A52)=0),"",SWDATA!AG37)</f>
        <v>0</v>
      </c>
      <c r="AO52" s="320">
        <f>IF(OR(Is_Loading,LEN($A52)=0),"",SWDATA!AH37)</f>
        <v>0</v>
      </c>
      <c r="AP52" s="317" t="str">
        <f t="shared" si="279"/>
        <v/>
      </c>
      <c r="AQ52" s="265">
        <f>IF(OR(Is_Loading,LEN($A52)=0),"",SWDATA!AJ37)</f>
        <v>0</v>
      </c>
      <c r="AR52" s="266">
        <f>IF(OR(Is_Loading,LEN($A52)=0),"",SWDATA!AK37)</f>
        <v>0</v>
      </c>
      <c r="AS52" s="266">
        <f>IF(OR(Is_Loading,LEN($A52)=0),"",SWDATA!AL37)</f>
        <v>0</v>
      </c>
      <c r="AT52" s="265" t="str">
        <f t="shared" si="280"/>
        <v/>
      </c>
      <c r="AU52" s="265">
        <f>IF(OR(Is_Loading,LEN($A52)=0),"",SWDATA!AN37)</f>
        <v>0</v>
      </c>
      <c r="AV52" s="266">
        <f>IF(OR(Is_Loading,LEN($A52)=0),"",SWDATA!AO37)</f>
        <v>0</v>
      </c>
      <c r="AW52" s="266">
        <f>IF(OR(Is_Loading,LEN($A52)=0),"",SWDATA!AP37)</f>
        <v>0</v>
      </c>
      <c r="AX52" s="265" t="str">
        <f t="shared" si="281"/>
        <v/>
      </c>
      <c r="AY52" s="265">
        <f>IF(OR(Is_Loading,LEN($A52)=0),"",SWDATA!AR37)</f>
        <v>0</v>
      </c>
      <c r="AZ52" s="266">
        <f>IF(OR(Is_Loading,LEN($A52)=0),"",SWDATA!AS37)</f>
        <v>0</v>
      </c>
      <c r="BA52" s="266">
        <f>IF(OR(Is_Loading,LEN($A52)=0),"",SWDATA!AT37)</f>
        <v>0</v>
      </c>
      <c r="BB52" s="265" t="str">
        <f t="shared" si="282"/>
        <v/>
      </c>
      <c r="BC52" s="265">
        <f>IF(OR(Is_Loading,LEN($A52)=0),"",SWDATA!AV37)</f>
        <v>0</v>
      </c>
      <c r="BD52" s="266">
        <f>IF(OR(Is_Loading,LEN($A52)=0),"",SWDATA!AW37)</f>
        <v>0</v>
      </c>
      <c r="BE52" s="320">
        <f>IF(OR(Is_Loading,LEN($A52)=0),"",SWDATA!AX37)</f>
        <v>0</v>
      </c>
      <c r="BF52" s="317" t="str">
        <f t="shared" si="283"/>
        <v/>
      </c>
      <c r="BG52"/>
      <c r="BH52"/>
      <c r="BI52"/>
      <c r="BJ52"/>
      <c r="BK52"/>
      <c r="BL52"/>
      <c r="BM52"/>
      <c r="BN52"/>
      <c r="BO52"/>
      <c r="BP52"/>
      <c r="BQ52"/>
      <c r="BR52"/>
      <c r="BS52"/>
      <c r="BT52"/>
      <c r="BU52"/>
      <c r="BV52"/>
      <c r="BW52"/>
      <c r="BX52"/>
      <c r="BY52"/>
      <c r="BZ52"/>
      <c r="CA52"/>
      <c r="CB52"/>
      <c r="CC52"/>
      <c r="CD52"/>
      <c r="CE52"/>
      <c r="CF52"/>
      <c r="CG52"/>
      <c r="CH52"/>
      <c r="CI52"/>
      <c r="CJ52"/>
      <c r="CK52"/>
      <c r="CL52"/>
      <c r="CM52"/>
      <c r="CN52" s="201"/>
      <c r="CO52" s="201"/>
      <c r="CP52" s="201"/>
      <c r="CQ52" s="201"/>
      <c r="CR52" s="201"/>
      <c r="CS52" s="201"/>
      <c r="CT52" s="201"/>
      <c r="CU52" s="201"/>
      <c r="CV52" s="201"/>
      <c r="CW52" s="201"/>
      <c r="CX52" s="201"/>
      <c r="CY52" s="201"/>
      <c r="CZ52" s="201"/>
      <c r="DA52" s="201"/>
      <c r="DB52" s="201"/>
      <c r="DC52" s="201"/>
      <c r="DD52" s="201"/>
      <c r="DE52" s="201"/>
      <c r="DF52" s="201"/>
      <c r="DG52" s="201"/>
      <c r="DH52" s="201"/>
      <c r="DI52" s="201"/>
      <c r="DJ52" s="201"/>
      <c r="DK52" s="201"/>
      <c r="DL52" s="201"/>
      <c r="DM52" s="201"/>
      <c r="DN52" s="201"/>
      <c r="DO52" s="374"/>
      <c r="DP52" s="374"/>
      <c r="DQ52" s="374"/>
      <c r="DR52" s="374"/>
      <c r="DS52" s="361"/>
      <c r="DT52" s="361"/>
      <c r="DU52" s="364"/>
      <c r="DV52" s="364"/>
      <c r="DW52" s="364"/>
      <c r="DX52" s="364">
        <v>1</v>
      </c>
      <c r="DY52" s="364">
        <f t="shared" si="614"/>
        <v>0</v>
      </c>
      <c r="DZ52" s="364">
        <f t="shared" si="615"/>
        <v>0</v>
      </c>
      <c r="EA52" s="364">
        <f t="shared" si="616"/>
        <v>1</v>
      </c>
      <c r="EB52" s="364">
        <f t="shared" si="617"/>
        <v>0</v>
      </c>
      <c r="EC52" s="364">
        <f t="shared" si="618"/>
        <v>0</v>
      </c>
      <c r="ED52" s="364">
        <f t="shared" si="619"/>
        <v>1</v>
      </c>
      <c r="EE52" s="364">
        <f t="shared" si="620"/>
        <v>0</v>
      </c>
      <c r="EF52" s="364">
        <f t="shared" si="621"/>
        <v>0</v>
      </c>
      <c r="EG52" s="364">
        <f t="shared" si="622"/>
        <v>1</v>
      </c>
      <c r="EH52" s="364">
        <f t="shared" si="623"/>
        <v>0</v>
      </c>
      <c r="EI52" s="364">
        <f t="shared" si="624"/>
        <v>0</v>
      </c>
      <c r="EJ52" s="364">
        <f t="shared" si="625"/>
        <v>1</v>
      </c>
      <c r="EK52" s="364">
        <f t="shared" si="626"/>
        <v>0</v>
      </c>
      <c r="EL52" s="364">
        <f t="shared" si="627"/>
        <v>0</v>
      </c>
      <c r="EM52" s="364">
        <f t="shared" si="628"/>
        <v>1</v>
      </c>
      <c r="EN52" s="364">
        <f t="shared" si="629"/>
        <v>0</v>
      </c>
      <c r="EO52" s="364">
        <f t="shared" si="630"/>
        <v>0</v>
      </c>
      <c r="EP52" s="364">
        <f t="shared" si="631"/>
        <v>1</v>
      </c>
      <c r="EQ52" s="364">
        <f t="shared" si="632"/>
        <v>0</v>
      </c>
      <c r="ER52" s="364">
        <f t="shared" si="633"/>
        <v>0</v>
      </c>
      <c r="ES52" s="364">
        <f t="shared" si="634"/>
        <v>1</v>
      </c>
      <c r="ET52" s="364">
        <f t="shared" si="635"/>
        <v>0</v>
      </c>
      <c r="EU52" s="364">
        <f t="shared" si="636"/>
        <v>0</v>
      </c>
      <c r="EV52" s="364">
        <f t="shared" si="637"/>
        <v>1</v>
      </c>
      <c r="EW52" s="364">
        <f t="shared" si="638"/>
        <v>0</v>
      </c>
      <c r="EX52" s="364">
        <f t="shared" si="639"/>
        <v>0</v>
      </c>
      <c r="EY52" s="364">
        <f t="shared" si="640"/>
        <v>1</v>
      </c>
      <c r="EZ52" s="364">
        <f t="shared" si="641"/>
        <v>0</v>
      </c>
      <c r="FA52" s="364">
        <f t="shared" si="642"/>
        <v>0</v>
      </c>
      <c r="FB52" s="364">
        <f t="shared" si="643"/>
        <v>1</v>
      </c>
      <c r="FC52" s="364">
        <f t="shared" si="644"/>
        <v>0</v>
      </c>
      <c r="FD52" s="364">
        <f t="shared" si="645"/>
        <v>0</v>
      </c>
      <c r="FE52" s="361"/>
      <c r="FF52" s="361"/>
      <c r="FG52" s="361"/>
      <c r="FH52" s="361"/>
      <c r="FI52" s="361"/>
      <c r="FJ52" s="361"/>
      <c r="FK52" s="361"/>
      <c r="FL52" s="361"/>
      <c r="FM52" s="361"/>
      <c r="FN52" s="361"/>
      <c r="FO52" s="361"/>
      <c r="FP52" s="361"/>
      <c r="FQ52" s="361"/>
      <c r="FR52" s="361"/>
      <c r="FS52" s="361"/>
      <c r="FT52" s="361"/>
      <c r="FU52" s="361"/>
      <c r="FV52" s="361"/>
      <c r="FW52" s="361"/>
      <c r="FX52" s="361"/>
      <c r="FY52" s="361"/>
      <c r="FZ52" s="361"/>
      <c r="GA52" s="361"/>
      <c r="GB52" s="361"/>
      <c r="GC52" s="361"/>
      <c r="GD52" s="361"/>
      <c r="GE52" s="361"/>
      <c r="GF52" s="361"/>
      <c r="GG52" s="297"/>
      <c r="GH52" s="297"/>
      <c r="GI52" s="297"/>
      <c r="GJ52" s="297"/>
      <c r="GK52" s="297"/>
      <c r="GL52" s="297"/>
      <c r="GM52" s="297"/>
      <c r="GN52" s="297"/>
      <c r="GO52" s="297"/>
      <c r="GP52" s="297"/>
      <c r="GQ52" s="297"/>
      <c r="GR52" s="297"/>
      <c r="GS52" s="297"/>
      <c r="GT52" s="297"/>
      <c r="GU52" s="297"/>
      <c r="GV52" s="297"/>
      <c r="GW52" s="297"/>
      <c r="GX52" s="297"/>
      <c r="GY52" s="297"/>
      <c r="GZ52" s="297"/>
    </row>
    <row r="53" spans="1:211" s="390" customFormat="1" ht="15" customHeight="1" thickBot="1" x14ac:dyDescent="0.25">
      <c r="A53" s="389">
        <f>SWDATA!O38</f>
        <v>0</v>
      </c>
      <c r="B53" s="389">
        <f>SWDATA!M38</f>
        <v>0</v>
      </c>
      <c r="C53" s="390">
        <f>IF(AND(SWDATA!M38=1,SWDATA!Q38="promotions"),SWDATA!P38,0)</f>
        <v>0</v>
      </c>
      <c r="D53" s="391">
        <f>ROW(SWDATA!M38)</f>
        <v>38</v>
      </c>
      <c r="E53" s="392">
        <f t="shared" si="646"/>
        <v>0</v>
      </c>
      <c r="F53" s="393">
        <f t="shared" si="271"/>
        <v>1</v>
      </c>
      <c r="G53" s="389" t="str">
        <f t="shared" si="272"/>
        <v/>
      </c>
      <c r="H53" s="394"/>
      <c r="I53" s="395"/>
      <c r="J53" s="396">
        <f t="shared" si="273"/>
        <v>0</v>
      </c>
      <c r="K53" s="397" t="str">
        <f t="shared" si="274"/>
        <v/>
      </c>
      <c r="L53" s="398"/>
      <c r="M53" s="399"/>
      <c r="N53" s="400" t="str">
        <f>IF(LEN(SWDATA!F38)=0,"",N52)</f>
        <v/>
      </c>
      <c r="O53" s="401" t="str">
        <f>IF(LEN(SWDATA!G38)=0,"",O52)</f>
        <v/>
      </c>
      <c r="P53" s="402" t="str">
        <f>IF(LEN(SWDATA!C38)=0,"",SWDATA!C38)</f>
        <v/>
      </c>
      <c r="Q53" s="403" t="str">
        <f t="shared" si="198"/>
        <v/>
      </c>
      <c r="R53" s="404" t="s">
        <v>261</v>
      </c>
      <c r="S53" s="405" t="s">
        <v>485</v>
      </c>
      <c r="T53" s="405"/>
      <c r="U53" s="406" t="s">
        <v>590</v>
      </c>
      <c r="V53" s="407" t="s">
        <v>221</v>
      </c>
      <c r="W53" s="408">
        <f>IF(OR(Is_Loading,LEN($A53)=0),"",SWDATA!P38)</f>
        <v>0</v>
      </c>
      <c r="X53" s="409">
        <f>IF(OR(Is_Loading,LEN($A53)=0),"",SWDATA!Q38)</f>
        <v>0</v>
      </c>
      <c r="Y53" s="409">
        <f>IF(OR(Is_Loading,LEN($A53)=0),"",SWDATA!R38)</f>
        <v>0</v>
      </c>
      <c r="Z53" s="408" t="str">
        <f t="shared" ref="Z53" si="648">IF($A53=0,"",CHOOSE($F53,SUM(W53:Y53),SUM(W53:Y53)/3,Y53))</f>
        <v/>
      </c>
      <c r="AA53" s="408">
        <f>IF(OR(Is_Loading,LEN($A53)=0),"",SWDATA!T38)</f>
        <v>0</v>
      </c>
      <c r="AB53" s="409">
        <f>IF(OR(Is_Loading,LEN($A53)=0),"",SWDATA!U38)</f>
        <v>0</v>
      </c>
      <c r="AC53" s="409">
        <f>IF(OR(Is_Loading,LEN($A53)=0),"",SWDATA!V38)</f>
        <v>0</v>
      </c>
      <c r="AD53" s="408" t="str">
        <f t="shared" si="276"/>
        <v/>
      </c>
      <c r="AE53" s="408">
        <f>IF(OR(Is_Loading,LEN($A53)=0),"",SWDATA!X38)</f>
        <v>0</v>
      </c>
      <c r="AF53" s="409">
        <f>IF(OR(Is_Loading,LEN($A53)=0),"",SWDATA!Y38)</f>
        <v>0</v>
      </c>
      <c r="AG53" s="409">
        <f>IF(OR(Is_Loading,LEN($A53)=0),"",SWDATA!Z38)</f>
        <v>0</v>
      </c>
      <c r="AH53" s="408" t="str">
        <f t="shared" si="277"/>
        <v/>
      </c>
      <c r="AI53" s="408">
        <f>IF(OR(Is_Loading,LEN($A53)=0),"",SWDATA!AB38)</f>
        <v>0</v>
      </c>
      <c r="AJ53" s="409">
        <f>IF(OR(Is_Loading,LEN($A53)=0),"",SWDATA!AC38)</f>
        <v>0</v>
      </c>
      <c r="AK53" s="409">
        <f>IF(OR(Is_Loading,LEN($A53)=0),"",SWDATA!AD38)</f>
        <v>0</v>
      </c>
      <c r="AL53" s="408" t="str">
        <f t="shared" si="278"/>
        <v/>
      </c>
      <c r="AM53" s="408">
        <f>IF(OR(Is_Loading,LEN($A53)=0),"",SWDATA!AF38)</f>
        <v>0</v>
      </c>
      <c r="AN53" s="409">
        <f>IF(OR(Is_Loading,LEN($A53)=0),"",SWDATA!AG38)</f>
        <v>0</v>
      </c>
      <c r="AO53" s="410">
        <f>IF(OR(Is_Loading,LEN($A53)=0),"",SWDATA!AH38)</f>
        <v>0</v>
      </c>
      <c r="AP53" s="411" t="str">
        <f t="shared" si="279"/>
        <v/>
      </c>
      <c r="AQ53" s="408">
        <f>IF(OR(Is_Loading,LEN($A53)=0),"",SWDATA!AJ38)</f>
        <v>0</v>
      </c>
      <c r="AR53" s="409">
        <f>IF(OR(Is_Loading,LEN($A53)=0),"",SWDATA!AK38)</f>
        <v>0</v>
      </c>
      <c r="AS53" s="409">
        <f>IF(OR(Is_Loading,LEN($A53)=0),"",SWDATA!AL38)</f>
        <v>0</v>
      </c>
      <c r="AT53" s="408" t="str">
        <f t="shared" si="280"/>
        <v/>
      </c>
      <c r="AU53" s="408">
        <f>IF(OR(Is_Loading,LEN($A53)=0),"",SWDATA!AN38)</f>
        <v>0</v>
      </c>
      <c r="AV53" s="409">
        <f>IF(OR(Is_Loading,LEN($A53)=0),"",SWDATA!AO38)</f>
        <v>0</v>
      </c>
      <c r="AW53" s="409">
        <f>IF(OR(Is_Loading,LEN($A53)=0),"",SWDATA!AP38)</f>
        <v>0</v>
      </c>
      <c r="AX53" s="408" t="str">
        <f t="shared" si="281"/>
        <v/>
      </c>
      <c r="AY53" s="408">
        <f>IF(OR(Is_Loading,LEN($A53)=0),"",SWDATA!AR38)</f>
        <v>0</v>
      </c>
      <c r="AZ53" s="409">
        <f>IF(OR(Is_Loading,LEN($A53)=0),"",SWDATA!AS38)</f>
        <v>0</v>
      </c>
      <c r="BA53" s="409">
        <f>IF(OR(Is_Loading,LEN($A53)=0),"",SWDATA!AT38)</f>
        <v>0</v>
      </c>
      <c r="BB53" s="408" t="str">
        <f t="shared" si="282"/>
        <v/>
      </c>
      <c r="BC53" s="408">
        <f>IF(OR(Is_Loading,LEN($A53)=0),"",SWDATA!AV38)</f>
        <v>0</v>
      </c>
      <c r="BD53" s="409">
        <f>IF(OR(Is_Loading,LEN($A53)=0),"",SWDATA!AW38)</f>
        <v>0</v>
      </c>
      <c r="BE53" s="410">
        <f>IF(OR(Is_Loading,LEN($A53)=0),"",SWDATA!AX38)</f>
        <v>0</v>
      </c>
      <c r="BF53" s="411" t="str">
        <f t="shared" si="283"/>
        <v/>
      </c>
      <c r="BG53" s="412"/>
      <c r="BH53" s="412"/>
      <c r="BI53" s="412"/>
      <c r="BJ53" s="412"/>
      <c r="BK53" s="412"/>
      <c r="BL53" s="412"/>
      <c r="BM53" s="412"/>
      <c r="BN53" s="412"/>
      <c r="BO53" s="412"/>
      <c r="BP53" s="412"/>
      <c r="BQ53" s="412"/>
      <c r="BR53" s="412"/>
      <c r="BS53" s="412"/>
      <c r="BT53" s="412"/>
      <c r="BU53" s="412"/>
      <c r="BV53" s="412"/>
      <c r="BW53" s="412"/>
      <c r="BX53" s="412"/>
      <c r="BY53" s="412"/>
      <c r="BZ53" s="412"/>
      <c r="CA53" s="412"/>
      <c r="CB53" s="412"/>
      <c r="CC53" s="412"/>
      <c r="CD53" s="412"/>
      <c r="CE53" s="412"/>
      <c r="CF53" s="412"/>
      <c r="CG53" s="412"/>
      <c r="CH53" s="412"/>
      <c r="CI53" s="412"/>
      <c r="CJ53" s="412"/>
      <c r="CK53" s="412"/>
      <c r="CL53" s="412"/>
      <c r="CM53" s="412"/>
      <c r="DO53" s="395"/>
      <c r="DP53" s="395"/>
      <c r="DQ53" s="395"/>
      <c r="DR53" s="395"/>
      <c r="DS53" s="413"/>
      <c r="DT53" s="414"/>
      <c r="DU53" s="415"/>
      <c r="DV53" s="415"/>
      <c r="DW53" s="415"/>
      <c r="DX53" s="415">
        <v>1</v>
      </c>
      <c r="DY53" s="415">
        <f t="shared" si="614"/>
        <v>0</v>
      </c>
      <c r="DZ53" s="415">
        <f t="shared" si="615"/>
        <v>0</v>
      </c>
      <c r="EA53" s="415">
        <f t="shared" si="616"/>
        <v>1</v>
      </c>
      <c r="EB53" s="415">
        <f t="shared" si="617"/>
        <v>0</v>
      </c>
      <c r="EC53" s="415">
        <f t="shared" si="618"/>
        <v>0</v>
      </c>
      <c r="ED53" s="415">
        <f t="shared" si="619"/>
        <v>1</v>
      </c>
      <c r="EE53" s="415">
        <f t="shared" si="620"/>
        <v>0</v>
      </c>
      <c r="EF53" s="415">
        <f t="shared" si="621"/>
        <v>0</v>
      </c>
      <c r="EG53" s="415">
        <f t="shared" si="622"/>
        <v>1</v>
      </c>
      <c r="EH53" s="415">
        <f t="shared" si="623"/>
        <v>0</v>
      </c>
      <c r="EI53" s="415">
        <f t="shared" si="624"/>
        <v>0</v>
      </c>
      <c r="EJ53" s="415">
        <f t="shared" si="625"/>
        <v>1</v>
      </c>
      <c r="EK53" s="415">
        <f t="shared" si="626"/>
        <v>0</v>
      </c>
      <c r="EL53" s="415">
        <f t="shared" si="627"/>
        <v>0</v>
      </c>
      <c r="EM53" s="415">
        <f t="shared" si="628"/>
        <v>1</v>
      </c>
      <c r="EN53" s="415">
        <f t="shared" si="629"/>
        <v>0</v>
      </c>
      <c r="EO53" s="415">
        <f t="shared" si="630"/>
        <v>0</v>
      </c>
      <c r="EP53" s="415">
        <f t="shared" si="631"/>
        <v>1</v>
      </c>
      <c r="EQ53" s="415">
        <f t="shared" si="632"/>
        <v>0</v>
      </c>
      <c r="ER53" s="415">
        <f t="shared" si="633"/>
        <v>0</v>
      </c>
      <c r="ES53" s="415">
        <f t="shared" si="634"/>
        <v>1</v>
      </c>
      <c r="ET53" s="415">
        <f t="shared" si="635"/>
        <v>0</v>
      </c>
      <c r="EU53" s="415">
        <f t="shared" si="636"/>
        <v>0</v>
      </c>
      <c r="EV53" s="415">
        <f t="shared" si="637"/>
        <v>1</v>
      </c>
      <c r="EW53" s="415">
        <f t="shared" si="638"/>
        <v>0</v>
      </c>
      <c r="EX53" s="415">
        <f t="shared" si="639"/>
        <v>0</v>
      </c>
      <c r="EY53" s="415">
        <f t="shared" si="640"/>
        <v>1</v>
      </c>
      <c r="EZ53" s="415">
        <f t="shared" si="641"/>
        <v>0</v>
      </c>
      <c r="FA53" s="415">
        <f t="shared" si="642"/>
        <v>0</v>
      </c>
      <c r="FB53" s="415">
        <f t="shared" si="643"/>
        <v>1</v>
      </c>
      <c r="FC53" s="415">
        <f t="shared" si="644"/>
        <v>0</v>
      </c>
      <c r="FD53" s="415">
        <f t="shared" si="645"/>
        <v>0</v>
      </c>
      <c r="FE53" s="416"/>
      <c r="FF53" s="413"/>
      <c r="FG53" s="413"/>
      <c r="FH53" s="413"/>
      <c r="FI53" s="413"/>
      <c r="FJ53" s="413"/>
      <c r="FK53" s="413"/>
      <c r="FL53" s="413"/>
      <c r="FM53" s="413"/>
      <c r="FN53" s="413"/>
      <c r="FO53" s="413"/>
      <c r="FP53" s="413"/>
      <c r="FQ53" s="413"/>
      <c r="FR53" s="413"/>
      <c r="FS53" s="413"/>
      <c r="FT53" s="413"/>
      <c r="FU53" s="413"/>
      <c r="FV53" s="413"/>
      <c r="FW53" s="413"/>
      <c r="FX53" s="413"/>
      <c r="FY53" s="413"/>
      <c r="FZ53" s="413"/>
      <c r="GA53" s="413"/>
      <c r="GB53" s="413"/>
      <c r="GC53" s="413"/>
      <c r="GD53" s="413"/>
      <c r="GE53" s="413"/>
      <c r="GF53" s="413"/>
      <c r="GG53" s="417"/>
      <c r="GH53" s="417"/>
      <c r="GI53" s="417"/>
      <c r="GJ53" s="417"/>
      <c r="GK53" s="417"/>
      <c r="GL53" s="417"/>
      <c r="GM53" s="417"/>
      <c r="GN53" s="417"/>
      <c r="GO53" s="417"/>
      <c r="GP53" s="417"/>
      <c r="GQ53" s="417"/>
      <c r="GR53" s="417"/>
      <c r="GS53" s="417"/>
      <c r="GT53" s="417"/>
      <c r="GU53" s="417"/>
      <c r="GV53" s="417"/>
      <c r="GW53" s="417"/>
      <c r="GX53" s="417"/>
      <c r="GY53" s="417"/>
      <c r="GZ53" s="417"/>
      <c r="HA53" s="417"/>
      <c r="HB53" s="417"/>
      <c r="HC53" s="417"/>
    </row>
    <row r="54" spans="1:211" s="347" customFormat="1" ht="15" customHeight="1" thickTop="1" x14ac:dyDescent="0.2">
      <c r="A54" s="192">
        <f>SWDATA!O39</f>
        <v>0</v>
      </c>
      <c r="B54" s="192">
        <f>SWDATA!M39</f>
        <v>0</v>
      </c>
      <c r="C54" s="201">
        <f>IF(AND(SWDATA!M39=1,SWDATA!Q39="promotions"),SWDATA!P39,0)</f>
        <v>0</v>
      </c>
      <c r="D54" s="200">
        <f>ROW(SWDATA!M39)</f>
        <v>39</v>
      </c>
      <c r="E54" s="202">
        <f t="shared" si="646"/>
        <v>0</v>
      </c>
      <c r="F54" s="203">
        <f t="shared" si="271"/>
        <v>1</v>
      </c>
      <c r="G54" s="192" t="str">
        <f t="shared" si="272"/>
        <v/>
      </c>
      <c r="H54" s="311"/>
      <c r="I54" s="382"/>
      <c r="J54" s="237">
        <f t="shared" si="273"/>
        <v>0</v>
      </c>
      <c r="K54" s="238" t="str">
        <f t="shared" si="274"/>
        <v/>
      </c>
      <c r="L54" s="338"/>
      <c r="M54" s="340"/>
      <c r="N54" s="335" t="str">
        <f>IF(LEN(SWDATA!F39)=0,"",IF(LEN(SWDATA!G39)=0,"",IF($O$12="ID",MID(SWDATA!G39,FIND("|",SWDATA!G39)+1,FIND("~~",SWDATA!G39)-FIND("|",SWDATA!G39)-1),IF($O$12="Desc",RIGHT(SWDATA!G39,LEN(SWDATA!G39)-FIND("~~",SWDATA!G39)-1),RIGHT(SWDATA!G39,LEN(SWDATA!G39)-FIND("|",SWDATA!G39))))))</f>
        <v/>
      </c>
      <c r="O54" s="239" t="str">
        <f>IF(LEN(SWDATA!G39)=0,"",IF(LEN(SWDATA!H39)=0,"",IF($O$12="ID",MID(SWDATA!H39,FIND("|",SWDATA!H39)+1,FIND("~~",SWDATA!H39)-FIND("|",SWDATA!H39)-1),IF($O$12="Desc",RIGHT(SWDATA!H39,LEN(SWDATA!H39)-FIND("~~",SWDATA!H39)-1),RIGHT(SWDATA!H39,LEN(SWDATA!H39)-FIND("|",SWDATA!H39))))))</f>
        <v/>
      </c>
      <c r="P54" s="252" t="str">
        <f>IF(LEN(SWDATA!C39)=0,"",SWDATA!C39)</f>
        <v/>
      </c>
      <c r="Q54" s="310" t="str">
        <f t="shared" si="198"/>
        <v/>
      </c>
      <c r="R54" s="223" t="s">
        <v>261</v>
      </c>
      <c r="S54" s="224" t="s">
        <v>485</v>
      </c>
      <c r="T54" s="224"/>
      <c r="U54" s="263" t="s">
        <v>583</v>
      </c>
      <c r="V54" s="205" t="s">
        <v>221</v>
      </c>
      <c r="W54" s="265">
        <f>IF(OR(Is_Loading,LEN($A54)=0),"",SWDATA!P39)</f>
        <v>0</v>
      </c>
      <c r="X54" s="266">
        <f>IF(OR(Is_Loading,LEN($A54)=0),"",SWDATA!Q39)</f>
        <v>0</v>
      </c>
      <c r="Y54" s="266">
        <f>IF(OR(Is_Loading,LEN($A54)=0),"",SWDATA!R39)</f>
        <v>0</v>
      </c>
      <c r="Z54" s="265" t="str">
        <f t="shared" ref="Z54" si="649">IF($A54=0,"",CHOOSE($F54,SUM(W54:Y54),SUM(W54:Y54)/3,Y54))</f>
        <v/>
      </c>
      <c r="AA54" s="265">
        <f>IF(OR(Is_Loading,LEN($A54)=0),"",SWDATA!T39)</f>
        <v>0</v>
      </c>
      <c r="AB54" s="266">
        <f>IF(OR(Is_Loading,LEN($A54)=0),"",SWDATA!U39)</f>
        <v>0</v>
      </c>
      <c r="AC54" s="266">
        <f>IF(OR(Is_Loading,LEN($A54)=0),"",SWDATA!V39)</f>
        <v>0</v>
      </c>
      <c r="AD54" s="265" t="str">
        <f t="shared" si="276"/>
        <v/>
      </c>
      <c r="AE54" s="265">
        <f>IF(OR(Is_Loading,LEN($A54)=0),"",SWDATA!X39)</f>
        <v>0</v>
      </c>
      <c r="AF54" s="266">
        <f>IF(OR(Is_Loading,LEN($A54)=0),"",SWDATA!Y39)</f>
        <v>0</v>
      </c>
      <c r="AG54" s="266">
        <f>IF(OR(Is_Loading,LEN($A54)=0),"",SWDATA!Z39)</f>
        <v>0</v>
      </c>
      <c r="AH54" s="265" t="str">
        <f t="shared" si="277"/>
        <v/>
      </c>
      <c r="AI54" s="265">
        <f>IF(OR(Is_Loading,LEN($A54)=0),"",SWDATA!AB39)</f>
        <v>0</v>
      </c>
      <c r="AJ54" s="266">
        <f>IF(OR(Is_Loading,LEN($A54)=0),"",SWDATA!AC39)</f>
        <v>0</v>
      </c>
      <c r="AK54" s="266">
        <f>IF(OR(Is_Loading,LEN($A54)=0),"",SWDATA!AD39)</f>
        <v>0</v>
      </c>
      <c r="AL54" s="265" t="str">
        <f t="shared" si="278"/>
        <v/>
      </c>
      <c r="AM54" s="265">
        <f>IF(OR(Is_Loading,LEN($A54)=0),"",SWDATA!AF39)</f>
        <v>0</v>
      </c>
      <c r="AN54" s="266">
        <f>IF(OR(Is_Loading,LEN($A54)=0),"",SWDATA!AG39)</f>
        <v>0</v>
      </c>
      <c r="AO54" s="320">
        <f>IF(OR(Is_Loading,LEN($A54)=0),"",SWDATA!AH39)</f>
        <v>0</v>
      </c>
      <c r="AP54" s="317" t="str">
        <f t="shared" si="279"/>
        <v/>
      </c>
      <c r="AQ54" s="265">
        <f>IF(OR(Is_Loading,LEN($A54)=0),"",SWDATA!AJ39)</f>
        <v>0</v>
      </c>
      <c r="AR54" s="266">
        <f>IF(OR(Is_Loading,LEN($A54)=0),"",SWDATA!AK39)</f>
        <v>0</v>
      </c>
      <c r="AS54" s="266">
        <f>IF(OR(Is_Loading,LEN($A54)=0),"",SWDATA!AL39)</f>
        <v>0</v>
      </c>
      <c r="AT54" s="265" t="str">
        <f t="shared" si="280"/>
        <v/>
      </c>
      <c r="AU54" s="265">
        <f>IF(OR(Is_Loading,LEN($A54)=0),"",SWDATA!AN39)</f>
        <v>0</v>
      </c>
      <c r="AV54" s="266">
        <f>IF(OR(Is_Loading,LEN($A54)=0),"",SWDATA!AO39)</f>
        <v>0</v>
      </c>
      <c r="AW54" s="266">
        <f>IF(OR(Is_Loading,LEN($A54)=0),"",SWDATA!AP39)</f>
        <v>0</v>
      </c>
      <c r="AX54" s="265" t="str">
        <f t="shared" si="281"/>
        <v/>
      </c>
      <c r="AY54" s="265">
        <f>IF(OR(Is_Loading,LEN($A54)=0),"",SWDATA!AR39)</f>
        <v>0</v>
      </c>
      <c r="AZ54" s="266">
        <f>IF(OR(Is_Loading,LEN($A54)=0),"",SWDATA!AS39)</f>
        <v>0</v>
      </c>
      <c r="BA54" s="266">
        <f>IF(OR(Is_Loading,LEN($A54)=0),"",SWDATA!AT39)</f>
        <v>0</v>
      </c>
      <c r="BB54" s="265" t="str">
        <f t="shared" si="282"/>
        <v/>
      </c>
      <c r="BC54" s="265">
        <f>IF(OR(Is_Loading,LEN($A54)=0),"",SWDATA!AV39)</f>
        <v>0</v>
      </c>
      <c r="BD54" s="266">
        <f>IF(OR(Is_Loading,LEN($A54)=0),"",SWDATA!AW39)</f>
        <v>0</v>
      </c>
      <c r="BE54" s="320">
        <f>IF(OR(Is_Loading,LEN($A54)=0),"",SWDATA!AX39)</f>
        <v>0</v>
      </c>
      <c r="BF54" s="317" t="str">
        <f t="shared" si="283"/>
        <v/>
      </c>
      <c r="BG54"/>
      <c r="BH54"/>
      <c r="BI54"/>
      <c r="BJ54"/>
      <c r="BK54"/>
      <c r="BL54"/>
      <c r="BM54"/>
      <c r="BN54"/>
      <c r="BO54"/>
      <c r="BP54"/>
      <c r="BQ54"/>
      <c r="BR54"/>
      <c r="BS54"/>
      <c r="BT54"/>
      <c r="BU54"/>
      <c r="BV54"/>
      <c r="BW54"/>
      <c r="BX54"/>
      <c r="BY54"/>
      <c r="BZ54"/>
      <c r="CA54"/>
      <c r="CB54"/>
      <c r="CC54"/>
      <c r="CD54"/>
      <c r="CE54"/>
      <c r="CF54"/>
      <c r="CG54"/>
      <c r="CH54"/>
      <c r="CI54"/>
      <c r="CJ54"/>
      <c r="CK54"/>
      <c r="CL54"/>
      <c r="CM54"/>
      <c r="CN54" s="201"/>
      <c r="CO54" s="201"/>
      <c r="CP54" s="201"/>
      <c r="CQ54" s="201"/>
      <c r="CR54" s="201"/>
      <c r="CS54" s="201"/>
      <c r="CT54" s="201"/>
      <c r="CU54" s="201"/>
      <c r="CV54" s="201"/>
      <c r="CW54" s="201"/>
      <c r="CX54" s="201"/>
      <c r="CY54" s="201"/>
      <c r="CZ54" s="201"/>
      <c r="DA54" s="201"/>
      <c r="DB54" s="201"/>
      <c r="DC54" s="201"/>
      <c r="DD54" s="201"/>
      <c r="DE54" s="201"/>
      <c r="DF54" s="201"/>
      <c r="DG54" s="201"/>
      <c r="DH54" s="201"/>
      <c r="DI54" s="201"/>
      <c r="DJ54" s="201"/>
      <c r="DK54" s="201"/>
      <c r="DL54" s="201"/>
      <c r="DM54" s="201"/>
      <c r="DN54" s="201"/>
      <c r="DO54" s="374"/>
      <c r="DP54" s="374"/>
      <c r="DQ54" s="374"/>
      <c r="DR54" s="374"/>
      <c r="DS54" s="361"/>
      <c r="DT54" s="375"/>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77"/>
      <c r="FF54" s="361"/>
      <c r="FG54" s="361"/>
      <c r="FH54" s="361"/>
      <c r="FI54" s="361"/>
      <c r="FJ54" s="361"/>
      <c r="FK54" s="361"/>
      <c r="FL54" s="361"/>
      <c r="FM54" s="361"/>
      <c r="FN54" s="361"/>
      <c r="FO54" s="361"/>
      <c r="FP54" s="361"/>
      <c r="FQ54" s="361"/>
      <c r="FR54" s="361"/>
      <c r="FS54" s="361"/>
      <c r="FT54" s="361"/>
      <c r="FU54" s="361"/>
      <c r="FV54" s="361"/>
      <c r="FW54" s="361"/>
      <c r="FX54" s="361"/>
      <c r="FY54" s="361"/>
      <c r="FZ54" s="361"/>
      <c r="GA54" s="361"/>
      <c r="GB54" s="361"/>
      <c r="GC54" s="361"/>
      <c r="GD54" s="361"/>
      <c r="GE54" s="361"/>
      <c r="GF54" s="361"/>
      <c r="GG54" s="297"/>
      <c r="GH54" s="297"/>
      <c r="GI54" s="297"/>
      <c r="GJ54" s="297"/>
      <c r="GK54" s="297"/>
      <c r="GL54" s="297"/>
      <c r="GM54" s="297"/>
      <c r="GN54" s="297"/>
      <c r="GO54" s="297"/>
      <c r="GP54" s="297"/>
      <c r="GQ54" s="297"/>
      <c r="GR54" s="297"/>
      <c r="GS54" s="297"/>
      <c r="GT54" s="297"/>
      <c r="GU54" s="297"/>
      <c r="GV54" s="297"/>
      <c r="GW54" s="297"/>
      <c r="GX54" s="297"/>
      <c r="GY54" s="297"/>
      <c r="GZ54" s="297"/>
      <c r="HA54" s="297"/>
      <c r="HB54" s="297"/>
      <c r="HC54" s="297"/>
    </row>
    <row r="55" spans="1:211" s="347" customFormat="1" ht="15" customHeight="1" x14ac:dyDescent="0.2">
      <c r="A55" s="192">
        <f>SWDATA!O40</f>
        <v>0</v>
      </c>
      <c r="B55" s="192">
        <f>SWDATA!M40</f>
        <v>0</v>
      </c>
      <c r="C55" s="201">
        <f>IF(AND(SWDATA!M40=1,SWDATA!Q40="promotions"),SWDATA!P40,0)</f>
        <v>0</v>
      </c>
      <c r="D55" s="200">
        <f>ROW(SWDATA!M40)</f>
        <v>40</v>
      </c>
      <c r="E55" s="202">
        <f t="shared" si="646"/>
        <v>0</v>
      </c>
      <c r="F55" s="203">
        <f t="shared" si="271"/>
        <v>1</v>
      </c>
      <c r="G55" s="192" t="str">
        <f t="shared" si="272"/>
        <v/>
      </c>
      <c r="H55" s="204"/>
      <c r="I55" s="382"/>
      <c r="J55" s="237">
        <f t="shared" si="273"/>
        <v>0</v>
      </c>
      <c r="K55" s="238" t="str">
        <f t="shared" si="274"/>
        <v/>
      </c>
      <c r="L55" s="338"/>
      <c r="M55" s="341"/>
      <c r="N55" s="336" t="str">
        <f>IF(LEN(SWDATA!F40)=0,"",N54)</f>
        <v/>
      </c>
      <c r="O55" s="295" t="str">
        <f>IF(LEN(SWDATA!G40)=0,"",O54)</f>
        <v/>
      </c>
      <c r="P55" s="296" t="str">
        <f>IF(LEN(SWDATA!C40)=0,"",SWDATA!C40)</f>
        <v/>
      </c>
      <c r="Q55" s="310" t="str">
        <f t="shared" si="198"/>
        <v/>
      </c>
      <c r="R55" s="223" t="s">
        <v>261</v>
      </c>
      <c r="S55" s="224" t="s">
        <v>485</v>
      </c>
      <c r="T55" s="224"/>
      <c r="U55" s="264" t="s">
        <v>580</v>
      </c>
      <c r="V55" s="205" t="s">
        <v>221</v>
      </c>
      <c r="W55" s="265">
        <f>IF(OR(Is_Loading,LEN($A55)=0),"",SWDATA!P40)</f>
        <v>0</v>
      </c>
      <c r="X55" s="266">
        <f>IF(OR(Is_Loading,LEN($A55)=0),"",SWDATA!Q40)</f>
        <v>0</v>
      </c>
      <c r="Y55" s="266">
        <f>IF(OR(Is_Loading,LEN($A55)=0),"",SWDATA!R40)</f>
        <v>0</v>
      </c>
      <c r="Z55" s="265" t="str">
        <f t="shared" ref="Z55:Z56" si="650">IF($A55=0,"",CHOOSE($F55,SUM(W55:Y55),SUM(W55:Y55)/3,Y55))</f>
        <v/>
      </c>
      <c r="AA55" s="265">
        <f>IF(OR(Is_Loading,LEN($A55)=0),"",SWDATA!T40)</f>
        <v>0</v>
      </c>
      <c r="AB55" s="266">
        <f>IF(OR(Is_Loading,LEN($A55)=0),"",SWDATA!U40)</f>
        <v>0</v>
      </c>
      <c r="AC55" s="266">
        <f>IF(OR(Is_Loading,LEN($A55)=0),"",SWDATA!V40)</f>
        <v>0</v>
      </c>
      <c r="AD55" s="265" t="str">
        <f t="shared" si="276"/>
        <v/>
      </c>
      <c r="AE55" s="265">
        <f>IF(OR(Is_Loading,LEN($A55)=0),"",SWDATA!X40)</f>
        <v>0</v>
      </c>
      <c r="AF55" s="266">
        <f>IF(OR(Is_Loading,LEN($A55)=0),"",SWDATA!Y40)</f>
        <v>0</v>
      </c>
      <c r="AG55" s="266">
        <f>IF(OR(Is_Loading,LEN($A55)=0),"",SWDATA!Z40)</f>
        <v>0</v>
      </c>
      <c r="AH55" s="265" t="str">
        <f t="shared" si="277"/>
        <v/>
      </c>
      <c r="AI55" s="265">
        <f>IF(OR(Is_Loading,LEN($A55)=0),"",SWDATA!AB40)</f>
        <v>0</v>
      </c>
      <c r="AJ55" s="266">
        <f>IF(OR(Is_Loading,LEN($A55)=0),"",SWDATA!AC40)</f>
        <v>0</v>
      </c>
      <c r="AK55" s="266">
        <f>IF(OR(Is_Loading,LEN($A55)=0),"",SWDATA!AD40)</f>
        <v>0</v>
      </c>
      <c r="AL55" s="265" t="str">
        <f t="shared" si="278"/>
        <v/>
      </c>
      <c r="AM55" s="265">
        <f>IF(OR(Is_Loading,LEN($A55)=0),"",SWDATA!AF40)</f>
        <v>0</v>
      </c>
      <c r="AN55" s="266">
        <f>IF(OR(Is_Loading,LEN($A55)=0),"",SWDATA!AG40)</f>
        <v>0</v>
      </c>
      <c r="AO55" s="320">
        <f>IF(OR(Is_Loading,LEN($A55)=0),"",SWDATA!AH40)</f>
        <v>0</v>
      </c>
      <c r="AP55" s="317" t="str">
        <f t="shared" si="279"/>
        <v/>
      </c>
      <c r="AQ55" s="265">
        <f>IF(OR(Is_Loading,LEN($A55)=0),"",SWDATA!AJ40)</f>
        <v>0</v>
      </c>
      <c r="AR55" s="266">
        <f>IF(OR(Is_Loading,LEN($A55)=0),"",SWDATA!AK40)</f>
        <v>0</v>
      </c>
      <c r="AS55" s="266">
        <f>IF(OR(Is_Loading,LEN($A55)=0),"",SWDATA!AL40)</f>
        <v>0</v>
      </c>
      <c r="AT55" s="265" t="str">
        <f t="shared" si="280"/>
        <v/>
      </c>
      <c r="AU55" s="265">
        <f>IF(OR(Is_Loading,LEN($A55)=0),"",SWDATA!AN40)</f>
        <v>0</v>
      </c>
      <c r="AV55" s="266">
        <f>IF(OR(Is_Loading,LEN($A55)=0),"",SWDATA!AO40)</f>
        <v>0</v>
      </c>
      <c r="AW55" s="266">
        <f>IF(OR(Is_Loading,LEN($A55)=0),"",SWDATA!AP40)</f>
        <v>0</v>
      </c>
      <c r="AX55" s="265" t="str">
        <f t="shared" si="281"/>
        <v/>
      </c>
      <c r="AY55" s="265">
        <f>IF(OR(Is_Loading,LEN($A55)=0),"",SWDATA!AR40)</f>
        <v>0</v>
      </c>
      <c r="AZ55" s="266">
        <f>IF(OR(Is_Loading,LEN($A55)=0),"",SWDATA!AS40)</f>
        <v>0</v>
      </c>
      <c r="BA55" s="266">
        <f>IF(OR(Is_Loading,LEN($A55)=0),"",SWDATA!AT40)</f>
        <v>0</v>
      </c>
      <c r="BB55" s="265" t="str">
        <f t="shared" si="282"/>
        <v/>
      </c>
      <c r="BC55" s="265">
        <f>IF(OR(Is_Loading,LEN($A55)=0),"",SWDATA!AV40)</f>
        <v>0</v>
      </c>
      <c r="BD55" s="266">
        <f>IF(OR(Is_Loading,LEN($A55)=0),"",SWDATA!AW40)</f>
        <v>0</v>
      </c>
      <c r="BE55" s="320">
        <f>IF(OR(Is_Loading,LEN($A55)=0),"",SWDATA!AX40)</f>
        <v>0</v>
      </c>
      <c r="BF55" s="317" t="str">
        <f t="shared" si="283"/>
        <v/>
      </c>
      <c r="BG55"/>
      <c r="BH55"/>
      <c r="BI55"/>
      <c r="BJ55"/>
      <c r="BK55"/>
      <c r="BL55"/>
      <c r="BM55"/>
      <c r="BN55"/>
      <c r="BO55"/>
      <c r="BP55"/>
      <c r="BQ55"/>
      <c r="BR55"/>
      <c r="BS55"/>
      <c r="BT55"/>
      <c r="BU55"/>
      <c r="BV55"/>
      <c r="BW55"/>
      <c r="BX55"/>
      <c r="BY55"/>
      <c r="BZ55"/>
      <c r="CA55"/>
      <c r="CB55"/>
      <c r="CC55"/>
      <c r="CD55"/>
      <c r="CE55"/>
      <c r="CF55"/>
      <c r="CG55"/>
      <c r="CH55"/>
      <c r="CI55"/>
      <c r="CJ55"/>
      <c r="CK55"/>
      <c r="CL55"/>
      <c r="CM55"/>
      <c r="CN55" s="201"/>
      <c r="CO55" s="201"/>
      <c r="CP55" s="201"/>
      <c r="CQ55" s="201"/>
      <c r="CR55" s="201"/>
      <c r="CS55" s="201"/>
      <c r="CT55" s="201"/>
      <c r="CU55" s="201"/>
      <c r="CV55" s="201"/>
      <c r="CW55" s="201"/>
      <c r="CX55" s="201"/>
      <c r="CY55" s="201"/>
      <c r="CZ55" s="201"/>
      <c r="DA55" s="201"/>
      <c r="DB55" s="201"/>
      <c r="DC55" s="201"/>
      <c r="DD55" s="201"/>
      <c r="DE55" s="201"/>
      <c r="DF55" s="201"/>
      <c r="DG55" s="201"/>
      <c r="DH55" s="201"/>
      <c r="DI55" s="201"/>
      <c r="DJ55" s="201"/>
      <c r="DK55" s="201"/>
      <c r="DL55" s="201"/>
      <c r="DM55" s="201"/>
      <c r="DN55" s="201"/>
      <c r="DO55" s="374"/>
      <c r="DP55" s="374"/>
      <c r="DQ55" s="374"/>
      <c r="DR55" s="374"/>
      <c r="DS55" s="361"/>
      <c r="DT55" s="361"/>
      <c r="DU55" s="364">
        <f t="shared" ref="DU55" si="651">COLUMN(W53)</f>
        <v>23</v>
      </c>
      <c r="DV55" s="364">
        <f t="shared" ref="DV55" si="652">SUM(DU55)+DV56+1</f>
        <v>24</v>
      </c>
      <c r="DW55" s="364">
        <f t="shared" ref="DW55" si="653">SUM(DV55)+DW56+1</f>
        <v>25</v>
      </c>
      <c r="DX55" s="364">
        <f t="shared" ref="DX55" si="654">SUM(DW55)+DX56+1</f>
        <v>27</v>
      </c>
      <c r="DY55" s="364">
        <f t="shared" ref="DY55" si="655">SUM(DX55)+DY56+1</f>
        <v>28</v>
      </c>
      <c r="DZ55" s="364">
        <f t="shared" ref="DZ55" si="656">SUM(DY55)+DZ56+1</f>
        <v>29</v>
      </c>
      <c r="EA55" s="364">
        <f t="shared" ref="EA55" si="657">SUM(DZ55)+EA56+1</f>
        <v>31</v>
      </c>
      <c r="EB55" s="364">
        <f t="shared" ref="EB55" si="658">SUM(EA55)+EB56+1</f>
        <v>32</v>
      </c>
      <c r="EC55" s="364">
        <f t="shared" ref="EC55" si="659">SUM(EB55)+EC56+1</f>
        <v>33</v>
      </c>
      <c r="ED55" s="364">
        <f t="shared" ref="ED55" si="660">SUM(EC55)+ED56+1</f>
        <v>35</v>
      </c>
      <c r="EE55" s="364">
        <f t="shared" ref="EE55" si="661">SUM(ED55)+EE56+1</f>
        <v>36</v>
      </c>
      <c r="EF55" s="364">
        <f t="shared" ref="EF55" si="662">SUM(EE55)+EF56+1</f>
        <v>37</v>
      </c>
      <c r="EG55" s="364">
        <f t="shared" ref="EG55" si="663">SUM(EF55)+EG56+1</f>
        <v>39</v>
      </c>
      <c r="EH55" s="364">
        <f t="shared" ref="EH55" si="664">SUM(EG55)+EH56+1</f>
        <v>40</v>
      </c>
      <c r="EI55" s="364">
        <f t="shared" ref="EI55" si="665">SUM(EH55)+EI56+1</f>
        <v>41</v>
      </c>
      <c r="EJ55" s="364">
        <f t="shared" ref="EJ55" si="666">SUM(EI55)+EJ56+1</f>
        <v>43</v>
      </c>
      <c r="EK55" s="364">
        <f t="shared" ref="EK55" si="667">SUM(EJ55)+EK56+1</f>
        <v>44</v>
      </c>
      <c r="EL55" s="364">
        <f t="shared" ref="EL55" si="668">SUM(EK55)+EL56+1</f>
        <v>45</v>
      </c>
      <c r="EM55" s="364">
        <f t="shared" ref="EM55" si="669">SUM(EL55)+EM56+1</f>
        <v>47</v>
      </c>
      <c r="EN55" s="364">
        <f t="shared" ref="EN55" si="670">SUM(EM55)+EN56+1</f>
        <v>48</v>
      </c>
      <c r="EO55" s="364">
        <f t="shared" ref="EO55" si="671">SUM(EN55)+EO56+1</f>
        <v>49</v>
      </c>
      <c r="EP55" s="364">
        <f t="shared" ref="EP55" si="672">SUM(EO55)+EP56+1</f>
        <v>51</v>
      </c>
      <c r="EQ55" s="364">
        <f t="shared" ref="EQ55" si="673">SUM(EP55)+EQ56+1</f>
        <v>52</v>
      </c>
      <c r="ER55" s="364">
        <f t="shared" ref="ER55" si="674">SUM(EQ55)+ER56+1</f>
        <v>53</v>
      </c>
      <c r="ES55" s="364">
        <f t="shared" ref="ES55" si="675">SUM(ER55)+ES56+1</f>
        <v>55</v>
      </c>
      <c r="ET55" s="364">
        <f t="shared" ref="ET55" si="676">SUM(ES55)+ET56+1</f>
        <v>56</v>
      </c>
      <c r="EU55" s="364">
        <f t="shared" ref="EU55" si="677">SUM(ET55)+EU56+1</f>
        <v>57</v>
      </c>
      <c r="EV55" s="364">
        <f t="shared" ref="EV55" si="678">SUM(EU55)+EV56+1</f>
        <v>59</v>
      </c>
      <c r="EW55" s="364">
        <f t="shared" ref="EW55" si="679">SUM(EV55)+EW56+1</f>
        <v>60</v>
      </c>
      <c r="EX55" s="364">
        <f t="shared" ref="EX55" si="680">SUM(EW55)+EX56+1</f>
        <v>61</v>
      </c>
      <c r="EY55" s="364">
        <f t="shared" ref="EY55" si="681">SUM(EX55)+EY56+1</f>
        <v>63</v>
      </c>
      <c r="EZ55" s="364">
        <f t="shared" ref="EZ55" si="682">SUM(EY55)+EZ56+1</f>
        <v>64</v>
      </c>
      <c r="FA55" s="364">
        <f t="shared" ref="FA55" si="683">SUM(EZ55)+FA56+1</f>
        <v>65</v>
      </c>
      <c r="FB55" s="364">
        <f t="shared" ref="FB55" si="684">SUM(FA55)+FB56+1</f>
        <v>67</v>
      </c>
      <c r="FC55" s="364">
        <f t="shared" ref="FC55" si="685">SUM(FB55)+FC56+1</f>
        <v>68</v>
      </c>
      <c r="FD55" s="364">
        <f t="shared" ref="FD55" si="686">SUM(FC55)+FD56+1</f>
        <v>69</v>
      </c>
      <c r="FE55" s="361"/>
      <c r="FF55" s="361"/>
      <c r="FG55" s="361"/>
      <c r="FH55" s="361"/>
      <c r="FI55" s="361"/>
      <c r="FJ55" s="361"/>
      <c r="FK55" s="361"/>
      <c r="FL55" s="361"/>
      <c r="FM55" s="361"/>
      <c r="FN55" s="361"/>
      <c r="FO55" s="361"/>
      <c r="FP55" s="361"/>
      <c r="FQ55" s="361"/>
      <c r="FR55" s="361"/>
      <c r="FS55" s="361"/>
      <c r="FT55" s="361"/>
      <c r="FU55" s="361"/>
      <c r="FV55" s="361"/>
      <c r="FW55" s="361"/>
      <c r="FX55" s="361"/>
      <c r="FY55" s="361"/>
      <c r="FZ55" s="361"/>
      <c r="GA55" s="361"/>
      <c r="GB55" s="361"/>
      <c r="GC55" s="361"/>
      <c r="GD55" s="361"/>
      <c r="GE55" s="361"/>
      <c r="GF55" s="361"/>
      <c r="GG55" s="297"/>
      <c r="GH55" s="297"/>
      <c r="GI55" s="297"/>
      <c r="GJ55" s="297"/>
      <c r="GK55" s="297"/>
      <c r="GL55" s="297"/>
      <c r="GM55" s="297"/>
      <c r="GN55" s="297"/>
      <c r="GO55" s="297"/>
      <c r="GP55" s="297"/>
      <c r="GQ55" s="297"/>
      <c r="GR55" s="297"/>
      <c r="GS55" s="297"/>
      <c r="GT55" s="297"/>
      <c r="GU55" s="297"/>
      <c r="GV55" s="297"/>
      <c r="GW55" s="297"/>
      <c r="GX55" s="297"/>
      <c r="GY55" s="297"/>
      <c r="GZ55" s="297"/>
    </row>
    <row r="56" spans="1:211" s="347" customFormat="1" ht="15" customHeight="1" thickBot="1" x14ac:dyDescent="0.25">
      <c r="A56" s="192">
        <f>SWDATA!O41</f>
        <v>0</v>
      </c>
      <c r="B56" s="192">
        <f>SWDATA!M41</f>
        <v>0</v>
      </c>
      <c r="C56" s="201">
        <f>IF(AND(SWDATA!M41=1,SWDATA!Q41="promotions"),SWDATA!P41,0)</f>
        <v>0</v>
      </c>
      <c r="D56" s="200">
        <f>ROW(SWDATA!M41)</f>
        <v>41</v>
      </c>
      <c r="E56" s="202">
        <f ca="1">IF(AND(B56=1,UPPER(HLOOKUP(D56,'Metrics &amp; Attributes View'!$13:$31,19,0))="SBOM"),1,0)</f>
        <v>0</v>
      </c>
      <c r="F56" s="203">
        <f t="shared" si="271"/>
        <v>1</v>
      </c>
      <c r="G56" s="192" t="str">
        <f t="shared" si="272"/>
        <v/>
      </c>
      <c r="H56" s="204"/>
      <c r="I56" s="382"/>
      <c r="J56" s="237">
        <f t="shared" si="273"/>
        <v>0</v>
      </c>
      <c r="K56" s="238" t="str">
        <f t="shared" si="274"/>
        <v/>
      </c>
      <c r="L56" s="338"/>
      <c r="M56" s="342"/>
      <c r="N56" s="336" t="str">
        <f>IF(LEN(SWDATA!F41)=0,"",N55)</f>
        <v/>
      </c>
      <c r="O56" s="295" t="str">
        <f>IF(LEN(SWDATA!G41)=0,"",O55)</f>
        <v/>
      </c>
      <c r="P56" s="296" t="str">
        <f>IF(LEN(SWDATA!C41)=0,"",SWDATA!C41)</f>
        <v/>
      </c>
      <c r="Q56" s="310" t="str">
        <f t="shared" si="198"/>
        <v/>
      </c>
      <c r="R56" s="223" t="s">
        <v>262</v>
      </c>
      <c r="S56" s="224" t="s">
        <v>579</v>
      </c>
      <c r="T56" s="224"/>
      <c r="U56" s="263" t="s">
        <v>591</v>
      </c>
      <c r="V56" s="205" t="s">
        <v>221</v>
      </c>
      <c r="W56" s="265">
        <f>IF(OR(Is_Loading,LEN($A56)=0),"",SWDATA!P41)</f>
        <v>0</v>
      </c>
      <c r="X56" s="266">
        <f>IF(OR(Is_Loading,LEN($A56)=0),"",SWDATA!Q41)</f>
        <v>0</v>
      </c>
      <c r="Y56" s="266">
        <f>IF(OR(Is_Loading,LEN($A56)=0),"",SWDATA!R41)</f>
        <v>0</v>
      </c>
      <c r="Z56" s="265" t="str">
        <f t="shared" si="650"/>
        <v/>
      </c>
      <c r="AA56" s="265">
        <f>IF(OR(Is_Loading,LEN($A56)=0),"",SWDATA!T41)</f>
        <v>0</v>
      </c>
      <c r="AB56" s="266">
        <f>IF(OR(Is_Loading,LEN($A56)=0),"",SWDATA!U41)</f>
        <v>0</v>
      </c>
      <c r="AC56" s="266">
        <f>IF(OR(Is_Loading,LEN($A56)=0),"",SWDATA!V41)</f>
        <v>0</v>
      </c>
      <c r="AD56" s="265" t="str">
        <f t="shared" si="276"/>
        <v/>
      </c>
      <c r="AE56" s="265">
        <f>IF(OR(Is_Loading,LEN($A56)=0),"",SWDATA!X41)</f>
        <v>0</v>
      </c>
      <c r="AF56" s="266">
        <f>IF(OR(Is_Loading,LEN($A56)=0),"",SWDATA!Y41)</f>
        <v>0</v>
      </c>
      <c r="AG56" s="266">
        <f>IF(OR(Is_Loading,LEN($A56)=0),"",SWDATA!Z41)</f>
        <v>0</v>
      </c>
      <c r="AH56" s="265" t="str">
        <f t="shared" si="277"/>
        <v/>
      </c>
      <c r="AI56" s="265">
        <f>IF(OR(Is_Loading,LEN($A56)=0),"",SWDATA!AB41)</f>
        <v>0</v>
      </c>
      <c r="AJ56" s="266">
        <f>IF(OR(Is_Loading,LEN($A56)=0),"",SWDATA!AC41)</f>
        <v>0</v>
      </c>
      <c r="AK56" s="266">
        <f>IF(OR(Is_Loading,LEN($A56)=0),"",SWDATA!AD41)</f>
        <v>0</v>
      </c>
      <c r="AL56" s="265" t="str">
        <f t="shared" si="278"/>
        <v/>
      </c>
      <c r="AM56" s="265">
        <f>IF(OR(Is_Loading,LEN($A56)=0),"",SWDATA!AF41)</f>
        <v>0</v>
      </c>
      <c r="AN56" s="266">
        <f>IF(OR(Is_Loading,LEN($A56)=0),"",SWDATA!AG41)</f>
        <v>0</v>
      </c>
      <c r="AO56" s="320">
        <f>IF(OR(Is_Loading,LEN($A56)=0),"",SWDATA!AH41)</f>
        <v>0</v>
      </c>
      <c r="AP56" s="317" t="str">
        <f t="shared" si="279"/>
        <v/>
      </c>
      <c r="AQ56" s="265">
        <f>IF(OR(Is_Loading,LEN($A56)=0),"",SWDATA!AJ41)</f>
        <v>0</v>
      </c>
      <c r="AR56" s="266">
        <f>IF(OR(Is_Loading,LEN($A56)=0),"",SWDATA!AK41)</f>
        <v>0</v>
      </c>
      <c r="AS56" s="266">
        <f>IF(OR(Is_Loading,LEN($A56)=0),"",SWDATA!AL41)</f>
        <v>0</v>
      </c>
      <c r="AT56" s="265" t="str">
        <f t="shared" si="280"/>
        <v/>
      </c>
      <c r="AU56" s="265">
        <f>IF(OR(Is_Loading,LEN($A56)=0),"",SWDATA!AN41)</f>
        <v>0</v>
      </c>
      <c r="AV56" s="266">
        <f>IF(OR(Is_Loading,LEN($A56)=0),"",SWDATA!AO41)</f>
        <v>0</v>
      </c>
      <c r="AW56" s="266">
        <f>IF(OR(Is_Loading,LEN($A56)=0),"",SWDATA!AP41)</f>
        <v>0</v>
      </c>
      <c r="AX56" s="265" t="str">
        <f t="shared" si="281"/>
        <v/>
      </c>
      <c r="AY56" s="265">
        <f>IF(OR(Is_Loading,LEN($A56)=0),"",SWDATA!AR41)</f>
        <v>0</v>
      </c>
      <c r="AZ56" s="266">
        <f>IF(OR(Is_Loading,LEN($A56)=0),"",SWDATA!AS41)</f>
        <v>0</v>
      </c>
      <c r="BA56" s="266">
        <f>IF(OR(Is_Loading,LEN($A56)=0),"",SWDATA!AT41)</f>
        <v>0</v>
      </c>
      <c r="BB56" s="265" t="str">
        <f t="shared" si="282"/>
        <v/>
      </c>
      <c r="BC56" s="265">
        <f>IF(OR(Is_Loading,LEN($A56)=0),"",SWDATA!AV41)</f>
        <v>0</v>
      </c>
      <c r="BD56" s="266">
        <f>IF(OR(Is_Loading,LEN($A56)=0),"",SWDATA!AW41)</f>
        <v>0</v>
      </c>
      <c r="BE56" s="320">
        <f>IF(OR(Is_Loading,LEN($A56)=0),"",SWDATA!AX41)</f>
        <v>0</v>
      </c>
      <c r="BF56" s="317" t="str">
        <f t="shared" si="283"/>
        <v/>
      </c>
      <c r="BG56"/>
      <c r="BH56"/>
      <c r="BI56"/>
      <c r="BJ56"/>
      <c r="BK56"/>
      <c r="BL56"/>
      <c r="BM56"/>
      <c r="BN56"/>
      <c r="BO56"/>
      <c r="BP56"/>
      <c r="BQ56"/>
      <c r="BR56"/>
      <c r="BS56"/>
      <c r="BT56"/>
      <c r="BU56"/>
      <c r="BV56"/>
      <c r="BW56"/>
      <c r="BX56"/>
      <c r="BY56"/>
      <c r="BZ56"/>
      <c r="CA56"/>
      <c r="CB56"/>
      <c r="CC56"/>
      <c r="CD56"/>
      <c r="CE56"/>
      <c r="CF56"/>
      <c r="CG56"/>
      <c r="CH56"/>
      <c r="CI56"/>
      <c r="CJ56"/>
      <c r="CK56"/>
      <c r="CL56"/>
      <c r="CM56"/>
      <c r="CN56" s="201"/>
      <c r="CO56" s="201"/>
      <c r="CP56" s="201"/>
      <c r="CQ56" s="201"/>
      <c r="CR56" s="201"/>
      <c r="CS56" s="201"/>
      <c r="CT56" s="201"/>
      <c r="CU56" s="201"/>
      <c r="CV56" s="201"/>
      <c r="CW56" s="201"/>
      <c r="CX56" s="201"/>
      <c r="CY56" s="201"/>
      <c r="CZ56" s="201"/>
      <c r="DA56" s="201"/>
      <c r="DB56" s="201"/>
      <c r="DC56" s="201"/>
      <c r="DD56" s="201"/>
      <c r="DE56" s="201"/>
      <c r="DF56" s="201"/>
      <c r="DG56" s="201"/>
      <c r="DH56" s="201"/>
      <c r="DI56" s="201"/>
      <c r="DJ56" s="201"/>
      <c r="DK56" s="201"/>
      <c r="DL56" s="201"/>
      <c r="DM56" s="201"/>
      <c r="DN56" s="201"/>
      <c r="DO56" s="374"/>
      <c r="DP56" s="374"/>
      <c r="DQ56" s="374"/>
      <c r="DR56" s="374"/>
      <c r="DS56" s="361"/>
      <c r="DT56" s="375"/>
      <c r="DU56" s="364"/>
      <c r="DV56" s="364"/>
      <c r="DW56" s="364"/>
      <c r="DX56" s="364">
        <v>1</v>
      </c>
      <c r="DY56" s="364">
        <f t="shared" ref="DY56:DY58" si="687">DV56</f>
        <v>0</v>
      </c>
      <c r="DZ56" s="364">
        <f t="shared" ref="DZ56:DZ58" si="688">DW56</f>
        <v>0</v>
      </c>
      <c r="EA56" s="364">
        <f t="shared" ref="EA56:EA58" si="689">DX56</f>
        <v>1</v>
      </c>
      <c r="EB56" s="364">
        <f t="shared" ref="EB56:EB58" si="690">DY56</f>
        <v>0</v>
      </c>
      <c r="EC56" s="364">
        <f t="shared" ref="EC56:EC58" si="691">DZ56</f>
        <v>0</v>
      </c>
      <c r="ED56" s="364">
        <f t="shared" ref="ED56:ED58" si="692">EA56</f>
        <v>1</v>
      </c>
      <c r="EE56" s="364">
        <f t="shared" ref="EE56:EE58" si="693">EB56</f>
        <v>0</v>
      </c>
      <c r="EF56" s="364">
        <f t="shared" ref="EF56:EF58" si="694">EC56</f>
        <v>0</v>
      </c>
      <c r="EG56" s="364">
        <f t="shared" ref="EG56:EG58" si="695">ED56</f>
        <v>1</v>
      </c>
      <c r="EH56" s="364">
        <f t="shared" ref="EH56:EH58" si="696">EE56</f>
        <v>0</v>
      </c>
      <c r="EI56" s="364">
        <f t="shared" ref="EI56:EI58" si="697">EF56</f>
        <v>0</v>
      </c>
      <c r="EJ56" s="364">
        <f t="shared" ref="EJ56:EJ58" si="698">EG56</f>
        <v>1</v>
      </c>
      <c r="EK56" s="364">
        <f t="shared" ref="EK56:EK58" si="699">EH56</f>
        <v>0</v>
      </c>
      <c r="EL56" s="364">
        <f t="shared" ref="EL56:EL58" si="700">EI56</f>
        <v>0</v>
      </c>
      <c r="EM56" s="364">
        <f t="shared" ref="EM56:EM58" si="701">EJ56</f>
        <v>1</v>
      </c>
      <c r="EN56" s="364">
        <f t="shared" ref="EN56:EN58" si="702">EK56</f>
        <v>0</v>
      </c>
      <c r="EO56" s="364">
        <f t="shared" ref="EO56:EO58" si="703">EL56</f>
        <v>0</v>
      </c>
      <c r="EP56" s="364">
        <f t="shared" ref="EP56:EP58" si="704">EM56</f>
        <v>1</v>
      </c>
      <c r="EQ56" s="364">
        <f t="shared" ref="EQ56:EQ58" si="705">EN56</f>
        <v>0</v>
      </c>
      <c r="ER56" s="364">
        <f t="shared" ref="ER56:ER58" si="706">EO56</f>
        <v>0</v>
      </c>
      <c r="ES56" s="364">
        <f t="shared" ref="ES56:ES58" si="707">EP56</f>
        <v>1</v>
      </c>
      <c r="ET56" s="364">
        <f t="shared" ref="ET56:ET58" si="708">EQ56</f>
        <v>0</v>
      </c>
      <c r="EU56" s="364">
        <f t="shared" ref="EU56:EU58" si="709">ER56</f>
        <v>0</v>
      </c>
      <c r="EV56" s="364">
        <f t="shared" ref="EV56:EV58" si="710">ES56</f>
        <v>1</v>
      </c>
      <c r="EW56" s="364">
        <f t="shared" ref="EW56:EW58" si="711">ET56</f>
        <v>0</v>
      </c>
      <c r="EX56" s="364">
        <f t="shared" ref="EX56:EX58" si="712">EU56</f>
        <v>0</v>
      </c>
      <c r="EY56" s="364">
        <f t="shared" ref="EY56:EY58" si="713">EV56</f>
        <v>1</v>
      </c>
      <c r="EZ56" s="364">
        <f t="shared" ref="EZ56:EZ58" si="714">EW56</f>
        <v>0</v>
      </c>
      <c r="FA56" s="364">
        <f t="shared" ref="FA56:FA58" si="715">EX56</f>
        <v>0</v>
      </c>
      <c r="FB56" s="364">
        <f t="shared" ref="FB56:FB58" si="716">EY56</f>
        <v>1</v>
      </c>
      <c r="FC56" s="364">
        <f t="shared" ref="FC56:FC58" si="717">EZ56</f>
        <v>0</v>
      </c>
      <c r="FD56" s="364">
        <f t="shared" ref="FD56:FD58" si="718">FA56</f>
        <v>0</v>
      </c>
      <c r="FE56" s="377"/>
      <c r="FF56" s="361"/>
      <c r="FG56" s="361"/>
      <c r="FH56" s="361"/>
      <c r="FI56" s="361"/>
      <c r="FJ56" s="361"/>
      <c r="FK56" s="361"/>
      <c r="FL56" s="361"/>
      <c r="FM56" s="361"/>
      <c r="FN56" s="361"/>
      <c r="FO56" s="361"/>
      <c r="FP56" s="361"/>
      <c r="FQ56" s="361"/>
      <c r="FR56" s="361"/>
      <c r="FS56" s="361"/>
      <c r="FT56" s="361"/>
      <c r="FU56" s="361"/>
      <c r="FV56" s="361"/>
      <c r="FW56" s="361"/>
      <c r="FX56" s="361"/>
      <c r="FY56" s="361"/>
      <c r="FZ56" s="361"/>
      <c r="GA56" s="361"/>
      <c r="GB56" s="361"/>
      <c r="GC56" s="361"/>
      <c r="GD56" s="361"/>
      <c r="GE56" s="361"/>
      <c r="GF56" s="361"/>
      <c r="GG56" s="297"/>
      <c r="GH56" s="297"/>
      <c r="GI56" s="297"/>
      <c r="GJ56" s="297"/>
      <c r="GK56" s="297"/>
      <c r="GL56" s="297"/>
      <c r="GM56" s="297"/>
      <c r="GN56" s="297"/>
      <c r="GO56" s="297"/>
      <c r="GP56" s="297"/>
      <c r="GQ56" s="297"/>
      <c r="GR56" s="297"/>
      <c r="GS56" s="297"/>
      <c r="GT56" s="297"/>
      <c r="GU56" s="297"/>
      <c r="GV56" s="297"/>
      <c r="GW56" s="297"/>
      <c r="GX56" s="297"/>
      <c r="GY56" s="297"/>
      <c r="GZ56" s="297"/>
      <c r="HA56" s="297"/>
      <c r="HB56" s="297"/>
      <c r="HC56" s="297"/>
    </row>
    <row r="57" spans="1:211" s="347" customFormat="1" ht="15" customHeight="1" thickTop="1" x14ac:dyDescent="0.2">
      <c r="A57" s="192">
        <f>SWDATA!O42</f>
        <v>0</v>
      </c>
      <c r="B57" s="192">
        <f>SWDATA!M42</f>
        <v>0</v>
      </c>
      <c r="C57" s="201">
        <f>IF(AND(SWDATA!M42=1,SWDATA!Q42="promotions"),SWDATA!P42,0)</f>
        <v>0</v>
      </c>
      <c r="D57" s="200">
        <f>ROW(SWDATA!M42)</f>
        <v>42</v>
      </c>
      <c r="E57" s="202">
        <f t="shared" ref="E57:E60" si="719">B57</f>
        <v>0</v>
      </c>
      <c r="F57" s="203">
        <f t="shared" si="271"/>
        <v>1</v>
      </c>
      <c r="G57" s="192" t="str">
        <f t="shared" si="272"/>
        <v/>
      </c>
      <c r="H57" s="204"/>
      <c r="I57" s="382"/>
      <c r="J57" s="237">
        <f t="shared" si="273"/>
        <v>0</v>
      </c>
      <c r="K57" s="238" t="str">
        <f t="shared" si="274"/>
        <v/>
      </c>
      <c r="L57" s="338"/>
      <c r="M57" s="341"/>
      <c r="N57" s="336" t="str">
        <f>IF(LEN(SWDATA!F42)=0,"",N56)</f>
        <v/>
      </c>
      <c r="O57" s="295" t="str">
        <f>IF(LEN(SWDATA!G42)=0,"",O56)</f>
        <v/>
      </c>
      <c r="P57" s="296" t="str">
        <f>IF(LEN(SWDATA!C42)=0,"",SWDATA!C42)</f>
        <v/>
      </c>
      <c r="Q57" s="310" t="str">
        <f t="shared" si="198"/>
        <v/>
      </c>
      <c r="R57" s="223" t="s">
        <v>261</v>
      </c>
      <c r="S57" s="224" t="s">
        <v>485</v>
      </c>
      <c r="T57" s="224"/>
      <c r="U57" s="264" t="s">
        <v>581</v>
      </c>
      <c r="V57" s="205" t="s">
        <v>221</v>
      </c>
      <c r="W57" s="265">
        <f>IF(OR(Is_Loading,LEN($A57)=0),"",SWDATA!P42)</f>
        <v>0</v>
      </c>
      <c r="X57" s="266">
        <f>IF(OR(Is_Loading,LEN($A57)=0),"",SWDATA!Q42)</f>
        <v>0</v>
      </c>
      <c r="Y57" s="266">
        <f>IF(OR(Is_Loading,LEN($A57)=0),"",SWDATA!R42)</f>
        <v>0</v>
      </c>
      <c r="Z57" s="265" t="str">
        <f t="shared" ref="Z57" si="720">IF($A57=0,"",CHOOSE($F57,SUM(W57:Y57),SUM(W57:Y57)/3,Y57))</f>
        <v/>
      </c>
      <c r="AA57" s="265">
        <f>IF(OR(Is_Loading,LEN($A57)=0),"",SWDATA!T42)</f>
        <v>0</v>
      </c>
      <c r="AB57" s="266">
        <f>IF(OR(Is_Loading,LEN($A57)=0),"",SWDATA!U42)</f>
        <v>0</v>
      </c>
      <c r="AC57" s="266">
        <f>IF(OR(Is_Loading,LEN($A57)=0),"",SWDATA!V42)</f>
        <v>0</v>
      </c>
      <c r="AD57" s="265" t="str">
        <f t="shared" si="276"/>
        <v/>
      </c>
      <c r="AE57" s="265">
        <f>IF(OR(Is_Loading,LEN($A57)=0),"",SWDATA!X42)</f>
        <v>0</v>
      </c>
      <c r="AF57" s="266">
        <f>IF(OR(Is_Loading,LEN($A57)=0),"",SWDATA!Y42)</f>
        <v>0</v>
      </c>
      <c r="AG57" s="266">
        <f>IF(OR(Is_Loading,LEN($A57)=0),"",SWDATA!Z42)</f>
        <v>0</v>
      </c>
      <c r="AH57" s="265" t="str">
        <f t="shared" si="277"/>
        <v/>
      </c>
      <c r="AI57" s="265">
        <f>IF(OR(Is_Loading,LEN($A57)=0),"",SWDATA!AB42)</f>
        <v>0</v>
      </c>
      <c r="AJ57" s="266">
        <f>IF(OR(Is_Loading,LEN($A57)=0),"",SWDATA!AC42)</f>
        <v>0</v>
      </c>
      <c r="AK57" s="266">
        <f>IF(OR(Is_Loading,LEN($A57)=0),"",SWDATA!AD42)</f>
        <v>0</v>
      </c>
      <c r="AL57" s="265" t="str">
        <f t="shared" si="278"/>
        <v/>
      </c>
      <c r="AM57" s="265">
        <f>IF(OR(Is_Loading,LEN($A57)=0),"",SWDATA!AF42)</f>
        <v>0</v>
      </c>
      <c r="AN57" s="266">
        <f>IF(OR(Is_Loading,LEN($A57)=0),"",SWDATA!AG42)</f>
        <v>0</v>
      </c>
      <c r="AO57" s="320">
        <f>IF(OR(Is_Loading,LEN($A57)=0),"",SWDATA!AH42)</f>
        <v>0</v>
      </c>
      <c r="AP57" s="317" t="str">
        <f t="shared" si="279"/>
        <v/>
      </c>
      <c r="AQ57" s="265">
        <f>IF(OR(Is_Loading,LEN($A57)=0),"",SWDATA!AJ42)</f>
        <v>0</v>
      </c>
      <c r="AR57" s="266">
        <f>IF(OR(Is_Loading,LEN($A57)=0),"",SWDATA!AK42)</f>
        <v>0</v>
      </c>
      <c r="AS57" s="266">
        <f>IF(OR(Is_Loading,LEN($A57)=0),"",SWDATA!AL42)</f>
        <v>0</v>
      </c>
      <c r="AT57" s="265" t="str">
        <f t="shared" si="280"/>
        <v/>
      </c>
      <c r="AU57" s="265">
        <f>IF(OR(Is_Loading,LEN($A57)=0),"",SWDATA!AN42)</f>
        <v>0</v>
      </c>
      <c r="AV57" s="266">
        <f>IF(OR(Is_Loading,LEN($A57)=0),"",SWDATA!AO42)</f>
        <v>0</v>
      </c>
      <c r="AW57" s="266">
        <f>IF(OR(Is_Loading,LEN($A57)=0),"",SWDATA!AP42)</f>
        <v>0</v>
      </c>
      <c r="AX57" s="265" t="str">
        <f t="shared" si="281"/>
        <v/>
      </c>
      <c r="AY57" s="265">
        <f>IF(OR(Is_Loading,LEN($A57)=0),"",SWDATA!AR42)</f>
        <v>0</v>
      </c>
      <c r="AZ57" s="266">
        <f>IF(OR(Is_Loading,LEN($A57)=0),"",SWDATA!AS42)</f>
        <v>0</v>
      </c>
      <c r="BA57" s="266">
        <f>IF(OR(Is_Loading,LEN($A57)=0),"",SWDATA!AT42)</f>
        <v>0</v>
      </c>
      <c r="BB57" s="265" t="str">
        <f t="shared" si="282"/>
        <v/>
      </c>
      <c r="BC57" s="265">
        <f>IF(OR(Is_Loading,LEN($A57)=0),"",SWDATA!AV42)</f>
        <v>0</v>
      </c>
      <c r="BD57" s="266">
        <f>IF(OR(Is_Loading,LEN($A57)=0),"",SWDATA!AW42)</f>
        <v>0</v>
      </c>
      <c r="BE57" s="320">
        <f>IF(OR(Is_Loading,LEN($A57)=0),"",SWDATA!AX42)</f>
        <v>0</v>
      </c>
      <c r="BF57" s="317" t="str">
        <f t="shared" si="283"/>
        <v/>
      </c>
      <c r="BG57"/>
      <c r="BH57"/>
      <c r="BI57"/>
      <c r="BJ57"/>
      <c r="BK57"/>
      <c r="BL57"/>
      <c r="BM57"/>
      <c r="BN57"/>
      <c r="BO57"/>
      <c r="BP57"/>
      <c r="BQ57"/>
      <c r="BR57"/>
      <c r="BS57"/>
      <c r="BT57"/>
      <c r="BU57"/>
      <c r="BV57"/>
      <c r="BW57"/>
      <c r="BX57"/>
      <c r="BY57"/>
      <c r="BZ57"/>
      <c r="CA57"/>
      <c r="CB57"/>
      <c r="CC57"/>
      <c r="CD57"/>
      <c r="CE57"/>
      <c r="CF57"/>
      <c r="CG57"/>
      <c r="CH57"/>
      <c r="CI57"/>
      <c r="CJ57"/>
      <c r="CK57"/>
      <c r="CL57"/>
      <c r="CM57"/>
      <c r="CN57" s="201"/>
      <c r="CO57" s="201"/>
      <c r="CP57" s="201"/>
      <c r="CQ57" s="201"/>
      <c r="CR57" s="201"/>
      <c r="CS57" s="201"/>
      <c r="CT57" s="201"/>
      <c r="CU57" s="201"/>
      <c r="CV57" s="201"/>
      <c r="CW57" s="201"/>
      <c r="CX57" s="201"/>
      <c r="CY57" s="201"/>
      <c r="CZ57" s="201"/>
      <c r="DA57" s="201"/>
      <c r="DB57" s="201"/>
      <c r="DC57" s="201"/>
      <c r="DD57" s="201"/>
      <c r="DE57" s="201"/>
      <c r="DF57" s="201"/>
      <c r="DG57" s="201"/>
      <c r="DH57" s="201"/>
      <c r="DI57" s="201"/>
      <c r="DJ57" s="201"/>
      <c r="DK57" s="201"/>
      <c r="DL57" s="201"/>
      <c r="DM57" s="201"/>
      <c r="DN57" s="201"/>
      <c r="DO57" s="374"/>
      <c r="DP57" s="374"/>
      <c r="DQ57" s="374"/>
      <c r="DR57" s="374"/>
      <c r="DS57" s="361"/>
      <c r="DT57" s="361"/>
      <c r="DU57" s="364"/>
      <c r="DV57" s="364"/>
      <c r="DW57" s="364"/>
      <c r="DX57" s="364">
        <v>1</v>
      </c>
      <c r="DY57" s="364">
        <f t="shared" si="687"/>
        <v>0</v>
      </c>
      <c r="DZ57" s="364">
        <f t="shared" si="688"/>
        <v>0</v>
      </c>
      <c r="EA57" s="364">
        <f t="shared" si="689"/>
        <v>1</v>
      </c>
      <c r="EB57" s="364">
        <f t="shared" si="690"/>
        <v>0</v>
      </c>
      <c r="EC57" s="364">
        <f t="shared" si="691"/>
        <v>0</v>
      </c>
      <c r="ED57" s="364">
        <f t="shared" si="692"/>
        <v>1</v>
      </c>
      <c r="EE57" s="364">
        <f t="shared" si="693"/>
        <v>0</v>
      </c>
      <c r="EF57" s="364">
        <f t="shared" si="694"/>
        <v>0</v>
      </c>
      <c r="EG57" s="364">
        <f t="shared" si="695"/>
        <v>1</v>
      </c>
      <c r="EH57" s="364">
        <f t="shared" si="696"/>
        <v>0</v>
      </c>
      <c r="EI57" s="364">
        <f t="shared" si="697"/>
        <v>0</v>
      </c>
      <c r="EJ57" s="364">
        <f t="shared" si="698"/>
        <v>1</v>
      </c>
      <c r="EK57" s="364">
        <f t="shared" si="699"/>
        <v>0</v>
      </c>
      <c r="EL57" s="364">
        <f t="shared" si="700"/>
        <v>0</v>
      </c>
      <c r="EM57" s="364">
        <f t="shared" si="701"/>
        <v>1</v>
      </c>
      <c r="EN57" s="364">
        <f t="shared" si="702"/>
        <v>0</v>
      </c>
      <c r="EO57" s="364">
        <f t="shared" si="703"/>
        <v>0</v>
      </c>
      <c r="EP57" s="364">
        <f t="shared" si="704"/>
        <v>1</v>
      </c>
      <c r="EQ57" s="364">
        <f t="shared" si="705"/>
        <v>0</v>
      </c>
      <c r="ER57" s="364">
        <f t="shared" si="706"/>
        <v>0</v>
      </c>
      <c r="ES57" s="364">
        <f t="shared" si="707"/>
        <v>1</v>
      </c>
      <c r="ET57" s="364">
        <f t="shared" si="708"/>
        <v>0</v>
      </c>
      <c r="EU57" s="364">
        <f t="shared" si="709"/>
        <v>0</v>
      </c>
      <c r="EV57" s="364">
        <f t="shared" si="710"/>
        <v>1</v>
      </c>
      <c r="EW57" s="364">
        <f t="shared" si="711"/>
        <v>0</v>
      </c>
      <c r="EX57" s="364">
        <f t="shared" si="712"/>
        <v>0</v>
      </c>
      <c r="EY57" s="364">
        <f t="shared" si="713"/>
        <v>1</v>
      </c>
      <c r="EZ57" s="364">
        <f t="shared" si="714"/>
        <v>0</v>
      </c>
      <c r="FA57" s="364">
        <f t="shared" si="715"/>
        <v>0</v>
      </c>
      <c r="FB57" s="364">
        <f t="shared" si="716"/>
        <v>1</v>
      </c>
      <c r="FC57" s="364">
        <f t="shared" si="717"/>
        <v>0</v>
      </c>
      <c r="FD57" s="364">
        <f t="shared" si="718"/>
        <v>0</v>
      </c>
      <c r="FE57" s="361"/>
      <c r="FF57" s="361"/>
      <c r="FG57" s="361"/>
      <c r="FH57" s="361"/>
      <c r="FI57" s="361"/>
      <c r="FJ57" s="361"/>
      <c r="FK57" s="361"/>
      <c r="FL57" s="361"/>
      <c r="FM57" s="361"/>
      <c r="FN57" s="361"/>
      <c r="FO57" s="361"/>
      <c r="FP57" s="361"/>
      <c r="FQ57" s="361"/>
      <c r="FR57" s="361"/>
      <c r="FS57" s="361"/>
      <c r="FT57" s="361"/>
      <c r="FU57" s="361"/>
      <c r="FV57" s="361"/>
      <c r="FW57" s="361"/>
      <c r="FX57" s="361"/>
      <c r="FY57" s="361"/>
      <c r="FZ57" s="361"/>
      <c r="GA57" s="361"/>
      <c r="GB57" s="361"/>
      <c r="GC57" s="361"/>
      <c r="GD57" s="361"/>
      <c r="GE57" s="361"/>
      <c r="GF57" s="361"/>
      <c r="GG57" s="297"/>
      <c r="GH57" s="297"/>
      <c r="GI57" s="297"/>
      <c r="GJ57" s="297"/>
      <c r="GK57" s="297"/>
      <c r="GL57" s="297"/>
      <c r="GM57" s="297"/>
      <c r="GN57" s="297"/>
      <c r="GO57" s="297"/>
      <c r="GP57" s="297"/>
      <c r="GQ57" s="297"/>
      <c r="GR57" s="297"/>
      <c r="GS57" s="297"/>
      <c r="GT57" s="297"/>
      <c r="GU57" s="297"/>
      <c r="GV57" s="297"/>
      <c r="GW57" s="297"/>
      <c r="GX57" s="297"/>
      <c r="GY57" s="297"/>
      <c r="GZ57" s="297"/>
    </row>
    <row r="58" spans="1:211" s="390" customFormat="1" ht="15" customHeight="1" thickBot="1" x14ac:dyDescent="0.25">
      <c r="A58" s="389">
        <f>SWDATA!O43</f>
        <v>0</v>
      </c>
      <c r="B58" s="389">
        <f>SWDATA!M43</f>
        <v>0</v>
      </c>
      <c r="C58" s="390">
        <f>IF(AND(SWDATA!M43=1,SWDATA!Q43="promotions"),SWDATA!P43,0)</f>
        <v>0</v>
      </c>
      <c r="D58" s="391">
        <f>ROW(SWDATA!M43)</f>
        <v>43</v>
      </c>
      <c r="E58" s="392">
        <f t="shared" si="719"/>
        <v>0</v>
      </c>
      <c r="F58" s="393">
        <f t="shared" si="271"/>
        <v>1</v>
      </c>
      <c r="G58" s="389" t="str">
        <f t="shared" si="272"/>
        <v/>
      </c>
      <c r="H58" s="394"/>
      <c r="I58" s="395"/>
      <c r="J58" s="396">
        <f t="shared" si="273"/>
        <v>0</v>
      </c>
      <c r="K58" s="397" t="str">
        <f t="shared" si="274"/>
        <v/>
      </c>
      <c r="L58" s="398"/>
      <c r="M58" s="399"/>
      <c r="N58" s="400" t="str">
        <f>IF(LEN(SWDATA!F43)=0,"",N57)</f>
        <v/>
      </c>
      <c r="O58" s="401" t="str">
        <f>IF(LEN(SWDATA!G43)=0,"",O57)</f>
        <v/>
      </c>
      <c r="P58" s="402" t="str">
        <f>IF(LEN(SWDATA!C43)=0,"",SWDATA!C43)</f>
        <v/>
      </c>
      <c r="Q58" s="403" t="str">
        <f t="shared" si="198"/>
        <v/>
      </c>
      <c r="R58" s="404" t="s">
        <v>261</v>
      </c>
      <c r="S58" s="405" t="s">
        <v>485</v>
      </c>
      <c r="T58" s="405"/>
      <c r="U58" s="406" t="s">
        <v>590</v>
      </c>
      <c r="V58" s="407" t="s">
        <v>221</v>
      </c>
      <c r="W58" s="408">
        <f>IF(OR(Is_Loading,LEN($A58)=0),"",SWDATA!P43)</f>
        <v>0</v>
      </c>
      <c r="X58" s="409">
        <f>IF(OR(Is_Loading,LEN($A58)=0),"",SWDATA!Q43)</f>
        <v>0</v>
      </c>
      <c r="Y58" s="409">
        <f>IF(OR(Is_Loading,LEN($A58)=0),"",SWDATA!R43)</f>
        <v>0</v>
      </c>
      <c r="Z58" s="408" t="str">
        <f t="shared" ref="Z58" si="721">IF($A58=0,"",CHOOSE($F58,SUM(W58:Y58),SUM(W58:Y58)/3,Y58))</f>
        <v/>
      </c>
      <c r="AA58" s="408">
        <f>IF(OR(Is_Loading,LEN($A58)=0),"",SWDATA!T43)</f>
        <v>0</v>
      </c>
      <c r="AB58" s="409">
        <f>IF(OR(Is_Loading,LEN($A58)=0),"",SWDATA!U43)</f>
        <v>0</v>
      </c>
      <c r="AC58" s="409">
        <f>IF(OR(Is_Loading,LEN($A58)=0),"",SWDATA!V43)</f>
        <v>0</v>
      </c>
      <c r="AD58" s="408" t="str">
        <f t="shared" si="276"/>
        <v/>
      </c>
      <c r="AE58" s="408">
        <f>IF(OR(Is_Loading,LEN($A58)=0),"",SWDATA!X43)</f>
        <v>0</v>
      </c>
      <c r="AF58" s="409">
        <f>IF(OR(Is_Loading,LEN($A58)=0),"",SWDATA!Y43)</f>
        <v>0</v>
      </c>
      <c r="AG58" s="409">
        <f>IF(OR(Is_Loading,LEN($A58)=0),"",SWDATA!Z43)</f>
        <v>0</v>
      </c>
      <c r="AH58" s="408" t="str">
        <f t="shared" si="277"/>
        <v/>
      </c>
      <c r="AI58" s="408">
        <f>IF(OR(Is_Loading,LEN($A58)=0),"",SWDATA!AB43)</f>
        <v>0</v>
      </c>
      <c r="AJ58" s="409">
        <f>IF(OR(Is_Loading,LEN($A58)=0),"",SWDATA!AC43)</f>
        <v>0</v>
      </c>
      <c r="AK58" s="409">
        <f>IF(OR(Is_Loading,LEN($A58)=0),"",SWDATA!AD43)</f>
        <v>0</v>
      </c>
      <c r="AL58" s="408" t="str">
        <f t="shared" si="278"/>
        <v/>
      </c>
      <c r="AM58" s="408">
        <f>IF(OR(Is_Loading,LEN($A58)=0),"",SWDATA!AF43)</f>
        <v>0</v>
      </c>
      <c r="AN58" s="409">
        <f>IF(OR(Is_Loading,LEN($A58)=0),"",SWDATA!AG43)</f>
        <v>0</v>
      </c>
      <c r="AO58" s="410">
        <f>IF(OR(Is_Loading,LEN($A58)=0),"",SWDATA!AH43)</f>
        <v>0</v>
      </c>
      <c r="AP58" s="411" t="str">
        <f t="shared" si="279"/>
        <v/>
      </c>
      <c r="AQ58" s="408">
        <f>IF(OR(Is_Loading,LEN($A58)=0),"",SWDATA!AJ43)</f>
        <v>0</v>
      </c>
      <c r="AR58" s="409">
        <f>IF(OR(Is_Loading,LEN($A58)=0),"",SWDATA!AK43)</f>
        <v>0</v>
      </c>
      <c r="AS58" s="409">
        <f>IF(OR(Is_Loading,LEN($A58)=0),"",SWDATA!AL43)</f>
        <v>0</v>
      </c>
      <c r="AT58" s="408" t="str">
        <f t="shared" si="280"/>
        <v/>
      </c>
      <c r="AU58" s="408">
        <f>IF(OR(Is_Loading,LEN($A58)=0),"",SWDATA!AN43)</f>
        <v>0</v>
      </c>
      <c r="AV58" s="409">
        <f>IF(OR(Is_Loading,LEN($A58)=0),"",SWDATA!AO43)</f>
        <v>0</v>
      </c>
      <c r="AW58" s="409">
        <f>IF(OR(Is_Loading,LEN($A58)=0),"",SWDATA!AP43)</f>
        <v>0</v>
      </c>
      <c r="AX58" s="408" t="str">
        <f t="shared" si="281"/>
        <v/>
      </c>
      <c r="AY58" s="408">
        <f>IF(OR(Is_Loading,LEN($A58)=0),"",SWDATA!AR43)</f>
        <v>0</v>
      </c>
      <c r="AZ58" s="409">
        <f>IF(OR(Is_Loading,LEN($A58)=0),"",SWDATA!AS43)</f>
        <v>0</v>
      </c>
      <c r="BA58" s="409">
        <f>IF(OR(Is_Loading,LEN($A58)=0),"",SWDATA!AT43)</f>
        <v>0</v>
      </c>
      <c r="BB58" s="408" t="str">
        <f t="shared" si="282"/>
        <v/>
      </c>
      <c r="BC58" s="408">
        <f>IF(OR(Is_Loading,LEN($A58)=0),"",SWDATA!AV43)</f>
        <v>0</v>
      </c>
      <c r="BD58" s="409">
        <f>IF(OR(Is_Loading,LEN($A58)=0),"",SWDATA!AW43)</f>
        <v>0</v>
      </c>
      <c r="BE58" s="410">
        <f>IF(OR(Is_Loading,LEN($A58)=0),"",SWDATA!AX43)</f>
        <v>0</v>
      </c>
      <c r="BF58" s="411" t="str">
        <f t="shared" si="283"/>
        <v/>
      </c>
      <c r="BG58" s="412"/>
      <c r="BH58" s="412"/>
      <c r="BI58" s="412"/>
      <c r="BJ58" s="412"/>
      <c r="BK58" s="412"/>
      <c r="BL58" s="412"/>
      <c r="BM58" s="412"/>
      <c r="BN58" s="412"/>
      <c r="BO58" s="412"/>
      <c r="BP58" s="412"/>
      <c r="BQ58" s="412"/>
      <c r="BR58" s="412"/>
      <c r="BS58" s="412"/>
      <c r="BT58" s="412"/>
      <c r="BU58" s="412"/>
      <c r="BV58" s="412"/>
      <c r="BW58" s="412"/>
      <c r="BX58" s="412"/>
      <c r="BY58" s="412"/>
      <c r="BZ58" s="412"/>
      <c r="CA58" s="412"/>
      <c r="CB58" s="412"/>
      <c r="CC58" s="412"/>
      <c r="CD58" s="412"/>
      <c r="CE58" s="412"/>
      <c r="CF58" s="412"/>
      <c r="CG58" s="412"/>
      <c r="CH58" s="412"/>
      <c r="CI58" s="412"/>
      <c r="CJ58" s="412"/>
      <c r="CK58" s="412"/>
      <c r="CL58" s="412"/>
      <c r="CM58" s="412"/>
      <c r="DO58" s="395"/>
      <c r="DP58" s="395"/>
      <c r="DQ58" s="395"/>
      <c r="DR58" s="395"/>
      <c r="DS58" s="413"/>
      <c r="DT58" s="414"/>
      <c r="DU58" s="415"/>
      <c r="DV58" s="415"/>
      <c r="DW58" s="415"/>
      <c r="DX58" s="415">
        <v>1</v>
      </c>
      <c r="DY58" s="415">
        <f t="shared" si="687"/>
        <v>0</v>
      </c>
      <c r="DZ58" s="415">
        <f t="shared" si="688"/>
        <v>0</v>
      </c>
      <c r="EA58" s="415">
        <f t="shared" si="689"/>
        <v>1</v>
      </c>
      <c r="EB58" s="415">
        <f t="shared" si="690"/>
        <v>0</v>
      </c>
      <c r="EC58" s="415">
        <f t="shared" si="691"/>
        <v>0</v>
      </c>
      <c r="ED58" s="415">
        <f t="shared" si="692"/>
        <v>1</v>
      </c>
      <c r="EE58" s="415">
        <f t="shared" si="693"/>
        <v>0</v>
      </c>
      <c r="EF58" s="415">
        <f t="shared" si="694"/>
        <v>0</v>
      </c>
      <c r="EG58" s="415">
        <f t="shared" si="695"/>
        <v>1</v>
      </c>
      <c r="EH58" s="415">
        <f t="shared" si="696"/>
        <v>0</v>
      </c>
      <c r="EI58" s="415">
        <f t="shared" si="697"/>
        <v>0</v>
      </c>
      <c r="EJ58" s="415">
        <f t="shared" si="698"/>
        <v>1</v>
      </c>
      <c r="EK58" s="415">
        <f t="shared" si="699"/>
        <v>0</v>
      </c>
      <c r="EL58" s="415">
        <f t="shared" si="700"/>
        <v>0</v>
      </c>
      <c r="EM58" s="415">
        <f t="shared" si="701"/>
        <v>1</v>
      </c>
      <c r="EN58" s="415">
        <f t="shared" si="702"/>
        <v>0</v>
      </c>
      <c r="EO58" s="415">
        <f t="shared" si="703"/>
        <v>0</v>
      </c>
      <c r="EP58" s="415">
        <f t="shared" si="704"/>
        <v>1</v>
      </c>
      <c r="EQ58" s="415">
        <f t="shared" si="705"/>
        <v>0</v>
      </c>
      <c r="ER58" s="415">
        <f t="shared" si="706"/>
        <v>0</v>
      </c>
      <c r="ES58" s="415">
        <f t="shared" si="707"/>
        <v>1</v>
      </c>
      <c r="ET58" s="415">
        <f t="shared" si="708"/>
        <v>0</v>
      </c>
      <c r="EU58" s="415">
        <f t="shared" si="709"/>
        <v>0</v>
      </c>
      <c r="EV58" s="415">
        <f t="shared" si="710"/>
        <v>1</v>
      </c>
      <c r="EW58" s="415">
        <f t="shared" si="711"/>
        <v>0</v>
      </c>
      <c r="EX58" s="415">
        <f t="shared" si="712"/>
        <v>0</v>
      </c>
      <c r="EY58" s="415">
        <f t="shared" si="713"/>
        <v>1</v>
      </c>
      <c r="EZ58" s="415">
        <f t="shared" si="714"/>
        <v>0</v>
      </c>
      <c r="FA58" s="415">
        <f t="shared" si="715"/>
        <v>0</v>
      </c>
      <c r="FB58" s="415">
        <f t="shared" si="716"/>
        <v>1</v>
      </c>
      <c r="FC58" s="415">
        <f t="shared" si="717"/>
        <v>0</v>
      </c>
      <c r="FD58" s="415">
        <f t="shared" si="718"/>
        <v>0</v>
      </c>
      <c r="FE58" s="416"/>
      <c r="FF58" s="413"/>
      <c r="FG58" s="413"/>
      <c r="FH58" s="413"/>
      <c r="FI58" s="413"/>
      <c r="FJ58" s="413"/>
      <c r="FK58" s="413"/>
      <c r="FL58" s="413"/>
      <c r="FM58" s="413"/>
      <c r="FN58" s="413"/>
      <c r="FO58" s="413"/>
      <c r="FP58" s="413"/>
      <c r="FQ58" s="413"/>
      <c r="FR58" s="413"/>
      <c r="FS58" s="413"/>
      <c r="FT58" s="413"/>
      <c r="FU58" s="413"/>
      <c r="FV58" s="413"/>
      <c r="FW58" s="413"/>
      <c r="FX58" s="413"/>
      <c r="FY58" s="413"/>
      <c r="FZ58" s="413"/>
      <c r="GA58" s="413"/>
      <c r="GB58" s="413"/>
      <c r="GC58" s="413"/>
      <c r="GD58" s="413"/>
      <c r="GE58" s="413"/>
      <c r="GF58" s="413"/>
      <c r="GG58" s="417"/>
      <c r="GH58" s="417"/>
      <c r="GI58" s="417"/>
      <c r="GJ58" s="417"/>
      <c r="GK58" s="417"/>
      <c r="GL58" s="417"/>
      <c r="GM58" s="417"/>
      <c r="GN58" s="417"/>
      <c r="GO58" s="417"/>
      <c r="GP58" s="417"/>
      <c r="GQ58" s="417"/>
      <c r="GR58" s="417"/>
      <c r="GS58" s="417"/>
      <c r="GT58" s="417"/>
      <c r="GU58" s="417"/>
      <c r="GV58" s="417"/>
      <c r="GW58" s="417"/>
      <c r="GX58" s="417"/>
      <c r="GY58" s="417"/>
      <c r="GZ58" s="417"/>
      <c r="HA58" s="417"/>
      <c r="HB58" s="417"/>
      <c r="HC58" s="417"/>
    </row>
    <row r="59" spans="1:211" s="347" customFormat="1" ht="15" customHeight="1" thickTop="1" x14ac:dyDescent="0.2">
      <c r="A59" s="192">
        <f>SWDATA!O44</f>
        <v>0</v>
      </c>
      <c r="B59" s="192">
        <f>SWDATA!M44</f>
        <v>0</v>
      </c>
      <c r="C59" s="201">
        <f>IF(AND(SWDATA!M44=1,SWDATA!Q44="promotions"),SWDATA!P44,0)</f>
        <v>0</v>
      </c>
      <c r="D59" s="200">
        <f>ROW(SWDATA!M44)</f>
        <v>44</v>
      </c>
      <c r="E59" s="202">
        <f t="shared" si="719"/>
        <v>0</v>
      </c>
      <c r="F59" s="203">
        <f t="shared" si="271"/>
        <v>1</v>
      </c>
      <c r="G59" s="192" t="str">
        <f t="shared" si="272"/>
        <v/>
      </c>
      <c r="H59" s="311"/>
      <c r="I59" s="382"/>
      <c r="J59" s="237">
        <f t="shared" si="273"/>
        <v>0</v>
      </c>
      <c r="K59" s="238" t="str">
        <f t="shared" si="274"/>
        <v/>
      </c>
      <c r="L59" s="338"/>
      <c r="M59" s="340"/>
      <c r="N59" s="335" t="str">
        <f>IF(LEN(SWDATA!F44)=0,"",IF(LEN(SWDATA!G44)=0,"",IF($O$12="ID",MID(SWDATA!G44,FIND("|",SWDATA!G44)+1,FIND("~~",SWDATA!G44)-FIND("|",SWDATA!G44)-1),IF($O$12="Desc",RIGHT(SWDATA!G44,LEN(SWDATA!G44)-FIND("~~",SWDATA!G44)-1),RIGHT(SWDATA!G44,LEN(SWDATA!G44)-FIND("|",SWDATA!G44))))))</f>
        <v/>
      </c>
      <c r="O59" s="239" t="str">
        <f>IF(LEN(SWDATA!G44)=0,"",IF(LEN(SWDATA!H44)=0,"",IF($O$12="ID",MID(SWDATA!H44,FIND("|",SWDATA!H44)+1,FIND("~~",SWDATA!H44)-FIND("|",SWDATA!H44)-1),IF($O$12="Desc",RIGHT(SWDATA!H44,LEN(SWDATA!H44)-FIND("~~",SWDATA!H44)-1),RIGHT(SWDATA!H44,LEN(SWDATA!H44)-FIND("|",SWDATA!H44))))))</f>
        <v/>
      </c>
      <c r="P59" s="252" t="str">
        <f>IF(LEN(SWDATA!C44)=0,"",SWDATA!C44)</f>
        <v/>
      </c>
      <c r="Q59" s="310" t="str">
        <f t="shared" si="198"/>
        <v/>
      </c>
      <c r="R59" s="223" t="s">
        <v>261</v>
      </c>
      <c r="S59" s="224" t="s">
        <v>485</v>
      </c>
      <c r="T59" s="224"/>
      <c r="U59" s="263" t="s">
        <v>583</v>
      </c>
      <c r="V59" s="205" t="s">
        <v>221</v>
      </c>
      <c r="W59" s="265">
        <f>IF(OR(Is_Loading,LEN($A59)=0),"",SWDATA!P44)</f>
        <v>0</v>
      </c>
      <c r="X59" s="266">
        <f>IF(OR(Is_Loading,LEN($A59)=0),"",SWDATA!Q44)</f>
        <v>0</v>
      </c>
      <c r="Y59" s="266">
        <f>IF(OR(Is_Loading,LEN($A59)=0),"",SWDATA!R44)</f>
        <v>0</v>
      </c>
      <c r="Z59" s="265" t="str">
        <f t="shared" ref="Z59" si="722">IF($A59=0,"",CHOOSE($F59,SUM(W59:Y59),SUM(W59:Y59)/3,Y59))</f>
        <v/>
      </c>
      <c r="AA59" s="265">
        <f>IF(OR(Is_Loading,LEN($A59)=0),"",SWDATA!T44)</f>
        <v>0</v>
      </c>
      <c r="AB59" s="266">
        <f>IF(OR(Is_Loading,LEN($A59)=0),"",SWDATA!U44)</f>
        <v>0</v>
      </c>
      <c r="AC59" s="266">
        <f>IF(OR(Is_Loading,LEN($A59)=0),"",SWDATA!V44)</f>
        <v>0</v>
      </c>
      <c r="AD59" s="265" t="str">
        <f t="shared" si="276"/>
        <v/>
      </c>
      <c r="AE59" s="265">
        <f>IF(OR(Is_Loading,LEN($A59)=0),"",SWDATA!X44)</f>
        <v>0</v>
      </c>
      <c r="AF59" s="266">
        <f>IF(OR(Is_Loading,LEN($A59)=0),"",SWDATA!Y44)</f>
        <v>0</v>
      </c>
      <c r="AG59" s="266">
        <f>IF(OR(Is_Loading,LEN($A59)=0),"",SWDATA!Z44)</f>
        <v>0</v>
      </c>
      <c r="AH59" s="265" t="str">
        <f t="shared" si="277"/>
        <v/>
      </c>
      <c r="AI59" s="265">
        <f>IF(OR(Is_Loading,LEN($A59)=0),"",SWDATA!AB44)</f>
        <v>0</v>
      </c>
      <c r="AJ59" s="266">
        <f>IF(OR(Is_Loading,LEN($A59)=0),"",SWDATA!AC44)</f>
        <v>0</v>
      </c>
      <c r="AK59" s="266">
        <f>IF(OR(Is_Loading,LEN($A59)=0),"",SWDATA!AD44)</f>
        <v>0</v>
      </c>
      <c r="AL59" s="265" t="str">
        <f t="shared" si="278"/>
        <v/>
      </c>
      <c r="AM59" s="265">
        <f>IF(OR(Is_Loading,LEN($A59)=0),"",SWDATA!AF44)</f>
        <v>0</v>
      </c>
      <c r="AN59" s="266">
        <f>IF(OR(Is_Loading,LEN($A59)=0),"",SWDATA!AG44)</f>
        <v>0</v>
      </c>
      <c r="AO59" s="320">
        <f>IF(OR(Is_Loading,LEN($A59)=0),"",SWDATA!AH44)</f>
        <v>0</v>
      </c>
      <c r="AP59" s="317" t="str">
        <f t="shared" si="279"/>
        <v/>
      </c>
      <c r="AQ59" s="265">
        <f>IF(OR(Is_Loading,LEN($A59)=0),"",SWDATA!AJ44)</f>
        <v>0</v>
      </c>
      <c r="AR59" s="266">
        <f>IF(OR(Is_Loading,LEN($A59)=0),"",SWDATA!AK44)</f>
        <v>0</v>
      </c>
      <c r="AS59" s="266">
        <f>IF(OR(Is_Loading,LEN($A59)=0),"",SWDATA!AL44)</f>
        <v>0</v>
      </c>
      <c r="AT59" s="265" t="str">
        <f t="shared" si="280"/>
        <v/>
      </c>
      <c r="AU59" s="265">
        <f>IF(OR(Is_Loading,LEN($A59)=0),"",SWDATA!AN44)</f>
        <v>0</v>
      </c>
      <c r="AV59" s="266">
        <f>IF(OR(Is_Loading,LEN($A59)=0),"",SWDATA!AO44)</f>
        <v>0</v>
      </c>
      <c r="AW59" s="266">
        <f>IF(OR(Is_Loading,LEN($A59)=0),"",SWDATA!AP44)</f>
        <v>0</v>
      </c>
      <c r="AX59" s="265" t="str">
        <f t="shared" si="281"/>
        <v/>
      </c>
      <c r="AY59" s="265">
        <f>IF(OR(Is_Loading,LEN($A59)=0),"",SWDATA!AR44)</f>
        <v>0</v>
      </c>
      <c r="AZ59" s="266">
        <f>IF(OR(Is_Loading,LEN($A59)=0),"",SWDATA!AS44)</f>
        <v>0</v>
      </c>
      <c r="BA59" s="266">
        <f>IF(OR(Is_Loading,LEN($A59)=0),"",SWDATA!AT44)</f>
        <v>0</v>
      </c>
      <c r="BB59" s="265" t="str">
        <f t="shared" si="282"/>
        <v/>
      </c>
      <c r="BC59" s="265">
        <f>IF(OR(Is_Loading,LEN($A59)=0),"",SWDATA!AV44)</f>
        <v>0</v>
      </c>
      <c r="BD59" s="266">
        <f>IF(OR(Is_Loading,LEN($A59)=0),"",SWDATA!AW44)</f>
        <v>0</v>
      </c>
      <c r="BE59" s="320">
        <f>IF(OR(Is_Loading,LEN($A59)=0),"",SWDATA!AX44)</f>
        <v>0</v>
      </c>
      <c r="BF59" s="317" t="str">
        <f t="shared" si="283"/>
        <v/>
      </c>
      <c r="BG59"/>
      <c r="BH59"/>
      <c r="BI59"/>
      <c r="BJ59"/>
      <c r="BK59"/>
      <c r="BL59"/>
      <c r="BM59"/>
      <c r="BN59"/>
      <c r="BO59"/>
      <c r="BP59"/>
      <c r="BQ59"/>
      <c r="BR59"/>
      <c r="BS59"/>
      <c r="BT59"/>
      <c r="BU59"/>
      <c r="BV59"/>
      <c r="BW59"/>
      <c r="BX59"/>
      <c r="BY59"/>
      <c r="BZ59"/>
      <c r="CA59"/>
      <c r="CB59"/>
      <c r="CC59"/>
      <c r="CD59"/>
      <c r="CE59"/>
      <c r="CF59"/>
      <c r="CG59"/>
      <c r="CH59"/>
      <c r="CI59"/>
      <c r="CJ59"/>
      <c r="CK59"/>
      <c r="CL59"/>
      <c r="CM59"/>
      <c r="CN59" s="201"/>
      <c r="CO59" s="201"/>
      <c r="CP59" s="201"/>
      <c r="CQ59" s="201"/>
      <c r="CR59" s="201"/>
      <c r="CS59" s="201"/>
      <c r="CT59" s="201"/>
      <c r="CU59" s="201"/>
      <c r="CV59" s="201"/>
      <c r="CW59" s="201"/>
      <c r="CX59" s="201"/>
      <c r="CY59" s="201"/>
      <c r="CZ59" s="201"/>
      <c r="DA59" s="201"/>
      <c r="DB59" s="201"/>
      <c r="DC59" s="201"/>
      <c r="DD59" s="201"/>
      <c r="DE59" s="201"/>
      <c r="DF59" s="201"/>
      <c r="DG59" s="201"/>
      <c r="DH59" s="201"/>
      <c r="DI59" s="201"/>
      <c r="DJ59" s="201"/>
      <c r="DK59" s="201"/>
      <c r="DL59" s="201"/>
      <c r="DM59" s="201"/>
      <c r="DN59" s="201"/>
      <c r="DO59" s="374"/>
      <c r="DP59" s="374"/>
      <c r="DQ59" s="374"/>
      <c r="DR59" s="374"/>
      <c r="DS59" s="361"/>
      <c r="DT59" s="375"/>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77"/>
      <c r="FF59" s="361"/>
      <c r="FG59" s="361"/>
      <c r="FH59" s="361"/>
      <c r="FI59" s="361"/>
      <c r="FJ59" s="361"/>
      <c r="FK59" s="361"/>
      <c r="FL59" s="361"/>
      <c r="FM59" s="361"/>
      <c r="FN59" s="361"/>
      <c r="FO59" s="361"/>
      <c r="FP59" s="361"/>
      <c r="FQ59" s="361"/>
      <c r="FR59" s="361"/>
      <c r="FS59" s="361"/>
      <c r="FT59" s="361"/>
      <c r="FU59" s="361"/>
      <c r="FV59" s="361"/>
      <c r="FW59" s="361"/>
      <c r="FX59" s="361"/>
      <c r="FY59" s="361"/>
      <c r="FZ59" s="361"/>
      <c r="GA59" s="361"/>
      <c r="GB59" s="361"/>
      <c r="GC59" s="361"/>
      <c r="GD59" s="361"/>
      <c r="GE59" s="361"/>
      <c r="GF59" s="361"/>
      <c r="GG59" s="297"/>
      <c r="GH59" s="297"/>
      <c r="GI59" s="297"/>
      <c r="GJ59" s="297"/>
      <c r="GK59" s="297"/>
      <c r="GL59" s="297"/>
      <c r="GM59" s="297"/>
      <c r="GN59" s="297"/>
      <c r="GO59" s="297"/>
      <c r="GP59" s="297"/>
      <c r="GQ59" s="297"/>
      <c r="GR59" s="297"/>
      <c r="GS59" s="297"/>
      <c r="GT59" s="297"/>
      <c r="GU59" s="297"/>
      <c r="GV59" s="297"/>
      <c r="GW59" s="297"/>
      <c r="GX59" s="297"/>
      <c r="GY59" s="297"/>
      <c r="GZ59" s="297"/>
      <c r="HA59" s="297"/>
      <c r="HB59" s="297"/>
      <c r="HC59" s="297"/>
    </row>
    <row r="60" spans="1:211" s="347" customFormat="1" ht="15" customHeight="1" x14ac:dyDescent="0.2">
      <c r="A60" s="192">
        <f>SWDATA!O45</f>
        <v>0</v>
      </c>
      <c r="B60" s="192">
        <f>SWDATA!M45</f>
        <v>0</v>
      </c>
      <c r="C60" s="201">
        <f>IF(AND(SWDATA!M45=1,SWDATA!Q45="promotions"),SWDATA!P45,0)</f>
        <v>0</v>
      </c>
      <c r="D60" s="200">
        <f>ROW(SWDATA!M45)</f>
        <v>45</v>
      </c>
      <c r="E60" s="202">
        <f t="shared" si="719"/>
        <v>0</v>
      </c>
      <c r="F60" s="203">
        <f t="shared" si="271"/>
        <v>1</v>
      </c>
      <c r="G60" s="192" t="str">
        <f t="shared" si="272"/>
        <v/>
      </c>
      <c r="H60" s="204"/>
      <c r="I60" s="382"/>
      <c r="J60" s="237">
        <f t="shared" si="273"/>
        <v>0</v>
      </c>
      <c r="K60" s="238" t="str">
        <f t="shared" si="274"/>
        <v/>
      </c>
      <c r="L60" s="338"/>
      <c r="M60" s="341"/>
      <c r="N60" s="336" t="str">
        <f>IF(LEN(SWDATA!F45)=0,"",N59)</f>
        <v/>
      </c>
      <c r="O60" s="295" t="str">
        <f>IF(LEN(SWDATA!G45)=0,"",O59)</f>
        <v/>
      </c>
      <c r="P60" s="296" t="str">
        <f>IF(LEN(SWDATA!C45)=0,"",SWDATA!C45)</f>
        <v/>
      </c>
      <c r="Q60" s="310" t="str">
        <f t="shared" si="198"/>
        <v/>
      </c>
      <c r="R60" s="223" t="s">
        <v>261</v>
      </c>
      <c r="S60" s="224" t="s">
        <v>485</v>
      </c>
      <c r="T60" s="224"/>
      <c r="U60" s="264" t="s">
        <v>580</v>
      </c>
      <c r="V60" s="205" t="s">
        <v>221</v>
      </c>
      <c r="W60" s="265">
        <f>IF(OR(Is_Loading,LEN($A60)=0),"",SWDATA!P45)</f>
        <v>0</v>
      </c>
      <c r="X60" s="266">
        <f>IF(OR(Is_Loading,LEN($A60)=0),"",SWDATA!Q45)</f>
        <v>0</v>
      </c>
      <c r="Y60" s="266">
        <f>IF(OR(Is_Loading,LEN($A60)=0),"",SWDATA!R45)</f>
        <v>0</v>
      </c>
      <c r="Z60" s="265" t="str">
        <f t="shared" ref="Z60:Z61" si="723">IF($A60=0,"",CHOOSE($F60,SUM(W60:Y60),SUM(W60:Y60)/3,Y60))</f>
        <v/>
      </c>
      <c r="AA60" s="265">
        <f>IF(OR(Is_Loading,LEN($A60)=0),"",SWDATA!T45)</f>
        <v>0</v>
      </c>
      <c r="AB60" s="266">
        <f>IF(OR(Is_Loading,LEN($A60)=0),"",SWDATA!U45)</f>
        <v>0</v>
      </c>
      <c r="AC60" s="266">
        <f>IF(OR(Is_Loading,LEN($A60)=0),"",SWDATA!V45)</f>
        <v>0</v>
      </c>
      <c r="AD60" s="265" t="str">
        <f t="shared" si="276"/>
        <v/>
      </c>
      <c r="AE60" s="265">
        <f>IF(OR(Is_Loading,LEN($A60)=0),"",SWDATA!X45)</f>
        <v>0</v>
      </c>
      <c r="AF60" s="266">
        <f>IF(OR(Is_Loading,LEN($A60)=0),"",SWDATA!Y45)</f>
        <v>0</v>
      </c>
      <c r="AG60" s="266">
        <f>IF(OR(Is_Loading,LEN($A60)=0),"",SWDATA!Z45)</f>
        <v>0</v>
      </c>
      <c r="AH60" s="265" t="str">
        <f t="shared" si="277"/>
        <v/>
      </c>
      <c r="AI60" s="265">
        <f>IF(OR(Is_Loading,LEN($A60)=0),"",SWDATA!AB45)</f>
        <v>0</v>
      </c>
      <c r="AJ60" s="266">
        <f>IF(OR(Is_Loading,LEN($A60)=0),"",SWDATA!AC45)</f>
        <v>0</v>
      </c>
      <c r="AK60" s="266">
        <f>IF(OR(Is_Loading,LEN($A60)=0),"",SWDATA!AD45)</f>
        <v>0</v>
      </c>
      <c r="AL60" s="265" t="str">
        <f t="shared" si="278"/>
        <v/>
      </c>
      <c r="AM60" s="265">
        <f>IF(OR(Is_Loading,LEN($A60)=0),"",SWDATA!AF45)</f>
        <v>0</v>
      </c>
      <c r="AN60" s="266">
        <f>IF(OR(Is_Loading,LEN($A60)=0),"",SWDATA!AG45)</f>
        <v>0</v>
      </c>
      <c r="AO60" s="320">
        <f>IF(OR(Is_Loading,LEN($A60)=0),"",SWDATA!AH45)</f>
        <v>0</v>
      </c>
      <c r="AP60" s="317" t="str">
        <f t="shared" si="279"/>
        <v/>
      </c>
      <c r="AQ60" s="265">
        <f>IF(OR(Is_Loading,LEN($A60)=0),"",SWDATA!AJ45)</f>
        <v>0</v>
      </c>
      <c r="AR60" s="266">
        <f>IF(OR(Is_Loading,LEN($A60)=0),"",SWDATA!AK45)</f>
        <v>0</v>
      </c>
      <c r="AS60" s="266">
        <f>IF(OR(Is_Loading,LEN($A60)=0),"",SWDATA!AL45)</f>
        <v>0</v>
      </c>
      <c r="AT60" s="265" t="str">
        <f t="shared" si="280"/>
        <v/>
      </c>
      <c r="AU60" s="265">
        <f>IF(OR(Is_Loading,LEN($A60)=0),"",SWDATA!AN45)</f>
        <v>0</v>
      </c>
      <c r="AV60" s="266">
        <f>IF(OR(Is_Loading,LEN($A60)=0),"",SWDATA!AO45)</f>
        <v>0</v>
      </c>
      <c r="AW60" s="266">
        <f>IF(OR(Is_Loading,LEN($A60)=0),"",SWDATA!AP45)</f>
        <v>0</v>
      </c>
      <c r="AX60" s="265" t="str">
        <f t="shared" si="281"/>
        <v/>
      </c>
      <c r="AY60" s="265">
        <f>IF(OR(Is_Loading,LEN($A60)=0),"",SWDATA!AR45)</f>
        <v>0</v>
      </c>
      <c r="AZ60" s="266">
        <f>IF(OR(Is_Loading,LEN($A60)=0),"",SWDATA!AS45)</f>
        <v>0</v>
      </c>
      <c r="BA60" s="266">
        <f>IF(OR(Is_Loading,LEN($A60)=0),"",SWDATA!AT45)</f>
        <v>0</v>
      </c>
      <c r="BB60" s="265" t="str">
        <f t="shared" si="282"/>
        <v/>
      </c>
      <c r="BC60" s="265">
        <f>IF(OR(Is_Loading,LEN($A60)=0),"",SWDATA!AV45)</f>
        <v>0</v>
      </c>
      <c r="BD60" s="266">
        <f>IF(OR(Is_Loading,LEN($A60)=0),"",SWDATA!AW45)</f>
        <v>0</v>
      </c>
      <c r="BE60" s="320">
        <f>IF(OR(Is_Loading,LEN($A60)=0),"",SWDATA!AX45)</f>
        <v>0</v>
      </c>
      <c r="BF60" s="317" t="str">
        <f t="shared" si="283"/>
        <v/>
      </c>
      <c r="BG60"/>
      <c r="BH60"/>
      <c r="BI60"/>
      <c r="BJ60"/>
      <c r="BK60"/>
      <c r="BL60"/>
      <c r="BM60"/>
      <c r="BN60"/>
      <c r="BO60"/>
      <c r="BP60"/>
      <c r="BQ60"/>
      <c r="BR60"/>
      <c r="BS60"/>
      <c r="BT60"/>
      <c r="BU60"/>
      <c r="BV60"/>
      <c r="BW60"/>
      <c r="BX60"/>
      <c r="BY60"/>
      <c r="BZ60"/>
      <c r="CA60"/>
      <c r="CB60"/>
      <c r="CC60"/>
      <c r="CD60"/>
      <c r="CE60"/>
      <c r="CF60"/>
      <c r="CG60"/>
      <c r="CH60"/>
      <c r="CI60"/>
      <c r="CJ60"/>
      <c r="CK60"/>
      <c r="CL60"/>
      <c r="CM60"/>
      <c r="CN60" s="201"/>
      <c r="CO60" s="201"/>
      <c r="CP60" s="201"/>
      <c r="CQ60" s="201"/>
      <c r="CR60" s="201"/>
      <c r="CS60" s="201"/>
      <c r="CT60" s="201"/>
      <c r="CU60" s="201"/>
      <c r="CV60" s="201"/>
      <c r="CW60" s="201"/>
      <c r="CX60" s="201"/>
      <c r="CY60" s="201"/>
      <c r="CZ60" s="201"/>
      <c r="DA60" s="201"/>
      <c r="DB60" s="201"/>
      <c r="DC60" s="201"/>
      <c r="DD60" s="201"/>
      <c r="DE60" s="201"/>
      <c r="DF60" s="201"/>
      <c r="DG60" s="201"/>
      <c r="DH60" s="201"/>
      <c r="DI60" s="201"/>
      <c r="DJ60" s="201"/>
      <c r="DK60" s="201"/>
      <c r="DL60" s="201"/>
      <c r="DM60" s="201"/>
      <c r="DN60" s="201"/>
      <c r="DO60" s="374"/>
      <c r="DP60" s="374"/>
      <c r="DQ60" s="374"/>
      <c r="DR60" s="374"/>
      <c r="DS60" s="361"/>
      <c r="DT60" s="361"/>
      <c r="DU60" s="364">
        <f t="shared" ref="DU60" si="724">COLUMN(W58)</f>
        <v>23</v>
      </c>
      <c r="DV60" s="364">
        <f t="shared" ref="DV60" si="725">SUM(DU60)+DV61+1</f>
        <v>24</v>
      </c>
      <c r="DW60" s="364">
        <f t="shared" ref="DW60" si="726">SUM(DV60)+DW61+1</f>
        <v>25</v>
      </c>
      <c r="DX60" s="364">
        <f t="shared" ref="DX60" si="727">SUM(DW60)+DX61+1</f>
        <v>27</v>
      </c>
      <c r="DY60" s="364">
        <f t="shared" ref="DY60" si="728">SUM(DX60)+DY61+1</f>
        <v>28</v>
      </c>
      <c r="DZ60" s="364">
        <f t="shared" ref="DZ60" si="729">SUM(DY60)+DZ61+1</f>
        <v>29</v>
      </c>
      <c r="EA60" s="364">
        <f t="shared" ref="EA60" si="730">SUM(DZ60)+EA61+1</f>
        <v>31</v>
      </c>
      <c r="EB60" s="364">
        <f t="shared" ref="EB60" si="731">SUM(EA60)+EB61+1</f>
        <v>32</v>
      </c>
      <c r="EC60" s="364">
        <f t="shared" ref="EC60" si="732">SUM(EB60)+EC61+1</f>
        <v>33</v>
      </c>
      <c r="ED60" s="364">
        <f t="shared" ref="ED60" si="733">SUM(EC60)+ED61+1</f>
        <v>35</v>
      </c>
      <c r="EE60" s="364">
        <f t="shared" ref="EE60" si="734">SUM(ED60)+EE61+1</f>
        <v>36</v>
      </c>
      <c r="EF60" s="364">
        <f t="shared" ref="EF60" si="735">SUM(EE60)+EF61+1</f>
        <v>37</v>
      </c>
      <c r="EG60" s="364">
        <f t="shared" ref="EG60" si="736">SUM(EF60)+EG61+1</f>
        <v>39</v>
      </c>
      <c r="EH60" s="364">
        <f t="shared" ref="EH60" si="737">SUM(EG60)+EH61+1</f>
        <v>40</v>
      </c>
      <c r="EI60" s="364">
        <f t="shared" ref="EI60" si="738">SUM(EH60)+EI61+1</f>
        <v>41</v>
      </c>
      <c r="EJ60" s="364">
        <f t="shared" ref="EJ60" si="739">SUM(EI60)+EJ61+1</f>
        <v>43</v>
      </c>
      <c r="EK60" s="364">
        <f t="shared" ref="EK60" si="740">SUM(EJ60)+EK61+1</f>
        <v>44</v>
      </c>
      <c r="EL60" s="364">
        <f t="shared" ref="EL60" si="741">SUM(EK60)+EL61+1</f>
        <v>45</v>
      </c>
      <c r="EM60" s="364">
        <f t="shared" ref="EM60" si="742">SUM(EL60)+EM61+1</f>
        <v>47</v>
      </c>
      <c r="EN60" s="364">
        <f t="shared" ref="EN60" si="743">SUM(EM60)+EN61+1</f>
        <v>48</v>
      </c>
      <c r="EO60" s="364">
        <f t="shared" ref="EO60" si="744">SUM(EN60)+EO61+1</f>
        <v>49</v>
      </c>
      <c r="EP60" s="364">
        <f t="shared" ref="EP60" si="745">SUM(EO60)+EP61+1</f>
        <v>51</v>
      </c>
      <c r="EQ60" s="364">
        <f t="shared" ref="EQ60" si="746">SUM(EP60)+EQ61+1</f>
        <v>52</v>
      </c>
      <c r="ER60" s="364">
        <f t="shared" ref="ER60" si="747">SUM(EQ60)+ER61+1</f>
        <v>53</v>
      </c>
      <c r="ES60" s="364">
        <f t="shared" ref="ES60" si="748">SUM(ER60)+ES61+1</f>
        <v>55</v>
      </c>
      <c r="ET60" s="364">
        <f t="shared" ref="ET60" si="749">SUM(ES60)+ET61+1</f>
        <v>56</v>
      </c>
      <c r="EU60" s="364">
        <f t="shared" ref="EU60" si="750">SUM(ET60)+EU61+1</f>
        <v>57</v>
      </c>
      <c r="EV60" s="364">
        <f t="shared" ref="EV60" si="751">SUM(EU60)+EV61+1</f>
        <v>59</v>
      </c>
      <c r="EW60" s="364">
        <f t="shared" ref="EW60" si="752">SUM(EV60)+EW61+1</f>
        <v>60</v>
      </c>
      <c r="EX60" s="364">
        <f t="shared" ref="EX60" si="753">SUM(EW60)+EX61+1</f>
        <v>61</v>
      </c>
      <c r="EY60" s="364">
        <f t="shared" ref="EY60" si="754">SUM(EX60)+EY61+1</f>
        <v>63</v>
      </c>
      <c r="EZ60" s="364">
        <f t="shared" ref="EZ60" si="755">SUM(EY60)+EZ61+1</f>
        <v>64</v>
      </c>
      <c r="FA60" s="364">
        <f t="shared" ref="FA60" si="756">SUM(EZ60)+FA61+1</f>
        <v>65</v>
      </c>
      <c r="FB60" s="364">
        <f t="shared" ref="FB60" si="757">SUM(FA60)+FB61+1</f>
        <v>67</v>
      </c>
      <c r="FC60" s="364">
        <f t="shared" ref="FC60" si="758">SUM(FB60)+FC61+1</f>
        <v>68</v>
      </c>
      <c r="FD60" s="364">
        <f t="shared" ref="FD60" si="759">SUM(FC60)+FD61+1</f>
        <v>69</v>
      </c>
      <c r="FE60" s="361"/>
      <c r="FF60" s="361"/>
      <c r="FG60" s="361"/>
      <c r="FH60" s="361"/>
      <c r="FI60" s="361"/>
      <c r="FJ60" s="361"/>
      <c r="FK60" s="361"/>
      <c r="FL60" s="361"/>
      <c r="FM60" s="361"/>
      <c r="FN60" s="361"/>
      <c r="FO60" s="361"/>
      <c r="FP60" s="361"/>
      <c r="FQ60" s="361"/>
      <c r="FR60" s="361"/>
      <c r="FS60" s="361"/>
      <c r="FT60" s="361"/>
      <c r="FU60" s="361"/>
      <c r="FV60" s="361"/>
      <c r="FW60" s="361"/>
      <c r="FX60" s="361"/>
      <c r="FY60" s="361"/>
      <c r="FZ60" s="361"/>
      <c r="GA60" s="361"/>
      <c r="GB60" s="361"/>
      <c r="GC60" s="361"/>
      <c r="GD60" s="361"/>
      <c r="GE60" s="361"/>
      <c r="GF60" s="361"/>
      <c r="GG60" s="297"/>
      <c r="GH60" s="297"/>
      <c r="GI60" s="297"/>
      <c r="GJ60" s="297"/>
      <c r="GK60" s="297"/>
      <c r="GL60" s="297"/>
      <c r="GM60" s="297"/>
      <c r="GN60" s="297"/>
      <c r="GO60" s="297"/>
      <c r="GP60" s="297"/>
      <c r="GQ60" s="297"/>
      <c r="GR60" s="297"/>
      <c r="GS60" s="297"/>
      <c r="GT60" s="297"/>
      <c r="GU60" s="297"/>
      <c r="GV60" s="297"/>
      <c r="GW60" s="297"/>
      <c r="GX60" s="297"/>
      <c r="GY60" s="297"/>
      <c r="GZ60" s="297"/>
    </row>
    <row r="61" spans="1:211" s="347" customFormat="1" ht="15" customHeight="1" thickBot="1" x14ac:dyDescent="0.25">
      <c r="A61" s="192">
        <f>SWDATA!O46</f>
        <v>0</v>
      </c>
      <c r="B61" s="192">
        <f>SWDATA!M46</f>
        <v>0</v>
      </c>
      <c r="C61" s="201">
        <f>IF(AND(SWDATA!M46=1,SWDATA!Q46="promotions"),SWDATA!P46,0)</f>
        <v>0</v>
      </c>
      <c r="D61" s="200">
        <f>ROW(SWDATA!M46)</f>
        <v>46</v>
      </c>
      <c r="E61" s="202">
        <f ca="1">IF(AND(B61=1,UPPER(HLOOKUP(D61,'Metrics &amp; Attributes View'!$13:$31,19,0))="SBOM"),1,0)</f>
        <v>0</v>
      </c>
      <c r="F61" s="203">
        <f t="shared" si="271"/>
        <v>1</v>
      </c>
      <c r="G61" s="192" t="str">
        <f t="shared" si="272"/>
        <v/>
      </c>
      <c r="H61" s="204"/>
      <c r="I61" s="382"/>
      <c r="J61" s="237">
        <f t="shared" si="273"/>
        <v>0</v>
      </c>
      <c r="K61" s="238" t="str">
        <f t="shared" si="274"/>
        <v/>
      </c>
      <c r="L61" s="338"/>
      <c r="M61" s="342"/>
      <c r="N61" s="336" t="str">
        <f>IF(LEN(SWDATA!F46)=0,"",N60)</f>
        <v/>
      </c>
      <c r="O61" s="295" t="str">
        <f>IF(LEN(SWDATA!G46)=0,"",O60)</f>
        <v/>
      </c>
      <c r="P61" s="296" t="str">
        <f>IF(LEN(SWDATA!C46)=0,"",SWDATA!C46)</f>
        <v/>
      </c>
      <c r="Q61" s="310" t="str">
        <f t="shared" si="198"/>
        <v/>
      </c>
      <c r="R61" s="223" t="s">
        <v>262</v>
      </c>
      <c r="S61" s="224" t="s">
        <v>579</v>
      </c>
      <c r="T61" s="224"/>
      <c r="U61" s="263" t="s">
        <v>591</v>
      </c>
      <c r="V61" s="205" t="s">
        <v>221</v>
      </c>
      <c r="W61" s="265">
        <f>IF(OR(Is_Loading,LEN($A61)=0),"",SWDATA!P46)</f>
        <v>0</v>
      </c>
      <c r="X61" s="266">
        <f>IF(OR(Is_Loading,LEN($A61)=0),"",SWDATA!Q46)</f>
        <v>0</v>
      </c>
      <c r="Y61" s="266">
        <f>IF(OR(Is_Loading,LEN($A61)=0),"",SWDATA!R46)</f>
        <v>0</v>
      </c>
      <c r="Z61" s="265" t="str">
        <f t="shared" si="723"/>
        <v/>
      </c>
      <c r="AA61" s="265">
        <f>IF(OR(Is_Loading,LEN($A61)=0),"",SWDATA!T46)</f>
        <v>0</v>
      </c>
      <c r="AB61" s="266">
        <f>IF(OR(Is_Loading,LEN($A61)=0),"",SWDATA!U46)</f>
        <v>0</v>
      </c>
      <c r="AC61" s="266">
        <f>IF(OR(Is_Loading,LEN($A61)=0),"",SWDATA!V46)</f>
        <v>0</v>
      </c>
      <c r="AD61" s="265" t="str">
        <f t="shared" si="276"/>
        <v/>
      </c>
      <c r="AE61" s="265">
        <f>IF(OR(Is_Loading,LEN($A61)=0),"",SWDATA!X46)</f>
        <v>0</v>
      </c>
      <c r="AF61" s="266">
        <f>IF(OR(Is_Loading,LEN($A61)=0),"",SWDATA!Y46)</f>
        <v>0</v>
      </c>
      <c r="AG61" s="266">
        <f>IF(OR(Is_Loading,LEN($A61)=0),"",SWDATA!Z46)</f>
        <v>0</v>
      </c>
      <c r="AH61" s="265" t="str">
        <f t="shared" si="277"/>
        <v/>
      </c>
      <c r="AI61" s="265">
        <f>IF(OR(Is_Loading,LEN($A61)=0),"",SWDATA!AB46)</f>
        <v>0</v>
      </c>
      <c r="AJ61" s="266">
        <f>IF(OR(Is_Loading,LEN($A61)=0),"",SWDATA!AC46)</f>
        <v>0</v>
      </c>
      <c r="AK61" s="266">
        <f>IF(OR(Is_Loading,LEN($A61)=0),"",SWDATA!AD46)</f>
        <v>0</v>
      </c>
      <c r="AL61" s="265" t="str">
        <f t="shared" si="278"/>
        <v/>
      </c>
      <c r="AM61" s="265">
        <f>IF(OR(Is_Loading,LEN($A61)=0),"",SWDATA!AF46)</f>
        <v>0</v>
      </c>
      <c r="AN61" s="266">
        <f>IF(OR(Is_Loading,LEN($A61)=0),"",SWDATA!AG46)</f>
        <v>0</v>
      </c>
      <c r="AO61" s="320">
        <f>IF(OR(Is_Loading,LEN($A61)=0),"",SWDATA!AH46)</f>
        <v>0</v>
      </c>
      <c r="AP61" s="317" t="str">
        <f t="shared" si="279"/>
        <v/>
      </c>
      <c r="AQ61" s="265">
        <f>IF(OR(Is_Loading,LEN($A61)=0),"",SWDATA!AJ46)</f>
        <v>0</v>
      </c>
      <c r="AR61" s="266">
        <f>IF(OR(Is_Loading,LEN($A61)=0),"",SWDATA!AK46)</f>
        <v>0</v>
      </c>
      <c r="AS61" s="266">
        <f>IF(OR(Is_Loading,LEN($A61)=0),"",SWDATA!AL46)</f>
        <v>0</v>
      </c>
      <c r="AT61" s="265" t="str">
        <f t="shared" si="280"/>
        <v/>
      </c>
      <c r="AU61" s="265">
        <f>IF(OR(Is_Loading,LEN($A61)=0),"",SWDATA!AN46)</f>
        <v>0</v>
      </c>
      <c r="AV61" s="266">
        <f>IF(OR(Is_Loading,LEN($A61)=0),"",SWDATA!AO46)</f>
        <v>0</v>
      </c>
      <c r="AW61" s="266">
        <f>IF(OR(Is_Loading,LEN($A61)=0),"",SWDATA!AP46)</f>
        <v>0</v>
      </c>
      <c r="AX61" s="265" t="str">
        <f t="shared" si="281"/>
        <v/>
      </c>
      <c r="AY61" s="265">
        <f>IF(OR(Is_Loading,LEN($A61)=0),"",SWDATA!AR46)</f>
        <v>0</v>
      </c>
      <c r="AZ61" s="266">
        <f>IF(OR(Is_Loading,LEN($A61)=0),"",SWDATA!AS46)</f>
        <v>0</v>
      </c>
      <c r="BA61" s="266">
        <f>IF(OR(Is_Loading,LEN($A61)=0),"",SWDATA!AT46)</f>
        <v>0</v>
      </c>
      <c r="BB61" s="265" t="str">
        <f t="shared" si="282"/>
        <v/>
      </c>
      <c r="BC61" s="265">
        <f>IF(OR(Is_Loading,LEN($A61)=0),"",SWDATA!AV46)</f>
        <v>0</v>
      </c>
      <c r="BD61" s="266">
        <f>IF(OR(Is_Loading,LEN($A61)=0),"",SWDATA!AW46)</f>
        <v>0</v>
      </c>
      <c r="BE61" s="320">
        <f>IF(OR(Is_Loading,LEN($A61)=0),"",SWDATA!AX46)</f>
        <v>0</v>
      </c>
      <c r="BF61" s="317" t="str">
        <f t="shared" si="283"/>
        <v/>
      </c>
      <c r="BG61"/>
      <c r="BH61"/>
      <c r="BI61"/>
      <c r="BJ61"/>
      <c r="BK61"/>
      <c r="BL61"/>
      <c r="BM61"/>
      <c r="BN61"/>
      <c r="BO61"/>
      <c r="BP61"/>
      <c r="BQ61"/>
      <c r="BR61"/>
      <c r="BS61"/>
      <c r="BT61"/>
      <c r="BU61"/>
      <c r="BV61"/>
      <c r="BW61"/>
      <c r="BX61"/>
      <c r="BY61"/>
      <c r="BZ61"/>
      <c r="CA61"/>
      <c r="CB61"/>
      <c r="CC61"/>
      <c r="CD61"/>
      <c r="CE61"/>
      <c r="CF61"/>
      <c r="CG61"/>
      <c r="CH61"/>
      <c r="CI61"/>
      <c r="CJ61"/>
      <c r="CK61"/>
      <c r="CL61"/>
      <c r="CM61"/>
      <c r="CN61" s="201"/>
      <c r="CO61" s="201"/>
      <c r="CP61" s="201"/>
      <c r="CQ61" s="201"/>
      <c r="CR61" s="201"/>
      <c r="CS61" s="201"/>
      <c r="CT61" s="201"/>
      <c r="CU61" s="201"/>
      <c r="CV61" s="201"/>
      <c r="CW61" s="201"/>
      <c r="CX61" s="201"/>
      <c r="CY61" s="201"/>
      <c r="CZ61" s="201"/>
      <c r="DA61" s="201"/>
      <c r="DB61" s="201"/>
      <c r="DC61" s="201"/>
      <c r="DD61" s="201"/>
      <c r="DE61" s="201"/>
      <c r="DF61" s="201"/>
      <c r="DG61" s="201"/>
      <c r="DH61" s="201"/>
      <c r="DI61" s="201"/>
      <c r="DJ61" s="201"/>
      <c r="DK61" s="201"/>
      <c r="DL61" s="201"/>
      <c r="DM61" s="201"/>
      <c r="DN61" s="201"/>
      <c r="DO61" s="374"/>
      <c r="DP61" s="374"/>
      <c r="DQ61" s="374"/>
      <c r="DR61" s="374"/>
      <c r="DS61" s="361"/>
      <c r="DT61" s="375"/>
      <c r="DU61" s="364"/>
      <c r="DV61" s="364"/>
      <c r="DW61" s="364"/>
      <c r="DX61" s="364">
        <v>1</v>
      </c>
      <c r="DY61" s="364">
        <f t="shared" ref="DY61:DY63" si="760">DV61</f>
        <v>0</v>
      </c>
      <c r="DZ61" s="364">
        <f t="shared" ref="DZ61:DZ63" si="761">DW61</f>
        <v>0</v>
      </c>
      <c r="EA61" s="364">
        <f t="shared" ref="EA61:EA63" si="762">DX61</f>
        <v>1</v>
      </c>
      <c r="EB61" s="364">
        <f t="shared" ref="EB61:EB63" si="763">DY61</f>
        <v>0</v>
      </c>
      <c r="EC61" s="364">
        <f t="shared" ref="EC61:EC63" si="764">DZ61</f>
        <v>0</v>
      </c>
      <c r="ED61" s="364">
        <f t="shared" ref="ED61:ED63" si="765">EA61</f>
        <v>1</v>
      </c>
      <c r="EE61" s="364">
        <f t="shared" ref="EE61:EE63" si="766">EB61</f>
        <v>0</v>
      </c>
      <c r="EF61" s="364">
        <f t="shared" ref="EF61:EF63" si="767">EC61</f>
        <v>0</v>
      </c>
      <c r="EG61" s="364">
        <f t="shared" ref="EG61:EG63" si="768">ED61</f>
        <v>1</v>
      </c>
      <c r="EH61" s="364">
        <f t="shared" ref="EH61:EH63" si="769">EE61</f>
        <v>0</v>
      </c>
      <c r="EI61" s="364">
        <f t="shared" ref="EI61:EI63" si="770">EF61</f>
        <v>0</v>
      </c>
      <c r="EJ61" s="364">
        <f t="shared" ref="EJ61:EJ63" si="771">EG61</f>
        <v>1</v>
      </c>
      <c r="EK61" s="364">
        <f t="shared" ref="EK61:EK63" si="772">EH61</f>
        <v>0</v>
      </c>
      <c r="EL61" s="364">
        <f t="shared" ref="EL61:EL63" si="773">EI61</f>
        <v>0</v>
      </c>
      <c r="EM61" s="364">
        <f t="shared" ref="EM61:EM63" si="774">EJ61</f>
        <v>1</v>
      </c>
      <c r="EN61" s="364">
        <f t="shared" ref="EN61:EN63" si="775">EK61</f>
        <v>0</v>
      </c>
      <c r="EO61" s="364">
        <f t="shared" ref="EO61:EO63" si="776">EL61</f>
        <v>0</v>
      </c>
      <c r="EP61" s="364">
        <f t="shared" ref="EP61:EP63" si="777">EM61</f>
        <v>1</v>
      </c>
      <c r="EQ61" s="364">
        <f t="shared" ref="EQ61:EQ63" si="778">EN61</f>
        <v>0</v>
      </c>
      <c r="ER61" s="364">
        <f t="shared" ref="ER61:ER63" si="779">EO61</f>
        <v>0</v>
      </c>
      <c r="ES61" s="364">
        <f t="shared" ref="ES61:ES63" si="780">EP61</f>
        <v>1</v>
      </c>
      <c r="ET61" s="364">
        <f t="shared" ref="ET61:ET63" si="781">EQ61</f>
        <v>0</v>
      </c>
      <c r="EU61" s="364">
        <f t="shared" ref="EU61:EU63" si="782">ER61</f>
        <v>0</v>
      </c>
      <c r="EV61" s="364">
        <f t="shared" ref="EV61:EV63" si="783">ES61</f>
        <v>1</v>
      </c>
      <c r="EW61" s="364">
        <f t="shared" ref="EW61:EW63" si="784">ET61</f>
        <v>0</v>
      </c>
      <c r="EX61" s="364">
        <f t="shared" ref="EX61:EX63" si="785">EU61</f>
        <v>0</v>
      </c>
      <c r="EY61" s="364">
        <f t="shared" ref="EY61:EY63" si="786">EV61</f>
        <v>1</v>
      </c>
      <c r="EZ61" s="364">
        <f t="shared" ref="EZ61:EZ63" si="787">EW61</f>
        <v>0</v>
      </c>
      <c r="FA61" s="364">
        <f t="shared" ref="FA61:FA63" si="788">EX61</f>
        <v>0</v>
      </c>
      <c r="FB61" s="364">
        <f t="shared" ref="FB61:FB63" si="789">EY61</f>
        <v>1</v>
      </c>
      <c r="FC61" s="364">
        <f t="shared" ref="FC61:FC63" si="790">EZ61</f>
        <v>0</v>
      </c>
      <c r="FD61" s="364">
        <f t="shared" ref="FD61:FD63" si="791">FA61</f>
        <v>0</v>
      </c>
      <c r="FE61" s="377"/>
      <c r="FF61" s="361"/>
      <c r="FG61" s="361"/>
      <c r="FH61" s="361"/>
      <c r="FI61" s="361"/>
      <c r="FJ61" s="361"/>
      <c r="FK61" s="361"/>
      <c r="FL61" s="361"/>
      <c r="FM61" s="361"/>
      <c r="FN61" s="361"/>
      <c r="FO61" s="361"/>
      <c r="FP61" s="361"/>
      <c r="FQ61" s="361"/>
      <c r="FR61" s="361"/>
      <c r="FS61" s="361"/>
      <c r="FT61" s="361"/>
      <c r="FU61" s="361"/>
      <c r="FV61" s="361"/>
      <c r="FW61" s="361"/>
      <c r="FX61" s="361"/>
      <c r="FY61" s="361"/>
      <c r="FZ61" s="361"/>
      <c r="GA61" s="361"/>
      <c r="GB61" s="361"/>
      <c r="GC61" s="361"/>
      <c r="GD61" s="361"/>
      <c r="GE61" s="361"/>
      <c r="GF61" s="361"/>
      <c r="GG61" s="297"/>
      <c r="GH61" s="297"/>
      <c r="GI61" s="297"/>
      <c r="GJ61" s="297"/>
      <c r="GK61" s="297"/>
      <c r="GL61" s="297"/>
      <c r="GM61" s="297"/>
      <c r="GN61" s="297"/>
      <c r="GO61" s="297"/>
      <c r="GP61" s="297"/>
      <c r="GQ61" s="297"/>
      <c r="GR61" s="297"/>
      <c r="GS61" s="297"/>
      <c r="GT61" s="297"/>
      <c r="GU61" s="297"/>
      <c r="GV61" s="297"/>
      <c r="GW61" s="297"/>
      <c r="GX61" s="297"/>
      <c r="GY61" s="297"/>
      <c r="GZ61" s="297"/>
      <c r="HA61" s="297"/>
      <c r="HB61" s="297"/>
      <c r="HC61" s="297"/>
    </row>
    <row r="62" spans="1:211" s="347" customFormat="1" ht="15" customHeight="1" thickTop="1" x14ac:dyDescent="0.2">
      <c r="A62" s="192">
        <f>SWDATA!O47</f>
        <v>0</v>
      </c>
      <c r="B62" s="192">
        <f>SWDATA!M47</f>
        <v>0</v>
      </c>
      <c r="C62" s="201">
        <f>IF(AND(SWDATA!M47=1,SWDATA!Q47="promotions"),SWDATA!P47,0)</f>
        <v>0</v>
      </c>
      <c r="D62" s="200">
        <f>ROW(SWDATA!M47)</f>
        <v>47</v>
      </c>
      <c r="E62" s="202">
        <f t="shared" ref="E62:E65" si="792">B62</f>
        <v>0</v>
      </c>
      <c r="F62" s="203">
        <f t="shared" si="271"/>
        <v>1</v>
      </c>
      <c r="G62" s="192" t="str">
        <f t="shared" si="272"/>
        <v/>
      </c>
      <c r="H62" s="204"/>
      <c r="I62" s="382"/>
      <c r="J62" s="237">
        <f t="shared" si="273"/>
        <v>0</v>
      </c>
      <c r="K62" s="238" t="str">
        <f t="shared" si="274"/>
        <v/>
      </c>
      <c r="L62" s="338"/>
      <c r="M62" s="341"/>
      <c r="N62" s="336" t="str">
        <f>IF(LEN(SWDATA!F47)=0,"",N61)</f>
        <v/>
      </c>
      <c r="O62" s="295" t="str">
        <f>IF(LEN(SWDATA!G47)=0,"",O61)</f>
        <v/>
      </c>
      <c r="P62" s="296" t="str">
        <f>IF(LEN(SWDATA!C47)=0,"",SWDATA!C47)</f>
        <v/>
      </c>
      <c r="Q62" s="310" t="str">
        <f t="shared" si="198"/>
        <v/>
      </c>
      <c r="R62" s="223" t="s">
        <v>261</v>
      </c>
      <c r="S62" s="224" t="s">
        <v>485</v>
      </c>
      <c r="T62" s="224"/>
      <c r="U62" s="264" t="s">
        <v>581</v>
      </c>
      <c r="V62" s="205" t="s">
        <v>221</v>
      </c>
      <c r="W62" s="265">
        <f>IF(OR(Is_Loading,LEN($A62)=0),"",SWDATA!P47)</f>
        <v>0</v>
      </c>
      <c r="X62" s="266">
        <f>IF(OR(Is_Loading,LEN($A62)=0),"",SWDATA!Q47)</f>
        <v>0</v>
      </c>
      <c r="Y62" s="266">
        <f>IF(OR(Is_Loading,LEN($A62)=0),"",SWDATA!R47)</f>
        <v>0</v>
      </c>
      <c r="Z62" s="265" t="str">
        <f t="shared" ref="Z62" si="793">IF($A62=0,"",CHOOSE($F62,SUM(W62:Y62),SUM(W62:Y62)/3,Y62))</f>
        <v/>
      </c>
      <c r="AA62" s="265">
        <f>IF(OR(Is_Loading,LEN($A62)=0),"",SWDATA!T47)</f>
        <v>0</v>
      </c>
      <c r="AB62" s="266">
        <f>IF(OR(Is_Loading,LEN($A62)=0),"",SWDATA!U47)</f>
        <v>0</v>
      </c>
      <c r="AC62" s="266">
        <f>IF(OR(Is_Loading,LEN($A62)=0),"",SWDATA!V47)</f>
        <v>0</v>
      </c>
      <c r="AD62" s="265" t="str">
        <f t="shared" si="276"/>
        <v/>
      </c>
      <c r="AE62" s="265">
        <f>IF(OR(Is_Loading,LEN($A62)=0),"",SWDATA!X47)</f>
        <v>0</v>
      </c>
      <c r="AF62" s="266">
        <f>IF(OR(Is_Loading,LEN($A62)=0),"",SWDATA!Y47)</f>
        <v>0</v>
      </c>
      <c r="AG62" s="266">
        <f>IF(OR(Is_Loading,LEN($A62)=0),"",SWDATA!Z47)</f>
        <v>0</v>
      </c>
      <c r="AH62" s="265" t="str">
        <f t="shared" si="277"/>
        <v/>
      </c>
      <c r="AI62" s="265">
        <f>IF(OR(Is_Loading,LEN($A62)=0),"",SWDATA!AB47)</f>
        <v>0</v>
      </c>
      <c r="AJ62" s="266">
        <f>IF(OR(Is_Loading,LEN($A62)=0),"",SWDATA!AC47)</f>
        <v>0</v>
      </c>
      <c r="AK62" s="266">
        <f>IF(OR(Is_Loading,LEN($A62)=0),"",SWDATA!AD47)</f>
        <v>0</v>
      </c>
      <c r="AL62" s="265" t="str">
        <f t="shared" si="278"/>
        <v/>
      </c>
      <c r="AM62" s="265">
        <f>IF(OR(Is_Loading,LEN($A62)=0),"",SWDATA!AF47)</f>
        <v>0</v>
      </c>
      <c r="AN62" s="266">
        <f>IF(OR(Is_Loading,LEN($A62)=0),"",SWDATA!AG47)</f>
        <v>0</v>
      </c>
      <c r="AO62" s="320">
        <f>IF(OR(Is_Loading,LEN($A62)=0),"",SWDATA!AH47)</f>
        <v>0</v>
      </c>
      <c r="AP62" s="317" t="str">
        <f t="shared" si="279"/>
        <v/>
      </c>
      <c r="AQ62" s="265">
        <f>IF(OR(Is_Loading,LEN($A62)=0),"",SWDATA!AJ47)</f>
        <v>0</v>
      </c>
      <c r="AR62" s="266">
        <f>IF(OR(Is_Loading,LEN($A62)=0),"",SWDATA!AK47)</f>
        <v>0</v>
      </c>
      <c r="AS62" s="266">
        <f>IF(OR(Is_Loading,LEN($A62)=0),"",SWDATA!AL47)</f>
        <v>0</v>
      </c>
      <c r="AT62" s="265" t="str">
        <f t="shared" si="280"/>
        <v/>
      </c>
      <c r="AU62" s="265">
        <f>IF(OR(Is_Loading,LEN($A62)=0),"",SWDATA!AN47)</f>
        <v>0</v>
      </c>
      <c r="AV62" s="266">
        <f>IF(OR(Is_Loading,LEN($A62)=0),"",SWDATA!AO47)</f>
        <v>0</v>
      </c>
      <c r="AW62" s="266">
        <f>IF(OR(Is_Loading,LEN($A62)=0),"",SWDATA!AP47)</f>
        <v>0</v>
      </c>
      <c r="AX62" s="265" t="str">
        <f t="shared" si="281"/>
        <v/>
      </c>
      <c r="AY62" s="265">
        <f>IF(OR(Is_Loading,LEN($A62)=0),"",SWDATA!AR47)</f>
        <v>0</v>
      </c>
      <c r="AZ62" s="266">
        <f>IF(OR(Is_Loading,LEN($A62)=0),"",SWDATA!AS47)</f>
        <v>0</v>
      </c>
      <c r="BA62" s="266">
        <f>IF(OR(Is_Loading,LEN($A62)=0),"",SWDATA!AT47)</f>
        <v>0</v>
      </c>
      <c r="BB62" s="265" t="str">
        <f t="shared" si="282"/>
        <v/>
      </c>
      <c r="BC62" s="265">
        <f>IF(OR(Is_Loading,LEN($A62)=0),"",SWDATA!AV47)</f>
        <v>0</v>
      </c>
      <c r="BD62" s="266">
        <f>IF(OR(Is_Loading,LEN($A62)=0),"",SWDATA!AW47)</f>
        <v>0</v>
      </c>
      <c r="BE62" s="320">
        <f>IF(OR(Is_Loading,LEN($A62)=0),"",SWDATA!AX47)</f>
        <v>0</v>
      </c>
      <c r="BF62" s="317" t="str">
        <f t="shared" si="283"/>
        <v/>
      </c>
      <c r="BG62"/>
      <c r="BH62"/>
      <c r="BI62"/>
      <c r="BJ62"/>
      <c r="BK62"/>
      <c r="BL62"/>
      <c r="BM62"/>
      <c r="BN62"/>
      <c r="BO62"/>
      <c r="BP62"/>
      <c r="BQ62"/>
      <c r="BR62"/>
      <c r="BS62"/>
      <c r="BT62"/>
      <c r="BU62"/>
      <c r="BV62"/>
      <c r="BW62"/>
      <c r="BX62"/>
      <c r="BY62"/>
      <c r="BZ62"/>
      <c r="CA62"/>
      <c r="CB62"/>
      <c r="CC62"/>
      <c r="CD62"/>
      <c r="CE62"/>
      <c r="CF62"/>
      <c r="CG62"/>
      <c r="CH62"/>
      <c r="CI62"/>
      <c r="CJ62"/>
      <c r="CK62"/>
      <c r="CL62"/>
      <c r="CM62"/>
      <c r="CN62" s="201"/>
      <c r="CO62" s="201"/>
      <c r="CP62" s="201"/>
      <c r="CQ62" s="201"/>
      <c r="CR62" s="201"/>
      <c r="CS62" s="201"/>
      <c r="CT62" s="201"/>
      <c r="CU62" s="201"/>
      <c r="CV62" s="201"/>
      <c r="CW62" s="201"/>
      <c r="CX62" s="201"/>
      <c r="CY62" s="201"/>
      <c r="CZ62" s="201"/>
      <c r="DA62" s="201"/>
      <c r="DB62" s="201"/>
      <c r="DC62" s="201"/>
      <c r="DD62" s="201"/>
      <c r="DE62" s="201"/>
      <c r="DF62" s="201"/>
      <c r="DG62" s="201"/>
      <c r="DH62" s="201"/>
      <c r="DI62" s="201"/>
      <c r="DJ62" s="201"/>
      <c r="DK62" s="201"/>
      <c r="DL62" s="201"/>
      <c r="DM62" s="201"/>
      <c r="DN62" s="201"/>
      <c r="DO62" s="374"/>
      <c r="DP62" s="374"/>
      <c r="DQ62" s="374"/>
      <c r="DR62" s="374"/>
      <c r="DS62" s="361"/>
      <c r="DT62" s="361"/>
      <c r="DU62" s="364"/>
      <c r="DV62" s="364"/>
      <c r="DW62" s="364"/>
      <c r="DX62" s="364">
        <v>1</v>
      </c>
      <c r="DY62" s="364">
        <f t="shared" si="760"/>
        <v>0</v>
      </c>
      <c r="DZ62" s="364">
        <f t="shared" si="761"/>
        <v>0</v>
      </c>
      <c r="EA62" s="364">
        <f t="shared" si="762"/>
        <v>1</v>
      </c>
      <c r="EB62" s="364">
        <f t="shared" si="763"/>
        <v>0</v>
      </c>
      <c r="EC62" s="364">
        <f t="shared" si="764"/>
        <v>0</v>
      </c>
      <c r="ED62" s="364">
        <f t="shared" si="765"/>
        <v>1</v>
      </c>
      <c r="EE62" s="364">
        <f t="shared" si="766"/>
        <v>0</v>
      </c>
      <c r="EF62" s="364">
        <f t="shared" si="767"/>
        <v>0</v>
      </c>
      <c r="EG62" s="364">
        <f t="shared" si="768"/>
        <v>1</v>
      </c>
      <c r="EH62" s="364">
        <f t="shared" si="769"/>
        <v>0</v>
      </c>
      <c r="EI62" s="364">
        <f t="shared" si="770"/>
        <v>0</v>
      </c>
      <c r="EJ62" s="364">
        <f t="shared" si="771"/>
        <v>1</v>
      </c>
      <c r="EK62" s="364">
        <f t="shared" si="772"/>
        <v>0</v>
      </c>
      <c r="EL62" s="364">
        <f t="shared" si="773"/>
        <v>0</v>
      </c>
      <c r="EM62" s="364">
        <f t="shared" si="774"/>
        <v>1</v>
      </c>
      <c r="EN62" s="364">
        <f t="shared" si="775"/>
        <v>0</v>
      </c>
      <c r="EO62" s="364">
        <f t="shared" si="776"/>
        <v>0</v>
      </c>
      <c r="EP62" s="364">
        <f t="shared" si="777"/>
        <v>1</v>
      </c>
      <c r="EQ62" s="364">
        <f t="shared" si="778"/>
        <v>0</v>
      </c>
      <c r="ER62" s="364">
        <f t="shared" si="779"/>
        <v>0</v>
      </c>
      <c r="ES62" s="364">
        <f t="shared" si="780"/>
        <v>1</v>
      </c>
      <c r="ET62" s="364">
        <f t="shared" si="781"/>
        <v>0</v>
      </c>
      <c r="EU62" s="364">
        <f t="shared" si="782"/>
        <v>0</v>
      </c>
      <c r="EV62" s="364">
        <f t="shared" si="783"/>
        <v>1</v>
      </c>
      <c r="EW62" s="364">
        <f t="shared" si="784"/>
        <v>0</v>
      </c>
      <c r="EX62" s="364">
        <f t="shared" si="785"/>
        <v>0</v>
      </c>
      <c r="EY62" s="364">
        <f t="shared" si="786"/>
        <v>1</v>
      </c>
      <c r="EZ62" s="364">
        <f t="shared" si="787"/>
        <v>0</v>
      </c>
      <c r="FA62" s="364">
        <f t="shared" si="788"/>
        <v>0</v>
      </c>
      <c r="FB62" s="364">
        <f t="shared" si="789"/>
        <v>1</v>
      </c>
      <c r="FC62" s="364">
        <f t="shared" si="790"/>
        <v>0</v>
      </c>
      <c r="FD62" s="364">
        <f t="shared" si="791"/>
        <v>0</v>
      </c>
      <c r="FE62" s="361"/>
      <c r="FF62" s="361"/>
      <c r="FG62" s="361"/>
      <c r="FH62" s="361"/>
      <c r="FI62" s="361"/>
      <c r="FJ62" s="361"/>
      <c r="FK62" s="361"/>
      <c r="FL62" s="361"/>
      <c r="FM62" s="361"/>
      <c r="FN62" s="361"/>
      <c r="FO62" s="361"/>
      <c r="FP62" s="361"/>
      <c r="FQ62" s="361"/>
      <c r="FR62" s="361"/>
      <c r="FS62" s="361"/>
      <c r="FT62" s="361"/>
      <c r="FU62" s="361"/>
      <c r="FV62" s="361"/>
      <c r="FW62" s="361"/>
      <c r="FX62" s="361"/>
      <c r="FY62" s="361"/>
      <c r="FZ62" s="361"/>
      <c r="GA62" s="361"/>
      <c r="GB62" s="361"/>
      <c r="GC62" s="361"/>
      <c r="GD62" s="361"/>
      <c r="GE62" s="361"/>
      <c r="GF62" s="361"/>
      <c r="GG62" s="297"/>
      <c r="GH62" s="297"/>
      <c r="GI62" s="297"/>
      <c r="GJ62" s="297"/>
      <c r="GK62" s="297"/>
      <c r="GL62" s="297"/>
      <c r="GM62" s="297"/>
      <c r="GN62" s="297"/>
      <c r="GO62" s="297"/>
      <c r="GP62" s="297"/>
      <c r="GQ62" s="297"/>
      <c r="GR62" s="297"/>
      <c r="GS62" s="297"/>
      <c r="GT62" s="297"/>
      <c r="GU62" s="297"/>
      <c r="GV62" s="297"/>
      <c r="GW62" s="297"/>
      <c r="GX62" s="297"/>
      <c r="GY62" s="297"/>
      <c r="GZ62" s="297"/>
    </row>
    <row r="63" spans="1:211" s="390" customFormat="1" ht="15" customHeight="1" thickBot="1" x14ac:dyDescent="0.25">
      <c r="A63" s="389">
        <f>SWDATA!O48</f>
        <v>0</v>
      </c>
      <c r="B63" s="389">
        <f>SWDATA!M48</f>
        <v>0</v>
      </c>
      <c r="C63" s="390">
        <f>IF(AND(SWDATA!M48=1,SWDATA!Q48="promotions"),SWDATA!P48,0)</f>
        <v>0</v>
      </c>
      <c r="D63" s="391">
        <f>ROW(SWDATA!M48)</f>
        <v>48</v>
      </c>
      <c r="E63" s="392">
        <f t="shared" si="792"/>
        <v>0</v>
      </c>
      <c r="F63" s="393">
        <f t="shared" si="271"/>
        <v>1</v>
      </c>
      <c r="G63" s="389" t="str">
        <f t="shared" si="272"/>
        <v/>
      </c>
      <c r="H63" s="394"/>
      <c r="I63" s="395"/>
      <c r="J63" s="396">
        <f t="shared" si="273"/>
        <v>0</v>
      </c>
      <c r="K63" s="397" t="str">
        <f t="shared" si="274"/>
        <v/>
      </c>
      <c r="L63" s="398"/>
      <c r="M63" s="399"/>
      <c r="N63" s="400" t="str">
        <f>IF(LEN(SWDATA!F48)=0,"",N62)</f>
        <v/>
      </c>
      <c r="O63" s="401" t="str">
        <f>IF(LEN(SWDATA!G48)=0,"",O62)</f>
        <v/>
      </c>
      <c r="P63" s="402" t="str">
        <f>IF(LEN(SWDATA!C48)=0,"",SWDATA!C48)</f>
        <v/>
      </c>
      <c r="Q63" s="403" t="str">
        <f t="shared" si="198"/>
        <v/>
      </c>
      <c r="R63" s="404" t="s">
        <v>261</v>
      </c>
      <c r="S63" s="405" t="s">
        <v>485</v>
      </c>
      <c r="T63" s="405"/>
      <c r="U63" s="406" t="s">
        <v>590</v>
      </c>
      <c r="V63" s="407" t="s">
        <v>221</v>
      </c>
      <c r="W63" s="408">
        <f>IF(OR(Is_Loading,LEN($A63)=0),"",SWDATA!P48)</f>
        <v>0</v>
      </c>
      <c r="X63" s="409">
        <f>IF(OR(Is_Loading,LEN($A63)=0),"",SWDATA!Q48)</f>
        <v>0</v>
      </c>
      <c r="Y63" s="409">
        <f>IF(OR(Is_Loading,LEN($A63)=0),"",SWDATA!R48)</f>
        <v>0</v>
      </c>
      <c r="Z63" s="408" t="str">
        <f t="shared" ref="Z63" si="794">IF($A63=0,"",CHOOSE($F63,SUM(W63:Y63),SUM(W63:Y63)/3,Y63))</f>
        <v/>
      </c>
      <c r="AA63" s="408">
        <f>IF(OR(Is_Loading,LEN($A63)=0),"",SWDATA!T48)</f>
        <v>0</v>
      </c>
      <c r="AB63" s="409">
        <f>IF(OR(Is_Loading,LEN($A63)=0),"",SWDATA!U48)</f>
        <v>0</v>
      </c>
      <c r="AC63" s="409">
        <f>IF(OR(Is_Loading,LEN($A63)=0),"",SWDATA!V48)</f>
        <v>0</v>
      </c>
      <c r="AD63" s="408" t="str">
        <f t="shared" si="276"/>
        <v/>
      </c>
      <c r="AE63" s="408">
        <f>IF(OR(Is_Loading,LEN($A63)=0),"",SWDATA!X48)</f>
        <v>0</v>
      </c>
      <c r="AF63" s="409">
        <f>IF(OR(Is_Loading,LEN($A63)=0),"",SWDATA!Y48)</f>
        <v>0</v>
      </c>
      <c r="AG63" s="409">
        <f>IF(OR(Is_Loading,LEN($A63)=0),"",SWDATA!Z48)</f>
        <v>0</v>
      </c>
      <c r="AH63" s="408" t="str">
        <f t="shared" si="277"/>
        <v/>
      </c>
      <c r="AI63" s="408">
        <f>IF(OR(Is_Loading,LEN($A63)=0),"",SWDATA!AB48)</f>
        <v>0</v>
      </c>
      <c r="AJ63" s="409">
        <f>IF(OR(Is_Loading,LEN($A63)=0),"",SWDATA!AC48)</f>
        <v>0</v>
      </c>
      <c r="AK63" s="409">
        <f>IF(OR(Is_Loading,LEN($A63)=0),"",SWDATA!AD48)</f>
        <v>0</v>
      </c>
      <c r="AL63" s="408" t="str">
        <f t="shared" si="278"/>
        <v/>
      </c>
      <c r="AM63" s="408">
        <f>IF(OR(Is_Loading,LEN($A63)=0),"",SWDATA!AF48)</f>
        <v>0</v>
      </c>
      <c r="AN63" s="409">
        <f>IF(OR(Is_Loading,LEN($A63)=0),"",SWDATA!AG48)</f>
        <v>0</v>
      </c>
      <c r="AO63" s="410">
        <f>IF(OR(Is_Loading,LEN($A63)=0),"",SWDATA!AH48)</f>
        <v>0</v>
      </c>
      <c r="AP63" s="411" t="str">
        <f t="shared" si="279"/>
        <v/>
      </c>
      <c r="AQ63" s="408">
        <f>IF(OR(Is_Loading,LEN($A63)=0),"",SWDATA!AJ48)</f>
        <v>0</v>
      </c>
      <c r="AR63" s="409">
        <f>IF(OR(Is_Loading,LEN($A63)=0),"",SWDATA!AK48)</f>
        <v>0</v>
      </c>
      <c r="AS63" s="409">
        <f>IF(OR(Is_Loading,LEN($A63)=0),"",SWDATA!AL48)</f>
        <v>0</v>
      </c>
      <c r="AT63" s="408" t="str">
        <f t="shared" si="280"/>
        <v/>
      </c>
      <c r="AU63" s="408">
        <f>IF(OR(Is_Loading,LEN($A63)=0),"",SWDATA!AN48)</f>
        <v>0</v>
      </c>
      <c r="AV63" s="409">
        <f>IF(OR(Is_Loading,LEN($A63)=0),"",SWDATA!AO48)</f>
        <v>0</v>
      </c>
      <c r="AW63" s="409">
        <f>IF(OR(Is_Loading,LEN($A63)=0),"",SWDATA!AP48)</f>
        <v>0</v>
      </c>
      <c r="AX63" s="408" t="str">
        <f t="shared" si="281"/>
        <v/>
      </c>
      <c r="AY63" s="408">
        <f>IF(OR(Is_Loading,LEN($A63)=0),"",SWDATA!AR48)</f>
        <v>0</v>
      </c>
      <c r="AZ63" s="409">
        <f>IF(OR(Is_Loading,LEN($A63)=0),"",SWDATA!AS48)</f>
        <v>0</v>
      </c>
      <c r="BA63" s="409">
        <f>IF(OR(Is_Loading,LEN($A63)=0),"",SWDATA!AT48)</f>
        <v>0</v>
      </c>
      <c r="BB63" s="408" t="str">
        <f t="shared" si="282"/>
        <v/>
      </c>
      <c r="BC63" s="408">
        <f>IF(OR(Is_Loading,LEN($A63)=0),"",SWDATA!AV48)</f>
        <v>0</v>
      </c>
      <c r="BD63" s="409">
        <f>IF(OR(Is_Loading,LEN($A63)=0),"",SWDATA!AW48)</f>
        <v>0</v>
      </c>
      <c r="BE63" s="410">
        <f>IF(OR(Is_Loading,LEN($A63)=0),"",SWDATA!AX48)</f>
        <v>0</v>
      </c>
      <c r="BF63" s="411" t="str">
        <f t="shared" si="283"/>
        <v/>
      </c>
      <c r="BG63" s="412"/>
      <c r="BH63" s="412"/>
      <c r="BI63" s="412"/>
      <c r="BJ63" s="412"/>
      <c r="BK63" s="412"/>
      <c r="BL63" s="412"/>
      <c r="BM63" s="412"/>
      <c r="BN63" s="412"/>
      <c r="BO63" s="412"/>
      <c r="BP63" s="412"/>
      <c r="BQ63" s="412"/>
      <c r="BR63" s="412"/>
      <c r="BS63" s="412"/>
      <c r="BT63" s="412"/>
      <c r="BU63" s="412"/>
      <c r="BV63" s="412"/>
      <c r="BW63" s="412"/>
      <c r="BX63" s="412"/>
      <c r="BY63" s="412"/>
      <c r="BZ63" s="412"/>
      <c r="CA63" s="412"/>
      <c r="CB63" s="412"/>
      <c r="CC63" s="412"/>
      <c r="CD63" s="412"/>
      <c r="CE63" s="412"/>
      <c r="CF63" s="412"/>
      <c r="CG63" s="412"/>
      <c r="CH63" s="412"/>
      <c r="CI63" s="412"/>
      <c r="CJ63" s="412"/>
      <c r="CK63" s="412"/>
      <c r="CL63" s="412"/>
      <c r="CM63" s="412"/>
      <c r="DO63" s="395"/>
      <c r="DP63" s="395"/>
      <c r="DQ63" s="395"/>
      <c r="DR63" s="395"/>
      <c r="DS63" s="413"/>
      <c r="DT63" s="414"/>
      <c r="DU63" s="415"/>
      <c r="DV63" s="415"/>
      <c r="DW63" s="415"/>
      <c r="DX63" s="415">
        <v>1</v>
      </c>
      <c r="DY63" s="415">
        <f t="shared" si="760"/>
        <v>0</v>
      </c>
      <c r="DZ63" s="415">
        <f t="shared" si="761"/>
        <v>0</v>
      </c>
      <c r="EA63" s="415">
        <f t="shared" si="762"/>
        <v>1</v>
      </c>
      <c r="EB63" s="415">
        <f t="shared" si="763"/>
        <v>0</v>
      </c>
      <c r="EC63" s="415">
        <f t="shared" si="764"/>
        <v>0</v>
      </c>
      <c r="ED63" s="415">
        <f t="shared" si="765"/>
        <v>1</v>
      </c>
      <c r="EE63" s="415">
        <f t="shared" si="766"/>
        <v>0</v>
      </c>
      <c r="EF63" s="415">
        <f t="shared" si="767"/>
        <v>0</v>
      </c>
      <c r="EG63" s="415">
        <f t="shared" si="768"/>
        <v>1</v>
      </c>
      <c r="EH63" s="415">
        <f t="shared" si="769"/>
        <v>0</v>
      </c>
      <c r="EI63" s="415">
        <f t="shared" si="770"/>
        <v>0</v>
      </c>
      <c r="EJ63" s="415">
        <f t="shared" si="771"/>
        <v>1</v>
      </c>
      <c r="EK63" s="415">
        <f t="shared" si="772"/>
        <v>0</v>
      </c>
      <c r="EL63" s="415">
        <f t="shared" si="773"/>
        <v>0</v>
      </c>
      <c r="EM63" s="415">
        <f t="shared" si="774"/>
        <v>1</v>
      </c>
      <c r="EN63" s="415">
        <f t="shared" si="775"/>
        <v>0</v>
      </c>
      <c r="EO63" s="415">
        <f t="shared" si="776"/>
        <v>0</v>
      </c>
      <c r="EP63" s="415">
        <f t="shared" si="777"/>
        <v>1</v>
      </c>
      <c r="EQ63" s="415">
        <f t="shared" si="778"/>
        <v>0</v>
      </c>
      <c r="ER63" s="415">
        <f t="shared" si="779"/>
        <v>0</v>
      </c>
      <c r="ES63" s="415">
        <f t="shared" si="780"/>
        <v>1</v>
      </c>
      <c r="ET63" s="415">
        <f t="shared" si="781"/>
        <v>0</v>
      </c>
      <c r="EU63" s="415">
        <f t="shared" si="782"/>
        <v>0</v>
      </c>
      <c r="EV63" s="415">
        <f t="shared" si="783"/>
        <v>1</v>
      </c>
      <c r="EW63" s="415">
        <f t="shared" si="784"/>
        <v>0</v>
      </c>
      <c r="EX63" s="415">
        <f t="shared" si="785"/>
        <v>0</v>
      </c>
      <c r="EY63" s="415">
        <f t="shared" si="786"/>
        <v>1</v>
      </c>
      <c r="EZ63" s="415">
        <f t="shared" si="787"/>
        <v>0</v>
      </c>
      <c r="FA63" s="415">
        <f t="shared" si="788"/>
        <v>0</v>
      </c>
      <c r="FB63" s="415">
        <f t="shared" si="789"/>
        <v>1</v>
      </c>
      <c r="FC63" s="415">
        <f t="shared" si="790"/>
        <v>0</v>
      </c>
      <c r="FD63" s="415">
        <f t="shared" si="791"/>
        <v>0</v>
      </c>
      <c r="FE63" s="416"/>
      <c r="FF63" s="413"/>
      <c r="FG63" s="413"/>
      <c r="FH63" s="413"/>
      <c r="FI63" s="413"/>
      <c r="FJ63" s="413"/>
      <c r="FK63" s="413"/>
      <c r="FL63" s="413"/>
      <c r="FM63" s="413"/>
      <c r="FN63" s="413"/>
      <c r="FO63" s="413"/>
      <c r="FP63" s="413"/>
      <c r="FQ63" s="413"/>
      <c r="FR63" s="413"/>
      <c r="FS63" s="413"/>
      <c r="FT63" s="413"/>
      <c r="FU63" s="413"/>
      <c r="FV63" s="413"/>
      <c r="FW63" s="413"/>
      <c r="FX63" s="413"/>
      <c r="FY63" s="413"/>
      <c r="FZ63" s="413"/>
      <c r="GA63" s="413"/>
      <c r="GB63" s="413"/>
      <c r="GC63" s="413"/>
      <c r="GD63" s="413"/>
      <c r="GE63" s="413"/>
      <c r="GF63" s="413"/>
      <c r="GG63" s="417"/>
      <c r="GH63" s="417"/>
      <c r="GI63" s="417"/>
      <c r="GJ63" s="417"/>
      <c r="GK63" s="417"/>
      <c r="GL63" s="417"/>
      <c r="GM63" s="417"/>
      <c r="GN63" s="417"/>
      <c r="GO63" s="417"/>
      <c r="GP63" s="417"/>
      <c r="GQ63" s="417"/>
      <c r="GR63" s="417"/>
      <c r="GS63" s="417"/>
      <c r="GT63" s="417"/>
      <c r="GU63" s="417"/>
      <c r="GV63" s="417"/>
      <c r="GW63" s="417"/>
      <c r="GX63" s="417"/>
      <c r="GY63" s="417"/>
      <c r="GZ63" s="417"/>
      <c r="HA63" s="417"/>
      <c r="HB63" s="417"/>
      <c r="HC63" s="417"/>
    </row>
    <row r="64" spans="1:211" s="347" customFormat="1" ht="15" customHeight="1" thickTop="1" x14ac:dyDescent="0.2">
      <c r="A64" s="192">
        <f>SWDATA!O49</f>
        <v>0</v>
      </c>
      <c r="B64" s="192">
        <f>SWDATA!M49</f>
        <v>0</v>
      </c>
      <c r="C64" s="201">
        <f>IF(AND(SWDATA!M49=1,SWDATA!Q49="promotions"),SWDATA!P49,0)</f>
        <v>0</v>
      </c>
      <c r="D64" s="200">
        <f>ROW(SWDATA!M49)</f>
        <v>49</v>
      </c>
      <c r="E64" s="202">
        <f t="shared" si="792"/>
        <v>0</v>
      </c>
      <c r="F64" s="203">
        <f t="shared" si="271"/>
        <v>1</v>
      </c>
      <c r="G64" s="192" t="str">
        <f t="shared" si="272"/>
        <v/>
      </c>
      <c r="H64" s="311"/>
      <c r="I64" s="382"/>
      <c r="J64" s="237">
        <f t="shared" si="273"/>
        <v>0</v>
      </c>
      <c r="K64" s="238" t="str">
        <f t="shared" si="274"/>
        <v/>
      </c>
      <c r="L64" s="338"/>
      <c r="M64" s="340"/>
      <c r="N64" s="335" t="str">
        <f>IF(LEN(SWDATA!F49)=0,"",IF(LEN(SWDATA!G49)=0,"",IF($O$12="ID",MID(SWDATA!G49,FIND("|",SWDATA!G49)+1,FIND("~~",SWDATA!G49)-FIND("|",SWDATA!G49)-1),IF($O$12="Desc",RIGHT(SWDATA!G49,LEN(SWDATA!G49)-FIND("~~",SWDATA!G49)-1),RIGHT(SWDATA!G49,LEN(SWDATA!G49)-FIND("|",SWDATA!G49))))))</f>
        <v/>
      </c>
      <c r="O64" s="239" t="str">
        <f>IF(LEN(SWDATA!G49)=0,"",IF(LEN(SWDATA!H49)=0,"",IF($O$12="ID",MID(SWDATA!H49,FIND("|",SWDATA!H49)+1,FIND("~~",SWDATA!H49)-FIND("|",SWDATA!H49)-1),IF($O$12="Desc",RIGHT(SWDATA!H49,LEN(SWDATA!H49)-FIND("~~",SWDATA!H49)-1),RIGHT(SWDATA!H49,LEN(SWDATA!H49)-FIND("|",SWDATA!H49))))))</f>
        <v/>
      </c>
      <c r="P64" s="252" t="str">
        <f>IF(LEN(SWDATA!C49)=0,"",SWDATA!C49)</f>
        <v/>
      </c>
      <c r="Q64" s="310" t="str">
        <f t="shared" si="198"/>
        <v/>
      </c>
      <c r="R64" s="223" t="s">
        <v>261</v>
      </c>
      <c r="S64" s="224" t="s">
        <v>485</v>
      </c>
      <c r="T64" s="224"/>
      <c r="U64" s="263" t="s">
        <v>583</v>
      </c>
      <c r="V64" s="205" t="s">
        <v>221</v>
      </c>
      <c r="W64" s="265">
        <f>IF(OR(Is_Loading,LEN($A64)=0),"",SWDATA!P49)</f>
        <v>0</v>
      </c>
      <c r="X64" s="266">
        <f>IF(OR(Is_Loading,LEN($A64)=0),"",SWDATA!Q49)</f>
        <v>0</v>
      </c>
      <c r="Y64" s="266">
        <f>IF(OR(Is_Loading,LEN($A64)=0),"",SWDATA!R49)</f>
        <v>0</v>
      </c>
      <c r="Z64" s="265" t="str">
        <f t="shared" ref="Z64" si="795">IF($A64=0,"",CHOOSE($F64,SUM(W64:Y64),SUM(W64:Y64)/3,Y64))</f>
        <v/>
      </c>
      <c r="AA64" s="265">
        <f>IF(OR(Is_Loading,LEN($A64)=0),"",SWDATA!T49)</f>
        <v>0</v>
      </c>
      <c r="AB64" s="266">
        <f>IF(OR(Is_Loading,LEN($A64)=0),"",SWDATA!U49)</f>
        <v>0</v>
      </c>
      <c r="AC64" s="266">
        <f>IF(OR(Is_Loading,LEN($A64)=0),"",SWDATA!V49)</f>
        <v>0</v>
      </c>
      <c r="AD64" s="265" t="str">
        <f t="shared" si="276"/>
        <v/>
      </c>
      <c r="AE64" s="265">
        <f>IF(OR(Is_Loading,LEN($A64)=0),"",SWDATA!X49)</f>
        <v>0</v>
      </c>
      <c r="AF64" s="266">
        <f>IF(OR(Is_Loading,LEN($A64)=0),"",SWDATA!Y49)</f>
        <v>0</v>
      </c>
      <c r="AG64" s="266">
        <f>IF(OR(Is_Loading,LEN($A64)=0),"",SWDATA!Z49)</f>
        <v>0</v>
      </c>
      <c r="AH64" s="265" t="str">
        <f t="shared" si="277"/>
        <v/>
      </c>
      <c r="AI64" s="265">
        <f>IF(OR(Is_Loading,LEN($A64)=0),"",SWDATA!AB49)</f>
        <v>0</v>
      </c>
      <c r="AJ64" s="266">
        <f>IF(OR(Is_Loading,LEN($A64)=0),"",SWDATA!AC49)</f>
        <v>0</v>
      </c>
      <c r="AK64" s="266">
        <f>IF(OR(Is_Loading,LEN($A64)=0),"",SWDATA!AD49)</f>
        <v>0</v>
      </c>
      <c r="AL64" s="265" t="str">
        <f t="shared" si="278"/>
        <v/>
      </c>
      <c r="AM64" s="265">
        <f>IF(OR(Is_Loading,LEN($A64)=0),"",SWDATA!AF49)</f>
        <v>0</v>
      </c>
      <c r="AN64" s="266">
        <f>IF(OR(Is_Loading,LEN($A64)=0),"",SWDATA!AG49)</f>
        <v>0</v>
      </c>
      <c r="AO64" s="320">
        <f>IF(OR(Is_Loading,LEN($A64)=0),"",SWDATA!AH49)</f>
        <v>0</v>
      </c>
      <c r="AP64" s="317" t="str">
        <f t="shared" si="279"/>
        <v/>
      </c>
      <c r="AQ64" s="265">
        <f>IF(OR(Is_Loading,LEN($A64)=0),"",SWDATA!AJ49)</f>
        <v>0</v>
      </c>
      <c r="AR64" s="266">
        <f>IF(OR(Is_Loading,LEN($A64)=0),"",SWDATA!AK49)</f>
        <v>0</v>
      </c>
      <c r="AS64" s="266">
        <f>IF(OR(Is_Loading,LEN($A64)=0),"",SWDATA!AL49)</f>
        <v>0</v>
      </c>
      <c r="AT64" s="265" t="str">
        <f t="shared" si="280"/>
        <v/>
      </c>
      <c r="AU64" s="265">
        <f>IF(OR(Is_Loading,LEN($A64)=0),"",SWDATA!AN49)</f>
        <v>0</v>
      </c>
      <c r="AV64" s="266">
        <f>IF(OR(Is_Loading,LEN($A64)=0),"",SWDATA!AO49)</f>
        <v>0</v>
      </c>
      <c r="AW64" s="266">
        <f>IF(OR(Is_Loading,LEN($A64)=0),"",SWDATA!AP49)</f>
        <v>0</v>
      </c>
      <c r="AX64" s="265" t="str">
        <f t="shared" si="281"/>
        <v/>
      </c>
      <c r="AY64" s="265">
        <f>IF(OR(Is_Loading,LEN($A64)=0),"",SWDATA!AR49)</f>
        <v>0</v>
      </c>
      <c r="AZ64" s="266">
        <f>IF(OR(Is_Loading,LEN($A64)=0),"",SWDATA!AS49)</f>
        <v>0</v>
      </c>
      <c r="BA64" s="266">
        <f>IF(OR(Is_Loading,LEN($A64)=0),"",SWDATA!AT49)</f>
        <v>0</v>
      </c>
      <c r="BB64" s="265" t="str">
        <f t="shared" si="282"/>
        <v/>
      </c>
      <c r="BC64" s="265">
        <f>IF(OR(Is_Loading,LEN($A64)=0),"",SWDATA!AV49)</f>
        <v>0</v>
      </c>
      <c r="BD64" s="266">
        <f>IF(OR(Is_Loading,LEN($A64)=0),"",SWDATA!AW49)</f>
        <v>0</v>
      </c>
      <c r="BE64" s="320">
        <f>IF(OR(Is_Loading,LEN($A64)=0),"",SWDATA!AX49)</f>
        <v>0</v>
      </c>
      <c r="BF64" s="317" t="str">
        <f t="shared" si="283"/>
        <v/>
      </c>
      <c r="BG64"/>
      <c r="BH64"/>
      <c r="BI64"/>
      <c r="BJ64"/>
      <c r="BK64"/>
      <c r="BL64"/>
      <c r="BM64"/>
      <c r="BN64"/>
      <c r="BO64"/>
      <c r="BP64"/>
      <c r="BQ64"/>
      <c r="BR64"/>
      <c r="BS64"/>
      <c r="BT64"/>
      <c r="BU64"/>
      <c r="BV64"/>
      <c r="BW64"/>
      <c r="BX64"/>
      <c r="BY64"/>
      <c r="BZ64"/>
      <c r="CA64"/>
      <c r="CB64"/>
      <c r="CC64"/>
      <c r="CD64"/>
      <c r="CE64"/>
      <c r="CF64"/>
      <c r="CG64"/>
      <c r="CH64"/>
      <c r="CI64"/>
      <c r="CJ64"/>
      <c r="CK64"/>
      <c r="CL64"/>
      <c r="CM64"/>
      <c r="CN64" s="201"/>
      <c r="CO64" s="201"/>
      <c r="CP64" s="201"/>
      <c r="CQ64" s="201"/>
      <c r="CR64" s="201"/>
      <c r="CS64" s="201"/>
      <c r="CT64" s="201"/>
      <c r="CU64" s="201"/>
      <c r="CV64" s="201"/>
      <c r="CW64" s="201"/>
      <c r="CX64" s="201"/>
      <c r="CY64" s="201"/>
      <c r="CZ64" s="201"/>
      <c r="DA64" s="201"/>
      <c r="DB64" s="201"/>
      <c r="DC64" s="201"/>
      <c r="DD64" s="201"/>
      <c r="DE64" s="201"/>
      <c r="DF64" s="201"/>
      <c r="DG64" s="201"/>
      <c r="DH64" s="201"/>
      <c r="DI64" s="201"/>
      <c r="DJ64" s="201"/>
      <c r="DK64" s="201"/>
      <c r="DL64" s="201"/>
      <c r="DM64" s="201"/>
      <c r="DN64" s="201"/>
      <c r="DO64" s="374"/>
      <c r="DP64" s="374"/>
      <c r="DQ64" s="374"/>
      <c r="DR64" s="374"/>
      <c r="DS64" s="361"/>
      <c r="DT64" s="375"/>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77"/>
      <c r="FF64" s="361"/>
      <c r="FG64" s="361"/>
      <c r="FH64" s="361"/>
      <c r="FI64" s="361"/>
      <c r="FJ64" s="361"/>
      <c r="FK64" s="361"/>
      <c r="FL64" s="361"/>
      <c r="FM64" s="361"/>
      <c r="FN64" s="361"/>
      <c r="FO64" s="361"/>
      <c r="FP64" s="361"/>
      <c r="FQ64" s="361"/>
      <c r="FR64" s="361"/>
      <c r="FS64" s="361"/>
      <c r="FT64" s="361"/>
      <c r="FU64" s="361"/>
      <c r="FV64" s="361"/>
      <c r="FW64" s="361"/>
      <c r="FX64" s="361"/>
      <c r="FY64" s="361"/>
      <c r="FZ64" s="361"/>
      <c r="GA64" s="361"/>
      <c r="GB64" s="361"/>
      <c r="GC64" s="361"/>
      <c r="GD64" s="361"/>
      <c r="GE64" s="361"/>
      <c r="GF64" s="361"/>
      <c r="GG64" s="297"/>
      <c r="GH64" s="297"/>
      <c r="GI64" s="297"/>
      <c r="GJ64" s="297"/>
      <c r="GK64" s="297"/>
      <c r="GL64" s="297"/>
      <c r="GM64" s="297"/>
      <c r="GN64" s="297"/>
      <c r="GO64" s="297"/>
      <c r="GP64" s="297"/>
      <c r="GQ64" s="297"/>
      <c r="GR64" s="297"/>
      <c r="GS64" s="297"/>
      <c r="GT64" s="297"/>
      <c r="GU64" s="297"/>
      <c r="GV64" s="297"/>
      <c r="GW64" s="297"/>
      <c r="GX64" s="297"/>
      <c r="GY64" s="297"/>
      <c r="GZ64" s="297"/>
      <c r="HA64" s="297"/>
      <c r="HB64" s="297"/>
      <c r="HC64" s="297"/>
    </row>
    <row r="65" spans="1:211" s="347" customFormat="1" ht="15" customHeight="1" x14ac:dyDescent="0.2">
      <c r="A65" s="192">
        <f>SWDATA!O50</f>
        <v>0</v>
      </c>
      <c r="B65" s="192">
        <f>SWDATA!M50</f>
        <v>0</v>
      </c>
      <c r="C65" s="201">
        <f>IF(AND(SWDATA!M50=1,SWDATA!Q50="promotions"),SWDATA!P50,0)</f>
        <v>0</v>
      </c>
      <c r="D65" s="200">
        <f>ROW(SWDATA!M50)</f>
        <v>50</v>
      </c>
      <c r="E65" s="202">
        <f t="shared" si="792"/>
        <v>0</v>
      </c>
      <c r="F65" s="203">
        <f t="shared" si="271"/>
        <v>1</v>
      </c>
      <c r="G65" s="192" t="str">
        <f t="shared" si="272"/>
        <v/>
      </c>
      <c r="H65" s="204"/>
      <c r="I65" s="382"/>
      <c r="J65" s="237">
        <f t="shared" si="273"/>
        <v>0</v>
      </c>
      <c r="K65" s="238" t="str">
        <f t="shared" si="274"/>
        <v/>
      </c>
      <c r="L65" s="338"/>
      <c r="M65" s="341"/>
      <c r="N65" s="336" t="str">
        <f>IF(LEN(SWDATA!F50)=0,"",N64)</f>
        <v/>
      </c>
      <c r="O65" s="295" t="str">
        <f>IF(LEN(SWDATA!G50)=0,"",O64)</f>
        <v/>
      </c>
      <c r="P65" s="296" t="str">
        <f>IF(LEN(SWDATA!C50)=0,"",SWDATA!C50)</f>
        <v/>
      </c>
      <c r="Q65" s="310" t="str">
        <f t="shared" si="198"/>
        <v/>
      </c>
      <c r="R65" s="223" t="s">
        <v>261</v>
      </c>
      <c r="S65" s="224" t="s">
        <v>485</v>
      </c>
      <c r="T65" s="224"/>
      <c r="U65" s="264" t="s">
        <v>580</v>
      </c>
      <c r="V65" s="205" t="s">
        <v>221</v>
      </c>
      <c r="W65" s="265">
        <f>IF(OR(Is_Loading,LEN($A65)=0),"",SWDATA!P50)</f>
        <v>0</v>
      </c>
      <c r="X65" s="266">
        <f>IF(OR(Is_Loading,LEN($A65)=0),"",SWDATA!Q50)</f>
        <v>0</v>
      </c>
      <c r="Y65" s="266">
        <f>IF(OR(Is_Loading,LEN($A65)=0),"",SWDATA!R50)</f>
        <v>0</v>
      </c>
      <c r="Z65" s="265" t="str">
        <f t="shared" ref="Z65:Z66" si="796">IF($A65=0,"",CHOOSE($F65,SUM(W65:Y65),SUM(W65:Y65)/3,Y65))</f>
        <v/>
      </c>
      <c r="AA65" s="265">
        <f>IF(OR(Is_Loading,LEN($A65)=0),"",SWDATA!T50)</f>
        <v>0</v>
      </c>
      <c r="AB65" s="266">
        <f>IF(OR(Is_Loading,LEN($A65)=0),"",SWDATA!U50)</f>
        <v>0</v>
      </c>
      <c r="AC65" s="266">
        <f>IF(OR(Is_Loading,LEN($A65)=0),"",SWDATA!V50)</f>
        <v>0</v>
      </c>
      <c r="AD65" s="265" t="str">
        <f t="shared" si="276"/>
        <v/>
      </c>
      <c r="AE65" s="265">
        <f>IF(OR(Is_Loading,LEN($A65)=0),"",SWDATA!X50)</f>
        <v>0</v>
      </c>
      <c r="AF65" s="266">
        <f>IF(OR(Is_Loading,LEN($A65)=0),"",SWDATA!Y50)</f>
        <v>0</v>
      </c>
      <c r="AG65" s="266">
        <f>IF(OR(Is_Loading,LEN($A65)=0),"",SWDATA!Z50)</f>
        <v>0</v>
      </c>
      <c r="AH65" s="265" t="str">
        <f t="shared" si="277"/>
        <v/>
      </c>
      <c r="AI65" s="265">
        <f>IF(OR(Is_Loading,LEN($A65)=0),"",SWDATA!AB50)</f>
        <v>0</v>
      </c>
      <c r="AJ65" s="266">
        <f>IF(OR(Is_Loading,LEN($A65)=0),"",SWDATA!AC50)</f>
        <v>0</v>
      </c>
      <c r="AK65" s="266">
        <f>IF(OR(Is_Loading,LEN($A65)=0),"",SWDATA!AD50)</f>
        <v>0</v>
      </c>
      <c r="AL65" s="265" t="str">
        <f t="shared" si="278"/>
        <v/>
      </c>
      <c r="AM65" s="265">
        <f>IF(OR(Is_Loading,LEN($A65)=0),"",SWDATA!AF50)</f>
        <v>0</v>
      </c>
      <c r="AN65" s="266">
        <f>IF(OR(Is_Loading,LEN($A65)=0),"",SWDATA!AG50)</f>
        <v>0</v>
      </c>
      <c r="AO65" s="320">
        <f>IF(OR(Is_Loading,LEN($A65)=0),"",SWDATA!AH50)</f>
        <v>0</v>
      </c>
      <c r="AP65" s="317" t="str">
        <f t="shared" si="279"/>
        <v/>
      </c>
      <c r="AQ65" s="265">
        <f>IF(OR(Is_Loading,LEN($A65)=0),"",SWDATA!AJ50)</f>
        <v>0</v>
      </c>
      <c r="AR65" s="266">
        <f>IF(OR(Is_Loading,LEN($A65)=0),"",SWDATA!AK50)</f>
        <v>0</v>
      </c>
      <c r="AS65" s="266">
        <f>IF(OR(Is_Loading,LEN($A65)=0),"",SWDATA!AL50)</f>
        <v>0</v>
      </c>
      <c r="AT65" s="265" t="str">
        <f t="shared" si="280"/>
        <v/>
      </c>
      <c r="AU65" s="265">
        <f>IF(OR(Is_Loading,LEN($A65)=0),"",SWDATA!AN50)</f>
        <v>0</v>
      </c>
      <c r="AV65" s="266">
        <f>IF(OR(Is_Loading,LEN($A65)=0),"",SWDATA!AO50)</f>
        <v>0</v>
      </c>
      <c r="AW65" s="266">
        <f>IF(OR(Is_Loading,LEN($A65)=0),"",SWDATA!AP50)</f>
        <v>0</v>
      </c>
      <c r="AX65" s="265" t="str">
        <f t="shared" si="281"/>
        <v/>
      </c>
      <c r="AY65" s="265">
        <f>IF(OR(Is_Loading,LEN($A65)=0),"",SWDATA!AR50)</f>
        <v>0</v>
      </c>
      <c r="AZ65" s="266">
        <f>IF(OR(Is_Loading,LEN($A65)=0),"",SWDATA!AS50)</f>
        <v>0</v>
      </c>
      <c r="BA65" s="266">
        <f>IF(OR(Is_Loading,LEN($A65)=0),"",SWDATA!AT50)</f>
        <v>0</v>
      </c>
      <c r="BB65" s="265" t="str">
        <f t="shared" si="282"/>
        <v/>
      </c>
      <c r="BC65" s="265">
        <f>IF(OR(Is_Loading,LEN($A65)=0),"",SWDATA!AV50)</f>
        <v>0</v>
      </c>
      <c r="BD65" s="266">
        <f>IF(OR(Is_Loading,LEN($A65)=0),"",SWDATA!AW50)</f>
        <v>0</v>
      </c>
      <c r="BE65" s="320">
        <f>IF(OR(Is_Loading,LEN($A65)=0),"",SWDATA!AX50)</f>
        <v>0</v>
      </c>
      <c r="BF65" s="317" t="str">
        <f t="shared" si="283"/>
        <v/>
      </c>
      <c r="BG65"/>
      <c r="BH65"/>
      <c r="BI65"/>
      <c r="BJ65"/>
      <c r="BK65"/>
      <c r="BL65"/>
      <c r="BM65"/>
      <c r="BN65"/>
      <c r="BO65"/>
      <c r="BP65"/>
      <c r="BQ65"/>
      <c r="BR65"/>
      <c r="BS65"/>
      <c r="BT65"/>
      <c r="BU65"/>
      <c r="BV65"/>
      <c r="BW65"/>
      <c r="BX65"/>
      <c r="BY65"/>
      <c r="BZ65"/>
      <c r="CA65"/>
      <c r="CB65"/>
      <c r="CC65"/>
      <c r="CD65"/>
      <c r="CE65"/>
      <c r="CF65"/>
      <c r="CG65"/>
      <c r="CH65"/>
      <c r="CI65"/>
      <c r="CJ65"/>
      <c r="CK65"/>
      <c r="CL65"/>
      <c r="CM65"/>
      <c r="CN65" s="201"/>
      <c r="CO65" s="201"/>
      <c r="CP65" s="201"/>
      <c r="CQ65" s="201"/>
      <c r="CR65" s="201"/>
      <c r="CS65" s="201"/>
      <c r="CT65" s="201"/>
      <c r="CU65" s="201"/>
      <c r="CV65" s="201"/>
      <c r="CW65" s="201"/>
      <c r="CX65" s="201"/>
      <c r="CY65" s="201"/>
      <c r="CZ65" s="201"/>
      <c r="DA65" s="201"/>
      <c r="DB65" s="201"/>
      <c r="DC65" s="201"/>
      <c r="DD65" s="201"/>
      <c r="DE65" s="201"/>
      <c r="DF65" s="201"/>
      <c r="DG65" s="201"/>
      <c r="DH65" s="201"/>
      <c r="DI65" s="201"/>
      <c r="DJ65" s="201"/>
      <c r="DK65" s="201"/>
      <c r="DL65" s="201"/>
      <c r="DM65" s="201"/>
      <c r="DN65" s="201"/>
      <c r="DO65" s="374"/>
      <c r="DP65" s="374"/>
      <c r="DQ65" s="374"/>
      <c r="DR65" s="374"/>
      <c r="DS65" s="361"/>
      <c r="DT65" s="361"/>
      <c r="DU65" s="364">
        <f t="shared" ref="DU65" si="797">COLUMN(W63)</f>
        <v>23</v>
      </c>
      <c r="DV65" s="364">
        <f t="shared" ref="DV65" si="798">SUM(DU65)+DV66+1</f>
        <v>24</v>
      </c>
      <c r="DW65" s="364">
        <f t="shared" ref="DW65" si="799">SUM(DV65)+DW66+1</f>
        <v>25</v>
      </c>
      <c r="DX65" s="364">
        <f t="shared" ref="DX65" si="800">SUM(DW65)+DX66+1</f>
        <v>27</v>
      </c>
      <c r="DY65" s="364">
        <f t="shared" ref="DY65" si="801">SUM(DX65)+DY66+1</f>
        <v>28</v>
      </c>
      <c r="DZ65" s="364">
        <f t="shared" ref="DZ65" si="802">SUM(DY65)+DZ66+1</f>
        <v>29</v>
      </c>
      <c r="EA65" s="364">
        <f t="shared" ref="EA65" si="803">SUM(DZ65)+EA66+1</f>
        <v>31</v>
      </c>
      <c r="EB65" s="364">
        <f t="shared" ref="EB65" si="804">SUM(EA65)+EB66+1</f>
        <v>32</v>
      </c>
      <c r="EC65" s="364">
        <f t="shared" ref="EC65" si="805">SUM(EB65)+EC66+1</f>
        <v>33</v>
      </c>
      <c r="ED65" s="364">
        <f t="shared" ref="ED65" si="806">SUM(EC65)+ED66+1</f>
        <v>35</v>
      </c>
      <c r="EE65" s="364">
        <f t="shared" ref="EE65" si="807">SUM(ED65)+EE66+1</f>
        <v>36</v>
      </c>
      <c r="EF65" s="364">
        <f t="shared" ref="EF65" si="808">SUM(EE65)+EF66+1</f>
        <v>37</v>
      </c>
      <c r="EG65" s="364">
        <f t="shared" ref="EG65" si="809">SUM(EF65)+EG66+1</f>
        <v>39</v>
      </c>
      <c r="EH65" s="364">
        <f t="shared" ref="EH65" si="810">SUM(EG65)+EH66+1</f>
        <v>40</v>
      </c>
      <c r="EI65" s="364">
        <f t="shared" ref="EI65" si="811">SUM(EH65)+EI66+1</f>
        <v>41</v>
      </c>
      <c r="EJ65" s="364">
        <f t="shared" ref="EJ65" si="812">SUM(EI65)+EJ66+1</f>
        <v>43</v>
      </c>
      <c r="EK65" s="364">
        <f t="shared" ref="EK65" si="813">SUM(EJ65)+EK66+1</f>
        <v>44</v>
      </c>
      <c r="EL65" s="364">
        <f t="shared" ref="EL65" si="814">SUM(EK65)+EL66+1</f>
        <v>45</v>
      </c>
      <c r="EM65" s="364">
        <f t="shared" ref="EM65" si="815">SUM(EL65)+EM66+1</f>
        <v>47</v>
      </c>
      <c r="EN65" s="364">
        <f t="shared" ref="EN65" si="816">SUM(EM65)+EN66+1</f>
        <v>48</v>
      </c>
      <c r="EO65" s="364">
        <f t="shared" ref="EO65" si="817">SUM(EN65)+EO66+1</f>
        <v>49</v>
      </c>
      <c r="EP65" s="364">
        <f t="shared" ref="EP65" si="818">SUM(EO65)+EP66+1</f>
        <v>51</v>
      </c>
      <c r="EQ65" s="364">
        <f t="shared" ref="EQ65" si="819">SUM(EP65)+EQ66+1</f>
        <v>52</v>
      </c>
      <c r="ER65" s="364">
        <f t="shared" ref="ER65" si="820">SUM(EQ65)+ER66+1</f>
        <v>53</v>
      </c>
      <c r="ES65" s="364">
        <f t="shared" ref="ES65" si="821">SUM(ER65)+ES66+1</f>
        <v>55</v>
      </c>
      <c r="ET65" s="364">
        <f t="shared" ref="ET65" si="822">SUM(ES65)+ET66+1</f>
        <v>56</v>
      </c>
      <c r="EU65" s="364">
        <f t="shared" ref="EU65" si="823">SUM(ET65)+EU66+1</f>
        <v>57</v>
      </c>
      <c r="EV65" s="364">
        <f t="shared" ref="EV65" si="824">SUM(EU65)+EV66+1</f>
        <v>59</v>
      </c>
      <c r="EW65" s="364">
        <f t="shared" ref="EW65" si="825">SUM(EV65)+EW66+1</f>
        <v>60</v>
      </c>
      <c r="EX65" s="364">
        <f t="shared" ref="EX65" si="826">SUM(EW65)+EX66+1</f>
        <v>61</v>
      </c>
      <c r="EY65" s="364">
        <f t="shared" ref="EY65" si="827">SUM(EX65)+EY66+1</f>
        <v>63</v>
      </c>
      <c r="EZ65" s="364">
        <f t="shared" ref="EZ65" si="828">SUM(EY65)+EZ66+1</f>
        <v>64</v>
      </c>
      <c r="FA65" s="364">
        <f t="shared" ref="FA65" si="829">SUM(EZ65)+FA66+1</f>
        <v>65</v>
      </c>
      <c r="FB65" s="364">
        <f t="shared" ref="FB65" si="830">SUM(FA65)+FB66+1</f>
        <v>67</v>
      </c>
      <c r="FC65" s="364">
        <f t="shared" ref="FC65" si="831">SUM(FB65)+FC66+1</f>
        <v>68</v>
      </c>
      <c r="FD65" s="364">
        <f t="shared" ref="FD65" si="832">SUM(FC65)+FD66+1</f>
        <v>69</v>
      </c>
      <c r="FE65" s="361"/>
      <c r="FF65" s="361"/>
      <c r="FG65" s="361"/>
      <c r="FH65" s="361"/>
      <c r="FI65" s="361"/>
      <c r="FJ65" s="361"/>
      <c r="FK65" s="361"/>
      <c r="FL65" s="361"/>
      <c r="FM65" s="361"/>
      <c r="FN65" s="361"/>
      <c r="FO65" s="361"/>
      <c r="FP65" s="361"/>
      <c r="FQ65" s="361"/>
      <c r="FR65" s="361"/>
      <c r="FS65" s="361"/>
      <c r="FT65" s="361"/>
      <c r="FU65" s="361"/>
      <c r="FV65" s="361"/>
      <c r="FW65" s="361"/>
      <c r="FX65" s="361"/>
      <c r="FY65" s="361"/>
      <c r="FZ65" s="361"/>
      <c r="GA65" s="361"/>
      <c r="GB65" s="361"/>
      <c r="GC65" s="361"/>
      <c r="GD65" s="361"/>
      <c r="GE65" s="361"/>
      <c r="GF65" s="361"/>
      <c r="GG65" s="297"/>
      <c r="GH65" s="297"/>
      <c r="GI65" s="297"/>
      <c r="GJ65" s="297"/>
      <c r="GK65" s="297"/>
      <c r="GL65" s="297"/>
      <c r="GM65" s="297"/>
      <c r="GN65" s="297"/>
      <c r="GO65" s="297"/>
      <c r="GP65" s="297"/>
      <c r="GQ65" s="297"/>
      <c r="GR65" s="297"/>
      <c r="GS65" s="297"/>
      <c r="GT65" s="297"/>
      <c r="GU65" s="297"/>
      <c r="GV65" s="297"/>
      <c r="GW65" s="297"/>
      <c r="GX65" s="297"/>
      <c r="GY65" s="297"/>
      <c r="GZ65" s="297"/>
    </row>
    <row r="66" spans="1:211" s="347" customFormat="1" ht="15" customHeight="1" thickBot="1" x14ac:dyDescent="0.25">
      <c r="A66" s="192">
        <f>SWDATA!O51</f>
        <v>0</v>
      </c>
      <c r="B66" s="192">
        <f>SWDATA!M51</f>
        <v>0</v>
      </c>
      <c r="C66" s="201">
        <f>IF(AND(SWDATA!M51=1,SWDATA!Q51="promotions"),SWDATA!P51,0)</f>
        <v>0</v>
      </c>
      <c r="D66" s="200">
        <f>ROW(SWDATA!M51)</f>
        <v>51</v>
      </c>
      <c r="E66" s="202">
        <f ca="1">IF(AND(B66=1,UPPER(HLOOKUP(D66,'Metrics &amp; Attributes View'!$13:$31,19,0))="SBOM"),1,0)</f>
        <v>0</v>
      </c>
      <c r="F66" s="203">
        <f t="shared" si="271"/>
        <v>1</v>
      </c>
      <c r="G66" s="192" t="str">
        <f t="shared" si="272"/>
        <v/>
      </c>
      <c r="H66" s="204"/>
      <c r="I66" s="382"/>
      <c r="J66" s="237">
        <f t="shared" si="273"/>
        <v>0</v>
      </c>
      <c r="K66" s="238" t="str">
        <f t="shared" si="274"/>
        <v/>
      </c>
      <c r="L66" s="338"/>
      <c r="M66" s="342"/>
      <c r="N66" s="336" t="str">
        <f>IF(LEN(SWDATA!F51)=0,"",N65)</f>
        <v/>
      </c>
      <c r="O66" s="295" t="str">
        <f>IF(LEN(SWDATA!G51)=0,"",O65)</f>
        <v/>
      </c>
      <c r="P66" s="296" t="str">
        <f>IF(LEN(SWDATA!C51)=0,"",SWDATA!C51)</f>
        <v/>
      </c>
      <c r="Q66" s="310" t="str">
        <f t="shared" si="198"/>
        <v/>
      </c>
      <c r="R66" s="223" t="s">
        <v>262</v>
      </c>
      <c r="S66" s="224" t="s">
        <v>579</v>
      </c>
      <c r="T66" s="224"/>
      <c r="U66" s="263" t="s">
        <v>591</v>
      </c>
      <c r="V66" s="205" t="s">
        <v>221</v>
      </c>
      <c r="W66" s="265">
        <f>IF(OR(Is_Loading,LEN($A66)=0),"",SWDATA!P51)</f>
        <v>0</v>
      </c>
      <c r="X66" s="266">
        <f>IF(OR(Is_Loading,LEN($A66)=0),"",SWDATA!Q51)</f>
        <v>0</v>
      </c>
      <c r="Y66" s="266">
        <f>IF(OR(Is_Loading,LEN($A66)=0),"",SWDATA!R51)</f>
        <v>0</v>
      </c>
      <c r="Z66" s="265" t="str">
        <f t="shared" si="796"/>
        <v/>
      </c>
      <c r="AA66" s="265">
        <f>IF(OR(Is_Loading,LEN($A66)=0),"",SWDATA!T51)</f>
        <v>0</v>
      </c>
      <c r="AB66" s="266">
        <f>IF(OR(Is_Loading,LEN($A66)=0),"",SWDATA!U51)</f>
        <v>0</v>
      </c>
      <c r="AC66" s="266">
        <f>IF(OR(Is_Loading,LEN($A66)=0),"",SWDATA!V51)</f>
        <v>0</v>
      </c>
      <c r="AD66" s="265" t="str">
        <f t="shared" si="276"/>
        <v/>
      </c>
      <c r="AE66" s="265">
        <f>IF(OR(Is_Loading,LEN($A66)=0),"",SWDATA!X51)</f>
        <v>0</v>
      </c>
      <c r="AF66" s="266">
        <f>IF(OR(Is_Loading,LEN($A66)=0),"",SWDATA!Y51)</f>
        <v>0</v>
      </c>
      <c r="AG66" s="266">
        <f>IF(OR(Is_Loading,LEN($A66)=0),"",SWDATA!Z51)</f>
        <v>0</v>
      </c>
      <c r="AH66" s="265" t="str">
        <f t="shared" si="277"/>
        <v/>
      </c>
      <c r="AI66" s="265">
        <f>IF(OR(Is_Loading,LEN($A66)=0),"",SWDATA!AB51)</f>
        <v>0</v>
      </c>
      <c r="AJ66" s="266">
        <f>IF(OR(Is_Loading,LEN($A66)=0),"",SWDATA!AC51)</f>
        <v>0</v>
      </c>
      <c r="AK66" s="266">
        <f>IF(OR(Is_Loading,LEN($A66)=0),"",SWDATA!AD51)</f>
        <v>0</v>
      </c>
      <c r="AL66" s="265" t="str">
        <f t="shared" si="278"/>
        <v/>
      </c>
      <c r="AM66" s="265">
        <f>IF(OR(Is_Loading,LEN($A66)=0),"",SWDATA!AF51)</f>
        <v>0</v>
      </c>
      <c r="AN66" s="266">
        <f>IF(OR(Is_Loading,LEN($A66)=0),"",SWDATA!AG51)</f>
        <v>0</v>
      </c>
      <c r="AO66" s="320">
        <f>IF(OR(Is_Loading,LEN($A66)=0),"",SWDATA!AH51)</f>
        <v>0</v>
      </c>
      <c r="AP66" s="317" t="str">
        <f t="shared" si="279"/>
        <v/>
      </c>
      <c r="AQ66" s="265">
        <f>IF(OR(Is_Loading,LEN($A66)=0),"",SWDATA!AJ51)</f>
        <v>0</v>
      </c>
      <c r="AR66" s="266">
        <f>IF(OR(Is_Loading,LEN($A66)=0),"",SWDATA!AK51)</f>
        <v>0</v>
      </c>
      <c r="AS66" s="266">
        <f>IF(OR(Is_Loading,LEN($A66)=0),"",SWDATA!AL51)</f>
        <v>0</v>
      </c>
      <c r="AT66" s="265" t="str">
        <f t="shared" si="280"/>
        <v/>
      </c>
      <c r="AU66" s="265">
        <f>IF(OR(Is_Loading,LEN($A66)=0),"",SWDATA!AN51)</f>
        <v>0</v>
      </c>
      <c r="AV66" s="266">
        <f>IF(OR(Is_Loading,LEN($A66)=0),"",SWDATA!AO51)</f>
        <v>0</v>
      </c>
      <c r="AW66" s="266">
        <f>IF(OR(Is_Loading,LEN($A66)=0),"",SWDATA!AP51)</f>
        <v>0</v>
      </c>
      <c r="AX66" s="265" t="str">
        <f t="shared" si="281"/>
        <v/>
      </c>
      <c r="AY66" s="265">
        <f>IF(OR(Is_Loading,LEN($A66)=0),"",SWDATA!AR51)</f>
        <v>0</v>
      </c>
      <c r="AZ66" s="266">
        <f>IF(OR(Is_Loading,LEN($A66)=0),"",SWDATA!AS51)</f>
        <v>0</v>
      </c>
      <c r="BA66" s="266">
        <f>IF(OR(Is_Loading,LEN($A66)=0),"",SWDATA!AT51)</f>
        <v>0</v>
      </c>
      <c r="BB66" s="265" t="str">
        <f t="shared" si="282"/>
        <v/>
      </c>
      <c r="BC66" s="265">
        <f>IF(OR(Is_Loading,LEN($A66)=0),"",SWDATA!AV51)</f>
        <v>0</v>
      </c>
      <c r="BD66" s="266">
        <f>IF(OR(Is_Loading,LEN($A66)=0),"",SWDATA!AW51)</f>
        <v>0</v>
      </c>
      <c r="BE66" s="320">
        <f>IF(OR(Is_Loading,LEN($A66)=0),"",SWDATA!AX51)</f>
        <v>0</v>
      </c>
      <c r="BF66" s="317" t="str">
        <f t="shared" si="283"/>
        <v/>
      </c>
      <c r="BG66"/>
      <c r="BH66"/>
      <c r="BI66"/>
      <c r="BJ66"/>
      <c r="BK66"/>
      <c r="BL66"/>
      <c r="BM66"/>
      <c r="BN66"/>
      <c r="BO66"/>
      <c r="BP66"/>
      <c r="BQ66"/>
      <c r="BR66"/>
      <c r="BS66"/>
      <c r="BT66"/>
      <c r="BU66"/>
      <c r="BV66"/>
      <c r="BW66"/>
      <c r="BX66"/>
      <c r="BY66"/>
      <c r="BZ66"/>
      <c r="CA66"/>
      <c r="CB66"/>
      <c r="CC66"/>
      <c r="CD66"/>
      <c r="CE66"/>
      <c r="CF66"/>
      <c r="CG66"/>
      <c r="CH66"/>
      <c r="CI66"/>
      <c r="CJ66"/>
      <c r="CK66"/>
      <c r="CL66"/>
      <c r="CM66"/>
      <c r="CN66" s="201"/>
      <c r="CO66" s="201"/>
      <c r="CP66" s="201"/>
      <c r="CQ66" s="201"/>
      <c r="CR66" s="201"/>
      <c r="CS66" s="201"/>
      <c r="CT66" s="201"/>
      <c r="CU66" s="201"/>
      <c r="CV66" s="201"/>
      <c r="CW66" s="201"/>
      <c r="CX66" s="201"/>
      <c r="CY66" s="201"/>
      <c r="CZ66" s="201"/>
      <c r="DA66" s="201"/>
      <c r="DB66" s="201"/>
      <c r="DC66" s="201"/>
      <c r="DD66" s="201"/>
      <c r="DE66" s="201"/>
      <c r="DF66" s="201"/>
      <c r="DG66" s="201"/>
      <c r="DH66" s="201"/>
      <c r="DI66" s="201"/>
      <c r="DJ66" s="201"/>
      <c r="DK66" s="201"/>
      <c r="DL66" s="201"/>
      <c r="DM66" s="201"/>
      <c r="DN66" s="201"/>
      <c r="DO66" s="374"/>
      <c r="DP66" s="374"/>
      <c r="DQ66" s="374"/>
      <c r="DR66" s="374"/>
      <c r="DS66" s="361"/>
      <c r="DT66" s="375"/>
      <c r="DU66" s="364"/>
      <c r="DV66" s="364"/>
      <c r="DW66" s="364"/>
      <c r="DX66" s="364">
        <v>1</v>
      </c>
      <c r="DY66" s="364">
        <f t="shared" ref="DY66:DY68" si="833">DV66</f>
        <v>0</v>
      </c>
      <c r="DZ66" s="364">
        <f t="shared" ref="DZ66:DZ68" si="834">DW66</f>
        <v>0</v>
      </c>
      <c r="EA66" s="364">
        <f t="shared" ref="EA66:EA68" si="835">DX66</f>
        <v>1</v>
      </c>
      <c r="EB66" s="364">
        <f t="shared" ref="EB66:EB68" si="836">DY66</f>
        <v>0</v>
      </c>
      <c r="EC66" s="364">
        <f t="shared" ref="EC66:EC68" si="837">DZ66</f>
        <v>0</v>
      </c>
      <c r="ED66" s="364">
        <f t="shared" ref="ED66:ED68" si="838">EA66</f>
        <v>1</v>
      </c>
      <c r="EE66" s="364">
        <f t="shared" ref="EE66:EE68" si="839">EB66</f>
        <v>0</v>
      </c>
      <c r="EF66" s="364">
        <f t="shared" ref="EF66:EF68" si="840">EC66</f>
        <v>0</v>
      </c>
      <c r="EG66" s="364">
        <f t="shared" ref="EG66:EG68" si="841">ED66</f>
        <v>1</v>
      </c>
      <c r="EH66" s="364">
        <f t="shared" ref="EH66:EH68" si="842">EE66</f>
        <v>0</v>
      </c>
      <c r="EI66" s="364">
        <f t="shared" ref="EI66:EI68" si="843">EF66</f>
        <v>0</v>
      </c>
      <c r="EJ66" s="364">
        <f t="shared" ref="EJ66:EJ68" si="844">EG66</f>
        <v>1</v>
      </c>
      <c r="EK66" s="364">
        <f t="shared" ref="EK66:EK68" si="845">EH66</f>
        <v>0</v>
      </c>
      <c r="EL66" s="364">
        <f t="shared" ref="EL66:EL68" si="846">EI66</f>
        <v>0</v>
      </c>
      <c r="EM66" s="364">
        <f t="shared" ref="EM66:EM68" si="847">EJ66</f>
        <v>1</v>
      </c>
      <c r="EN66" s="364">
        <f t="shared" ref="EN66:EN68" si="848">EK66</f>
        <v>0</v>
      </c>
      <c r="EO66" s="364">
        <f t="shared" ref="EO66:EO68" si="849">EL66</f>
        <v>0</v>
      </c>
      <c r="EP66" s="364">
        <f t="shared" ref="EP66:EP68" si="850">EM66</f>
        <v>1</v>
      </c>
      <c r="EQ66" s="364">
        <f t="shared" ref="EQ66:EQ68" si="851">EN66</f>
        <v>0</v>
      </c>
      <c r="ER66" s="364">
        <f t="shared" ref="ER66:ER68" si="852">EO66</f>
        <v>0</v>
      </c>
      <c r="ES66" s="364">
        <f t="shared" ref="ES66:ES68" si="853">EP66</f>
        <v>1</v>
      </c>
      <c r="ET66" s="364">
        <f t="shared" ref="ET66:ET68" si="854">EQ66</f>
        <v>0</v>
      </c>
      <c r="EU66" s="364">
        <f t="shared" ref="EU66:EU68" si="855">ER66</f>
        <v>0</v>
      </c>
      <c r="EV66" s="364">
        <f t="shared" ref="EV66:EV68" si="856">ES66</f>
        <v>1</v>
      </c>
      <c r="EW66" s="364">
        <f t="shared" ref="EW66:EW68" si="857">ET66</f>
        <v>0</v>
      </c>
      <c r="EX66" s="364">
        <f t="shared" ref="EX66:EX68" si="858">EU66</f>
        <v>0</v>
      </c>
      <c r="EY66" s="364">
        <f t="shared" ref="EY66:EY68" si="859">EV66</f>
        <v>1</v>
      </c>
      <c r="EZ66" s="364">
        <f t="shared" ref="EZ66:EZ68" si="860">EW66</f>
        <v>0</v>
      </c>
      <c r="FA66" s="364">
        <f t="shared" ref="FA66:FA68" si="861">EX66</f>
        <v>0</v>
      </c>
      <c r="FB66" s="364">
        <f t="shared" ref="FB66:FB68" si="862">EY66</f>
        <v>1</v>
      </c>
      <c r="FC66" s="364">
        <f t="shared" ref="FC66:FC68" si="863">EZ66</f>
        <v>0</v>
      </c>
      <c r="FD66" s="364">
        <f t="shared" ref="FD66:FD68" si="864">FA66</f>
        <v>0</v>
      </c>
      <c r="FE66" s="377"/>
      <c r="FF66" s="361"/>
      <c r="FG66" s="361"/>
      <c r="FH66" s="361"/>
      <c r="FI66" s="361"/>
      <c r="FJ66" s="361"/>
      <c r="FK66" s="361"/>
      <c r="FL66" s="361"/>
      <c r="FM66" s="361"/>
      <c r="FN66" s="361"/>
      <c r="FO66" s="361"/>
      <c r="FP66" s="361"/>
      <c r="FQ66" s="361"/>
      <c r="FR66" s="361"/>
      <c r="FS66" s="361"/>
      <c r="FT66" s="361"/>
      <c r="FU66" s="361"/>
      <c r="FV66" s="361"/>
      <c r="FW66" s="361"/>
      <c r="FX66" s="361"/>
      <c r="FY66" s="361"/>
      <c r="FZ66" s="361"/>
      <c r="GA66" s="361"/>
      <c r="GB66" s="361"/>
      <c r="GC66" s="361"/>
      <c r="GD66" s="361"/>
      <c r="GE66" s="361"/>
      <c r="GF66" s="361"/>
      <c r="GG66" s="297"/>
      <c r="GH66" s="297"/>
      <c r="GI66" s="297"/>
      <c r="GJ66" s="297"/>
      <c r="GK66" s="297"/>
      <c r="GL66" s="297"/>
      <c r="GM66" s="297"/>
      <c r="GN66" s="297"/>
      <c r="GO66" s="297"/>
      <c r="GP66" s="297"/>
      <c r="GQ66" s="297"/>
      <c r="GR66" s="297"/>
      <c r="GS66" s="297"/>
      <c r="GT66" s="297"/>
      <c r="GU66" s="297"/>
      <c r="GV66" s="297"/>
      <c r="GW66" s="297"/>
      <c r="GX66" s="297"/>
      <c r="GY66" s="297"/>
      <c r="GZ66" s="297"/>
      <c r="HA66" s="297"/>
      <c r="HB66" s="297"/>
      <c r="HC66" s="297"/>
    </row>
    <row r="67" spans="1:211" s="347" customFormat="1" ht="15" customHeight="1" thickTop="1" x14ac:dyDescent="0.2">
      <c r="A67" s="192">
        <f>SWDATA!O52</f>
        <v>0</v>
      </c>
      <c r="B67" s="192">
        <f>SWDATA!M52</f>
        <v>0</v>
      </c>
      <c r="C67" s="201">
        <f>IF(AND(SWDATA!M52=1,SWDATA!Q52="promotions"),SWDATA!P52,0)</f>
        <v>0</v>
      </c>
      <c r="D67" s="200">
        <f>ROW(SWDATA!M52)</f>
        <v>52</v>
      </c>
      <c r="E67" s="202">
        <f t="shared" ref="E67:E70" si="865">B67</f>
        <v>0</v>
      </c>
      <c r="F67" s="203">
        <f t="shared" si="271"/>
        <v>1</v>
      </c>
      <c r="G67" s="192" t="str">
        <f t="shared" si="272"/>
        <v/>
      </c>
      <c r="H67" s="204"/>
      <c r="I67" s="382"/>
      <c r="J67" s="237">
        <f t="shared" si="273"/>
        <v>0</v>
      </c>
      <c r="K67" s="238" t="str">
        <f t="shared" si="274"/>
        <v/>
      </c>
      <c r="L67" s="338"/>
      <c r="M67" s="341"/>
      <c r="N67" s="336" t="str">
        <f>IF(LEN(SWDATA!F52)=0,"",N66)</f>
        <v/>
      </c>
      <c r="O67" s="295" t="str">
        <f>IF(LEN(SWDATA!G52)=0,"",O66)</f>
        <v/>
      </c>
      <c r="P67" s="296" t="str">
        <f>IF(LEN(SWDATA!C52)=0,"",SWDATA!C52)</f>
        <v/>
      </c>
      <c r="Q67" s="310" t="str">
        <f t="shared" si="198"/>
        <v/>
      </c>
      <c r="R67" s="223" t="s">
        <v>261</v>
      </c>
      <c r="S67" s="224" t="s">
        <v>485</v>
      </c>
      <c r="T67" s="224"/>
      <c r="U67" s="264" t="s">
        <v>581</v>
      </c>
      <c r="V67" s="205" t="s">
        <v>221</v>
      </c>
      <c r="W67" s="265">
        <f>IF(OR(Is_Loading,LEN($A67)=0),"",SWDATA!P52)</f>
        <v>0</v>
      </c>
      <c r="X67" s="266">
        <f>IF(OR(Is_Loading,LEN($A67)=0),"",SWDATA!Q52)</f>
        <v>0</v>
      </c>
      <c r="Y67" s="266">
        <f>IF(OR(Is_Loading,LEN($A67)=0),"",SWDATA!R52)</f>
        <v>0</v>
      </c>
      <c r="Z67" s="265" t="str">
        <f t="shared" ref="Z67" si="866">IF($A67=0,"",CHOOSE($F67,SUM(W67:Y67),SUM(W67:Y67)/3,Y67))</f>
        <v/>
      </c>
      <c r="AA67" s="265">
        <f>IF(OR(Is_Loading,LEN($A67)=0),"",SWDATA!T52)</f>
        <v>0</v>
      </c>
      <c r="AB67" s="266">
        <f>IF(OR(Is_Loading,LEN($A67)=0),"",SWDATA!U52)</f>
        <v>0</v>
      </c>
      <c r="AC67" s="266">
        <f>IF(OR(Is_Loading,LEN($A67)=0),"",SWDATA!V52)</f>
        <v>0</v>
      </c>
      <c r="AD67" s="265" t="str">
        <f t="shared" si="276"/>
        <v/>
      </c>
      <c r="AE67" s="265">
        <f>IF(OR(Is_Loading,LEN($A67)=0),"",SWDATA!X52)</f>
        <v>0</v>
      </c>
      <c r="AF67" s="266">
        <f>IF(OR(Is_Loading,LEN($A67)=0),"",SWDATA!Y52)</f>
        <v>0</v>
      </c>
      <c r="AG67" s="266">
        <f>IF(OR(Is_Loading,LEN($A67)=0),"",SWDATA!Z52)</f>
        <v>0</v>
      </c>
      <c r="AH67" s="265" t="str">
        <f t="shared" si="277"/>
        <v/>
      </c>
      <c r="AI67" s="265">
        <f>IF(OR(Is_Loading,LEN($A67)=0),"",SWDATA!AB52)</f>
        <v>0</v>
      </c>
      <c r="AJ67" s="266">
        <f>IF(OR(Is_Loading,LEN($A67)=0),"",SWDATA!AC52)</f>
        <v>0</v>
      </c>
      <c r="AK67" s="266">
        <f>IF(OR(Is_Loading,LEN($A67)=0),"",SWDATA!AD52)</f>
        <v>0</v>
      </c>
      <c r="AL67" s="265" t="str">
        <f t="shared" si="278"/>
        <v/>
      </c>
      <c r="AM67" s="265">
        <f>IF(OR(Is_Loading,LEN($A67)=0),"",SWDATA!AF52)</f>
        <v>0</v>
      </c>
      <c r="AN67" s="266">
        <f>IF(OR(Is_Loading,LEN($A67)=0),"",SWDATA!AG52)</f>
        <v>0</v>
      </c>
      <c r="AO67" s="320">
        <f>IF(OR(Is_Loading,LEN($A67)=0),"",SWDATA!AH52)</f>
        <v>0</v>
      </c>
      <c r="AP67" s="317" t="str">
        <f t="shared" si="279"/>
        <v/>
      </c>
      <c r="AQ67" s="265">
        <f>IF(OR(Is_Loading,LEN($A67)=0),"",SWDATA!AJ52)</f>
        <v>0</v>
      </c>
      <c r="AR67" s="266">
        <f>IF(OR(Is_Loading,LEN($A67)=0),"",SWDATA!AK52)</f>
        <v>0</v>
      </c>
      <c r="AS67" s="266">
        <f>IF(OR(Is_Loading,LEN($A67)=0),"",SWDATA!AL52)</f>
        <v>0</v>
      </c>
      <c r="AT67" s="265" t="str">
        <f t="shared" si="280"/>
        <v/>
      </c>
      <c r="AU67" s="265">
        <f>IF(OR(Is_Loading,LEN($A67)=0),"",SWDATA!AN52)</f>
        <v>0</v>
      </c>
      <c r="AV67" s="266">
        <f>IF(OR(Is_Loading,LEN($A67)=0),"",SWDATA!AO52)</f>
        <v>0</v>
      </c>
      <c r="AW67" s="266">
        <f>IF(OR(Is_Loading,LEN($A67)=0),"",SWDATA!AP52)</f>
        <v>0</v>
      </c>
      <c r="AX67" s="265" t="str">
        <f t="shared" si="281"/>
        <v/>
      </c>
      <c r="AY67" s="265">
        <f>IF(OR(Is_Loading,LEN($A67)=0),"",SWDATA!AR52)</f>
        <v>0</v>
      </c>
      <c r="AZ67" s="266">
        <f>IF(OR(Is_Loading,LEN($A67)=0),"",SWDATA!AS52)</f>
        <v>0</v>
      </c>
      <c r="BA67" s="266">
        <f>IF(OR(Is_Loading,LEN($A67)=0),"",SWDATA!AT52)</f>
        <v>0</v>
      </c>
      <c r="BB67" s="265" t="str">
        <f t="shared" si="282"/>
        <v/>
      </c>
      <c r="BC67" s="265">
        <f>IF(OR(Is_Loading,LEN($A67)=0),"",SWDATA!AV52)</f>
        <v>0</v>
      </c>
      <c r="BD67" s="266">
        <f>IF(OR(Is_Loading,LEN($A67)=0),"",SWDATA!AW52)</f>
        <v>0</v>
      </c>
      <c r="BE67" s="320">
        <f>IF(OR(Is_Loading,LEN($A67)=0),"",SWDATA!AX52)</f>
        <v>0</v>
      </c>
      <c r="BF67" s="317" t="str">
        <f t="shared" si="283"/>
        <v/>
      </c>
      <c r="BG67"/>
      <c r="BH67"/>
      <c r="BI67"/>
      <c r="BJ67"/>
      <c r="BK67"/>
      <c r="BL67"/>
      <c r="BM67"/>
      <c r="BN67"/>
      <c r="BO67"/>
      <c r="BP67"/>
      <c r="BQ67"/>
      <c r="BR67"/>
      <c r="BS67"/>
      <c r="BT67"/>
      <c r="BU67"/>
      <c r="BV67"/>
      <c r="BW67"/>
      <c r="BX67"/>
      <c r="BY67"/>
      <c r="BZ67"/>
      <c r="CA67"/>
      <c r="CB67"/>
      <c r="CC67"/>
      <c r="CD67"/>
      <c r="CE67"/>
      <c r="CF67"/>
      <c r="CG67"/>
      <c r="CH67"/>
      <c r="CI67"/>
      <c r="CJ67"/>
      <c r="CK67"/>
      <c r="CL67"/>
      <c r="CM67"/>
      <c r="CN67" s="201"/>
      <c r="CO67" s="201"/>
      <c r="CP67" s="201"/>
      <c r="CQ67" s="201"/>
      <c r="CR67" s="201"/>
      <c r="CS67" s="201"/>
      <c r="CT67" s="201"/>
      <c r="CU67" s="201"/>
      <c r="CV67" s="201"/>
      <c r="CW67" s="201"/>
      <c r="CX67" s="201"/>
      <c r="CY67" s="201"/>
      <c r="CZ67" s="201"/>
      <c r="DA67" s="201"/>
      <c r="DB67" s="201"/>
      <c r="DC67" s="201"/>
      <c r="DD67" s="201"/>
      <c r="DE67" s="201"/>
      <c r="DF67" s="201"/>
      <c r="DG67" s="201"/>
      <c r="DH67" s="201"/>
      <c r="DI67" s="201"/>
      <c r="DJ67" s="201"/>
      <c r="DK67" s="201"/>
      <c r="DL67" s="201"/>
      <c r="DM67" s="201"/>
      <c r="DN67" s="201"/>
      <c r="DO67" s="374"/>
      <c r="DP67" s="374"/>
      <c r="DQ67" s="374"/>
      <c r="DR67" s="374"/>
      <c r="DS67" s="361"/>
      <c r="DT67" s="361"/>
      <c r="DU67" s="364"/>
      <c r="DV67" s="364"/>
      <c r="DW67" s="364"/>
      <c r="DX67" s="364">
        <v>1</v>
      </c>
      <c r="DY67" s="364">
        <f t="shared" si="833"/>
        <v>0</v>
      </c>
      <c r="DZ67" s="364">
        <f t="shared" si="834"/>
        <v>0</v>
      </c>
      <c r="EA67" s="364">
        <f t="shared" si="835"/>
        <v>1</v>
      </c>
      <c r="EB67" s="364">
        <f t="shared" si="836"/>
        <v>0</v>
      </c>
      <c r="EC67" s="364">
        <f t="shared" si="837"/>
        <v>0</v>
      </c>
      <c r="ED67" s="364">
        <f t="shared" si="838"/>
        <v>1</v>
      </c>
      <c r="EE67" s="364">
        <f t="shared" si="839"/>
        <v>0</v>
      </c>
      <c r="EF67" s="364">
        <f t="shared" si="840"/>
        <v>0</v>
      </c>
      <c r="EG67" s="364">
        <f t="shared" si="841"/>
        <v>1</v>
      </c>
      <c r="EH67" s="364">
        <f t="shared" si="842"/>
        <v>0</v>
      </c>
      <c r="EI67" s="364">
        <f t="shared" si="843"/>
        <v>0</v>
      </c>
      <c r="EJ67" s="364">
        <f t="shared" si="844"/>
        <v>1</v>
      </c>
      <c r="EK67" s="364">
        <f t="shared" si="845"/>
        <v>0</v>
      </c>
      <c r="EL67" s="364">
        <f t="shared" si="846"/>
        <v>0</v>
      </c>
      <c r="EM67" s="364">
        <f t="shared" si="847"/>
        <v>1</v>
      </c>
      <c r="EN67" s="364">
        <f t="shared" si="848"/>
        <v>0</v>
      </c>
      <c r="EO67" s="364">
        <f t="shared" si="849"/>
        <v>0</v>
      </c>
      <c r="EP67" s="364">
        <f t="shared" si="850"/>
        <v>1</v>
      </c>
      <c r="EQ67" s="364">
        <f t="shared" si="851"/>
        <v>0</v>
      </c>
      <c r="ER67" s="364">
        <f t="shared" si="852"/>
        <v>0</v>
      </c>
      <c r="ES67" s="364">
        <f t="shared" si="853"/>
        <v>1</v>
      </c>
      <c r="ET67" s="364">
        <f t="shared" si="854"/>
        <v>0</v>
      </c>
      <c r="EU67" s="364">
        <f t="shared" si="855"/>
        <v>0</v>
      </c>
      <c r="EV67" s="364">
        <f t="shared" si="856"/>
        <v>1</v>
      </c>
      <c r="EW67" s="364">
        <f t="shared" si="857"/>
        <v>0</v>
      </c>
      <c r="EX67" s="364">
        <f t="shared" si="858"/>
        <v>0</v>
      </c>
      <c r="EY67" s="364">
        <f t="shared" si="859"/>
        <v>1</v>
      </c>
      <c r="EZ67" s="364">
        <f t="shared" si="860"/>
        <v>0</v>
      </c>
      <c r="FA67" s="364">
        <f t="shared" si="861"/>
        <v>0</v>
      </c>
      <c r="FB67" s="364">
        <f t="shared" si="862"/>
        <v>1</v>
      </c>
      <c r="FC67" s="364">
        <f t="shared" si="863"/>
        <v>0</v>
      </c>
      <c r="FD67" s="364">
        <f t="shared" si="864"/>
        <v>0</v>
      </c>
      <c r="FE67" s="361"/>
      <c r="FF67" s="361"/>
      <c r="FG67" s="361"/>
      <c r="FH67" s="361"/>
      <c r="FI67" s="361"/>
      <c r="FJ67" s="361"/>
      <c r="FK67" s="361"/>
      <c r="FL67" s="361"/>
      <c r="FM67" s="361"/>
      <c r="FN67" s="361"/>
      <c r="FO67" s="361"/>
      <c r="FP67" s="361"/>
      <c r="FQ67" s="361"/>
      <c r="FR67" s="361"/>
      <c r="FS67" s="361"/>
      <c r="FT67" s="361"/>
      <c r="FU67" s="361"/>
      <c r="FV67" s="361"/>
      <c r="FW67" s="361"/>
      <c r="FX67" s="361"/>
      <c r="FY67" s="361"/>
      <c r="FZ67" s="361"/>
      <c r="GA67" s="361"/>
      <c r="GB67" s="361"/>
      <c r="GC67" s="361"/>
      <c r="GD67" s="361"/>
      <c r="GE67" s="361"/>
      <c r="GF67" s="361"/>
      <c r="GG67" s="297"/>
      <c r="GH67" s="297"/>
      <c r="GI67" s="297"/>
      <c r="GJ67" s="297"/>
      <c r="GK67" s="297"/>
      <c r="GL67" s="297"/>
      <c r="GM67" s="297"/>
      <c r="GN67" s="297"/>
      <c r="GO67" s="297"/>
      <c r="GP67" s="297"/>
      <c r="GQ67" s="297"/>
      <c r="GR67" s="297"/>
      <c r="GS67" s="297"/>
      <c r="GT67" s="297"/>
      <c r="GU67" s="297"/>
      <c r="GV67" s="297"/>
      <c r="GW67" s="297"/>
      <c r="GX67" s="297"/>
      <c r="GY67" s="297"/>
      <c r="GZ67" s="297"/>
    </row>
    <row r="68" spans="1:211" s="390" customFormat="1" ht="15" customHeight="1" thickBot="1" x14ac:dyDescent="0.25">
      <c r="A68" s="389">
        <f>SWDATA!O53</f>
        <v>0</v>
      </c>
      <c r="B68" s="389">
        <f>SWDATA!M53</f>
        <v>0</v>
      </c>
      <c r="C68" s="390">
        <f>IF(AND(SWDATA!M53=1,SWDATA!Q53="promotions"),SWDATA!P53,0)</f>
        <v>0</v>
      </c>
      <c r="D68" s="391">
        <f>ROW(SWDATA!M53)</f>
        <v>53</v>
      </c>
      <c r="E68" s="392">
        <f t="shared" si="865"/>
        <v>0</v>
      </c>
      <c r="F68" s="393">
        <f t="shared" si="271"/>
        <v>1</v>
      </c>
      <c r="G68" s="389" t="str">
        <f t="shared" si="272"/>
        <v/>
      </c>
      <c r="H68" s="394"/>
      <c r="I68" s="395"/>
      <c r="J68" s="396">
        <f t="shared" si="273"/>
        <v>0</v>
      </c>
      <c r="K68" s="397" t="str">
        <f t="shared" si="274"/>
        <v/>
      </c>
      <c r="L68" s="398"/>
      <c r="M68" s="399"/>
      <c r="N68" s="400" t="str">
        <f>IF(LEN(SWDATA!F53)=0,"",N67)</f>
        <v/>
      </c>
      <c r="O68" s="401" t="str">
        <f>IF(LEN(SWDATA!G53)=0,"",O67)</f>
        <v/>
      </c>
      <c r="P68" s="402" t="str">
        <f>IF(LEN(SWDATA!C53)=0,"",SWDATA!C53)</f>
        <v/>
      </c>
      <c r="Q68" s="403" t="str">
        <f t="shared" si="198"/>
        <v/>
      </c>
      <c r="R68" s="404" t="s">
        <v>261</v>
      </c>
      <c r="S68" s="405" t="s">
        <v>485</v>
      </c>
      <c r="T68" s="405"/>
      <c r="U68" s="406" t="s">
        <v>590</v>
      </c>
      <c r="V68" s="407" t="s">
        <v>221</v>
      </c>
      <c r="W68" s="408">
        <f>IF(OR(Is_Loading,LEN($A68)=0),"",SWDATA!P53)</f>
        <v>0</v>
      </c>
      <c r="X68" s="409">
        <f>IF(OR(Is_Loading,LEN($A68)=0),"",SWDATA!Q53)</f>
        <v>0</v>
      </c>
      <c r="Y68" s="409">
        <f>IF(OR(Is_Loading,LEN($A68)=0),"",SWDATA!R53)</f>
        <v>0</v>
      </c>
      <c r="Z68" s="408" t="str">
        <f t="shared" ref="Z68" si="867">IF($A68=0,"",CHOOSE($F68,SUM(W68:Y68),SUM(W68:Y68)/3,Y68))</f>
        <v/>
      </c>
      <c r="AA68" s="408">
        <f>IF(OR(Is_Loading,LEN($A68)=0),"",SWDATA!T53)</f>
        <v>0</v>
      </c>
      <c r="AB68" s="409">
        <f>IF(OR(Is_Loading,LEN($A68)=0),"",SWDATA!U53)</f>
        <v>0</v>
      </c>
      <c r="AC68" s="409">
        <f>IF(OR(Is_Loading,LEN($A68)=0),"",SWDATA!V53)</f>
        <v>0</v>
      </c>
      <c r="AD68" s="408" t="str">
        <f t="shared" si="276"/>
        <v/>
      </c>
      <c r="AE68" s="408">
        <f>IF(OR(Is_Loading,LEN($A68)=0),"",SWDATA!X53)</f>
        <v>0</v>
      </c>
      <c r="AF68" s="409">
        <f>IF(OR(Is_Loading,LEN($A68)=0),"",SWDATA!Y53)</f>
        <v>0</v>
      </c>
      <c r="AG68" s="409">
        <f>IF(OR(Is_Loading,LEN($A68)=0),"",SWDATA!Z53)</f>
        <v>0</v>
      </c>
      <c r="AH68" s="408" t="str">
        <f t="shared" si="277"/>
        <v/>
      </c>
      <c r="AI68" s="408">
        <f>IF(OR(Is_Loading,LEN($A68)=0),"",SWDATA!AB53)</f>
        <v>0</v>
      </c>
      <c r="AJ68" s="409">
        <f>IF(OR(Is_Loading,LEN($A68)=0),"",SWDATA!AC53)</f>
        <v>0</v>
      </c>
      <c r="AK68" s="409">
        <f>IF(OR(Is_Loading,LEN($A68)=0),"",SWDATA!AD53)</f>
        <v>0</v>
      </c>
      <c r="AL68" s="408" t="str">
        <f t="shared" si="278"/>
        <v/>
      </c>
      <c r="AM68" s="408">
        <f>IF(OR(Is_Loading,LEN($A68)=0),"",SWDATA!AF53)</f>
        <v>0</v>
      </c>
      <c r="AN68" s="409">
        <f>IF(OR(Is_Loading,LEN($A68)=0),"",SWDATA!AG53)</f>
        <v>0</v>
      </c>
      <c r="AO68" s="410">
        <f>IF(OR(Is_Loading,LEN($A68)=0),"",SWDATA!AH53)</f>
        <v>0</v>
      </c>
      <c r="AP68" s="411" t="str">
        <f t="shared" si="279"/>
        <v/>
      </c>
      <c r="AQ68" s="408">
        <f>IF(OR(Is_Loading,LEN($A68)=0),"",SWDATA!AJ53)</f>
        <v>0</v>
      </c>
      <c r="AR68" s="409">
        <f>IF(OR(Is_Loading,LEN($A68)=0),"",SWDATA!AK53)</f>
        <v>0</v>
      </c>
      <c r="AS68" s="409">
        <f>IF(OR(Is_Loading,LEN($A68)=0),"",SWDATA!AL53)</f>
        <v>0</v>
      </c>
      <c r="AT68" s="408" t="str">
        <f t="shared" si="280"/>
        <v/>
      </c>
      <c r="AU68" s="408">
        <f>IF(OR(Is_Loading,LEN($A68)=0),"",SWDATA!AN53)</f>
        <v>0</v>
      </c>
      <c r="AV68" s="409">
        <f>IF(OR(Is_Loading,LEN($A68)=0),"",SWDATA!AO53)</f>
        <v>0</v>
      </c>
      <c r="AW68" s="409">
        <f>IF(OR(Is_Loading,LEN($A68)=0),"",SWDATA!AP53)</f>
        <v>0</v>
      </c>
      <c r="AX68" s="408" t="str">
        <f t="shared" si="281"/>
        <v/>
      </c>
      <c r="AY68" s="408">
        <f>IF(OR(Is_Loading,LEN($A68)=0),"",SWDATA!AR53)</f>
        <v>0</v>
      </c>
      <c r="AZ68" s="409">
        <f>IF(OR(Is_Loading,LEN($A68)=0),"",SWDATA!AS53)</f>
        <v>0</v>
      </c>
      <c r="BA68" s="409">
        <f>IF(OR(Is_Loading,LEN($A68)=0),"",SWDATA!AT53)</f>
        <v>0</v>
      </c>
      <c r="BB68" s="408" t="str">
        <f t="shared" si="282"/>
        <v/>
      </c>
      <c r="BC68" s="408">
        <f>IF(OR(Is_Loading,LEN($A68)=0),"",SWDATA!AV53)</f>
        <v>0</v>
      </c>
      <c r="BD68" s="409">
        <f>IF(OR(Is_Loading,LEN($A68)=0),"",SWDATA!AW53)</f>
        <v>0</v>
      </c>
      <c r="BE68" s="410">
        <f>IF(OR(Is_Loading,LEN($A68)=0),"",SWDATA!AX53)</f>
        <v>0</v>
      </c>
      <c r="BF68" s="411" t="str">
        <f t="shared" si="283"/>
        <v/>
      </c>
      <c r="BG68" s="412"/>
      <c r="BH68" s="412"/>
      <c r="BI68" s="412"/>
      <c r="BJ68" s="412"/>
      <c r="BK68" s="412"/>
      <c r="BL68" s="412"/>
      <c r="BM68" s="412"/>
      <c r="BN68" s="412"/>
      <c r="BO68" s="412"/>
      <c r="BP68" s="412"/>
      <c r="BQ68" s="412"/>
      <c r="BR68" s="412"/>
      <c r="BS68" s="412"/>
      <c r="BT68" s="412"/>
      <c r="BU68" s="412"/>
      <c r="BV68" s="412"/>
      <c r="BW68" s="412"/>
      <c r="BX68" s="412"/>
      <c r="BY68" s="412"/>
      <c r="BZ68" s="412"/>
      <c r="CA68" s="412"/>
      <c r="CB68" s="412"/>
      <c r="CC68" s="412"/>
      <c r="CD68" s="412"/>
      <c r="CE68" s="412"/>
      <c r="CF68" s="412"/>
      <c r="CG68" s="412"/>
      <c r="CH68" s="412"/>
      <c r="CI68" s="412"/>
      <c r="CJ68" s="412"/>
      <c r="CK68" s="412"/>
      <c r="CL68" s="412"/>
      <c r="CM68" s="412"/>
      <c r="DO68" s="395"/>
      <c r="DP68" s="395"/>
      <c r="DQ68" s="395"/>
      <c r="DR68" s="395"/>
      <c r="DS68" s="413"/>
      <c r="DT68" s="414"/>
      <c r="DU68" s="415"/>
      <c r="DV68" s="415"/>
      <c r="DW68" s="415"/>
      <c r="DX68" s="415">
        <v>1</v>
      </c>
      <c r="DY68" s="415">
        <f t="shared" si="833"/>
        <v>0</v>
      </c>
      <c r="DZ68" s="415">
        <f t="shared" si="834"/>
        <v>0</v>
      </c>
      <c r="EA68" s="415">
        <f t="shared" si="835"/>
        <v>1</v>
      </c>
      <c r="EB68" s="415">
        <f t="shared" si="836"/>
        <v>0</v>
      </c>
      <c r="EC68" s="415">
        <f t="shared" si="837"/>
        <v>0</v>
      </c>
      <c r="ED68" s="415">
        <f t="shared" si="838"/>
        <v>1</v>
      </c>
      <c r="EE68" s="415">
        <f t="shared" si="839"/>
        <v>0</v>
      </c>
      <c r="EF68" s="415">
        <f t="shared" si="840"/>
        <v>0</v>
      </c>
      <c r="EG68" s="415">
        <f t="shared" si="841"/>
        <v>1</v>
      </c>
      <c r="EH68" s="415">
        <f t="shared" si="842"/>
        <v>0</v>
      </c>
      <c r="EI68" s="415">
        <f t="shared" si="843"/>
        <v>0</v>
      </c>
      <c r="EJ68" s="415">
        <f t="shared" si="844"/>
        <v>1</v>
      </c>
      <c r="EK68" s="415">
        <f t="shared" si="845"/>
        <v>0</v>
      </c>
      <c r="EL68" s="415">
        <f t="shared" si="846"/>
        <v>0</v>
      </c>
      <c r="EM68" s="415">
        <f t="shared" si="847"/>
        <v>1</v>
      </c>
      <c r="EN68" s="415">
        <f t="shared" si="848"/>
        <v>0</v>
      </c>
      <c r="EO68" s="415">
        <f t="shared" si="849"/>
        <v>0</v>
      </c>
      <c r="EP68" s="415">
        <f t="shared" si="850"/>
        <v>1</v>
      </c>
      <c r="EQ68" s="415">
        <f t="shared" si="851"/>
        <v>0</v>
      </c>
      <c r="ER68" s="415">
        <f t="shared" si="852"/>
        <v>0</v>
      </c>
      <c r="ES68" s="415">
        <f t="shared" si="853"/>
        <v>1</v>
      </c>
      <c r="ET68" s="415">
        <f t="shared" si="854"/>
        <v>0</v>
      </c>
      <c r="EU68" s="415">
        <f t="shared" si="855"/>
        <v>0</v>
      </c>
      <c r="EV68" s="415">
        <f t="shared" si="856"/>
        <v>1</v>
      </c>
      <c r="EW68" s="415">
        <f t="shared" si="857"/>
        <v>0</v>
      </c>
      <c r="EX68" s="415">
        <f t="shared" si="858"/>
        <v>0</v>
      </c>
      <c r="EY68" s="415">
        <f t="shared" si="859"/>
        <v>1</v>
      </c>
      <c r="EZ68" s="415">
        <f t="shared" si="860"/>
        <v>0</v>
      </c>
      <c r="FA68" s="415">
        <f t="shared" si="861"/>
        <v>0</v>
      </c>
      <c r="FB68" s="415">
        <f t="shared" si="862"/>
        <v>1</v>
      </c>
      <c r="FC68" s="415">
        <f t="shared" si="863"/>
        <v>0</v>
      </c>
      <c r="FD68" s="415">
        <f t="shared" si="864"/>
        <v>0</v>
      </c>
      <c r="FE68" s="416"/>
      <c r="FF68" s="413"/>
      <c r="FG68" s="413"/>
      <c r="FH68" s="413"/>
      <c r="FI68" s="413"/>
      <c r="FJ68" s="413"/>
      <c r="FK68" s="413"/>
      <c r="FL68" s="413"/>
      <c r="FM68" s="413"/>
      <c r="FN68" s="413"/>
      <c r="FO68" s="413"/>
      <c r="FP68" s="413"/>
      <c r="FQ68" s="413"/>
      <c r="FR68" s="413"/>
      <c r="FS68" s="413"/>
      <c r="FT68" s="413"/>
      <c r="FU68" s="413"/>
      <c r="FV68" s="413"/>
      <c r="FW68" s="413"/>
      <c r="FX68" s="413"/>
      <c r="FY68" s="413"/>
      <c r="FZ68" s="413"/>
      <c r="GA68" s="413"/>
      <c r="GB68" s="413"/>
      <c r="GC68" s="413"/>
      <c r="GD68" s="413"/>
      <c r="GE68" s="413"/>
      <c r="GF68" s="413"/>
      <c r="GG68" s="417"/>
      <c r="GH68" s="417"/>
      <c r="GI68" s="417"/>
      <c r="GJ68" s="417"/>
      <c r="GK68" s="417"/>
      <c r="GL68" s="417"/>
      <c r="GM68" s="417"/>
      <c r="GN68" s="417"/>
      <c r="GO68" s="417"/>
      <c r="GP68" s="417"/>
      <c r="GQ68" s="417"/>
      <c r="GR68" s="417"/>
      <c r="GS68" s="417"/>
      <c r="GT68" s="417"/>
      <c r="GU68" s="417"/>
      <c r="GV68" s="417"/>
      <c r="GW68" s="417"/>
      <c r="GX68" s="417"/>
      <c r="GY68" s="417"/>
      <c r="GZ68" s="417"/>
      <c r="HA68" s="417"/>
      <c r="HB68" s="417"/>
      <c r="HC68" s="417"/>
    </row>
    <row r="69" spans="1:211" s="347" customFormat="1" ht="15" customHeight="1" thickTop="1" x14ac:dyDescent="0.2">
      <c r="A69" s="192">
        <f>SWDATA!O54</f>
        <v>0</v>
      </c>
      <c r="B69" s="192">
        <f>SWDATA!M54</f>
        <v>0</v>
      </c>
      <c r="C69" s="201">
        <f>IF(AND(SWDATA!M54=1,SWDATA!Q54="promotions"),SWDATA!P54,0)</f>
        <v>0</v>
      </c>
      <c r="D69" s="200">
        <f>ROW(SWDATA!M54)</f>
        <v>54</v>
      </c>
      <c r="E69" s="202">
        <f t="shared" si="865"/>
        <v>0</v>
      </c>
      <c r="F69" s="203">
        <f t="shared" si="271"/>
        <v>1</v>
      </c>
      <c r="G69" s="192" t="str">
        <f t="shared" si="272"/>
        <v/>
      </c>
      <c r="H69" s="311"/>
      <c r="I69" s="382"/>
      <c r="J69" s="237">
        <f t="shared" si="273"/>
        <v>0</v>
      </c>
      <c r="K69" s="238" t="str">
        <f t="shared" si="274"/>
        <v/>
      </c>
      <c r="L69" s="338"/>
      <c r="M69" s="340"/>
      <c r="N69" s="335" t="str">
        <f>IF(LEN(SWDATA!F54)=0,"",IF(LEN(SWDATA!G54)=0,"",IF($O$12="ID",MID(SWDATA!G54,FIND("|",SWDATA!G54)+1,FIND("~~",SWDATA!G54)-FIND("|",SWDATA!G54)-1),IF($O$12="Desc",RIGHT(SWDATA!G54,LEN(SWDATA!G54)-FIND("~~",SWDATA!G54)-1),RIGHT(SWDATA!G54,LEN(SWDATA!G54)-FIND("|",SWDATA!G54))))))</f>
        <v/>
      </c>
      <c r="O69" s="239" t="str">
        <f>IF(LEN(SWDATA!G54)=0,"",IF(LEN(SWDATA!H54)=0,"",IF($O$12="ID",MID(SWDATA!H54,FIND("|",SWDATA!H54)+1,FIND("~~",SWDATA!H54)-FIND("|",SWDATA!H54)-1),IF($O$12="Desc",RIGHT(SWDATA!H54,LEN(SWDATA!H54)-FIND("~~",SWDATA!H54)-1),RIGHT(SWDATA!H54,LEN(SWDATA!H54)-FIND("|",SWDATA!H54))))))</f>
        <v/>
      </c>
      <c r="P69" s="252" t="str">
        <f>IF(LEN(SWDATA!C54)=0,"",SWDATA!C54)</f>
        <v/>
      </c>
      <c r="Q69" s="310" t="str">
        <f t="shared" si="198"/>
        <v/>
      </c>
      <c r="R69" s="223" t="s">
        <v>261</v>
      </c>
      <c r="S69" s="224" t="s">
        <v>485</v>
      </c>
      <c r="T69" s="224"/>
      <c r="U69" s="263" t="s">
        <v>583</v>
      </c>
      <c r="V69" s="205" t="s">
        <v>221</v>
      </c>
      <c r="W69" s="265">
        <f>IF(OR(Is_Loading,LEN($A69)=0),"",SWDATA!P54)</f>
        <v>0</v>
      </c>
      <c r="X69" s="266">
        <f>IF(OR(Is_Loading,LEN($A69)=0),"",SWDATA!Q54)</f>
        <v>0</v>
      </c>
      <c r="Y69" s="266">
        <f>IF(OR(Is_Loading,LEN($A69)=0),"",SWDATA!R54)</f>
        <v>0</v>
      </c>
      <c r="Z69" s="265" t="str">
        <f t="shared" ref="Z69" si="868">IF($A69=0,"",CHOOSE($F69,SUM(W69:Y69),SUM(W69:Y69)/3,Y69))</f>
        <v/>
      </c>
      <c r="AA69" s="265">
        <f>IF(OR(Is_Loading,LEN($A69)=0),"",SWDATA!T54)</f>
        <v>0</v>
      </c>
      <c r="AB69" s="266">
        <f>IF(OR(Is_Loading,LEN($A69)=0),"",SWDATA!U54)</f>
        <v>0</v>
      </c>
      <c r="AC69" s="266">
        <f>IF(OR(Is_Loading,LEN($A69)=0),"",SWDATA!V54)</f>
        <v>0</v>
      </c>
      <c r="AD69" s="265" t="str">
        <f t="shared" si="276"/>
        <v/>
      </c>
      <c r="AE69" s="265">
        <f>IF(OR(Is_Loading,LEN($A69)=0),"",SWDATA!X54)</f>
        <v>0</v>
      </c>
      <c r="AF69" s="266">
        <f>IF(OR(Is_Loading,LEN($A69)=0),"",SWDATA!Y54)</f>
        <v>0</v>
      </c>
      <c r="AG69" s="266">
        <f>IF(OR(Is_Loading,LEN($A69)=0),"",SWDATA!Z54)</f>
        <v>0</v>
      </c>
      <c r="AH69" s="265" t="str">
        <f t="shared" si="277"/>
        <v/>
      </c>
      <c r="AI69" s="265">
        <f>IF(OR(Is_Loading,LEN($A69)=0),"",SWDATA!AB54)</f>
        <v>0</v>
      </c>
      <c r="AJ69" s="266">
        <f>IF(OR(Is_Loading,LEN($A69)=0),"",SWDATA!AC54)</f>
        <v>0</v>
      </c>
      <c r="AK69" s="266">
        <f>IF(OR(Is_Loading,LEN($A69)=0),"",SWDATA!AD54)</f>
        <v>0</v>
      </c>
      <c r="AL69" s="265" t="str">
        <f t="shared" si="278"/>
        <v/>
      </c>
      <c r="AM69" s="265">
        <f>IF(OR(Is_Loading,LEN($A69)=0),"",SWDATA!AF54)</f>
        <v>0</v>
      </c>
      <c r="AN69" s="266">
        <f>IF(OR(Is_Loading,LEN($A69)=0),"",SWDATA!AG54)</f>
        <v>0</v>
      </c>
      <c r="AO69" s="320">
        <f>IF(OR(Is_Loading,LEN($A69)=0),"",SWDATA!AH54)</f>
        <v>0</v>
      </c>
      <c r="AP69" s="317" t="str">
        <f t="shared" si="279"/>
        <v/>
      </c>
      <c r="AQ69" s="265">
        <f>IF(OR(Is_Loading,LEN($A69)=0),"",SWDATA!AJ54)</f>
        <v>0</v>
      </c>
      <c r="AR69" s="266">
        <f>IF(OR(Is_Loading,LEN($A69)=0),"",SWDATA!AK54)</f>
        <v>0</v>
      </c>
      <c r="AS69" s="266">
        <f>IF(OR(Is_Loading,LEN($A69)=0),"",SWDATA!AL54)</f>
        <v>0</v>
      </c>
      <c r="AT69" s="265" t="str">
        <f t="shared" si="280"/>
        <v/>
      </c>
      <c r="AU69" s="265">
        <f>IF(OR(Is_Loading,LEN($A69)=0),"",SWDATA!AN54)</f>
        <v>0</v>
      </c>
      <c r="AV69" s="266">
        <f>IF(OR(Is_Loading,LEN($A69)=0),"",SWDATA!AO54)</f>
        <v>0</v>
      </c>
      <c r="AW69" s="266">
        <f>IF(OR(Is_Loading,LEN($A69)=0),"",SWDATA!AP54)</f>
        <v>0</v>
      </c>
      <c r="AX69" s="265" t="str">
        <f t="shared" si="281"/>
        <v/>
      </c>
      <c r="AY69" s="265">
        <f>IF(OR(Is_Loading,LEN($A69)=0),"",SWDATA!AR54)</f>
        <v>0</v>
      </c>
      <c r="AZ69" s="266">
        <f>IF(OR(Is_Loading,LEN($A69)=0),"",SWDATA!AS54)</f>
        <v>0</v>
      </c>
      <c r="BA69" s="266">
        <f>IF(OR(Is_Loading,LEN($A69)=0),"",SWDATA!AT54)</f>
        <v>0</v>
      </c>
      <c r="BB69" s="265" t="str">
        <f t="shared" si="282"/>
        <v/>
      </c>
      <c r="BC69" s="265">
        <f>IF(OR(Is_Loading,LEN($A69)=0),"",SWDATA!AV54)</f>
        <v>0</v>
      </c>
      <c r="BD69" s="266">
        <f>IF(OR(Is_Loading,LEN($A69)=0),"",SWDATA!AW54)</f>
        <v>0</v>
      </c>
      <c r="BE69" s="320">
        <f>IF(OR(Is_Loading,LEN($A69)=0),"",SWDATA!AX54)</f>
        <v>0</v>
      </c>
      <c r="BF69" s="317" t="str">
        <f t="shared" si="283"/>
        <v/>
      </c>
      <c r="BG69"/>
      <c r="BH69"/>
      <c r="BI69"/>
      <c r="BJ69"/>
      <c r="BK69"/>
      <c r="BL69"/>
      <c r="BM69"/>
      <c r="BN69"/>
      <c r="BO69"/>
      <c r="BP69"/>
      <c r="BQ69"/>
      <c r="BR69"/>
      <c r="BS69"/>
      <c r="BT69"/>
      <c r="BU69"/>
      <c r="BV69"/>
      <c r="BW69"/>
      <c r="BX69"/>
      <c r="BY69"/>
      <c r="BZ69"/>
      <c r="CA69"/>
      <c r="CB69"/>
      <c r="CC69"/>
      <c r="CD69"/>
      <c r="CE69"/>
      <c r="CF69"/>
      <c r="CG69"/>
      <c r="CH69"/>
      <c r="CI69"/>
      <c r="CJ69"/>
      <c r="CK69"/>
      <c r="CL69"/>
      <c r="CM69"/>
      <c r="CN69" s="201"/>
      <c r="CO69" s="201"/>
      <c r="CP69" s="201"/>
      <c r="CQ69" s="201"/>
      <c r="CR69" s="201"/>
      <c r="CS69" s="201"/>
      <c r="CT69" s="201"/>
      <c r="CU69" s="201"/>
      <c r="CV69" s="201"/>
      <c r="CW69" s="201"/>
      <c r="CX69" s="201"/>
      <c r="CY69" s="201"/>
      <c r="CZ69" s="201"/>
      <c r="DA69" s="201"/>
      <c r="DB69" s="201"/>
      <c r="DC69" s="201"/>
      <c r="DD69" s="201"/>
      <c r="DE69" s="201"/>
      <c r="DF69" s="201"/>
      <c r="DG69" s="201"/>
      <c r="DH69" s="201"/>
      <c r="DI69" s="201"/>
      <c r="DJ69" s="201"/>
      <c r="DK69" s="201"/>
      <c r="DL69" s="201"/>
      <c r="DM69" s="201"/>
      <c r="DN69" s="201"/>
      <c r="DO69" s="374"/>
      <c r="DP69" s="374"/>
      <c r="DQ69" s="374"/>
      <c r="DR69" s="374"/>
      <c r="DS69" s="361"/>
      <c r="DT69" s="375"/>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77"/>
      <c r="FF69" s="361"/>
      <c r="FG69" s="361"/>
      <c r="FH69" s="361"/>
      <c r="FI69" s="361"/>
      <c r="FJ69" s="361"/>
      <c r="FK69" s="361"/>
      <c r="FL69" s="361"/>
      <c r="FM69" s="361"/>
      <c r="FN69" s="361"/>
      <c r="FO69" s="361"/>
      <c r="FP69" s="361"/>
      <c r="FQ69" s="361"/>
      <c r="FR69" s="361"/>
      <c r="FS69" s="361"/>
      <c r="FT69" s="361"/>
      <c r="FU69" s="361"/>
      <c r="FV69" s="361"/>
      <c r="FW69" s="361"/>
      <c r="FX69" s="361"/>
      <c r="FY69" s="361"/>
      <c r="FZ69" s="361"/>
      <c r="GA69" s="361"/>
      <c r="GB69" s="361"/>
      <c r="GC69" s="361"/>
      <c r="GD69" s="361"/>
      <c r="GE69" s="361"/>
      <c r="GF69" s="361"/>
      <c r="GG69" s="297"/>
      <c r="GH69" s="297"/>
      <c r="GI69" s="297"/>
      <c r="GJ69" s="297"/>
      <c r="GK69" s="297"/>
      <c r="GL69" s="297"/>
      <c r="GM69" s="297"/>
      <c r="GN69" s="297"/>
      <c r="GO69" s="297"/>
      <c r="GP69" s="297"/>
      <c r="GQ69" s="297"/>
      <c r="GR69" s="297"/>
      <c r="GS69" s="297"/>
      <c r="GT69" s="297"/>
      <c r="GU69" s="297"/>
      <c r="GV69" s="297"/>
      <c r="GW69" s="297"/>
      <c r="GX69" s="297"/>
      <c r="GY69" s="297"/>
      <c r="GZ69" s="297"/>
      <c r="HA69" s="297"/>
      <c r="HB69" s="297"/>
      <c r="HC69" s="297"/>
    </row>
    <row r="70" spans="1:211" s="347" customFormat="1" ht="15" customHeight="1" x14ac:dyDescent="0.2">
      <c r="A70" s="192">
        <f>SWDATA!O55</f>
        <v>0</v>
      </c>
      <c r="B70" s="192">
        <f>SWDATA!M55</f>
        <v>0</v>
      </c>
      <c r="C70" s="201">
        <f>IF(AND(SWDATA!M55=1,SWDATA!Q55="promotions"),SWDATA!P55,0)</f>
        <v>0</v>
      </c>
      <c r="D70" s="200">
        <f>ROW(SWDATA!M55)</f>
        <v>55</v>
      </c>
      <c r="E70" s="202">
        <f t="shared" si="865"/>
        <v>0</v>
      </c>
      <c r="F70" s="203">
        <f t="shared" si="271"/>
        <v>1</v>
      </c>
      <c r="G70" s="192" t="str">
        <f t="shared" si="272"/>
        <v/>
      </c>
      <c r="H70" s="204"/>
      <c r="I70" s="382"/>
      <c r="J70" s="237">
        <f t="shared" si="273"/>
        <v>0</v>
      </c>
      <c r="K70" s="238" t="str">
        <f t="shared" si="274"/>
        <v/>
      </c>
      <c r="L70" s="338"/>
      <c r="M70" s="341"/>
      <c r="N70" s="336" t="str">
        <f>IF(LEN(SWDATA!F55)=0,"",N69)</f>
        <v/>
      </c>
      <c r="O70" s="295" t="str">
        <f>IF(LEN(SWDATA!G55)=0,"",O69)</f>
        <v/>
      </c>
      <c r="P70" s="296" t="str">
        <f>IF(LEN(SWDATA!C55)=0,"",SWDATA!C55)</f>
        <v/>
      </c>
      <c r="Q70" s="310" t="str">
        <f t="shared" si="198"/>
        <v/>
      </c>
      <c r="R70" s="223" t="s">
        <v>261</v>
      </c>
      <c r="S70" s="224" t="s">
        <v>485</v>
      </c>
      <c r="T70" s="224"/>
      <c r="U70" s="264" t="s">
        <v>580</v>
      </c>
      <c r="V70" s="205" t="s">
        <v>221</v>
      </c>
      <c r="W70" s="265">
        <f>IF(OR(Is_Loading,LEN($A70)=0),"",SWDATA!P55)</f>
        <v>0</v>
      </c>
      <c r="X70" s="266">
        <f>IF(OR(Is_Loading,LEN($A70)=0),"",SWDATA!Q55)</f>
        <v>0</v>
      </c>
      <c r="Y70" s="266">
        <f>IF(OR(Is_Loading,LEN($A70)=0),"",SWDATA!R55)</f>
        <v>0</v>
      </c>
      <c r="Z70" s="265" t="str">
        <f t="shared" ref="Z70:Z71" si="869">IF($A70=0,"",CHOOSE($F70,SUM(W70:Y70),SUM(W70:Y70)/3,Y70))</f>
        <v/>
      </c>
      <c r="AA70" s="265">
        <f>IF(OR(Is_Loading,LEN($A70)=0),"",SWDATA!T55)</f>
        <v>0</v>
      </c>
      <c r="AB70" s="266">
        <f>IF(OR(Is_Loading,LEN($A70)=0),"",SWDATA!U55)</f>
        <v>0</v>
      </c>
      <c r="AC70" s="266">
        <f>IF(OR(Is_Loading,LEN($A70)=0),"",SWDATA!V55)</f>
        <v>0</v>
      </c>
      <c r="AD70" s="265" t="str">
        <f t="shared" si="276"/>
        <v/>
      </c>
      <c r="AE70" s="265">
        <f>IF(OR(Is_Loading,LEN($A70)=0),"",SWDATA!X55)</f>
        <v>0</v>
      </c>
      <c r="AF70" s="266">
        <f>IF(OR(Is_Loading,LEN($A70)=0),"",SWDATA!Y55)</f>
        <v>0</v>
      </c>
      <c r="AG70" s="266">
        <f>IF(OR(Is_Loading,LEN($A70)=0),"",SWDATA!Z55)</f>
        <v>0</v>
      </c>
      <c r="AH70" s="265" t="str">
        <f t="shared" si="277"/>
        <v/>
      </c>
      <c r="AI70" s="265">
        <f>IF(OR(Is_Loading,LEN($A70)=0),"",SWDATA!AB55)</f>
        <v>0</v>
      </c>
      <c r="AJ70" s="266">
        <f>IF(OR(Is_Loading,LEN($A70)=0),"",SWDATA!AC55)</f>
        <v>0</v>
      </c>
      <c r="AK70" s="266">
        <f>IF(OR(Is_Loading,LEN($A70)=0),"",SWDATA!AD55)</f>
        <v>0</v>
      </c>
      <c r="AL70" s="265" t="str">
        <f t="shared" si="278"/>
        <v/>
      </c>
      <c r="AM70" s="265">
        <f>IF(OR(Is_Loading,LEN($A70)=0),"",SWDATA!AF55)</f>
        <v>0</v>
      </c>
      <c r="AN70" s="266">
        <f>IF(OR(Is_Loading,LEN($A70)=0),"",SWDATA!AG55)</f>
        <v>0</v>
      </c>
      <c r="AO70" s="320">
        <f>IF(OR(Is_Loading,LEN($A70)=0),"",SWDATA!AH55)</f>
        <v>0</v>
      </c>
      <c r="AP70" s="317" t="str">
        <f t="shared" si="279"/>
        <v/>
      </c>
      <c r="AQ70" s="265">
        <f>IF(OR(Is_Loading,LEN($A70)=0),"",SWDATA!AJ55)</f>
        <v>0</v>
      </c>
      <c r="AR70" s="266">
        <f>IF(OR(Is_Loading,LEN($A70)=0),"",SWDATA!AK55)</f>
        <v>0</v>
      </c>
      <c r="AS70" s="266">
        <f>IF(OR(Is_Loading,LEN($A70)=0),"",SWDATA!AL55)</f>
        <v>0</v>
      </c>
      <c r="AT70" s="265" t="str">
        <f t="shared" si="280"/>
        <v/>
      </c>
      <c r="AU70" s="265">
        <f>IF(OR(Is_Loading,LEN($A70)=0),"",SWDATA!AN55)</f>
        <v>0</v>
      </c>
      <c r="AV70" s="266">
        <f>IF(OR(Is_Loading,LEN($A70)=0),"",SWDATA!AO55)</f>
        <v>0</v>
      </c>
      <c r="AW70" s="266">
        <f>IF(OR(Is_Loading,LEN($A70)=0),"",SWDATA!AP55)</f>
        <v>0</v>
      </c>
      <c r="AX70" s="265" t="str">
        <f t="shared" si="281"/>
        <v/>
      </c>
      <c r="AY70" s="265">
        <f>IF(OR(Is_Loading,LEN($A70)=0),"",SWDATA!AR55)</f>
        <v>0</v>
      </c>
      <c r="AZ70" s="266">
        <f>IF(OR(Is_Loading,LEN($A70)=0),"",SWDATA!AS55)</f>
        <v>0</v>
      </c>
      <c r="BA70" s="266">
        <f>IF(OR(Is_Loading,LEN($A70)=0),"",SWDATA!AT55)</f>
        <v>0</v>
      </c>
      <c r="BB70" s="265" t="str">
        <f t="shared" si="282"/>
        <v/>
      </c>
      <c r="BC70" s="265">
        <f>IF(OR(Is_Loading,LEN($A70)=0),"",SWDATA!AV55)</f>
        <v>0</v>
      </c>
      <c r="BD70" s="266">
        <f>IF(OR(Is_Loading,LEN($A70)=0),"",SWDATA!AW55)</f>
        <v>0</v>
      </c>
      <c r="BE70" s="320">
        <f>IF(OR(Is_Loading,LEN($A70)=0),"",SWDATA!AX55)</f>
        <v>0</v>
      </c>
      <c r="BF70" s="317" t="str">
        <f t="shared" si="283"/>
        <v/>
      </c>
      <c r="BG70"/>
      <c r="BH70"/>
      <c r="BI70"/>
      <c r="BJ70"/>
      <c r="BK70"/>
      <c r="BL70"/>
      <c r="BM70"/>
      <c r="BN70"/>
      <c r="BO70"/>
      <c r="BP70"/>
      <c r="BQ70"/>
      <c r="BR70"/>
      <c r="BS70"/>
      <c r="BT70"/>
      <c r="BU70"/>
      <c r="BV70"/>
      <c r="BW70"/>
      <c r="BX70"/>
      <c r="BY70"/>
      <c r="BZ70"/>
      <c r="CA70"/>
      <c r="CB70"/>
      <c r="CC70"/>
      <c r="CD70"/>
      <c r="CE70"/>
      <c r="CF70"/>
      <c r="CG70"/>
      <c r="CH70"/>
      <c r="CI70"/>
      <c r="CJ70"/>
      <c r="CK70"/>
      <c r="CL70"/>
      <c r="CM70"/>
      <c r="CN70" s="201"/>
      <c r="CO70" s="201"/>
      <c r="CP70" s="201"/>
      <c r="CQ70" s="201"/>
      <c r="CR70" s="201"/>
      <c r="CS70" s="201"/>
      <c r="CT70" s="201"/>
      <c r="CU70" s="201"/>
      <c r="CV70" s="201"/>
      <c r="CW70" s="201"/>
      <c r="CX70" s="201"/>
      <c r="CY70" s="201"/>
      <c r="CZ70" s="201"/>
      <c r="DA70" s="201"/>
      <c r="DB70" s="201"/>
      <c r="DC70" s="201"/>
      <c r="DD70" s="201"/>
      <c r="DE70" s="201"/>
      <c r="DF70" s="201"/>
      <c r="DG70" s="201"/>
      <c r="DH70" s="201"/>
      <c r="DI70" s="201"/>
      <c r="DJ70" s="201"/>
      <c r="DK70" s="201"/>
      <c r="DL70" s="201"/>
      <c r="DM70" s="201"/>
      <c r="DN70" s="201"/>
      <c r="DO70" s="374"/>
      <c r="DP70" s="374"/>
      <c r="DQ70" s="374"/>
      <c r="DR70" s="374"/>
      <c r="DS70" s="361"/>
      <c r="DT70" s="361"/>
      <c r="DU70" s="364">
        <f t="shared" ref="DU70" si="870">COLUMN(W68)</f>
        <v>23</v>
      </c>
      <c r="DV70" s="364">
        <f t="shared" ref="DV70" si="871">SUM(DU70)+DV71+1</f>
        <v>24</v>
      </c>
      <c r="DW70" s="364">
        <f t="shared" ref="DW70" si="872">SUM(DV70)+DW71+1</f>
        <v>25</v>
      </c>
      <c r="DX70" s="364">
        <f t="shared" ref="DX70" si="873">SUM(DW70)+DX71+1</f>
        <v>27</v>
      </c>
      <c r="DY70" s="364">
        <f t="shared" ref="DY70" si="874">SUM(DX70)+DY71+1</f>
        <v>28</v>
      </c>
      <c r="DZ70" s="364">
        <f t="shared" ref="DZ70" si="875">SUM(DY70)+DZ71+1</f>
        <v>29</v>
      </c>
      <c r="EA70" s="364">
        <f t="shared" ref="EA70" si="876">SUM(DZ70)+EA71+1</f>
        <v>31</v>
      </c>
      <c r="EB70" s="364">
        <f t="shared" ref="EB70" si="877">SUM(EA70)+EB71+1</f>
        <v>32</v>
      </c>
      <c r="EC70" s="364">
        <f t="shared" ref="EC70" si="878">SUM(EB70)+EC71+1</f>
        <v>33</v>
      </c>
      <c r="ED70" s="364">
        <f t="shared" ref="ED70" si="879">SUM(EC70)+ED71+1</f>
        <v>35</v>
      </c>
      <c r="EE70" s="364">
        <f t="shared" ref="EE70" si="880">SUM(ED70)+EE71+1</f>
        <v>36</v>
      </c>
      <c r="EF70" s="364">
        <f t="shared" ref="EF70" si="881">SUM(EE70)+EF71+1</f>
        <v>37</v>
      </c>
      <c r="EG70" s="364">
        <f t="shared" ref="EG70" si="882">SUM(EF70)+EG71+1</f>
        <v>39</v>
      </c>
      <c r="EH70" s="364">
        <f t="shared" ref="EH70" si="883">SUM(EG70)+EH71+1</f>
        <v>40</v>
      </c>
      <c r="EI70" s="364">
        <f t="shared" ref="EI70" si="884">SUM(EH70)+EI71+1</f>
        <v>41</v>
      </c>
      <c r="EJ70" s="364">
        <f t="shared" ref="EJ70" si="885">SUM(EI70)+EJ71+1</f>
        <v>43</v>
      </c>
      <c r="EK70" s="364">
        <f t="shared" ref="EK70" si="886">SUM(EJ70)+EK71+1</f>
        <v>44</v>
      </c>
      <c r="EL70" s="364">
        <f t="shared" ref="EL70" si="887">SUM(EK70)+EL71+1</f>
        <v>45</v>
      </c>
      <c r="EM70" s="364">
        <f t="shared" ref="EM70" si="888">SUM(EL70)+EM71+1</f>
        <v>47</v>
      </c>
      <c r="EN70" s="364">
        <f t="shared" ref="EN70" si="889">SUM(EM70)+EN71+1</f>
        <v>48</v>
      </c>
      <c r="EO70" s="364">
        <f t="shared" ref="EO70" si="890">SUM(EN70)+EO71+1</f>
        <v>49</v>
      </c>
      <c r="EP70" s="364">
        <f t="shared" ref="EP70" si="891">SUM(EO70)+EP71+1</f>
        <v>51</v>
      </c>
      <c r="EQ70" s="364">
        <f t="shared" ref="EQ70" si="892">SUM(EP70)+EQ71+1</f>
        <v>52</v>
      </c>
      <c r="ER70" s="364">
        <f t="shared" ref="ER70" si="893">SUM(EQ70)+ER71+1</f>
        <v>53</v>
      </c>
      <c r="ES70" s="364">
        <f t="shared" ref="ES70" si="894">SUM(ER70)+ES71+1</f>
        <v>55</v>
      </c>
      <c r="ET70" s="364">
        <f t="shared" ref="ET70" si="895">SUM(ES70)+ET71+1</f>
        <v>56</v>
      </c>
      <c r="EU70" s="364">
        <f t="shared" ref="EU70" si="896">SUM(ET70)+EU71+1</f>
        <v>57</v>
      </c>
      <c r="EV70" s="364">
        <f t="shared" ref="EV70" si="897">SUM(EU70)+EV71+1</f>
        <v>59</v>
      </c>
      <c r="EW70" s="364">
        <f t="shared" ref="EW70" si="898">SUM(EV70)+EW71+1</f>
        <v>60</v>
      </c>
      <c r="EX70" s="364">
        <f t="shared" ref="EX70" si="899">SUM(EW70)+EX71+1</f>
        <v>61</v>
      </c>
      <c r="EY70" s="364">
        <f t="shared" ref="EY70" si="900">SUM(EX70)+EY71+1</f>
        <v>63</v>
      </c>
      <c r="EZ70" s="364">
        <f t="shared" ref="EZ70" si="901">SUM(EY70)+EZ71+1</f>
        <v>64</v>
      </c>
      <c r="FA70" s="364">
        <f t="shared" ref="FA70" si="902">SUM(EZ70)+FA71+1</f>
        <v>65</v>
      </c>
      <c r="FB70" s="364">
        <f t="shared" ref="FB70" si="903">SUM(FA70)+FB71+1</f>
        <v>67</v>
      </c>
      <c r="FC70" s="364">
        <f t="shared" ref="FC70" si="904">SUM(FB70)+FC71+1</f>
        <v>68</v>
      </c>
      <c r="FD70" s="364">
        <f t="shared" ref="FD70" si="905">SUM(FC70)+FD71+1</f>
        <v>69</v>
      </c>
      <c r="FE70" s="361"/>
      <c r="FF70" s="361"/>
      <c r="FG70" s="361"/>
      <c r="FH70" s="361"/>
      <c r="FI70" s="361"/>
      <c r="FJ70" s="361"/>
      <c r="FK70" s="361"/>
      <c r="FL70" s="361"/>
      <c r="FM70" s="361"/>
      <c r="FN70" s="361"/>
      <c r="FO70" s="361"/>
      <c r="FP70" s="361"/>
      <c r="FQ70" s="361"/>
      <c r="FR70" s="361"/>
      <c r="FS70" s="361"/>
      <c r="FT70" s="361"/>
      <c r="FU70" s="361"/>
      <c r="FV70" s="361"/>
      <c r="FW70" s="361"/>
      <c r="FX70" s="361"/>
      <c r="FY70" s="361"/>
      <c r="FZ70" s="361"/>
      <c r="GA70" s="361"/>
      <c r="GB70" s="361"/>
      <c r="GC70" s="361"/>
      <c r="GD70" s="361"/>
      <c r="GE70" s="361"/>
      <c r="GF70" s="361"/>
      <c r="GG70" s="297"/>
      <c r="GH70" s="297"/>
      <c r="GI70" s="297"/>
      <c r="GJ70" s="297"/>
      <c r="GK70" s="297"/>
      <c r="GL70" s="297"/>
      <c r="GM70" s="297"/>
      <c r="GN70" s="297"/>
      <c r="GO70" s="297"/>
      <c r="GP70" s="297"/>
      <c r="GQ70" s="297"/>
      <c r="GR70" s="297"/>
      <c r="GS70" s="297"/>
      <c r="GT70" s="297"/>
      <c r="GU70" s="297"/>
      <c r="GV70" s="297"/>
      <c r="GW70" s="297"/>
      <c r="GX70" s="297"/>
      <c r="GY70" s="297"/>
      <c r="GZ70" s="297"/>
    </row>
    <row r="71" spans="1:211" s="347" customFormat="1" ht="15" customHeight="1" thickBot="1" x14ac:dyDescent="0.25">
      <c r="A71" s="192">
        <f>SWDATA!O56</f>
        <v>0</v>
      </c>
      <c r="B71" s="192">
        <f>SWDATA!M56</f>
        <v>0</v>
      </c>
      <c r="C71" s="201">
        <f>IF(AND(SWDATA!M56=1,SWDATA!Q56="promotions"),SWDATA!P56,0)</f>
        <v>0</v>
      </c>
      <c r="D71" s="200">
        <f>ROW(SWDATA!M56)</f>
        <v>56</v>
      </c>
      <c r="E71" s="202">
        <f ca="1">IF(AND(B71=1,UPPER(HLOOKUP(D71,'Metrics &amp; Attributes View'!$13:$31,19,0))="SBOM"),1,0)</f>
        <v>0</v>
      </c>
      <c r="F71" s="203">
        <f t="shared" si="271"/>
        <v>1</v>
      </c>
      <c r="G71" s="192" t="str">
        <f t="shared" si="272"/>
        <v/>
      </c>
      <c r="H71" s="204"/>
      <c r="I71" s="382"/>
      <c r="J71" s="237">
        <f t="shared" si="273"/>
        <v>0</v>
      </c>
      <c r="K71" s="238" t="str">
        <f t="shared" si="274"/>
        <v/>
      </c>
      <c r="L71" s="338"/>
      <c r="M71" s="342"/>
      <c r="N71" s="336" t="str">
        <f>IF(LEN(SWDATA!F56)=0,"",N70)</f>
        <v/>
      </c>
      <c r="O71" s="295" t="str">
        <f>IF(LEN(SWDATA!G56)=0,"",O70)</f>
        <v/>
      </c>
      <c r="P71" s="296" t="str">
        <f>IF(LEN(SWDATA!C56)=0,"",SWDATA!C56)</f>
        <v/>
      </c>
      <c r="Q71" s="310" t="str">
        <f t="shared" si="198"/>
        <v/>
      </c>
      <c r="R71" s="223" t="s">
        <v>262</v>
      </c>
      <c r="S71" s="224" t="s">
        <v>579</v>
      </c>
      <c r="T71" s="224"/>
      <c r="U71" s="263" t="s">
        <v>591</v>
      </c>
      <c r="V71" s="205" t="s">
        <v>221</v>
      </c>
      <c r="W71" s="265">
        <f>IF(OR(Is_Loading,LEN($A71)=0),"",SWDATA!P56)</f>
        <v>0</v>
      </c>
      <c r="X71" s="266">
        <f>IF(OR(Is_Loading,LEN($A71)=0),"",SWDATA!Q56)</f>
        <v>0</v>
      </c>
      <c r="Y71" s="266">
        <f>IF(OR(Is_Loading,LEN($A71)=0),"",SWDATA!R56)</f>
        <v>0</v>
      </c>
      <c r="Z71" s="265" t="str">
        <f t="shared" si="869"/>
        <v/>
      </c>
      <c r="AA71" s="265">
        <f>IF(OR(Is_Loading,LEN($A71)=0),"",SWDATA!T56)</f>
        <v>0</v>
      </c>
      <c r="AB71" s="266">
        <f>IF(OR(Is_Loading,LEN($A71)=0),"",SWDATA!U56)</f>
        <v>0</v>
      </c>
      <c r="AC71" s="266">
        <f>IF(OR(Is_Loading,LEN($A71)=0),"",SWDATA!V56)</f>
        <v>0</v>
      </c>
      <c r="AD71" s="265" t="str">
        <f t="shared" si="276"/>
        <v/>
      </c>
      <c r="AE71" s="265">
        <f>IF(OR(Is_Loading,LEN($A71)=0),"",SWDATA!X56)</f>
        <v>0</v>
      </c>
      <c r="AF71" s="266">
        <f>IF(OR(Is_Loading,LEN($A71)=0),"",SWDATA!Y56)</f>
        <v>0</v>
      </c>
      <c r="AG71" s="266">
        <f>IF(OR(Is_Loading,LEN($A71)=0),"",SWDATA!Z56)</f>
        <v>0</v>
      </c>
      <c r="AH71" s="265" t="str">
        <f t="shared" si="277"/>
        <v/>
      </c>
      <c r="AI71" s="265">
        <f>IF(OR(Is_Loading,LEN($A71)=0),"",SWDATA!AB56)</f>
        <v>0</v>
      </c>
      <c r="AJ71" s="266">
        <f>IF(OR(Is_Loading,LEN($A71)=0),"",SWDATA!AC56)</f>
        <v>0</v>
      </c>
      <c r="AK71" s="266">
        <f>IF(OR(Is_Loading,LEN($A71)=0),"",SWDATA!AD56)</f>
        <v>0</v>
      </c>
      <c r="AL71" s="265" t="str">
        <f t="shared" si="278"/>
        <v/>
      </c>
      <c r="AM71" s="265">
        <f>IF(OR(Is_Loading,LEN($A71)=0),"",SWDATA!AF56)</f>
        <v>0</v>
      </c>
      <c r="AN71" s="266">
        <f>IF(OR(Is_Loading,LEN($A71)=0),"",SWDATA!AG56)</f>
        <v>0</v>
      </c>
      <c r="AO71" s="320">
        <f>IF(OR(Is_Loading,LEN($A71)=0),"",SWDATA!AH56)</f>
        <v>0</v>
      </c>
      <c r="AP71" s="317" t="str">
        <f t="shared" si="279"/>
        <v/>
      </c>
      <c r="AQ71" s="265">
        <f>IF(OR(Is_Loading,LEN($A71)=0),"",SWDATA!AJ56)</f>
        <v>0</v>
      </c>
      <c r="AR71" s="266">
        <f>IF(OR(Is_Loading,LEN($A71)=0),"",SWDATA!AK56)</f>
        <v>0</v>
      </c>
      <c r="AS71" s="266">
        <f>IF(OR(Is_Loading,LEN($A71)=0),"",SWDATA!AL56)</f>
        <v>0</v>
      </c>
      <c r="AT71" s="265" t="str">
        <f t="shared" si="280"/>
        <v/>
      </c>
      <c r="AU71" s="265">
        <f>IF(OR(Is_Loading,LEN($A71)=0),"",SWDATA!AN56)</f>
        <v>0</v>
      </c>
      <c r="AV71" s="266">
        <f>IF(OR(Is_Loading,LEN($A71)=0),"",SWDATA!AO56)</f>
        <v>0</v>
      </c>
      <c r="AW71" s="266">
        <f>IF(OR(Is_Loading,LEN($A71)=0),"",SWDATA!AP56)</f>
        <v>0</v>
      </c>
      <c r="AX71" s="265" t="str">
        <f t="shared" si="281"/>
        <v/>
      </c>
      <c r="AY71" s="265">
        <f>IF(OR(Is_Loading,LEN($A71)=0),"",SWDATA!AR56)</f>
        <v>0</v>
      </c>
      <c r="AZ71" s="266">
        <f>IF(OR(Is_Loading,LEN($A71)=0),"",SWDATA!AS56)</f>
        <v>0</v>
      </c>
      <c r="BA71" s="266">
        <f>IF(OR(Is_Loading,LEN($A71)=0),"",SWDATA!AT56)</f>
        <v>0</v>
      </c>
      <c r="BB71" s="265" t="str">
        <f t="shared" si="282"/>
        <v/>
      </c>
      <c r="BC71" s="265">
        <f>IF(OR(Is_Loading,LEN($A71)=0),"",SWDATA!AV56)</f>
        <v>0</v>
      </c>
      <c r="BD71" s="266">
        <f>IF(OR(Is_Loading,LEN($A71)=0),"",SWDATA!AW56)</f>
        <v>0</v>
      </c>
      <c r="BE71" s="320">
        <f>IF(OR(Is_Loading,LEN($A71)=0),"",SWDATA!AX56)</f>
        <v>0</v>
      </c>
      <c r="BF71" s="317" t="str">
        <f t="shared" si="283"/>
        <v/>
      </c>
      <c r="BG71"/>
      <c r="BH71"/>
      <c r="BI71"/>
      <c r="BJ71"/>
      <c r="BK71"/>
      <c r="BL71"/>
      <c r="BM71"/>
      <c r="BN71"/>
      <c r="BO71"/>
      <c r="BP71"/>
      <c r="BQ71"/>
      <c r="BR71"/>
      <c r="BS71"/>
      <c r="BT71"/>
      <c r="BU71"/>
      <c r="BV71"/>
      <c r="BW71"/>
      <c r="BX71"/>
      <c r="BY71"/>
      <c r="BZ71"/>
      <c r="CA71"/>
      <c r="CB71"/>
      <c r="CC71"/>
      <c r="CD71"/>
      <c r="CE71"/>
      <c r="CF71"/>
      <c r="CG71"/>
      <c r="CH71"/>
      <c r="CI71"/>
      <c r="CJ71"/>
      <c r="CK71"/>
      <c r="CL71"/>
      <c r="CM71"/>
      <c r="CN71" s="201"/>
      <c r="CO71" s="201"/>
      <c r="CP71" s="201"/>
      <c r="CQ71" s="201"/>
      <c r="CR71" s="201"/>
      <c r="CS71" s="201"/>
      <c r="CT71" s="201"/>
      <c r="CU71" s="201"/>
      <c r="CV71" s="201"/>
      <c r="CW71" s="201"/>
      <c r="CX71" s="201"/>
      <c r="CY71" s="201"/>
      <c r="CZ71" s="201"/>
      <c r="DA71" s="201"/>
      <c r="DB71" s="201"/>
      <c r="DC71" s="201"/>
      <c r="DD71" s="201"/>
      <c r="DE71" s="201"/>
      <c r="DF71" s="201"/>
      <c r="DG71" s="201"/>
      <c r="DH71" s="201"/>
      <c r="DI71" s="201"/>
      <c r="DJ71" s="201"/>
      <c r="DK71" s="201"/>
      <c r="DL71" s="201"/>
      <c r="DM71" s="201"/>
      <c r="DN71" s="201"/>
      <c r="DO71" s="374"/>
      <c r="DP71" s="374"/>
      <c r="DQ71" s="374"/>
      <c r="DR71" s="374"/>
      <c r="DS71" s="361"/>
      <c r="DT71" s="375"/>
      <c r="DU71" s="364"/>
      <c r="DV71" s="364"/>
      <c r="DW71" s="364"/>
      <c r="DX71" s="364">
        <v>1</v>
      </c>
      <c r="DY71" s="364">
        <f t="shared" ref="DY71:DY73" si="906">DV71</f>
        <v>0</v>
      </c>
      <c r="DZ71" s="364">
        <f t="shared" ref="DZ71:DZ73" si="907">DW71</f>
        <v>0</v>
      </c>
      <c r="EA71" s="364">
        <f t="shared" ref="EA71:EA73" si="908">DX71</f>
        <v>1</v>
      </c>
      <c r="EB71" s="364">
        <f t="shared" ref="EB71:EB73" si="909">DY71</f>
        <v>0</v>
      </c>
      <c r="EC71" s="364">
        <f t="shared" ref="EC71:EC73" si="910">DZ71</f>
        <v>0</v>
      </c>
      <c r="ED71" s="364">
        <f t="shared" ref="ED71:ED73" si="911">EA71</f>
        <v>1</v>
      </c>
      <c r="EE71" s="364">
        <f t="shared" ref="EE71:EE73" si="912">EB71</f>
        <v>0</v>
      </c>
      <c r="EF71" s="364">
        <f t="shared" ref="EF71:EF73" si="913">EC71</f>
        <v>0</v>
      </c>
      <c r="EG71" s="364">
        <f t="shared" ref="EG71:EG73" si="914">ED71</f>
        <v>1</v>
      </c>
      <c r="EH71" s="364">
        <f t="shared" ref="EH71:EH73" si="915">EE71</f>
        <v>0</v>
      </c>
      <c r="EI71" s="364">
        <f t="shared" ref="EI71:EI73" si="916">EF71</f>
        <v>0</v>
      </c>
      <c r="EJ71" s="364">
        <f t="shared" ref="EJ71:EJ73" si="917">EG71</f>
        <v>1</v>
      </c>
      <c r="EK71" s="364">
        <f t="shared" ref="EK71:EK73" si="918">EH71</f>
        <v>0</v>
      </c>
      <c r="EL71" s="364">
        <f t="shared" ref="EL71:EL73" si="919">EI71</f>
        <v>0</v>
      </c>
      <c r="EM71" s="364">
        <f t="shared" ref="EM71:EM73" si="920">EJ71</f>
        <v>1</v>
      </c>
      <c r="EN71" s="364">
        <f t="shared" ref="EN71:EN73" si="921">EK71</f>
        <v>0</v>
      </c>
      <c r="EO71" s="364">
        <f t="shared" ref="EO71:EO73" si="922">EL71</f>
        <v>0</v>
      </c>
      <c r="EP71" s="364">
        <f t="shared" ref="EP71:EP73" si="923">EM71</f>
        <v>1</v>
      </c>
      <c r="EQ71" s="364">
        <f t="shared" ref="EQ71:EQ73" si="924">EN71</f>
        <v>0</v>
      </c>
      <c r="ER71" s="364">
        <f t="shared" ref="ER71:ER73" si="925">EO71</f>
        <v>0</v>
      </c>
      <c r="ES71" s="364">
        <f t="shared" ref="ES71:ES73" si="926">EP71</f>
        <v>1</v>
      </c>
      <c r="ET71" s="364">
        <f t="shared" ref="ET71:ET73" si="927">EQ71</f>
        <v>0</v>
      </c>
      <c r="EU71" s="364">
        <f t="shared" ref="EU71:EU73" si="928">ER71</f>
        <v>0</v>
      </c>
      <c r="EV71" s="364">
        <f t="shared" ref="EV71:EV73" si="929">ES71</f>
        <v>1</v>
      </c>
      <c r="EW71" s="364">
        <f t="shared" ref="EW71:EW73" si="930">ET71</f>
        <v>0</v>
      </c>
      <c r="EX71" s="364">
        <f t="shared" ref="EX71:EX73" si="931">EU71</f>
        <v>0</v>
      </c>
      <c r="EY71" s="364">
        <f t="shared" ref="EY71:EY73" si="932">EV71</f>
        <v>1</v>
      </c>
      <c r="EZ71" s="364">
        <f t="shared" ref="EZ71:EZ73" si="933">EW71</f>
        <v>0</v>
      </c>
      <c r="FA71" s="364">
        <f t="shared" ref="FA71:FA73" si="934">EX71</f>
        <v>0</v>
      </c>
      <c r="FB71" s="364">
        <f t="shared" ref="FB71:FB73" si="935">EY71</f>
        <v>1</v>
      </c>
      <c r="FC71" s="364">
        <f t="shared" ref="FC71:FC73" si="936">EZ71</f>
        <v>0</v>
      </c>
      <c r="FD71" s="364">
        <f t="shared" ref="FD71:FD73" si="937">FA71</f>
        <v>0</v>
      </c>
      <c r="FE71" s="377"/>
      <c r="FF71" s="361"/>
      <c r="FG71" s="361"/>
      <c r="FH71" s="361"/>
      <c r="FI71" s="361"/>
      <c r="FJ71" s="361"/>
      <c r="FK71" s="361"/>
      <c r="FL71" s="361"/>
      <c r="FM71" s="361"/>
      <c r="FN71" s="361"/>
      <c r="FO71" s="361"/>
      <c r="FP71" s="361"/>
      <c r="FQ71" s="361"/>
      <c r="FR71" s="361"/>
      <c r="FS71" s="361"/>
      <c r="FT71" s="361"/>
      <c r="FU71" s="361"/>
      <c r="FV71" s="361"/>
      <c r="FW71" s="361"/>
      <c r="FX71" s="361"/>
      <c r="FY71" s="361"/>
      <c r="FZ71" s="361"/>
      <c r="GA71" s="361"/>
      <c r="GB71" s="361"/>
      <c r="GC71" s="361"/>
      <c r="GD71" s="361"/>
      <c r="GE71" s="361"/>
      <c r="GF71" s="361"/>
      <c r="GG71" s="297"/>
      <c r="GH71" s="297"/>
      <c r="GI71" s="297"/>
      <c r="GJ71" s="297"/>
      <c r="GK71" s="297"/>
      <c r="GL71" s="297"/>
      <c r="GM71" s="297"/>
      <c r="GN71" s="297"/>
      <c r="GO71" s="297"/>
      <c r="GP71" s="297"/>
      <c r="GQ71" s="297"/>
      <c r="GR71" s="297"/>
      <c r="GS71" s="297"/>
      <c r="GT71" s="297"/>
      <c r="GU71" s="297"/>
      <c r="GV71" s="297"/>
      <c r="GW71" s="297"/>
      <c r="GX71" s="297"/>
      <c r="GY71" s="297"/>
      <c r="GZ71" s="297"/>
      <c r="HA71" s="297"/>
      <c r="HB71" s="297"/>
      <c r="HC71" s="297"/>
    </row>
    <row r="72" spans="1:211" s="347" customFormat="1" ht="15" customHeight="1" thickTop="1" x14ac:dyDescent="0.2">
      <c r="A72" s="192">
        <f>SWDATA!O57</f>
        <v>0</v>
      </c>
      <c r="B72" s="192">
        <f>SWDATA!M57</f>
        <v>0</v>
      </c>
      <c r="C72" s="201">
        <f>IF(AND(SWDATA!M57=1,SWDATA!Q57="promotions"),SWDATA!P57,0)</f>
        <v>0</v>
      </c>
      <c r="D72" s="200">
        <f>ROW(SWDATA!M57)</f>
        <v>57</v>
      </c>
      <c r="E72" s="202">
        <f t="shared" ref="E72:E75" si="938">B72</f>
        <v>0</v>
      </c>
      <c r="F72" s="203">
        <f t="shared" si="271"/>
        <v>1</v>
      </c>
      <c r="G72" s="192" t="str">
        <f t="shared" si="272"/>
        <v/>
      </c>
      <c r="H72" s="204"/>
      <c r="I72" s="382"/>
      <c r="J72" s="237">
        <f t="shared" si="273"/>
        <v>0</v>
      </c>
      <c r="K72" s="238" t="str">
        <f t="shared" si="274"/>
        <v/>
      </c>
      <c r="L72" s="338"/>
      <c r="M72" s="341"/>
      <c r="N72" s="336" t="str">
        <f>IF(LEN(SWDATA!F57)=0,"",N71)</f>
        <v/>
      </c>
      <c r="O72" s="295" t="str">
        <f>IF(LEN(SWDATA!G57)=0,"",O71)</f>
        <v/>
      </c>
      <c r="P72" s="296" t="str">
        <f>IF(LEN(SWDATA!C57)=0,"",SWDATA!C57)</f>
        <v/>
      </c>
      <c r="Q72" s="310" t="str">
        <f t="shared" si="198"/>
        <v/>
      </c>
      <c r="R72" s="223" t="s">
        <v>261</v>
      </c>
      <c r="S72" s="224" t="s">
        <v>485</v>
      </c>
      <c r="T72" s="224"/>
      <c r="U72" s="264" t="s">
        <v>581</v>
      </c>
      <c r="V72" s="205" t="s">
        <v>221</v>
      </c>
      <c r="W72" s="265">
        <f>IF(OR(Is_Loading,LEN($A72)=0),"",SWDATA!P57)</f>
        <v>0</v>
      </c>
      <c r="X72" s="266">
        <f>IF(OR(Is_Loading,LEN($A72)=0),"",SWDATA!Q57)</f>
        <v>0</v>
      </c>
      <c r="Y72" s="266">
        <f>IF(OR(Is_Loading,LEN($A72)=0),"",SWDATA!R57)</f>
        <v>0</v>
      </c>
      <c r="Z72" s="265" t="str">
        <f t="shared" ref="Z72" si="939">IF($A72=0,"",CHOOSE($F72,SUM(W72:Y72),SUM(W72:Y72)/3,Y72))</f>
        <v/>
      </c>
      <c r="AA72" s="265">
        <f>IF(OR(Is_Loading,LEN($A72)=0),"",SWDATA!T57)</f>
        <v>0</v>
      </c>
      <c r="AB72" s="266">
        <f>IF(OR(Is_Loading,LEN($A72)=0),"",SWDATA!U57)</f>
        <v>0</v>
      </c>
      <c r="AC72" s="266">
        <f>IF(OR(Is_Loading,LEN($A72)=0),"",SWDATA!V57)</f>
        <v>0</v>
      </c>
      <c r="AD72" s="265" t="str">
        <f t="shared" si="276"/>
        <v/>
      </c>
      <c r="AE72" s="265">
        <f>IF(OR(Is_Loading,LEN($A72)=0),"",SWDATA!X57)</f>
        <v>0</v>
      </c>
      <c r="AF72" s="266">
        <f>IF(OR(Is_Loading,LEN($A72)=0),"",SWDATA!Y57)</f>
        <v>0</v>
      </c>
      <c r="AG72" s="266">
        <f>IF(OR(Is_Loading,LEN($A72)=0),"",SWDATA!Z57)</f>
        <v>0</v>
      </c>
      <c r="AH72" s="265" t="str">
        <f t="shared" si="277"/>
        <v/>
      </c>
      <c r="AI72" s="265">
        <f>IF(OR(Is_Loading,LEN($A72)=0),"",SWDATA!AB57)</f>
        <v>0</v>
      </c>
      <c r="AJ72" s="266">
        <f>IF(OR(Is_Loading,LEN($A72)=0),"",SWDATA!AC57)</f>
        <v>0</v>
      </c>
      <c r="AK72" s="266">
        <f>IF(OR(Is_Loading,LEN($A72)=0),"",SWDATA!AD57)</f>
        <v>0</v>
      </c>
      <c r="AL72" s="265" t="str">
        <f t="shared" si="278"/>
        <v/>
      </c>
      <c r="AM72" s="265">
        <f>IF(OR(Is_Loading,LEN($A72)=0),"",SWDATA!AF57)</f>
        <v>0</v>
      </c>
      <c r="AN72" s="266">
        <f>IF(OR(Is_Loading,LEN($A72)=0),"",SWDATA!AG57)</f>
        <v>0</v>
      </c>
      <c r="AO72" s="320">
        <f>IF(OR(Is_Loading,LEN($A72)=0),"",SWDATA!AH57)</f>
        <v>0</v>
      </c>
      <c r="AP72" s="317" t="str">
        <f t="shared" si="279"/>
        <v/>
      </c>
      <c r="AQ72" s="265">
        <f>IF(OR(Is_Loading,LEN($A72)=0),"",SWDATA!AJ57)</f>
        <v>0</v>
      </c>
      <c r="AR72" s="266">
        <f>IF(OR(Is_Loading,LEN($A72)=0),"",SWDATA!AK57)</f>
        <v>0</v>
      </c>
      <c r="AS72" s="266">
        <f>IF(OR(Is_Loading,LEN($A72)=0),"",SWDATA!AL57)</f>
        <v>0</v>
      </c>
      <c r="AT72" s="265" t="str">
        <f t="shared" si="280"/>
        <v/>
      </c>
      <c r="AU72" s="265">
        <f>IF(OR(Is_Loading,LEN($A72)=0),"",SWDATA!AN57)</f>
        <v>0</v>
      </c>
      <c r="AV72" s="266">
        <f>IF(OR(Is_Loading,LEN($A72)=0),"",SWDATA!AO57)</f>
        <v>0</v>
      </c>
      <c r="AW72" s="266">
        <f>IF(OR(Is_Loading,LEN($A72)=0),"",SWDATA!AP57)</f>
        <v>0</v>
      </c>
      <c r="AX72" s="265" t="str">
        <f t="shared" si="281"/>
        <v/>
      </c>
      <c r="AY72" s="265">
        <f>IF(OR(Is_Loading,LEN($A72)=0),"",SWDATA!AR57)</f>
        <v>0</v>
      </c>
      <c r="AZ72" s="266">
        <f>IF(OR(Is_Loading,LEN($A72)=0),"",SWDATA!AS57)</f>
        <v>0</v>
      </c>
      <c r="BA72" s="266">
        <f>IF(OR(Is_Loading,LEN($A72)=0),"",SWDATA!AT57)</f>
        <v>0</v>
      </c>
      <c r="BB72" s="265" t="str">
        <f t="shared" si="282"/>
        <v/>
      </c>
      <c r="BC72" s="265">
        <f>IF(OR(Is_Loading,LEN($A72)=0),"",SWDATA!AV57)</f>
        <v>0</v>
      </c>
      <c r="BD72" s="266">
        <f>IF(OR(Is_Loading,LEN($A72)=0),"",SWDATA!AW57)</f>
        <v>0</v>
      </c>
      <c r="BE72" s="320">
        <f>IF(OR(Is_Loading,LEN($A72)=0),"",SWDATA!AX57)</f>
        <v>0</v>
      </c>
      <c r="BF72" s="317" t="str">
        <f t="shared" si="283"/>
        <v/>
      </c>
      <c r="BG72"/>
      <c r="BH72"/>
      <c r="BI72"/>
      <c r="BJ72"/>
      <c r="BK72"/>
      <c r="BL72"/>
      <c r="BM72"/>
      <c r="BN72"/>
      <c r="BO72"/>
      <c r="BP72"/>
      <c r="BQ72"/>
      <c r="BR72"/>
      <c r="BS72"/>
      <c r="BT72"/>
      <c r="BU72"/>
      <c r="BV72"/>
      <c r="BW72"/>
      <c r="BX72"/>
      <c r="BY72"/>
      <c r="BZ72"/>
      <c r="CA72"/>
      <c r="CB72"/>
      <c r="CC72"/>
      <c r="CD72"/>
      <c r="CE72"/>
      <c r="CF72"/>
      <c r="CG72"/>
      <c r="CH72"/>
      <c r="CI72"/>
      <c r="CJ72"/>
      <c r="CK72"/>
      <c r="CL72"/>
      <c r="CM72"/>
      <c r="CN72" s="201"/>
      <c r="CO72" s="201"/>
      <c r="CP72" s="201"/>
      <c r="CQ72" s="201"/>
      <c r="CR72" s="201"/>
      <c r="CS72" s="201"/>
      <c r="CT72" s="201"/>
      <c r="CU72" s="201"/>
      <c r="CV72" s="201"/>
      <c r="CW72" s="201"/>
      <c r="CX72" s="201"/>
      <c r="CY72" s="201"/>
      <c r="CZ72" s="201"/>
      <c r="DA72" s="201"/>
      <c r="DB72" s="201"/>
      <c r="DC72" s="201"/>
      <c r="DD72" s="201"/>
      <c r="DE72" s="201"/>
      <c r="DF72" s="201"/>
      <c r="DG72" s="201"/>
      <c r="DH72" s="201"/>
      <c r="DI72" s="201"/>
      <c r="DJ72" s="201"/>
      <c r="DK72" s="201"/>
      <c r="DL72" s="201"/>
      <c r="DM72" s="201"/>
      <c r="DN72" s="201"/>
      <c r="DO72" s="374"/>
      <c r="DP72" s="374"/>
      <c r="DQ72" s="374"/>
      <c r="DR72" s="374"/>
      <c r="DS72" s="361"/>
      <c r="DT72" s="361"/>
      <c r="DU72" s="364"/>
      <c r="DV72" s="364"/>
      <c r="DW72" s="364"/>
      <c r="DX72" s="364">
        <v>1</v>
      </c>
      <c r="DY72" s="364">
        <f t="shared" si="906"/>
        <v>0</v>
      </c>
      <c r="DZ72" s="364">
        <f t="shared" si="907"/>
        <v>0</v>
      </c>
      <c r="EA72" s="364">
        <f t="shared" si="908"/>
        <v>1</v>
      </c>
      <c r="EB72" s="364">
        <f t="shared" si="909"/>
        <v>0</v>
      </c>
      <c r="EC72" s="364">
        <f t="shared" si="910"/>
        <v>0</v>
      </c>
      <c r="ED72" s="364">
        <f t="shared" si="911"/>
        <v>1</v>
      </c>
      <c r="EE72" s="364">
        <f t="shared" si="912"/>
        <v>0</v>
      </c>
      <c r="EF72" s="364">
        <f t="shared" si="913"/>
        <v>0</v>
      </c>
      <c r="EG72" s="364">
        <f t="shared" si="914"/>
        <v>1</v>
      </c>
      <c r="EH72" s="364">
        <f t="shared" si="915"/>
        <v>0</v>
      </c>
      <c r="EI72" s="364">
        <f t="shared" si="916"/>
        <v>0</v>
      </c>
      <c r="EJ72" s="364">
        <f t="shared" si="917"/>
        <v>1</v>
      </c>
      <c r="EK72" s="364">
        <f t="shared" si="918"/>
        <v>0</v>
      </c>
      <c r="EL72" s="364">
        <f t="shared" si="919"/>
        <v>0</v>
      </c>
      <c r="EM72" s="364">
        <f t="shared" si="920"/>
        <v>1</v>
      </c>
      <c r="EN72" s="364">
        <f t="shared" si="921"/>
        <v>0</v>
      </c>
      <c r="EO72" s="364">
        <f t="shared" si="922"/>
        <v>0</v>
      </c>
      <c r="EP72" s="364">
        <f t="shared" si="923"/>
        <v>1</v>
      </c>
      <c r="EQ72" s="364">
        <f t="shared" si="924"/>
        <v>0</v>
      </c>
      <c r="ER72" s="364">
        <f t="shared" si="925"/>
        <v>0</v>
      </c>
      <c r="ES72" s="364">
        <f t="shared" si="926"/>
        <v>1</v>
      </c>
      <c r="ET72" s="364">
        <f t="shared" si="927"/>
        <v>0</v>
      </c>
      <c r="EU72" s="364">
        <f t="shared" si="928"/>
        <v>0</v>
      </c>
      <c r="EV72" s="364">
        <f t="shared" si="929"/>
        <v>1</v>
      </c>
      <c r="EW72" s="364">
        <f t="shared" si="930"/>
        <v>0</v>
      </c>
      <c r="EX72" s="364">
        <f t="shared" si="931"/>
        <v>0</v>
      </c>
      <c r="EY72" s="364">
        <f t="shared" si="932"/>
        <v>1</v>
      </c>
      <c r="EZ72" s="364">
        <f t="shared" si="933"/>
        <v>0</v>
      </c>
      <c r="FA72" s="364">
        <f t="shared" si="934"/>
        <v>0</v>
      </c>
      <c r="FB72" s="364">
        <f t="shared" si="935"/>
        <v>1</v>
      </c>
      <c r="FC72" s="364">
        <f t="shared" si="936"/>
        <v>0</v>
      </c>
      <c r="FD72" s="364">
        <f t="shared" si="937"/>
        <v>0</v>
      </c>
      <c r="FE72" s="361"/>
      <c r="FF72" s="361"/>
      <c r="FG72" s="361"/>
      <c r="FH72" s="361"/>
      <c r="FI72" s="361"/>
      <c r="FJ72" s="361"/>
      <c r="FK72" s="361"/>
      <c r="FL72" s="361"/>
      <c r="FM72" s="361"/>
      <c r="FN72" s="361"/>
      <c r="FO72" s="361"/>
      <c r="FP72" s="361"/>
      <c r="FQ72" s="361"/>
      <c r="FR72" s="361"/>
      <c r="FS72" s="361"/>
      <c r="FT72" s="361"/>
      <c r="FU72" s="361"/>
      <c r="FV72" s="361"/>
      <c r="FW72" s="361"/>
      <c r="FX72" s="361"/>
      <c r="FY72" s="361"/>
      <c r="FZ72" s="361"/>
      <c r="GA72" s="361"/>
      <c r="GB72" s="361"/>
      <c r="GC72" s="361"/>
      <c r="GD72" s="361"/>
      <c r="GE72" s="361"/>
      <c r="GF72" s="361"/>
      <c r="GG72" s="297"/>
      <c r="GH72" s="297"/>
      <c r="GI72" s="297"/>
      <c r="GJ72" s="297"/>
      <c r="GK72" s="297"/>
      <c r="GL72" s="297"/>
      <c r="GM72" s="297"/>
      <c r="GN72" s="297"/>
      <c r="GO72" s="297"/>
      <c r="GP72" s="297"/>
      <c r="GQ72" s="297"/>
      <c r="GR72" s="297"/>
      <c r="GS72" s="297"/>
      <c r="GT72" s="297"/>
      <c r="GU72" s="297"/>
      <c r="GV72" s="297"/>
      <c r="GW72" s="297"/>
      <c r="GX72" s="297"/>
      <c r="GY72" s="297"/>
      <c r="GZ72" s="297"/>
    </row>
    <row r="73" spans="1:211" s="390" customFormat="1" ht="15" customHeight="1" thickBot="1" x14ac:dyDescent="0.25">
      <c r="A73" s="389">
        <f>SWDATA!O58</f>
        <v>0</v>
      </c>
      <c r="B73" s="389">
        <f>SWDATA!M58</f>
        <v>0</v>
      </c>
      <c r="C73" s="390">
        <f>IF(AND(SWDATA!M58=1,SWDATA!Q58="promotions"),SWDATA!P58,0)</f>
        <v>0</v>
      </c>
      <c r="D73" s="391">
        <f>ROW(SWDATA!M58)</f>
        <v>58</v>
      </c>
      <c r="E73" s="392">
        <f t="shared" si="938"/>
        <v>0</v>
      </c>
      <c r="F73" s="393">
        <f t="shared" si="271"/>
        <v>1</v>
      </c>
      <c r="G73" s="389" t="str">
        <f t="shared" si="272"/>
        <v/>
      </c>
      <c r="H73" s="394"/>
      <c r="I73" s="395"/>
      <c r="J73" s="396">
        <f t="shared" si="273"/>
        <v>0</v>
      </c>
      <c r="K73" s="397" t="str">
        <f t="shared" si="274"/>
        <v/>
      </c>
      <c r="L73" s="398"/>
      <c r="M73" s="399"/>
      <c r="N73" s="400" t="str">
        <f>IF(LEN(SWDATA!F58)=0,"",N72)</f>
        <v/>
      </c>
      <c r="O73" s="401" t="str">
        <f>IF(LEN(SWDATA!G58)=0,"",O72)</f>
        <v/>
      </c>
      <c r="P73" s="402" t="str">
        <f>IF(LEN(SWDATA!C58)=0,"",SWDATA!C58)</f>
        <v/>
      </c>
      <c r="Q73" s="403" t="str">
        <f t="shared" si="198"/>
        <v/>
      </c>
      <c r="R73" s="404" t="s">
        <v>261</v>
      </c>
      <c r="S73" s="405" t="s">
        <v>485</v>
      </c>
      <c r="T73" s="405"/>
      <c r="U73" s="406" t="s">
        <v>590</v>
      </c>
      <c r="V73" s="407" t="s">
        <v>221</v>
      </c>
      <c r="W73" s="408">
        <f>IF(OR(Is_Loading,LEN($A73)=0),"",SWDATA!P58)</f>
        <v>0</v>
      </c>
      <c r="X73" s="409">
        <f>IF(OR(Is_Loading,LEN($A73)=0),"",SWDATA!Q58)</f>
        <v>0</v>
      </c>
      <c r="Y73" s="409">
        <f>IF(OR(Is_Loading,LEN($A73)=0),"",SWDATA!R58)</f>
        <v>0</v>
      </c>
      <c r="Z73" s="408" t="str">
        <f t="shared" ref="Z73" si="940">IF($A73=0,"",CHOOSE($F73,SUM(W73:Y73),SUM(W73:Y73)/3,Y73))</f>
        <v/>
      </c>
      <c r="AA73" s="408">
        <f>IF(OR(Is_Loading,LEN($A73)=0),"",SWDATA!T58)</f>
        <v>0</v>
      </c>
      <c r="AB73" s="409">
        <f>IF(OR(Is_Loading,LEN($A73)=0),"",SWDATA!U58)</f>
        <v>0</v>
      </c>
      <c r="AC73" s="409">
        <f>IF(OR(Is_Loading,LEN($A73)=0),"",SWDATA!V58)</f>
        <v>0</v>
      </c>
      <c r="AD73" s="408" t="str">
        <f t="shared" si="276"/>
        <v/>
      </c>
      <c r="AE73" s="408">
        <f>IF(OR(Is_Loading,LEN($A73)=0),"",SWDATA!X58)</f>
        <v>0</v>
      </c>
      <c r="AF73" s="409">
        <f>IF(OR(Is_Loading,LEN($A73)=0),"",SWDATA!Y58)</f>
        <v>0</v>
      </c>
      <c r="AG73" s="409">
        <f>IF(OR(Is_Loading,LEN($A73)=0),"",SWDATA!Z58)</f>
        <v>0</v>
      </c>
      <c r="AH73" s="408" t="str">
        <f t="shared" si="277"/>
        <v/>
      </c>
      <c r="AI73" s="408">
        <f>IF(OR(Is_Loading,LEN($A73)=0),"",SWDATA!AB58)</f>
        <v>0</v>
      </c>
      <c r="AJ73" s="409">
        <f>IF(OR(Is_Loading,LEN($A73)=0),"",SWDATA!AC58)</f>
        <v>0</v>
      </c>
      <c r="AK73" s="409">
        <f>IF(OR(Is_Loading,LEN($A73)=0),"",SWDATA!AD58)</f>
        <v>0</v>
      </c>
      <c r="AL73" s="408" t="str">
        <f t="shared" si="278"/>
        <v/>
      </c>
      <c r="AM73" s="408">
        <f>IF(OR(Is_Loading,LEN($A73)=0),"",SWDATA!AF58)</f>
        <v>0</v>
      </c>
      <c r="AN73" s="409">
        <f>IF(OR(Is_Loading,LEN($A73)=0),"",SWDATA!AG58)</f>
        <v>0</v>
      </c>
      <c r="AO73" s="410">
        <f>IF(OR(Is_Loading,LEN($A73)=0),"",SWDATA!AH58)</f>
        <v>0</v>
      </c>
      <c r="AP73" s="411" t="str">
        <f t="shared" si="279"/>
        <v/>
      </c>
      <c r="AQ73" s="408">
        <f>IF(OR(Is_Loading,LEN($A73)=0),"",SWDATA!AJ58)</f>
        <v>0</v>
      </c>
      <c r="AR73" s="409">
        <f>IF(OR(Is_Loading,LEN($A73)=0),"",SWDATA!AK58)</f>
        <v>0</v>
      </c>
      <c r="AS73" s="409">
        <f>IF(OR(Is_Loading,LEN($A73)=0),"",SWDATA!AL58)</f>
        <v>0</v>
      </c>
      <c r="AT73" s="408" t="str">
        <f t="shared" si="280"/>
        <v/>
      </c>
      <c r="AU73" s="408">
        <f>IF(OR(Is_Loading,LEN($A73)=0),"",SWDATA!AN58)</f>
        <v>0</v>
      </c>
      <c r="AV73" s="409">
        <f>IF(OR(Is_Loading,LEN($A73)=0),"",SWDATA!AO58)</f>
        <v>0</v>
      </c>
      <c r="AW73" s="409">
        <f>IF(OR(Is_Loading,LEN($A73)=0),"",SWDATA!AP58)</f>
        <v>0</v>
      </c>
      <c r="AX73" s="408" t="str">
        <f t="shared" si="281"/>
        <v/>
      </c>
      <c r="AY73" s="408">
        <f>IF(OR(Is_Loading,LEN($A73)=0),"",SWDATA!AR58)</f>
        <v>0</v>
      </c>
      <c r="AZ73" s="409">
        <f>IF(OR(Is_Loading,LEN($A73)=0),"",SWDATA!AS58)</f>
        <v>0</v>
      </c>
      <c r="BA73" s="409">
        <f>IF(OR(Is_Loading,LEN($A73)=0),"",SWDATA!AT58)</f>
        <v>0</v>
      </c>
      <c r="BB73" s="408" t="str">
        <f t="shared" si="282"/>
        <v/>
      </c>
      <c r="BC73" s="408">
        <f>IF(OR(Is_Loading,LEN($A73)=0),"",SWDATA!AV58)</f>
        <v>0</v>
      </c>
      <c r="BD73" s="409">
        <f>IF(OR(Is_Loading,LEN($A73)=0),"",SWDATA!AW58)</f>
        <v>0</v>
      </c>
      <c r="BE73" s="410">
        <f>IF(OR(Is_Loading,LEN($A73)=0),"",SWDATA!AX58)</f>
        <v>0</v>
      </c>
      <c r="BF73" s="411" t="str">
        <f t="shared" si="283"/>
        <v/>
      </c>
      <c r="BG73" s="412"/>
      <c r="BH73" s="412"/>
      <c r="BI73" s="412"/>
      <c r="BJ73" s="412"/>
      <c r="BK73" s="412"/>
      <c r="BL73" s="412"/>
      <c r="BM73" s="412"/>
      <c r="BN73" s="412"/>
      <c r="BO73" s="412"/>
      <c r="BP73" s="412"/>
      <c r="BQ73" s="412"/>
      <c r="BR73" s="412"/>
      <c r="BS73" s="412"/>
      <c r="BT73" s="412"/>
      <c r="BU73" s="412"/>
      <c r="BV73" s="412"/>
      <c r="BW73" s="412"/>
      <c r="BX73" s="412"/>
      <c r="BY73" s="412"/>
      <c r="BZ73" s="412"/>
      <c r="CA73" s="412"/>
      <c r="CB73" s="412"/>
      <c r="CC73" s="412"/>
      <c r="CD73" s="412"/>
      <c r="CE73" s="412"/>
      <c r="CF73" s="412"/>
      <c r="CG73" s="412"/>
      <c r="CH73" s="412"/>
      <c r="CI73" s="412"/>
      <c r="CJ73" s="412"/>
      <c r="CK73" s="412"/>
      <c r="CL73" s="412"/>
      <c r="CM73" s="412"/>
      <c r="DO73" s="395"/>
      <c r="DP73" s="395"/>
      <c r="DQ73" s="395"/>
      <c r="DR73" s="395"/>
      <c r="DS73" s="413"/>
      <c r="DT73" s="414"/>
      <c r="DU73" s="415"/>
      <c r="DV73" s="415"/>
      <c r="DW73" s="415"/>
      <c r="DX73" s="415">
        <v>1</v>
      </c>
      <c r="DY73" s="415">
        <f t="shared" si="906"/>
        <v>0</v>
      </c>
      <c r="DZ73" s="415">
        <f t="shared" si="907"/>
        <v>0</v>
      </c>
      <c r="EA73" s="415">
        <f t="shared" si="908"/>
        <v>1</v>
      </c>
      <c r="EB73" s="415">
        <f t="shared" si="909"/>
        <v>0</v>
      </c>
      <c r="EC73" s="415">
        <f t="shared" si="910"/>
        <v>0</v>
      </c>
      <c r="ED73" s="415">
        <f t="shared" si="911"/>
        <v>1</v>
      </c>
      <c r="EE73" s="415">
        <f t="shared" si="912"/>
        <v>0</v>
      </c>
      <c r="EF73" s="415">
        <f t="shared" si="913"/>
        <v>0</v>
      </c>
      <c r="EG73" s="415">
        <f t="shared" si="914"/>
        <v>1</v>
      </c>
      <c r="EH73" s="415">
        <f t="shared" si="915"/>
        <v>0</v>
      </c>
      <c r="EI73" s="415">
        <f t="shared" si="916"/>
        <v>0</v>
      </c>
      <c r="EJ73" s="415">
        <f t="shared" si="917"/>
        <v>1</v>
      </c>
      <c r="EK73" s="415">
        <f t="shared" si="918"/>
        <v>0</v>
      </c>
      <c r="EL73" s="415">
        <f t="shared" si="919"/>
        <v>0</v>
      </c>
      <c r="EM73" s="415">
        <f t="shared" si="920"/>
        <v>1</v>
      </c>
      <c r="EN73" s="415">
        <f t="shared" si="921"/>
        <v>0</v>
      </c>
      <c r="EO73" s="415">
        <f t="shared" si="922"/>
        <v>0</v>
      </c>
      <c r="EP73" s="415">
        <f t="shared" si="923"/>
        <v>1</v>
      </c>
      <c r="EQ73" s="415">
        <f t="shared" si="924"/>
        <v>0</v>
      </c>
      <c r="ER73" s="415">
        <f t="shared" si="925"/>
        <v>0</v>
      </c>
      <c r="ES73" s="415">
        <f t="shared" si="926"/>
        <v>1</v>
      </c>
      <c r="ET73" s="415">
        <f t="shared" si="927"/>
        <v>0</v>
      </c>
      <c r="EU73" s="415">
        <f t="shared" si="928"/>
        <v>0</v>
      </c>
      <c r="EV73" s="415">
        <f t="shared" si="929"/>
        <v>1</v>
      </c>
      <c r="EW73" s="415">
        <f t="shared" si="930"/>
        <v>0</v>
      </c>
      <c r="EX73" s="415">
        <f t="shared" si="931"/>
        <v>0</v>
      </c>
      <c r="EY73" s="415">
        <f t="shared" si="932"/>
        <v>1</v>
      </c>
      <c r="EZ73" s="415">
        <f t="shared" si="933"/>
        <v>0</v>
      </c>
      <c r="FA73" s="415">
        <f t="shared" si="934"/>
        <v>0</v>
      </c>
      <c r="FB73" s="415">
        <f t="shared" si="935"/>
        <v>1</v>
      </c>
      <c r="FC73" s="415">
        <f t="shared" si="936"/>
        <v>0</v>
      </c>
      <c r="FD73" s="415">
        <f t="shared" si="937"/>
        <v>0</v>
      </c>
      <c r="FE73" s="416"/>
      <c r="FF73" s="413"/>
      <c r="FG73" s="413"/>
      <c r="FH73" s="413"/>
      <c r="FI73" s="413"/>
      <c r="FJ73" s="413"/>
      <c r="FK73" s="413"/>
      <c r="FL73" s="413"/>
      <c r="FM73" s="413"/>
      <c r="FN73" s="413"/>
      <c r="FO73" s="413"/>
      <c r="FP73" s="413"/>
      <c r="FQ73" s="413"/>
      <c r="FR73" s="413"/>
      <c r="FS73" s="413"/>
      <c r="FT73" s="413"/>
      <c r="FU73" s="413"/>
      <c r="FV73" s="413"/>
      <c r="FW73" s="413"/>
      <c r="FX73" s="413"/>
      <c r="FY73" s="413"/>
      <c r="FZ73" s="413"/>
      <c r="GA73" s="413"/>
      <c r="GB73" s="413"/>
      <c r="GC73" s="413"/>
      <c r="GD73" s="413"/>
      <c r="GE73" s="413"/>
      <c r="GF73" s="413"/>
      <c r="GG73" s="417"/>
      <c r="GH73" s="417"/>
      <c r="GI73" s="417"/>
      <c r="GJ73" s="417"/>
      <c r="GK73" s="417"/>
      <c r="GL73" s="417"/>
      <c r="GM73" s="417"/>
      <c r="GN73" s="417"/>
      <c r="GO73" s="417"/>
      <c r="GP73" s="417"/>
      <c r="GQ73" s="417"/>
      <c r="GR73" s="417"/>
      <c r="GS73" s="417"/>
      <c r="GT73" s="417"/>
      <c r="GU73" s="417"/>
      <c r="GV73" s="417"/>
      <c r="GW73" s="417"/>
      <c r="GX73" s="417"/>
      <c r="GY73" s="417"/>
      <c r="GZ73" s="417"/>
      <c r="HA73" s="417"/>
      <c r="HB73" s="417"/>
      <c r="HC73" s="417"/>
    </row>
    <row r="74" spans="1:211" s="347" customFormat="1" ht="15" customHeight="1" thickTop="1" x14ac:dyDescent="0.2">
      <c r="A74" s="192">
        <f>SWDATA!O59</f>
        <v>0</v>
      </c>
      <c r="B74" s="192">
        <f>SWDATA!M59</f>
        <v>0</v>
      </c>
      <c r="C74" s="201">
        <f>IF(AND(SWDATA!M59=1,SWDATA!Q59="promotions"),SWDATA!P59,0)</f>
        <v>0</v>
      </c>
      <c r="D74" s="200">
        <f>ROW(SWDATA!M59)</f>
        <v>59</v>
      </c>
      <c r="E74" s="202">
        <f t="shared" si="938"/>
        <v>0</v>
      </c>
      <c r="F74" s="203">
        <f t="shared" si="271"/>
        <v>1</v>
      </c>
      <c r="G74" s="192" t="str">
        <f t="shared" si="272"/>
        <v/>
      </c>
      <c r="H74" s="311"/>
      <c r="I74" s="382"/>
      <c r="J74" s="237">
        <f t="shared" si="273"/>
        <v>0</v>
      </c>
      <c r="K74" s="238" t="str">
        <f t="shared" si="274"/>
        <v/>
      </c>
      <c r="L74" s="338"/>
      <c r="M74" s="340"/>
      <c r="N74" s="335" t="str">
        <f>IF(LEN(SWDATA!F59)=0,"",IF(LEN(SWDATA!G59)=0,"",IF($O$12="ID",MID(SWDATA!G59,FIND("|",SWDATA!G59)+1,FIND("~~",SWDATA!G59)-FIND("|",SWDATA!G59)-1),IF($O$12="Desc",RIGHT(SWDATA!G59,LEN(SWDATA!G59)-FIND("~~",SWDATA!G59)-1),RIGHT(SWDATA!G59,LEN(SWDATA!G59)-FIND("|",SWDATA!G59))))))</f>
        <v/>
      </c>
      <c r="O74" s="239" t="str">
        <f>IF(LEN(SWDATA!G59)=0,"",IF(LEN(SWDATA!H59)=0,"",IF($O$12="ID",MID(SWDATA!H59,FIND("|",SWDATA!H59)+1,FIND("~~",SWDATA!H59)-FIND("|",SWDATA!H59)-1),IF($O$12="Desc",RIGHT(SWDATA!H59,LEN(SWDATA!H59)-FIND("~~",SWDATA!H59)-1),RIGHT(SWDATA!H59,LEN(SWDATA!H59)-FIND("|",SWDATA!H59))))))</f>
        <v/>
      </c>
      <c r="P74" s="252" t="str">
        <f>IF(LEN(SWDATA!C59)=0,"",SWDATA!C59)</f>
        <v/>
      </c>
      <c r="Q74" s="310" t="str">
        <f t="shared" si="198"/>
        <v/>
      </c>
      <c r="R74" s="223" t="s">
        <v>261</v>
      </c>
      <c r="S74" s="224" t="s">
        <v>485</v>
      </c>
      <c r="T74" s="224"/>
      <c r="U74" s="263" t="s">
        <v>583</v>
      </c>
      <c r="V74" s="205" t="s">
        <v>221</v>
      </c>
      <c r="W74" s="265">
        <f>IF(OR(Is_Loading,LEN($A74)=0),"",SWDATA!P59)</f>
        <v>0</v>
      </c>
      <c r="X74" s="266">
        <f>IF(OR(Is_Loading,LEN($A74)=0),"",SWDATA!Q59)</f>
        <v>0</v>
      </c>
      <c r="Y74" s="266">
        <f>IF(OR(Is_Loading,LEN($A74)=0),"",SWDATA!R59)</f>
        <v>0</v>
      </c>
      <c r="Z74" s="265" t="str">
        <f t="shared" ref="Z74" si="941">IF($A74=0,"",CHOOSE($F74,SUM(W74:Y74),SUM(W74:Y74)/3,Y74))</f>
        <v/>
      </c>
      <c r="AA74" s="265">
        <f>IF(OR(Is_Loading,LEN($A74)=0),"",SWDATA!T59)</f>
        <v>0</v>
      </c>
      <c r="AB74" s="266">
        <f>IF(OR(Is_Loading,LEN($A74)=0),"",SWDATA!U59)</f>
        <v>0</v>
      </c>
      <c r="AC74" s="266">
        <f>IF(OR(Is_Loading,LEN($A74)=0),"",SWDATA!V59)</f>
        <v>0</v>
      </c>
      <c r="AD74" s="265" t="str">
        <f t="shared" si="276"/>
        <v/>
      </c>
      <c r="AE74" s="265">
        <f>IF(OR(Is_Loading,LEN($A74)=0),"",SWDATA!X59)</f>
        <v>0</v>
      </c>
      <c r="AF74" s="266">
        <f>IF(OR(Is_Loading,LEN($A74)=0),"",SWDATA!Y59)</f>
        <v>0</v>
      </c>
      <c r="AG74" s="266">
        <f>IF(OR(Is_Loading,LEN($A74)=0),"",SWDATA!Z59)</f>
        <v>0</v>
      </c>
      <c r="AH74" s="265" t="str">
        <f t="shared" si="277"/>
        <v/>
      </c>
      <c r="AI74" s="265">
        <f>IF(OR(Is_Loading,LEN($A74)=0),"",SWDATA!AB59)</f>
        <v>0</v>
      </c>
      <c r="AJ74" s="266">
        <f>IF(OR(Is_Loading,LEN($A74)=0),"",SWDATA!AC59)</f>
        <v>0</v>
      </c>
      <c r="AK74" s="266">
        <f>IF(OR(Is_Loading,LEN($A74)=0),"",SWDATA!AD59)</f>
        <v>0</v>
      </c>
      <c r="AL74" s="265" t="str">
        <f t="shared" si="278"/>
        <v/>
      </c>
      <c r="AM74" s="265">
        <f>IF(OR(Is_Loading,LEN($A74)=0),"",SWDATA!AF59)</f>
        <v>0</v>
      </c>
      <c r="AN74" s="266">
        <f>IF(OR(Is_Loading,LEN($A74)=0),"",SWDATA!AG59)</f>
        <v>0</v>
      </c>
      <c r="AO74" s="320">
        <f>IF(OR(Is_Loading,LEN($A74)=0),"",SWDATA!AH59)</f>
        <v>0</v>
      </c>
      <c r="AP74" s="317" t="str">
        <f t="shared" si="279"/>
        <v/>
      </c>
      <c r="AQ74" s="265">
        <f>IF(OR(Is_Loading,LEN($A74)=0),"",SWDATA!AJ59)</f>
        <v>0</v>
      </c>
      <c r="AR74" s="266">
        <f>IF(OR(Is_Loading,LEN($A74)=0),"",SWDATA!AK59)</f>
        <v>0</v>
      </c>
      <c r="AS74" s="266">
        <f>IF(OR(Is_Loading,LEN($A74)=0),"",SWDATA!AL59)</f>
        <v>0</v>
      </c>
      <c r="AT74" s="265" t="str">
        <f t="shared" si="280"/>
        <v/>
      </c>
      <c r="AU74" s="265">
        <f>IF(OR(Is_Loading,LEN($A74)=0),"",SWDATA!AN59)</f>
        <v>0</v>
      </c>
      <c r="AV74" s="266">
        <f>IF(OR(Is_Loading,LEN($A74)=0),"",SWDATA!AO59)</f>
        <v>0</v>
      </c>
      <c r="AW74" s="266">
        <f>IF(OR(Is_Loading,LEN($A74)=0),"",SWDATA!AP59)</f>
        <v>0</v>
      </c>
      <c r="AX74" s="265" t="str">
        <f t="shared" si="281"/>
        <v/>
      </c>
      <c r="AY74" s="265">
        <f>IF(OR(Is_Loading,LEN($A74)=0),"",SWDATA!AR59)</f>
        <v>0</v>
      </c>
      <c r="AZ74" s="266">
        <f>IF(OR(Is_Loading,LEN($A74)=0),"",SWDATA!AS59)</f>
        <v>0</v>
      </c>
      <c r="BA74" s="266">
        <f>IF(OR(Is_Loading,LEN($A74)=0),"",SWDATA!AT59)</f>
        <v>0</v>
      </c>
      <c r="BB74" s="265" t="str">
        <f t="shared" si="282"/>
        <v/>
      </c>
      <c r="BC74" s="265">
        <f>IF(OR(Is_Loading,LEN($A74)=0),"",SWDATA!AV59)</f>
        <v>0</v>
      </c>
      <c r="BD74" s="266">
        <f>IF(OR(Is_Loading,LEN($A74)=0),"",SWDATA!AW59)</f>
        <v>0</v>
      </c>
      <c r="BE74" s="320">
        <f>IF(OR(Is_Loading,LEN($A74)=0),"",SWDATA!AX59)</f>
        <v>0</v>
      </c>
      <c r="BF74" s="317" t="str">
        <f t="shared" si="283"/>
        <v/>
      </c>
      <c r="BG74"/>
      <c r="BH74"/>
      <c r="BI74"/>
      <c r="BJ74"/>
      <c r="BK74"/>
      <c r="BL74"/>
      <c r="BM74"/>
      <c r="BN74"/>
      <c r="BO74"/>
      <c r="BP74"/>
      <c r="BQ74"/>
      <c r="BR74"/>
      <c r="BS74"/>
      <c r="BT74"/>
      <c r="BU74"/>
      <c r="BV74"/>
      <c r="BW74"/>
      <c r="BX74"/>
      <c r="BY74"/>
      <c r="BZ74"/>
      <c r="CA74"/>
      <c r="CB74"/>
      <c r="CC74"/>
      <c r="CD74"/>
      <c r="CE74"/>
      <c r="CF74"/>
      <c r="CG74"/>
      <c r="CH74"/>
      <c r="CI74"/>
      <c r="CJ74"/>
      <c r="CK74"/>
      <c r="CL74"/>
      <c r="CM74"/>
      <c r="CN74" s="201"/>
      <c r="CO74" s="201"/>
      <c r="CP74" s="201"/>
      <c r="CQ74" s="201"/>
      <c r="CR74" s="201"/>
      <c r="CS74" s="201"/>
      <c r="CT74" s="201"/>
      <c r="CU74" s="201"/>
      <c r="CV74" s="201"/>
      <c r="CW74" s="201"/>
      <c r="CX74" s="201"/>
      <c r="CY74" s="201"/>
      <c r="CZ74" s="201"/>
      <c r="DA74" s="201"/>
      <c r="DB74" s="201"/>
      <c r="DC74" s="201"/>
      <c r="DD74" s="201"/>
      <c r="DE74" s="201"/>
      <c r="DF74" s="201"/>
      <c r="DG74" s="201"/>
      <c r="DH74" s="201"/>
      <c r="DI74" s="201"/>
      <c r="DJ74" s="201"/>
      <c r="DK74" s="201"/>
      <c r="DL74" s="201"/>
      <c r="DM74" s="201"/>
      <c r="DN74" s="201"/>
      <c r="DO74" s="374"/>
      <c r="DP74" s="374"/>
      <c r="DQ74" s="374"/>
      <c r="DR74" s="374"/>
      <c r="DS74" s="361"/>
      <c r="DT74" s="375"/>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77"/>
      <c r="FF74" s="361"/>
      <c r="FG74" s="361"/>
      <c r="FH74" s="361"/>
      <c r="FI74" s="361"/>
      <c r="FJ74" s="361"/>
      <c r="FK74" s="361"/>
      <c r="FL74" s="361"/>
      <c r="FM74" s="361"/>
      <c r="FN74" s="361"/>
      <c r="FO74" s="361"/>
      <c r="FP74" s="361"/>
      <c r="FQ74" s="361"/>
      <c r="FR74" s="361"/>
      <c r="FS74" s="361"/>
      <c r="FT74" s="361"/>
      <c r="FU74" s="361"/>
      <c r="FV74" s="361"/>
      <c r="FW74" s="361"/>
      <c r="FX74" s="361"/>
      <c r="FY74" s="361"/>
      <c r="FZ74" s="361"/>
      <c r="GA74" s="361"/>
      <c r="GB74" s="361"/>
      <c r="GC74" s="361"/>
      <c r="GD74" s="361"/>
      <c r="GE74" s="361"/>
      <c r="GF74" s="361"/>
      <c r="GG74" s="297"/>
      <c r="GH74" s="297"/>
      <c r="GI74" s="297"/>
      <c r="GJ74" s="297"/>
      <c r="GK74" s="297"/>
      <c r="GL74" s="297"/>
      <c r="GM74" s="297"/>
      <c r="GN74" s="297"/>
      <c r="GO74" s="297"/>
      <c r="GP74" s="297"/>
      <c r="GQ74" s="297"/>
      <c r="GR74" s="297"/>
      <c r="GS74" s="297"/>
      <c r="GT74" s="297"/>
      <c r="GU74" s="297"/>
      <c r="GV74" s="297"/>
      <c r="GW74" s="297"/>
      <c r="GX74" s="297"/>
      <c r="GY74" s="297"/>
      <c r="GZ74" s="297"/>
      <c r="HA74" s="297"/>
      <c r="HB74" s="297"/>
      <c r="HC74" s="297"/>
    </row>
    <row r="75" spans="1:211" s="347" customFormat="1" ht="15" customHeight="1" x14ac:dyDescent="0.2">
      <c r="A75" s="192">
        <f>SWDATA!O60</f>
        <v>0</v>
      </c>
      <c r="B75" s="192">
        <f>SWDATA!M60</f>
        <v>0</v>
      </c>
      <c r="C75" s="201">
        <f>IF(AND(SWDATA!M60=1,SWDATA!Q60="promotions"),SWDATA!P60,0)</f>
        <v>0</v>
      </c>
      <c r="D75" s="200">
        <f>ROW(SWDATA!M60)</f>
        <v>60</v>
      </c>
      <c r="E75" s="202">
        <f t="shared" si="938"/>
        <v>0</v>
      </c>
      <c r="F75" s="203">
        <f t="shared" si="271"/>
        <v>1</v>
      </c>
      <c r="G75" s="192" t="str">
        <f t="shared" si="272"/>
        <v/>
      </c>
      <c r="H75" s="204"/>
      <c r="I75" s="382"/>
      <c r="J75" s="237">
        <f t="shared" si="273"/>
        <v>0</v>
      </c>
      <c r="K75" s="238" t="str">
        <f t="shared" si="274"/>
        <v/>
      </c>
      <c r="L75" s="338"/>
      <c r="M75" s="341"/>
      <c r="N75" s="336" t="str">
        <f>IF(LEN(SWDATA!F60)=0,"",N74)</f>
        <v/>
      </c>
      <c r="O75" s="295" t="str">
        <f>IF(LEN(SWDATA!G60)=0,"",O74)</f>
        <v/>
      </c>
      <c r="P75" s="296" t="str">
        <f>IF(LEN(SWDATA!C60)=0,"",SWDATA!C60)</f>
        <v/>
      </c>
      <c r="Q75" s="310" t="str">
        <f t="shared" si="198"/>
        <v/>
      </c>
      <c r="R75" s="223" t="s">
        <v>261</v>
      </c>
      <c r="S75" s="224" t="s">
        <v>485</v>
      </c>
      <c r="T75" s="224"/>
      <c r="U75" s="264" t="s">
        <v>580</v>
      </c>
      <c r="V75" s="205" t="s">
        <v>221</v>
      </c>
      <c r="W75" s="265">
        <f>IF(OR(Is_Loading,LEN($A75)=0),"",SWDATA!P60)</f>
        <v>0</v>
      </c>
      <c r="X75" s="266">
        <f>IF(OR(Is_Loading,LEN($A75)=0),"",SWDATA!Q60)</f>
        <v>0</v>
      </c>
      <c r="Y75" s="266">
        <f>IF(OR(Is_Loading,LEN($A75)=0),"",SWDATA!R60)</f>
        <v>0</v>
      </c>
      <c r="Z75" s="265" t="str">
        <f t="shared" ref="Z75:Z76" si="942">IF($A75=0,"",CHOOSE($F75,SUM(W75:Y75),SUM(W75:Y75)/3,Y75))</f>
        <v/>
      </c>
      <c r="AA75" s="265">
        <f>IF(OR(Is_Loading,LEN($A75)=0),"",SWDATA!T60)</f>
        <v>0</v>
      </c>
      <c r="AB75" s="266">
        <f>IF(OR(Is_Loading,LEN($A75)=0),"",SWDATA!U60)</f>
        <v>0</v>
      </c>
      <c r="AC75" s="266">
        <f>IF(OR(Is_Loading,LEN($A75)=0),"",SWDATA!V60)</f>
        <v>0</v>
      </c>
      <c r="AD75" s="265" t="str">
        <f t="shared" si="276"/>
        <v/>
      </c>
      <c r="AE75" s="265">
        <f>IF(OR(Is_Loading,LEN($A75)=0),"",SWDATA!X60)</f>
        <v>0</v>
      </c>
      <c r="AF75" s="266">
        <f>IF(OR(Is_Loading,LEN($A75)=0),"",SWDATA!Y60)</f>
        <v>0</v>
      </c>
      <c r="AG75" s="266">
        <f>IF(OR(Is_Loading,LEN($A75)=0),"",SWDATA!Z60)</f>
        <v>0</v>
      </c>
      <c r="AH75" s="265" t="str">
        <f t="shared" si="277"/>
        <v/>
      </c>
      <c r="AI75" s="265">
        <f>IF(OR(Is_Loading,LEN($A75)=0),"",SWDATA!AB60)</f>
        <v>0</v>
      </c>
      <c r="AJ75" s="266">
        <f>IF(OR(Is_Loading,LEN($A75)=0),"",SWDATA!AC60)</f>
        <v>0</v>
      </c>
      <c r="AK75" s="266">
        <f>IF(OR(Is_Loading,LEN($A75)=0),"",SWDATA!AD60)</f>
        <v>0</v>
      </c>
      <c r="AL75" s="265" t="str">
        <f t="shared" si="278"/>
        <v/>
      </c>
      <c r="AM75" s="265">
        <f>IF(OR(Is_Loading,LEN($A75)=0),"",SWDATA!AF60)</f>
        <v>0</v>
      </c>
      <c r="AN75" s="266">
        <f>IF(OR(Is_Loading,LEN($A75)=0),"",SWDATA!AG60)</f>
        <v>0</v>
      </c>
      <c r="AO75" s="320">
        <f>IF(OR(Is_Loading,LEN($A75)=0),"",SWDATA!AH60)</f>
        <v>0</v>
      </c>
      <c r="AP75" s="317" t="str">
        <f t="shared" si="279"/>
        <v/>
      </c>
      <c r="AQ75" s="265">
        <f>IF(OR(Is_Loading,LEN($A75)=0),"",SWDATA!AJ60)</f>
        <v>0</v>
      </c>
      <c r="AR75" s="266">
        <f>IF(OR(Is_Loading,LEN($A75)=0),"",SWDATA!AK60)</f>
        <v>0</v>
      </c>
      <c r="AS75" s="266">
        <f>IF(OR(Is_Loading,LEN($A75)=0),"",SWDATA!AL60)</f>
        <v>0</v>
      </c>
      <c r="AT75" s="265" t="str">
        <f t="shared" si="280"/>
        <v/>
      </c>
      <c r="AU75" s="265">
        <f>IF(OR(Is_Loading,LEN($A75)=0),"",SWDATA!AN60)</f>
        <v>0</v>
      </c>
      <c r="AV75" s="266">
        <f>IF(OR(Is_Loading,LEN($A75)=0),"",SWDATA!AO60)</f>
        <v>0</v>
      </c>
      <c r="AW75" s="266">
        <f>IF(OR(Is_Loading,LEN($A75)=0),"",SWDATA!AP60)</f>
        <v>0</v>
      </c>
      <c r="AX75" s="265" t="str">
        <f t="shared" si="281"/>
        <v/>
      </c>
      <c r="AY75" s="265">
        <f>IF(OR(Is_Loading,LEN($A75)=0),"",SWDATA!AR60)</f>
        <v>0</v>
      </c>
      <c r="AZ75" s="266">
        <f>IF(OR(Is_Loading,LEN($A75)=0),"",SWDATA!AS60)</f>
        <v>0</v>
      </c>
      <c r="BA75" s="266">
        <f>IF(OR(Is_Loading,LEN($A75)=0),"",SWDATA!AT60)</f>
        <v>0</v>
      </c>
      <c r="BB75" s="265" t="str">
        <f t="shared" si="282"/>
        <v/>
      </c>
      <c r="BC75" s="265">
        <f>IF(OR(Is_Loading,LEN($A75)=0),"",SWDATA!AV60)</f>
        <v>0</v>
      </c>
      <c r="BD75" s="266">
        <f>IF(OR(Is_Loading,LEN($A75)=0),"",SWDATA!AW60)</f>
        <v>0</v>
      </c>
      <c r="BE75" s="320">
        <f>IF(OR(Is_Loading,LEN($A75)=0),"",SWDATA!AX60)</f>
        <v>0</v>
      </c>
      <c r="BF75" s="317" t="str">
        <f t="shared" si="283"/>
        <v/>
      </c>
      <c r="BG75"/>
      <c r="BH75"/>
      <c r="BI75"/>
      <c r="BJ75"/>
      <c r="BK75"/>
      <c r="BL75"/>
      <c r="BM75"/>
      <c r="BN75"/>
      <c r="BO75"/>
      <c r="BP75"/>
      <c r="BQ75"/>
      <c r="BR75"/>
      <c r="BS75"/>
      <c r="BT75"/>
      <c r="BU75"/>
      <c r="BV75"/>
      <c r="BW75"/>
      <c r="BX75"/>
      <c r="BY75"/>
      <c r="BZ75"/>
      <c r="CA75"/>
      <c r="CB75"/>
      <c r="CC75"/>
      <c r="CD75"/>
      <c r="CE75"/>
      <c r="CF75"/>
      <c r="CG75"/>
      <c r="CH75"/>
      <c r="CI75"/>
      <c r="CJ75"/>
      <c r="CK75"/>
      <c r="CL75"/>
      <c r="CM75"/>
      <c r="CN75" s="201"/>
      <c r="CO75" s="201"/>
      <c r="CP75" s="201"/>
      <c r="CQ75" s="201"/>
      <c r="CR75" s="201"/>
      <c r="CS75" s="201"/>
      <c r="CT75" s="201"/>
      <c r="CU75" s="201"/>
      <c r="CV75" s="201"/>
      <c r="CW75" s="201"/>
      <c r="CX75" s="201"/>
      <c r="CY75" s="201"/>
      <c r="CZ75" s="201"/>
      <c r="DA75" s="201"/>
      <c r="DB75" s="201"/>
      <c r="DC75" s="201"/>
      <c r="DD75" s="201"/>
      <c r="DE75" s="201"/>
      <c r="DF75" s="201"/>
      <c r="DG75" s="201"/>
      <c r="DH75" s="201"/>
      <c r="DI75" s="201"/>
      <c r="DJ75" s="201"/>
      <c r="DK75" s="201"/>
      <c r="DL75" s="201"/>
      <c r="DM75" s="201"/>
      <c r="DN75" s="201"/>
      <c r="DO75" s="374"/>
      <c r="DP75" s="374"/>
      <c r="DQ75" s="374"/>
      <c r="DR75" s="374"/>
      <c r="DS75" s="361"/>
      <c r="DT75" s="361"/>
      <c r="DU75" s="364">
        <f t="shared" ref="DU75" si="943">COLUMN(W73)</f>
        <v>23</v>
      </c>
      <c r="DV75" s="364">
        <f t="shared" ref="DV75" si="944">SUM(DU75)+DV76+1</f>
        <v>24</v>
      </c>
      <c r="DW75" s="364">
        <f t="shared" ref="DW75" si="945">SUM(DV75)+DW76+1</f>
        <v>25</v>
      </c>
      <c r="DX75" s="364">
        <f t="shared" ref="DX75" si="946">SUM(DW75)+DX76+1</f>
        <v>27</v>
      </c>
      <c r="DY75" s="364">
        <f t="shared" ref="DY75" si="947">SUM(DX75)+DY76+1</f>
        <v>28</v>
      </c>
      <c r="DZ75" s="364">
        <f t="shared" ref="DZ75" si="948">SUM(DY75)+DZ76+1</f>
        <v>29</v>
      </c>
      <c r="EA75" s="364">
        <f t="shared" ref="EA75" si="949">SUM(DZ75)+EA76+1</f>
        <v>31</v>
      </c>
      <c r="EB75" s="364">
        <f t="shared" ref="EB75" si="950">SUM(EA75)+EB76+1</f>
        <v>32</v>
      </c>
      <c r="EC75" s="364">
        <f t="shared" ref="EC75" si="951">SUM(EB75)+EC76+1</f>
        <v>33</v>
      </c>
      <c r="ED75" s="364">
        <f t="shared" ref="ED75" si="952">SUM(EC75)+ED76+1</f>
        <v>35</v>
      </c>
      <c r="EE75" s="364">
        <f t="shared" ref="EE75" si="953">SUM(ED75)+EE76+1</f>
        <v>36</v>
      </c>
      <c r="EF75" s="364">
        <f t="shared" ref="EF75" si="954">SUM(EE75)+EF76+1</f>
        <v>37</v>
      </c>
      <c r="EG75" s="364">
        <f t="shared" ref="EG75" si="955">SUM(EF75)+EG76+1</f>
        <v>39</v>
      </c>
      <c r="EH75" s="364">
        <f t="shared" ref="EH75" si="956">SUM(EG75)+EH76+1</f>
        <v>40</v>
      </c>
      <c r="EI75" s="364">
        <f t="shared" ref="EI75" si="957">SUM(EH75)+EI76+1</f>
        <v>41</v>
      </c>
      <c r="EJ75" s="364">
        <f t="shared" ref="EJ75" si="958">SUM(EI75)+EJ76+1</f>
        <v>43</v>
      </c>
      <c r="EK75" s="364">
        <f t="shared" ref="EK75" si="959">SUM(EJ75)+EK76+1</f>
        <v>44</v>
      </c>
      <c r="EL75" s="364">
        <f t="shared" ref="EL75" si="960">SUM(EK75)+EL76+1</f>
        <v>45</v>
      </c>
      <c r="EM75" s="364">
        <f t="shared" ref="EM75" si="961">SUM(EL75)+EM76+1</f>
        <v>47</v>
      </c>
      <c r="EN75" s="364">
        <f t="shared" ref="EN75" si="962">SUM(EM75)+EN76+1</f>
        <v>48</v>
      </c>
      <c r="EO75" s="364">
        <f t="shared" ref="EO75" si="963">SUM(EN75)+EO76+1</f>
        <v>49</v>
      </c>
      <c r="EP75" s="364">
        <f t="shared" ref="EP75" si="964">SUM(EO75)+EP76+1</f>
        <v>51</v>
      </c>
      <c r="EQ75" s="364">
        <f t="shared" ref="EQ75" si="965">SUM(EP75)+EQ76+1</f>
        <v>52</v>
      </c>
      <c r="ER75" s="364">
        <f t="shared" ref="ER75" si="966">SUM(EQ75)+ER76+1</f>
        <v>53</v>
      </c>
      <c r="ES75" s="364">
        <f t="shared" ref="ES75" si="967">SUM(ER75)+ES76+1</f>
        <v>55</v>
      </c>
      <c r="ET75" s="364">
        <f t="shared" ref="ET75" si="968">SUM(ES75)+ET76+1</f>
        <v>56</v>
      </c>
      <c r="EU75" s="364">
        <f t="shared" ref="EU75" si="969">SUM(ET75)+EU76+1</f>
        <v>57</v>
      </c>
      <c r="EV75" s="364">
        <f t="shared" ref="EV75" si="970">SUM(EU75)+EV76+1</f>
        <v>59</v>
      </c>
      <c r="EW75" s="364">
        <f t="shared" ref="EW75" si="971">SUM(EV75)+EW76+1</f>
        <v>60</v>
      </c>
      <c r="EX75" s="364">
        <f t="shared" ref="EX75" si="972">SUM(EW75)+EX76+1</f>
        <v>61</v>
      </c>
      <c r="EY75" s="364">
        <f t="shared" ref="EY75" si="973">SUM(EX75)+EY76+1</f>
        <v>63</v>
      </c>
      <c r="EZ75" s="364">
        <f t="shared" ref="EZ75" si="974">SUM(EY75)+EZ76+1</f>
        <v>64</v>
      </c>
      <c r="FA75" s="364">
        <f t="shared" ref="FA75" si="975">SUM(EZ75)+FA76+1</f>
        <v>65</v>
      </c>
      <c r="FB75" s="364">
        <f t="shared" ref="FB75" si="976">SUM(FA75)+FB76+1</f>
        <v>67</v>
      </c>
      <c r="FC75" s="364">
        <f t="shared" ref="FC75" si="977">SUM(FB75)+FC76+1</f>
        <v>68</v>
      </c>
      <c r="FD75" s="364">
        <f t="shared" ref="FD75" si="978">SUM(FC75)+FD76+1</f>
        <v>69</v>
      </c>
      <c r="FE75" s="361"/>
      <c r="FF75" s="361"/>
      <c r="FG75" s="361"/>
      <c r="FH75" s="361"/>
      <c r="FI75" s="361"/>
      <c r="FJ75" s="361"/>
      <c r="FK75" s="361"/>
      <c r="FL75" s="361"/>
      <c r="FM75" s="361"/>
      <c r="FN75" s="361"/>
      <c r="FO75" s="361"/>
      <c r="FP75" s="361"/>
      <c r="FQ75" s="361"/>
      <c r="FR75" s="361"/>
      <c r="FS75" s="361"/>
      <c r="FT75" s="361"/>
      <c r="FU75" s="361"/>
      <c r="FV75" s="361"/>
      <c r="FW75" s="361"/>
      <c r="FX75" s="361"/>
      <c r="FY75" s="361"/>
      <c r="FZ75" s="361"/>
      <c r="GA75" s="361"/>
      <c r="GB75" s="361"/>
      <c r="GC75" s="361"/>
      <c r="GD75" s="361"/>
      <c r="GE75" s="361"/>
      <c r="GF75" s="361"/>
      <c r="GG75" s="297"/>
      <c r="GH75" s="297"/>
      <c r="GI75" s="297"/>
      <c r="GJ75" s="297"/>
      <c r="GK75" s="297"/>
      <c r="GL75" s="297"/>
      <c r="GM75" s="297"/>
      <c r="GN75" s="297"/>
      <c r="GO75" s="297"/>
      <c r="GP75" s="297"/>
      <c r="GQ75" s="297"/>
      <c r="GR75" s="297"/>
      <c r="GS75" s="297"/>
      <c r="GT75" s="297"/>
      <c r="GU75" s="297"/>
      <c r="GV75" s="297"/>
      <c r="GW75" s="297"/>
      <c r="GX75" s="297"/>
      <c r="GY75" s="297"/>
      <c r="GZ75" s="297"/>
    </row>
    <row r="76" spans="1:211" s="347" customFormat="1" ht="15" customHeight="1" thickBot="1" x14ac:dyDescent="0.25">
      <c r="A76" s="192">
        <f>SWDATA!O61</f>
        <v>0</v>
      </c>
      <c r="B76" s="192">
        <f>SWDATA!M61</f>
        <v>0</v>
      </c>
      <c r="C76" s="201">
        <f>IF(AND(SWDATA!M61=1,SWDATA!Q61="promotions"),SWDATA!P61,0)</f>
        <v>0</v>
      </c>
      <c r="D76" s="200">
        <f>ROW(SWDATA!M61)</f>
        <v>61</v>
      </c>
      <c r="E76" s="202">
        <f ca="1">IF(AND(B76=1,UPPER(HLOOKUP(D76,'Metrics &amp; Attributes View'!$13:$31,19,0))="SBOM"),1,0)</f>
        <v>0</v>
      </c>
      <c r="F76" s="203">
        <f t="shared" si="271"/>
        <v>1</v>
      </c>
      <c r="G76" s="192" t="str">
        <f t="shared" si="272"/>
        <v/>
      </c>
      <c r="H76" s="204"/>
      <c r="I76" s="382"/>
      <c r="J76" s="237">
        <f t="shared" si="273"/>
        <v>0</v>
      </c>
      <c r="K76" s="238" t="str">
        <f t="shared" si="274"/>
        <v/>
      </c>
      <c r="L76" s="338"/>
      <c r="M76" s="342"/>
      <c r="N76" s="336" t="str">
        <f>IF(LEN(SWDATA!F61)=0,"",N75)</f>
        <v/>
      </c>
      <c r="O76" s="295" t="str">
        <f>IF(LEN(SWDATA!G61)=0,"",O75)</f>
        <v/>
      </c>
      <c r="P76" s="296" t="str">
        <f>IF(LEN(SWDATA!C61)=0,"",SWDATA!C61)</f>
        <v/>
      </c>
      <c r="Q76" s="310" t="str">
        <f t="shared" si="198"/>
        <v/>
      </c>
      <c r="R76" s="223" t="s">
        <v>262</v>
      </c>
      <c r="S76" s="224" t="s">
        <v>579</v>
      </c>
      <c r="T76" s="224"/>
      <c r="U76" s="263" t="s">
        <v>591</v>
      </c>
      <c r="V76" s="205" t="s">
        <v>221</v>
      </c>
      <c r="W76" s="265">
        <f>IF(OR(Is_Loading,LEN($A76)=0),"",SWDATA!P61)</f>
        <v>0</v>
      </c>
      <c r="X76" s="266">
        <f>IF(OR(Is_Loading,LEN($A76)=0),"",SWDATA!Q61)</f>
        <v>0</v>
      </c>
      <c r="Y76" s="266">
        <f>IF(OR(Is_Loading,LEN($A76)=0),"",SWDATA!R61)</f>
        <v>0</v>
      </c>
      <c r="Z76" s="265" t="str">
        <f t="shared" si="942"/>
        <v/>
      </c>
      <c r="AA76" s="265">
        <f>IF(OR(Is_Loading,LEN($A76)=0),"",SWDATA!T61)</f>
        <v>0</v>
      </c>
      <c r="AB76" s="266">
        <f>IF(OR(Is_Loading,LEN($A76)=0),"",SWDATA!U61)</f>
        <v>0</v>
      </c>
      <c r="AC76" s="266">
        <f>IF(OR(Is_Loading,LEN($A76)=0),"",SWDATA!V61)</f>
        <v>0</v>
      </c>
      <c r="AD76" s="265" t="str">
        <f t="shared" si="276"/>
        <v/>
      </c>
      <c r="AE76" s="265">
        <f>IF(OR(Is_Loading,LEN($A76)=0),"",SWDATA!X61)</f>
        <v>0</v>
      </c>
      <c r="AF76" s="266">
        <f>IF(OR(Is_Loading,LEN($A76)=0),"",SWDATA!Y61)</f>
        <v>0</v>
      </c>
      <c r="AG76" s="266">
        <f>IF(OR(Is_Loading,LEN($A76)=0),"",SWDATA!Z61)</f>
        <v>0</v>
      </c>
      <c r="AH76" s="265" t="str">
        <f t="shared" si="277"/>
        <v/>
      </c>
      <c r="AI76" s="265">
        <f>IF(OR(Is_Loading,LEN($A76)=0),"",SWDATA!AB61)</f>
        <v>0</v>
      </c>
      <c r="AJ76" s="266">
        <f>IF(OR(Is_Loading,LEN($A76)=0),"",SWDATA!AC61)</f>
        <v>0</v>
      </c>
      <c r="AK76" s="266">
        <f>IF(OR(Is_Loading,LEN($A76)=0),"",SWDATA!AD61)</f>
        <v>0</v>
      </c>
      <c r="AL76" s="265" t="str">
        <f t="shared" si="278"/>
        <v/>
      </c>
      <c r="AM76" s="265">
        <f>IF(OR(Is_Loading,LEN($A76)=0),"",SWDATA!AF61)</f>
        <v>0</v>
      </c>
      <c r="AN76" s="266">
        <f>IF(OR(Is_Loading,LEN($A76)=0),"",SWDATA!AG61)</f>
        <v>0</v>
      </c>
      <c r="AO76" s="320">
        <f>IF(OR(Is_Loading,LEN($A76)=0),"",SWDATA!AH61)</f>
        <v>0</v>
      </c>
      <c r="AP76" s="317" t="str">
        <f t="shared" si="279"/>
        <v/>
      </c>
      <c r="AQ76" s="265">
        <f>IF(OR(Is_Loading,LEN($A76)=0),"",SWDATA!AJ61)</f>
        <v>0</v>
      </c>
      <c r="AR76" s="266">
        <f>IF(OR(Is_Loading,LEN($A76)=0),"",SWDATA!AK61)</f>
        <v>0</v>
      </c>
      <c r="AS76" s="266">
        <f>IF(OR(Is_Loading,LEN($A76)=0),"",SWDATA!AL61)</f>
        <v>0</v>
      </c>
      <c r="AT76" s="265" t="str">
        <f t="shared" si="280"/>
        <v/>
      </c>
      <c r="AU76" s="265">
        <f>IF(OR(Is_Loading,LEN($A76)=0),"",SWDATA!AN61)</f>
        <v>0</v>
      </c>
      <c r="AV76" s="266">
        <f>IF(OR(Is_Loading,LEN($A76)=0),"",SWDATA!AO61)</f>
        <v>0</v>
      </c>
      <c r="AW76" s="266">
        <f>IF(OR(Is_Loading,LEN($A76)=0),"",SWDATA!AP61)</f>
        <v>0</v>
      </c>
      <c r="AX76" s="265" t="str">
        <f t="shared" si="281"/>
        <v/>
      </c>
      <c r="AY76" s="265">
        <f>IF(OR(Is_Loading,LEN($A76)=0),"",SWDATA!AR61)</f>
        <v>0</v>
      </c>
      <c r="AZ76" s="266">
        <f>IF(OR(Is_Loading,LEN($A76)=0),"",SWDATA!AS61)</f>
        <v>0</v>
      </c>
      <c r="BA76" s="266">
        <f>IF(OR(Is_Loading,LEN($A76)=0),"",SWDATA!AT61)</f>
        <v>0</v>
      </c>
      <c r="BB76" s="265" t="str">
        <f t="shared" si="282"/>
        <v/>
      </c>
      <c r="BC76" s="265">
        <f>IF(OR(Is_Loading,LEN($A76)=0),"",SWDATA!AV61)</f>
        <v>0</v>
      </c>
      <c r="BD76" s="266">
        <f>IF(OR(Is_Loading,LEN($A76)=0),"",SWDATA!AW61)</f>
        <v>0</v>
      </c>
      <c r="BE76" s="320">
        <f>IF(OR(Is_Loading,LEN($A76)=0),"",SWDATA!AX61)</f>
        <v>0</v>
      </c>
      <c r="BF76" s="317" t="str">
        <f t="shared" si="283"/>
        <v/>
      </c>
      <c r="BG76"/>
      <c r="BH76"/>
      <c r="BI76"/>
      <c r="BJ76"/>
      <c r="BK76"/>
      <c r="BL76"/>
      <c r="BM76"/>
      <c r="BN76"/>
      <c r="BO76"/>
      <c r="BP76"/>
      <c r="BQ76"/>
      <c r="BR76"/>
      <c r="BS76"/>
      <c r="BT76"/>
      <c r="BU76"/>
      <c r="BV76"/>
      <c r="BW76"/>
      <c r="BX76"/>
      <c r="BY76"/>
      <c r="BZ76"/>
      <c r="CA76"/>
      <c r="CB76"/>
      <c r="CC76"/>
      <c r="CD76"/>
      <c r="CE76"/>
      <c r="CF76"/>
      <c r="CG76"/>
      <c r="CH76"/>
      <c r="CI76"/>
      <c r="CJ76"/>
      <c r="CK76"/>
      <c r="CL76"/>
      <c r="CM76"/>
      <c r="CN76" s="201"/>
      <c r="CO76" s="201"/>
      <c r="CP76" s="201"/>
      <c r="CQ76" s="201"/>
      <c r="CR76" s="201"/>
      <c r="CS76" s="201"/>
      <c r="CT76" s="201"/>
      <c r="CU76" s="201"/>
      <c r="CV76" s="201"/>
      <c r="CW76" s="201"/>
      <c r="CX76" s="201"/>
      <c r="CY76" s="201"/>
      <c r="CZ76" s="201"/>
      <c r="DA76" s="201"/>
      <c r="DB76" s="201"/>
      <c r="DC76" s="201"/>
      <c r="DD76" s="201"/>
      <c r="DE76" s="201"/>
      <c r="DF76" s="201"/>
      <c r="DG76" s="201"/>
      <c r="DH76" s="201"/>
      <c r="DI76" s="201"/>
      <c r="DJ76" s="201"/>
      <c r="DK76" s="201"/>
      <c r="DL76" s="201"/>
      <c r="DM76" s="201"/>
      <c r="DN76" s="201"/>
      <c r="DO76" s="374"/>
      <c r="DP76" s="374"/>
      <c r="DQ76" s="374"/>
      <c r="DR76" s="374"/>
      <c r="DS76" s="361"/>
      <c r="DT76" s="375"/>
      <c r="DU76" s="364"/>
      <c r="DV76" s="364"/>
      <c r="DW76" s="364"/>
      <c r="DX76" s="364">
        <v>1</v>
      </c>
      <c r="DY76" s="364">
        <f t="shared" ref="DY76:DY78" si="979">DV76</f>
        <v>0</v>
      </c>
      <c r="DZ76" s="364">
        <f t="shared" ref="DZ76:DZ78" si="980">DW76</f>
        <v>0</v>
      </c>
      <c r="EA76" s="364">
        <f t="shared" ref="EA76:EA78" si="981">DX76</f>
        <v>1</v>
      </c>
      <c r="EB76" s="364">
        <f t="shared" ref="EB76:EB78" si="982">DY76</f>
        <v>0</v>
      </c>
      <c r="EC76" s="364">
        <f t="shared" ref="EC76:EC78" si="983">DZ76</f>
        <v>0</v>
      </c>
      <c r="ED76" s="364">
        <f t="shared" ref="ED76:ED78" si="984">EA76</f>
        <v>1</v>
      </c>
      <c r="EE76" s="364">
        <f t="shared" ref="EE76:EE78" si="985">EB76</f>
        <v>0</v>
      </c>
      <c r="EF76" s="364">
        <f t="shared" ref="EF76:EF78" si="986">EC76</f>
        <v>0</v>
      </c>
      <c r="EG76" s="364">
        <f t="shared" ref="EG76:EG78" si="987">ED76</f>
        <v>1</v>
      </c>
      <c r="EH76" s="364">
        <f t="shared" ref="EH76:EH78" si="988">EE76</f>
        <v>0</v>
      </c>
      <c r="EI76" s="364">
        <f t="shared" ref="EI76:EI78" si="989">EF76</f>
        <v>0</v>
      </c>
      <c r="EJ76" s="364">
        <f t="shared" ref="EJ76:EJ78" si="990">EG76</f>
        <v>1</v>
      </c>
      <c r="EK76" s="364">
        <f t="shared" ref="EK76:EK78" si="991">EH76</f>
        <v>0</v>
      </c>
      <c r="EL76" s="364">
        <f t="shared" ref="EL76:EL78" si="992">EI76</f>
        <v>0</v>
      </c>
      <c r="EM76" s="364">
        <f t="shared" ref="EM76:EM78" si="993">EJ76</f>
        <v>1</v>
      </c>
      <c r="EN76" s="364">
        <f t="shared" ref="EN76:EN78" si="994">EK76</f>
        <v>0</v>
      </c>
      <c r="EO76" s="364">
        <f t="shared" ref="EO76:EO78" si="995">EL76</f>
        <v>0</v>
      </c>
      <c r="EP76" s="364">
        <f t="shared" ref="EP76:EP78" si="996">EM76</f>
        <v>1</v>
      </c>
      <c r="EQ76" s="364">
        <f t="shared" ref="EQ76:EQ78" si="997">EN76</f>
        <v>0</v>
      </c>
      <c r="ER76" s="364">
        <f t="shared" ref="ER76:ER78" si="998">EO76</f>
        <v>0</v>
      </c>
      <c r="ES76" s="364">
        <f t="shared" ref="ES76:ES78" si="999">EP76</f>
        <v>1</v>
      </c>
      <c r="ET76" s="364">
        <f t="shared" ref="ET76:ET78" si="1000">EQ76</f>
        <v>0</v>
      </c>
      <c r="EU76" s="364">
        <f t="shared" ref="EU76:EU78" si="1001">ER76</f>
        <v>0</v>
      </c>
      <c r="EV76" s="364">
        <f t="shared" ref="EV76:EV78" si="1002">ES76</f>
        <v>1</v>
      </c>
      <c r="EW76" s="364">
        <f t="shared" ref="EW76:EW78" si="1003">ET76</f>
        <v>0</v>
      </c>
      <c r="EX76" s="364">
        <f t="shared" ref="EX76:EX78" si="1004">EU76</f>
        <v>0</v>
      </c>
      <c r="EY76" s="364">
        <f t="shared" ref="EY76:EY78" si="1005">EV76</f>
        <v>1</v>
      </c>
      <c r="EZ76" s="364">
        <f t="shared" ref="EZ76:EZ78" si="1006">EW76</f>
        <v>0</v>
      </c>
      <c r="FA76" s="364">
        <f t="shared" ref="FA76:FA78" si="1007">EX76</f>
        <v>0</v>
      </c>
      <c r="FB76" s="364">
        <f t="shared" ref="FB76:FB78" si="1008">EY76</f>
        <v>1</v>
      </c>
      <c r="FC76" s="364">
        <f t="shared" ref="FC76:FC78" si="1009">EZ76</f>
        <v>0</v>
      </c>
      <c r="FD76" s="364">
        <f t="shared" ref="FD76:FD78" si="1010">FA76</f>
        <v>0</v>
      </c>
      <c r="FE76" s="377"/>
      <c r="FF76" s="361"/>
      <c r="FG76" s="361"/>
      <c r="FH76" s="361"/>
      <c r="FI76" s="361"/>
      <c r="FJ76" s="361"/>
      <c r="FK76" s="361"/>
      <c r="FL76" s="361"/>
      <c r="FM76" s="361"/>
      <c r="FN76" s="361"/>
      <c r="FO76" s="361"/>
      <c r="FP76" s="361"/>
      <c r="FQ76" s="361"/>
      <c r="FR76" s="361"/>
      <c r="FS76" s="361"/>
      <c r="FT76" s="361"/>
      <c r="FU76" s="361"/>
      <c r="FV76" s="361"/>
      <c r="FW76" s="361"/>
      <c r="FX76" s="361"/>
      <c r="FY76" s="361"/>
      <c r="FZ76" s="361"/>
      <c r="GA76" s="361"/>
      <c r="GB76" s="361"/>
      <c r="GC76" s="361"/>
      <c r="GD76" s="361"/>
      <c r="GE76" s="361"/>
      <c r="GF76" s="361"/>
      <c r="GG76" s="297"/>
      <c r="GH76" s="297"/>
      <c r="GI76" s="297"/>
      <c r="GJ76" s="297"/>
      <c r="GK76" s="297"/>
      <c r="GL76" s="297"/>
      <c r="GM76" s="297"/>
      <c r="GN76" s="297"/>
      <c r="GO76" s="297"/>
      <c r="GP76" s="297"/>
      <c r="GQ76" s="297"/>
      <c r="GR76" s="297"/>
      <c r="GS76" s="297"/>
      <c r="GT76" s="297"/>
      <c r="GU76" s="297"/>
      <c r="GV76" s="297"/>
      <c r="GW76" s="297"/>
      <c r="GX76" s="297"/>
      <c r="GY76" s="297"/>
      <c r="GZ76" s="297"/>
      <c r="HA76" s="297"/>
      <c r="HB76" s="297"/>
      <c r="HC76" s="297"/>
    </row>
    <row r="77" spans="1:211" s="347" customFormat="1" ht="15" customHeight="1" thickTop="1" x14ac:dyDescent="0.2">
      <c r="A77" s="192">
        <f>SWDATA!O62</f>
        <v>0</v>
      </c>
      <c r="B77" s="192">
        <f>SWDATA!M62</f>
        <v>0</v>
      </c>
      <c r="C77" s="201">
        <f>IF(AND(SWDATA!M62=1,SWDATA!Q62="promotions"),SWDATA!P62,0)</f>
        <v>0</v>
      </c>
      <c r="D77" s="200">
        <f>ROW(SWDATA!M62)</f>
        <v>62</v>
      </c>
      <c r="E77" s="202">
        <f t="shared" ref="E77:E80" si="1011">B77</f>
        <v>0</v>
      </c>
      <c r="F77" s="203">
        <f t="shared" si="271"/>
        <v>1</v>
      </c>
      <c r="G77" s="192" t="str">
        <f t="shared" si="272"/>
        <v/>
      </c>
      <c r="H77" s="204"/>
      <c r="I77" s="382"/>
      <c r="J77" s="237">
        <f t="shared" si="273"/>
        <v>0</v>
      </c>
      <c r="K77" s="238" t="str">
        <f t="shared" si="274"/>
        <v/>
      </c>
      <c r="L77" s="338"/>
      <c r="M77" s="341"/>
      <c r="N77" s="336" t="str">
        <f>IF(LEN(SWDATA!F62)=0,"",N76)</f>
        <v/>
      </c>
      <c r="O77" s="295" t="str">
        <f>IF(LEN(SWDATA!G62)=0,"",O76)</f>
        <v/>
      </c>
      <c r="P77" s="296" t="str">
        <f>IF(LEN(SWDATA!C62)=0,"",SWDATA!C62)</f>
        <v/>
      </c>
      <c r="Q77" s="310" t="str">
        <f t="shared" si="198"/>
        <v/>
      </c>
      <c r="R77" s="223" t="s">
        <v>261</v>
      </c>
      <c r="S77" s="224" t="s">
        <v>485</v>
      </c>
      <c r="T77" s="224"/>
      <c r="U77" s="264" t="s">
        <v>581</v>
      </c>
      <c r="V77" s="205" t="s">
        <v>221</v>
      </c>
      <c r="W77" s="265">
        <f>IF(OR(Is_Loading,LEN($A77)=0),"",SWDATA!P62)</f>
        <v>0</v>
      </c>
      <c r="X77" s="266">
        <f>IF(OR(Is_Loading,LEN($A77)=0),"",SWDATA!Q62)</f>
        <v>0</v>
      </c>
      <c r="Y77" s="266">
        <f>IF(OR(Is_Loading,LEN($A77)=0),"",SWDATA!R62)</f>
        <v>0</v>
      </c>
      <c r="Z77" s="265" t="str">
        <f t="shared" ref="Z77" si="1012">IF($A77=0,"",CHOOSE($F77,SUM(W77:Y77),SUM(W77:Y77)/3,Y77))</f>
        <v/>
      </c>
      <c r="AA77" s="265">
        <f>IF(OR(Is_Loading,LEN($A77)=0),"",SWDATA!T62)</f>
        <v>0</v>
      </c>
      <c r="AB77" s="266">
        <f>IF(OR(Is_Loading,LEN($A77)=0),"",SWDATA!U62)</f>
        <v>0</v>
      </c>
      <c r="AC77" s="266">
        <f>IF(OR(Is_Loading,LEN($A77)=0),"",SWDATA!V62)</f>
        <v>0</v>
      </c>
      <c r="AD77" s="265" t="str">
        <f t="shared" si="276"/>
        <v/>
      </c>
      <c r="AE77" s="265">
        <f>IF(OR(Is_Loading,LEN($A77)=0),"",SWDATA!X62)</f>
        <v>0</v>
      </c>
      <c r="AF77" s="266">
        <f>IF(OR(Is_Loading,LEN($A77)=0),"",SWDATA!Y62)</f>
        <v>0</v>
      </c>
      <c r="AG77" s="266">
        <f>IF(OR(Is_Loading,LEN($A77)=0),"",SWDATA!Z62)</f>
        <v>0</v>
      </c>
      <c r="AH77" s="265" t="str">
        <f t="shared" si="277"/>
        <v/>
      </c>
      <c r="AI77" s="265">
        <f>IF(OR(Is_Loading,LEN($A77)=0),"",SWDATA!AB62)</f>
        <v>0</v>
      </c>
      <c r="AJ77" s="266">
        <f>IF(OR(Is_Loading,LEN($A77)=0),"",SWDATA!AC62)</f>
        <v>0</v>
      </c>
      <c r="AK77" s="266">
        <f>IF(OR(Is_Loading,LEN($A77)=0),"",SWDATA!AD62)</f>
        <v>0</v>
      </c>
      <c r="AL77" s="265" t="str">
        <f t="shared" si="278"/>
        <v/>
      </c>
      <c r="AM77" s="265">
        <f>IF(OR(Is_Loading,LEN($A77)=0),"",SWDATA!AF62)</f>
        <v>0</v>
      </c>
      <c r="AN77" s="266">
        <f>IF(OR(Is_Loading,LEN($A77)=0),"",SWDATA!AG62)</f>
        <v>0</v>
      </c>
      <c r="AO77" s="320">
        <f>IF(OR(Is_Loading,LEN($A77)=0),"",SWDATA!AH62)</f>
        <v>0</v>
      </c>
      <c r="AP77" s="317" t="str">
        <f t="shared" si="279"/>
        <v/>
      </c>
      <c r="AQ77" s="265">
        <f>IF(OR(Is_Loading,LEN($A77)=0),"",SWDATA!AJ62)</f>
        <v>0</v>
      </c>
      <c r="AR77" s="266">
        <f>IF(OR(Is_Loading,LEN($A77)=0),"",SWDATA!AK62)</f>
        <v>0</v>
      </c>
      <c r="AS77" s="266">
        <f>IF(OR(Is_Loading,LEN($A77)=0),"",SWDATA!AL62)</f>
        <v>0</v>
      </c>
      <c r="AT77" s="265" t="str">
        <f t="shared" si="280"/>
        <v/>
      </c>
      <c r="AU77" s="265">
        <f>IF(OR(Is_Loading,LEN($A77)=0),"",SWDATA!AN62)</f>
        <v>0</v>
      </c>
      <c r="AV77" s="266">
        <f>IF(OR(Is_Loading,LEN($A77)=0),"",SWDATA!AO62)</f>
        <v>0</v>
      </c>
      <c r="AW77" s="266">
        <f>IF(OR(Is_Loading,LEN($A77)=0),"",SWDATA!AP62)</f>
        <v>0</v>
      </c>
      <c r="AX77" s="265" t="str">
        <f t="shared" si="281"/>
        <v/>
      </c>
      <c r="AY77" s="265">
        <f>IF(OR(Is_Loading,LEN($A77)=0),"",SWDATA!AR62)</f>
        <v>0</v>
      </c>
      <c r="AZ77" s="266">
        <f>IF(OR(Is_Loading,LEN($A77)=0),"",SWDATA!AS62)</f>
        <v>0</v>
      </c>
      <c r="BA77" s="266">
        <f>IF(OR(Is_Loading,LEN($A77)=0),"",SWDATA!AT62)</f>
        <v>0</v>
      </c>
      <c r="BB77" s="265" t="str">
        <f t="shared" si="282"/>
        <v/>
      </c>
      <c r="BC77" s="265">
        <f>IF(OR(Is_Loading,LEN($A77)=0),"",SWDATA!AV62)</f>
        <v>0</v>
      </c>
      <c r="BD77" s="266">
        <f>IF(OR(Is_Loading,LEN($A77)=0),"",SWDATA!AW62)</f>
        <v>0</v>
      </c>
      <c r="BE77" s="320">
        <f>IF(OR(Is_Loading,LEN($A77)=0),"",SWDATA!AX62)</f>
        <v>0</v>
      </c>
      <c r="BF77" s="317" t="str">
        <f t="shared" si="283"/>
        <v/>
      </c>
      <c r="BG77"/>
      <c r="BH77"/>
      <c r="BI77"/>
      <c r="BJ77"/>
      <c r="BK77"/>
      <c r="BL77"/>
      <c r="BM77"/>
      <c r="BN77"/>
      <c r="BO77"/>
      <c r="BP77"/>
      <c r="BQ77"/>
      <c r="BR77"/>
      <c r="BS77"/>
      <c r="BT77"/>
      <c r="BU77"/>
      <c r="BV77"/>
      <c r="BW77"/>
      <c r="BX77"/>
      <c r="BY77"/>
      <c r="BZ77"/>
      <c r="CA77"/>
      <c r="CB77"/>
      <c r="CC77"/>
      <c r="CD77"/>
      <c r="CE77"/>
      <c r="CF77"/>
      <c r="CG77"/>
      <c r="CH77"/>
      <c r="CI77"/>
      <c r="CJ77"/>
      <c r="CK77"/>
      <c r="CL77"/>
      <c r="CM77"/>
      <c r="CN77" s="201"/>
      <c r="CO77" s="201"/>
      <c r="CP77" s="201"/>
      <c r="CQ77" s="201"/>
      <c r="CR77" s="201"/>
      <c r="CS77" s="201"/>
      <c r="CT77" s="201"/>
      <c r="CU77" s="201"/>
      <c r="CV77" s="201"/>
      <c r="CW77" s="201"/>
      <c r="CX77" s="201"/>
      <c r="CY77" s="201"/>
      <c r="CZ77" s="201"/>
      <c r="DA77" s="201"/>
      <c r="DB77" s="201"/>
      <c r="DC77" s="201"/>
      <c r="DD77" s="201"/>
      <c r="DE77" s="201"/>
      <c r="DF77" s="201"/>
      <c r="DG77" s="201"/>
      <c r="DH77" s="201"/>
      <c r="DI77" s="201"/>
      <c r="DJ77" s="201"/>
      <c r="DK77" s="201"/>
      <c r="DL77" s="201"/>
      <c r="DM77" s="201"/>
      <c r="DN77" s="201"/>
      <c r="DO77" s="374"/>
      <c r="DP77" s="374"/>
      <c r="DQ77" s="374"/>
      <c r="DR77" s="374"/>
      <c r="DS77" s="361"/>
      <c r="DT77" s="361"/>
      <c r="DU77" s="364"/>
      <c r="DV77" s="364"/>
      <c r="DW77" s="364"/>
      <c r="DX77" s="364">
        <v>1</v>
      </c>
      <c r="DY77" s="364">
        <f t="shared" si="979"/>
        <v>0</v>
      </c>
      <c r="DZ77" s="364">
        <f t="shared" si="980"/>
        <v>0</v>
      </c>
      <c r="EA77" s="364">
        <f t="shared" si="981"/>
        <v>1</v>
      </c>
      <c r="EB77" s="364">
        <f t="shared" si="982"/>
        <v>0</v>
      </c>
      <c r="EC77" s="364">
        <f t="shared" si="983"/>
        <v>0</v>
      </c>
      <c r="ED77" s="364">
        <f t="shared" si="984"/>
        <v>1</v>
      </c>
      <c r="EE77" s="364">
        <f t="shared" si="985"/>
        <v>0</v>
      </c>
      <c r="EF77" s="364">
        <f t="shared" si="986"/>
        <v>0</v>
      </c>
      <c r="EG77" s="364">
        <f t="shared" si="987"/>
        <v>1</v>
      </c>
      <c r="EH77" s="364">
        <f t="shared" si="988"/>
        <v>0</v>
      </c>
      <c r="EI77" s="364">
        <f t="shared" si="989"/>
        <v>0</v>
      </c>
      <c r="EJ77" s="364">
        <f t="shared" si="990"/>
        <v>1</v>
      </c>
      <c r="EK77" s="364">
        <f t="shared" si="991"/>
        <v>0</v>
      </c>
      <c r="EL77" s="364">
        <f t="shared" si="992"/>
        <v>0</v>
      </c>
      <c r="EM77" s="364">
        <f t="shared" si="993"/>
        <v>1</v>
      </c>
      <c r="EN77" s="364">
        <f t="shared" si="994"/>
        <v>0</v>
      </c>
      <c r="EO77" s="364">
        <f t="shared" si="995"/>
        <v>0</v>
      </c>
      <c r="EP77" s="364">
        <f t="shared" si="996"/>
        <v>1</v>
      </c>
      <c r="EQ77" s="364">
        <f t="shared" si="997"/>
        <v>0</v>
      </c>
      <c r="ER77" s="364">
        <f t="shared" si="998"/>
        <v>0</v>
      </c>
      <c r="ES77" s="364">
        <f t="shared" si="999"/>
        <v>1</v>
      </c>
      <c r="ET77" s="364">
        <f t="shared" si="1000"/>
        <v>0</v>
      </c>
      <c r="EU77" s="364">
        <f t="shared" si="1001"/>
        <v>0</v>
      </c>
      <c r="EV77" s="364">
        <f t="shared" si="1002"/>
        <v>1</v>
      </c>
      <c r="EW77" s="364">
        <f t="shared" si="1003"/>
        <v>0</v>
      </c>
      <c r="EX77" s="364">
        <f t="shared" si="1004"/>
        <v>0</v>
      </c>
      <c r="EY77" s="364">
        <f t="shared" si="1005"/>
        <v>1</v>
      </c>
      <c r="EZ77" s="364">
        <f t="shared" si="1006"/>
        <v>0</v>
      </c>
      <c r="FA77" s="364">
        <f t="shared" si="1007"/>
        <v>0</v>
      </c>
      <c r="FB77" s="364">
        <f t="shared" si="1008"/>
        <v>1</v>
      </c>
      <c r="FC77" s="364">
        <f t="shared" si="1009"/>
        <v>0</v>
      </c>
      <c r="FD77" s="364">
        <f t="shared" si="1010"/>
        <v>0</v>
      </c>
      <c r="FE77" s="361"/>
      <c r="FF77" s="361"/>
      <c r="FG77" s="361"/>
      <c r="FH77" s="361"/>
      <c r="FI77" s="361"/>
      <c r="FJ77" s="361"/>
      <c r="FK77" s="361"/>
      <c r="FL77" s="361"/>
      <c r="FM77" s="361"/>
      <c r="FN77" s="361"/>
      <c r="FO77" s="361"/>
      <c r="FP77" s="361"/>
      <c r="FQ77" s="361"/>
      <c r="FR77" s="361"/>
      <c r="FS77" s="361"/>
      <c r="FT77" s="361"/>
      <c r="FU77" s="361"/>
      <c r="FV77" s="361"/>
      <c r="FW77" s="361"/>
      <c r="FX77" s="361"/>
      <c r="FY77" s="361"/>
      <c r="FZ77" s="361"/>
      <c r="GA77" s="361"/>
      <c r="GB77" s="361"/>
      <c r="GC77" s="361"/>
      <c r="GD77" s="361"/>
      <c r="GE77" s="361"/>
      <c r="GF77" s="361"/>
      <c r="GG77" s="297"/>
      <c r="GH77" s="297"/>
      <c r="GI77" s="297"/>
      <c r="GJ77" s="297"/>
      <c r="GK77" s="297"/>
      <c r="GL77" s="297"/>
      <c r="GM77" s="297"/>
      <c r="GN77" s="297"/>
      <c r="GO77" s="297"/>
      <c r="GP77" s="297"/>
      <c r="GQ77" s="297"/>
      <c r="GR77" s="297"/>
      <c r="GS77" s="297"/>
      <c r="GT77" s="297"/>
      <c r="GU77" s="297"/>
      <c r="GV77" s="297"/>
      <c r="GW77" s="297"/>
      <c r="GX77" s="297"/>
      <c r="GY77" s="297"/>
      <c r="GZ77" s="297"/>
    </row>
    <row r="78" spans="1:211" s="390" customFormat="1" ht="15" customHeight="1" thickBot="1" x14ac:dyDescent="0.25">
      <c r="A78" s="389">
        <f>SWDATA!O63</f>
        <v>0</v>
      </c>
      <c r="B78" s="389">
        <f>SWDATA!M63</f>
        <v>0</v>
      </c>
      <c r="C78" s="390">
        <f>IF(AND(SWDATA!M63=1,SWDATA!Q63="promotions"),SWDATA!P63,0)</f>
        <v>0</v>
      </c>
      <c r="D78" s="391">
        <f>ROW(SWDATA!M63)</f>
        <v>63</v>
      </c>
      <c r="E78" s="392">
        <f t="shared" si="1011"/>
        <v>0</v>
      </c>
      <c r="F78" s="393">
        <f t="shared" si="271"/>
        <v>1</v>
      </c>
      <c r="G78" s="389" t="str">
        <f t="shared" si="272"/>
        <v/>
      </c>
      <c r="H78" s="394"/>
      <c r="I78" s="395"/>
      <c r="J78" s="396">
        <f t="shared" si="273"/>
        <v>0</v>
      </c>
      <c r="K78" s="397" t="str">
        <f t="shared" si="274"/>
        <v/>
      </c>
      <c r="L78" s="398"/>
      <c r="M78" s="399"/>
      <c r="N78" s="400" t="str">
        <f>IF(LEN(SWDATA!F63)=0,"",N77)</f>
        <v/>
      </c>
      <c r="O78" s="401" t="str">
        <f>IF(LEN(SWDATA!G63)=0,"",O77)</f>
        <v/>
      </c>
      <c r="P78" s="402" t="str">
        <f>IF(LEN(SWDATA!C63)=0,"",SWDATA!C63)</f>
        <v/>
      </c>
      <c r="Q78" s="403" t="str">
        <f t="shared" si="198"/>
        <v/>
      </c>
      <c r="R78" s="404" t="s">
        <v>261</v>
      </c>
      <c r="S78" s="405" t="s">
        <v>485</v>
      </c>
      <c r="T78" s="405"/>
      <c r="U78" s="406" t="s">
        <v>590</v>
      </c>
      <c r="V78" s="407" t="s">
        <v>221</v>
      </c>
      <c r="W78" s="408">
        <f>IF(OR(Is_Loading,LEN($A78)=0),"",SWDATA!P63)</f>
        <v>0</v>
      </c>
      <c r="X78" s="409">
        <f>IF(OR(Is_Loading,LEN($A78)=0),"",SWDATA!Q63)</f>
        <v>0</v>
      </c>
      <c r="Y78" s="409">
        <f>IF(OR(Is_Loading,LEN($A78)=0),"",SWDATA!R63)</f>
        <v>0</v>
      </c>
      <c r="Z78" s="408" t="str">
        <f t="shared" ref="Z78" si="1013">IF($A78=0,"",CHOOSE($F78,SUM(W78:Y78),SUM(W78:Y78)/3,Y78))</f>
        <v/>
      </c>
      <c r="AA78" s="408">
        <f>IF(OR(Is_Loading,LEN($A78)=0),"",SWDATA!T63)</f>
        <v>0</v>
      </c>
      <c r="AB78" s="409">
        <f>IF(OR(Is_Loading,LEN($A78)=0),"",SWDATA!U63)</f>
        <v>0</v>
      </c>
      <c r="AC78" s="409">
        <f>IF(OR(Is_Loading,LEN($A78)=0),"",SWDATA!V63)</f>
        <v>0</v>
      </c>
      <c r="AD78" s="408" t="str">
        <f t="shared" si="276"/>
        <v/>
      </c>
      <c r="AE78" s="408">
        <f>IF(OR(Is_Loading,LEN($A78)=0),"",SWDATA!X63)</f>
        <v>0</v>
      </c>
      <c r="AF78" s="409">
        <f>IF(OR(Is_Loading,LEN($A78)=0),"",SWDATA!Y63)</f>
        <v>0</v>
      </c>
      <c r="AG78" s="409">
        <f>IF(OR(Is_Loading,LEN($A78)=0),"",SWDATA!Z63)</f>
        <v>0</v>
      </c>
      <c r="AH78" s="408" t="str">
        <f t="shared" si="277"/>
        <v/>
      </c>
      <c r="AI78" s="408">
        <f>IF(OR(Is_Loading,LEN($A78)=0),"",SWDATA!AB63)</f>
        <v>0</v>
      </c>
      <c r="AJ78" s="409">
        <f>IF(OR(Is_Loading,LEN($A78)=0),"",SWDATA!AC63)</f>
        <v>0</v>
      </c>
      <c r="AK78" s="409">
        <f>IF(OR(Is_Loading,LEN($A78)=0),"",SWDATA!AD63)</f>
        <v>0</v>
      </c>
      <c r="AL78" s="408" t="str">
        <f t="shared" si="278"/>
        <v/>
      </c>
      <c r="AM78" s="408">
        <f>IF(OR(Is_Loading,LEN($A78)=0),"",SWDATA!AF63)</f>
        <v>0</v>
      </c>
      <c r="AN78" s="409">
        <f>IF(OR(Is_Loading,LEN($A78)=0),"",SWDATA!AG63)</f>
        <v>0</v>
      </c>
      <c r="AO78" s="410">
        <f>IF(OR(Is_Loading,LEN($A78)=0),"",SWDATA!AH63)</f>
        <v>0</v>
      </c>
      <c r="AP78" s="411" t="str">
        <f t="shared" si="279"/>
        <v/>
      </c>
      <c r="AQ78" s="408">
        <f>IF(OR(Is_Loading,LEN($A78)=0),"",SWDATA!AJ63)</f>
        <v>0</v>
      </c>
      <c r="AR78" s="409">
        <f>IF(OR(Is_Loading,LEN($A78)=0),"",SWDATA!AK63)</f>
        <v>0</v>
      </c>
      <c r="AS78" s="409">
        <f>IF(OR(Is_Loading,LEN($A78)=0),"",SWDATA!AL63)</f>
        <v>0</v>
      </c>
      <c r="AT78" s="408" t="str">
        <f t="shared" si="280"/>
        <v/>
      </c>
      <c r="AU78" s="408">
        <f>IF(OR(Is_Loading,LEN($A78)=0),"",SWDATA!AN63)</f>
        <v>0</v>
      </c>
      <c r="AV78" s="409">
        <f>IF(OR(Is_Loading,LEN($A78)=0),"",SWDATA!AO63)</f>
        <v>0</v>
      </c>
      <c r="AW78" s="409">
        <f>IF(OR(Is_Loading,LEN($A78)=0),"",SWDATA!AP63)</f>
        <v>0</v>
      </c>
      <c r="AX78" s="408" t="str">
        <f t="shared" si="281"/>
        <v/>
      </c>
      <c r="AY78" s="408">
        <f>IF(OR(Is_Loading,LEN($A78)=0),"",SWDATA!AR63)</f>
        <v>0</v>
      </c>
      <c r="AZ78" s="409">
        <f>IF(OR(Is_Loading,LEN($A78)=0),"",SWDATA!AS63)</f>
        <v>0</v>
      </c>
      <c r="BA78" s="409">
        <f>IF(OR(Is_Loading,LEN($A78)=0),"",SWDATA!AT63)</f>
        <v>0</v>
      </c>
      <c r="BB78" s="408" t="str">
        <f t="shared" si="282"/>
        <v/>
      </c>
      <c r="BC78" s="408">
        <f>IF(OR(Is_Loading,LEN($A78)=0),"",SWDATA!AV63)</f>
        <v>0</v>
      </c>
      <c r="BD78" s="409">
        <f>IF(OR(Is_Loading,LEN($A78)=0),"",SWDATA!AW63)</f>
        <v>0</v>
      </c>
      <c r="BE78" s="410">
        <f>IF(OR(Is_Loading,LEN($A78)=0),"",SWDATA!AX63)</f>
        <v>0</v>
      </c>
      <c r="BF78" s="411" t="str">
        <f t="shared" si="283"/>
        <v/>
      </c>
      <c r="BG78" s="412"/>
      <c r="BH78" s="412"/>
      <c r="BI78" s="412"/>
      <c r="BJ78" s="412"/>
      <c r="BK78" s="412"/>
      <c r="BL78" s="412"/>
      <c r="BM78" s="412"/>
      <c r="BN78" s="412"/>
      <c r="BO78" s="412"/>
      <c r="BP78" s="412"/>
      <c r="BQ78" s="412"/>
      <c r="BR78" s="412"/>
      <c r="BS78" s="412"/>
      <c r="BT78" s="412"/>
      <c r="BU78" s="412"/>
      <c r="BV78" s="412"/>
      <c r="BW78" s="412"/>
      <c r="BX78" s="412"/>
      <c r="BY78" s="412"/>
      <c r="BZ78" s="412"/>
      <c r="CA78" s="412"/>
      <c r="CB78" s="412"/>
      <c r="CC78" s="412"/>
      <c r="CD78" s="412"/>
      <c r="CE78" s="412"/>
      <c r="CF78" s="412"/>
      <c r="CG78" s="412"/>
      <c r="CH78" s="412"/>
      <c r="CI78" s="412"/>
      <c r="CJ78" s="412"/>
      <c r="CK78" s="412"/>
      <c r="CL78" s="412"/>
      <c r="CM78" s="412"/>
      <c r="DO78" s="395"/>
      <c r="DP78" s="395"/>
      <c r="DQ78" s="395"/>
      <c r="DR78" s="395"/>
      <c r="DS78" s="413"/>
      <c r="DT78" s="414"/>
      <c r="DU78" s="415"/>
      <c r="DV78" s="415"/>
      <c r="DW78" s="415"/>
      <c r="DX78" s="415">
        <v>1</v>
      </c>
      <c r="DY78" s="415">
        <f t="shared" si="979"/>
        <v>0</v>
      </c>
      <c r="DZ78" s="415">
        <f t="shared" si="980"/>
        <v>0</v>
      </c>
      <c r="EA78" s="415">
        <f t="shared" si="981"/>
        <v>1</v>
      </c>
      <c r="EB78" s="415">
        <f t="shared" si="982"/>
        <v>0</v>
      </c>
      <c r="EC78" s="415">
        <f t="shared" si="983"/>
        <v>0</v>
      </c>
      <c r="ED78" s="415">
        <f t="shared" si="984"/>
        <v>1</v>
      </c>
      <c r="EE78" s="415">
        <f t="shared" si="985"/>
        <v>0</v>
      </c>
      <c r="EF78" s="415">
        <f t="shared" si="986"/>
        <v>0</v>
      </c>
      <c r="EG78" s="415">
        <f t="shared" si="987"/>
        <v>1</v>
      </c>
      <c r="EH78" s="415">
        <f t="shared" si="988"/>
        <v>0</v>
      </c>
      <c r="EI78" s="415">
        <f t="shared" si="989"/>
        <v>0</v>
      </c>
      <c r="EJ78" s="415">
        <f t="shared" si="990"/>
        <v>1</v>
      </c>
      <c r="EK78" s="415">
        <f t="shared" si="991"/>
        <v>0</v>
      </c>
      <c r="EL78" s="415">
        <f t="shared" si="992"/>
        <v>0</v>
      </c>
      <c r="EM78" s="415">
        <f t="shared" si="993"/>
        <v>1</v>
      </c>
      <c r="EN78" s="415">
        <f t="shared" si="994"/>
        <v>0</v>
      </c>
      <c r="EO78" s="415">
        <f t="shared" si="995"/>
        <v>0</v>
      </c>
      <c r="EP78" s="415">
        <f t="shared" si="996"/>
        <v>1</v>
      </c>
      <c r="EQ78" s="415">
        <f t="shared" si="997"/>
        <v>0</v>
      </c>
      <c r="ER78" s="415">
        <f t="shared" si="998"/>
        <v>0</v>
      </c>
      <c r="ES78" s="415">
        <f t="shared" si="999"/>
        <v>1</v>
      </c>
      <c r="ET78" s="415">
        <f t="shared" si="1000"/>
        <v>0</v>
      </c>
      <c r="EU78" s="415">
        <f t="shared" si="1001"/>
        <v>0</v>
      </c>
      <c r="EV78" s="415">
        <f t="shared" si="1002"/>
        <v>1</v>
      </c>
      <c r="EW78" s="415">
        <f t="shared" si="1003"/>
        <v>0</v>
      </c>
      <c r="EX78" s="415">
        <f t="shared" si="1004"/>
        <v>0</v>
      </c>
      <c r="EY78" s="415">
        <f t="shared" si="1005"/>
        <v>1</v>
      </c>
      <c r="EZ78" s="415">
        <f t="shared" si="1006"/>
        <v>0</v>
      </c>
      <c r="FA78" s="415">
        <f t="shared" si="1007"/>
        <v>0</v>
      </c>
      <c r="FB78" s="415">
        <f t="shared" si="1008"/>
        <v>1</v>
      </c>
      <c r="FC78" s="415">
        <f t="shared" si="1009"/>
        <v>0</v>
      </c>
      <c r="FD78" s="415">
        <f t="shared" si="1010"/>
        <v>0</v>
      </c>
      <c r="FE78" s="416"/>
      <c r="FF78" s="413"/>
      <c r="FG78" s="413"/>
      <c r="FH78" s="413"/>
      <c r="FI78" s="413"/>
      <c r="FJ78" s="413"/>
      <c r="FK78" s="413"/>
      <c r="FL78" s="413"/>
      <c r="FM78" s="413"/>
      <c r="FN78" s="413"/>
      <c r="FO78" s="413"/>
      <c r="FP78" s="413"/>
      <c r="FQ78" s="413"/>
      <c r="FR78" s="413"/>
      <c r="FS78" s="413"/>
      <c r="FT78" s="413"/>
      <c r="FU78" s="413"/>
      <c r="FV78" s="413"/>
      <c r="FW78" s="413"/>
      <c r="FX78" s="413"/>
      <c r="FY78" s="413"/>
      <c r="FZ78" s="413"/>
      <c r="GA78" s="413"/>
      <c r="GB78" s="413"/>
      <c r="GC78" s="413"/>
      <c r="GD78" s="413"/>
      <c r="GE78" s="413"/>
      <c r="GF78" s="413"/>
      <c r="GG78" s="417"/>
      <c r="GH78" s="417"/>
      <c r="GI78" s="417"/>
      <c r="GJ78" s="417"/>
      <c r="GK78" s="417"/>
      <c r="GL78" s="417"/>
      <c r="GM78" s="417"/>
      <c r="GN78" s="417"/>
      <c r="GO78" s="417"/>
      <c r="GP78" s="417"/>
      <c r="GQ78" s="417"/>
      <c r="GR78" s="417"/>
      <c r="GS78" s="417"/>
      <c r="GT78" s="417"/>
      <c r="GU78" s="417"/>
      <c r="GV78" s="417"/>
      <c r="GW78" s="417"/>
      <c r="GX78" s="417"/>
      <c r="GY78" s="417"/>
      <c r="GZ78" s="417"/>
      <c r="HA78" s="417"/>
      <c r="HB78" s="417"/>
      <c r="HC78" s="417"/>
    </row>
    <row r="79" spans="1:211" s="347" customFormat="1" ht="15" customHeight="1" thickTop="1" x14ac:dyDescent="0.2">
      <c r="A79" s="192">
        <f>SWDATA!O64</f>
        <v>0</v>
      </c>
      <c r="B79" s="192">
        <f>SWDATA!M64</f>
        <v>0</v>
      </c>
      <c r="C79" s="201">
        <f>IF(AND(SWDATA!M64=1,SWDATA!Q64="promotions"),SWDATA!P64,0)</f>
        <v>0</v>
      </c>
      <c r="D79" s="200">
        <f>ROW(SWDATA!M64)</f>
        <v>64</v>
      </c>
      <c r="E79" s="202">
        <f t="shared" si="1011"/>
        <v>0</v>
      </c>
      <c r="F79" s="203">
        <f t="shared" si="271"/>
        <v>1</v>
      </c>
      <c r="G79" s="192" t="str">
        <f t="shared" si="272"/>
        <v/>
      </c>
      <c r="H79" s="311"/>
      <c r="I79" s="382"/>
      <c r="J79" s="237">
        <f t="shared" si="273"/>
        <v>0</v>
      </c>
      <c r="K79" s="238" t="str">
        <f t="shared" si="274"/>
        <v/>
      </c>
      <c r="L79" s="338"/>
      <c r="M79" s="340"/>
      <c r="N79" s="335" t="str">
        <f>IF(LEN(SWDATA!F64)=0,"",IF(LEN(SWDATA!G64)=0,"",IF($O$12="ID",MID(SWDATA!G64,FIND("|",SWDATA!G64)+1,FIND("~~",SWDATA!G64)-FIND("|",SWDATA!G64)-1),IF($O$12="Desc",RIGHT(SWDATA!G64,LEN(SWDATA!G64)-FIND("~~",SWDATA!G64)-1),RIGHT(SWDATA!G64,LEN(SWDATA!G64)-FIND("|",SWDATA!G64))))))</f>
        <v/>
      </c>
      <c r="O79" s="239" t="str">
        <f>IF(LEN(SWDATA!G64)=0,"",IF(LEN(SWDATA!H64)=0,"",IF($O$12="ID",MID(SWDATA!H64,FIND("|",SWDATA!H64)+1,FIND("~~",SWDATA!H64)-FIND("|",SWDATA!H64)-1),IF($O$12="Desc",RIGHT(SWDATA!H64,LEN(SWDATA!H64)-FIND("~~",SWDATA!H64)-1),RIGHT(SWDATA!H64,LEN(SWDATA!H64)-FIND("|",SWDATA!H64))))))</f>
        <v/>
      </c>
      <c r="P79" s="252" t="str">
        <f>IF(LEN(SWDATA!C64)=0,"",SWDATA!C64)</f>
        <v/>
      </c>
      <c r="Q79" s="310" t="str">
        <f t="shared" si="198"/>
        <v/>
      </c>
      <c r="R79" s="223" t="s">
        <v>261</v>
      </c>
      <c r="S79" s="224" t="s">
        <v>485</v>
      </c>
      <c r="T79" s="224"/>
      <c r="U79" s="263" t="s">
        <v>583</v>
      </c>
      <c r="V79" s="205" t="s">
        <v>221</v>
      </c>
      <c r="W79" s="265">
        <f>IF(OR(Is_Loading,LEN($A79)=0),"",SWDATA!P64)</f>
        <v>0</v>
      </c>
      <c r="X79" s="266">
        <f>IF(OR(Is_Loading,LEN($A79)=0),"",SWDATA!Q64)</f>
        <v>0</v>
      </c>
      <c r="Y79" s="266">
        <f>IF(OR(Is_Loading,LEN($A79)=0),"",SWDATA!R64)</f>
        <v>0</v>
      </c>
      <c r="Z79" s="265" t="str">
        <f t="shared" ref="Z79" si="1014">IF($A79=0,"",CHOOSE($F79,SUM(W79:Y79),SUM(W79:Y79)/3,Y79))</f>
        <v/>
      </c>
      <c r="AA79" s="265">
        <f>IF(OR(Is_Loading,LEN($A79)=0),"",SWDATA!T64)</f>
        <v>0</v>
      </c>
      <c r="AB79" s="266">
        <f>IF(OR(Is_Loading,LEN($A79)=0),"",SWDATA!U64)</f>
        <v>0</v>
      </c>
      <c r="AC79" s="266">
        <f>IF(OR(Is_Loading,LEN($A79)=0),"",SWDATA!V64)</f>
        <v>0</v>
      </c>
      <c r="AD79" s="265" t="str">
        <f t="shared" si="276"/>
        <v/>
      </c>
      <c r="AE79" s="265">
        <f>IF(OR(Is_Loading,LEN($A79)=0),"",SWDATA!X64)</f>
        <v>0</v>
      </c>
      <c r="AF79" s="266">
        <f>IF(OR(Is_Loading,LEN($A79)=0),"",SWDATA!Y64)</f>
        <v>0</v>
      </c>
      <c r="AG79" s="266">
        <f>IF(OR(Is_Loading,LEN($A79)=0),"",SWDATA!Z64)</f>
        <v>0</v>
      </c>
      <c r="AH79" s="265" t="str">
        <f t="shared" si="277"/>
        <v/>
      </c>
      <c r="AI79" s="265">
        <f>IF(OR(Is_Loading,LEN($A79)=0),"",SWDATA!AB64)</f>
        <v>0</v>
      </c>
      <c r="AJ79" s="266">
        <f>IF(OR(Is_Loading,LEN($A79)=0),"",SWDATA!AC64)</f>
        <v>0</v>
      </c>
      <c r="AK79" s="266">
        <f>IF(OR(Is_Loading,LEN($A79)=0),"",SWDATA!AD64)</f>
        <v>0</v>
      </c>
      <c r="AL79" s="265" t="str">
        <f t="shared" si="278"/>
        <v/>
      </c>
      <c r="AM79" s="265">
        <f>IF(OR(Is_Loading,LEN($A79)=0),"",SWDATA!AF64)</f>
        <v>0</v>
      </c>
      <c r="AN79" s="266">
        <f>IF(OR(Is_Loading,LEN($A79)=0),"",SWDATA!AG64)</f>
        <v>0</v>
      </c>
      <c r="AO79" s="320">
        <f>IF(OR(Is_Loading,LEN($A79)=0),"",SWDATA!AH64)</f>
        <v>0</v>
      </c>
      <c r="AP79" s="317" t="str">
        <f t="shared" si="279"/>
        <v/>
      </c>
      <c r="AQ79" s="265">
        <f>IF(OR(Is_Loading,LEN($A79)=0),"",SWDATA!AJ64)</f>
        <v>0</v>
      </c>
      <c r="AR79" s="266">
        <f>IF(OR(Is_Loading,LEN($A79)=0),"",SWDATA!AK64)</f>
        <v>0</v>
      </c>
      <c r="AS79" s="266">
        <f>IF(OR(Is_Loading,LEN($A79)=0),"",SWDATA!AL64)</f>
        <v>0</v>
      </c>
      <c r="AT79" s="265" t="str">
        <f t="shared" si="280"/>
        <v/>
      </c>
      <c r="AU79" s="265">
        <f>IF(OR(Is_Loading,LEN($A79)=0),"",SWDATA!AN64)</f>
        <v>0</v>
      </c>
      <c r="AV79" s="266">
        <f>IF(OR(Is_Loading,LEN($A79)=0),"",SWDATA!AO64)</f>
        <v>0</v>
      </c>
      <c r="AW79" s="266">
        <f>IF(OR(Is_Loading,LEN($A79)=0),"",SWDATA!AP64)</f>
        <v>0</v>
      </c>
      <c r="AX79" s="265" t="str">
        <f t="shared" si="281"/>
        <v/>
      </c>
      <c r="AY79" s="265">
        <f>IF(OR(Is_Loading,LEN($A79)=0),"",SWDATA!AR64)</f>
        <v>0</v>
      </c>
      <c r="AZ79" s="266">
        <f>IF(OR(Is_Loading,LEN($A79)=0),"",SWDATA!AS64)</f>
        <v>0</v>
      </c>
      <c r="BA79" s="266">
        <f>IF(OR(Is_Loading,LEN($A79)=0),"",SWDATA!AT64)</f>
        <v>0</v>
      </c>
      <c r="BB79" s="265" t="str">
        <f t="shared" si="282"/>
        <v/>
      </c>
      <c r="BC79" s="265">
        <f>IF(OR(Is_Loading,LEN($A79)=0),"",SWDATA!AV64)</f>
        <v>0</v>
      </c>
      <c r="BD79" s="266">
        <f>IF(OR(Is_Loading,LEN($A79)=0),"",SWDATA!AW64)</f>
        <v>0</v>
      </c>
      <c r="BE79" s="320">
        <f>IF(OR(Is_Loading,LEN($A79)=0),"",SWDATA!AX64)</f>
        <v>0</v>
      </c>
      <c r="BF79" s="317" t="str">
        <f t="shared" si="283"/>
        <v/>
      </c>
      <c r="BG79"/>
      <c r="BH79"/>
      <c r="BI79"/>
      <c r="BJ79"/>
      <c r="BK79"/>
      <c r="BL79"/>
      <c r="BM79"/>
      <c r="BN79"/>
      <c r="BO79"/>
      <c r="BP79"/>
      <c r="BQ79"/>
      <c r="BR79"/>
      <c r="BS79"/>
      <c r="BT79"/>
      <c r="BU79"/>
      <c r="BV79"/>
      <c r="BW79"/>
      <c r="BX79"/>
      <c r="BY79"/>
      <c r="BZ79"/>
      <c r="CA79"/>
      <c r="CB79"/>
      <c r="CC79"/>
      <c r="CD79"/>
      <c r="CE79"/>
      <c r="CF79"/>
      <c r="CG79"/>
      <c r="CH79"/>
      <c r="CI79"/>
      <c r="CJ79"/>
      <c r="CK79"/>
      <c r="CL79"/>
      <c r="CM79"/>
      <c r="CN79" s="201"/>
      <c r="CO79" s="201"/>
      <c r="CP79" s="201"/>
      <c r="CQ79" s="201"/>
      <c r="CR79" s="201"/>
      <c r="CS79" s="201"/>
      <c r="CT79" s="201"/>
      <c r="CU79" s="201"/>
      <c r="CV79" s="201"/>
      <c r="CW79" s="201"/>
      <c r="CX79" s="201"/>
      <c r="CY79" s="201"/>
      <c r="CZ79" s="201"/>
      <c r="DA79" s="201"/>
      <c r="DB79" s="201"/>
      <c r="DC79" s="201"/>
      <c r="DD79" s="201"/>
      <c r="DE79" s="201"/>
      <c r="DF79" s="201"/>
      <c r="DG79" s="201"/>
      <c r="DH79" s="201"/>
      <c r="DI79" s="201"/>
      <c r="DJ79" s="201"/>
      <c r="DK79" s="201"/>
      <c r="DL79" s="201"/>
      <c r="DM79" s="201"/>
      <c r="DN79" s="201"/>
      <c r="DO79" s="374"/>
      <c r="DP79" s="374"/>
      <c r="DQ79" s="374"/>
      <c r="DR79" s="374"/>
      <c r="DS79" s="361"/>
      <c r="DT79" s="375"/>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77"/>
      <c r="FF79" s="361"/>
      <c r="FG79" s="361"/>
      <c r="FH79" s="361"/>
      <c r="FI79" s="361"/>
      <c r="FJ79" s="361"/>
      <c r="FK79" s="361"/>
      <c r="FL79" s="361"/>
      <c r="FM79" s="361"/>
      <c r="FN79" s="361"/>
      <c r="FO79" s="361"/>
      <c r="FP79" s="361"/>
      <c r="FQ79" s="361"/>
      <c r="FR79" s="361"/>
      <c r="FS79" s="361"/>
      <c r="FT79" s="361"/>
      <c r="FU79" s="361"/>
      <c r="FV79" s="361"/>
      <c r="FW79" s="361"/>
      <c r="FX79" s="361"/>
      <c r="FY79" s="361"/>
      <c r="FZ79" s="361"/>
      <c r="GA79" s="361"/>
      <c r="GB79" s="361"/>
      <c r="GC79" s="361"/>
      <c r="GD79" s="361"/>
      <c r="GE79" s="361"/>
      <c r="GF79" s="361"/>
      <c r="GG79" s="297"/>
      <c r="GH79" s="297"/>
      <c r="GI79" s="297"/>
      <c r="GJ79" s="297"/>
      <c r="GK79" s="297"/>
      <c r="GL79" s="297"/>
      <c r="GM79" s="297"/>
      <c r="GN79" s="297"/>
      <c r="GO79" s="297"/>
      <c r="GP79" s="297"/>
      <c r="GQ79" s="297"/>
      <c r="GR79" s="297"/>
      <c r="GS79" s="297"/>
      <c r="GT79" s="297"/>
      <c r="GU79" s="297"/>
      <c r="GV79" s="297"/>
      <c r="GW79" s="297"/>
      <c r="GX79" s="297"/>
      <c r="GY79" s="297"/>
      <c r="GZ79" s="297"/>
      <c r="HA79" s="297"/>
      <c r="HB79" s="297"/>
      <c r="HC79" s="297"/>
    </row>
    <row r="80" spans="1:211" s="347" customFormat="1" ht="15" customHeight="1" x14ac:dyDescent="0.2">
      <c r="A80" s="192">
        <f>SWDATA!O65</f>
        <v>0</v>
      </c>
      <c r="B80" s="192">
        <f>SWDATA!M65</f>
        <v>0</v>
      </c>
      <c r="C80" s="201">
        <f>IF(AND(SWDATA!M65=1,SWDATA!Q65="promotions"),SWDATA!P65,0)</f>
        <v>0</v>
      </c>
      <c r="D80" s="200">
        <f>ROW(SWDATA!M65)</f>
        <v>65</v>
      </c>
      <c r="E80" s="202">
        <f t="shared" si="1011"/>
        <v>0</v>
      </c>
      <c r="F80" s="203">
        <f t="shared" si="271"/>
        <v>1</v>
      </c>
      <c r="G80" s="192" t="str">
        <f t="shared" si="272"/>
        <v/>
      </c>
      <c r="H80" s="204"/>
      <c r="I80" s="382"/>
      <c r="J80" s="237">
        <f t="shared" si="273"/>
        <v>0</v>
      </c>
      <c r="K80" s="238" t="str">
        <f t="shared" si="274"/>
        <v/>
      </c>
      <c r="L80" s="338"/>
      <c r="M80" s="341"/>
      <c r="N80" s="336" t="str">
        <f>IF(LEN(SWDATA!F65)=0,"",N79)</f>
        <v/>
      </c>
      <c r="O80" s="295" t="str">
        <f>IF(LEN(SWDATA!G65)=0,"",O79)</f>
        <v/>
      </c>
      <c r="P80" s="296" t="str">
        <f>IF(LEN(SWDATA!C65)=0,"",SWDATA!C65)</f>
        <v/>
      </c>
      <c r="Q80" s="310" t="str">
        <f t="shared" si="198"/>
        <v/>
      </c>
      <c r="R80" s="223" t="s">
        <v>261</v>
      </c>
      <c r="S80" s="224" t="s">
        <v>485</v>
      </c>
      <c r="T80" s="224"/>
      <c r="U80" s="264" t="s">
        <v>580</v>
      </c>
      <c r="V80" s="205" t="s">
        <v>221</v>
      </c>
      <c r="W80" s="265">
        <f>IF(OR(Is_Loading,LEN($A80)=0),"",SWDATA!P65)</f>
        <v>0</v>
      </c>
      <c r="X80" s="266">
        <f>IF(OR(Is_Loading,LEN($A80)=0),"",SWDATA!Q65)</f>
        <v>0</v>
      </c>
      <c r="Y80" s="266">
        <f>IF(OR(Is_Loading,LEN($A80)=0),"",SWDATA!R65)</f>
        <v>0</v>
      </c>
      <c r="Z80" s="265" t="str">
        <f t="shared" ref="Z80:Z81" si="1015">IF($A80=0,"",CHOOSE($F80,SUM(W80:Y80),SUM(W80:Y80)/3,Y80))</f>
        <v/>
      </c>
      <c r="AA80" s="265">
        <f>IF(OR(Is_Loading,LEN($A80)=0),"",SWDATA!T65)</f>
        <v>0</v>
      </c>
      <c r="AB80" s="266">
        <f>IF(OR(Is_Loading,LEN($A80)=0),"",SWDATA!U65)</f>
        <v>0</v>
      </c>
      <c r="AC80" s="266">
        <f>IF(OR(Is_Loading,LEN($A80)=0),"",SWDATA!V65)</f>
        <v>0</v>
      </c>
      <c r="AD80" s="265" t="str">
        <f t="shared" si="276"/>
        <v/>
      </c>
      <c r="AE80" s="265">
        <f>IF(OR(Is_Loading,LEN($A80)=0),"",SWDATA!X65)</f>
        <v>0</v>
      </c>
      <c r="AF80" s="266">
        <f>IF(OR(Is_Loading,LEN($A80)=0),"",SWDATA!Y65)</f>
        <v>0</v>
      </c>
      <c r="AG80" s="266">
        <f>IF(OR(Is_Loading,LEN($A80)=0),"",SWDATA!Z65)</f>
        <v>0</v>
      </c>
      <c r="AH80" s="265" t="str">
        <f t="shared" si="277"/>
        <v/>
      </c>
      <c r="AI80" s="265">
        <f>IF(OR(Is_Loading,LEN($A80)=0),"",SWDATA!AB65)</f>
        <v>0</v>
      </c>
      <c r="AJ80" s="266">
        <f>IF(OR(Is_Loading,LEN($A80)=0),"",SWDATA!AC65)</f>
        <v>0</v>
      </c>
      <c r="AK80" s="266">
        <f>IF(OR(Is_Loading,LEN($A80)=0),"",SWDATA!AD65)</f>
        <v>0</v>
      </c>
      <c r="AL80" s="265" t="str">
        <f t="shared" si="278"/>
        <v/>
      </c>
      <c r="AM80" s="265">
        <f>IF(OR(Is_Loading,LEN($A80)=0),"",SWDATA!AF65)</f>
        <v>0</v>
      </c>
      <c r="AN80" s="266">
        <f>IF(OR(Is_Loading,LEN($A80)=0),"",SWDATA!AG65)</f>
        <v>0</v>
      </c>
      <c r="AO80" s="320">
        <f>IF(OR(Is_Loading,LEN($A80)=0),"",SWDATA!AH65)</f>
        <v>0</v>
      </c>
      <c r="AP80" s="317" t="str">
        <f t="shared" si="279"/>
        <v/>
      </c>
      <c r="AQ80" s="265">
        <f>IF(OR(Is_Loading,LEN($A80)=0),"",SWDATA!AJ65)</f>
        <v>0</v>
      </c>
      <c r="AR80" s="266">
        <f>IF(OR(Is_Loading,LEN($A80)=0),"",SWDATA!AK65)</f>
        <v>0</v>
      </c>
      <c r="AS80" s="266">
        <f>IF(OR(Is_Loading,LEN($A80)=0),"",SWDATA!AL65)</f>
        <v>0</v>
      </c>
      <c r="AT80" s="265" t="str">
        <f t="shared" si="280"/>
        <v/>
      </c>
      <c r="AU80" s="265">
        <f>IF(OR(Is_Loading,LEN($A80)=0),"",SWDATA!AN65)</f>
        <v>0</v>
      </c>
      <c r="AV80" s="266">
        <f>IF(OR(Is_Loading,LEN($A80)=0),"",SWDATA!AO65)</f>
        <v>0</v>
      </c>
      <c r="AW80" s="266">
        <f>IF(OR(Is_Loading,LEN($A80)=0),"",SWDATA!AP65)</f>
        <v>0</v>
      </c>
      <c r="AX80" s="265" t="str">
        <f t="shared" si="281"/>
        <v/>
      </c>
      <c r="AY80" s="265">
        <f>IF(OR(Is_Loading,LEN($A80)=0),"",SWDATA!AR65)</f>
        <v>0</v>
      </c>
      <c r="AZ80" s="266">
        <f>IF(OR(Is_Loading,LEN($A80)=0),"",SWDATA!AS65)</f>
        <v>0</v>
      </c>
      <c r="BA80" s="266">
        <f>IF(OR(Is_Loading,LEN($A80)=0),"",SWDATA!AT65)</f>
        <v>0</v>
      </c>
      <c r="BB80" s="265" t="str">
        <f t="shared" si="282"/>
        <v/>
      </c>
      <c r="BC80" s="265">
        <f>IF(OR(Is_Loading,LEN($A80)=0),"",SWDATA!AV65)</f>
        <v>0</v>
      </c>
      <c r="BD80" s="266">
        <f>IF(OR(Is_Loading,LEN($A80)=0),"",SWDATA!AW65)</f>
        <v>0</v>
      </c>
      <c r="BE80" s="320">
        <f>IF(OR(Is_Loading,LEN($A80)=0),"",SWDATA!AX65)</f>
        <v>0</v>
      </c>
      <c r="BF80" s="317" t="str">
        <f t="shared" si="283"/>
        <v/>
      </c>
      <c r="BG80"/>
      <c r="BH80"/>
      <c r="BI80"/>
      <c r="BJ80"/>
      <c r="BK80"/>
      <c r="BL80"/>
      <c r="BM80"/>
      <c r="BN80"/>
      <c r="BO80"/>
      <c r="BP80"/>
      <c r="BQ80"/>
      <c r="BR80"/>
      <c r="BS80"/>
      <c r="BT80"/>
      <c r="BU80"/>
      <c r="BV80"/>
      <c r="BW80"/>
      <c r="BX80"/>
      <c r="BY80"/>
      <c r="BZ80"/>
      <c r="CA80"/>
      <c r="CB80"/>
      <c r="CC80"/>
      <c r="CD80"/>
      <c r="CE80"/>
      <c r="CF80"/>
      <c r="CG80"/>
      <c r="CH80"/>
      <c r="CI80"/>
      <c r="CJ80"/>
      <c r="CK80"/>
      <c r="CL80"/>
      <c r="CM80"/>
      <c r="CN80" s="201"/>
      <c r="CO80" s="201"/>
      <c r="CP80" s="201"/>
      <c r="CQ80" s="201"/>
      <c r="CR80" s="201"/>
      <c r="CS80" s="201"/>
      <c r="CT80" s="201"/>
      <c r="CU80" s="201"/>
      <c r="CV80" s="201"/>
      <c r="CW80" s="201"/>
      <c r="CX80" s="201"/>
      <c r="CY80" s="201"/>
      <c r="CZ80" s="201"/>
      <c r="DA80" s="201"/>
      <c r="DB80" s="201"/>
      <c r="DC80" s="201"/>
      <c r="DD80" s="201"/>
      <c r="DE80" s="201"/>
      <c r="DF80" s="201"/>
      <c r="DG80" s="201"/>
      <c r="DH80" s="201"/>
      <c r="DI80" s="201"/>
      <c r="DJ80" s="201"/>
      <c r="DK80" s="201"/>
      <c r="DL80" s="201"/>
      <c r="DM80" s="201"/>
      <c r="DN80" s="201"/>
      <c r="DO80" s="374"/>
      <c r="DP80" s="374"/>
      <c r="DQ80" s="374"/>
      <c r="DR80" s="374"/>
      <c r="DS80" s="361"/>
      <c r="DT80" s="361"/>
      <c r="DU80" s="364">
        <f t="shared" ref="DU80" si="1016">COLUMN(W78)</f>
        <v>23</v>
      </c>
      <c r="DV80" s="364">
        <f t="shared" ref="DV80" si="1017">SUM(DU80)+DV81+1</f>
        <v>24</v>
      </c>
      <c r="DW80" s="364">
        <f t="shared" ref="DW80" si="1018">SUM(DV80)+DW81+1</f>
        <v>25</v>
      </c>
      <c r="DX80" s="364">
        <f t="shared" ref="DX80" si="1019">SUM(DW80)+DX81+1</f>
        <v>27</v>
      </c>
      <c r="DY80" s="364">
        <f t="shared" ref="DY80" si="1020">SUM(DX80)+DY81+1</f>
        <v>28</v>
      </c>
      <c r="DZ80" s="364">
        <f t="shared" ref="DZ80" si="1021">SUM(DY80)+DZ81+1</f>
        <v>29</v>
      </c>
      <c r="EA80" s="364">
        <f t="shared" ref="EA80" si="1022">SUM(DZ80)+EA81+1</f>
        <v>31</v>
      </c>
      <c r="EB80" s="364">
        <f t="shared" ref="EB80" si="1023">SUM(EA80)+EB81+1</f>
        <v>32</v>
      </c>
      <c r="EC80" s="364">
        <f t="shared" ref="EC80" si="1024">SUM(EB80)+EC81+1</f>
        <v>33</v>
      </c>
      <c r="ED80" s="364">
        <f t="shared" ref="ED80" si="1025">SUM(EC80)+ED81+1</f>
        <v>35</v>
      </c>
      <c r="EE80" s="364">
        <f t="shared" ref="EE80" si="1026">SUM(ED80)+EE81+1</f>
        <v>36</v>
      </c>
      <c r="EF80" s="364">
        <f t="shared" ref="EF80" si="1027">SUM(EE80)+EF81+1</f>
        <v>37</v>
      </c>
      <c r="EG80" s="364">
        <f t="shared" ref="EG80" si="1028">SUM(EF80)+EG81+1</f>
        <v>39</v>
      </c>
      <c r="EH80" s="364">
        <f t="shared" ref="EH80" si="1029">SUM(EG80)+EH81+1</f>
        <v>40</v>
      </c>
      <c r="EI80" s="364">
        <f t="shared" ref="EI80" si="1030">SUM(EH80)+EI81+1</f>
        <v>41</v>
      </c>
      <c r="EJ80" s="364">
        <f t="shared" ref="EJ80" si="1031">SUM(EI80)+EJ81+1</f>
        <v>43</v>
      </c>
      <c r="EK80" s="364">
        <f t="shared" ref="EK80" si="1032">SUM(EJ80)+EK81+1</f>
        <v>44</v>
      </c>
      <c r="EL80" s="364">
        <f t="shared" ref="EL80" si="1033">SUM(EK80)+EL81+1</f>
        <v>45</v>
      </c>
      <c r="EM80" s="364">
        <f t="shared" ref="EM80" si="1034">SUM(EL80)+EM81+1</f>
        <v>47</v>
      </c>
      <c r="EN80" s="364">
        <f t="shared" ref="EN80" si="1035">SUM(EM80)+EN81+1</f>
        <v>48</v>
      </c>
      <c r="EO80" s="364">
        <f t="shared" ref="EO80" si="1036">SUM(EN80)+EO81+1</f>
        <v>49</v>
      </c>
      <c r="EP80" s="364">
        <f t="shared" ref="EP80" si="1037">SUM(EO80)+EP81+1</f>
        <v>51</v>
      </c>
      <c r="EQ80" s="364">
        <f t="shared" ref="EQ80" si="1038">SUM(EP80)+EQ81+1</f>
        <v>52</v>
      </c>
      <c r="ER80" s="364">
        <f t="shared" ref="ER80" si="1039">SUM(EQ80)+ER81+1</f>
        <v>53</v>
      </c>
      <c r="ES80" s="364">
        <f t="shared" ref="ES80" si="1040">SUM(ER80)+ES81+1</f>
        <v>55</v>
      </c>
      <c r="ET80" s="364">
        <f t="shared" ref="ET80" si="1041">SUM(ES80)+ET81+1</f>
        <v>56</v>
      </c>
      <c r="EU80" s="364">
        <f t="shared" ref="EU80" si="1042">SUM(ET80)+EU81+1</f>
        <v>57</v>
      </c>
      <c r="EV80" s="364">
        <f t="shared" ref="EV80" si="1043">SUM(EU80)+EV81+1</f>
        <v>59</v>
      </c>
      <c r="EW80" s="364">
        <f t="shared" ref="EW80" si="1044">SUM(EV80)+EW81+1</f>
        <v>60</v>
      </c>
      <c r="EX80" s="364">
        <f t="shared" ref="EX80" si="1045">SUM(EW80)+EX81+1</f>
        <v>61</v>
      </c>
      <c r="EY80" s="364">
        <f t="shared" ref="EY80" si="1046">SUM(EX80)+EY81+1</f>
        <v>63</v>
      </c>
      <c r="EZ80" s="364">
        <f t="shared" ref="EZ80" si="1047">SUM(EY80)+EZ81+1</f>
        <v>64</v>
      </c>
      <c r="FA80" s="364">
        <f t="shared" ref="FA80" si="1048">SUM(EZ80)+FA81+1</f>
        <v>65</v>
      </c>
      <c r="FB80" s="364">
        <f t="shared" ref="FB80" si="1049">SUM(FA80)+FB81+1</f>
        <v>67</v>
      </c>
      <c r="FC80" s="364">
        <f t="shared" ref="FC80" si="1050">SUM(FB80)+FC81+1</f>
        <v>68</v>
      </c>
      <c r="FD80" s="364">
        <f t="shared" ref="FD80" si="1051">SUM(FC80)+FD81+1</f>
        <v>69</v>
      </c>
      <c r="FE80" s="361"/>
      <c r="FF80" s="361"/>
      <c r="FG80" s="361"/>
      <c r="FH80" s="361"/>
      <c r="FI80" s="361"/>
      <c r="FJ80" s="361"/>
      <c r="FK80" s="361"/>
      <c r="FL80" s="361"/>
      <c r="FM80" s="361"/>
      <c r="FN80" s="361"/>
      <c r="FO80" s="361"/>
      <c r="FP80" s="361"/>
      <c r="FQ80" s="361"/>
      <c r="FR80" s="361"/>
      <c r="FS80" s="361"/>
      <c r="FT80" s="361"/>
      <c r="FU80" s="361"/>
      <c r="FV80" s="361"/>
      <c r="FW80" s="361"/>
      <c r="FX80" s="361"/>
      <c r="FY80" s="361"/>
      <c r="FZ80" s="361"/>
      <c r="GA80" s="361"/>
      <c r="GB80" s="361"/>
      <c r="GC80" s="361"/>
      <c r="GD80" s="361"/>
      <c r="GE80" s="361"/>
      <c r="GF80" s="361"/>
      <c r="GG80" s="297"/>
      <c r="GH80" s="297"/>
      <c r="GI80" s="297"/>
      <c r="GJ80" s="297"/>
      <c r="GK80" s="297"/>
      <c r="GL80" s="297"/>
      <c r="GM80" s="297"/>
      <c r="GN80" s="297"/>
      <c r="GO80" s="297"/>
      <c r="GP80" s="297"/>
      <c r="GQ80" s="297"/>
      <c r="GR80" s="297"/>
      <c r="GS80" s="297"/>
      <c r="GT80" s="297"/>
      <c r="GU80" s="297"/>
      <c r="GV80" s="297"/>
      <c r="GW80" s="297"/>
      <c r="GX80" s="297"/>
      <c r="GY80" s="297"/>
      <c r="GZ80" s="297"/>
    </row>
    <row r="81" spans="1:211" s="347" customFormat="1" ht="15" customHeight="1" thickBot="1" x14ac:dyDescent="0.25">
      <c r="A81" s="192">
        <f>SWDATA!O66</f>
        <v>0</v>
      </c>
      <c r="B81" s="192">
        <f>SWDATA!M66</f>
        <v>0</v>
      </c>
      <c r="C81" s="201">
        <f>IF(AND(SWDATA!M66=1,SWDATA!Q66="promotions"),SWDATA!P66,0)</f>
        <v>0</v>
      </c>
      <c r="D81" s="200">
        <f>ROW(SWDATA!M66)</f>
        <v>66</v>
      </c>
      <c r="E81" s="202">
        <f ca="1">IF(AND(B81=1,UPPER(HLOOKUP(D81,'Metrics &amp; Attributes View'!$13:$31,19,0))="SBOM"),1,0)</f>
        <v>0</v>
      </c>
      <c r="F81" s="203">
        <f t="shared" si="271"/>
        <v>1</v>
      </c>
      <c r="G81" s="192" t="str">
        <f t="shared" si="272"/>
        <v/>
      </c>
      <c r="H81" s="204"/>
      <c r="I81" s="382"/>
      <c r="J81" s="237">
        <f t="shared" si="273"/>
        <v>0</v>
      </c>
      <c r="K81" s="238" t="str">
        <f t="shared" si="274"/>
        <v/>
      </c>
      <c r="L81" s="338"/>
      <c r="M81" s="342"/>
      <c r="N81" s="336" t="str">
        <f>IF(LEN(SWDATA!F66)=0,"",N80)</f>
        <v/>
      </c>
      <c r="O81" s="295" t="str">
        <f>IF(LEN(SWDATA!G66)=0,"",O80)</f>
        <v/>
      </c>
      <c r="P81" s="296" t="str">
        <f>IF(LEN(SWDATA!C66)=0,"",SWDATA!C66)</f>
        <v/>
      </c>
      <c r="Q81" s="310" t="str">
        <f t="shared" si="198"/>
        <v/>
      </c>
      <c r="R81" s="223" t="s">
        <v>262</v>
      </c>
      <c r="S81" s="224" t="s">
        <v>579</v>
      </c>
      <c r="T81" s="224"/>
      <c r="U81" s="263" t="s">
        <v>591</v>
      </c>
      <c r="V81" s="205" t="s">
        <v>221</v>
      </c>
      <c r="W81" s="265">
        <f>IF(OR(Is_Loading,LEN($A81)=0),"",SWDATA!P66)</f>
        <v>0</v>
      </c>
      <c r="X81" s="266">
        <f>IF(OR(Is_Loading,LEN($A81)=0),"",SWDATA!Q66)</f>
        <v>0</v>
      </c>
      <c r="Y81" s="266">
        <f>IF(OR(Is_Loading,LEN($A81)=0),"",SWDATA!R66)</f>
        <v>0</v>
      </c>
      <c r="Z81" s="265" t="str">
        <f t="shared" si="1015"/>
        <v/>
      </c>
      <c r="AA81" s="265">
        <f>IF(OR(Is_Loading,LEN($A81)=0),"",SWDATA!T66)</f>
        <v>0</v>
      </c>
      <c r="AB81" s="266">
        <f>IF(OR(Is_Loading,LEN($A81)=0),"",SWDATA!U66)</f>
        <v>0</v>
      </c>
      <c r="AC81" s="266">
        <f>IF(OR(Is_Loading,LEN($A81)=0),"",SWDATA!V66)</f>
        <v>0</v>
      </c>
      <c r="AD81" s="265" t="str">
        <f t="shared" si="276"/>
        <v/>
      </c>
      <c r="AE81" s="265">
        <f>IF(OR(Is_Loading,LEN($A81)=0),"",SWDATA!X66)</f>
        <v>0</v>
      </c>
      <c r="AF81" s="266">
        <f>IF(OR(Is_Loading,LEN($A81)=0),"",SWDATA!Y66)</f>
        <v>0</v>
      </c>
      <c r="AG81" s="266">
        <f>IF(OR(Is_Loading,LEN($A81)=0),"",SWDATA!Z66)</f>
        <v>0</v>
      </c>
      <c r="AH81" s="265" t="str">
        <f t="shared" si="277"/>
        <v/>
      </c>
      <c r="AI81" s="265">
        <f>IF(OR(Is_Loading,LEN($A81)=0),"",SWDATA!AB66)</f>
        <v>0</v>
      </c>
      <c r="AJ81" s="266">
        <f>IF(OR(Is_Loading,LEN($A81)=0),"",SWDATA!AC66)</f>
        <v>0</v>
      </c>
      <c r="AK81" s="266">
        <f>IF(OR(Is_Loading,LEN($A81)=0),"",SWDATA!AD66)</f>
        <v>0</v>
      </c>
      <c r="AL81" s="265" t="str">
        <f t="shared" si="278"/>
        <v/>
      </c>
      <c r="AM81" s="265">
        <f>IF(OR(Is_Loading,LEN($A81)=0),"",SWDATA!AF66)</f>
        <v>0</v>
      </c>
      <c r="AN81" s="266">
        <f>IF(OR(Is_Loading,LEN($A81)=0),"",SWDATA!AG66)</f>
        <v>0</v>
      </c>
      <c r="AO81" s="320">
        <f>IF(OR(Is_Loading,LEN($A81)=0),"",SWDATA!AH66)</f>
        <v>0</v>
      </c>
      <c r="AP81" s="317" t="str">
        <f t="shared" si="279"/>
        <v/>
      </c>
      <c r="AQ81" s="265">
        <f>IF(OR(Is_Loading,LEN($A81)=0),"",SWDATA!AJ66)</f>
        <v>0</v>
      </c>
      <c r="AR81" s="266">
        <f>IF(OR(Is_Loading,LEN($A81)=0),"",SWDATA!AK66)</f>
        <v>0</v>
      </c>
      <c r="AS81" s="266">
        <f>IF(OR(Is_Loading,LEN($A81)=0),"",SWDATA!AL66)</f>
        <v>0</v>
      </c>
      <c r="AT81" s="265" t="str">
        <f t="shared" si="280"/>
        <v/>
      </c>
      <c r="AU81" s="265">
        <f>IF(OR(Is_Loading,LEN($A81)=0),"",SWDATA!AN66)</f>
        <v>0</v>
      </c>
      <c r="AV81" s="266">
        <f>IF(OR(Is_Loading,LEN($A81)=0),"",SWDATA!AO66)</f>
        <v>0</v>
      </c>
      <c r="AW81" s="266">
        <f>IF(OR(Is_Loading,LEN($A81)=0),"",SWDATA!AP66)</f>
        <v>0</v>
      </c>
      <c r="AX81" s="265" t="str">
        <f t="shared" si="281"/>
        <v/>
      </c>
      <c r="AY81" s="265">
        <f>IF(OR(Is_Loading,LEN($A81)=0),"",SWDATA!AR66)</f>
        <v>0</v>
      </c>
      <c r="AZ81" s="266">
        <f>IF(OR(Is_Loading,LEN($A81)=0),"",SWDATA!AS66)</f>
        <v>0</v>
      </c>
      <c r="BA81" s="266">
        <f>IF(OR(Is_Loading,LEN($A81)=0),"",SWDATA!AT66)</f>
        <v>0</v>
      </c>
      <c r="BB81" s="265" t="str">
        <f t="shared" si="282"/>
        <v/>
      </c>
      <c r="BC81" s="265">
        <f>IF(OR(Is_Loading,LEN($A81)=0),"",SWDATA!AV66)</f>
        <v>0</v>
      </c>
      <c r="BD81" s="266">
        <f>IF(OR(Is_Loading,LEN($A81)=0),"",SWDATA!AW66)</f>
        <v>0</v>
      </c>
      <c r="BE81" s="320">
        <f>IF(OR(Is_Loading,LEN($A81)=0),"",SWDATA!AX66)</f>
        <v>0</v>
      </c>
      <c r="BF81" s="317" t="str">
        <f t="shared" si="283"/>
        <v/>
      </c>
      <c r="BG81"/>
      <c r="BH81"/>
      <c r="BI81"/>
      <c r="BJ81"/>
      <c r="BK81"/>
      <c r="BL81"/>
      <c r="BM81"/>
      <c r="BN81"/>
      <c r="BO81"/>
      <c r="BP81"/>
      <c r="BQ81"/>
      <c r="BR81"/>
      <c r="BS81"/>
      <c r="BT81"/>
      <c r="BU81"/>
      <c r="BV81"/>
      <c r="BW81"/>
      <c r="BX81"/>
      <c r="BY81"/>
      <c r="BZ81"/>
      <c r="CA81"/>
      <c r="CB81"/>
      <c r="CC81"/>
      <c r="CD81"/>
      <c r="CE81"/>
      <c r="CF81"/>
      <c r="CG81"/>
      <c r="CH81"/>
      <c r="CI81"/>
      <c r="CJ81"/>
      <c r="CK81"/>
      <c r="CL81"/>
      <c r="CM81"/>
      <c r="CN81" s="201"/>
      <c r="CO81" s="201"/>
      <c r="CP81" s="201"/>
      <c r="CQ81" s="201"/>
      <c r="CR81" s="201"/>
      <c r="CS81" s="201"/>
      <c r="CT81" s="201"/>
      <c r="CU81" s="201"/>
      <c r="CV81" s="201"/>
      <c r="CW81" s="201"/>
      <c r="CX81" s="201"/>
      <c r="CY81" s="201"/>
      <c r="CZ81" s="201"/>
      <c r="DA81" s="201"/>
      <c r="DB81" s="201"/>
      <c r="DC81" s="201"/>
      <c r="DD81" s="201"/>
      <c r="DE81" s="201"/>
      <c r="DF81" s="201"/>
      <c r="DG81" s="201"/>
      <c r="DH81" s="201"/>
      <c r="DI81" s="201"/>
      <c r="DJ81" s="201"/>
      <c r="DK81" s="201"/>
      <c r="DL81" s="201"/>
      <c r="DM81" s="201"/>
      <c r="DN81" s="201"/>
      <c r="DO81" s="374"/>
      <c r="DP81" s="374"/>
      <c r="DQ81" s="374"/>
      <c r="DR81" s="374"/>
      <c r="DS81" s="361"/>
      <c r="DT81" s="375"/>
      <c r="DU81" s="364"/>
      <c r="DV81" s="364"/>
      <c r="DW81" s="364"/>
      <c r="DX81" s="364">
        <v>1</v>
      </c>
      <c r="DY81" s="364">
        <f t="shared" ref="DY81:DY83" si="1052">DV81</f>
        <v>0</v>
      </c>
      <c r="DZ81" s="364">
        <f t="shared" ref="DZ81:DZ83" si="1053">DW81</f>
        <v>0</v>
      </c>
      <c r="EA81" s="364">
        <f t="shared" ref="EA81:EA83" si="1054">DX81</f>
        <v>1</v>
      </c>
      <c r="EB81" s="364">
        <f t="shared" ref="EB81:EB83" si="1055">DY81</f>
        <v>0</v>
      </c>
      <c r="EC81" s="364">
        <f t="shared" ref="EC81:EC83" si="1056">DZ81</f>
        <v>0</v>
      </c>
      <c r="ED81" s="364">
        <f t="shared" ref="ED81:ED83" si="1057">EA81</f>
        <v>1</v>
      </c>
      <c r="EE81" s="364">
        <f t="shared" ref="EE81:EE83" si="1058">EB81</f>
        <v>0</v>
      </c>
      <c r="EF81" s="364">
        <f t="shared" ref="EF81:EF83" si="1059">EC81</f>
        <v>0</v>
      </c>
      <c r="EG81" s="364">
        <f t="shared" ref="EG81:EG83" si="1060">ED81</f>
        <v>1</v>
      </c>
      <c r="EH81" s="364">
        <f t="shared" ref="EH81:EH83" si="1061">EE81</f>
        <v>0</v>
      </c>
      <c r="EI81" s="364">
        <f t="shared" ref="EI81:EI83" si="1062">EF81</f>
        <v>0</v>
      </c>
      <c r="EJ81" s="364">
        <f t="shared" ref="EJ81:EJ83" si="1063">EG81</f>
        <v>1</v>
      </c>
      <c r="EK81" s="364">
        <f t="shared" ref="EK81:EK83" si="1064">EH81</f>
        <v>0</v>
      </c>
      <c r="EL81" s="364">
        <f t="shared" ref="EL81:EL83" si="1065">EI81</f>
        <v>0</v>
      </c>
      <c r="EM81" s="364">
        <f t="shared" ref="EM81:EM83" si="1066">EJ81</f>
        <v>1</v>
      </c>
      <c r="EN81" s="364">
        <f t="shared" ref="EN81:EN83" si="1067">EK81</f>
        <v>0</v>
      </c>
      <c r="EO81" s="364">
        <f t="shared" ref="EO81:EO83" si="1068">EL81</f>
        <v>0</v>
      </c>
      <c r="EP81" s="364">
        <f t="shared" ref="EP81:EP83" si="1069">EM81</f>
        <v>1</v>
      </c>
      <c r="EQ81" s="364">
        <f t="shared" ref="EQ81:EQ83" si="1070">EN81</f>
        <v>0</v>
      </c>
      <c r="ER81" s="364">
        <f t="shared" ref="ER81:ER83" si="1071">EO81</f>
        <v>0</v>
      </c>
      <c r="ES81" s="364">
        <f t="shared" ref="ES81:ES83" si="1072">EP81</f>
        <v>1</v>
      </c>
      <c r="ET81" s="364">
        <f t="shared" ref="ET81:ET83" si="1073">EQ81</f>
        <v>0</v>
      </c>
      <c r="EU81" s="364">
        <f t="shared" ref="EU81:EU83" si="1074">ER81</f>
        <v>0</v>
      </c>
      <c r="EV81" s="364">
        <f t="shared" ref="EV81:EV83" si="1075">ES81</f>
        <v>1</v>
      </c>
      <c r="EW81" s="364">
        <f t="shared" ref="EW81:EW83" si="1076">ET81</f>
        <v>0</v>
      </c>
      <c r="EX81" s="364">
        <f t="shared" ref="EX81:EX83" si="1077">EU81</f>
        <v>0</v>
      </c>
      <c r="EY81" s="364">
        <f t="shared" ref="EY81:EY83" si="1078">EV81</f>
        <v>1</v>
      </c>
      <c r="EZ81" s="364">
        <f t="shared" ref="EZ81:EZ83" si="1079">EW81</f>
        <v>0</v>
      </c>
      <c r="FA81" s="364">
        <f t="shared" ref="FA81:FA83" si="1080">EX81</f>
        <v>0</v>
      </c>
      <c r="FB81" s="364">
        <f t="shared" ref="FB81:FB83" si="1081">EY81</f>
        <v>1</v>
      </c>
      <c r="FC81" s="364">
        <f t="shared" ref="FC81:FC83" si="1082">EZ81</f>
        <v>0</v>
      </c>
      <c r="FD81" s="364">
        <f t="shared" ref="FD81:FD83" si="1083">FA81</f>
        <v>0</v>
      </c>
      <c r="FE81" s="377"/>
      <c r="FF81" s="361"/>
      <c r="FG81" s="361"/>
      <c r="FH81" s="361"/>
      <c r="FI81" s="361"/>
      <c r="FJ81" s="361"/>
      <c r="FK81" s="361"/>
      <c r="FL81" s="361"/>
      <c r="FM81" s="361"/>
      <c r="FN81" s="361"/>
      <c r="FO81" s="361"/>
      <c r="FP81" s="361"/>
      <c r="FQ81" s="361"/>
      <c r="FR81" s="361"/>
      <c r="FS81" s="361"/>
      <c r="FT81" s="361"/>
      <c r="FU81" s="361"/>
      <c r="FV81" s="361"/>
      <c r="FW81" s="361"/>
      <c r="FX81" s="361"/>
      <c r="FY81" s="361"/>
      <c r="FZ81" s="361"/>
      <c r="GA81" s="361"/>
      <c r="GB81" s="361"/>
      <c r="GC81" s="361"/>
      <c r="GD81" s="361"/>
      <c r="GE81" s="361"/>
      <c r="GF81" s="361"/>
      <c r="GG81" s="297"/>
      <c r="GH81" s="297"/>
      <c r="GI81" s="297"/>
      <c r="GJ81" s="297"/>
      <c r="GK81" s="297"/>
      <c r="GL81" s="297"/>
      <c r="GM81" s="297"/>
      <c r="GN81" s="297"/>
      <c r="GO81" s="297"/>
      <c r="GP81" s="297"/>
      <c r="GQ81" s="297"/>
      <c r="GR81" s="297"/>
      <c r="GS81" s="297"/>
      <c r="GT81" s="297"/>
      <c r="GU81" s="297"/>
      <c r="GV81" s="297"/>
      <c r="GW81" s="297"/>
      <c r="GX81" s="297"/>
      <c r="GY81" s="297"/>
      <c r="GZ81" s="297"/>
      <c r="HA81" s="297"/>
      <c r="HB81" s="297"/>
      <c r="HC81" s="297"/>
    </row>
    <row r="82" spans="1:211" s="347" customFormat="1" ht="15" customHeight="1" thickTop="1" x14ac:dyDescent="0.2">
      <c r="A82" s="192">
        <f>SWDATA!O67</f>
        <v>0</v>
      </c>
      <c r="B82" s="192">
        <f>SWDATA!M67</f>
        <v>0</v>
      </c>
      <c r="C82" s="201">
        <f>IF(AND(SWDATA!M67=1,SWDATA!Q67="promotions"),SWDATA!P67,0)</f>
        <v>0</v>
      </c>
      <c r="D82" s="200">
        <f>ROW(SWDATA!M67)</f>
        <v>67</v>
      </c>
      <c r="E82" s="202">
        <f t="shared" ref="E82:E85" si="1084">B82</f>
        <v>0</v>
      </c>
      <c r="F82" s="203">
        <f t="shared" si="271"/>
        <v>1</v>
      </c>
      <c r="G82" s="192" t="str">
        <f t="shared" si="272"/>
        <v/>
      </c>
      <c r="H82" s="204"/>
      <c r="I82" s="382"/>
      <c r="J82" s="237">
        <f t="shared" si="273"/>
        <v>0</v>
      </c>
      <c r="K82" s="238" t="str">
        <f t="shared" si="274"/>
        <v/>
      </c>
      <c r="L82" s="338"/>
      <c r="M82" s="341"/>
      <c r="N82" s="336" t="str">
        <f>IF(LEN(SWDATA!F67)=0,"",N81)</f>
        <v/>
      </c>
      <c r="O82" s="295" t="str">
        <f>IF(LEN(SWDATA!G67)=0,"",O81)</f>
        <v/>
      </c>
      <c r="P82" s="296" t="str">
        <f>IF(LEN(SWDATA!C67)=0,"",SWDATA!C67)</f>
        <v/>
      </c>
      <c r="Q82" s="310" t="str">
        <f t="shared" si="198"/>
        <v/>
      </c>
      <c r="R82" s="223" t="s">
        <v>261</v>
      </c>
      <c r="S82" s="224" t="s">
        <v>485</v>
      </c>
      <c r="T82" s="224"/>
      <c r="U82" s="264" t="s">
        <v>581</v>
      </c>
      <c r="V82" s="205" t="s">
        <v>221</v>
      </c>
      <c r="W82" s="265">
        <f>IF(OR(Is_Loading,LEN($A82)=0),"",SWDATA!P67)</f>
        <v>0</v>
      </c>
      <c r="X82" s="266">
        <f>IF(OR(Is_Loading,LEN($A82)=0),"",SWDATA!Q67)</f>
        <v>0</v>
      </c>
      <c r="Y82" s="266">
        <f>IF(OR(Is_Loading,LEN($A82)=0),"",SWDATA!R67)</f>
        <v>0</v>
      </c>
      <c r="Z82" s="265" t="str">
        <f t="shared" ref="Z82" si="1085">IF($A82=0,"",CHOOSE($F82,SUM(W82:Y82),SUM(W82:Y82)/3,Y82))</f>
        <v/>
      </c>
      <c r="AA82" s="265">
        <f>IF(OR(Is_Loading,LEN($A82)=0),"",SWDATA!T67)</f>
        <v>0</v>
      </c>
      <c r="AB82" s="266">
        <f>IF(OR(Is_Loading,LEN($A82)=0),"",SWDATA!U67)</f>
        <v>0</v>
      </c>
      <c r="AC82" s="266">
        <f>IF(OR(Is_Loading,LEN($A82)=0),"",SWDATA!V67)</f>
        <v>0</v>
      </c>
      <c r="AD82" s="265" t="str">
        <f t="shared" si="276"/>
        <v/>
      </c>
      <c r="AE82" s="265">
        <f>IF(OR(Is_Loading,LEN($A82)=0),"",SWDATA!X67)</f>
        <v>0</v>
      </c>
      <c r="AF82" s="266">
        <f>IF(OR(Is_Loading,LEN($A82)=0),"",SWDATA!Y67)</f>
        <v>0</v>
      </c>
      <c r="AG82" s="266">
        <f>IF(OR(Is_Loading,LEN($A82)=0),"",SWDATA!Z67)</f>
        <v>0</v>
      </c>
      <c r="AH82" s="265" t="str">
        <f t="shared" si="277"/>
        <v/>
      </c>
      <c r="AI82" s="265">
        <f>IF(OR(Is_Loading,LEN($A82)=0),"",SWDATA!AB67)</f>
        <v>0</v>
      </c>
      <c r="AJ82" s="266">
        <f>IF(OR(Is_Loading,LEN($A82)=0),"",SWDATA!AC67)</f>
        <v>0</v>
      </c>
      <c r="AK82" s="266">
        <f>IF(OR(Is_Loading,LEN($A82)=0),"",SWDATA!AD67)</f>
        <v>0</v>
      </c>
      <c r="AL82" s="265" t="str">
        <f t="shared" si="278"/>
        <v/>
      </c>
      <c r="AM82" s="265">
        <f>IF(OR(Is_Loading,LEN($A82)=0),"",SWDATA!AF67)</f>
        <v>0</v>
      </c>
      <c r="AN82" s="266">
        <f>IF(OR(Is_Loading,LEN($A82)=0),"",SWDATA!AG67)</f>
        <v>0</v>
      </c>
      <c r="AO82" s="320">
        <f>IF(OR(Is_Loading,LEN($A82)=0),"",SWDATA!AH67)</f>
        <v>0</v>
      </c>
      <c r="AP82" s="317" t="str">
        <f t="shared" si="279"/>
        <v/>
      </c>
      <c r="AQ82" s="265">
        <f>IF(OR(Is_Loading,LEN($A82)=0),"",SWDATA!AJ67)</f>
        <v>0</v>
      </c>
      <c r="AR82" s="266">
        <f>IF(OR(Is_Loading,LEN($A82)=0),"",SWDATA!AK67)</f>
        <v>0</v>
      </c>
      <c r="AS82" s="266">
        <f>IF(OR(Is_Loading,LEN($A82)=0),"",SWDATA!AL67)</f>
        <v>0</v>
      </c>
      <c r="AT82" s="265" t="str">
        <f t="shared" si="280"/>
        <v/>
      </c>
      <c r="AU82" s="265">
        <f>IF(OR(Is_Loading,LEN($A82)=0),"",SWDATA!AN67)</f>
        <v>0</v>
      </c>
      <c r="AV82" s="266">
        <f>IF(OR(Is_Loading,LEN($A82)=0),"",SWDATA!AO67)</f>
        <v>0</v>
      </c>
      <c r="AW82" s="266">
        <f>IF(OR(Is_Loading,LEN($A82)=0),"",SWDATA!AP67)</f>
        <v>0</v>
      </c>
      <c r="AX82" s="265" t="str">
        <f t="shared" si="281"/>
        <v/>
      </c>
      <c r="AY82" s="265">
        <f>IF(OR(Is_Loading,LEN($A82)=0),"",SWDATA!AR67)</f>
        <v>0</v>
      </c>
      <c r="AZ82" s="266">
        <f>IF(OR(Is_Loading,LEN($A82)=0),"",SWDATA!AS67)</f>
        <v>0</v>
      </c>
      <c r="BA82" s="266">
        <f>IF(OR(Is_Loading,LEN($A82)=0),"",SWDATA!AT67)</f>
        <v>0</v>
      </c>
      <c r="BB82" s="265" t="str">
        <f t="shared" si="282"/>
        <v/>
      </c>
      <c r="BC82" s="265">
        <f>IF(OR(Is_Loading,LEN($A82)=0),"",SWDATA!AV67)</f>
        <v>0</v>
      </c>
      <c r="BD82" s="266">
        <f>IF(OR(Is_Loading,LEN($A82)=0),"",SWDATA!AW67)</f>
        <v>0</v>
      </c>
      <c r="BE82" s="320">
        <f>IF(OR(Is_Loading,LEN($A82)=0),"",SWDATA!AX67)</f>
        <v>0</v>
      </c>
      <c r="BF82" s="317" t="str">
        <f t="shared" si="283"/>
        <v/>
      </c>
      <c r="BG82"/>
      <c r="BH82"/>
      <c r="BI82"/>
      <c r="BJ82"/>
      <c r="BK82"/>
      <c r="BL82"/>
      <c r="BM82"/>
      <c r="BN82"/>
      <c r="BO82"/>
      <c r="BP82"/>
      <c r="BQ82"/>
      <c r="BR82"/>
      <c r="BS82"/>
      <c r="BT82"/>
      <c r="BU82"/>
      <c r="BV82"/>
      <c r="BW82"/>
      <c r="BX82"/>
      <c r="BY82"/>
      <c r="BZ82"/>
      <c r="CA82"/>
      <c r="CB82"/>
      <c r="CC82"/>
      <c r="CD82"/>
      <c r="CE82"/>
      <c r="CF82"/>
      <c r="CG82"/>
      <c r="CH82"/>
      <c r="CI82"/>
      <c r="CJ82"/>
      <c r="CK82"/>
      <c r="CL82"/>
      <c r="CM82"/>
      <c r="CN82" s="201"/>
      <c r="CO82" s="201"/>
      <c r="CP82" s="201"/>
      <c r="CQ82" s="201"/>
      <c r="CR82" s="201"/>
      <c r="CS82" s="201"/>
      <c r="CT82" s="201"/>
      <c r="CU82" s="201"/>
      <c r="CV82" s="201"/>
      <c r="CW82" s="201"/>
      <c r="CX82" s="201"/>
      <c r="CY82" s="201"/>
      <c r="CZ82" s="201"/>
      <c r="DA82" s="201"/>
      <c r="DB82" s="201"/>
      <c r="DC82" s="201"/>
      <c r="DD82" s="201"/>
      <c r="DE82" s="201"/>
      <c r="DF82" s="201"/>
      <c r="DG82" s="201"/>
      <c r="DH82" s="201"/>
      <c r="DI82" s="201"/>
      <c r="DJ82" s="201"/>
      <c r="DK82" s="201"/>
      <c r="DL82" s="201"/>
      <c r="DM82" s="201"/>
      <c r="DN82" s="201"/>
      <c r="DO82" s="374"/>
      <c r="DP82" s="374"/>
      <c r="DQ82" s="374"/>
      <c r="DR82" s="374"/>
      <c r="DS82" s="361"/>
      <c r="DT82" s="361"/>
      <c r="DU82" s="364"/>
      <c r="DV82" s="364"/>
      <c r="DW82" s="364"/>
      <c r="DX82" s="364">
        <v>1</v>
      </c>
      <c r="DY82" s="364">
        <f t="shared" si="1052"/>
        <v>0</v>
      </c>
      <c r="DZ82" s="364">
        <f t="shared" si="1053"/>
        <v>0</v>
      </c>
      <c r="EA82" s="364">
        <f t="shared" si="1054"/>
        <v>1</v>
      </c>
      <c r="EB82" s="364">
        <f t="shared" si="1055"/>
        <v>0</v>
      </c>
      <c r="EC82" s="364">
        <f t="shared" si="1056"/>
        <v>0</v>
      </c>
      <c r="ED82" s="364">
        <f t="shared" si="1057"/>
        <v>1</v>
      </c>
      <c r="EE82" s="364">
        <f t="shared" si="1058"/>
        <v>0</v>
      </c>
      <c r="EF82" s="364">
        <f t="shared" si="1059"/>
        <v>0</v>
      </c>
      <c r="EG82" s="364">
        <f t="shared" si="1060"/>
        <v>1</v>
      </c>
      <c r="EH82" s="364">
        <f t="shared" si="1061"/>
        <v>0</v>
      </c>
      <c r="EI82" s="364">
        <f t="shared" si="1062"/>
        <v>0</v>
      </c>
      <c r="EJ82" s="364">
        <f t="shared" si="1063"/>
        <v>1</v>
      </c>
      <c r="EK82" s="364">
        <f t="shared" si="1064"/>
        <v>0</v>
      </c>
      <c r="EL82" s="364">
        <f t="shared" si="1065"/>
        <v>0</v>
      </c>
      <c r="EM82" s="364">
        <f t="shared" si="1066"/>
        <v>1</v>
      </c>
      <c r="EN82" s="364">
        <f t="shared" si="1067"/>
        <v>0</v>
      </c>
      <c r="EO82" s="364">
        <f t="shared" si="1068"/>
        <v>0</v>
      </c>
      <c r="EP82" s="364">
        <f t="shared" si="1069"/>
        <v>1</v>
      </c>
      <c r="EQ82" s="364">
        <f t="shared" si="1070"/>
        <v>0</v>
      </c>
      <c r="ER82" s="364">
        <f t="shared" si="1071"/>
        <v>0</v>
      </c>
      <c r="ES82" s="364">
        <f t="shared" si="1072"/>
        <v>1</v>
      </c>
      <c r="ET82" s="364">
        <f t="shared" si="1073"/>
        <v>0</v>
      </c>
      <c r="EU82" s="364">
        <f t="shared" si="1074"/>
        <v>0</v>
      </c>
      <c r="EV82" s="364">
        <f t="shared" si="1075"/>
        <v>1</v>
      </c>
      <c r="EW82" s="364">
        <f t="shared" si="1076"/>
        <v>0</v>
      </c>
      <c r="EX82" s="364">
        <f t="shared" si="1077"/>
        <v>0</v>
      </c>
      <c r="EY82" s="364">
        <f t="shared" si="1078"/>
        <v>1</v>
      </c>
      <c r="EZ82" s="364">
        <f t="shared" si="1079"/>
        <v>0</v>
      </c>
      <c r="FA82" s="364">
        <f t="shared" si="1080"/>
        <v>0</v>
      </c>
      <c r="FB82" s="364">
        <f t="shared" si="1081"/>
        <v>1</v>
      </c>
      <c r="FC82" s="364">
        <f t="shared" si="1082"/>
        <v>0</v>
      </c>
      <c r="FD82" s="364">
        <f t="shared" si="1083"/>
        <v>0</v>
      </c>
      <c r="FE82" s="361"/>
      <c r="FF82" s="361"/>
      <c r="FG82" s="361"/>
      <c r="FH82" s="361"/>
      <c r="FI82" s="361"/>
      <c r="FJ82" s="361"/>
      <c r="FK82" s="361"/>
      <c r="FL82" s="361"/>
      <c r="FM82" s="361"/>
      <c r="FN82" s="361"/>
      <c r="FO82" s="361"/>
      <c r="FP82" s="361"/>
      <c r="FQ82" s="361"/>
      <c r="FR82" s="361"/>
      <c r="FS82" s="361"/>
      <c r="FT82" s="361"/>
      <c r="FU82" s="361"/>
      <c r="FV82" s="361"/>
      <c r="FW82" s="361"/>
      <c r="FX82" s="361"/>
      <c r="FY82" s="361"/>
      <c r="FZ82" s="361"/>
      <c r="GA82" s="361"/>
      <c r="GB82" s="361"/>
      <c r="GC82" s="361"/>
      <c r="GD82" s="361"/>
      <c r="GE82" s="361"/>
      <c r="GF82" s="361"/>
      <c r="GG82" s="297"/>
      <c r="GH82" s="297"/>
      <c r="GI82" s="297"/>
      <c r="GJ82" s="297"/>
      <c r="GK82" s="297"/>
      <c r="GL82" s="297"/>
      <c r="GM82" s="297"/>
      <c r="GN82" s="297"/>
      <c r="GO82" s="297"/>
      <c r="GP82" s="297"/>
      <c r="GQ82" s="297"/>
      <c r="GR82" s="297"/>
      <c r="GS82" s="297"/>
      <c r="GT82" s="297"/>
      <c r="GU82" s="297"/>
      <c r="GV82" s="297"/>
      <c r="GW82" s="297"/>
      <c r="GX82" s="297"/>
      <c r="GY82" s="297"/>
      <c r="GZ82" s="297"/>
    </row>
    <row r="83" spans="1:211" s="390" customFormat="1" ht="15" customHeight="1" thickBot="1" x14ac:dyDescent="0.25">
      <c r="A83" s="389">
        <f>SWDATA!O68</f>
        <v>0</v>
      </c>
      <c r="B83" s="389">
        <f>SWDATA!M68</f>
        <v>0</v>
      </c>
      <c r="C83" s="390">
        <f>IF(AND(SWDATA!M68=1,SWDATA!Q68="promotions"),SWDATA!P68,0)</f>
        <v>0</v>
      </c>
      <c r="D83" s="391">
        <f>ROW(SWDATA!M68)</f>
        <v>68</v>
      </c>
      <c r="E83" s="392">
        <f t="shared" si="1084"/>
        <v>0</v>
      </c>
      <c r="F83" s="393">
        <f t="shared" si="271"/>
        <v>1</v>
      </c>
      <c r="G83" s="389" t="str">
        <f t="shared" si="272"/>
        <v/>
      </c>
      <c r="H83" s="394"/>
      <c r="I83" s="395"/>
      <c r="J83" s="396">
        <f t="shared" si="273"/>
        <v>0</v>
      </c>
      <c r="K83" s="397" t="str">
        <f t="shared" si="274"/>
        <v/>
      </c>
      <c r="L83" s="398"/>
      <c r="M83" s="399"/>
      <c r="N83" s="400" t="str">
        <f>IF(LEN(SWDATA!F68)=0,"",N82)</f>
        <v/>
      </c>
      <c r="O83" s="401" t="str">
        <f>IF(LEN(SWDATA!G68)=0,"",O82)</f>
        <v/>
      </c>
      <c r="P83" s="402" t="str">
        <f>IF(LEN(SWDATA!C68)=0,"",SWDATA!C68)</f>
        <v/>
      </c>
      <c r="Q83" s="403" t="str">
        <f t="shared" si="198"/>
        <v/>
      </c>
      <c r="R83" s="404" t="s">
        <v>261</v>
      </c>
      <c r="S83" s="405" t="s">
        <v>485</v>
      </c>
      <c r="T83" s="405"/>
      <c r="U83" s="406" t="s">
        <v>590</v>
      </c>
      <c r="V83" s="407" t="s">
        <v>221</v>
      </c>
      <c r="W83" s="408">
        <f>IF(OR(Is_Loading,LEN($A83)=0),"",SWDATA!P68)</f>
        <v>0</v>
      </c>
      <c r="X83" s="409">
        <f>IF(OR(Is_Loading,LEN($A83)=0),"",SWDATA!Q68)</f>
        <v>0</v>
      </c>
      <c r="Y83" s="409">
        <f>IF(OR(Is_Loading,LEN($A83)=0),"",SWDATA!R68)</f>
        <v>0</v>
      </c>
      <c r="Z83" s="408" t="str">
        <f t="shared" ref="Z83" si="1086">IF($A83=0,"",CHOOSE($F83,SUM(W83:Y83),SUM(W83:Y83)/3,Y83))</f>
        <v/>
      </c>
      <c r="AA83" s="408">
        <f>IF(OR(Is_Loading,LEN($A83)=0),"",SWDATA!T68)</f>
        <v>0</v>
      </c>
      <c r="AB83" s="409">
        <f>IF(OR(Is_Loading,LEN($A83)=0),"",SWDATA!U68)</f>
        <v>0</v>
      </c>
      <c r="AC83" s="409">
        <f>IF(OR(Is_Loading,LEN($A83)=0),"",SWDATA!V68)</f>
        <v>0</v>
      </c>
      <c r="AD83" s="408" t="str">
        <f t="shared" si="276"/>
        <v/>
      </c>
      <c r="AE83" s="408">
        <f>IF(OR(Is_Loading,LEN($A83)=0),"",SWDATA!X68)</f>
        <v>0</v>
      </c>
      <c r="AF83" s="409">
        <f>IF(OR(Is_Loading,LEN($A83)=0),"",SWDATA!Y68)</f>
        <v>0</v>
      </c>
      <c r="AG83" s="409">
        <f>IF(OR(Is_Loading,LEN($A83)=0),"",SWDATA!Z68)</f>
        <v>0</v>
      </c>
      <c r="AH83" s="408" t="str">
        <f t="shared" si="277"/>
        <v/>
      </c>
      <c r="AI83" s="408">
        <f>IF(OR(Is_Loading,LEN($A83)=0),"",SWDATA!AB68)</f>
        <v>0</v>
      </c>
      <c r="AJ83" s="409">
        <f>IF(OR(Is_Loading,LEN($A83)=0),"",SWDATA!AC68)</f>
        <v>0</v>
      </c>
      <c r="AK83" s="409">
        <f>IF(OR(Is_Loading,LEN($A83)=0),"",SWDATA!AD68)</f>
        <v>0</v>
      </c>
      <c r="AL83" s="408" t="str">
        <f t="shared" si="278"/>
        <v/>
      </c>
      <c r="AM83" s="408">
        <f>IF(OR(Is_Loading,LEN($A83)=0),"",SWDATA!AF68)</f>
        <v>0</v>
      </c>
      <c r="AN83" s="409">
        <f>IF(OR(Is_Loading,LEN($A83)=0),"",SWDATA!AG68)</f>
        <v>0</v>
      </c>
      <c r="AO83" s="410">
        <f>IF(OR(Is_Loading,LEN($A83)=0),"",SWDATA!AH68)</f>
        <v>0</v>
      </c>
      <c r="AP83" s="411" t="str">
        <f t="shared" si="279"/>
        <v/>
      </c>
      <c r="AQ83" s="408">
        <f>IF(OR(Is_Loading,LEN($A83)=0),"",SWDATA!AJ68)</f>
        <v>0</v>
      </c>
      <c r="AR83" s="409">
        <f>IF(OR(Is_Loading,LEN($A83)=0),"",SWDATA!AK68)</f>
        <v>0</v>
      </c>
      <c r="AS83" s="409">
        <f>IF(OR(Is_Loading,LEN($A83)=0),"",SWDATA!AL68)</f>
        <v>0</v>
      </c>
      <c r="AT83" s="408" t="str">
        <f t="shared" si="280"/>
        <v/>
      </c>
      <c r="AU83" s="408">
        <f>IF(OR(Is_Loading,LEN($A83)=0),"",SWDATA!AN68)</f>
        <v>0</v>
      </c>
      <c r="AV83" s="409">
        <f>IF(OR(Is_Loading,LEN($A83)=0),"",SWDATA!AO68)</f>
        <v>0</v>
      </c>
      <c r="AW83" s="409">
        <f>IF(OR(Is_Loading,LEN($A83)=0),"",SWDATA!AP68)</f>
        <v>0</v>
      </c>
      <c r="AX83" s="408" t="str">
        <f t="shared" si="281"/>
        <v/>
      </c>
      <c r="AY83" s="408">
        <f>IF(OR(Is_Loading,LEN($A83)=0),"",SWDATA!AR68)</f>
        <v>0</v>
      </c>
      <c r="AZ83" s="409">
        <f>IF(OR(Is_Loading,LEN($A83)=0),"",SWDATA!AS68)</f>
        <v>0</v>
      </c>
      <c r="BA83" s="409">
        <f>IF(OR(Is_Loading,LEN($A83)=0),"",SWDATA!AT68)</f>
        <v>0</v>
      </c>
      <c r="BB83" s="408" t="str">
        <f t="shared" si="282"/>
        <v/>
      </c>
      <c r="BC83" s="408">
        <f>IF(OR(Is_Loading,LEN($A83)=0),"",SWDATA!AV68)</f>
        <v>0</v>
      </c>
      <c r="BD83" s="409">
        <f>IF(OR(Is_Loading,LEN($A83)=0),"",SWDATA!AW68)</f>
        <v>0</v>
      </c>
      <c r="BE83" s="410">
        <f>IF(OR(Is_Loading,LEN($A83)=0),"",SWDATA!AX68)</f>
        <v>0</v>
      </c>
      <c r="BF83" s="411" t="str">
        <f t="shared" si="283"/>
        <v/>
      </c>
      <c r="BG83" s="412"/>
      <c r="BH83" s="412"/>
      <c r="BI83" s="412"/>
      <c r="BJ83" s="412"/>
      <c r="BK83" s="412"/>
      <c r="BL83" s="412"/>
      <c r="BM83" s="412"/>
      <c r="BN83" s="412"/>
      <c r="BO83" s="412"/>
      <c r="BP83" s="412"/>
      <c r="BQ83" s="412"/>
      <c r="BR83" s="412"/>
      <c r="BS83" s="412"/>
      <c r="BT83" s="412"/>
      <c r="BU83" s="412"/>
      <c r="BV83" s="412"/>
      <c r="BW83" s="412"/>
      <c r="BX83" s="412"/>
      <c r="BY83" s="412"/>
      <c r="BZ83" s="412"/>
      <c r="CA83" s="412"/>
      <c r="CB83" s="412"/>
      <c r="CC83" s="412"/>
      <c r="CD83" s="412"/>
      <c r="CE83" s="412"/>
      <c r="CF83" s="412"/>
      <c r="CG83" s="412"/>
      <c r="CH83" s="412"/>
      <c r="CI83" s="412"/>
      <c r="CJ83" s="412"/>
      <c r="CK83" s="412"/>
      <c r="CL83" s="412"/>
      <c r="CM83" s="412"/>
      <c r="DO83" s="395"/>
      <c r="DP83" s="395"/>
      <c r="DQ83" s="395"/>
      <c r="DR83" s="395"/>
      <c r="DS83" s="413"/>
      <c r="DT83" s="414"/>
      <c r="DU83" s="415"/>
      <c r="DV83" s="415"/>
      <c r="DW83" s="415"/>
      <c r="DX83" s="415">
        <v>1</v>
      </c>
      <c r="DY83" s="415">
        <f t="shared" si="1052"/>
        <v>0</v>
      </c>
      <c r="DZ83" s="415">
        <f t="shared" si="1053"/>
        <v>0</v>
      </c>
      <c r="EA83" s="415">
        <f t="shared" si="1054"/>
        <v>1</v>
      </c>
      <c r="EB83" s="415">
        <f t="shared" si="1055"/>
        <v>0</v>
      </c>
      <c r="EC83" s="415">
        <f t="shared" si="1056"/>
        <v>0</v>
      </c>
      <c r="ED83" s="415">
        <f t="shared" si="1057"/>
        <v>1</v>
      </c>
      <c r="EE83" s="415">
        <f t="shared" si="1058"/>
        <v>0</v>
      </c>
      <c r="EF83" s="415">
        <f t="shared" si="1059"/>
        <v>0</v>
      </c>
      <c r="EG83" s="415">
        <f t="shared" si="1060"/>
        <v>1</v>
      </c>
      <c r="EH83" s="415">
        <f t="shared" si="1061"/>
        <v>0</v>
      </c>
      <c r="EI83" s="415">
        <f t="shared" si="1062"/>
        <v>0</v>
      </c>
      <c r="EJ83" s="415">
        <f t="shared" si="1063"/>
        <v>1</v>
      </c>
      <c r="EK83" s="415">
        <f t="shared" si="1064"/>
        <v>0</v>
      </c>
      <c r="EL83" s="415">
        <f t="shared" si="1065"/>
        <v>0</v>
      </c>
      <c r="EM83" s="415">
        <f t="shared" si="1066"/>
        <v>1</v>
      </c>
      <c r="EN83" s="415">
        <f t="shared" si="1067"/>
        <v>0</v>
      </c>
      <c r="EO83" s="415">
        <f t="shared" si="1068"/>
        <v>0</v>
      </c>
      <c r="EP83" s="415">
        <f t="shared" si="1069"/>
        <v>1</v>
      </c>
      <c r="EQ83" s="415">
        <f t="shared" si="1070"/>
        <v>0</v>
      </c>
      <c r="ER83" s="415">
        <f t="shared" si="1071"/>
        <v>0</v>
      </c>
      <c r="ES83" s="415">
        <f t="shared" si="1072"/>
        <v>1</v>
      </c>
      <c r="ET83" s="415">
        <f t="shared" si="1073"/>
        <v>0</v>
      </c>
      <c r="EU83" s="415">
        <f t="shared" si="1074"/>
        <v>0</v>
      </c>
      <c r="EV83" s="415">
        <f t="shared" si="1075"/>
        <v>1</v>
      </c>
      <c r="EW83" s="415">
        <f t="shared" si="1076"/>
        <v>0</v>
      </c>
      <c r="EX83" s="415">
        <f t="shared" si="1077"/>
        <v>0</v>
      </c>
      <c r="EY83" s="415">
        <f t="shared" si="1078"/>
        <v>1</v>
      </c>
      <c r="EZ83" s="415">
        <f t="shared" si="1079"/>
        <v>0</v>
      </c>
      <c r="FA83" s="415">
        <f t="shared" si="1080"/>
        <v>0</v>
      </c>
      <c r="FB83" s="415">
        <f t="shared" si="1081"/>
        <v>1</v>
      </c>
      <c r="FC83" s="415">
        <f t="shared" si="1082"/>
        <v>0</v>
      </c>
      <c r="FD83" s="415">
        <f t="shared" si="1083"/>
        <v>0</v>
      </c>
      <c r="FE83" s="416"/>
      <c r="FF83" s="413"/>
      <c r="FG83" s="413"/>
      <c r="FH83" s="413"/>
      <c r="FI83" s="413"/>
      <c r="FJ83" s="413"/>
      <c r="FK83" s="413"/>
      <c r="FL83" s="413"/>
      <c r="FM83" s="413"/>
      <c r="FN83" s="413"/>
      <c r="FO83" s="413"/>
      <c r="FP83" s="413"/>
      <c r="FQ83" s="413"/>
      <c r="FR83" s="413"/>
      <c r="FS83" s="413"/>
      <c r="FT83" s="413"/>
      <c r="FU83" s="413"/>
      <c r="FV83" s="413"/>
      <c r="FW83" s="413"/>
      <c r="FX83" s="413"/>
      <c r="FY83" s="413"/>
      <c r="FZ83" s="413"/>
      <c r="GA83" s="413"/>
      <c r="GB83" s="413"/>
      <c r="GC83" s="413"/>
      <c r="GD83" s="413"/>
      <c r="GE83" s="413"/>
      <c r="GF83" s="413"/>
      <c r="GG83" s="417"/>
      <c r="GH83" s="417"/>
      <c r="GI83" s="417"/>
      <c r="GJ83" s="417"/>
      <c r="GK83" s="417"/>
      <c r="GL83" s="417"/>
      <c r="GM83" s="417"/>
      <c r="GN83" s="417"/>
      <c r="GO83" s="417"/>
      <c r="GP83" s="417"/>
      <c r="GQ83" s="417"/>
      <c r="GR83" s="417"/>
      <c r="GS83" s="417"/>
      <c r="GT83" s="417"/>
      <c r="GU83" s="417"/>
      <c r="GV83" s="417"/>
      <c r="GW83" s="417"/>
      <c r="GX83" s="417"/>
      <c r="GY83" s="417"/>
      <c r="GZ83" s="417"/>
      <c r="HA83" s="417"/>
      <c r="HB83" s="417"/>
      <c r="HC83" s="417"/>
    </row>
    <row r="84" spans="1:211" s="347" customFormat="1" ht="15" customHeight="1" thickTop="1" x14ac:dyDescent="0.2">
      <c r="A84" s="192">
        <f>SWDATA!O69</f>
        <v>0</v>
      </c>
      <c r="B84" s="192">
        <f>SWDATA!M69</f>
        <v>0</v>
      </c>
      <c r="C84" s="201">
        <f>IF(AND(SWDATA!M69=1,SWDATA!Q69="promotions"),SWDATA!P69,0)</f>
        <v>0</v>
      </c>
      <c r="D84" s="200">
        <f>ROW(SWDATA!M69)</f>
        <v>69</v>
      </c>
      <c r="E84" s="202">
        <f t="shared" si="1084"/>
        <v>0</v>
      </c>
      <c r="F84" s="203">
        <f t="shared" si="271"/>
        <v>1</v>
      </c>
      <c r="G84" s="192" t="str">
        <f t="shared" si="272"/>
        <v/>
      </c>
      <c r="H84" s="311"/>
      <c r="I84" s="382"/>
      <c r="J84" s="237">
        <f t="shared" si="273"/>
        <v>0</v>
      </c>
      <c r="K84" s="238" t="str">
        <f t="shared" si="274"/>
        <v/>
      </c>
      <c r="L84" s="338"/>
      <c r="M84" s="340"/>
      <c r="N84" s="335" t="str">
        <f>IF(LEN(SWDATA!F69)=0,"",IF(LEN(SWDATA!G69)=0,"",IF($O$12="ID",MID(SWDATA!G69,FIND("|",SWDATA!G69)+1,FIND("~~",SWDATA!G69)-FIND("|",SWDATA!G69)-1),IF($O$12="Desc",RIGHT(SWDATA!G69,LEN(SWDATA!G69)-FIND("~~",SWDATA!G69)-1),RIGHT(SWDATA!G69,LEN(SWDATA!G69)-FIND("|",SWDATA!G69))))))</f>
        <v/>
      </c>
      <c r="O84" s="239" t="str">
        <f>IF(LEN(SWDATA!G69)=0,"",IF(LEN(SWDATA!H69)=0,"",IF($O$12="ID",MID(SWDATA!H69,FIND("|",SWDATA!H69)+1,FIND("~~",SWDATA!H69)-FIND("|",SWDATA!H69)-1),IF($O$12="Desc",RIGHT(SWDATA!H69,LEN(SWDATA!H69)-FIND("~~",SWDATA!H69)-1),RIGHT(SWDATA!H69,LEN(SWDATA!H69)-FIND("|",SWDATA!H69))))))</f>
        <v/>
      </c>
      <c r="P84" s="252" t="str">
        <f>IF(LEN(SWDATA!C69)=0,"",SWDATA!C69)</f>
        <v/>
      </c>
      <c r="Q84" s="310" t="str">
        <f t="shared" si="198"/>
        <v/>
      </c>
      <c r="R84" s="223" t="s">
        <v>261</v>
      </c>
      <c r="S84" s="224" t="s">
        <v>485</v>
      </c>
      <c r="T84" s="224"/>
      <c r="U84" s="263" t="s">
        <v>583</v>
      </c>
      <c r="V84" s="205" t="s">
        <v>221</v>
      </c>
      <c r="W84" s="265">
        <f>IF(OR(Is_Loading,LEN($A84)=0),"",SWDATA!P69)</f>
        <v>0</v>
      </c>
      <c r="X84" s="266">
        <f>IF(OR(Is_Loading,LEN($A84)=0),"",SWDATA!Q69)</f>
        <v>0</v>
      </c>
      <c r="Y84" s="266">
        <f>IF(OR(Is_Loading,LEN($A84)=0),"",SWDATA!R69)</f>
        <v>0</v>
      </c>
      <c r="Z84" s="265" t="str">
        <f t="shared" ref="Z84" si="1087">IF($A84=0,"",CHOOSE($F84,SUM(W84:Y84),SUM(W84:Y84)/3,Y84))</f>
        <v/>
      </c>
      <c r="AA84" s="265">
        <f>IF(OR(Is_Loading,LEN($A84)=0),"",SWDATA!T69)</f>
        <v>0</v>
      </c>
      <c r="AB84" s="266">
        <f>IF(OR(Is_Loading,LEN($A84)=0),"",SWDATA!U69)</f>
        <v>0</v>
      </c>
      <c r="AC84" s="266">
        <f>IF(OR(Is_Loading,LEN($A84)=0),"",SWDATA!V69)</f>
        <v>0</v>
      </c>
      <c r="AD84" s="265" t="str">
        <f t="shared" si="276"/>
        <v/>
      </c>
      <c r="AE84" s="265">
        <f>IF(OR(Is_Loading,LEN($A84)=0),"",SWDATA!X69)</f>
        <v>0</v>
      </c>
      <c r="AF84" s="266">
        <f>IF(OR(Is_Loading,LEN($A84)=0),"",SWDATA!Y69)</f>
        <v>0</v>
      </c>
      <c r="AG84" s="266">
        <f>IF(OR(Is_Loading,LEN($A84)=0),"",SWDATA!Z69)</f>
        <v>0</v>
      </c>
      <c r="AH84" s="265" t="str">
        <f t="shared" si="277"/>
        <v/>
      </c>
      <c r="AI84" s="265">
        <f>IF(OR(Is_Loading,LEN($A84)=0),"",SWDATA!AB69)</f>
        <v>0</v>
      </c>
      <c r="AJ84" s="266">
        <f>IF(OR(Is_Loading,LEN($A84)=0),"",SWDATA!AC69)</f>
        <v>0</v>
      </c>
      <c r="AK84" s="266">
        <f>IF(OR(Is_Loading,LEN($A84)=0),"",SWDATA!AD69)</f>
        <v>0</v>
      </c>
      <c r="AL84" s="265" t="str">
        <f t="shared" si="278"/>
        <v/>
      </c>
      <c r="AM84" s="265">
        <f>IF(OR(Is_Loading,LEN($A84)=0),"",SWDATA!AF69)</f>
        <v>0</v>
      </c>
      <c r="AN84" s="266">
        <f>IF(OR(Is_Loading,LEN($A84)=0),"",SWDATA!AG69)</f>
        <v>0</v>
      </c>
      <c r="AO84" s="320">
        <f>IF(OR(Is_Loading,LEN($A84)=0),"",SWDATA!AH69)</f>
        <v>0</v>
      </c>
      <c r="AP84" s="317" t="str">
        <f t="shared" si="279"/>
        <v/>
      </c>
      <c r="AQ84" s="265">
        <f>IF(OR(Is_Loading,LEN($A84)=0),"",SWDATA!AJ69)</f>
        <v>0</v>
      </c>
      <c r="AR84" s="266">
        <f>IF(OR(Is_Loading,LEN($A84)=0),"",SWDATA!AK69)</f>
        <v>0</v>
      </c>
      <c r="AS84" s="266">
        <f>IF(OR(Is_Loading,LEN($A84)=0),"",SWDATA!AL69)</f>
        <v>0</v>
      </c>
      <c r="AT84" s="265" t="str">
        <f t="shared" si="280"/>
        <v/>
      </c>
      <c r="AU84" s="265">
        <f>IF(OR(Is_Loading,LEN($A84)=0),"",SWDATA!AN69)</f>
        <v>0</v>
      </c>
      <c r="AV84" s="266">
        <f>IF(OR(Is_Loading,LEN($A84)=0),"",SWDATA!AO69)</f>
        <v>0</v>
      </c>
      <c r="AW84" s="266">
        <f>IF(OR(Is_Loading,LEN($A84)=0),"",SWDATA!AP69)</f>
        <v>0</v>
      </c>
      <c r="AX84" s="265" t="str">
        <f t="shared" si="281"/>
        <v/>
      </c>
      <c r="AY84" s="265">
        <f>IF(OR(Is_Loading,LEN($A84)=0),"",SWDATA!AR69)</f>
        <v>0</v>
      </c>
      <c r="AZ84" s="266">
        <f>IF(OR(Is_Loading,LEN($A84)=0),"",SWDATA!AS69)</f>
        <v>0</v>
      </c>
      <c r="BA84" s="266">
        <f>IF(OR(Is_Loading,LEN($A84)=0),"",SWDATA!AT69)</f>
        <v>0</v>
      </c>
      <c r="BB84" s="265" t="str">
        <f t="shared" si="282"/>
        <v/>
      </c>
      <c r="BC84" s="265">
        <f>IF(OR(Is_Loading,LEN($A84)=0),"",SWDATA!AV69)</f>
        <v>0</v>
      </c>
      <c r="BD84" s="266">
        <f>IF(OR(Is_Loading,LEN($A84)=0),"",SWDATA!AW69)</f>
        <v>0</v>
      </c>
      <c r="BE84" s="320">
        <f>IF(OR(Is_Loading,LEN($A84)=0),"",SWDATA!AX69)</f>
        <v>0</v>
      </c>
      <c r="BF84" s="317" t="str">
        <f t="shared" si="283"/>
        <v/>
      </c>
      <c r="BG84"/>
      <c r="BH84"/>
      <c r="BI84"/>
      <c r="BJ84"/>
      <c r="BK84"/>
      <c r="BL84"/>
      <c r="BM84"/>
      <c r="BN84"/>
      <c r="BO84"/>
      <c r="BP84"/>
      <c r="BQ84"/>
      <c r="BR84"/>
      <c r="BS84"/>
      <c r="BT84"/>
      <c r="BU84"/>
      <c r="BV84"/>
      <c r="BW84"/>
      <c r="BX84"/>
      <c r="BY84"/>
      <c r="BZ84"/>
      <c r="CA84"/>
      <c r="CB84"/>
      <c r="CC84"/>
      <c r="CD84"/>
      <c r="CE84"/>
      <c r="CF84"/>
      <c r="CG84"/>
      <c r="CH84"/>
      <c r="CI84"/>
      <c r="CJ84"/>
      <c r="CK84"/>
      <c r="CL84"/>
      <c r="CM84"/>
      <c r="CN84" s="201"/>
      <c r="CO84" s="201"/>
      <c r="CP84" s="201"/>
      <c r="CQ84" s="201"/>
      <c r="CR84" s="201"/>
      <c r="CS84" s="201"/>
      <c r="CT84" s="201"/>
      <c r="CU84" s="201"/>
      <c r="CV84" s="201"/>
      <c r="CW84" s="201"/>
      <c r="CX84" s="201"/>
      <c r="CY84" s="201"/>
      <c r="CZ84" s="201"/>
      <c r="DA84" s="201"/>
      <c r="DB84" s="201"/>
      <c r="DC84" s="201"/>
      <c r="DD84" s="201"/>
      <c r="DE84" s="201"/>
      <c r="DF84" s="201"/>
      <c r="DG84" s="201"/>
      <c r="DH84" s="201"/>
      <c r="DI84" s="201"/>
      <c r="DJ84" s="201"/>
      <c r="DK84" s="201"/>
      <c r="DL84" s="201"/>
      <c r="DM84" s="201"/>
      <c r="DN84" s="201"/>
      <c r="DO84" s="374"/>
      <c r="DP84" s="374"/>
      <c r="DQ84" s="374"/>
      <c r="DR84" s="374"/>
      <c r="DS84" s="361"/>
      <c r="DT84" s="375"/>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77"/>
      <c r="FF84" s="361"/>
      <c r="FG84" s="361"/>
      <c r="FH84" s="361"/>
      <c r="FI84" s="361"/>
      <c r="FJ84" s="361"/>
      <c r="FK84" s="361"/>
      <c r="FL84" s="361"/>
      <c r="FM84" s="361"/>
      <c r="FN84" s="361"/>
      <c r="FO84" s="361"/>
      <c r="FP84" s="361"/>
      <c r="FQ84" s="361"/>
      <c r="FR84" s="361"/>
      <c r="FS84" s="361"/>
      <c r="FT84" s="361"/>
      <c r="FU84" s="361"/>
      <c r="FV84" s="361"/>
      <c r="FW84" s="361"/>
      <c r="FX84" s="361"/>
      <c r="FY84" s="361"/>
      <c r="FZ84" s="361"/>
      <c r="GA84" s="361"/>
      <c r="GB84" s="361"/>
      <c r="GC84" s="361"/>
      <c r="GD84" s="361"/>
      <c r="GE84" s="361"/>
      <c r="GF84" s="361"/>
      <c r="GG84" s="297"/>
      <c r="GH84" s="297"/>
      <c r="GI84" s="297"/>
      <c r="GJ84" s="297"/>
      <c r="GK84" s="297"/>
      <c r="GL84" s="297"/>
      <c r="GM84" s="297"/>
      <c r="GN84" s="297"/>
      <c r="GO84" s="297"/>
      <c r="GP84" s="297"/>
      <c r="GQ84" s="297"/>
      <c r="GR84" s="297"/>
      <c r="GS84" s="297"/>
      <c r="GT84" s="297"/>
      <c r="GU84" s="297"/>
      <c r="GV84" s="297"/>
      <c r="GW84" s="297"/>
      <c r="GX84" s="297"/>
      <c r="GY84" s="297"/>
      <c r="GZ84" s="297"/>
      <c r="HA84" s="297"/>
      <c r="HB84" s="297"/>
      <c r="HC84" s="297"/>
    </row>
    <row r="85" spans="1:211" s="347" customFormat="1" ht="15" customHeight="1" x14ac:dyDescent="0.2">
      <c r="A85" s="192">
        <f>SWDATA!O70</f>
        <v>0</v>
      </c>
      <c r="B85" s="192">
        <f>SWDATA!M70</f>
        <v>0</v>
      </c>
      <c r="C85" s="201">
        <f>IF(AND(SWDATA!M70=1,SWDATA!Q70="promotions"),SWDATA!P70,0)</f>
        <v>0</v>
      </c>
      <c r="D85" s="200">
        <f>ROW(SWDATA!M70)</f>
        <v>70</v>
      </c>
      <c r="E85" s="202">
        <f t="shared" si="1084"/>
        <v>0</v>
      </c>
      <c r="F85" s="203">
        <f t="shared" si="271"/>
        <v>1</v>
      </c>
      <c r="G85" s="192" t="str">
        <f t="shared" si="272"/>
        <v/>
      </c>
      <c r="H85" s="204"/>
      <c r="I85" s="382"/>
      <c r="J85" s="237">
        <f t="shared" si="273"/>
        <v>0</v>
      </c>
      <c r="K85" s="238" t="str">
        <f t="shared" si="274"/>
        <v/>
      </c>
      <c r="L85" s="338"/>
      <c r="M85" s="341"/>
      <c r="N85" s="336" t="str">
        <f>IF(LEN(SWDATA!F70)=0,"",N84)</f>
        <v/>
      </c>
      <c r="O85" s="295" t="str">
        <f>IF(LEN(SWDATA!G70)=0,"",O84)</f>
        <v/>
      </c>
      <c r="P85" s="296" t="str">
        <f>IF(LEN(SWDATA!C70)=0,"",SWDATA!C70)</f>
        <v/>
      </c>
      <c r="Q85" s="310" t="str">
        <f t="shared" si="198"/>
        <v/>
      </c>
      <c r="R85" s="223" t="s">
        <v>261</v>
      </c>
      <c r="S85" s="224" t="s">
        <v>485</v>
      </c>
      <c r="T85" s="224"/>
      <c r="U85" s="264" t="s">
        <v>580</v>
      </c>
      <c r="V85" s="205" t="s">
        <v>221</v>
      </c>
      <c r="W85" s="265">
        <f>IF(OR(Is_Loading,LEN($A85)=0),"",SWDATA!P70)</f>
        <v>0</v>
      </c>
      <c r="X85" s="266">
        <f>IF(OR(Is_Loading,LEN($A85)=0),"",SWDATA!Q70)</f>
        <v>0</v>
      </c>
      <c r="Y85" s="266">
        <f>IF(OR(Is_Loading,LEN($A85)=0),"",SWDATA!R70)</f>
        <v>0</v>
      </c>
      <c r="Z85" s="265" t="str">
        <f t="shared" ref="Z85:Z86" si="1088">IF($A85=0,"",CHOOSE($F85,SUM(W85:Y85),SUM(W85:Y85)/3,Y85))</f>
        <v/>
      </c>
      <c r="AA85" s="265">
        <f>IF(OR(Is_Loading,LEN($A85)=0),"",SWDATA!T70)</f>
        <v>0</v>
      </c>
      <c r="AB85" s="266">
        <f>IF(OR(Is_Loading,LEN($A85)=0),"",SWDATA!U70)</f>
        <v>0</v>
      </c>
      <c r="AC85" s="266">
        <f>IF(OR(Is_Loading,LEN($A85)=0),"",SWDATA!V70)</f>
        <v>0</v>
      </c>
      <c r="AD85" s="265" t="str">
        <f t="shared" si="276"/>
        <v/>
      </c>
      <c r="AE85" s="265">
        <f>IF(OR(Is_Loading,LEN($A85)=0),"",SWDATA!X70)</f>
        <v>0</v>
      </c>
      <c r="AF85" s="266">
        <f>IF(OR(Is_Loading,LEN($A85)=0),"",SWDATA!Y70)</f>
        <v>0</v>
      </c>
      <c r="AG85" s="266">
        <f>IF(OR(Is_Loading,LEN($A85)=0),"",SWDATA!Z70)</f>
        <v>0</v>
      </c>
      <c r="AH85" s="265" t="str">
        <f t="shared" si="277"/>
        <v/>
      </c>
      <c r="AI85" s="265">
        <f>IF(OR(Is_Loading,LEN($A85)=0),"",SWDATA!AB70)</f>
        <v>0</v>
      </c>
      <c r="AJ85" s="266">
        <f>IF(OR(Is_Loading,LEN($A85)=0),"",SWDATA!AC70)</f>
        <v>0</v>
      </c>
      <c r="AK85" s="266">
        <f>IF(OR(Is_Loading,LEN($A85)=0),"",SWDATA!AD70)</f>
        <v>0</v>
      </c>
      <c r="AL85" s="265" t="str">
        <f t="shared" si="278"/>
        <v/>
      </c>
      <c r="AM85" s="265">
        <f>IF(OR(Is_Loading,LEN($A85)=0),"",SWDATA!AF70)</f>
        <v>0</v>
      </c>
      <c r="AN85" s="266">
        <f>IF(OR(Is_Loading,LEN($A85)=0),"",SWDATA!AG70)</f>
        <v>0</v>
      </c>
      <c r="AO85" s="320">
        <f>IF(OR(Is_Loading,LEN($A85)=0),"",SWDATA!AH70)</f>
        <v>0</v>
      </c>
      <c r="AP85" s="317" t="str">
        <f t="shared" si="279"/>
        <v/>
      </c>
      <c r="AQ85" s="265">
        <f>IF(OR(Is_Loading,LEN($A85)=0),"",SWDATA!AJ70)</f>
        <v>0</v>
      </c>
      <c r="AR85" s="266">
        <f>IF(OR(Is_Loading,LEN($A85)=0),"",SWDATA!AK70)</f>
        <v>0</v>
      </c>
      <c r="AS85" s="266">
        <f>IF(OR(Is_Loading,LEN($A85)=0),"",SWDATA!AL70)</f>
        <v>0</v>
      </c>
      <c r="AT85" s="265" t="str">
        <f t="shared" si="280"/>
        <v/>
      </c>
      <c r="AU85" s="265">
        <f>IF(OR(Is_Loading,LEN($A85)=0),"",SWDATA!AN70)</f>
        <v>0</v>
      </c>
      <c r="AV85" s="266">
        <f>IF(OR(Is_Loading,LEN($A85)=0),"",SWDATA!AO70)</f>
        <v>0</v>
      </c>
      <c r="AW85" s="266">
        <f>IF(OR(Is_Loading,LEN($A85)=0),"",SWDATA!AP70)</f>
        <v>0</v>
      </c>
      <c r="AX85" s="265" t="str">
        <f t="shared" si="281"/>
        <v/>
      </c>
      <c r="AY85" s="265">
        <f>IF(OR(Is_Loading,LEN($A85)=0),"",SWDATA!AR70)</f>
        <v>0</v>
      </c>
      <c r="AZ85" s="266">
        <f>IF(OR(Is_Loading,LEN($A85)=0),"",SWDATA!AS70)</f>
        <v>0</v>
      </c>
      <c r="BA85" s="266">
        <f>IF(OR(Is_Loading,LEN($A85)=0),"",SWDATA!AT70)</f>
        <v>0</v>
      </c>
      <c r="BB85" s="265" t="str">
        <f t="shared" si="282"/>
        <v/>
      </c>
      <c r="BC85" s="265">
        <f>IF(OR(Is_Loading,LEN($A85)=0),"",SWDATA!AV70)</f>
        <v>0</v>
      </c>
      <c r="BD85" s="266">
        <f>IF(OR(Is_Loading,LEN($A85)=0),"",SWDATA!AW70)</f>
        <v>0</v>
      </c>
      <c r="BE85" s="320">
        <f>IF(OR(Is_Loading,LEN($A85)=0),"",SWDATA!AX70)</f>
        <v>0</v>
      </c>
      <c r="BF85" s="317" t="str">
        <f t="shared" si="283"/>
        <v/>
      </c>
      <c r="BG85"/>
      <c r="BH85"/>
      <c r="BI85"/>
      <c r="BJ85"/>
      <c r="BK85"/>
      <c r="BL85"/>
      <c r="BM85"/>
      <c r="BN85"/>
      <c r="BO85"/>
      <c r="BP85"/>
      <c r="BQ85"/>
      <c r="BR85"/>
      <c r="BS85"/>
      <c r="BT85"/>
      <c r="BU85"/>
      <c r="BV85"/>
      <c r="BW85"/>
      <c r="BX85"/>
      <c r="BY85"/>
      <c r="BZ85"/>
      <c r="CA85"/>
      <c r="CB85"/>
      <c r="CC85"/>
      <c r="CD85"/>
      <c r="CE85"/>
      <c r="CF85"/>
      <c r="CG85"/>
      <c r="CH85"/>
      <c r="CI85"/>
      <c r="CJ85"/>
      <c r="CK85"/>
      <c r="CL85"/>
      <c r="CM85"/>
      <c r="CN85" s="201"/>
      <c r="CO85" s="201"/>
      <c r="CP85" s="201"/>
      <c r="CQ85" s="201"/>
      <c r="CR85" s="201"/>
      <c r="CS85" s="201"/>
      <c r="CT85" s="201"/>
      <c r="CU85" s="201"/>
      <c r="CV85" s="201"/>
      <c r="CW85" s="201"/>
      <c r="CX85" s="201"/>
      <c r="CY85" s="201"/>
      <c r="CZ85" s="201"/>
      <c r="DA85" s="201"/>
      <c r="DB85" s="201"/>
      <c r="DC85" s="201"/>
      <c r="DD85" s="201"/>
      <c r="DE85" s="201"/>
      <c r="DF85" s="201"/>
      <c r="DG85" s="201"/>
      <c r="DH85" s="201"/>
      <c r="DI85" s="201"/>
      <c r="DJ85" s="201"/>
      <c r="DK85" s="201"/>
      <c r="DL85" s="201"/>
      <c r="DM85" s="201"/>
      <c r="DN85" s="201"/>
      <c r="DO85" s="374"/>
      <c r="DP85" s="374"/>
      <c r="DQ85" s="374"/>
      <c r="DR85" s="374"/>
      <c r="DS85" s="361"/>
      <c r="DT85" s="361"/>
      <c r="DU85" s="364">
        <f t="shared" ref="DU85" si="1089">COLUMN(W83)</f>
        <v>23</v>
      </c>
      <c r="DV85" s="364">
        <f t="shared" ref="DV85" si="1090">SUM(DU85)+DV86+1</f>
        <v>24</v>
      </c>
      <c r="DW85" s="364">
        <f t="shared" ref="DW85" si="1091">SUM(DV85)+DW86+1</f>
        <v>25</v>
      </c>
      <c r="DX85" s="364">
        <f t="shared" ref="DX85" si="1092">SUM(DW85)+DX86+1</f>
        <v>27</v>
      </c>
      <c r="DY85" s="364">
        <f t="shared" ref="DY85" si="1093">SUM(DX85)+DY86+1</f>
        <v>28</v>
      </c>
      <c r="DZ85" s="364">
        <f t="shared" ref="DZ85" si="1094">SUM(DY85)+DZ86+1</f>
        <v>29</v>
      </c>
      <c r="EA85" s="364">
        <f t="shared" ref="EA85" si="1095">SUM(DZ85)+EA86+1</f>
        <v>31</v>
      </c>
      <c r="EB85" s="364">
        <f t="shared" ref="EB85" si="1096">SUM(EA85)+EB86+1</f>
        <v>32</v>
      </c>
      <c r="EC85" s="364">
        <f t="shared" ref="EC85" si="1097">SUM(EB85)+EC86+1</f>
        <v>33</v>
      </c>
      <c r="ED85" s="364">
        <f t="shared" ref="ED85" si="1098">SUM(EC85)+ED86+1</f>
        <v>35</v>
      </c>
      <c r="EE85" s="364">
        <f t="shared" ref="EE85" si="1099">SUM(ED85)+EE86+1</f>
        <v>36</v>
      </c>
      <c r="EF85" s="364">
        <f t="shared" ref="EF85" si="1100">SUM(EE85)+EF86+1</f>
        <v>37</v>
      </c>
      <c r="EG85" s="364">
        <f t="shared" ref="EG85" si="1101">SUM(EF85)+EG86+1</f>
        <v>39</v>
      </c>
      <c r="EH85" s="364">
        <f t="shared" ref="EH85" si="1102">SUM(EG85)+EH86+1</f>
        <v>40</v>
      </c>
      <c r="EI85" s="364">
        <f t="shared" ref="EI85" si="1103">SUM(EH85)+EI86+1</f>
        <v>41</v>
      </c>
      <c r="EJ85" s="364">
        <f t="shared" ref="EJ85" si="1104">SUM(EI85)+EJ86+1</f>
        <v>43</v>
      </c>
      <c r="EK85" s="364">
        <f t="shared" ref="EK85" si="1105">SUM(EJ85)+EK86+1</f>
        <v>44</v>
      </c>
      <c r="EL85" s="364">
        <f t="shared" ref="EL85" si="1106">SUM(EK85)+EL86+1</f>
        <v>45</v>
      </c>
      <c r="EM85" s="364">
        <f t="shared" ref="EM85" si="1107">SUM(EL85)+EM86+1</f>
        <v>47</v>
      </c>
      <c r="EN85" s="364">
        <f t="shared" ref="EN85" si="1108">SUM(EM85)+EN86+1</f>
        <v>48</v>
      </c>
      <c r="EO85" s="364">
        <f t="shared" ref="EO85" si="1109">SUM(EN85)+EO86+1</f>
        <v>49</v>
      </c>
      <c r="EP85" s="364">
        <f t="shared" ref="EP85" si="1110">SUM(EO85)+EP86+1</f>
        <v>51</v>
      </c>
      <c r="EQ85" s="364">
        <f t="shared" ref="EQ85" si="1111">SUM(EP85)+EQ86+1</f>
        <v>52</v>
      </c>
      <c r="ER85" s="364">
        <f t="shared" ref="ER85" si="1112">SUM(EQ85)+ER86+1</f>
        <v>53</v>
      </c>
      <c r="ES85" s="364">
        <f t="shared" ref="ES85" si="1113">SUM(ER85)+ES86+1</f>
        <v>55</v>
      </c>
      <c r="ET85" s="364">
        <f t="shared" ref="ET85" si="1114">SUM(ES85)+ET86+1</f>
        <v>56</v>
      </c>
      <c r="EU85" s="364">
        <f t="shared" ref="EU85" si="1115">SUM(ET85)+EU86+1</f>
        <v>57</v>
      </c>
      <c r="EV85" s="364">
        <f t="shared" ref="EV85" si="1116">SUM(EU85)+EV86+1</f>
        <v>59</v>
      </c>
      <c r="EW85" s="364">
        <f t="shared" ref="EW85" si="1117">SUM(EV85)+EW86+1</f>
        <v>60</v>
      </c>
      <c r="EX85" s="364">
        <f t="shared" ref="EX85" si="1118">SUM(EW85)+EX86+1</f>
        <v>61</v>
      </c>
      <c r="EY85" s="364">
        <f t="shared" ref="EY85" si="1119">SUM(EX85)+EY86+1</f>
        <v>63</v>
      </c>
      <c r="EZ85" s="364">
        <f t="shared" ref="EZ85" si="1120">SUM(EY85)+EZ86+1</f>
        <v>64</v>
      </c>
      <c r="FA85" s="364">
        <f t="shared" ref="FA85" si="1121">SUM(EZ85)+FA86+1</f>
        <v>65</v>
      </c>
      <c r="FB85" s="364">
        <f t="shared" ref="FB85" si="1122">SUM(FA85)+FB86+1</f>
        <v>67</v>
      </c>
      <c r="FC85" s="364">
        <f t="shared" ref="FC85" si="1123">SUM(FB85)+FC86+1</f>
        <v>68</v>
      </c>
      <c r="FD85" s="364">
        <f t="shared" ref="FD85" si="1124">SUM(FC85)+FD86+1</f>
        <v>69</v>
      </c>
      <c r="FE85" s="361"/>
      <c r="FF85" s="361"/>
      <c r="FG85" s="361"/>
      <c r="FH85" s="361"/>
      <c r="FI85" s="361"/>
      <c r="FJ85" s="361"/>
      <c r="FK85" s="361"/>
      <c r="FL85" s="361"/>
      <c r="FM85" s="361"/>
      <c r="FN85" s="361"/>
      <c r="FO85" s="361"/>
      <c r="FP85" s="361"/>
      <c r="FQ85" s="361"/>
      <c r="FR85" s="361"/>
      <c r="FS85" s="361"/>
      <c r="FT85" s="361"/>
      <c r="FU85" s="361"/>
      <c r="FV85" s="361"/>
      <c r="FW85" s="361"/>
      <c r="FX85" s="361"/>
      <c r="FY85" s="361"/>
      <c r="FZ85" s="361"/>
      <c r="GA85" s="361"/>
      <c r="GB85" s="361"/>
      <c r="GC85" s="361"/>
      <c r="GD85" s="361"/>
      <c r="GE85" s="361"/>
      <c r="GF85" s="361"/>
      <c r="GG85" s="297"/>
      <c r="GH85" s="297"/>
      <c r="GI85" s="297"/>
      <c r="GJ85" s="297"/>
      <c r="GK85" s="297"/>
      <c r="GL85" s="297"/>
      <c r="GM85" s="297"/>
      <c r="GN85" s="297"/>
      <c r="GO85" s="297"/>
      <c r="GP85" s="297"/>
      <c r="GQ85" s="297"/>
      <c r="GR85" s="297"/>
      <c r="GS85" s="297"/>
      <c r="GT85" s="297"/>
      <c r="GU85" s="297"/>
      <c r="GV85" s="297"/>
      <c r="GW85" s="297"/>
      <c r="GX85" s="297"/>
      <c r="GY85" s="297"/>
      <c r="GZ85" s="297"/>
    </row>
    <row r="86" spans="1:211" s="347" customFormat="1" ht="15" customHeight="1" thickBot="1" x14ac:dyDescent="0.25">
      <c r="A86" s="192">
        <f>SWDATA!O71</f>
        <v>0</v>
      </c>
      <c r="B86" s="192">
        <f>SWDATA!M71</f>
        <v>0</v>
      </c>
      <c r="C86" s="201">
        <f>IF(AND(SWDATA!M71=1,SWDATA!Q71="promotions"),SWDATA!P71,0)</f>
        <v>0</v>
      </c>
      <c r="D86" s="200">
        <f>ROW(SWDATA!M71)</f>
        <v>71</v>
      </c>
      <c r="E86" s="202">
        <f ca="1">IF(AND(B86=1,UPPER(HLOOKUP(D86,'Metrics &amp; Attributes View'!$13:$31,19,0))="SBOM"),1,0)</f>
        <v>0</v>
      </c>
      <c r="F86" s="203">
        <f t="shared" si="271"/>
        <v>1</v>
      </c>
      <c r="G86" s="192" t="str">
        <f t="shared" si="272"/>
        <v/>
      </c>
      <c r="H86" s="204"/>
      <c r="I86" s="382"/>
      <c r="J86" s="237">
        <f t="shared" si="273"/>
        <v>0</v>
      </c>
      <c r="K86" s="238" t="str">
        <f t="shared" si="274"/>
        <v/>
      </c>
      <c r="L86" s="338"/>
      <c r="M86" s="342"/>
      <c r="N86" s="336" t="str">
        <f>IF(LEN(SWDATA!F71)=0,"",N85)</f>
        <v/>
      </c>
      <c r="O86" s="295" t="str">
        <f>IF(LEN(SWDATA!G71)=0,"",O85)</f>
        <v/>
      </c>
      <c r="P86" s="296" t="str">
        <f>IF(LEN(SWDATA!C71)=0,"",SWDATA!C71)</f>
        <v/>
      </c>
      <c r="Q86" s="310" t="str">
        <f t="shared" si="198"/>
        <v/>
      </c>
      <c r="R86" s="223" t="s">
        <v>262</v>
      </c>
      <c r="S86" s="224" t="s">
        <v>579</v>
      </c>
      <c r="T86" s="224"/>
      <c r="U86" s="263" t="s">
        <v>591</v>
      </c>
      <c r="V86" s="205" t="s">
        <v>221</v>
      </c>
      <c r="W86" s="265">
        <f>IF(OR(Is_Loading,LEN($A86)=0),"",SWDATA!P71)</f>
        <v>0</v>
      </c>
      <c r="X86" s="266">
        <f>IF(OR(Is_Loading,LEN($A86)=0),"",SWDATA!Q71)</f>
        <v>0</v>
      </c>
      <c r="Y86" s="266">
        <f>IF(OR(Is_Loading,LEN($A86)=0),"",SWDATA!R71)</f>
        <v>0</v>
      </c>
      <c r="Z86" s="265" t="str">
        <f t="shared" si="1088"/>
        <v/>
      </c>
      <c r="AA86" s="265">
        <f>IF(OR(Is_Loading,LEN($A86)=0),"",SWDATA!T71)</f>
        <v>0</v>
      </c>
      <c r="AB86" s="266">
        <f>IF(OR(Is_Loading,LEN($A86)=0),"",SWDATA!U71)</f>
        <v>0</v>
      </c>
      <c r="AC86" s="266">
        <f>IF(OR(Is_Loading,LEN($A86)=0),"",SWDATA!V71)</f>
        <v>0</v>
      </c>
      <c r="AD86" s="265" t="str">
        <f t="shared" si="276"/>
        <v/>
      </c>
      <c r="AE86" s="265">
        <f>IF(OR(Is_Loading,LEN($A86)=0),"",SWDATA!X71)</f>
        <v>0</v>
      </c>
      <c r="AF86" s="266">
        <f>IF(OR(Is_Loading,LEN($A86)=0),"",SWDATA!Y71)</f>
        <v>0</v>
      </c>
      <c r="AG86" s="266">
        <f>IF(OR(Is_Loading,LEN($A86)=0),"",SWDATA!Z71)</f>
        <v>0</v>
      </c>
      <c r="AH86" s="265" t="str">
        <f t="shared" si="277"/>
        <v/>
      </c>
      <c r="AI86" s="265">
        <f>IF(OR(Is_Loading,LEN($A86)=0),"",SWDATA!AB71)</f>
        <v>0</v>
      </c>
      <c r="AJ86" s="266">
        <f>IF(OR(Is_Loading,LEN($A86)=0),"",SWDATA!AC71)</f>
        <v>0</v>
      </c>
      <c r="AK86" s="266">
        <f>IF(OR(Is_Loading,LEN($A86)=0),"",SWDATA!AD71)</f>
        <v>0</v>
      </c>
      <c r="AL86" s="265" t="str">
        <f t="shared" si="278"/>
        <v/>
      </c>
      <c r="AM86" s="265">
        <f>IF(OR(Is_Loading,LEN($A86)=0),"",SWDATA!AF71)</f>
        <v>0</v>
      </c>
      <c r="AN86" s="266">
        <f>IF(OR(Is_Loading,LEN($A86)=0),"",SWDATA!AG71)</f>
        <v>0</v>
      </c>
      <c r="AO86" s="320">
        <f>IF(OR(Is_Loading,LEN($A86)=0),"",SWDATA!AH71)</f>
        <v>0</v>
      </c>
      <c r="AP86" s="317" t="str">
        <f t="shared" si="279"/>
        <v/>
      </c>
      <c r="AQ86" s="265">
        <f>IF(OR(Is_Loading,LEN($A86)=0),"",SWDATA!AJ71)</f>
        <v>0</v>
      </c>
      <c r="AR86" s="266">
        <f>IF(OR(Is_Loading,LEN($A86)=0),"",SWDATA!AK71)</f>
        <v>0</v>
      </c>
      <c r="AS86" s="266">
        <f>IF(OR(Is_Loading,LEN($A86)=0),"",SWDATA!AL71)</f>
        <v>0</v>
      </c>
      <c r="AT86" s="265" t="str">
        <f t="shared" si="280"/>
        <v/>
      </c>
      <c r="AU86" s="265">
        <f>IF(OR(Is_Loading,LEN($A86)=0),"",SWDATA!AN71)</f>
        <v>0</v>
      </c>
      <c r="AV86" s="266">
        <f>IF(OR(Is_Loading,LEN($A86)=0),"",SWDATA!AO71)</f>
        <v>0</v>
      </c>
      <c r="AW86" s="266">
        <f>IF(OR(Is_Loading,LEN($A86)=0),"",SWDATA!AP71)</f>
        <v>0</v>
      </c>
      <c r="AX86" s="265" t="str">
        <f t="shared" si="281"/>
        <v/>
      </c>
      <c r="AY86" s="265">
        <f>IF(OR(Is_Loading,LEN($A86)=0),"",SWDATA!AR71)</f>
        <v>0</v>
      </c>
      <c r="AZ86" s="266">
        <f>IF(OR(Is_Loading,LEN($A86)=0),"",SWDATA!AS71)</f>
        <v>0</v>
      </c>
      <c r="BA86" s="266">
        <f>IF(OR(Is_Loading,LEN($A86)=0),"",SWDATA!AT71)</f>
        <v>0</v>
      </c>
      <c r="BB86" s="265" t="str">
        <f t="shared" si="282"/>
        <v/>
      </c>
      <c r="BC86" s="265">
        <f>IF(OR(Is_Loading,LEN($A86)=0),"",SWDATA!AV71)</f>
        <v>0</v>
      </c>
      <c r="BD86" s="266">
        <f>IF(OR(Is_Loading,LEN($A86)=0),"",SWDATA!AW71)</f>
        <v>0</v>
      </c>
      <c r="BE86" s="320">
        <f>IF(OR(Is_Loading,LEN($A86)=0),"",SWDATA!AX71)</f>
        <v>0</v>
      </c>
      <c r="BF86" s="317" t="str">
        <f t="shared" si="283"/>
        <v/>
      </c>
      <c r="BG86"/>
      <c r="BH86"/>
      <c r="BI86"/>
      <c r="BJ86"/>
      <c r="BK86"/>
      <c r="BL86"/>
      <c r="BM86"/>
      <c r="BN86"/>
      <c r="BO86"/>
      <c r="BP86"/>
      <c r="BQ86"/>
      <c r="BR86"/>
      <c r="BS86"/>
      <c r="BT86"/>
      <c r="BU86"/>
      <c r="BV86"/>
      <c r="BW86"/>
      <c r="BX86"/>
      <c r="BY86"/>
      <c r="BZ86"/>
      <c r="CA86"/>
      <c r="CB86"/>
      <c r="CC86"/>
      <c r="CD86"/>
      <c r="CE86"/>
      <c r="CF86"/>
      <c r="CG86"/>
      <c r="CH86"/>
      <c r="CI86"/>
      <c r="CJ86"/>
      <c r="CK86"/>
      <c r="CL86"/>
      <c r="CM86"/>
      <c r="CN86" s="201"/>
      <c r="CO86" s="201"/>
      <c r="CP86" s="201"/>
      <c r="CQ86" s="201"/>
      <c r="CR86" s="201"/>
      <c r="CS86" s="201"/>
      <c r="CT86" s="201"/>
      <c r="CU86" s="201"/>
      <c r="CV86" s="201"/>
      <c r="CW86" s="201"/>
      <c r="CX86" s="201"/>
      <c r="CY86" s="201"/>
      <c r="CZ86" s="201"/>
      <c r="DA86" s="201"/>
      <c r="DB86" s="201"/>
      <c r="DC86" s="201"/>
      <c r="DD86" s="201"/>
      <c r="DE86" s="201"/>
      <c r="DF86" s="201"/>
      <c r="DG86" s="201"/>
      <c r="DH86" s="201"/>
      <c r="DI86" s="201"/>
      <c r="DJ86" s="201"/>
      <c r="DK86" s="201"/>
      <c r="DL86" s="201"/>
      <c r="DM86" s="201"/>
      <c r="DN86" s="201"/>
      <c r="DO86" s="374"/>
      <c r="DP86" s="374"/>
      <c r="DQ86" s="374"/>
      <c r="DR86" s="374"/>
      <c r="DS86" s="361"/>
      <c r="DT86" s="375"/>
      <c r="DU86" s="364"/>
      <c r="DV86" s="364"/>
      <c r="DW86" s="364"/>
      <c r="DX86" s="364">
        <v>1</v>
      </c>
      <c r="DY86" s="364">
        <f t="shared" ref="DY86:DY88" si="1125">DV86</f>
        <v>0</v>
      </c>
      <c r="DZ86" s="364">
        <f t="shared" ref="DZ86:DZ88" si="1126">DW86</f>
        <v>0</v>
      </c>
      <c r="EA86" s="364">
        <f t="shared" ref="EA86:EA88" si="1127">DX86</f>
        <v>1</v>
      </c>
      <c r="EB86" s="364">
        <f t="shared" ref="EB86:EB88" si="1128">DY86</f>
        <v>0</v>
      </c>
      <c r="EC86" s="364">
        <f t="shared" ref="EC86:EC88" si="1129">DZ86</f>
        <v>0</v>
      </c>
      <c r="ED86" s="364">
        <f t="shared" ref="ED86:ED88" si="1130">EA86</f>
        <v>1</v>
      </c>
      <c r="EE86" s="364">
        <f t="shared" ref="EE86:EE88" si="1131">EB86</f>
        <v>0</v>
      </c>
      <c r="EF86" s="364">
        <f t="shared" ref="EF86:EF88" si="1132">EC86</f>
        <v>0</v>
      </c>
      <c r="EG86" s="364">
        <f t="shared" ref="EG86:EG88" si="1133">ED86</f>
        <v>1</v>
      </c>
      <c r="EH86" s="364">
        <f t="shared" ref="EH86:EH88" si="1134">EE86</f>
        <v>0</v>
      </c>
      <c r="EI86" s="364">
        <f t="shared" ref="EI86:EI88" si="1135">EF86</f>
        <v>0</v>
      </c>
      <c r="EJ86" s="364">
        <f t="shared" ref="EJ86:EJ88" si="1136">EG86</f>
        <v>1</v>
      </c>
      <c r="EK86" s="364">
        <f t="shared" ref="EK86:EK88" si="1137">EH86</f>
        <v>0</v>
      </c>
      <c r="EL86" s="364">
        <f t="shared" ref="EL86:EL88" si="1138">EI86</f>
        <v>0</v>
      </c>
      <c r="EM86" s="364">
        <f t="shared" ref="EM86:EM88" si="1139">EJ86</f>
        <v>1</v>
      </c>
      <c r="EN86" s="364">
        <f t="shared" ref="EN86:EN88" si="1140">EK86</f>
        <v>0</v>
      </c>
      <c r="EO86" s="364">
        <f t="shared" ref="EO86:EO88" si="1141">EL86</f>
        <v>0</v>
      </c>
      <c r="EP86" s="364">
        <f t="shared" ref="EP86:EP88" si="1142">EM86</f>
        <v>1</v>
      </c>
      <c r="EQ86" s="364">
        <f t="shared" ref="EQ86:EQ88" si="1143">EN86</f>
        <v>0</v>
      </c>
      <c r="ER86" s="364">
        <f t="shared" ref="ER86:ER88" si="1144">EO86</f>
        <v>0</v>
      </c>
      <c r="ES86" s="364">
        <f t="shared" ref="ES86:ES88" si="1145">EP86</f>
        <v>1</v>
      </c>
      <c r="ET86" s="364">
        <f t="shared" ref="ET86:ET88" si="1146">EQ86</f>
        <v>0</v>
      </c>
      <c r="EU86" s="364">
        <f t="shared" ref="EU86:EU88" si="1147">ER86</f>
        <v>0</v>
      </c>
      <c r="EV86" s="364">
        <f t="shared" ref="EV86:EV88" si="1148">ES86</f>
        <v>1</v>
      </c>
      <c r="EW86" s="364">
        <f t="shared" ref="EW86:EW88" si="1149">ET86</f>
        <v>0</v>
      </c>
      <c r="EX86" s="364">
        <f t="shared" ref="EX86:EX88" si="1150">EU86</f>
        <v>0</v>
      </c>
      <c r="EY86" s="364">
        <f t="shared" ref="EY86:EY88" si="1151">EV86</f>
        <v>1</v>
      </c>
      <c r="EZ86" s="364">
        <f t="shared" ref="EZ86:EZ88" si="1152">EW86</f>
        <v>0</v>
      </c>
      <c r="FA86" s="364">
        <f t="shared" ref="FA86:FA88" si="1153">EX86</f>
        <v>0</v>
      </c>
      <c r="FB86" s="364">
        <f t="shared" ref="FB86:FB88" si="1154">EY86</f>
        <v>1</v>
      </c>
      <c r="FC86" s="364">
        <f t="shared" ref="FC86:FC88" si="1155">EZ86</f>
        <v>0</v>
      </c>
      <c r="FD86" s="364">
        <f t="shared" ref="FD86:FD88" si="1156">FA86</f>
        <v>0</v>
      </c>
      <c r="FE86" s="377"/>
      <c r="FF86" s="361"/>
      <c r="FG86" s="361"/>
      <c r="FH86" s="361"/>
      <c r="FI86" s="361"/>
      <c r="FJ86" s="361"/>
      <c r="FK86" s="361"/>
      <c r="FL86" s="361"/>
      <c r="FM86" s="361"/>
      <c r="FN86" s="361"/>
      <c r="FO86" s="361"/>
      <c r="FP86" s="361"/>
      <c r="FQ86" s="361"/>
      <c r="FR86" s="361"/>
      <c r="FS86" s="361"/>
      <c r="FT86" s="361"/>
      <c r="FU86" s="361"/>
      <c r="FV86" s="361"/>
      <c r="FW86" s="361"/>
      <c r="FX86" s="361"/>
      <c r="FY86" s="361"/>
      <c r="FZ86" s="361"/>
      <c r="GA86" s="361"/>
      <c r="GB86" s="361"/>
      <c r="GC86" s="361"/>
      <c r="GD86" s="361"/>
      <c r="GE86" s="361"/>
      <c r="GF86" s="361"/>
      <c r="GG86" s="297"/>
      <c r="GH86" s="297"/>
      <c r="GI86" s="297"/>
      <c r="GJ86" s="297"/>
      <c r="GK86" s="297"/>
      <c r="GL86" s="297"/>
      <c r="GM86" s="297"/>
      <c r="GN86" s="297"/>
      <c r="GO86" s="297"/>
      <c r="GP86" s="297"/>
      <c r="GQ86" s="297"/>
      <c r="GR86" s="297"/>
      <c r="GS86" s="297"/>
      <c r="GT86" s="297"/>
      <c r="GU86" s="297"/>
      <c r="GV86" s="297"/>
      <c r="GW86" s="297"/>
      <c r="GX86" s="297"/>
      <c r="GY86" s="297"/>
      <c r="GZ86" s="297"/>
      <c r="HA86" s="297"/>
      <c r="HB86" s="297"/>
      <c r="HC86" s="297"/>
    </row>
    <row r="87" spans="1:211" s="347" customFormat="1" ht="15" customHeight="1" thickTop="1" x14ac:dyDescent="0.2">
      <c r="A87" s="192">
        <f>SWDATA!O72</f>
        <v>0</v>
      </c>
      <c r="B87" s="192">
        <f>SWDATA!M72</f>
        <v>0</v>
      </c>
      <c r="C87" s="201">
        <f>IF(AND(SWDATA!M72=1,SWDATA!Q72="promotions"),SWDATA!P72,0)</f>
        <v>0</v>
      </c>
      <c r="D87" s="200">
        <f>ROW(SWDATA!M72)</f>
        <v>72</v>
      </c>
      <c r="E87" s="202">
        <f t="shared" ref="E87:E90" si="1157">B87</f>
        <v>0</v>
      </c>
      <c r="F87" s="203">
        <f t="shared" si="271"/>
        <v>1</v>
      </c>
      <c r="G87" s="192" t="str">
        <f t="shared" si="272"/>
        <v/>
      </c>
      <c r="H87" s="204"/>
      <c r="I87" s="382"/>
      <c r="J87" s="237">
        <f t="shared" si="273"/>
        <v>0</v>
      </c>
      <c r="K87" s="238" t="str">
        <f t="shared" si="274"/>
        <v/>
      </c>
      <c r="L87" s="338"/>
      <c r="M87" s="341"/>
      <c r="N87" s="336" t="str">
        <f>IF(LEN(SWDATA!F72)=0,"",N86)</f>
        <v/>
      </c>
      <c r="O87" s="295" t="str">
        <f>IF(LEN(SWDATA!G72)=0,"",O86)</f>
        <v/>
      </c>
      <c r="P87" s="296" t="str">
        <f>IF(LEN(SWDATA!C72)=0,"",SWDATA!C72)</f>
        <v/>
      </c>
      <c r="Q87" s="310" t="str">
        <f t="shared" si="198"/>
        <v/>
      </c>
      <c r="R87" s="223" t="s">
        <v>261</v>
      </c>
      <c r="S87" s="224" t="s">
        <v>485</v>
      </c>
      <c r="T87" s="224"/>
      <c r="U87" s="264" t="s">
        <v>581</v>
      </c>
      <c r="V87" s="205" t="s">
        <v>221</v>
      </c>
      <c r="W87" s="265">
        <f>IF(OR(Is_Loading,LEN($A87)=0),"",SWDATA!P72)</f>
        <v>0</v>
      </c>
      <c r="X87" s="266">
        <f>IF(OR(Is_Loading,LEN($A87)=0),"",SWDATA!Q72)</f>
        <v>0</v>
      </c>
      <c r="Y87" s="266">
        <f>IF(OR(Is_Loading,LEN($A87)=0),"",SWDATA!R72)</f>
        <v>0</v>
      </c>
      <c r="Z87" s="265" t="str">
        <f t="shared" ref="Z87" si="1158">IF($A87=0,"",CHOOSE($F87,SUM(W87:Y87),SUM(W87:Y87)/3,Y87))</f>
        <v/>
      </c>
      <c r="AA87" s="265">
        <f>IF(OR(Is_Loading,LEN($A87)=0),"",SWDATA!T72)</f>
        <v>0</v>
      </c>
      <c r="AB87" s="266">
        <f>IF(OR(Is_Loading,LEN($A87)=0),"",SWDATA!U72)</f>
        <v>0</v>
      </c>
      <c r="AC87" s="266">
        <f>IF(OR(Is_Loading,LEN($A87)=0),"",SWDATA!V72)</f>
        <v>0</v>
      </c>
      <c r="AD87" s="265" t="str">
        <f t="shared" si="276"/>
        <v/>
      </c>
      <c r="AE87" s="265">
        <f>IF(OR(Is_Loading,LEN($A87)=0),"",SWDATA!X72)</f>
        <v>0</v>
      </c>
      <c r="AF87" s="266">
        <f>IF(OR(Is_Loading,LEN($A87)=0),"",SWDATA!Y72)</f>
        <v>0</v>
      </c>
      <c r="AG87" s="266">
        <f>IF(OR(Is_Loading,LEN($A87)=0),"",SWDATA!Z72)</f>
        <v>0</v>
      </c>
      <c r="AH87" s="265" t="str">
        <f t="shared" si="277"/>
        <v/>
      </c>
      <c r="AI87" s="265">
        <f>IF(OR(Is_Loading,LEN($A87)=0),"",SWDATA!AB72)</f>
        <v>0</v>
      </c>
      <c r="AJ87" s="266">
        <f>IF(OR(Is_Loading,LEN($A87)=0),"",SWDATA!AC72)</f>
        <v>0</v>
      </c>
      <c r="AK87" s="266">
        <f>IF(OR(Is_Loading,LEN($A87)=0),"",SWDATA!AD72)</f>
        <v>0</v>
      </c>
      <c r="AL87" s="265" t="str">
        <f t="shared" si="278"/>
        <v/>
      </c>
      <c r="AM87" s="265">
        <f>IF(OR(Is_Loading,LEN($A87)=0),"",SWDATA!AF72)</f>
        <v>0</v>
      </c>
      <c r="AN87" s="266">
        <f>IF(OR(Is_Loading,LEN($A87)=0),"",SWDATA!AG72)</f>
        <v>0</v>
      </c>
      <c r="AO87" s="320">
        <f>IF(OR(Is_Loading,LEN($A87)=0),"",SWDATA!AH72)</f>
        <v>0</v>
      </c>
      <c r="AP87" s="317" t="str">
        <f t="shared" si="279"/>
        <v/>
      </c>
      <c r="AQ87" s="265">
        <f>IF(OR(Is_Loading,LEN($A87)=0),"",SWDATA!AJ72)</f>
        <v>0</v>
      </c>
      <c r="AR87" s="266">
        <f>IF(OR(Is_Loading,LEN($A87)=0),"",SWDATA!AK72)</f>
        <v>0</v>
      </c>
      <c r="AS87" s="266">
        <f>IF(OR(Is_Loading,LEN($A87)=0),"",SWDATA!AL72)</f>
        <v>0</v>
      </c>
      <c r="AT87" s="265" t="str">
        <f t="shared" si="280"/>
        <v/>
      </c>
      <c r="AU87" s="265">
        <f>IF(OR(Is_Loading,LEN($A87)=0),"",SWDATA!AN72)</f>
        <v>0</v>
      </c>
      <c r="AV87" s="266">
        <f>IF(OR(Is_Loading,LEN($A87)=0),"",SWDATA!AO72)</f>
        <v>0</v>
      </c>
      <c r="AW87" s="266">
        <f>IF(OR(Is_Loading,LEN($A87)=0),"",SWDATA!AP72)</f>
        <v>0</v>
      </c>
      <c r="AX87" s="265" t="str">
        <f t="shared" si="281"/>
        <v/>
      </c>
      <c r="AY87" s="265">
        <f>IF(OR(Is_Loading,LEN($A87)=0),"",SWDATA!AR72)</f>
        <v>0</v>
      </c>
      <c r="AZ87" s="266">
        <f>IF(OR(Is_Loading,LEN($A87)=0),"",SWDATA!AS72)</f>
        <v>0</v>
      </c>
      <c r="BA87" s="266">
        <f>IF(OR(Is_Loading,LEN($A87)=0),"",SWDATA!AT72)</f>
        <v>0</v>
      </c>
      <c r="BB87" s="265" t="str">
        <f t="shared" si="282"/>
        <v/>
      </c>
      <c r="BC87" s="265">
        <f>IF(OR(Is_Loading,LEN($A87)=0),"",SWDATA!AV72)</f>
        <v>0</v>
      </c>
      <c r="BD87" s="266">
        <f>IF(OR(Is_Loading,LEN($A87)=0),"",SWDATA!AW72)</f>
        <v>0</v>
      </c>
      <c r="BE87" s="320">
        <f>IF(OR(Is_Loading,LEN($A87)=0),"",SWDATA!AX72)</f>
        <v>0</v>
      </c>
      <c r="BF87" s="317" t="str">
        <f t="shared" si="283"/>
        <v/>
      </c>
      <c r="BG87"/>
      <c r="BH87"/>
      <c r="BI87"/>
      <c r="BJ87"/>
      <c r="BK87"/>
      <c r="BL87"/>
      <c r="BM87"/>
      <c r="BN87"/>
      <c r="BO87"/>
      <c r="BP87"/>
      <c r="BQ87"/>
      <c r="BR87"/>
      <c r="BS87"/>
      <c r="BT87"/>
      <c r="BU87"/>
      <c r="BV87"/>
      <c r="BW87"/>
      <c r="BX87"/>
      <c r="BY87"/>
      <c r="BZ87"/>
      <c r="CA87"/>
      <c r="CB87"/>
      <c r="CC87"/>
      <c r="CD87"/>
      <c r="CE87"/>
      <c r="CF87"/>
      <c r="CG87"/>
      <c r="CH87"/>
      <c r="CI87"/>
      <c r="CJ87"/>
      <c r="CK87"/>
      <c r="CL87"/>
      <c r="CM87"/>
      <c r="CN87" s="201"/>
      <c r="CO87" s="201"/>
      <c r="CP87" s="201"/>
      <c r="CQ87" s="201"/>
      <c r="CR87" s="201"/>
      <c r="CS87" s="201"/>
      <c r="CT87" s="201"/>
      <c r="CU87" s="201"/>
      <c r="CV87" s="201"/>
      <c r="CW87" s="201"/>
      <c r="CX87" s="201"/>
      <c r="CY87" s="201"/>
      <c r="CZ87" s="201"/>
      <c r="DA87" s="201"/>
      <c r="DB87" s="201"/>
      <c r="DC87" s="201"/>
      <c r="DD87" s="201"/>
      <c r="DE87" s="201"/>
      <c r="DF87" s="201"/>
      <c r="DG87" s="201"/>
      <c r="DH87" s="201"/>
      <c r="DI87" s="201"/>
      <c r="DJ87" s="201"/>
      <c r="DK87" s="201"/>
      <c r="DL87" s="201"/>
      <c r="DM87" s="201"/>
      <c r="DN87" s="201"/>
      <c r="DO87" s="374"/>
      <c r="DP87" s="374"/>
      <c r="DQ87" s="374"/>
      <c r="DR87" s="374"/>
      <c r="DS87" s="361"/>
      <c r="DT87" s="361"/>
      <c r="DU87" s="364"/>
      <c r="DV87" s="364"/>
      <c r="DW87" s="364"/>
      <c r="DX87" s="364">
        <v>1</v>
      </c>
      <c r="DY87" s="364">
        <f t="shared" si="1125"/>
        <v>0</v>
      </c>
      <c r="DZ87" s="364">
        <f t="shared" si="1126"/>
        <v>0</v>
      </c>
      <c r="EA87" s="364">
        <f t="shared" si="1127"/>
        <v>1</v>
      </c>
      <c r="EB87" s="364">
        <f t="shared" si="1128"/>
        <v>0</v>
      </c>
      <c r="EC87" s="364">
        <f t="shared" si="1129"/>
        <v>0</v>
      </c>
      <c r="ED87" s="364">
        <f t="shared" si="1130"/>
        <v>1</v>
      </c>
      <c r="EE87" s="364">
        <f t="shared" si="1131"/>
        <v>0</v>
      </c>
      <c r="EF87" s="364">
        <f t="shared" si="1132"/>
        <v>0</v>
      </c>
      <c r="EG87" s="364">
        <f t="shared" si="1133"/>
        <v>1</v>
      </c>
      <c r="EH87" s="364">
        <f t="shared" si="1134"/>
        <v>0</v>
      </c>
      <c r="EI87" s="364">
        <f t="shared" si="1135"/>
        <v>0</v>
      </c>
      <c r="EJ87" s="364">
        <f t="shared" si="1136"/>
        <v>1</v>
      </c>
      <c r="EK87" s="364">
        <f t="shared" si="1137"/>
        <v>0</v>
      </c>
      <c r="EL87" s="364">
        <f t="shared" si="1138"/>
        <v>0</v>
      </c>
      <c r="EM87" s="364">
        <f t="shared" si="1139"/>
        <v>1</v>
      </c>
      <c r="EN87" s="364">
        <f t="shared" si="1140"/>
        <v>0</v>
      </c>
      <c r="EO87" s="364">
        <f t="shared" si="1141"/>
        <v>0</v>
      </c>
      <c r="EP87" s="364">
        <f t="shared" si="1142"/>
        <v>1</v>
      </c>
      <c r="EQ87" s="364">
        <f t="shared" si="1143"/>
        <v>0</v>
      </c>
      <c r="ER87" s="364">
        <f t="shared" si="1144"/>
        <v>0</v>
      </c>
      <c r="ES87" s="364">
        <f t="shared" si="1145"/>
        <v>1</v>
      </c>
      <c r="ET87" s="364">
        <f t="shared" si="1146"/>
        <v>0</v>
      </c>
      <c r="EU87" s="364">
        <f t="shared" si="1147"/>
        <v>0</v>
      </c>
      <c r="EV87" s="364">
        <f t="shared" si="1148"/>
        <v>1</v>
      </c>
      <c r="EW87" s="364">
        <f t="shared" si="1149"/>
        <v>0</v>
      </c>
      <c r="EX87" s="364">
        <f t="shared" si="1150"/>
        <v>0</v>
      </c>
      <c r="EY87" s="364">
        <f t="shared" si="1151"/>
        <v>1</v>
      </c>
      <c r="EZ87" s="364">
        <f t="shared" si="1152"/>
        <v>0</v>
      </c>
      <c r="FA87" s="364">
        <f t="shared" si="1153"/>
        <v>0</v>
      </c>
      <c r="FB87" s="364">
        <f t="shared" si="1154"/>
        <v>1</v>
      </c>
      <c r="FC87" s="364">
        <f t="shared" si="1155"/>
        <v>0</v>
      </c>
      <c r="FD87" s="364">
        <f t="shared" si="1156"/>
        <v>0</v>
      </c>
      <c r="FE87" s="361"/>
      <c r="FF87" s="361"/>
      <c r="FG87" s="361"/>
      <c r="FH87" s="361"/>
      <c r="FI87" s="361"/>
      <c r="FJ87" s="361"/>
      <c r="FK87" s="361"/>
      <c r="FL87" s="361"/>
      <c r="FM87" s="361"/>
      <c r="FN87" s="361"/>
      <c r="FO87" s="361"/>
      <c r="FP87" s="361"/>
      <c r="FQ87" s="361"/>
      <c r="FR87" s="361"/>
      <c r="FS87" s="361"/>
      <c r="FT87" s="361"/>
      <c r="FU87" s="361"/>
      <c r="FV87" s="361"/>
      <c r="FW87" s="361"/>
      <c r="FX87" s="361"/>
      <c r="FY87" s="361"/>
      <c r="FZ87" s="361"/>
      <c r="GA87" s="361"/>
      <c r="GB87" s="361"/>
      <c r="GC87" s="361"/>
      <c r="GD87" s="361"/>
      <c r="GE87" s="361"/>
      <c r="GF87" s="361"/>
      <c r="GG87" s="297"/>
      <c r="GH87" s="297"/>
      <c r="GI87" s="297"/>
      <c r="GJ87" s="297"/>
      <c r="GK87" s="297"/>
      <c r="GL87" s="297"/>
      <c r="GM87" s="297"/>
      <c r="GN87" s="297"/>
      <c r="GO87" s="297"/>
      <c r="GP87" s="297"/>
      <c r="GQ87" s="297"/>
      <c r="GR87" s="297"/>
      <c r="GS87" s="297"/>
      <c r="GT87" s="297"/>
      <c r="GU87" s="297"/>
      <c r="GV87" s="297"/>
      <c r="GW87" s="297"/>
      <c r="GX87" s="297"/>
      <c r="GY87" s="297"/>
      <c r="GZ87" s="297"/>
    </row>
    <row r="88" spans="1:211" s="390" customFormat="1" ht="15" customHeight="1" thickBot="1" x14ac:dyDescent="0.25">
      <c r="A88" s="389">
        <f>SWDATA!O73</f>
        <v>0</v>
      </c>
      <c r="B88" s="389">
        <f>SWDATA!M73</f>
        <v>0</v>
      </c>
      <c r="C88" s="390">
        <f>IF(AND(SWDATA!M73=1,SWDATA!Q73="promotions"),SWDATA!P73,0)</f>
        <v>0</v>
      </c>
      <c r="D88" s="391">
        <f>ROW(SWDATA!M73)</f>
        <v>73</v>
      </c>
      <c r="E88" s="392">
        <f t="shared" si="1157"/>
        <v>0</v>
      </c>
      <c r="F88" s="393">
        <f t="shared" si="271"/>
        <v>1</v>
      </c>
      <c r="G88" s="389" t="str">
        <f t="shared" si="272"/>
        <v/>
      </c>
      <c r="H88" s="394"/>
      <c r="I88" s="395"/>
      <c r="J88" s="396">
        <f t="shared" si="273"/>
        <v>0</v>
      </c>
      <c r="K88" s="397" t="str">
        <f t="shared" si="274"/>
        <v/>
      </c>
      <c r="L88" s="398"/>
      <c r="M88" s="399"/>
      <c r="N88" s="400" t="str">
        <f>IF(LEN(SWDATA!F73)=0,"",N87)</f>
        <v/>
      </c>
      <c r="O88" s="401" t="str">
        <f>IF(LEN(SWDATA!G73)=0,"",O87)</f>
        <v/>
      </c>
      <c r="P88" s="402" t="str">
        <f>IF(LEN(SWDATA!C73)=0,"",SWDATA!C73)</f>
        <v/>
      </c>
      <c r="Q88" s="403" t="str">
        <f t="shared" ref="Q88:Q151" si="1159">P88</f>
        <v/>
      </c>
      <c r="R88" s="404" t="s">
        <v>261</v>
      </c>
      <c r="S88" s="405" t="s">
        <v>485</v>
      </c>
      <c r="T88" s="405"/>
      <c r="U88" s="406" t="s">
        <v>590</v>
      </c>
      <c r="V88" s="407" t="s">
        <v>221</v>
      </c>
      <c r="W88" s="408">
        <f>IF(OR(Is_Loading,LEN($A88)=0),"",SWDATA!P73)</f>
        <v>0</v>
      </c>
      <c r="X88" s="409">
        <f>IF(OR(Is_Loading,LEN($A88)=0),"",SWDATA!Q73)</f>
        <v>0</v>
      </c>
      <c r="Y88" s="409">
        <f>IF(OR(Is_Loading,LEN($A88)=0),"",SWDATA!R73)</f>
        <v>0</v>
      </c>
      <c r="Z88" s="408" t="str">
        <f t="shared" ref="Z88" si="1160">IF($A88=0,"",CHOOSE($F88,SUM(W88:Y88),SUM(W88:Y88)/3,Y88))</f>
        <v/>
      </c>
      <c r="AA88" s="408">
        <f>IF(OR(Is_Loading,LEN($A88)=0),"",SWDATA!T73)</f>
        <v>0</v>
      </c>
      <c r="AB88" s="409">
        <f>IF(OR(Is_Loading,LEN($A88)=0),"",SWDATA!U73)</f>
        <v>0</v>
      </c>
      <c r="AC88" s="409">
        <f>IF(OR(Is_Loading,LEN($A88)=0),"",SWDATA!V73)</f>
        <v>0</v>
      </c>
      <c r="AD88" s="408" t="str">
        <f t="shared" si="276"/>
        <v/>
      </c>
      <c r="AE88" s="408">
        <f>IF(OR(Is_Loading,LEN($A88)=0),"",SWDATA!X73)</f>
        <v>0</v>
      </c>
      <c r="AF88" s="409">
        <f>IF(OR(Is_Loading,LEN($A88)=0),"",SWDATA!Y73)</f>
        <v>0</v>
      </c>
      <c r="AG88" s="409">
        <f>IF(OR(Is_Loading,LEN($A88)=0),"",SWDATA!Z73)</f>
        <v>0</v>
      </c>
      <c r="AH88" s="408" t="str">
        <f t="shared" si="277"/>
        <v/>
      </c>
      <c r="AI88" s="408">
        <f>IF(OR(Is_Loading,LEN($A88)=0),"",SWDATA!AB73)</f>
        <v>0</v>
      </c>
      <c r="AJ88" s="409">
        <f>IF(OR(Is_Loading,LEN($A88)=0),"",SWDATA!AC73)</f>
        <v>0</v>
      </c>
      <c r="AK88" s="409">
        <f>IF(OR(Is_Loading,LEN($A88)=0),"",SWDATA!AD73)</f>
        <v>0</v>
      </c>
      <c r="AL88" s="408" t="str">
        <f t="shared" si="278"/>
        <v/>
      </c>
      <c r="AM88" s="408">
        <f>IF(OR(Is_Loading,LEN($A88)=0),"",SWDATA!AF73)</f>
        <v>0</v>
      </c>
      <c r="AN88" s="409">
        <f>IF(OR(Is_Loading,LEN($A88)=0),"",SWDATA!AG73)</f>
        <v>0</v>
      </c>
      <c r="AO88" s="410">
        <f>IF(OR(Is_Loading,LEN($A88)=0),"",SWDATA!AH73)</f>
        <v>0</v>
      </c>
      <c r="AP88" s="411" t="str">
        <f t="shared" si="279"/>
        <v/>
      </c>
      <c r="AQ88" s="408">
        <f>IF(OR(Is_Loading,LEN($A88)=0),"",SWDATA!AJ73)</f>
        <v>0</v>
      </c>
      <c r="AR88" s="409">
        <f>IF(OR(Is_Loading,LEN($A88)=0),"",SWDATA!AK73)</f>
        <v>0</v>
      </c>
      <c r="AS88" s="409">
        <f>IF(OR(Is_Loading,LEN($A88)=0),"",SWDATA!AL73)</f>
        <v>0</v>
      </c>
      <c r="AT88" s="408" t="str">
        <f t="shared" si="280"/>
        <v/>
      </c>
      <c r="AU88" s="408">
        <f>IF(OR(Is_Loading,LEN($A88)=0),"",SWDATA!AN73)</f>
        <v>0</v>
      </c>
      <c r="AV88" s="409">
        <f>IF(OR(Is_Loading,LEN($A88)=0),"",SWDATA!AO73)</f>
        <v>0</v>
      </c>
      <c r="AW88" s="409">
        <f>IF(OR(Is_Loading,LEN($A88)=0),"",SWDATA!AP73)</f>
        <v>0</v>
      </c>
      <c r="AX88" s="408" t="str">
        <f t="shared" si="281"/>
        <v/>
      </c>
      <c r="AY88" s="408">
        <f>IF(OR(Is_Loading,LEN($A88)=0),"",SWDATA!AR73)</f>
        <v>0</v>
      </c>
      <c r="AZ88" s="409">
        <f>IF(OR(Is_Loading,LEN($A88)=0),"",SWDATA!AS73)</f>
        <v>0</v>
      </c>
      <c r="BA88" s="409">
        <f>IF(OR(Is_Loading,LEN($A88)=0),"",SWDATA!AT73)</f>
        <v>0</v>
      </c>
      <c r="BB88" s="408" t="str">
        <f t="shared" si="282"/>
        <v/>
      </c>
      <c r="BC88" s="408">
        <f>IF(OR(Is_Loading,LEN($A88)=0),"",SWDATA!AV73)</f>
        <v>0</v>
      </c>
      <c r="BD88" s="409">
        <f>IF(OR(Is_Loading,LEN($A88)=0),"",SWDATA!AW73)</f>
        <v>0</v>
      </c>
      <c r="BE88" s="410">
        <f>IF(OR(Is_Loading,LEN($A88)=0),"",SWDATA!AX73)</f>
        <v>0</v>
      </c>
      <c r="BF88" s="411" t="str">
        <f t="shared" si="283"/>
        <v/>
      </c>
      <c r="BG88" s="412"/>
      <c r="BH88" s="412"/>
      <c r="BI88" s="412"/>
      <c r="BJ88" s="412"/>
      <c r="BK88" s="412"/>
      <c r="BL88" s="412"/>
      <c r="BM88" s="412"/>
      <c r="BN88" s="412"/>
      <c r="BO88" s="412"/>
      <c r="BP88" s="412"/>
      <c r="BQ88" s="412"/>
      <c r="BR88" s="412"/>
      <c r="BS88" s="412"/>
      <c r="BT88" s="412"/>
      <c r="BU88" s="412"/>
      <c r="BV88" s="412"/>
      <c r="BW88" s="412"/>
      <c r="BX88" s="412"/>
      <c r="BY88" s="412"/>
      <c r="BZ88" s="412"/>
      <c r="CA88" s="412"/>
      <c r="CB88" s="412"/>
      <c r="CC88" s="412"/>
      <c r="CD88" s="412"/>
      <c r="CE88" s="412"/>
      <c r="CF88" s="412"/>
      <c r="CG88" s="412"/>
      <c r="CH88" s="412"/>
      <c r="CI88" s="412"/>
      <c r="CJ88" s="412"/>
      <c r="CK88" s="412"/>
      <c r="CL88" s="412"/>
      <c r="CM88" s="412"/>
      <c r="DO88" s="395"/>
      <c r="DP88" s="395"/>
      <c r="DQ88" s="395"/>
      <c r="DR88" s="395"/>
      <c r="DS88" s="413"/>
      <c r="DT88" s="414"/>
      <c r="DU88" s="415"/>
      <c r="DV88" s="415"/>
      <c r="DW88" s="415"/>
      <c r="DX88" s="415">
        <v>1</v>
      </c>
      <c r="DY88" s="415">
        <f t="shared" si="1125"/>
        <v>0</v>
      </c>
      <c r="DZ88" s="415">
        <f t="shared" si="1126"/>
        <v>0</v>
      </c>
      <c r="EA88" s="415">
        <f t="shared" si="1127"/>
        <v>1</v>
      </c>
      <c r="EB88" s="415">
        <f t="shared" si="1128"/>
        <v>0</v>
      </c>
      <c r="EC88" s="415">
        <f t="shared" si="1129"/>
        <v>0</v>
      </c>
      <c r="ED88" s="415">
        <f t="shared" si="1130"/>
        <v>1</v>
      </c>
      <c r="EE88" s="415">
        <f t="shared" si="1131"/>
        <v>0</v>
      </c>
      <c r="EF88" s="415">
        <f t="shared" si="1132"/>
        <v>0</v>
      </c>
      <c r="EG88" s="415">
        <f t="shared" si="1133"/>
        <v>1</v>
      </c>
      <c r="EH88" s="415">
        <f t="shared" si="1134"/>
        <v>0</v>
      </c>
      <c r="EI88" s="415">
        <f t="shared" si="1135"/>
        <v>0</v>
      </c>
      <c r="EJ88" s="415">
        <f t="shared" si="1136"/>
        <v>1</v>
      </c>
      <c r="EK88" s="415">
        <f t="shared" si="1137"/>
        <v>0</v>
      </c>
      <c r="EL88" s="415">
        <f t="shared" si="1138"/>
        <v>0</v>
      </c>
      <c r="EM88" s="415">
        <f t="shared" si="1139"/>
        <v>1</v>
      </c>
      <c r="EN88" s="415">
        <f t="shared" si="1140"/>
        <v>0</v>
      </c>
      <c r="EO88" s="415">
        <f t="shared" si="1141"/>
        <v>0</v>
      </c>
      <c r="EP88" s="415">
        <f t="shared" si="1142"/>
        <v>1</v>
      </c>
      <c r="EQ88" s="415">
        <f t="shared" si="1143"/>
        <v>0</v>
      </c>
      <c r="ER88" s="415">
        <f t="shared" si="1144"/>
        <v>0</v>
      </c>
      <c r="ES88" s="415">
        <f t="shared" si="1145"/>
        <v>1</v>
      </c>
      <c r="ET88" s="415">
        <f t="shared" si="1146"/>
        <v>0</v>
      </c>
      <c r="EU88" s="415">
        <f t="shared" si="1147"/>
        <v>0</v>
      </c>
      <c r="EV88" s="415">
        <f t="shared" si="1148"/>
        <v>1</v>
      </c>
      <c r="EW88" s="415">
        <f t="shared" si="1149"/>
        <v>0</v>
      </c>
      <c r="EX88" s="415">
        <f t="shared" si="1150"/>
        <v>0</v>
      </c>
      <c r="EY88" s="415">
        <f t="shared" si="1151"/>
        <v>1</v>
      </c>
      <c r="EZ88" s="415">
        <f t="shared" si="1152"/>
        <v>0</v>
      </c>
      <c r="FA88" s="415">
        <f t="shared" si="1153"/>
        <v>0</v>
      </c>
      <c r="FB88" s="415">
        <f t="shared" si="1154"/>
        <v>1</v>
      </c>
      <c r="FC88" s="415">
        <f t="shared" si="1155"/>
        <v>0</v>
      </c>
      <c r="FD88" s="415">
        <f t="shared" si="1156"/>
        <v>0</v>
      </c>
      <c r="FE88" s="416"/>
      <c r="FF88" s="413"/>
      <c r="FG88" s="413"/>
      <c r="FH88" s="413"/>
      <c r="FI88" s="413"/>
      <c r="FJ88" s="413"/>
      <c r="FK88" s="413"/>
      <c r="FL88" s="413"/>
      <c r="FM88" s="413"/>
      <c r="FN88" s="413"/>
      <c r="FO88" s="413"/>
      <c r="FP88" s="413"/>
      <c r="FQ88" s="413"/>
      <c r="FR88" s="413"/>
      <c r="FS88" s="413"/>
      <c r="FT88" s="413"/>
      <c r="FU88" s="413"/>
      <c r="FV88" s="413"/>
      <c r="FW88" s="413"/>
      <c r="FX88" s="413"/>
      <c r="FY88" s="413"/>
      <c r="FZ88" s="413"/>
      <c r="GA88" s="413"/>
      <c r="GB88" s="413"/>
      <c r="GC88" s="413"/>
      <c r="GD88" s="413"/>
      <c r="GE88" s="413"/>
      <c r="GF88" s="413"/>
      <c r="GG88" s="417"/>
      <c r="GH88" s="417"/>
      <c r="GI88" s="417"/>
      <c r="GJ88" s="417"/>
      <c r="GK88" s="417"/>
      <c r="GL88" s="417"/>
      <c r="GM88" s="417"/>
      <c r="GN88" s="417"/>
      <c r="GO88" s="417"/>
      <c r="GP88" s="417"/>
      <c r="GQ88" s="417"/>
      <c r="GR88" s="417"/>
      <c r="GS88" s="417"/>
      <c r="GT88" s="417"/>
      <c r="GU88" s="417"/>
      <c r="GV88" s="417"/>
      <c r="GW88" s="417"/>
      <c r="GX88" s="417"/>
      <c r="GY88" s="417"/>
      <c r="GZ88" s="417"/>
      <c r="HA88" s="417"/>
      <c r="HB88" s="417"/>
      <c r="HC88" s="417"/>
    </row>
    <row r="89" spans="1:211" s="347" customFormat="1" ht="15" customHeight="1" thickTop="1" x14ac:dyDescent="0.2">
      <c r="A89" s="192">
        <f>SWDATA!O74</f>
        <v>0</v>
      </c>
      <c r="B89" s="192">
        <f>SWDATA!M74</f>
        <v>0</v>
      </c>
      <c r="C89" s="201">
        <f>IF(AND(SWDATA!M74=1,SWDATA!Q74="promotions"),SWDATA!P74,0)</f>
        <v>0</v>
      </c>
      <c r="D89" s="200">
        <f>ROW(SWDATA!M74)</f>
        <v>74</v>
      </c>
      <c r="E89" s="202">
        <f t="shared" si="1157"/>
        <v>0</v>
      </c>
      <c r="F89" s="203">
        <f t="shared" si="271"/>
        <v>1</v>
      </c>
      <c r="G89" s="192" t="str">
        <f t="shared" si="272"/>
        <v/>
      </c>
      <c r="H89" s="311"/>
      <c r="I89" s="382"/>
      <c r="J89" s="237">
        <f t="shared" si="273"/>
        <v>0</v>
      </c>
      <c r="K89" s="238" t="str">
        <f t="shared" si="274"/>
        <v/>
      </c>
      <c r="L89" s="338"/>
      <c r="M89" s="340"/>
      <c r="N89" s="335" t="str">
        <f>IF(LEN(SWDATA!F74)=0,"",IF(LEN(SWDATA!G74)=0,"",IF($O$12="ID",MID(SWDATA!G74,FIND("|",SWDATA!G74)+1,FIND("~~",SWDATA!G74)-FIND("|",SWDATA!G74)-1),IF($O$12="Desc",RIGHT(SWDATA!G74,LEN(SWDATA!G74)-FIND("~~",SWDATA!G74)-1),RIGHT(SWDATA!G74,LEN(SWDATA!G74)-FIND("|",SWDATA!G74))))))</f>
        <v/>
      </c>
      <c r="O89" s="239" t="str">
        <f>IF(LEN(SWDATA!G74)=0,"",IF(LEN(SWDATA!H74)=0,"",IF($O$12="ID",MID(SWDATA!H74,FIND("|",SWDATA!H74)+1,FIND("~~",SWDATA!H74)-FIND("|",SWDATA!H74)-1),IF($O$12="Desc",RIGHT(SWDATA!H74,LEN(SWDATA!H74)-FIND("~~",SWDATA!H74)-1),RIGHT(SWDATA!H74,LEN(SWDATA!H74)-FIND("|",SWDATA!H74))))))</f>
        <v/>
      </c>
      <c r="P89" s="252" t="str">
        <f>IF(LEN(SWDATA!C74)=0,"",SWDATA!C74)</f>
        <v/>
      </c>
      <c r="Q89" s="310" t="str">
        <f t="shared" si="1159"/>
        <v/>
      </c>
      <c r="R89" s="223" t="s">
        <v>261</v>
      </c>
      <c r="S89" s="224" t="s">
        <v>485</v>
      </c>
      <c r="T89" s="224"/>
      <c r="U89" s="263" t="s">
        <v>583</v>
      </c>
      <c r="V89" s="205" t="s">
        <v>221</v>
      </c>
      <c r="W89" s="265">
        <f>IF(OR(Is_Loading,LEN($A89)=0),"",SWDATA!P74)</f>
        <v>0</v>
      </c>
      <c r="X89" s="266">
        <f>IF(OR(Is_Loading,LEN($A89)=0),"",SWDATA!Q74)</f>
        <v>0</v>
      </c>
      <c r="Y89" s="266">
        <f>IF(OR(Is_Loading,LEN($A89)=0),"",SWDATA!R74)</f>
        <v>0</v>
      </c>
      <c r="Z89" s="265" t="str">
        <f t="shared" ref="Z89" si="1161">IF($A89=0,"",CHOOSE($F89,SUM(W89:Y89),SUM(W89:Y89)/3,Y89))</f>
        <v/>
      </c>
      <c r="AA89" s="265">
        <f>IF(OR(Is_Loading,LEN($A89)=0),"",SWDATA!T74)</f>
        <v>0</v>
      </c>
      <c r="AB89" s="266">
        <f>IF(OR(Is_Loading,LEN($A89)=0),"",SWDATA!U74)</f>
        <v>0</v>
      </c>
      <c r="AC89" s="266">
        <f>IF(OR(Is_Loading,LEN($A89)=0),"",SWDATA!V74)</f>
        <v>0</v>
      </c>
      <c r="AD89" s="265" t="str">
        <f t="shared" si="276"/>
        <v/>
      </c>
      <c r="AE89" s="265">
        <f>IF(OR(Is_Loading,LEN($A89)=0),"",SWDATA!X74)</f>
        <v>0</v>
      </c>
      <c r="AF89" s="266">
        <f>IF(OR(Is_Loading,LEN($A89)=0),"",SWDATA!Y74)</f>
        <v>0</v>
      </c>
      <c r="AG89" s="266">
        <f>IF(OR(Is_Loading,LEN($A89)=0),"",SWDATA!Z74)</f>
        <v>0</v>
      </c>
      <c r="AH89" s="265" t="str">
        <f t="shared" si="277"/>
        <v/>
      </c>
      <c r="AI89" s="265">
        <f>IF(OR(Is_Loading,LEN($A89)=0),"",SWDATA!AB74)</f>
        <v>0</v>
      </c>
      <c r="AJ89" s="266">
        <f>IF(OR(Is_Loading,LEN($A89)=0),"",SWDATA!AC74)</f>
        <v>0</v>
      </c>
      <c r="AK89" s="266">
        <f>IF(OR(Is_Loading,LEN($A89)=0),"",SWDATA!AD74)</f>
        <v>0</v>
      </c>
      <c r="AL89" s="265" t="str">
        <f t="shared" si="278"/>
        <v/>
      </c>
      <c r="AM89" s="265">
        <f>IF(OR(Is_Loading,LEN($A89)=0),"",SWDATA!AF74)</f>
        <v>0</v>
      </c>
      <c r="AN89" s="266">
        <f>IF(OR(Is_Loading,LEN($A89)=0),"",SWDATA!AG74)</f>
        <v>0</v>
      </c>
      <c r="AO89" s="320">
        <f>IF(OR(Is_Loading,LEN($A89)=0),"",SWDATA!AH74)</f>
        <v>0</v>
      </c>
      <c r="AP89" s="317" t="str">
        <f t="shared" si="279"/>
        <v/>
      </c>
      <c r="AQ89" s="265">
        <f>IF(OR(Is_Loading,LEN($A89)=0),"",SWDATA!AJ74)</f>
        <v>0</v>
      </c>
      <c r="AR89" s="266">
        <f>IF(OR(Is_Loading,LEN($A89)=0),"",SWDATA!AK74)</f>
        <v>0</v>
      </c>
      <c r="AS89" s="266">
        <f>IF(OR(Is_Loading,LEN($A89)=0),"",SWDATA!AL74)</f>
        <v>0</v>
      </c>
      <c r="AT89" s="265" t="str">
        <f t="shared" si="280"/>
        <v/>
      </c>
      <c r="AU89" s="265">
        <f>IF(OR(Is_Loading,LEN($A89)=0),"",SWDATA!AN74)</f>
        <v>0</v>
      </c>
      <c r="AV89" s="266">
        <f>IF(OR(Is_Loading,LEN($A89)=0),"",SWDATA!AO74)</f>
        <v>0</v>
      </c>
      <c r="AW89" s="266">
        <f>IF(OR(Is_Loading,LEN($A89)=0),"",SWDATA!AP74)</f>
        <v>0</v>
      </c>
      <c r="AX89" s="265" t="str">
        <f t="shared" si="281"/>
        <v/>
      </c>
      <c r="AY89" s="265">
        <f>IF(OR(Is_Loading,LEN($A89)=0),"",SWDATA!AR74)</f>
        <v>0</v>
      </c>
      <c r="AZ89" s="266">
        <f>IF(OR(Is_Loading,LEN($A89)=0),"",SWDATA!AS74)</f>
        <v>0</v>
      </c>
      <c r="BA89" s="266">
        <f>IF(OR(Is_Loading,LEN($A89)=0),"",SWDATA!AT74)</f>
        <v>0</v>
      </c>
      <c r="BB89" s="265" t="str">
        <f t="shared" si="282"/>
        <v/>
      </c>
      <c r="BC89" s="265">
        <f>IF(OR(Is_Loading,LEN($A89)=0),"",SWDATA!AV74)</f>
        <v>0</v>
      </c>
      <c r="BD89" s="266">
        <f>IF(OR(Is_Loading,LEN($A89)=0),"",SWDATA!AW74)</f>
        <v>0</v>
      </c>
      <c r="BE89" s="320">
        <f>IF(OR(Is_Loading,LEN($A89)=0),"",SWDATA!AX74)</f>
        <v>0</v>
      </c>
      <c r="BF89" s="317" t="str">
        <f t="shared" si="283"/>
        <v/>
      </c>
      <c r="BG89"/>
      <c r="BH89"/>
      <c r="BI89"/>
      <c r="BJ89"/>
      <c r="BK89"/>
      <c r="BL89"/>
      <c r="BM89"/>
      <c r="BN89"/>
      <c r="BO89"/>
      <c r="BP89"/>
      <c r="BQ89"/>
      <c r="BR89"/>
      <c r="BS89"/>
      <c r="BT89"/>
      <c r="BU89"/>
      <c r="BV89"/>
      <c r="BW89"/>
      <c r="BX89"/>
      <c r="BY89"/>
      <c r="BZ89"/>
      <c r="CA89"/>
      <c r="CB89"/>
      <c r="CC89"/>
      <c r="CD89"/>
      <c r="CE89"/>
      <c r="CF89"/>
      <c r="CG89"/>
      <c r="CH89"/>
      <c r="CI89"/>
      <c r="CJ89"/>
      <c r="CK89"/>
      <c r="CL89"/>
      <c r="CM89"/>
      <c r="CN89" s="201"/>
      <c r="CO89" s="201"/>
      <c r="CP89" s="201"/>
      <c r="CQ89" s="201"/>
      <c r="CR89" s="201"/>
      <c r="CS89" s="201"/>
      <c r="CT89" s="201"/>
      <c r="CU89" s="201"/>
      <c r="CV89" s="201"/>
      <c r="CW89" s="201"/>
      <c r="CX89" s="201"/>
      <c r="CY89" s="201"/>
      <c r="CZ89" s="201"/>
      <c r="DA89" s="201"/>
      <c r="DB89" s="201"/>
      <c r="DC89" s="201"/>
      <c r="DD89" s="201"/>
      <c r="DE89" s="201"/>
      <c r="DF89" s="201"/>
      <c r="DG89" s="201"/>
      <c r="DH89" s="201"/>
      <c r="DI89" s="201"/>
      <c r="DJ89" s="201"/>
      <c r="DK89" s="201"/>
      <c r="DL89" s="201"/>
      <c r="DM89" s="201"/>
      <c r="DN89" s="201"/>
      <c r="DO89" s="374"/>
      <c r="DP89" s="374"/>
      <c r="DQ89" s="374"/>
      <c r="DR89" s="374"/>
      <c r="DS89" s="361"/>
      <c r="DT89" s="375"/>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77"/>
      <c r="FF89" s="361"/>
      <c r="FG89" s="361"/>
      <c r="FH89" s="361"/>
      <c r="FI89" s="361"/>
      <c r="FJ89" s="361"/>
      <c r="FK89" s="361"/>
      <c r="FL89" s="361"/>
      <c r="FM89" s="361"/>
      <c r="FN89" s="361"/>
      <c r="FO89" s="361"/>
      <c r="FP89" s="361"/>
      <c r="FQ89" s="361"/>
      <c r="FR89" s="361"/>
      <c r="FS89" s="361"/>
      <c r="FT89" s="361"/>
      <c r="FU89" s="361"/>
      <c r="FV89" s="361"/>
      <c r="FW89" s="361"/>
      <c r="FX89" s="361"/>
      <c r="FY89" s="361"/>
      <c r="FZ89" s="361"/>
      <c r="GA89" s="361"/>
      <c r="GB89" s="361"/>
      <c r="GC89" s="361"/>
      <c r="GD89" s="361"/>
      <c r="GE89" s="361"/>
      <c r="GF89" s="361"/>
      <c r="GG89" s="297"/>
      <c r="GH89" s="297"/>
      <c r="GI89" s="297"/>
      <c r="GJ89" s="297"/>
      <c r="GK89" s="297"/>
      <c r="GL89" s="297"/>
      <c r="GM89" s="297"/>
      <c r="GN89" s="297"/>
      <c r="GO89" s="297"/>
      <c r="GP89" s="297"/>
      <c r="GQ89" s="297"/>
      <c r="GR89" s="297"/>
      <c r="GS89" s="297"/>
      <c r="GT89" s="297"/>
      <c r="GU89" s="297"/>
      <c r="GV89" s="297"/>
      <c r="GW89" s="297"/>
      <c r="GX89" s="297"/>
      <c r="GY89" s="297"/>
      <c r="GZ89" s="297"/>
      <c r="HA89" s="297"/>
      <c r="HB89" s="297"/>
      <c r="HC89" s="297"/>
    </row>
    <row r="90" spans="1:211" s="347" customFormat="1" ht="15" customHeight="1" x14ac:dyDescent="0.2">
      <c r="A90" s="192">
        <f>SWDATA!O75</f>
        <v>0</v>
      </c>
      <c r="B90" s="192">
        <f>SWDATA!M75</f>
        <v>0</v>
      </c>
      <c r="C90" s="201">
        <f>IF(AND(SWDATA!M75=1,SWDATA!Q75="promotions"),SWDATA!P75,0)</f>
        <v>0</v>
      </c>
      <c r="D90" s="200">
        <f>ROW(SWDATA!M75)</f>
        <v>75</v>
      </c>
      <c r="E90" s="202">
        <f t="shared" si="1157"/>
        <v>0</v>
      </c>
      <c r="F90" s="203">
        <f t="shared" si="271"/>
        <v>1</v>
      </c>
      <c r="G90" s="192" t="str">
        <f t="shared" si="272"/>
        <v/>
      </c>
      <c r="H90" s="204"/>
      <c r="I90" s="382"/>
      <c r="J90" s="237">
        <f t="shared" si="273"/>
        <v>0</v>
      </c>
      <c r="K90" s="238" t="str">
        <f t="shared" si="274"/>
        <v/>
      </c>
      <c r="L90" s="338"/>
      <c r="M90" s="341"/>
      <c r="N90" s="336" t="str">
        <f>IF(LEN(SWDATA!F75)=0,"",N89)</f>
        <v/>
      </c>
      <c r="O90" s="295" t="str">
        <f>IF(LEN(SWDATA!G75)=0,"",O89)</f>
        <v/>
      </c>
      <c r="P90" s="296" t="str">
        <f>IF(LEN(SWDATA!C75)=0,"",SWDATA!C75)</f>
        <v/>
      </c>
      <c r="Q90" s="310" t="str">
        <f t="shared" si="1159"/>
        <v/>
      </c>
      <c r="R90" s="223" t="s">
        <v>261</v>
      </c>
      <c r="S90" s="224" t="s">
        <v>485</v>
      </c>
      <c r="T90" s="224"/>
      <c r="U90" s="264" t="s">
        <v>580</v>
      </c>
      <c r="V90" s="205" t="s">
        <v>221</v>
      </c>
      <c r="W90" s="265">
        <f>IF(OR(Is_Loading,LEN($A90)=0),"",SWDATA!P75)</f>
        <v>0</v>
      </c>
      <c r="X90" s="266">
        <f>IF(OR(Is_Loading,LEN($A90)=0),"",SWDATA!Q75)</f>
        <v>0</v>
      </c>
      <c r="Y90" s="266">
        <f>IF(OR(Is_Loading,LEN($A90)=0),"",SWDATA!R75)</f>
        <v>0</v>
      </c>
      <c r="Z90" s="265" t="str">
        <f t="shared" ref="Z90:Z91" si="1162">IF($A90=0,"",CHOOSE($F90,SUM(W90:Y90),SUM(W90:Y90)/3,Y90))</f>
        <v/>
      </c>
      <c r="AA90" s="265">
        <f>IF(OR(Is_Loading,LEN($A90)=0),"",SWDATA!T75)</f>
        <v>0</v>
      </c>
      <c r="AB90" s="266">
        <f>IF(OR(Is_Loading,LEN($A90)=0),"",SWDATA!U75)</f>
        <v>0</v>
      </c>
      <c r="AC90" s="266">
        <f>IF(OR(Is_Loading,LEN($A90)=0),"",SWDATA!V75)</f>
        <v>0</v>
      </c>
      <c r="AD90" s="265" t="str">
        <f t="shared" si="276"/>
        <v/>
      </c>
      <c r="AE90" s="265">
        <f>IF(OR(Is_Loading,LEN($A90)=0),"",SWDATA!X75)</f>
        <v>0</v>
      </c>
      <c r="AF90" s="266">
        <f>IF(OR(Is_Loading,LEN($A90)=0),"",SWDATA!Y75)</f>
        <v>0</v>
      </c>
      <c r="AG90" s="266">
        <f>IF(OR(Is_Loading,LEN($A90)=0),"",SWDATA!Z75)</f>
        <v>0</v>
      </c>
      <c r="AH90" s="265" t="str">
        <f t="shared" si="277"/>
        <v/>
      </c>
      <c r="AI90" s="265">
        <f>IF(OR(Is_Loading,LEN($A90)=0),"",SWDATA!AB75)</f>
        <v>0</v>
      </c>
      <c r="AJ90" s="266">
        <f>IF(OR(Is_Loading,LEN($A90)=0),"",SWDATA!AC75)</f>
        <v>0</v>
      </c>
      <c r="AK90" s="266">
        <f>IF(OR(Is_Loading,LEN($A90)=0),"",SWDATA!AD75)</f>
        <v>0</v>
      </c>
      <c r="AL90" s="265" t="str">
        <f t="shared" si="278"/>
        <v/>
      </c>
      <c r="AM90" s="265">
        <f>IF(OR(Is_Loading,LEN($A90)=0),"",SWDATA!AF75)</f>
        <v>0</v>
      </c>
      <c r="AN90" s="266">
        <f>IF(OR(Is_Loading,LEN($A90)=0),"",SWDATA!AG75)</f>
        <v>0</v>
      </c>
      <c r="AO90" s="320">
        <f>IF(OR(Is_Loading,LEN($A90)=0),"",SWDATA!AH75)</f>
        <v>0</v>
      </c>
      <c r="AP90" s="317" t="str">
        <f t="shared" si="279"/>
        <v/>
      </c>
      <c r="AQ90" s="265">
        <f>IF(OR(Is_Loading,LEN($A90)=0),"",SWDATA!AJ75)</f>
        <v>0</v>
      </c>
      <c r="AR90" s="266">
        <f>IF(OR(Is_Loading,LEN($A90)=0),"",SWDATA!AK75)</f>
        <v>0</v>
      </c>
      <c r="AS90" s="266">
        <f>IF(OR(Is_Loading,LEN($A90)=0),"",SWDATA!AL75)</f>
        <v>0</v>
      </c>
      <c r="AT90" s="265" t="str">
        <f t="shared" si="280"/>
        <v/>
      </c>
      <c r="AU90" s="265">
        <f>IF(OR(Is_Loading,LEN($A90)=0),"",SWDATA!AN75)</f>
        <v>0</v>
      </c>
      <c r="AV90" s="266">
        <f>IF(OR(Is_Loading,LEN($A90)=0),"",SWDATA!AO75)</f>
        <v>0</v>
      </c>
      <c r="AW90" s="266">
        <f>IF(OR(Is_Loading,LEN($A90)=0),"",SWDATA!AP75)</f>
        <v>0</v>
      </c>
      <c r="AX90" s="265" t="str">
        <f t="shared" si="281"/>
        <v/>
      </c>
      <c r="AY90" s="265">
        <f>IF(OR(Is_Loading,LEN($A90)=0),"",SWDATA!AR75)</f>
        <v>0</v>
      </c>
      <c r="AZ90" s="266">
        <f>IF(OR(Is_Loading,LEN($A90)=0),"",SWDATA!AS75)</f>
        <v>0</v>
      </c>
      <c r="BA90" s="266">
        <f>IF(OR(Is_Loading,LEN($A90)=0),"",SWDATA!AT75)</f>
        <v>0</v>
      </c>
      <c r="BB90" s="265" t="str">
        <f t="shared" si="282"/>
        <v/>
      </c>
      <c r="BC90" s="265">
        <f>IF(OR(Is_Loading,LEN($A90)=0),"",SWDATA!AV75)</f>
        <v>0</v>
      </c>
      <c r="BD90" s="266">
        <f>IF(OR(Is_Loading,LEN($A90)=0),"",SWDATA!AW75)</f>
        <v>0</v>
      </c>
      <c r="BE90" s="320">
        <f>IF(OR(Is_Loading,LEN($A90)=0),"",SWDATA!AX75)</f>
        <v>0</v>
      </c>
      <c r="BF90" s="317" t="str">
        <f t="shared" si="283"/>
        <v/>
      </c>
      <c r="BG90"/>
      <c r="BH90"/>
      <c r="BI90"/>
      <c r="BJ90"/>
      <c r="BK90"/>
      <c r="BL90"/>
      <c r="BM90"/>
      <c r="BN90"/>
      <c r="BO90"/>
      <c r="BP90"/>
      <c r="BQ90"/>
      <c r="BR90"/>
      <c r="BS90"/>
      <c r="BT90"/>
      <c r="BU90"/>
      <c r="BV90"/>
      <c r="BW90"/>
      <c r="BX90"/>
      <c r="BY90"/>
      <c r="BZ90"/>
      <c r="CA90"/>
      <c r="CB90"/>
      <c r="CC90"/>
      <c r="CD90"/>
      <c r="CE90"/>
      <c r="CF90"/>
      <c r="CG90"/>
      <c r="CH90"/>
      <c r="CI90"/>
      <c r="CJ90"/>
      <c r="CK90"/>
      <c r="CL90"/>
      <c r="CM90"/>
      <c r="CN90" s="201"/>
      <c r="CO90" s="201"/>
      <c r="CP90" s="201"/>
      <c r="CQ90" s="201"/>
      <c r="CR90" s="201"/>
      <c r="CS90" s="201"/>
      <c r="CT90" s="201"/>
      <c r="CU90" s="201"/>
      <c r="CV90" s="201"/>
      <c r="CW90" s="201"/>
      <c r="CX90" s="201"/>
      <c r="CY90" s="201"/>
      <c r="CZ90" s="201"/>
      <c r="DA90" s="201"/>
      <c r="DB90" s="201"/>
      <c r="DC90" s="201"/>
      <c r="DD90" s="201"/>
      <c r="DE90" s="201"/>
      <c r="DF90" s="201"/>
      <c r="DG90" s="201"/>
      <c r="DH90" s="201"/>
      <c r="DI90" s="201"/>
      <c r="DJ90" s="201"/>
      <c r="DK90" s="201"/>
      <c r="DL90" s="201"/>
      <c r="DM90" s="201"/>
      <c r="DN90" s="201"/>
      <c r="DO90" s="374"/>
      <c r="DP90" s="374"/>
      <c r="DQ90" s="374"/>
      <c r="DR90" s="374"/>
      <c r="DS90" s="361"/>
      <c r="DT90" s="361"/>
      <c r="DU90" s="364">
        <f t="shared" ref="DU90" si="1163">COLUMN(W88)</f>
        <v>23</v>
      </c>
      <c r="DV90" s="364">
        <f t="shared" ref="DV90" si="1164">SUM(DU90)+DV91+1</f>
        <v>24</v>
      </c>
      <c r="DW90" s="364">
        <f t="shared" ref="DW90" si="1165">SUM(DV90)+DW91+1</f>
        <v>25</v>
      </c>
      <c r="DX90" s="364">
        <f t="shared" ref="DX90" si="1166">SUM(DW90)+DX91+1</f>
        <v>27</v>
      </c>
      <c r="DY90" s="364">
        <f t="shared" ref="DY90" si="1167">SUM(DX90)+DY91+1</f>
        <v>28</v>
      </c>
      <c r="DZ90" s="364">
        <f t="shared" ref="DZ90" si="1168">SUM(DY90)+DZ91+1</f>
        <v>29</v>
      </c>
      <c r="EA90" s="364">
        <f t="shared" ref="EA90" si="1169">SUM(DZ90)+EA91+1</f>
        <v>31</v>
      </c>
      <c r="EB90" s="364">
        <f t="shared" ref="EB90" si="1170">SUM(EA90)+EB91+1</f>
        <v>32</v>
      </c>
      <c r="EC90" s="364">
        <f t="shared" ref="EC90" si="1171">SUM(EB90)+EC91+1</f>
        <v>33</v>
      </c>
      <c r="ED90" s="364">
        <f t="shared" ref="ED90" si="1172">SUM(EC90)+ED91+1</f>
        <v>35</v>
      </c>
      <c r="EE90" s="364">
        <f t="shared" ref="EE90" si="1173">SUM(ED90)+EE91+1</f>
        <v>36</v>
      </c>
      <c r="EF90" s="364">
        <f t="shared" ref="EF90" si="1174">SUM(EE90)+EF91+1</f>
        <v>37</v>
      </c>
      <c r="EG90" s="364">
        <f t="shared" ref="EG90" si="1175">SUM(EF90)+EG91+1</f>
        <v>39</v>
      </c>
      <c r="EH90" s="364">
        <f t="shared" ref="EH90" si="1176">SUM(EG90)+EH91+1</f>
        <v>40</v>
      </c>
      <c r="EI90" s="364">
        <f t="shared" ref="EI90" si="1177">SUM(EH90)+EI91+1</f>
        <v>41</v>
      </c>
      <c r="EJ90" s="364">
        <f t="shared" ref="EJ90" si="1178">SUM(EI90)+EJ91+1</f>
        <v>43</v>
      </c>
      <c r="EK90" s="364">
        <f t="shared" ref="EK90" si="1179">SUM(EJ90)+EK91+1</f>
        <v>44</v>
      </c>
      <c r="EL90" s="364">
        <f t="shared" ref="EL90" si="1180">SUM(EK90)+EL91+1</f>
        <v>45</v>
      </c>
      <c r="EM90" s="364">
        <f t="shared" ref="EM90" si="1181">SUM(EL90)+EM91+1</f>
        <v>47</v>
      </c>
      <c r="EN90" s="364">
        <f t="shared" ref="EN90" si="1182">SUM(EM90)+EN91+1</f>
        <v>48</v>
      </c>
      <c r="EO90" s="364">
        <f t="shared" ref="EO90" si="1183">SUM(EN90)+EO91+1</f>
        <v>49</v>
      </c>
      <c r="EP90" s="364">
        <f t="shared" ref="EP90" si="1184">SUM(EO90)+EP91+1</f>
        <v>51</v>
      </c>
      <c r="EQ90" s="364">
        <f t="shared" ref="EQ90" si="1185">SUM(EP90)+EQ91+1</f>
        <v>52</v>
      </c>
      <c r="ER90" s="364">
        <f t="shared" ref="ER90" si="1186">SUM(EQ90)+ER91+1</f>
        <v>53</v>
      </c>
      <c r="ES90" s="364">
        <f t="shared" ref="ES90" si="1187">SUM(ER90)+ES91+1</f>
        <v>55</v>
      </c>
      <c r="ET90" s="364">
        <f t="shared" ref="ET90" si="1188">SUM(ES90)+ET91+1</f>
        <v>56</v>
      </c>
      <c r="EU90" s="364">
        <f t="shared" ref="EU90" si="1189">SUM(ET90)+EU91+1</f>
        <v>57</v>
      </c>
      <c r="EV90" s="364">
        <f t="shared" ref="EV90" si="1190">SUM(EU90)+EV91+1</f>
        <v>59</v>
      </c>
      <c r="EW90" s="364">
        <f t="shared" ref="EW90" si="1191">SUM(EV90)+EW91+1</f>
        <v>60</v>
      </c>
      <c r="EX90" s="364">
        <f t="shared" ref="EX90" si="1192">SUM(EW90)+EX91+1</f>
        <v>61</v>
      </c>
      <c r="EY90" s="364">
        <f t="shared" ref="EY90" si="1193">SUM(EX90)+EY91+1</f>
        <v>63</v>
      </c>
      <c r="EZ90" s="364">
        <f t="shared" ref="EZ90" si="1194">SUM(EY90)+EZ91+1</f>
        <v>64</v>
      </c>
      <c r="FA90" s="364">
        <f t="shared" ref="FA90" si="1195">SUM(EZ90)+FA91+1</f>
        <v>65</v>
      </c>
      <c r="FB90" s="364">
        <f t="shared" ref="FB90" si="1196">SUM(FA90)+FB91+1</f>
        <v>67</v>
      </c>
      <c r="FC90" s="364">
        <f t="shared" ref="FC90" si="1197">SUM(FB90)+FC91+1</f>
        <v>68</v>
      </c>
      <c r="FD90" s="364">
        <f t="shared" ref="FD90" si="1198">SUM(FC90)+FD91+1</f>
        <v>69</v>
      </c>
      <c r="FE90" s="361"/>
      <c r="FF90" s="361"/>
      <c r="FG90" s="361"/>
      <c r="FH90" s="361"/>
      <c r="FI90" s="361"/>
      <c r="FJ90" s="361"/>
      <c r="FK90" s="361"/>
      <c r="FL90" s="361"/>
      <c r="FM90" s="361"/>
      <c r="FN90" s="361"/>
      <c r="FO90" s="361"/>
      <c r="FP90" s="361"/>
      <c r="FQ90" s="361"/>
      <c r="FR90" s="361"/>
      <c r="FS90" s="361"/>
      <c r="FT90" s="361"/>
      <c r="FU90" s="361"/>
      <c r="FV90" s="361"/>
      <c r="FW90" s="361"/>
      <c r="FX90" s="361"/>
      <c r="FY90" s="361"/>
      <c r="FZ90" s="361"/>
      <c r="GA90" s="361"/>
      <c r="GB90" s="361"/>
      <c r="GC90" s="361"/>
      <c r="GD90" s="361"/>
      <c r="GE90" s="361"/>
      <c r="GF90" s="361"/>
      <c r="GG90" s="297"/>
      <c r="GH90" s="297"/>
      <c r="GI90" s="297"/>
      <c r="GJ90" s="297"/>
      <c r="GK90" s="297"/>
      <c r="GL90" s="297"/>
      <c r="GM90" s="297"/>
      <c r="GN90" s="297"/>
      <c r="GO90" s="297"/>
      <c r="GP90" s="297"/>
      <c r="GQ90" s="297"/>
      <c r="GR90" s="297"/>
      <c r="GS90" s="297"/>
      <c r="GT90" s="297"/>
      <c r="GU90" s="297"/>
      <c r="GV90" s="297"/>
      <c r="GW90" s="297"/>
      <c r="GX90" s="297"/>
      <c r="GY90" s="297"/>
      <c r="GZ90" s="297"/>
    </row>
    <row r="91" spans="1:211" s="347" customFormat="1" ht="15" customHeight="1" thickBot="1" x14ac:dyDescent="0.25">
      <c r="A91" s="192">
        <f>SWDATA!O76</f>
        <v>0</v>
      </c>
      <c r="B91" s="192">
        <f>SWDATA!M76</f>
        <v>0</v>
      </c>
      <c r="C91" s="201">
        <f>IF(AND(SWDATA!M76=1,SWDATA!Q76="promotions"),SWDATA!P76,0)</f>
        <v>0</v>
      </c>
      <c r="D91" s="200">
        <f>ROW(SWDATA!M76)</f>
        <v>76</v>
      </c>
      <c r="E91" s="202">
        <f ca="1">IF(AND(B91=1,UPPER(HLOOKUP(D91,'Metrics &amp; Attributes View'!$13:$31,19,0))="SBOM"),1,0)</f>
        <v>0</v>
      </c>
      <c r="F91" s="203">
        <f t="shared" si="271"/>
        <v>1</v>
      </c>
      <c r="G91" s="192" t="str">
        <f t="shared" si="272"/>
        <v/>
      </c>
      <c r="H91" s="204"/>
      <c r="I91" s="382"/>
      <c r="J91" s="237">
        <f t="shared" si="273"/>
        <v>0</v>
      </c>
      <c r="K91" s="238" t="str">
        <f t="shared" si="274"/>
        <v/>
      </c>
      <c r="L91" s="338"/>
      <c r="M91" s="342"/>
      <c r="N91" s="336" t="str">
        <f>IF(LEN(SWDATA!F76)=0,"",N90)</f>
        <v/>
      </c>
      <c r="O91" s="295" t="str">
        <f>IF(LEN(SWDATA!G76)=0,"",O90)</f>
        <v/>
      </c>
      <c r="P91" s="296" t="str">
        <f>IF(LEN(SWDATA!C76)=0,"",SWDATA!C76)</f>
        <v/>
      </c>
      <c r="Q91" s="310" t="str">
        <f t="shared" si="1159"/>
        <v/>
      </c>
      <c r="R91" s="223" t="s">
        <v>262</v>
      </c>
      <c r="S91" s="224" t="s">
        <v>579</v>
      </c>
      <c r="T91" s="224"/>
      <c r="U91" s="263" t="s">
        <v>591</v>
      </c>
      <c r="V91" s="205" t="s">
        <v>221</v>
      </c>
      <c r="W91" s="265">
        <f>IF(OR(Is_Loading,LEN($A91)=0),"",SWDATA!P76)</f>
        <v>0</v>
      </c>
      <c r="X91" s="266">
        <f>IF(OR(Is_Loading,LEN($A91)=0),"",SWDATA!Q76)</f>
        <v>0</v>
      </c>
      <c r="Y91" s="266">
        <f>IF(OR(Is_Loading,LEN($A91)=0),"",SWDATA!R76)</f>
        <v>0</v>
      </c>
      <c r="Z91" s="265" t="str">
        <f t="shared" si="1162"/>
        <v/>
      </c>
      <c r="AA91" s="265">
        <f>IF(OR(Is_Loading,LEN($A91)=0),"",SWDATA!T76)</f>
        <v>0</v>
      </c>
      <c r="AB91" s="266">
        <f>IF(OR(Is_Loading,LEN($A91)=0),"",SWDATA!U76)</f>
        <v>0</v>
      </c>
      <c r="AC91" s="266">
        <f>IF(OR(Is_Loading,LEN($A91)=0),"",SWDATA!V76)</f>
        <v>0</v>
      </c>
      <c r="AD91" s="265" t="str">
        <f t="shared" si="276"/>
        <v/>
      </c>
      <c r="AE91" s="265">
        <f>IF(OR(Is_Loading,LEN($A91)=0),"",SWDATA!X76)</f>
        <v>0</v>
      </c>
      <c r="AF91" s="266">
        <f>IF(OR(Is_Loading,LEN($A91)=0),"",SWDATA!Y76)</f>
        <v>0</v>
      </c>
      <c r="AG91" s="266">
        <f>IF(OR(Is_Loading,LEN($A91)=0),"",SWDATA!Z76)</f>
        <v>0</v>
      </c>
      <c r="AH91" s="265" t="str">
        <f t="shared" si="277"/>
        <v/>
      </c>
      <c r="AI91" s="265">
        <f>IF(OR(Is_Loading,LEN($A91)=0),"",SWDATA!AB76)</f>
        <v>0</v>
      </c>
      <c r="AJ91" s="266">
        <f>IF(OR(Is_Loading,LEN($A91)=0),"",SWDATA!AC76)</f>
        <v>0</v>
      </c>
      <c r="AK91" s="266">
        <f>IF(OR(Is_Loading,LEN($A91)=0),"",SWDATA!AD76)</f>
        <v>0</v>
      </c>
      <c r="AL91" s="265" t="str">
        <f t="shared" si="278"/>
        <v/>
      </c>
      <c r="AM91" s="265">
        <f>IF(OR(Is_Loading,LEN($A91)=0),"",SWDATA!AF76)</f>
        <v>0</v>
      </c>
      <c r="AN91" s="266">
        <f>IF(OR(Is_Loading,LEN($A91)=0),"",SWDATA!AG76)</f>
        <v>0</v>
      </c>
      <c r="AO91" s="320">
        <f>IF(OR(Is_Loading,LEN($A91)=0),"",SWDATA!AH76)</f>
        <v>0</v>
      </c>
      <c r="AP91" s="317" t="str">
        <f t="shared" si="279"/>
        <v/>
      </c>
      <c r="AQ91" s="265">
        <f>IF(OR(Is_Loading,LEN($A91)=0),"",SWDATA!AJ76)</f>
        <v>0</v>
      </c>
      <c r="AR91" s="266">
        <f>IF(OR(Is_Loading,LEN($A91)=0),"",SWDATA!AK76)</f>
        <v>0</v>
      </c>
      <c r="AS91" s="266">
        <f>IF(OR(Is_Loading,LEN($A91)=0),"",SWDATA!AL76)</f>
        <v>0</v>
      </c>
      <c r="AT91" s="265" t="str">
        <f t="shared" si="280"/>
        <v/>
      </c>
      <c r="AU91" s="265">
        <f>IF(OR(Is_Loading,LEN($A91)=0),"",SWDATA!AN76)</f>
        <v>0</v>
      </c>
      <c r="AV91" s="266">
        <f>IF(OR(Is_Loading,LEN($A91)=0),"",SWDATA!AO76)</f>
        <v>0</v>
      </c>
      <c r="AW91" s="266">
        <f>IF(OR(Is_Loading,LEN($A91)=0),"",SWDATA!AP76)</f>
        <v>0</v>
      </c>
      <c r="AX91" s="265" t="str">
        <f t="shared" si="281"/>
        <v/>
      </c>
      <c r="AY91" s="265">
        <f>IF(OR(Is_Loading,LEN($A91)=0),"",SWDATA!AR76)</f>
        <v>0</v>
      </c>
      <c r="AZ91" s="266">
        <f>IF(OR(Is_Loading,LEN($A91)=0),"",SWDATA!AS76)</f>
        <v>0</v>
      </c>
      <c r="BA91" s="266">
        <f>IF(OR(Is_Loading,LEN($A91)=0),"",SWDATA!AT76)</f>
        <v>0</v>
      </c>
      <c r="BB91" s="265" t="str">
        <f t="shared" si="282"/>
        <v/>
      </c>
      <c r="BC91" s="265">
        <f>IF(OR(Is_Loading,LEN($A91)=0),"",SWDATA!AV76)</f>
        <v>0</v>
      </c>
      <c r="BD91" s="266">
        <f>IF(OR(Is_Loading,LEN($A91)=0),"",SWDATA!AW76)</f>
        <v>0</v>
      </c>
      <c r="BE91" s="320">
        <f>IF(OR(Is_Loading,LEN($A91)=0),"",SWDATA!AX76)</f>
        <v>0</v>
      </c>
      <c r="BF91" s="317" t="str">
        <f t="shared" si="283"/>
        <v/>
      </c>
      <c r="BG91"/>
      <c r="BH91"/>
      <c r="BI91"/>
      <c r="BJ91"/>
      <c r="BK91"/>
      <c r="BL91"/>
      <c r="BM91"/>
      <c r="BN91"/>
      <c r="BO91"/>
      <c r="BP91"/>
      <c r="BQ91"/>
      <c r="BR91"/>
      <c r="BS91"/>
      <c r="BT91"/>
      <c r="BU91"/>
      <c r="BV91"/>
      <c r="BW91"/>
      <c r="BX91"/>
      <c r="BY91"/>
      <c r="BZ91"/>
      <c r="CA91"/>
      <c r="CB91"/>
      <c r="CC91"/>
      <c r="CD91"/>
      <c r="CE91"/>
      <c r="CF91"/>
      <c r="CG91"/>
      <c r="CH91"/>
      <c r="CI91"/>
      <c r="CJ91"/>
      <c r="CK91"/>
      <c r="CL91"/>
      <c r="CM91"/>
      <c r="CN91" s="201"/>
      <c r="CO91" s="201"/>
      <c r="CP91" s="201"/>
      <c r="CQ91" s="201"/>
      <c r="CR91" s="201"/>
      <c r="CS91" s="201"/>
      <c r="CT91" s="201"/>
      <c r="CU91" s="201"/>
      <c r="CV91" s="201"/>
      <c r="CW91" s="201"/>
      <c r="CX91" s="201"/>
      <c r="CY91" s="201"/>
      <c r="CZ91" s="201"/>
      <c r="DA91" s="201"/>
      <c r="DB91" s="201"/>
      <c r="DC91" s="201"/>
      <c r="DD91" s="201"/>
      <c r="DE91" s="201"/>
      <c r="DF91" s="201"/>
      <c r="DG91" s="201"/>
      <c r="DH91" s="201"/>
      <c r="DI91" s="201"/>
      <c r="DJ91" s="201"/>
      <c r="DK91" s="201"/>
      <c r="DL91" s="201"/>
      <c r="DM91" s="201"/>
      <c r="DN91" s="201"/>
      <c r="DO91" s="374"/>
      <c r="DP91" s="374"/>
      <c r="DQ91" s="374"/>
      <c r="DR91" s="374"/>
      <c r="DS91" s="361"/>
      <c r="DT91" s="375"/>
      <c r="DU91" s="364"/>
      <c r="DV91" s="364"/>
      <c r="DW91" s="364"/>
      <c r="DX91" s="364">
        <v>1</v>
      </c>
      <c r="DY91" s="364">
        <f t="shared" ref="DY91:DY93" si="1199">DV91</f>
        <v>0</v>
      </c>
      <c r="DZ91" s="364">
        <f t="shared" ref="DZ91:DZ93" si="1200">DW91</f>
        <v>0</v>
      </c>
      <c r="EA91" s="364">
        <f t="shared" ref="EA91:EA93" si="1201">DX91</f>
        <v>1</v>
      </c>
      <c r="EB91" s="364">
        <f t="shared" ref="EB91:EB93" si="1202">DY91</f>
        <v>0</v>
      </c>
      <c r="EC91" s="364">
        <f t="shared" ref="EC91:EC93" si="1203">DZ91</f>
        <v>0</v>
      </c>
      <c r="ED91" s="364">
        <f t="shared" ref="ED91:ED93" si="1204">EA91</f>
        <v>1</v>
      </c>
      <c r="EE91" s="364">
        <f t="shared" ref="EE91:EE93" si="1205">EB91</f>
        <v>0</v>
      </c>
      <c r="EF91" s="364">
        <f t="shared" ref="EF91:EF93" si="1206">EC91</f>
        <v>0</v>
      </c>
      <c r="EG91" s="364">
        <f t="shared" ref="EG91:EG93" si="1207">ED91</f>
        <v>1</v>
      </c>
      <c r="EH91" s="364">
        <f t="shared" ref="EH91:EH93" si="1208">EE91</f>
        <v>0</v>
      </c>
      <c r="EI91" s="364">
        <f t="shared" ref="EI91:EI93" si="1209">EF91</f>
        <v>0</v>
      </c>
      <c r="EJ91" s="364">
        <f t="shared" ref="EJ91:EJ93" si="1210">EG91</f>
        <v>1</v>
      </c>
      <c r="EK91" s="364">
        <f t="shared" ref="EK91:EK93" si="1211">EH91</f>
        <v>0</v>
      </c>
      <c r="EL91" s="364">
        <f t="shared" ref="EL91:EL93" si="1212">EI91</f>
        <v>0</v>
      </c>
      <c r="EM91" s="364">
        <f t="shared" ref="EM91:EM93" si="1213">EJ91</f>
        <v>1</v>
      </c>
      <c r="EN91" s="364">
        <f t="shared" ref="EN91:EN93" si="1214">EK91</f>
        <v>0</v>
      </c>
      <c r="EO91" s="364">
        <f t="shared" ref="EO91:EO93" si="1215">EL91</f>
        <v>0</v>
      </c>
      <c r="EP91" s="364">
        <f t="shared" ref="EP91:EP93" si="1216">EM91</f>
        <v>1</v>
      </c>
      <c r="EQ91" s="364">
        <f t="shared" ref="EQ91:EQ93" si="1217">EN91</f>
        <v>0</v>
      </c>
      <c r="ER91" s="364">
        <f t="shared" ref="ER91:ER93" si="1218">EO91</f>
        <v>0</v>
      </c>
      <c r="ES91" s="364">
        <f t="shared" ref="ES91:ES93" si="1219">EP91</f>
        <v>1</v>
      </c>
      <c r="ET91" s="364">
        <f t="shared" ref="ET91:ET93" si="1220">EQ91</f>
        <v>0</v>
      </c>
      <c r="EU91" s="364">
        <f t="shared" ref="EU91:EU93" si="1221">ER91</f>
        <v>0</v>
      </c>
      <c r="EV91" s="364">
        <f t="shared" ref="EV91:EV93" si="1222">ES91</f>
        <v>1</v>
      </c>
      <c r="EW91" s="364">
        <f t="shared" ref="EW91:EW93" si="1223">ET91</f>
        <v>0</v>
      </c>
      <c r="EX91" s="364">
        <f t="shared" ref="EX91:EX93" si="1224">EU91</f>
        <v>0</v>
      </c>
      <c r="EY91" s="364">
        <f t="shared" ref="EY91:EY93" si="1225">EV91</f>
        <v>1</v>
      </c>
      <c r="EZ91" s="364">
        <f t="shared" ref="EZ91:EZ93" si="1226">EW91</f>
        <v>0</v>
      </c>
      <c r="FA91" s="364">
        <f t="shared" ref="FA91:FA93" si="1227">EX91</f>
        <v>0</v>
      </c>
      <c r="FB91" s="364">
        <f t="shared" ref="FB91:FB93" si="1228">EY91</f>
        <v>1</v>
      </c>
      <c r="FC91" s="364">
        <f t="shared" ref="FC91:FC93" si="1229">EZ91</f>
        <v>0</v>
      </c>
      <c r="FD91" s="364">
        <f t="shared" ref="FD91:FD93" si="1230">FA91</f>
        <v>0</v>
      </c>
      <c r="FE91" s="377"/>
      <c r="FF91" s="361"/>
      <c r="FG91" s="361"/>
      <c r="FH91" s="361"/>
      <c r="FI91" s="361"/>
      <c r="FJ91" s="361"/>
      <c r="FK91" s="361"/>
      <c r="FL91" s="361"/>
      <c r="FM91" s="361"/>
      <c r="FN91" s="361"/>
      <c r="FO91" s="361"/>
      <c r="FP91" s="361"/>
      <c r="FQ91" s="361"/>
      <c r="FR91" s="361"/>
      <c r="FS91" s="361"/>
      <c r="FT91" s="361"/>
      <c r="FU91" s="361"/>
      <c r="FV91" s="361"/>
      <c r="FW91" s="361"/>
      <c r="FX91" s="361"/>
      <c r="FY91" s="361"/>
      <c r="FZ91" s="361"/>
      <c r="GA91" s="361"/>
      <c r="GB91" s="361"/>
      <c r="GC91" s="361"/>
      <c r="GD91" s="361"/>
      <c r="GE91" s="361"/>
      <c r="GF91" s="361"/>
      <c r="GG91" s="297"/>
      <c r="GH91" s="297"/>
      <c r="GI91" s="297"/>
      <c r="GJ91" s="297"/>
      <c r="GK91" s="297"/>
      <c r="GL91" s="297"/>
      <c r="GM91" s="297"/>
      <c r="GN91" s="297"/>
      <c r="GO91" s="297"/>
      <c r="GP91" s="297"/>
      <c r="GQ91" s="297"/>
      <c r="GR91" s="297"/>
      <c r="GS91" s="297"/>
      <c r="GT91" s="297"/>
      <c r="GU91" s="297"/>
      <c r="GV91" s="297"/>
      <c r="GW91" s="297"/>
      <c r="GX91" s="297"/>
      <c r="GY91" s="297"/>
      <c r="GZ91" s="297"/>
      <c r="HA91" s="297"/>
      <c r="HB91" s="297"/>
      <c r="HC91" s="297"/>
    </row>
    <row r="92" spans="1:211" s="347" customFormat="1" ht="15" customHeight="1" thickTop="1" x14ac:dyDescent="0.2">
      <c r="A92" s="192">
        <f>SWDATA!O77</f>
        <v>0</v>
      </c>
      <c r="B92" s="192">
        <f>SWDATA!M77</f>
        <v>0</v>
      </c>
      <c r="C92" s="201">
        <f>IF(AND(SWDATA!M77=1,SWDATA!Q77="promotions"),SWDATA!P77,0)</f>
        <v>0</v>
      </c>
      <c r="D92" s="200">
        <f>ROW(SWDATA!M77)</f>
        <v>77</v>
      </c>
      <c r="E92" s="202">
        <f t="shared" ref="E92:E95" si="1231">B92</f>
        <v>0</v>
      </c>
      <c r="F92" s="203">
        <f t="shared" ref="F92:F155" si="1232">IF(NOT(ISERROR(SEARCH("Kg",P92))),3,IF(NOT(ISERROR(SEARCH("/Unit",P92))),2,IF(NOT(ISERROR(SEARCH("Pct",P92))),2,1)))</f>
        <v>1</v>
      </c>
      <c r="G92" s="192" t="str">
        <f t="shared" ref="G92:G155" si="1233">IF(NOT(ISERROR(SEARCH("U",P92))),"U",IF(NOT(ISERROR(SEARCH("Pct",P92))),"Pct",""))</f>
        <v/>
      </c>
      <c r="H92" s="204"/>
      <c r="I92" s="382"/>
      <c r="J92" s="237">
        <f t="shared" ref="J92:J155" si="1234">IF(ISERROR(FIND(":-1",A92)),A92,0)</f>
        <v>0</v>
      </c>
      <c r="K92" s="238" t="str">
        <f t="shared" ref="K92:K155" si="1235">IF(NOT(ISERROR(SEARCH("(Cost)",P92))),"C",IF(NOT(ISERROR(SEARCH("(EURO)",P92))),"R",IF(NOT(ISERROR(SEARCH("marg",P92))),"M",IF(OR(NOT(ISERROR(SEARCH("(Rev/",P92))),NOT(ISERROR(SEARCH("(Pct)",P92)))),"P",IF(NOT(ISERROR(SEARCH("Units",P92))),"U","")))))</f>
        <v/>
      </c>
      <c r="L92" s="338"/>
      <c r="M92" s="341"/>
      <c r="N92" s="336" t="str">
        <f>IF(LEN(SWDATA!F77)=0,"",N91)</f>
        <v/>
      </c>
      <c r="O92" s="295" t="str">
        <f>IF(LEN(SWDATA!G77)=0,"",O91)</f>
        <v/>
      </c>
      <c r="P92" s="296" t="str">
        <f>IF(LEN(SWDATA!C77)=0,"",SWDATA!C77)</f>
        <v/>
      </c>
      <c r="Q92" s="310" t="str">
        <f t="shared" si="1159"/>
        <v/>
      </c>
      <c r="R92" s="223" t="s">
        <v>261</v>
      </c>
      <c r="S92" s="224" t="s">
        <v>485</v>
      </c>
      <c r="T92" s="224"/>
      <c r="U92" s="264" t="s">
        <v>581</v>
      </c>
      <c r="V92" s="205" t="s">
        <v>221</v>
      </c>
      <c r="W92" s="265">
        <f>IF(OR(Is_Loading,LEN($A92)=0),"",SWDATA!P77)</f>
        <v>0</v>
      </c>
      <c r="X92" s="266">
        <f>IF(OR(Is_Loading,LEN($A92)=0),"",SWDATA!Q77)</f>
        <v>0</v>
      </c>
      <c r="Y92" s="266">
        <f>IF(OR(Is_Loading,LEN($A92)=0),"",SWDATA!R77)</f>
        <v>0</v>
      </c>
      <c r="Z92" s="265" t="str">
        <f t="shared" ref="Z92" si="1236">IF($A92=0,"",CHOOSE($F92,SUM(W92:Y92),SUM(W92:Y92)/3,Y92))</f>
        <v/>
      </c>
      <c r="AA92" s="265">
        <f>IF(OR(Is_Loading,LEN($A92)=0),"",SWDATA!T77)</f>
        <v>0</v>
      </c>
      <c r="AB92" s="266">
        <f>IF(OR(Is_Loading,LEN($A92)=0),"",SWDATA!U77)</f>
        <v>0</v>
      </c>
      <c r="AC92" s="266">
        <f>IF(OR(Is_Loading,LEN($A92)=0),"",SWDATA!V77)</f>
        <v>0</v>
      </c>
      <c r="AD92" s="265" t="str">
        <f t="shared" ref="AD92:AD155" si="1237">IF($A92=0,"",CHOOSE($F92,SUM(AA92:AC92),SUM(AA92:AC92)/3,AC92))</f>
        <v/>
      </c>
      <c r="AE92" s="265">
        <f>IF(OR(Is_Loading,LEN($A92)=0),"",SWDATA!X77)</f>
        <v>0</v>
      </c>
      <c r="AF92" s="266">
        <f>IF(OR(Is_Loading,LEN($A92)=0),"",SWDATA!Y77)</f>
        <v>0</v>
      </c>
      <c r="AG92" s="266">
        <f>IF(OR(Is_Loading,LEN($A92)=0),"",SWDATA!Z77)</f>
        <v>0</v>
      </c>
      <c r="AH92" s="265" t="str">
        <f t="shared" ref="AH92:AH155" si="1238">IF($A92=0,"",CHOOSE($F92,SUM(AE92:AG92),SUM(AE92:AG92)/3,AG92))</f>
        <v/>
      </c>
      <c r="AI92" s="265">
        <f>IF(OR(Is_Loading,LEN($A92)=0),"",SWDATA!AB77)</f>
        <v>0</v>
      </c>
      <c r="AJ92" s="266">
        <f>IF(OR(Is_Loading,LEN($A92)=0),"",SWDATA!AC77)</f>
        <v>0</v>
      </c>
      <c r="AK92" s="266">
        <f>IF(OR(Is_Loading,LEN($A92)=0),"",SWDATA!AD77)</f>
        <v>0</v>
      </c>
      <c r="AL92" s="265" t="str">
        <f t="shared" ref="AL92:AL155" si="1239">IF($A92=0,"",CHOOSE($F92,SUM(AI92:AK92),SUM(AI92:AK92)/3,AK92))</f>
        <v/>
      </c>
      <c r="AM92" s="265">
        <f>IF(OR(Is_Loading,LEN($A92)=0),"",SWDATA!AF77)</f>
        <v>0</v>
      </c>
      <c r="AN92" s="266">
        <f>IF(OR(Is_Loading,LEN($A92)=0),"",SWDATA!AG77)</f>
        <v>0</v>
      </c>
      <c r="AO92" s="320">
        <f>IF(OR(Is_Loading,LEN($A92)=0),"",SWDATA!AH77)</f>
        <v>0</v>
      </c>
      <c r="AP92" s="317" t="str">
        <f t="shared" ref="AP92:AP155" si="1240">IF($A92=0,"",CHOOSE($F92,SUM(AM92:AO92),SUM(AM92:AO92)/3,AO92))</f>
        <v/>
      </c>
      <c r="AQ92" s="265">
        <f>IF(OR(Is_Loading,LEN($A92)=0),"",SWDATA!AJ77)</f>
        <v>0</v>
      </c>
      <c r="AR92" s="266">
        <f>IF(OR(Is_Loading,LEN($A92)=0),"",SWDATA!AK77)</f>
        <v>0</v>
      </c>
      <c r="AS92" s="266">
        <f>IF(OR(Is_Loading,LEN($A92)=0),"",SWDATA!AL77)</f>
        <v>0</v>
      </c>
      <c r="AT92" s="265" t="str">
        <f t="shared" ref="AT92:AT155" si="1241">IF($A92=0,"",CHOOSE($F92,SUM(AQ92:AS92),SUM(AQ92:AS92)/3,AS92))</f>
        <v/>
      </c>
      <c r="AU92" s="265">
        <f>IF(OR(Is_Loading,LEN($A92)=0),"",SWDATA!AN77)</f>
        <v>0</v>
      </c>
      <c r="AV92" s="266">
        <f>IF(OR(Is_Loading,LEN($A92)=0),"",SWDATA!AO77)</f>
        <v>0</v>
      </c>
      <c r="AW92" s="266">
        <f>IF(OR(Is_Loading,LEN($A92)=0),"",SWDATA!AP77)</f>
        <v>0</v>
      </c>
      <c r="AX92" s="265" t="str">
        <f t="shared" ref="AX92:AX155" si="1242">IF($A92=0,"",CHOOSE($F92,SUM(AU92:AW92),SUM(AU92:AW92)/3,AW92))</f>
        <v/>
      </c>
      <c r="AY92" s="265">
        <f>IF(OR(Is_Loading,LEN($A92)=0),"",SWDATA!AR77)</f>
        <v>0</v>
      </c>
      <c r="AZ92" s="266">
        <f>IF(OR(Is_Loading,LEN($A92)=0),"",SWDATA!AS77)</f>
        <v>0</v>
      </c>
      <c r="BA92" s="266">
        <f>IF(OR(Is_Loading,LEN($A92)=0),"",SWDATA!AT77)</f>
        <v>0</v>
      </c>
      <c r="BB92" s="265" t="str">
        <f t="shared" ref="BB92:BB155" si="1243">IF($A92=0,"",CHOOSE($F92,SUM(AY92:BA92),SUM(AY92:BA92)/3,BA92))</f>
        <v/>
      </c>
      <c r="BC92" s="265">
        <f>IF(OR(Is_Loading,LEN($A92)=0),"",SWDATA!AV77)</f>
        <v>0</v>
      </c>
      <c r="BD92" s="266">
        <f>IF(OR(Is_Loading,LEN($A92)=0),"",SWDATA!AW77)</f>
        <v>0</v>
      </c>
      <c r="BE92" s="320">
        <f>IF(OR(Is_Loading,LEN($A92)=0),"",SWDATA!AX77)</f>
        <v>0</v>
      </c>
      <c r="BF92" s="317" t="str">
        <f t="shared" ref="BF92:BF155" si="1244">IF($A92=0,"",CHOOSE($F92,SUM(BC92:BE92),SUM(BC92:BE92)/3,BE92))</f>
        <v/>
      </c>
      <c r="BG92"/>
      <c r="BH92"/>
      <c r="BI92"/>
      <c r="BJ92"/>
      <c r="BK92"/>
      <c r="BL92"/>
      <c r="BM92"/>
      <c r="BN92"/>
      <c r="BO92"/>
      <c r="BP92"/>
      <c r="BQ92"/>
      <c r="BR92"/>
      <c r="BS92"/>
      <c r="BT92"/>
      <c r="BU92"/>
      <c r="BV92"/>
      <c r="BW92"/>
      <c r="BX92"/>
      <c r="BY92"/>
      <c r="BZ92"/>
      <c r="CA92"/>
      <c r="CB92"/>
      <c r="CC92"/>
      <c r="CD92"/>
      <c r="CE92"/>
      <c r="CF92"/>
      <c r="CG92"/>
      <c r="CH92"/>
      <c r="CI92"/>
      <c r="CJ92"/>
      <c r="CK92"/>
      <c r="CL92"/>
      <c r="CM92"/>
      <c r="CN92" s="201"/>
      <c r="CO92" s="201"/>
      <c r="CP92" s="201"/>
      <c r="CQ92" s="201"/>
      <c r="CR92" s="201"/>
      <c r="CS92" s="201"/>
      <c r="CT92" s="201"/>
      <c r="CU92" s="201"/>
      <c r="CV92" s="201"/>
      <c r="CW92" s="201"/>
      <c r="CX92" s="201"/>
      <c r="CY92" s="201"/>
      <c r="CZ92" s="201"/>
      <c r="DA92" s="201"/>
      <c r="DB92" s="201"/>
      <c r="DC92" s="201"/>
      <c r="DD92" s="201"/>
      <c r="DE92" s="201"/>
      <c r="DF92" s="201"/>
      <c r="DG92" s="201"/>
      <c r="DH92" s="201"/>
      <c r="DI92" s="201"/>
      <c r="DJ92" s="201"/>
      <c r="DK92" s="201"/>
      <c r="DL92" s="201"/>
      <c r="DM92" s="201"/>
      <c r="DN92" s="201"/>
      <c r="DO92" s="374"/>
      <c r="DP92" s="374"/>
      <c r="DQ92" s="374"/>
      <c r="DR92" s="374"/>
      <c r="DS92" s="361"/>
      <c r="DT92" s="361"/>
      <c r="DU92" s="364"/>
      <c r="DV92" s="364"/>
      <c r="DW92" s="364"/>
      <c r="DX92" s="364">
        <v>1</v>
      </c>
      <c r="DY92" s="364">
        <f t="shared" si="1199"/>
        <v>0</v>
      </c>
      <c r="DZ92" s="364">
        <f t="shared" si="1200"/>
        <v>0</v>
      </c>
      <c r="EA92" s="364">
        <f t="shared" si="1201"/>
        <v>1</v>
      </c>
      <c r="EB92" s="364">
        <f t="shared" si="1202"/>
        <v>0</v>
      </c>
      <c r="EC92" s="364">
        <f t="shared" si="1203"/>
        <v>0</v>
      </c>
      <c r="ED92" s="364">
        <f t="shared" si="1204"/>
        <v>1</v>
      </c>
      <c r="EE92" s="364">
        <f t="shared" si="1205"/>
        <v>0</v>
      </c>
      <c r="EF92" s="364">
        <f t="shared" si="1206"/>
        <v>0</v>
      </c>
      <c r="EG92" s="364">
        <f t="shared" si="1207"/>
        <v>1</v>
      </c>
      <c r="EH92" s="364">
        <f t="shared" si="1208"/>
        <v>0</v>
      </c>
      <c r="EI92" s="364">
        <f t="shared" si="1209"/>
        <v>0</v>
      </c>
      <c r="EJ92" s="364">
        <f t="shared" si="1210"/>
        <v>1</v>
      </c>
      <c r="EK92" s="364">
        <f t="shared" si="1211"/>
        <v>0</v>
      </c>
      <c r="EL92" s="364">
        <f t="shared" si="1212"/>
        <v>0</v>
      </c>
      <c r="EM92" s="364">
        <f t="shared" si="1213"/>
        <v>1</v>
      </c>
      <c r="EN92" s="364">
        <f t="shared" si="1214"/>
        <v>0</v>
      </c>
      <c r="EO92" s="364">
        <f t="shared" si="1215"/>
        <v>0</v>
      </c>
      <c r="EP92" s="364">
        <f t="shared" si="1216"/>
        <v>1</v>
      </c>
      <c r="EQ92" s="364">
        <f t="shared" si="1217"/>
        <v>0</v>
      </c>
      <c r="ER92" s="364">
        <f t="shared" si="1218"/>
        <v>0</v>
      </c>
      <c r="ES92" s="364">
        <f t="shared" si="1219"/>
        <v>1</v>
      </c>
      <c r="ET92" s="364">
        <f t="shared" si="1220"/>
        <v>0</v>
      </c>
      <c r="EU92" s="364">
        <f t="shared" si="1221"/>
        <v>0</v>
      </c>
      <c r="EV92" s="364">
        <f t="shared" si="1222"/>
        <v>1</v>
      </c>
      <c r="EW92" s="364">
        <f t="shared" si="1223"/>
        <v>0</v>
      </c>
      <c r="EX92" s="364">
        <f t="shared" si="1224"/>
        <v>0</v>
      </c>
      <c r="EY92" s="364">
        <f t="shared" si="1225"/>
        <v>1</v>
      </c>
      <c r="EZ92" s="364">
        <f t="shared" si="1226"/>
        <v>0</v>
      </c>
      <c r="FA92" s="364">
        <f t="shared" si="1227"/>
        <v>0</v>
      </c>
      <c r="FB92" s="364">
        <f t="shared" si="1228"/>
        <v>1</v>
      </c>
      <c r="FC92" s="364">
        <f t="shared" si="1229"/>
        <v>0</v>
      </c>
      <c r="FD92" s="364">
        <f t="shared" si="1230"/>
        <v>0</v>
      </c>
      <c r="FE92" s="361"/>
      <c r="FF92" s="361"/>
      <c r="FG92" s="361"/>
      <c r="FH92" s="361"/>
      <c r="FI92" s="361"/>
      <c r="FJ92" s="361"/>
      <c r="FK92" s="361"/>
      <c r="FL92" s="361"/>
      <c r="FM92" s="361"/>
      <c r="FN92" s="361"/>
      <c r="FO92" s="361"/>
      <c r="FP92" s="361"/>
      <c r="FQ92" s="361"/>
      <c r="FR92" s="361"/>
      <c r="FS92" s="361"/>
      <c r="FT92" s="361"/>
      <c r="FU92" s="361"/>
      <c r="FV92" s="361"/>
      <c r="FW92" s="361"/>
      <c r="FX92" s="361"/>
      <c r="FY92" s="361"/>
      <c r="FZ92" s="361"/>
      <c r="GA92" s="361"/>
      <c r="GB92" s="361"/>
      <c r="GC92" s="361"/>
      <c r="GD92" s="361"/>
      <c r="GE92" s="361"/>
      <c r="GF92" s="361"/>
      <c r="GG92" s="297"/>
      <c r="GH92" s="297"/>
      <c r="GI92" s="297"/>
      <c r="GJ92" s="297"/>
      <c r="GK92" s="297"/>
      <c r="GL92" s="297"/>
      <c r="GM92" s="297"/>
      <c r="GN92" s="297"/>
      <c r="GO92" s="297"/>
      <c r="GP92" s="297"/>
      <c r="GQ92" s="297"/>
      <c r="GR92" s="297"/>
      <c r="GS92" s="297"/>
      <c r="GT92" s="297"/>
      <c r="GU92" s="297"/>
      <c r="GV92" s="297"/>
      <c r="GW92" s="297"/>
      <c r="GX92" s="297"/>
      <c r="GY92" s="297"/>
      <c r="GZ92" s="297"/>
    </row>
    <row r="93" spans="1:211" s="390" customFormat="1" ht="15" customHeight="1" thickBot="1" x14ac:dyDescent="0.25">
      <c r="A93" s="389">
        <f>SWDATA!O78</f>
        <v>0</v>
      </c>
      <c r="B93" s="389">
        <f>SWDATA!M78</f>
        <v>0</v>
      </c>
      <c r="C93" s="390">
        <f>IF(AND(SWDATA!M78=1,SWDATA!Q78="promotions"),SWDATA!P78,0)</f>
        <v>0</v>
      </c>
      <c r="D93" s="391">
        <f>ROW(SWDATA!M78)</f>
        <v>78</v>
      </c>
      <c r="E93" s="392">
        <f t="shared" si="1231"/>
        <v>0</v>
      </c>
      <c r="F93" s="393">
        <f t="shared" si="1232"/>
        <v>1</v>
      </c>
      <c r="G93" s="389" t="str">
        <f t="shared" si="1233"/>
        <v/>
      </c>
      <c r="H93" s="394"/>
      <c r="I93" s="395"/>
      <c r="J93" s="396">
        <f t="shared" si="1234"/>
        <v>0</v>
      </c>
      <c r="K93" s="397" t="str">
        <f t="shared" si="1235"/>
        <v/>
      </c>
      <c r="L93" s="398"/>
      <c r="M93" s="399"/>
      <c r="N93" s="400" t="str">
        <f>IF(LEN(SWDATA!F78)=0,"",N92)</f>
        <v/>
      </c>
      <c r="O93" s="401" t="str">
        <f>IF(LEN(SWDATA!G78)=0,"",O92)</f>
        <v/>
      </c>
      <c r="P93" s="402" t="str">
        <f>IF(LEN(SWDATA!C78)=0,"",SWDATA!C78)</f>
        <v/>
      </c>
      <c r="Q93" s="403" t="str">
        <f t="shared" si="1159"/>
        <v/>
      </c>
      <c r="R93" s="404" t="s">
        <v>261</v>
      </c>
      <c r="S93" s="405" t="s">
        <v>485</v>
      </c>
      <c r="T93" s="405"/>
      <c r="U93" s="406" t="s">
        <v>590</v>
      </c>
      <c r="V93" s="407" t="s">
        <v>221</v>
      </c>
      <c r="W93" s="408">
        <f>IF(OR(Is_Loading,LEN($A93)=0),"",SWDATA!P78)</f>
        <v>0</v>
      </c>
      <c r="X93" s="409">
        <f>IF(OR(Is_Loading,LEN($A93)=0),"",SWDATA!Q78)</f>
        <v>0</v>
      </c>
      <c r="Y93" s="409">
        <f>IF(OR(Is_Loading,LEN($A93)=0),"",SWDATA!R78)</f>
        <v>0</v>
      </c>
      <c r="Z93" s="408" t="str">
        <f t="shared" ref="Z93" si="1245">IF($A93=0,"",CHOOSE($F93,SUM(W93:Y93),SUM(W93:Y93)/3,Y93))</f>
        <v/>
      </c>
      <c r="AA93" s="408">
        <f>IF(OR(Is_Loading,LEN($A93)=0),"",SWDATA!T78)</f>
        <v>0</v>
      </c>
      <c r="AB93" s="409">
        <f>IF(OR(Is_Loading,LEN($A93)=0),"",SWDATA!U78)</f>
        <v>0</v>
      </c>
      <c r="AC93" s="409">
        <f>IF(OR(Is_Loading,LEN($A93)=0),"",SWDATA!V78)</f>
        <v>0</v>
      </c>
      <c r="AD93" s="408" t="str">
        <f t="shared" si="1237"/>
        <v/>
      </c>
      <c r="AE93" s="408">
        <f>IF(OR(Is_Loading,LEN($A93)=0),"",SWDATA!X78)</f>
        <v>0</v>
      </c>
      <c r="AF93" s="409">
        <f>IF(OR(Is_Loading,LEN($A93)=0),"",SWDATA!Y78)</f>
        <v>0</v>
      </c>
      <c r="AG93" s="409">
        <f>IF(OR(Is_Loading,LEN($A93)=0),"",SWDATA!Z78)</f>
        <v>0</v>
      </c>
      <c r="AH93" s="408" t="str">
        <f t="shared" si="1238"/>
        <v/>
      </c>
      <c r="AI93" s="408">
        <f>IF(OR(Is_Loading,LEN($A93)=0),"",SWDATA!AB78)</f>
        <v>0</v>
      </c>
      <c r="AJ93" s="409">
        <f>IF(OR(Is_Loading,LEN($A93)=0),"",SWDATA!AC78)</f>
        <v>0</v>
      </c>
      <c r="AK93" s="409">
        <f>IF(OR(Is_Loading,LEN($A93)=0),"",SWDATA!AD78)</f>
        <v>0</v>
      </c>
      <c r="AL93" s="408" t="str">
        <f t="shared" si="1239"/>
        <v/>
      </c>
      <c r="AM93" s="408">
        <f>IF(OR(Is_Loading,LEN($A93)=0),"",SWDATA!AF78)</f>
        <v>0</v>
      </c>
      <c r="AN93" s="409">
        <f>IF(OR(Is_Loading,LEN($A93)=0),"",SWDATA!AG78)</f>
        <v>0</v>
      </c>
      <c r="AO93" s="410">
        <f>IF(OR(Is_Loading,LEN($A93)=0),"",SWDATA!AH78)</f>
        <v>0</v>
      </c>
      <c r="AP93" s="411" t="str">
        <f t="shared" si="1240"/>
        <v/>
      </c>
      <c r="AQ93" s="408">
        <f>IF(OR(Is_Loading,LEN($A93)=0),"",SWDATA!AJ78)</f>
        <v>0</v>
      </c>
      <c r="AR93" s="409">
        <f>IF(OR(Is_Loading,LEN($A93)=0),"",SWDATA!AK78)</f>
        <v>0</v>
      </c>
      <c r="AS93" s="409">
        <f>IF(OR(Is_Loading,LEN($A93)=0),"",SWDATA!AL78)</f>
        <v>0</v>
      </c>
      <c r="AT93" s="408" t="str">
        <f t="shared" si="1241"/>
        <v/>
      </c>
      <c r="AU93" s="408">
        <f>IF(OR(Is_Loading,LEN($A93)=0),"",SWDATA!AN78)</f>
        <v>0</v>
      </c>
      <c r="AV93" s="409">
        <f>IF(OR(Is_Loading,LEN($A93)=0),"",SWDATA!AO78)</f>
        <v>0</v>
      </c>
      <c r="AW93" s="409">
        <f>IF(OR(Is_Loading,LEN($A93)=0),"",SWDATA!AP78)</f>
        <v>0</v>
      </c>
      <c r="AX93" s="408" t="str">
        <f t="shared" si="1242"/>
        <v/>
      </c>
      <c r="AY93" s="408">
        <f>IF(OR(Is_Loading,LEN($A93)=0),"",SWDATA!AR78)</f>
        <v>0</v>
      </c>
      <c r="AZ93" s="409">
        <f>IF(OR(Is_Loading,LEN($A93)=0),"",SWDATA!AS78)</f>
        <v>0</v>
      </c>
      <c r="BA93" s="409">
        <f>IF(OR(Is_Loading,LEN($A93)=0),"",SWDATA!AT78)</f>
        <v>0</v>
      </c>
      <c r="BB93" s="408" t="str">
        <f t="shared" si="1243"/>
        <v/>
      </c>
      <c r="BC93" s="408">
        <f>IF(OR(Is_Loading,LEN($A93)=0),"",SWDATA!AV78)</f>
        <v>0</v>
      </c>
      <c r="BD93" s="409">
        <f>IF(OR(Is_Loading,LEN($A93)=0),"",SWDATA!AW78)</f>
        <v>0</v>
      </c>
      <c r="BE93" s="410">
        <f>IF(OR(Is_Loading,LEN($A93)=0),"",SWDATA!AX78)</f>
        <v>0</v>
      </c>
      <c r="BF93" s="411" t="str">
        <f t="shared" si="1244"/>
        <v/>
      </c>
      <c r="BG93" s="412"/>
      <c r="BH93" s="412"/>
      <c r="BI93" s="412"/>
      <c r="BJ93" s="412"/>
      <c r="BK93" s="412"/>
      <c r="BL93" s="412"/>
      <c r="BM93" s="412"/>
      <c r="BN93" s="412"/>
      <c r="BO93" s="412"/>
      <c r="BP93" s="412"/>
      <c r="BQ93" s="412"/>
      <c r="BR93" s="412"/>
      <c r="BS93" s="412"/>
      <c r="BT93" s="412"/>
      <c r="BU93" s="412"/>
      <c r="BV93" s="412"/>
      <c r="BW93" s="412"/>
      <c r="BX93" s="412"/>
      <c r="BY93" s="412"/>
      <c r="BZ93" s="412"/>
      <c r="CA93" s="412"/>
      <c r="CB93" s="412"/>
      <c r="CC93" s="412"/>
      <c r="CD93" s="412"/>
      <c r="CE93" s="412"/>
      <c r="CF93" s="412"/>
      <c r="CG93" s="412"/>
      <c r="CH93" s="412"/>
      <c r="CI93" s="412"/>
      <c r="CJ93" s="412"/>
      <c r="CK93" s="412"/>
      <c r="CL93" s="412"/>
      <c r="CM93" s="412"/>
      <c r="DO93" s="395"/>
      <c r="DP93" s="395"/>
      <c r="DQ93" s="395"/>
      <c r="DR93" s="395"/>
      <c r="DS93" s="413"/>
      <c r="DT93" s="414"/>
      <c r="DU93" s="415"/>
      <c r="DV93" s="415"/>
      <c r="DW93" s="415"/>
      <c r="DX93" s="415">
        <v>1</v>
      </c>
      <c r="DY93" s="415">
        <f t="shared" si="1199"/>
        <v>0</v>
      </c>
      <c r="DZ93" s="415">
        <f t="shared" si="1200"/>
        <v>0</v>
      </c>
      <c r="EA93" s="415">
        <f t="shared" si="1201"/>
        <v>1</v>
      </c>
      <c r="EB93" s="415">
        <f t="shared" si="1202"/>
        <v>0</v>
      </c>
      <c r="EC93" s="415">
        <f t="shared" si="1203"/>
        <v>0</v>
      </c>
      <c r="ED93" s="415">
        <f t="shared" si="1204"/>
        <v>1</v>
      </c>
      <c r="EE93" s="415">
        <f t="shared" si="1205"/>
        <v>0</v>
      </c>
      <c r="EF93" s="415">
        <f t="shared" si="1206"/>
        <v>0</v>
      </c>
      <c r="EG93" s="415">
        <f t="shared" si="1207"/>
        <v>1</v>
      </c>
      <c r="EH93" s="415">
        <f t="shared" si="1208"/>
        <v>0</v>
      </c>
      <c r="EI93" s="415">
        <f t="shared" si="1209"/>
        <v>0</v>
      </c>
      <c r="EJ93" s="415">
        <f t="shared" si="1210"/>
        <v>1</v>
      </c>
      <c r="EK93" s="415">
        <f t="shared" si="1211"/>
        <v>0</v>
      </c>
      <c r="EL93" s="415">
        <f t="shared" si="1212"/>
        <v>0</v>
      </c>
      <c r="EM93" s="415">
        <f t="shared" si="1213"/>
        <v>1</v>
      </c>
      <c r="EN93" s="415">
        <f t="shared" si="1214"/>
        <v>0</v>
      </c>
      <c r="EO93" s="415">
        <f t="shared" si="1215"/>
        <v>0</v>
      </c>
      <c r="EP93" s="415">
        <f t="shared" si="1216"/>
        <v>1</v>
      </c>
      <c r="EQ93" s="415">
        <f t="shared" si="1217"/>
        <v>0</v>
      </c>
      <c r="ER93" s="415">
        <f t="shared" si="1218"/>
        <v>0</v>
      </c>
      <c r="ES93" s="415">
        <f t="shared" si="1219"/>
        <v>1</v>
      </c>
      <c r="ET93" s="415">
        <f t="shared" si="1220"/>
        <v>0</v>
      </c>
      <c r="EU93" s="415">
        <f t="shared" si="1221"/>
        <v>0</v>
      </c>
      <c r="EV93" s="415">
        <f t="shared" si="1222"/>
        <v>1</v>
      </c>
      <c r="EW93" s="415">
        <f t="shared" si="1223"/>
        <v>0</v>
      </c>
      <c r="EX93" s="415">
        <f t="shared" si="1224"/>
        <v>0</v>
      </c>
      <c r="EY93" s="415">
        <f t="shared" si="1225"/>
        <v>1</v>
      </c>
      <c r="EZ93" s="415">
        <f t="shared" si="1226"/>
        <v>0</v>
      </c>
      <c r="FA93" s="415">
        <f t="shared" si="1227"/>
        <v>0</v>
      </c>
      <c r="FB93" s="415">
        <f t="shared" si="1228"/>
        <v>1</v>
      </c>
      <c r="FC93" s="415">
        <f t="shared" si="1229"/>
        <v>0</v>
      </c>
      <c r="FD93" s="415">
        <f t="shared" si="1230"/>
        <v>0</v>
      </c>
      <c r="FE93" s="416"/>
      <c r="FF93" s="413"/>
      <c r="FG93" s="413"/>
      <c r="FH93" s="413"/>
      <c r="FI93" s="413"/>
      <c r="FJ93" s="413"/>
      <c r="FK93" s="413"/>
      <c r="FL93" s="413"/>
      <c r="FM93" s="413"/>
      <c r="FN93" s="413"/>
      <c r="FO93" s="413"/>
      <c r="FP93" s="413"/>
      <c r="FQ93" s="413"/>
      <c r="FR93" s="413"/>
      <c r="FS93" s="413"/>
      <c r="FT93" s="413"/>
      <c r="FU93" s="413"/>
      <c r="FV93" s="413"/>
      <c r="FW93" s="413"/>
      <c r="FX93" s="413"/>
      <c r="FY93" s="413"/>
      <c r="FZ93" s="413"/>
      <c r="GA93" s="413"/>
      <c r="GB93" s="413"/>
      <c r="GC93" s="413"/>
      <c r="GD93" s="413"/>
      <c r="GE93" s="413"/>
      <c r="GF93" s="413"/>
      <c r="GG93" s="417"/>
      <c r="GH93" s="417"/>
      <c r="GI93" s="417"/>
      <c r="GJ93" s="417"/>
      <c r="GK93" s="417"/>
      <c r="GL93" s="417"/>
      <c r="GM93" s="417"/>
      <c r="GN93" s="417"/>
      <c r="GO93" s="417"/>
      <c r="GP93" s="417"/>
      <c r="GQ93" s="417"/>
      <c r="GR93" s="417"/>
      <c r="GS93" s="417"/>
      <c r="GT93" s="417"/>
      <c r="GU93" s="417"/>
      <c r="GV93" s="417"/>
      <c r="GW93" s="417"/>
      <c r="GX93" s="417"/>
      <c r="GY93" s="417"/>
      <c r="GZ93" s="417"/>
      <c r="HA93" s="417"/>
      <c r="HB93" s="417"/>
      <c r="HC93" s="417"/>
    </row>
    <row r="94" spans="1:211" s="347" customFormat="1" ht="15" customHeight="1" thickTop="1" x14ac:dyDescent="0.2">
      <c r="A94" s="192">
        <f>SWDATA!O79</f>
        <v>0</v>
      </c>
      <c r="B94" s="192">
        <f>SWDATA!M79</f>
        <v>0</v>
      </c>
      <c r="C94" s="201">
        <f>IF(AND(SWDATA!M79=1,SWDATA!Q79="promotions"),SWDATA!P79,0)</f>
        <v>0</v>
      </c>
      <c r="D94" s="200">
        <f>ROW(SWDATA!M79)</f>
        <v>79</v>
      </c>
      <c r="E94" s="202">
        <f t="shared" si="1231"/>
        <v>0</v>
      </c>
      <c r="F94" s="203">
        <f t="shared" si="1232"/>
        <v>1</v>
      </c>
      <c r="G94" s="192" t="str">
        <f t="shared" si="1233"/>
        <v/>
      </c>
      <c r="H94" s="311"/>
      <c r="I94" s="382"/>
      <c r="J94" s="237">
        <f t="shared" si="1234"/>
        <v>0</v>
      </c>
      <c r="K94" s="238" t="str">
        <f t="shared" si="1235"/>
        <v/>
      </c>
      <c r="L94" s="338"/>
      <c r="M94" s="340"/>
      <c r="N94" s="335" t="str">
        <f>IF(LEN(SWDATA!F79)=0,"",IF(LEN(SWDATA!G79)=0,"",IF($O$12="ID",MID(SWDATA!G79,FIND("|",SWDATA!G79)+1,FIND("~~",SWDATA!G79)-FIND("|",SWDATA!G79)-1),IF($O$12="Desc",RIGHT(SWDATA!G79,LEN(SWDATA!G79)-FIND("~~",SWDATA!G79)-1),RIGHT(SWDATA!G79,LEN(SWDATA!G79)-FIND("|",SWDATA!G79))))))</f>
        <v/>
      </c>
      <c r="O94" s="239" t="str">
        <f>IF(LEN(SWDATA!G79)=0,"",IF(LEN(SWDATA!H79)=0,"",IF($O$12="ID",MID(SWDATA!H79,FIND("|",SWDATA!H79)+1,FIND("~~",SWDATA!H79)-FIND("|",SWDATA!H79)-1),IF($O$12="Desc",RIGHT(SWDATA!H79,LEN(SWDATA!H79)-FIND("~~",SWDATA!H79)-1),RIGHT(SWDATA!H79,LEN(SWDATA!H79)-FIND("|",SWDATA!H79))))))</f>
        <v/>
      </c>
      <c r="P94" s="252" t="str">
        <f>IF(LEN(SWDATA!C79)=0,"",SWDATA!C79)</f>
        <v/>
      </c>
      <c r="Q94" s="310" t="str">
        <f t="shared" si="1159"/>
        <v/>
      </c>
      <c r="R94" s="223" t="s">
        <v>261</v>
      </c>
      <c r="S94" s="224" t="s">
        <v>485</v>
      </c>
      <c r="T94" s="224"/>
      <c r="U94" s="263" t="s">
        <v>583</v>
      </c>
      <c r="V94" s="205" t="s">
        <v>221</v>
      </c>
      <c r="W94" s="265">
        <f>IF(OR(Is_Loading,LEN($A94)=0),"",SWDATA!P79)</f>
        <v>0</v>
      </c>
      <c r="X94" s="266">
        <f>IF(OR(Is_Loading,LEN($A94)=0),"",SWDATA!Q79)</f>
        <v>0</v>
      </c>
      <c r="Y94" s="266">
        <f>IF(OR(Is_Loading,LEN($A94)=0),"",SWDATA!R79)</f>
        <v>0</v>
      </c>
      <c r="Z94" s="265" t="str">
        <f t="shared" ref="Z94" si="1246">IF($A94=0,"",CHOOSE($F94,SUM(W94:Y94),SUM(W94:Y94)/3,Y94))</f>
        <v/>
      </c>
      <c r="AA94" s="265">
        <f>IF(OR(Is_Loading,LEN($A94)=0),"",SWDATA!T79)</f>
        <v>0</v>
      </c>
      <c r="AB94" s="266">
        <f>IF(OR(Is_Loading,LEN($A94)=0),"",SWDATA!U79)</f>
        <v>0</v>
      </c>
      <c r="AC94" s="266">
        <f>IF(OR(Is_Loading,LEN($A94)=0),"",SWDATA!V79)</f>
        <v>0</v>
      </c>
      <c r="AD94" s="265" t="str">
        <f t="shared" si="1237"/>
        <v/>
      </c>
      <c r="AE94" s="265">
        <f>IF(OR(Is_Loading,LEN($A94)=0),"",SWDATA!X79)</f>
        <v>0</v>
      </c>
      <c r="AF94" s="266">
        <f>IF(OR(Is_Loading,LEN($A94)=0),"",SWDATA!Y79)</f>
        <v>0</v>
      </c>
      <c r="AG94" s="266">
        <f>IF(OR(Is_Loading,LEN($A94)=0),"",SWDATA!Z79)</f>
        <v>0</v>
      </c>
      <c r="AH94" s="265" t="str">
        <f t="shared" si="1238"/>
        <v/>
      </c>
      <c r="AI94" s="265">
        <f>IF(OR(Is_Loading,LEN($A94)=0),"",SWDATA!AB79)</f>
        <v>0</v>
      </c>
      <c r="AJ94" s="266">
        <f>IF(OR(Is_Loading,LEN($A94)=0),"",SWDATA!AC79)</f>
        <v>0</v>
      </c>
      <c r="AK94" s="266">
        <f>IF(OR(Is_Loading,LEN($A94)=0),"",SWDATA!AD79)</f>
        <v>0</v>
      </c>
      <c r="AL94" s="265" t="str">
        <f t="shared" si="1239"/>
        <v/>
      </c>
      <c r="AM94" s="265">
        <f>IF(OR(Is_Loading,LEN($A94)=0),"",SWDATA!AF79)</f>
        <v>0</v>
      </c>
      <c r="AN94" s="266">
        <f>IF(OR(Is_Loading,LEN($A94)=0),"",SWDATA!AG79)</f>
        <v>0</v>
      </c>
      <c r="AO94" s="320">
        <f>IF(OR(Is_Loading,LEN($A94)=0),"",SWDATA!AH79)</f>
        <v>0</v>
      </c>
      <c r="AP94" s="317" t="str">
        <f t="shared" si="1240"/>
        <v/>
      </c>
      <c r="AQ94" s="265">
        <f>IF(OR(Is_Loading,LEN($A94)=0),"",SWDATA!AJ79)</f>
        <v>0</v>
      </c>
      <c r="AR94" s="266">
        <f>IF(OR(Is_Loading,LEN($A94)=0),"",SWDATA!AK79)</f>
        <v>0</v>
      </c>
      <c r="AS94" s="266">
        <f>IF(OR(Is_Loading,LEN($A94)=0),"",SWDATA!AL79)</f>
        <v>0</v>
      </c>
      <c r="AT94" s="265" t="str">
        <f t="shared" si="1241"/>
        <v/>
      </c>
      <c r="AU94" s="265">
        <f>IF(OR(Is_Loading,LEN($A94)=0),"",SWDATA!AN79)</f>
        <v>0</v>
      </c>
      <c r="AV94" s="266">
        <f>IF(OR(Is_Loading,LEN($A94)=0),"",SWDATA!AO79)</f>
        <v>0</v>
      </c>
      <c r="AW94" s="266">
        <f>IF(OR(Is_Loading,LEN($A94)=0),"",SWDATA!AP79)</f>
        <v>0</v>
      </c>
      <c r="AX94" s="265" t="str">
        <f t="shared" si="1242"/>
        <v/>
      </c>
      <c r="AY94" s="265">
        <f>IF(OR(Is_Loading,LEN($A94)=0),"",SWDATA!AR79)</f>
        <v>0</v>
      </c>
      <c r="AZ94" s="266">
        <f>IF(OR(Is_Loading,LEN($A94)=0),"",SWDATA!AS79)</f>
        <v>0</v>
      </c>
      <c r="BA94" s="266">
        <f>IF(OR(Is_Loading,LEN($A94)=0),"",SWDATA!AT79)</f>
        <v>0</v>
      </c>
      <c r="BB94" s="265" t="str">
        <f t="shared" si="1243"/>
        <v/>
      </c>
      <c r="BC94" s="265">
        <f>IF(OR(Is_Loading,LEN($A94)=0),"",SWDATA!AV79)</f>
        <v>0</v>
      </c>
      <c r="BD94" s="266">
        <f>IF(OR(Is_Loading,LEN($A94)=0),"",SWDATA!AW79)</f>
        <v>0</v>
      </c>
      <c r="BE94" s="320">
        <f>IF(OR(Is_Loading,LEN($A94)=0),"",SWDATA!AX79)</f>
        <v>0</v>
      </c>
      <c r="BF94" s="317" t="str">
        <f t="shared" si="1244"/>
        <v/>
      </c>
      <c r="BG94"/>
      <c r="BH94"/>
      <c r="BI94"/>
      <c r="BJ94"/>
      <c r="BK94"/>
      <c r="BL94"/>
      <c r="BM94"/>
      <c r="BN94"/>
      <c r="BO94"/>
      <c r="BP94"/>
      <c r="BQ94"/>
      <c r="BR94"/>
      <c r="BS94"/>
      <c r="BT94"/>
      <c r="BU94"/>
      <c r="BV94"/>
      <c r="BW94"/>
      <c r="BX94"/>
      <c r="BY94"/>
      <c r="BZ94"/>
      <c r="CA94"/>
      <c r="CB94"/>
      <c r="CC94"/>
      <c r="CD94"/>
      <c r="CE94"/>
      <c r="CF94"/>
      <c r="CG94"/>
      <c r="CH94"/>
      <c r="CI94"/>
      <c r="CJ94"/>
      <c r="CK94"/>
      <c r="CL94"/>
      <c r="CM94"/>
      <c r="CN94" s="201"/>
      <c r="CO94" s="201"/>
      <c r="CP94" s="201"/>
      <c r="CQ94" s="201"/>
      <c r="CR94" s="201"/>
      <c r="CS94" s="201"/>
      <c r="CT94" s="201"/>
      <c r="CU94" s="201"/>
      <c r="CV94" s="201"/>
      <c r="CW94" s="201"/>
      <c r="CX94" s="201"/>
      <c r="CY94" s="201"/>
      <c r="CZ94" s="201"/>
      <c r="DA94" s="201"/>
      <c r="DB94" s="201"/>
      <c r="DC94" s="201"/>
      <c r="DD94" s="201"/>
      <c r="DE94" s="201"/>
      <c r="DF94" s="201"/>
      <c r="DG94" s="201"/>
      <c r="DH94" s="201"/>
      <c r="DI94" s="201"/>
      <c r="DJ94" s="201"/>
      <c r="DK94" s="201"/>
      <c r="DL94" s="201"/>
      <c r="DM94" s="201"/>
      <c r="DN94" s="201"/>
      <c r="DO94" s="374"/>
      <c r="DP94" s="374"/>
      <c r="DQ94" s="374"/>
      <c r="DR94" s="374"/>
      <c r="DS94" s="361"/>
      <c r="DT94" s="375"/>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77"/>
      <c r="FF94" s="361"/>
      <c r="FG94" s="361"/>
      <c r="FH94" s="361"/>
      <c r="FI94" s="361"/>
      <c r="FJ94" s="361"/>
      <c r="FK94" s="361"/>
      <c r="FL94" s="361"/>
      <c r="FM94" s="361"/>
      <c r="FN94" s="361"/>
      <c r="FO94" s="361"/>
      <c r="FP94" s="361"/>
      <c r="FQ94" s="361"/>
      <c r="FR94" s="361"/>
      <c r="FS94" s="361"/>
      <c r="FT94" s="361"/>
      <c r="FU94" s="361"/>
      <c r="FV94" s="361"/>
      <c r="FW94" s="361"/>
      <c r="FX94" s="361"/>
      <c r="FY94" s="361"/>
      <c r="FZ94" s="361"/>
      <c r="GA94" s="361"/>
      <c r="GB94" s="361"/>
      <c r="GC94" s="361"/>
      <c r="GD94" s="361"/>
      <c r="GE94" s="361"/>
      <c r="GF94" s="361"/>
      <c r="GG94" s="297"/>
      <c r="GH94" s="297"/>
      <c r="GI94" s="297"/>
      <c r="GJ94" s="297"/>
      <c r="GK94" s="297"/>
      <c r="GL94" s="297"/>
      <c r="GM94" s="297"/>
      <c r="GN94" s="297"/>
      <c r="GO94" s="297"/>
      <c r="GP94" s="297"/>
      <c r="GQ94" s="297"/>
      <c r="GR94" s="297"/>
      <c r="GS94" s="297"/>
      <c r="GT94" s="297"/>
      <c r="GU94" s="297"/>
      <c r="GV94" s="297"/>
      <c r="GW94" s="297"/>
      <c r="GX94" s="297"/>
      <c r="GY94" s="297"/>
      <c r="GZ94" s="297"/>
      <c r="HA94" s="297"/>
      <c r="HB94" s="297"/>
      <c r="HC94" s="297"/>
    </row>
    <row r="95" spans="1:211" s="347" customFormat="1" ht="15" customHeight="1" x14ac:dyDescent="0.2">
      <c r="A95" s="192">
        <f>SWDATA!O80</f>
        <v>0</v>
      </c>
      <c r="B95" s="192">
        <f>SWDATA!M80</f>
        <v>0</v>
      </c>
      <c r="C95" s="201">
        <f>IF(AND(SWDATA!M80=1,SWDATA!Q80="promotions"),SWDATA!P80,0)</f>
        <v>0</v>
      </c>
      <c r="D95" s="200">
        <f>ROW(SWDATA!M80)</f>
        <v>80</v>
      </c>
      <c r="E95" s="202">
        <f t="shared" si="1231"/>
        <v>0</v>
      </c>
      <c r="F95" s="203">
        <f t="shared" si="1232"/>
        <v>1</v>
      </c>
      <c r="G95" s="192" t="str">
        <f t="shared" si="1233"/>
        <v/>
      </c>
      <c r="H95" s="204"/>
      <c r="I95" s="382"/>
      <c r="J95" s="237">
        <f t="shared" si="1234"/>
        <v>0</v>
      </c>
      <c r="K95" s="238" t="str">
        <f t="shared" si="1235"/>
        <v/>
      </c>
      <c r="L95" s="338"/>
      <c r="M95" s="341"/>
      <c r="N95" s="336" t="str">
        <f>IF(LEN(SWDATA!F80)=0,"",N94)</f>
        <v/>
      </c>
      <c r="O95" s="295" t="str">
        <f>IF(LEN(SWDATA!G80)=0,"",O94)</f>
        <v/>
      </c>
      <c r="P95" s="296" t="str">
        <f>IF(LEN(SWDATA!C80)=0,"",SWDATA!C80)</f>
        <v/>
      </c>
      <c r="Q95" s="310" t="str">
        <f t="shared" si="1159"/>
        <v/>
      </c>
      <c r="R95" s="223" t="s">
        <v>261</v>
      </c>
      <c r="S95" s="224" t="s">
        <v>485</v>
      </c>
      <c r="T95" s="224"/>
      <c r="U95" s="264" t="s">
        <v>580</v>
      </c>
      <c r="V95" s="205" t="s">
        <v>221</v>
      </c>
      <c r="W95" s="265">
        <f>IF(OR(Is_Loading,LEN($A95)=0),"",SWDATA!P80)</f>
        <v>0</v>
      </c>
      <c r="X95" s="266">
        <f>IF(OR(Is_Loading,LEN($A95)=0),"",SWDATA!Q80)</f>
        <v>0</v>
      </c>
      <c r="Y95" s="266">
        <f>IF(OR(Is_Loading,LEN($A95)=0),"",SWDATA!R80)</f>
        <v>0</v>
      </c>
      <c r="Z95" s="265" t="str">
        <f t="shared" ref="Z95:Z96" si="1247">IF($A95=0,"",CHOOSE($F95,SUM(W95:Y95),SUM(W95:Y95)/3,Y95))</f>
        <v/>
      </c>
      <c r="AA95" s="265">
        <f>IF(OR(Is_Loading,LEN($A95)=0),"",SWDATA!T80)</f>
        <v>0</v>
      </c>
      <c r="AB95" s="266">
        <f>IF(OR(Is_Loading,LEN($A95)=0),"",SWDATA!U80)</f>
        <v>0</v>
      </c>
      <c r="AC95" s="266">
        <f>IF(OR(Is_Loading,LEN($A95)=0),"",SWDATA!V80)</f>
        <v>0</v>
      </c>
      <c r="AD95" s="265" t="str">
        <f t="shared" si="1237"/>
        <v/>
      </c>
      <c r="AE95" s="265">
        <f>IF(OR(Is_Loading,LEN($A95)=0),"",SWDATA!X80)</f>
        <v>0</v>
      </c>
      <c r="AF95" s="266">
        <f>IF(OR(Is_Loading,LEN($A95)=0),"",SWDATA!Y80)</f>
        <v>0</v>
      </c>
      <c r="AG95" s="266">
        <f>IF(OR(Is_Loading,LEN($A95)=0),"",SWDATA!Z80)</f>
        <v>0</v>
      </c>
      <c r="AH95" s="265" t="str">
        <f t="shared" si="1238"/>
        <v/>
      </c>
      <c r="AI95" s="265">
        <f>IF(OR(Is_Loading,LEN($A95)=0),"",SWDATA!AB80)</f>
        <v>0</v>
      </c>
      <c r="AJ95" s="266">
        <f>IF(OR(Is_Loading,LEN($A95)=0),"",SWDATA!AC80)</f>
        <v>0</v>
      </c>
      <c r="AK95" s="266">
        <f>IF(OR(Is_Loading,LEN($A95)=0),"",SWDATA!AD80)</f>
        <v>0</v>
      </c>
      <c r="AL95" s="265" t="str">
        <f t="shared" si="1239"/>
        <v/>
      </c>
      <c r="AM95" s="265">
        <f>IF(OR(Is_Loading,LEN($A95)=0),"",SWDATA!AF80)</f>
        <v>0</v>
      </c>
      <c r="AN95" s="266">
        <f>IF(OR(Is_Loading,LEN($A95)=0),"",SWDATA!AG80)</f>
        <v>0</v>
      </c>
      <c r="AO95" s="320">
        <f>IF(OR(Is_Loading,LEN($A95)=0),"",SWDATA!AH80)</f>
        <v>0</v>
      </c>
      <c r="AP95" s="317" t="str">
        <f t="shared" si="1240"/>
        <v/>
      </c>
      <c r="AQ95" s="265">
        <f>IF(OR(Is_Loading,LEN($A95)=0),"",SWDATA!AJ80)</f>
        <v>0</v>
      </c>
      <c r="AR95" s="266">
        <f>IF(OR(Is_Loading,LEN($A95)=0),"",SWDATA!AK80)</f>
        <v>0</v>
      </c>
      <c r="AS95" s="266">
        <f>IF(OR(Is_Loading,LEN($A95)=0),"",SWDATA!AL80)</f>
        <v>0</v>
      </c>
      <c r="AT95" s="265" t="str">
        <f t="shared" si="1241"/>
        <v/>
      </c>
      <c r="AU95" s="265">
        <f>IF(OR(Is_Loading,LEN($A95)=0),"",SWDATA!AN80)</f>
        <v>0</v>
      </c>
      <c r="AV95" s="266">
        <f>IF(OR(Is_Loading,LEN($A95)=0),"",SWDATA!AO80)</f>
        <v>0</v>
      </c>
      <c r="AW95" s="266">
        <f>IF(OR(Is_Loading,LEN($A95)=0),"",SWDATA!AP80)</f>
        <v>0</v>
      </c>
      <c r="AX95" s="265" t="str">
        <f t="shared" si="1242"/>
        <v/>
      </c>
      <c r="AY95" s="265">
        <f>IF(OR(Is_Loading,LEN($A95)=0),"",SWDATA!AR80)</f>
        <v>0</v>
      </c>
      <c r="AZ95" s="266">
        <f>IF(OR(Is_Loading,LEN($A95)=0),"",SWDATA!AS80)</f>
        <v>0</v>
      </c>
      <c r="BA95" s="266">
        <f>IF(OR(Is_Loading,LEN($A95)=0),"",SWDATA!AT80)</f>
        <v>0</v>
      </c>
      <c r="BB95" s="265" t="str">
        <f t="shared" si="1243"/>
        <v/>
      </c>
      <c r="BC95" s="265">
        <f>IF(OR(Is_Loading,LEN($A95)=0),"",SWDATA!AV80)</f>
        <v>0</v>
      </c>
      <c r="BD95" s="266">
        <f>IF(OR(Is_Loading,LEN($A95)=0),"",SWDATA!AW80)</f>
        <v>0</v>
      </c>
      <c r="BE95" s="320">
        <f>IF(OR(Is_Loading,LEN($A95)=0),"",SWDATA!AX80)</f>
        <v>0</v>
      </c>
      <c r="BF95" s="317" t="str">
        <f t="shared" si="1244"/>
        <v/>
      </c>
      <c r="BG95"/>
      <c r="BH95"/>
      <c r="BI95"/>
      <c r="BJ95"/>
      <c r="BK95"/>
      <c r="BL95"/>
      <c r="BM95"/>
      <c r="BN95"/>
      <c r="BO95"/>
      <c r="BP95"/>
      <c r="BQ95"/>
      <c r="BR95"/>
      <c r="BS95"/>
      <c r="BT95"/>
      <c r="BU95"/>
      <c r="BV95"/>
      <c r="BW95"/>
      <c r="BX95"/>
      <c r="BY95"/>
      <c r="BZ95"/>
      <c r="CA95"/>
      <c r="CB95"/>
      <c r="CC95"/>
      <c r="CD95"/>
      <c r="CE95"/>
      <c r="CF95"/>
      <c r="CG95"/>
      <c r="CH95"/>
      <c r="CI95"/>
      <c r="CJ95"/>
      <c r="CK95"/>
      <c r="CL95"/>
      <c r="CM95"/>
      <c r="CN95" s="201"/>
      <c r="CO95" s="201"/>
      <c r="CP95" s="201"/>
      <c r="CQ95" s="201"/>
      <c r="CR95" s="201"/>
      <c r="CS95" s="201"/>
      <c r="CT95" s="201"/>
      <c r="CU95" s="201"/>
      <c r="CV95" s="201"/>
      <c r="CW95" s="201"/>
      <c r="CX95" s="201"/>
      <c r="CY95" s="201"/>
      <c r="CZ95" s="201"/>
      <c r="DA95" s="201"/>
      <c r="DB95" s="201"/>
      <c r="DC95" s="201"/>
      <c r="DD95" s="201"/>
      <c r="DE95" s="201"/>
      <c r="DF95" s="201"/>
      <c r="DG95" s="201"/>
      <c r="DH95" s="201"/>
      <c r="DI95" s="201"/>
      <c r="DJ95" s="201"/>
      <c r="DK95" s="201"/>
      <c r="DL95" s="201"/>
      <c r="DM95" s="201"/>
      <c r="DN95" s="201"/>
      <c r="DO95" s="374"/>
      <c r="DP95" s="374"/>
      <c r="DQ95" s="374"/>
      <c r="DR95" s="374"/>
      <c r="DS95" s="361"/>
      <c r="DT95" s="361"/>
      <c r="DU95" s="364">
        <f t="shared" ref="DU95" si="1248">COLUMN(W93)</f>
        <v>23</v>
      </c>
      <c r="DV95" s="364">
        <f t="shared" ref="DV95" si="1249">SUM(DU95)+DV96+1</f>
        <v>24</v>
      </c>
      <c r="DW95" s="364">
        <f t="shared" ref="DW95" si="1250">SUM(DV95)+DW96+1</f>
        <v>25</v>
      </c>
      <c r="DX95" s="364">
        <f t="shared" ref="DX95" si="1251">SUM(DW95)+DX96+1</f>
        <v>27</v>
      </c>
      <c r="DY95" s="364">
        <f t="shared" ref="DY95" si="1252">SUM(DX95)+DY96+1</f>
        <v>28</v>
      </c>
      <c r="DZ95" s="364">
        <f t="shared" ref="DZ95" si="1253">SUM(DY95)+DZ96+1</f>
        <v>29</v>
      </c>
      <c r="EA95" s="364">
        <f t="shared" ref="EA95" si="1254">SUM(DZ95)+EA96+1</f>
        <v>31</v>
      </c>
      <c r="EB95" s="364">
        <f t="shared" ref="EB95" si="1255">SUM(EA95)+EB96+1</f>
        <v>32</v>
      </c>
      <c r="EC95" s="364">
        <f t="shared" ref="EC95" si="1256">SUM(EB95)+EC96+1</f>
        <v>33</v>
      </c>
      <c r="ED95" s="364">
        <f t="shared" ref="ED95" si="1257">SUM(EC95)+ED96+1</f>
        <v>35</v>
      </c>
      <c r="EE95" s="364">
        <f t="shared" ref="EE95" si="1258">SUM(ED95)+EE96+1</f>
        <v>36</v>
      </c>
      <c r="EF95" s="364">
        <f t="shared" ref="EF95" si="1259">SUM(EE95)+EF96+1</f>
        <v>37</v>
      </c>
      <c r="EG95" s="364">
        <f t="shared" ref="EG95" si="1260">SUM(EF95)+EG96+1</f>
        <v>39</v>
      </c>
      <c r="EH95" s="364">
        <f t="shared" ref="EH95" si="1261">SUM(EG95)+EH96+1</f>
        <v>40</v>
      </c>
      <c r="EI95" s="364">
        <f t="shared" ref="EI95" si="1262">SUM(EH95)+EI96+1</f>
        <v>41</v>
      </c>
      <c r="EJ95" s="364">
        <f t="shared" ref="EJ95" si="1263">SUM(EI95)+EJ96+1</f>
        <v>43</v>
      </c>
      <c r="EK95" s="364">
        <f t="shared" ref="EK95" si="1264">SUM(EJ95)+EK96+1</f>
        <v>44</v>
      </c>
      <c r="EL95" s="364">
        <f t="shared" ref="EL95" si="1265">SUM(EK95)+EL96+1</f>
        <v>45</v>
      </c>
      <c r="EM95" s="364">
        <f t="shared" ref="EM95" si="1266">SUM(EL95)+EM96+1</f>
        <v>47</v>
      </c>
      <c r="EN95" s="364">
        <f t="shared" ref="EN95" si="1267">SUM(EM95)+EN96+1</f>
        <v>48</v>
      </c>
      <c r="EO95" s="364">
        <f t="shared" ref="EO95" si="1268">SUM(EN95)+EO96+1</f>
        <v>49</v>
      </c>
      <c r="EP95" s="364">
        <f t="shared" ref="EP95" si="1269">SUM(EO95)+EP96+1</f>
        <v>51</v>
      </c>
      <c r="EQ95" s="364">
        <f t="shared" ref="EQ95" si="1270">SUM(EP95)+EQ96+1</f>
        <v>52</v>
      </c>
      <c r="ER95" s="364">
        <f t="shared" ref="ER95" si="1271">SUM(EQ95)+ER96+1</f>
        <v>53</v>
      </c>
      <c r="ES95" s="364">
        <f t="shared" ref="ES95" si="1272">SUM(ER95)+ES96+1</f>
        <v>55</v>
      </c>
      <c r="ET95" s="364">
        <f t="shared" ref="ET95" si="1273">SUM(ES95)+ET96+1</f>
        <v>56</v>
      </c>
      <c r="EU95" s="364">
        <f t="shared" ref="EU95" si="1274">SUM(ET95)+EU96+1</f>
        <v>57</v>
      </c>
      <c r="EV95" s="364">
        <f t="shared" ref="EV95" si="1275">SUM(EU95)+EV96+1</f>
        <v>59</v>
      </c>
      <c r="EW95" s="364">
        <f t="shared" ref="EW95" si="1276">SUM(EV95)+EW96+1</f>
        <v>60</v>
      </c>
      <c r="EX95" s="364">
        <f t="shared" ref="EX95" si="1277">SUM(EW95)+EX96+1</f>
        <v>61</v>
      </c>
      <c r="EY95" s="364">
        <f t="shared" ref="EY95" si="1278">SUM(EX95)+EY96+1</f>
        <v>63</v>
      </c>
      <c r="EZ95" s="364">
        <f t="shared" ref="EZ95" si="1279">SUM(EY95)+EZ96+1</f>
        <v>64</v>
      </c>
      <c r="FA95" s="364">
        <f t="shared" ref="FA95" si="1280">SUM(EZ95)+FA96+1</f>
        <v>65</v>
      </c>
      <c r="FB95" s="364">
        <f t="shared" ref="FB95" si="1281">SUM(FA95)+FB96+1</f>
        <v>67</v>
      </c>
      <c r="FC95" s="364">
        <f t="shared" ref="FC95" si="1282">SUM(FB95)+FC96+1</f>
        <v>68</v>
      </c>
      <c r="FD95" s="364">
        <f t="shared" ref="FD95" si="1283">SUM(FC95)+FD96+1</f>
        <v>69</v>
      </c>
      <c r="FE95" s="361"/>
      <c r="FF95" s="361"/>
      <c r="FG95" s="361"/>
      <c r="FH95" s="361"/>
      <c r="FI95" s="361"/>
      <c r="FJ95" s="361"/>
      <c r="FK95" s="361"/>
      <c r="FL95" s="361"/>
      <c r="FM95" s="361"/>
      <c r="FN95" s="361"/>
      <c r="FO95" s="361"/>
      <c r="FP95" s="361"/>
      <c r="FQ95" s="361"/>
      <c r="FR95" s="361"/>
      <c r="FS95" s="361"/>
      <c r="FT95" s="361"/>
      <c r="FU95" s="361"/>
      <c r="FV95" s="361"/>
      <c r="FW95" s="361"/>
      <c r="FX95" s="361"/>
      <c r="FY95" s="361"/>
      <c r="FZ95" s="361"/>
      <c r="GA95" s="361"/>
      <c r="GB95" s="361"/>
      <c r="GC95" s="361"/>
      <c r="GD95" s="361"/>
      <c r="GE95" s="361"/>
      <c r="GF95" s="361"/>
      <c r="GG95" s="297"/>
      <c r="GH95" s="297"/>
      <c r="GI95" s="297"/>
      <c r="GJ95" s="297"/>
      <c r="GK95" s="297"/>
      <c r="GL95" s="297"/>
      <c r="GM95" s="297"/>
      <c r="GN95" s="297"/>
      <c r="GO95" s="297"/>
      <c r="GP95" s="297"/>
      <c r="GQ95" s="297"/>
      <c r="GR95" s="297"/>
      <c r="GS95" s="297"/>
      <c r="GT95" s="297"/>
      <c r="GU95" s="297"/>
      <c r="GV95" s="297"/>
      <c r="GW95" s="297"/>
      <c r="GX95" s="297"/>
      <c r="GY95" s="297"/>
      <c r="GZ95" s="297"/>
    </row>
    <row r="96" spans="1:211" s="347" customFormat="1" ht="15" customHeight="1" thickBot="1" x14ac:dyDescent="0.25">
      <c r="A96" s="192">
        <f>SWDATA!O81</f>
        <v>0</v>
      </c>
      <c r="B96" s="192">
        <f>SWDATA!M81</f>
        <v>0</v>
      </c>
      <c r="C96" s="201">
        <f>IF(AND(SWDATA!M81=1,SWDATA!Q81="promotions"),SWDATA!P81,0)</f>
        <v>0</v>
      </c>
      <c r="D96" s="200">
        <f>ROW(SWDATA!M81)</f>
        <v>81</v>
      </c>
      <c r="E96" s="202">
        <f ca="1">IF(AND(B96=1,UPPER(HLOOKUP(D96,'Metrics &amp; Attributes View'!$13:$31,19,0))="SBOM"),1,0)</f>
        <v>0</v>
      </c>
      <c r="F96" s="203">
        <f t="shared" si="1232"/>
        <v>1</v>
      </c>
      <c r="G96" s="192" t="str">
        <f t="shared" si="1233"/>
        <v/>
      </c>
      <c r="H96" s="204"/>
      <c r="I96" s="382"/>
      <c r="J96" s="237">
        <f t="shared" si="1234"/>
        <v>0</v>
      </c>
      <c r="K96" s="238" t="str">
        <f t="shared" si="1235"/>
        <v/>
      </c>
      <c r="L96" s="338"/>
      <c r="M96" s="342"/>
      <c r="N96" s="336" t="str">
        <f>IF(LEN(SWDATA!F81)=0,"",N95)</f>
        <v/>
      </c>
      <c r="O96" s="295" t="str">
        <f>IF(LEN(SWDATA!G81)=0,"",O95)</f>
        <v/>
      </c>
      <c r="P96" s="296" t="str">
        <f>IF(LEN(SWDATA!C81)=0,"",SWDATA!C81)</f>
        <v/>
      </c>
      <c r="Q96" s="310" t="str">
        <f t="shared" si="1159"/>
        <v/>
      </c>
      <c r="R96" s="223" t="s">
        <v>262</v>
      </c>
      <c r="S96" s="224" t="s">
        <v>579</v>
      </c>
      <c r="T96" s="224"/>
      <c r="U96" s="263" t="s">
        <v>591</v>
      </c>
      <c r="V96" s="205" t="s">
        <v>221</v>
      </c>
      <c r="W96" s="265">
        <f>IF(OR(Is_Loading,LEN($A96)=0),"",SWDATA!P81)</f>
        <v>0</v>
      </c>
      <c r="X96" s="266">
        <f>IF(OR(Is_Loading,LEN($A96)=0),"",SWDATA!Q81)</f>
        <v>0</v>
      </c>
      <c r="Y96" s="266">
        <f>IF(OR(Is_Loading,LEN($A96)=0),"",SWDATA!R81)</f>
        <v>0</v>
      </c>
      <c r="Z96" s="265" t="str">
        <f t="shared" si="1247"/>
        <v/>
      </c>
      <c r="AA96" s="265">
        <f>IF(OR(Is_Loading,LEN($A96)=0),"",SWDATA!T81)</f>
        <v>0</v>
      </c>
      <c r="AB96" s="266">
        <f>IF(OR(Is_Loading,LEN($A96)=0),"",SWDATA!U81)</f>
        <v>0</v>
      </c>
      <c r="AC96" s="266">
        <f>IF(OR(Is_Loading,LEN($A96)=0),"",SWDATA!V81)</f>
        <v>0</v>
      </c>
      <c r="AD96" s="265" t="str">
        <f t="shared" si="1237"/>
        <v/>
      </c>
      <c r="AE96" s="265">
        <f>IF(OR(Is_Loading,LEN($A96)=0),"",SWDATA!X81)</f>
        <v>0</v>
      </c>
      <c r="AF96" s="266">
        <f>IF(OR(Is_Loading,LEN($A96)=0),"",SWDATA!Y81)</f>
        <v>0</v>
      </c>
      <c r="AG96" s="266">
        <f>IF(OR(Is_Loading,LEN($A96)=0),"",SWDATA!Z81)</f>
        <v>0</v>
      </c>
      <c r="AH96" s="265" t="str">
        <f t="shared" si="1238"/>
        <v/>
      </c>
      <c r="AI96" s="265">
        <f>IF(OR(Is_Loading,LEN($A96)=0),"",SWDATA!AB81)</f>
        <v>0</v>
      </c>
      <c r="AJ96" s="266">
        <f>IF(OR(Is_Loading,LEN($A96)=0),"",SWDATA!AC81)</f>
        <v>0</v>
      </c>
      <c r="AK96" s="266">
        <f>IF(OR(Is_Loading,LEN($A96)=0),"",SWDATA!AD81)</f>
        <v>0</v>
      </c>
      <c r="AL96" s="265" t="str">
        <f t="shared" si="1239"/>
        <v/>
      </c>
      <c r="AM96" s="265">
        <f>IF(OR(Is_Loading,LEN($A96)=0),"",SWDATA!AF81)</f>
        <v>0</v>
      </c>
      <c r="AN96" s="266">
        <f>IF(OR(Is_Loading,LEN($A96)=0),"",SWDATA!AG81)</f>
        <v>0</v>
      </c>
      <c r="AO96" s="320">
        <f>IF(OR(Is_Loading,LEN($A96)=0),"",SWDATA!AH81)</f>
        <v>0</v>
      </c>
      <c r="AP96" s="317" t="str">
        <f t="shared" si="1240"/>
        <v/>
      </c>
      <c r="AQ96" s="265">
        <f>IF(OR(Is_Loading,LEN($A96)=0),"",SWDATA!AJ81)</f>
        <v>0</v>
      </c>
      <c r="AR96" s="266">
        <f>IF(OR(Is_Loading,LEN($A96)=0),"",SWDATA!AK81)</f>
        <v>0</v>
      </c>
      <c r="AS96" s="266">
        <f>IF(OR(Is_Loading,LEN($A96)=0),"",SWDATA!AL81)</f>
        <v>0</v>
      </c>
      <c r="AT96" s="265" t="str">
        <f t="shared" si="1241"/>
        <v/>
      </c>
      <c r="AU96" s="265">
        <f>IF(OR(Is_Loading,LEN($A96)=0),"",SWDATA!AN81)</f>
        <v>0</v>
      </c>
      <c r="AV96" s="266">
        <f>IF(OR(Is_Loading,LEN($A96)=0),"",SWDATA!AO81)</f>
        <v>0</v>
      </c>
      <c r="AW96" s="266">
        <f>IF(OR(Is_Loading,LEN($A96)=0),"",SWDATA!AP81)</f>
        <v>0</v>
      </c>
      <c r="AX96" s="265" t="str">
        <f t="shared" si="1242"/>
        <v/>
      </c>
      <c r="AY96" s="265">
        <f>IF(OR(Is_Loading,LEN($A96)=0),"",SWDATA!AR81)</f>
        <v>0</v>
      </c>
      <c r="AZ96" s="266">
        <f>IF(OR(Is_Loading,LEN($A96)=0),"",SWDATA!AS81)</f>
        <v>0</v>
      </c>
      <c r="BA96" s="266">
        <f>IF(OR(Is_Loading,LEN($A96)=0),"",SWDATA!AT81)</f>
        <v>0</v>
      </c>
      <c r="BB96" s="265" t="str">
        <f t="shared" si="1243"/>
        <v/>
      </c>
      <c r="BC96" s="265">
        <f>IF(OR(Is_Loading,LEN($A96)=0),"",SWDATA!AV81)</f>
        <v>0</v>
      </c>
      <c r="BD96" s="266">
        <f>IF(OR(Is_Loading,LEN($A96)=0),"",SWDATA!AW81)</f>
        <v>0</v>
      </c>
      <c r="BE96" s="320">
        <f>IF(OR(Is_Loading,LEN($A96)=0),"",SWDATA!AX81)</f>
        <v>0</v>
      </c>
      <c r="BF96" s="317" t="str">
        <f t="shared" si="1244"/>
        <v/>
      </c>
      <c r="BG96"/>
      <c r="BH96"/>
      <c r="BI96"/>
      <c r="BJ96"/>
      <c r="BK96"/>
      <c r="BL96"/>
      <c r="BM96"/>
      <c r="BN96"/>
      <c r="BO96"/>
      <c r="BP96"/>
      <c r="BQ96"/>
      <c r="BR96"/>
      <c r="BS96"/>
      <c r="BT96"/>
      <c r="BU96"/>
      <c r="BV96"/>
      <c r="BW96"/>
      <c r="BX96"/>
      <c r="BY96"/>
      <c r="BZ96"/>
      <c r="CA96"/>
      <c r="CB96"/>
      <c r="CC96"/>
      <c r="CD96"/>
      <c r="CE96"/>
      <c r="CF96"/>
      <c r="CG96"/>
      <c r="CH96"/>
      <c r="CI96"/>
      <c r="CJ96"/>
      <c r="CK96"/>
      <c r="CL96"/>
      <c r="CM96"/>
      <c r="CN96" s="201"/>
      <c r="CO96" s="201"/>
      <c r="CP96" s="201"/>
      <c r="CQ96" s="201"/>
      <c r="CR96" s="201"/>
      <c r="CS96" s="201"/>
      <c r="CT96" s="201"/>
      <c r="CU96" s="201"/>
      <c r="CV96" s="201"/>
      <c r="CW96" s="201"/>
      <c r="CX96" s="201"/>
      <c r="CY96" s="201"/>
      <c r="CZ96" s="201"/>
      <c r="DA96" s="201"/>
      <c r="DB96" s="201"/>
      <c r="DC96" s="201"/>
      <c r="DD96" s="201"/>
      <c r="DE96" s="201"/>
      <c r="DF96" s="201"/>
      <c r="DG96" s="201"/>
      <c r="DH96" s="201"/>
      <c r="DI96" s="201"/>
      <c r="DJ96" s="201"/>
      <c r="DK96" s="201"/>
      <c r="DL96" s="201"/>
      <c r="DM96" s="201"/>
      <c r="DN96" s="201"/>
      <c r="DO96" s="374"/>
      <c r="DP96" s="374"/>
      <c r="DQ96" s="374"/>
      <c r="DR96" s="374"/>
      <c r="DS96" s="361"/>
      <c r="DT96" s="375"/>
      <c r="DU96" s="364"/>
      <c r="DV96" s="364"/>
      <c r="DW96" s="364"/>
      <c r="DX96" s="364">
        <v>1</v>
      </c>
      <c r="DY96" s="364">
        <f t="shared" ref="DY96:DY98" si="1284">DV96</f>
        <v>0</v>
      </c>
      <c r="DZ96" s="364">
        <f t="shared" ref="DZ96:DZ98" si="1285">DW96</f>
        <v>0</v>
      </c>
      <c r="EA96" s="364">
        <f t="shared" ref="EA96:EA98" si="1286">DX96</f>
        <v>1</v>
      </c>
      <c r="EB96" s="364">
        <f t="shared" ref="EB96:EB98" si="1287">DY96</f>
        <v>0</v>
      </c>
      <c r="EC96" s="364">
        <f t="shared" ref="EC96:EC98" si="1288">DZ96</f>
        <v>0</v>
      </c>
      <c r="ED96" s="364">
        <f t="shared" ref="ED96:ED98" si="1289">EA96</f>
        <v>1</v>
      </c>
      <c r="EE96" s="364">
        <f t="shared" ref="EE96:EE98" si="1290">EB96</f>
        <v>0</v>
      </c>
      <c r="EF96" s="364">
        <f t="shared" ref="EF96:EF98" si="1291">EC96</f>
        <v>0</v>
      </c>
      <c r="EG96" s="364">
        <f t="shared" ref="EG96:EG98" si="1292">ED96</f>
        <v>1</v>
      </c>
      <c r="EH96" s="364">
        <f t="shared" ref="EH96:EH98" si="1293">EE96</f>
        <v>0</v>
      </c>
      <c r="EI96" s="364">
        <f t="shared" ref="EI96:EI98" si="1294">EF96</f>
        <v>0</v>
      </c>
      <c r="EJ96" s="364">
        <f t="shared" ref="EJ96:EJ98" si="1295">EG96</f>
        <v>1</v>
      </c>
      <c r="EK96" s="364">
        <f t="shared" ref="EK96:EK98" si="1296">EH96</f>
        <v>0</v>
      </c>
      <c r="EL96" s="364">
        <f t="shared" ref="EL96:EL98" si="1297">EI96</f>
        <v>0</v>
      </c>
      <c r="EM96" s="364">
        <f t="shared" ref="EM96:EM98" si="1298">EJ96</f>
        <v>1</v>
      </c>
      <c r="EN96" s="364">
        <f t="shared" ref="EN96:EN98" si="1299">EK96</f>
        <v>0</v>
      </c>
      <c r="EO96" s="364">
        <f t="shared" ref="EO96:EO98" si="1300">EL96</f>
        <v>0</v>
      </c>
      <c r="EP96" s="364">
        <f t="shared" ref="EP96:EP98" si="1301">EM96</f>
        <v>1</v>
      </c>
      <c r="EQ96" s="364">
        <f t="shared" ref="EQ96:EQ98" si="1302">EN96</f>
        <v>0</v>
      </c>
      <c r="ER96" s="364">
        <f t="shared" ref="ER96:ER98" si="1303">EO96</f>
        <v>0</v>
      </c>
      <c r="ES96" s="364">
        <f t="shared" ref="ES96:ES98" si="1304">EP96</f>
        <v>1</v>
      </c>
      <c r="ET96" s="364">
        <f t="shared" ref="ET96:ET98" si="1305">EQ96</f>
        <v>0</v>
      </c>
      <c r="EU96" s="364">
        <f t="shared" ref="EU96:EU98" si="1306">ER96</f>
        <v>0</v>
      </c>
      <c r="EV96" s="364">
        <f t="shared" ref="EV96:EV98" si="1307">ES96</f>
        <v>1</v>
      </c>
      <c r="EW96" s="364">
        <f t="shared" ref="EW96:EW98" si="1308">ET96</f>
        <v>0</v>
      </c>
      <c r="EX96" s="364">
        <f t="shared" ref="EX96:EX98" si="1309">EU96</f>
        <v>0</v>
      </c>
      <c r="EY96" s="364">
        <f t="shared" ref="EY96:EY98" si="1310">EV96</f>
        <v>1</v>
      </c>
      <c r="EZ96" s="364">
        <f t="shared" ref="EZ96:EZ98" si="1311">EW96</f>
        <v>0</v>
      </c>
      <c r="FA96" s="364">
        <f t="shared" ref="FA96:FA98" si="1312">EX96</f>
        <v>0</v>
      </c>
      <c r="FB96" s="364">
        <f t="shared" ref="FB96:FB98" si="1313">EY96</f>
        <v>1</v>
      </c>
      <c r="FC96" s="364">
        <f t="shared" ref="FC96:FC98" si="1314">EZ96</f>
        <v>0</v>
      </c>
      <c r="FD96" s="364">
        <f t="shared" ref="FD96:FD98" si="1315">FA96</f>
        <v>0</v>
      </c>
      <c r="FE96" s="377"/>
      <c r="FF96" s="361"/>
      <c r="FG96" s="361"/>
      <c r="FH96" s="361"/>
      <c r="FI96" s="361"/>
      <c r="FJ96" s="361"/>
      <c r="FK96" s="361"/>
      <c r="FL96" s="361"/>
      <c r="FM96" s="361"/>
      <c r="FN96" s="361"/>
      <c r="FO96" s="361"/>
      <c r="FP96" s="361"/>
      <c r="FQ96" s="361"/>
      <c r="FR96" s="361"/>
      <c r="FS96" s="361"/>
      <c r="FT96" s="361"/>
      <c r="FU96" s="361"/>
      <c r="FV96" s="361"/>
      <c r="FW96" s="361"/>
      <c r="FX96" s="361"/>
      <c r="FY96" s="361"/>
      <c r="FZ96" s="361"/>
      <c r="GA96" s="361"/>
      <c r="GB96" s="361"/>
      <c r="GC96" s="361"/>
      <c r="GD96" s="361"/>
      <c r="GE96" s="361"/>
      <c r="GF96" s="361"/>
      <c r="GG96" s="297"/>
      <c r="GH96" s="297"/>
      <c r="GI96" s="297"/>
      <c r="GJ96" s="297"/>
      <c r="GK96" s="297"/>
      <c r="GL96" s="297"/>
      <c r="GM96" s="297"/>
      <c r="GN96" s="297"/>
      <c r="GO96" s="297"/>
      <c r="GP96" s="297"/>
      <c r="GQ96" s="297"/>
      <c r="GR96" s="297"/>
      <c r="GS96" s="297"/>
      <c r="GT96" s="297"/>
      <c r="GU96" s="297"/>
      <c r="GV96" s="297"/>
      <c r="GW96" s="297"/>
      <c r="GX96" s="297"/>
      <c r="GY96" s="297"/>
      <c r="GZ96" s="297"/>
      <c r="HA96" s="297"/>
      <c r="HB96" s="297"/>
      <c r="HC96" s="297"/>
    </row>
    <row r="97" spans="1:211" s="347" customFormat="1" ht="15" customHeight="1" thickTop="1" x14ac:dyDescent="0.2">
      <c r="A97" s="192">
        <f>SWDATA!O82</f>
        <v>0</v>
      </c>
      <c r="B97" s="192">
        <f>SWDATA!M82</f>
        <v>0</v>
      </c>
      <c r="C97" s="201">
        <f>IF(AND(SWDATA!M82=1,SWDATA!Q82="promotions"),SWDATA!P82,0)</f>
        <v>0</v>
      </c>
      <c r="D97" s="200">
        <f>ROW(SWDATA!M82)</f>
        <v>82</v>
      </c>
      <c r="E97" s="202">
        <f t="shared" ref="E97:E100" si="1316">B97</f>
        <v>0</v>
      </c>
      <c r="F97" s="203">
        <f t="shared" si="1232"/>
        <v>1</v>
      </c>
      <c r="G97" s="192" t="str">
        <f t="shared" si="1233"/>
        <v/>
      </c>
      <c r="H97" s="204"/>
      <c r="I97" s="382"/>
      <c r="J97" s="237">
        <f t="shared" si="1234"/>
        <v>0</v>
      </c>
      <c r="K97" s="238" t="str">
        <f t="shared" si="1235"/>
        <v/>
      </c>
      <c r="L97" s="338"/>
      <c r="M97" s="341"/>
      <c r="N97" s="336" t="str">
        <f>IF(LEN(SWDATA!F82)=0,"",N96)</f>
        <v/>
      </c>
      <c r="O97" s="295" t="str">
        <f>IF(LEN(SWDATA!G82)=0,"",O96)</f>
        <v/>
      </c>
      <c r="P97" s="296" t="str">
        <f>IF(LEN(SWDATA!C82)=0,"",SWDATA!C82)</f>
        <v/>
      </c>
      <c r="Q97" s="310" t="str">
        <f t="shared" si="1159"/>
        <v/>
      </c>
      <c r="R97" s="223" t="s">
        <v>261</v>
      </c>
      <c r="S97" s="224" t="s">
        <v>485</v>
      </c>
      <c r="T97" s="224"/>
      <c r="U97" s="264" t="s">
        <v>581</v>
      </c>
      <c r="V97" s="205" t="s">
        <v>221</v>
      </c>
      <c r="W97" s="265">
        <f>IF(OR(Is_Loading,LEN($A97)=0),"",SWDATA!P82)</f>
        <v>0</v>
      </c>
      <c r="X97" s="266">
        <f>IF(OR(Is_Loading,LEN($A97)=0),"",SWDATA!Q82)</f>
        <v>0</v>
      </c>
      <c r="Y97" s="266">
        <f>IF(OR(Is_Loading,LEN($A97)=0),"",SWDATA!R82)</f>
        <v>0</v>
      </c>
      <c r="Z97" s="265" t="str">
        <f t="shared" ref="Z97" si="1317">IF($A97=0,"",CHOOSE($F97,SUM(W97:Y97),SUM(W97:Y97)/3,Y97))</f>
        <v/>
      </c>
      <c r="AA97" s="265">
        <f>IF(OR(Is_Loading,LEN($A97)=0),"",SWDATA!T82)</f>
        <v>0</v>
      </c>
      <c r="AB97" s="266">
        <f>IF(OR(Is_Loading,LEN($A97)=0),"",SWDATA!U82)</f>
        <v>0</v>
      </c>
      <c r="AC97" s="266">
        <f>IF(OR(Is_Loading,LEN($A97)=0),"",SWDATA!V82)</f>
        <v>0</v>
      </c>
      <c r="AD97" s="265" t="str">
        <f t="shared" si="1237"/>
        <v/>
      </c>
      <c r="AE97" s="265">
        <f>IF(OR(Is_Loading,LEN($A97)=0),"",SWDATA!X82)</f>
        <v>0</v>
      </c>
      <c r="AF97" s="266">
        <f>IF(OR(Is_Loading,LEN($A97)=0),"",SWDATA!Y82)</f>
        <v>0</v>
      </c>
      <c r="AG97" s="266">
        <f>IF(OR(Is_Loading,LEN($A97)=0),"",SWDATA!Z82)</f>
        <v>0</v>
      </c>
      <c r="AH97" s="265" t="str">
        <f t="shared" si="1238"/>
        <v/>
      </c>
      <c r="AI97" s="265">
        <f>IF(OR(Is_Loading,LEN($A97)=0),"",SWDATA!AB82)</f>
        <v>0</v>
      </c>
      <c r="AJ97" s="266">
        <f>IF(OR(Is_Loading,LEN($A97)=0),"",SWDATA!AC82)</f>
        <v>0</v>
      </c>
      <c r="AK97" s="266">
        <f>IF(OR(Is_Loading,LEN($A97)=0),"",SWDATA!AD82)</f>
        <v>0</v>
      </c>
      <c r="AL97" s="265" t="str">
        <f t="shared" si="1239"/>
        <v/>
      </c>
      <c r="AM97" s="265">
        <f>IF(OR(Is_Loading,LEN($A97)=0),"",SWDATA!AF82)</f>
        <v>0</v>
      </c>
      <c r="AN97" s="266">
        <f>IF(OR(Is_Loading,LEN($A97)=0),"",SWDATA!AG82)</f>
        <v>0</v>
      </c>
      <c r="AO97" s="320">
        <f>IF(OR(Is_Loading,LEN($A97)=0),"",SWDATA!AH82)</f>
        <v>0</v>
      </c>
      <c r="AP97" s="317" t="str">
        <f t="shared" si="1240"/>
        <v/>
      </c>
      <c r="AQ97" s="265">
        <f>IF(OR(Is_Loading,LEN($A97)=0),"",SWDATA!AJ82)</f>
        <v>0</v>
      </c>
      <c r="AR97" s="266">
        <f>IF(OR(Is_Loading,LEN($A97)=0),"",SWDATA!AK82)</f>
        <v>0</v>
      </c>
      <c r="AS97" s="266">
        <f>IF(OR(Is_Loading,LEN($A97)=0),"",SWDATA!AL82)</f>
        <v>0</v>
      </c>
      <c r="AT97" s="265" t="str">
        <f t="shared" si="1241"/>
        <v/>
      </c>
      <c r="AU97" s="265">
        <f>IF(OR(Is_Loading,LEN($A97)=0),"",SWDATA!AN82)</f>
        <v>0</v>
      </c>
      <c r="AV97" s="266">
        <f>IF(OR(Is_Loading,LEN($A97)=0),"",SWDATA!AO82)</f>
        <v>0</v>
      </c>
      <c r="AW97" s="266">
        <f>IF(OR(Is_Loading,LEN($A97)=0),"",SWDATA!AP82)</f>
        <v>0</v>
      </c>
      <c r="AX97" s="265" t="str">
        <f t="shared" si="1242"/>
        <v/>
      </c>
      <c r="AY97" s="265">
        <f>IF(OR(Is_Loading,LEN($A97)=0),"",SWDATA!AR82)</f>
        <v>0</v>
      </c>
      <c r="AZ97" s="266">
        <f>IF(OR(Is_Loading,LEN($A97)=0),"",SWDATA!AS82)</f>
        <v>0</v>
      </c>
      <c r="BA97" s="266">
        <f>IF(OR(Is_Loading,LEN($A97)=0),"",SWDATA!AT82)</f>
        <v>0</v>
      </c>
      <c r="BB97" s="265" t="str">
        <f t="shared" si="1243"/>
        <v/>
      </c>
      <c r="BC97" s="265">
        <f>IF(OR(Is_Loading,LEN($A97)=0),"",SWDATA!AV82)</f>
        <v>0</v>
      </c>
      <c r="BD97" s="266">
        <f>IF(OR(Is_Loading,LEN($A97)=0),"",SWDATA!AW82)</f>
        <v>0</v>
      </c>
      <c r="BE97" s="320">
        <f>IF(OR(Is_Loading,LEN($A97)=0),"",SWDATA!AX82)</f>
        <v>0</v>
      </c>
      <c r="BF97" s="317" t="str">
        <f t="shared" si="1244"/>
        <v/>
      </c>
      <c r="BG97"/>
      <c r="BH97"/>
      <c r="BI97"/>
      <c r="BJ97"/>
      <c r="BK97"/>
      <c r="BL97"/>
      <c r="BM97"/>
      <c r="BN97"/>
      <c r="BO97"/>
      <c r="BP97"/>
      <c r="BQ97"/>
      <c r="BR97"/>
      <c r="BS97"/>
      <c r="BT97"/>
      <c r="BU97"/>
      <c r="BV97"/>
      <c r="BW97"/>
      <c r="BX97"/>
      <c r="BY97"/>
      <c r="BZ97"/>
      <c r="CA97"/>
      <c r="CB97"/>
      <c r="CC97"/>
      <c r="CD97"/>
      <c r="CE97"/>
      <c r="CF97"/>
      <c r="CG97"/>
      <c r="CH97"/>
      <c r="CI97"/>
      <c r="CJ97"/>
      <c r="CK97"/>
      <c r="CL97"/>
      <c r="CM97"/>
      <c r="CN97" s="201"/>
      <c r="CO97" s="201"/>
      <c r="CP97" s="201"/>
      <c r="CQ97" s="201"/>
      <c r="CR97" s="201"/>
      <c r="CS97" s="201"/>
      <c r="CT97" s="201"/>
      <c r="CU97" s="201"/>
      <c r="CV97" s="201"/>
      <c r="CW97" s="201"/>
      <c r="CX97" s="201"/>
      <c r="CY97" s="201"/>
      <c r="CZ97" s="201"/>
      <c r="DA97" s="201"/>
      <c r="DB97" s="201"/>
      <c r="DC97" s="201"/>
      <c r="DD97" s="201"/>
      <c r="DE97" s="201"/>
      <c r="DF97" s="201"/>
      <c r="DG97" s="201"/>
      <c r="DH97" s="201"/>
      <c r="DI97" s="201"/>
      <c r="DJ97" s="201"/>
      <c r="DK97" s="201"/>
      <c r="DL97" s="201"/>
      <c r="DM97" s="201"/>
      <c r="DN97" s="201"/>
      <c r="DO97" s="374"/>
      <c r="DP97" s="374"/>
      <c r="DQ97" s="374"/>
      <c r="DR97" s="374"/>
      <c r="DS97" s="361"/>
      <c r="DT97" s="361"/>
      <c r="DU97" s="364"/>
      <c r="DV97" s="364"/>
      <c r="DW97" s="364"/>
      <c r="DX97" s="364">
        <v>1</v>
      </c>
      <c r="DY97" s="364">
        <f t="shared" si="1284"/>
        <v>0</v>
      </c>
      <c r="DZ97" s="364">
        <f t="shared" si="1285"/>
        <v>0</v>
      </c>
      <c r="EA97" s="364">
        <f t="shared" si="1286"/>
        <v>1</v>
      </c>
      <c r="EB97" s="364">
        <f t="shared" si="1287"/>
        <v>0</v>
      </c>
      <c r="EC97" s="364">
        <f t="shared" si="1288"/>
        <v>0</v>
      </c>
      <c r="ED97" s="364">
        <f t="shared" si="1289"/>
        <v>1</v>
      </c>
      <c r="EE97" s="364">
        <f t="shared" si="1290"/>
        <v>0</v>
      </c>
      <c r="EF97" s="364">
        <f t="shared" si="1291"/>
        <v>0</v>
      </c>
      <c r="EG97" s="364">
        <f t="shared" si="1292"/>
        <v>1</v>
      </c>
      <c r="EH97" s="364">
        <f t="shared" si="1293"/>
        <v>0</v>
      </c>
      <c r="EI97" s="364">
        <f t="shared" si="1294"/>
        <v>0</v>
      </c>
      <c r="EJ97" s="364">
        <f t="shared" si="1295"/>
        <v>1</v>
      </c>
      <c r="EK97" s="364">
        <f t="shared" si="1296"/>
        <v>0</v>
      </c>
      <c r="EL97" s="364">
        <f t="shared" si="1297"/>
        <v>0</v>
      </c>
      <c r="EM97" s="364">
        <f t="shared" si="1298"/>
        <v>1</v>
      </c>
      <c r="EN97" s="364">
        <f t="shared" si="1299"/>
        <v>0</v>
      </c>
      <c r="EO97" s="364">
        <f t="shared" si="1300"/>
        <v>0</v>
      </c>
      <c r="EP97" s="364">
        <f t="shared" si="1301"/>
        <v>1</v>
      </c>
      <c r="EQ97" s="364">
        <f t="shared" si="1302"/>
        <v>0</v>
      </c>
      <c r="ER97" s="364">
        <f t="shared" si="1303"/>
        <v>0</v>
      </c>
      <c r="ES97" s="364">
        <f t="shared" si="1304"/>
        <v>1</v>
      </c>
      <c r="ET97" s="364">
        <f t="shared" si="1305"/>
        <v>0</v>
      </c>
      <c r="EU97" s="364">
        <f t="shared" si="1306"/>
        <v>0</v>
      </c>
      <c r="EV97" s="364">
        <f t="shared" si="1307"/>
        <v>1</v>
      </c>
      <c r="EW97" s="364">
        <f t="shared" si="1308"/>
        <v>0</v>
      </c>
      <c r="EX97" s="364">
        <f t="shared" si="1309"/>
        <v>0</v>
      </c>
      <c r="EY97" s="364">
        <f t="shared" si="1310"/>
        <v>1</v>
      </c>
      <c r="EZ97" s="364">
        <f t="shared" si="1311"/>
        <v>0</v>
      </c>
      <c r="FA97" s="364">
        <f t="shared" si="1312"/>
        <v>0</v>
      </c>
      <c r="FB97" s="364">
        <f t="shared" si="1313"/>
        <v>1</v>
      </c>
      <c r="FC97" s="364">
        <f t="shared" si="1314"/>
        <v>0</v>
      </c>
      <c r="FD97" s="364">
        <f t="shared" si="1315"/>
        <v>0</v>
      </c>
      <c r="FE97" s="361"/>
      <c r="FF97" s="361"/>
      <c r="FG97" s="361"/>
      <c r="FH97" s="361"/>
      <c r="FI97" s="361"/>
      <c r="FJ97" s="361"/>
      <c r="FK97" s="361"/>
      <c r="FL97" s="361"/>
      <c r="FM97" s="361"/>
      <c r="FN97" s="361"/>
      <c r="FO97" s="361"/>
      <c r="FP97" s="361"/>
      <c r="FQ97" s="361"/>
      <c r="FR97" s="361"/>
      <c r="FS97" s="361"/>
      <c r="FT97" s="361"/>
      <c r="FU97" s="361"/>
      <c r="FV97" s="361"/>
      <c r="FW97" s="361"/>
      <c r="FX97" s="361"/>
      <c r="FY97" s="361"/>
      <c r="FZ97" s="361"/>
      <c r="GA97" s="361"/>
      <c r="GB97" s="361"/>
      <c r="GC97" s="361"/>
      <c r="GD97" s="361"/>
      <c r="GE97" s="361"/>
      <c r="GF97" s="361"/>
      <c r="GG97" s="297"/>
      <c r="GH97" s="297"/>
      <c r="GI97" s="297"/>
      <c r="GJ97" s="297"/>
      <c r="GK97" s="297"/>
      <c r="GL97" s="297"/>
      <c r="GM97" s="297"/>
      <c r="GN97" s="297"/>
      <c r="GO97" s="297"/>
      <c r="GP97" s="297"/>
      <c r="GQ97" s="297"/>
      <c r="GR97" s="297"/>
      <c r="GS97" s="297"/>
      <c r="GT97" s="297"/>
      <c r="GU97" s="297"/>
      <c r="GV97" s="297"/>
      <c r="GW97" s="297"/>
      <c r="GX97" s="297"/>
      <c r="GY97" s="297"/>
      <c r="GZ97" s="297"/>
    </row>
    <row r="98" spans="1:211" s="390" customFormat="1" ht="15" customHeight="1" thickBot="1" x14ac:dyDescent="0.25">
      <c r="A98" s="389">
        <f>SWDATA!O83</f>
        <v>0</v>
      </c>
      <c r="B98" s="389">
        <f>SWDATA!M83</f>
        <v>0</v>
      </c>
      <c r="C98" s="390">
        <f>IF(AND(SWDATA!M83=1,SWDATA!Q83="promotions"),SWDATA!P83,0)</f>
        <v>0</v>
      </c>
      <c r="D98" s="391">
        <f>ROW(SWDATA!M83)</f>
        <v>83</v>
      </c>
      <c r="E98" s="392">
        <f t="shared" si="1316"/>
        <v>0</v>
      </c>
      <c r="F98" s="393">
        <f t="shared" si="1232"/>
        <v>1</v>
      </c>
      <c r="G98" s="389" t="str">
        <f t="shared" si="1233"/>
        <v/>
      </c>
      <c r="H98" s="394"/>
      <c r="I98" s="395"/>
      <c r="J98" s="396">
        <f t="shared" si="1234"/>
        <v>0</v>
      </c>
      <c r="K98" s="397" t="str">
        <f t="shared" si="1235"/>
        <v/>
      </c>
      <c r="L98" s="398"/>
      <c r="M98" s="399"/>
      <c r="N98" s="400" t="str">
        <f>IF(LEN(SWDATA!F83)=0,"",N97)</f>
        <v/>
      </c>
      <c r="O98" s="401" t="str">
        <f>IF(LEN(SWDATA!G83)=0,"",O97)</f>
        <v/>
      </c>
      <c r="P98" s="402" t="str">
        <f>IF(LEN(SWDATA!C83)=0,"",SWDATA!C83)</f>
        <v/>
      </c>
      <c r="Q98" s="403" t="str">
        <f t="shared" si="1159"/>
        <v/>
      </c>
      <c r="R98" s="404" t="s">
        <v>261</v>
      </c>
      <c r="S98" s="405" t="s">
        <v>485</v>
      </c>
      <c r="T98" s="405"/>
      <c r="U98" s="406" t="s">
        <v>590</v>
      </c>
      <c r="V98" s="407" t="s">
        <v>221</v>
      </c>
      <c r="W98" s="408">
        <f>IF(OR(Is_Loading,LEN($A98)=0),"",SWDATA!P83)</f>
        <v>0</v>
      </c>
      <c r="X98" s="409">
        <f>IF(OR(Is_Loading,LEN($A98)=0),"",SWDATA!Q83)</f>
        <v>0</v>
      </c>
      <c r="Y98" s="409">
        <f>IF(OR(Is_Loading,LEN($A98)=0),"",SWDATA!R83)</f>
        <v>0</v>
      </c>
      <c r="Z98" s="408" t="str">
        <f t="shared" ref="Z98" si="1318">IF($A98=0,"",CHOOSE($F98,SUM(W98:Y98),SUM(W98:Y98)/3,Y98))</f>
        <v/>
      </c>
      <c r="AA98" s="408">
        <f>IF(OR(Is_Loading,LEN($A98)=0),"",SWDATA!T83)</f>
        <v>0</v>
      </c>
      <c r="AB98" s="409">
        <f>IF(OR(Is_Loading,LEN($A98)=0),"",SWDATA!U83)</f>
        <v>0</v>
      </c>
      <c r="AC98" s="409">
        <f>IF(OR(Is_Loading,LEN($A98)=0),"",SWDATA!V83)</f>
        <v>0</v>
      </c>
      <c r="AD98" s="408" t="str">
        <f t="shared" si="1237"/>
        <v/>
      </c>
      <c r="AE98" s="408">
        <f>IF(OR(Is_Loading,LEN($A98)=0),"",SWDATA!X83)</f>
        <v>0</v>
      </c>
      <c r="AF98" s="409">
        <f>IF(OR(Is_Loading,LEN($A98)=0),"",SWDATA!Y83)</f>
        <v>0</v>
      </c>
      <c r="AG98" s="409">
        <f>IF(OR(Is_Loading,LEN($A98)=0),"",SWDATA!Z83)</f>
        <v>0</v>
      </c>
      <c r="AH98" s="408" t="str">
        <f t="shared" si="1238"/>
        <v/>
      </c>
      <c r="AI98" s="408">
        <f>IF(OR(Is_Loading,LEN($A98)=0),"",SWDATA!AB83)</f>
        <v>0</v>
      </c>
      <c r="AJ98" s="409">
        <f>IF(OR(Is_Loading,LEN($A98)=0),"",SWDATA!AC83)</f>
        <v>0</v>
      </c>
      <c r="AK98" s="409">
        <f>IF(OR(Is_Loading,LEN($A98)=0),"",SWDATA!AD83)</f>
        <v>0</v>
      </c>
      <c r="AL98" s="408" t="str">
        <f t="shared" si="1239"/>
        <v/>
      </c>
      <c r="AM98" s="408">
        <f>IF(OR(Is_Loading,LEN($A98)=0),"",SWDATA!AF83)</f>
        <v>0</v>
      </c>
      <c r="AN98" s="409">
        <f>IF(OR(Is_Loading,LEN($A98)=0),"",SWDATA!AG83)</f>
        <v>0</v>
      </c>
      <c r="AO98" s="410">
        <f>IF(OR(Is_Loading,LEN($A98)=0),"",SWDATA!AH83)</f>
        <v>0</v>
      </c>
      <c r="AP98" s="411" t="str">
        <f t="shared" si="1240"/>
        <v/>
      </c>
      <c r="AQ98" s="408">
        <f>IF(OR(Is_Loading,LEN($A98)=0),"",SWDATA!AJ83)</f>
        <v>0</v>
      </c>
      <c r="AR98" s="409">
        <f>IF(OR(Is_Loading,LEN($A98)=0),"",SWDATA!AK83)</f>
        <v>0</v>
      </c>
      <c r="AS98" s="409">
        <f>IF(OR(Is_Loading,LEN($A98)=0),"",SWDATA!AL83)</f>
        <v>0</v>
      </c>
      <c r="AT98" s="408" t="str">
        <f t="shared" si="1241"/>
        <v/>
      </c>
      <c r="AU98" s="408">
        <f>IF(OR(Is_Loading,LEN($A98)=0),"",SWDATA!AN83)</f>
        <v>0</v>
      </c>
      <c r="AV98" s="409">
        <f>IF(OR(Is_Loading,LEN($A98)=0),"",SWDATA!AO83)</f>
        <v>0</v>
      </c>
      <c r="AW98" s="409">
        <f>IF(OR(Is_Loading,LEN($A98)=0),"",SWDATA!AP83)</f>
        <v>0</v>
      </c>
      <c r="AX98" s="408" t="str">
        <f t="shared" si="1242"/>
        <v/>
      </c>
      <c r="AY98" s="408">
        <f>IF(OR(Is_Loading,LEN($A98)=0),"",SWDATA!AR83)</f>
        <v>0</v>
      </c>
      <c r="AZ98" s="409">
        <f>IF(OR(Is_Loading,LEN($A98)=0),"",SWDATA!AS83)</f>
        <v>0</v>
      </c>
      <c r="BA98" s="409">
        <f>IF(OR(Is_Loading,LEN($A98)=0),"",SWDATA!AT83)</f>
        <v>0</v>
      </c>
      <c r="BB98" s="408" t="str">
        <f t="shared" si="1243"/>
        <v/>
      </c>
      <c r="BC98" s="408">
        <f>IF(OR(Is_Loading,LEN($A98)=0),"",SWDATA!AV83)</f>
        <v>0</v>
      </c>
      <c r="BD98" s="409">
        <f>IF(OR(Is_Loading,LEN($A98)=0),"",SWDATA!AW83)</f>
        <v>0</v>
      </c>
      <c r="BE98" s="410">
        <f>IF(OR(Is_Loading,LEN($A98)=0),"",SWDATA!AX83)</f>
        <v>0</v>
      </c>
      <c r="BF98" s="411" t="str">
        <f t="shared" si="1244"/>
        <v/>
      </c>
      <c r="BG98" s="412"/>
      <c r="BH98" s="412"/>
      <c r="BI98" s="412"/>
      <c r="BJ98" s="412"/>
      <c r="BK98" s="412"/>
      <c r="BL98" s="412"/>
      <c r="BM98" s="412"/>
      <c r="BN98" s="412"/>
      <c r="BO98" s="412"/>
      <c r="BP98" s="412"/>
      <c r="BQ98" s="412"/>
      <c r="BR98" s="412"/>
      <c r="BS98" s="412"/>
      <c r="BT98" s="412"/>
      <c r="BU98" s="412"/>
      <c r="BV98" s="412"/>
      <c r="BW98" s="412"/>
      <c r="BX98" s="412"/>
      <c r="BY98" s="412"/>
      <c r="BZ98" s="412"/>
      <c r="CA98" s="412"/>
      <c r="CB98" s="412"/>
      <c r="CC98" s="412"/>
      <c r="CD98" s="412"/>
      <c r="CE98" s="412"/>
      <c r="CF98" s="412"/>
      <c r="CG98" s="412"/>
      <c r="CH98" s="412"/>
      <c r="CI98" s="412"/>
      <c r="CJ98" s="412"/>
      <c r="CK98" s="412"/>
      <c r="CL98" s="412"/>
      <c r="CM98" s="412"/>
      <c r="DO98" s="395"/>
      <c r="DP98" s="395"/>
      <c r="DQ98" s="395"/>
      <c r="DR98" s="395"/>
      <c r="DS98" s="413"/>
      <c r="DT98" s="414"/>
      <c r="DU98" s="415"/>
      <c r="DV98" s="415"/>
      <c r="DW98" s="415"/>
      <c r="DX98" s="415">
        <v>1</v>
      </c>
      <c r="DY98" s="415">
        <f t="shared" si="1284"/>
        <v>0</v>
      </c>
      <c r="DZ98" s="415">
        <f t="shared" si="1285"/>
        <v>0</v>
      </c>
      <c r="EA98" s="415">
        <f t="shared" si="1286"/>
        <v>1</v>
      </c>
      <c r="EB98" s="415">
        <f t="shared" si="1287"/>
        <v>0</v>
      </c>
      <c r="EC98" s="415">
        <f t="shared" si="1288"/>
        <v>0</v>
      </c>
      <c r="ED98" s="415">
        <f t="shared" si="1289"/>
        <v>1</v>
      </c>
      <c r="EE98" s="415">
        <f t="shared" si="1290"/>
        <v>0</v>
      </c>
      <c r="EF98" s="415">
        <f t="shared" si="1291"/>
        <v>0</v>
      </c>
      <c r="EG98" s="415">
        <f t="shared" si="1292"/>
        <v>1</v>
      </c>
      <c r="EH98" s="415">
        <f t="shared" si="1293"/>
        <v>0</v>
      </c>
      <c r="EI98" s="415">
        <f t="shared" si="1294"/>
        <v>0</v>
      </c>
      <c r="EJ98" s="415">
        <f t="shared" si="1295"/>
        <v>1</v>
      </c>
      <c r="EK98" s="415">
        <f t="shared" si="1296"/>
        <v>0</v>
      </c>
      <c r="EL98" s="415">
        <f t="shared" si="1297"/>
        <v>0</v>
      </c>
      <c r="EM98" s="415">
        <f t="shared" si="1298"/>
        <v>1</v>
      </c>
      <c r="EN98" s="415">
        <f t="shared" si="1299"/>
        <v>0</v>
      </c>
      <c r="EO98" s="415">
        <f t="shared" si="1300"/>
        <v>0</v>
      </c>
      <c r="EP98" s="415">
        <f t="shared" si="1301"/>
        <v>1</v>
      </c>
      <c r="EQ98" s="415">
        <f t="shared" si="1302"/>
        <v>0</v>
      </c>
      <c r="ER98" s="415">
        <f t="shared" si="1303"/>
        <v>0</v>
      </c>
      <c r="ES98" s="415">
        <f t="shared" si="1304"/>
        <v>1</v>
      </c>
      <c r="ET98" s="415">
        <f t="shared" si="1305"/>
        <v>0</v>
      </c>
      <c r="EU98" s="415">
        <f t="shared" si="1306"/>
        <v>0</v>
      </c>
      <c r="EV98" s="415">
        <f t="shared" si="1307"/>
        <v>1</v>
      </c>
      <c r="EW98" s="415">
        <f t="shared" si="1308"/>
        <v>0</v>
      </c>
      <c r="EX98" s="415">
        <f t="shared" si="1309"/>
        <v>0</v>
      </c>
      <c r="EY98" s="415">
        <f t="shared" si="1310"/>
        <v>1</v>
      </c>
      <c r="EZ98" s="415">
        <f t="shared" si="1311"/>
        <v>0</v>
      </c>
      <c r="FA98" s="415">
        <f t="shared" si="1312"/>
        <v>0</v>
      </c>
      <c r="FB98" s="415">
        <f t="shared" si="1313"/>
        <v>1</v>
      </c>
      <c r="FC98" s="415">
        <f t="shared" si="1314"/>
        <v>0</v>
      </c>
      <c r="FD98" s="415">
        <f t="shared" si="1315"/>
        <v>0</v>
      </c>
      <c r="FE98" s="416"/>
      <c r="FF98" s="413"/>
      <c r="FG98" s="413"/>
      <c r="FH98" s="413"/>
      <c r="FI98" s="413"/>
      <c r="FJ98" s="413"/>
      <c r="FK98" s="413"/>
      <c r="FL98" s="413"/>
      <c r="FM98" s="413"/>
      <c r="FN98" s="413"/>
      <c r="FO98" s="413"/>
      <c r="FP98" s="413"/>
      <c r="FQ98" s="413"/>
      <c r="FR98" s="413"/>
      <c r="FS98" s="413"/>
      <c r="FT98" s="413"/>
      <c r="FU98" s="413"/>
      <c r="FV98" s="413"/>
      <c r="FW98" s="413"/>
      <c r="FX98" s="413"/>
      <c r="FY98" s="413"/>
      <c r="FZ98" s="413"/>
      <c r="GA98" s="413"/>
      <c r="GB98" s="413"/>
      <c r="GC98" s="413"/>
      <c r="GD98" s="413"/>
      <c r="GE98" s="413"/>
      <c r="GF98" s="413"/>
      <c r="GG98" s="417"/>
      <c r="GH98" s="417"/>
      <c r="GI98" s="417"/>
      <c r="GJ98" s="417"/>
      <c r="GK98" s="417"/>
      <c r="GL98" s="417"/>
      <c r="GM98" s="417"/>
      <c r="GN98" s="417"/>
      <c r="GO98" s="417"/>
      <c r="GP98" s="417"/>
      <c r="GQ98" s="417"/>
      <c r="GR98" s="417"/>
      <c r="GS98" s="417"/>
      <c r="GT98" s="417"/>
      <c r="GU98" s="417"/>
      <c r="GV98" s="417"/>
      <c r="GW98" s="417"/>
      <c r="GX98" s="417"/>
      <c r="GY98" s="417"/>
      <c r="GZ98" s="417"/>
      <c r="HA98" s="417"/>
      <c r="HB98" s="417"/>
      <c r="HC98" s="417"/>
    </row>
    <row r="99" spans="1:211" s="347" customFormat="1" ht="15" customHeight="1" thickTop="1" x14ac:dyDescent="0.2">
      <c r="A99" s="192">
        <f>SWDATA!O84</f>
        <v>0</v>
      </c>
      <c r="B99" s="192">
        <f>SWDATA!M84</f>
        <v>0</v>
      </c>
      <c r="C99" s="201">
        <f>IF(AND(SWDATA!M84=1,SWDATA!Q84="promotions"),SWDATA!P84,0)</f>
        <v>0</v>
      </c>
      <c r="D99" s="200">
        <f>ROW(SWDATA!M84)</f>
        <v>84</v>
      </c>
      <c r="E99" s="202">
        <f t="shared" si="1316"/>
        <v>0</v>
      </c>
      <c r="F99" s="203">
        <f t="shared" si="1232"/>
        <v>1</v>
      </c>
      <c r="G99" s="192" t="str">
        <f t="shared" si="1233"/>
        <v/>
      </c>
      <c r="H99" s="311"/>
      <c r="I99" s="382"/>
      <c r="J99" s="237">
        <f t="shared" si="1234"/>
        <v>0</v>
      </c>
      <c r="K99" s="238" t="str">
        <f t="shared" si="1235"/>
        <v/>
      </c>
      <c r="L99" s="338"/>
      <c r="M99" s="340"/>
      <c r="N99" s="335" t="str">
        <f>IF(LEN(SWDATA!F84)=0,"",IF(LEN(SWDATA!G84)=0,"",IF($O$12="ID",MID(SWDATA!G84,FIND("|",SWDATA!G84)+1,FIND("~~",SWDATA!G84)-FIND("|",SWDATA!G84)-1),IF($O$12="Desc",RIGHT(SWDATA!G84,LEN(SWDATA!G84)-FIND("~~",SWDATA!G84)-1),RIGHT(SWDATA!G84,LEN(SWDATA!G84)-FIND("|",SWDATA!G84))))))</f>
        <v/>
      </c>
      <c r="O99" s="239" t="str">
        <f>IF(LEN(SWDATA!G84)=0,"",IF(LEN(SWDATA!H84)=0,"",IF($O$12="ID",MID(SWDATA!H84,FIND("|",SWDATA!H84)+1,FIND("~~",SWDATA!H84)-FIND("|",SWDATA!H84)-1),IF($O$12="Desc",RIGHT(SWDATA!H84,LEN(SWDATA!H84)-FIND("~~",SWDATA!H84)-1),RIGHT(SWDATA!H84,LEN(SWDATA!H84)-FIND("|",SWDATA!H84))))))</f>
        <v/>
      </c>
      <c r="P99" s="252" t="str">
        <f>IF(LEN(SWDATA!C84)=0,"",SWDATA!C84)</f>
        <v/>
      </c>
      <c r="Q99" s="310" t="str">
        <f t="shared" si="1159"/>
        <v/>
      </c>
      <c r="R99" s="223" t="s">
        <v>261</v>
      </c>
      <c r="S99" s="224" t="s">
        <v>485</v>
      </c>
      <c r="T99" s="224"/>
      <c r="U99" s="263" t="s">
        <v>583</v>
      </c>
      <c r="V99" s="205" t="s">
        <v>221</v>
      </c>
      <c r="W99" s="265">
        <f>IF(OR(Is_Loading,LEN($A99)=0),"",SWDATA!P84)</f>
        <v>0</v>
      </c>
      <c r="X99" s="266">
        <f>IF(OR(Is_Loading,LEN($A99)=0),"",SWDATA!Q84)</f>
        <v>0</v>
      </c>
      <c r="Y99" s="266">
        <f>IF(OR(Is_Loading,LEN($A99)=0),"",SWDATA!R84)</f>
        <v>0</v>
      </c>
      <c r="Z99" s="265" t="str">
        <f t="shared" ref="Z99" si="1319">IF($A99=0,"",CHOOSE($F99,SUM(W99:Y99),SUM(W99:Y99)/3,Y99))</f>
        <v/>
      </c>
      <c r="AA99" s="265">
        <f>IF(OR(Is_Loading,LEN($A99)=0),"",SWDATA!T84)</f>
        <v>0</v>
      </c>
      <c r="AB99" s="266">
        <f>IF(OR(Is_Loading,LEN($A99)=0),"",SWDATA!U84)</f>
        <v>0</v>
      </c>
      <c r="AC99" s="266">
        <f>IF(OR(Is_Loading,LEN($A99)=0),"",SWDATA!V84)</f>
        <v>0</v>
      </c>
      <c r="AD99" s="265" t="str">
        <f t="shared" si="1237"/>
        <v/>
      </c>
      <c r="AE99" s="265">
        <f>IF(OR(Is_Loading,LEN($A99)=0),"",SWDATA!X84)</f>
        <v>0</v>
      </c>
      <c r="AF99" s="266">
        <f>IF(OR(Is_Loading,LEN($A99)=0),"",SWDATA!Y84)</f>
        <v>0</v>
      </c>
      <c r="AG99" s="266">
        <f>IF(OR(Is_Loading,LEN($A99)=0),"",SWDATA!Z84)</f>
        <v>0</v>
      </c>
      <c r="AH99" s="265" t="str">
        <f t="shared" si="1238"/>
        <v/>
      </c>
      <c r="AI99" s="265">
        <f>IF(OR(Is_Loading,LEN($A99)=0),"",SWDATA!AB84)</f>
        <v>0</v>
      </c>
      <c r="AJ99" s="266">
        <f>IF(OR(Is_Loading,LEN($A99)=0),"",SWDATA!AC84)</f>
        <v>0</v>
      </c>
      <c r="AK99" s="266">
        <f>IF(OR(Is_Loading,LEN($A99)=0),"",SWDATA!AD84)</f>
        <v>0</v>
      </c>
      <c r="AL99" s="265" t="str">
        <f t="shared" si="1239"/>
        <v/>
      </c>
      <c r="AM99" s="265">
        <f>IF(OR(Is_Loading,LEN($A99)=0),"",SWDATA!AF84)</f>
        <v>0</v>
      </c>
      <c r="AN99" s="266">
        <f>IF(OR(Is_Loading,LEN($A99)=0),"",SWDATA!AG84)</f>
        <v>0</v>
      </c>
      <c r="AO99" s="320">
        <f>IF(OR(Is_Loading,LEN($A99)=0),"",SWDATA!AH84)</f>
        <v>0</v>
      </c>
      <c r="AP99" s="317" t="str">
        <f t="shared" si="1240"/>
        <v/>
      </c>
      <c r="AQ99" s="265">
        <f>IF(OR(Is_Loading,LEN($A99)=0),"",SWDATA!AJ84)</f>
        <v>0</v>
      </c>
      <c r="AR99" s="266">
        <f>IF(OR(Is_Loading,LEN($A99)=0),"",SWDATA!AK84)</f>
        <v>0</v>
      </c>
      <c r="AS99" s="266">
        <f>IF(OR(Is_Loading,LEN($A99)=0),"",SWDATA!AL84)</f>
        <v>0</v>
      </c>
      <c r="AT99" s="265" t="str">
        <f t="shared" si="1241"/>
        <v/>
      </c>
      <c r="AU99" s="265">
        <f>IF(OR(Is_Loading,LEN($A99)=0),"",SWDATA!AN84)</f>
        <v>0</v>
      </c>
      <c r="AV99" s="266">
        <f>IF(OR(Is_Loading,LEN($A99)=0),"",SWDATA!AO84)</f>
        <v>0</v>
      </c>
      <c r="AW99" s="266">
        <f>IF(OR(Is_Loading,LEN($A99)=0),"",SWDATA!AP84)</f>
        <v>0</v>
      </c>
      <c r="AX99" s="265" t="str">
        <f t="shared" si="1242"/>
        <v/>
      </c>
      <c r="AY99" s="265">
        <f>IF(OR(Is_Loading,LEN($A99)=0),"",SWDATA!AR84)</f>
        <v>0</v>
      </c>
      <c r="AZ99" s="266">
        <f>IF(OR(Is_Loading,LEN($A99)=0),"",SWDATA!AS84)</f>
        <v>0</v>
      </c>
      <c r="BA99" s="266">
        <f>IF(OR(Is_Loading,LEN($A99)=0),"",SWDATA!AT84)</f>
        <v>0</v>
      </c>
      <c r="BB99" s="265" t="str">
        <f t="shared" si="1243"/>
        <v/>
      </c>
      <c r="BC99" s="265">
        <f>IF(OR(Is_Loading,LEN($A99)=0),"",SWDATA!AV84)</f>
        <v>0</v>
      </c>
      <c r="BD99" s="266">
        <f>IF(OR(Is_Loading,LEN($A99)=0),"",SWDATA!AW84)</f>
        <v>0</v>
      </c>
      <c r="BE99" s="320">
        <f>IF(OR(Is_Loading,LEN($A99)=0),"",SWDATA!AX84)</f>
        <v>0</v>
      </c>
      <c r="BF99" s="317" t="str">
        <f t="shared" si="1244"/>
        <v/>
      </c>
      <c r="BG99"/>
      <c r="BH99"/>
      <c r="BI99"/>
      <c r="BJ99"/>
      <c r="BK99"/>
      <c r="BL99"/>
      <c r="BM99"/>
      <c r="BN99"/>
      <c r="BO99"/>
      <c r="BP99"/>
      <c r="BQ99"/>
      <c r="BR99"/>
      <c r="BS99"/>
      <c r="BT99"/>
      <c r="BU99"/>
      <c r="BV99"/>
      <c r="BW99"/>
      <c r="BX99"/>
      <c r="BY99"/>
      <c r="BZ99"/>
      <c r="CA99"/>
      <c r="CB99"/>
      <c r="CC99"/>
      <c r="CD99"/>
      <c r="CE99"/>
      <c r="CF99"/>
      <c r="CG99"/>
      <c r="CH99"/>
      <c r="CI99"/>
      <c r="CJ99"/>
      <c r="CK99"/>
      <c r="CL99"/>
      <c r="CM99"/>
      <c r="CN99" s="201"/>
      <c r="CO99" s="201"/>
      <c r="CP99" s="201"/>
      <c r="CQ99" s="201"/>
      <c r="CR99" s="201"/>
      <c r="CS99" s="201"/>
      <c r="CT99" s="201"/>
      <c r="CU99" s="201"/>
      <c r="CV99" s="201"/>
      <c r="CW99" s="201"/>
      <c r="CX99" s="201"/>
      <c r="CY99" s="201"/>
      <c r="CZ99" s="201"/>
      <c r="DA99" s="201"/>
      <c r="DB99" s="201"/>
      <c r="DC99" s="201"/>
      <c r="DD99" s="201"/>
      <c r="DE99" s="201"/>
      <c r="DF99" s="201"/>
      <c r="DG99" s="201"/>
      <c r="DH99" s="201"/>
      <c r="DI99" s="201"/>
      <c r="DJ99" s="201"/>
      <c r="DK99" s="201"/>
      <c r="DL99" s="201"/>
      <c r="DM99" s="201"/>
      <c r="DN99" s="201"/>
      <c r="DO99" s="374"/>
      <c r="DP99" s="374"/>
      <c r="DQ99" s="374"/>
      <c r="DR99" s="374"/>
      <c r="DS99" s="361"/>
      <c r="DT99" s="375"/>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77"/>
      <c r="FF99" s="361"/>
      <c r="FG99" s="361"/>
      <c r="FH99" s="361"/>
      <c r="FI99" s="361"/>
      <c r="FJ99" s="361"/>
      <c r="FK99" s="361"/>
      <c r="FL99" s="361"/>
      <c r="FM99" s="361"/>
      <c r="FN99" s="361"/>
      <c r="FO99" s="361"/>
      <c r="FP99" s="361"/>
      <c r="FQ99" s="361"/>
      <c r="FR99" s="361"/>
      <c r="FS99" s="361"/>
      <c r="FT99" s="361"/>
      <c r="FU99" s="361"/>
      <c r="FV99" s="361"/>
      <c r="FW99" s="361"/>
      <c r="FX99" s="361"/>
      <c r="FY99" s="361"/>
      <c r="FZ99" s="361"/>
      <c r="GA99" s="361"/>
      <c r="GB99" s="361"/>
      <c r="GC99" s="361"/>
      <c r="GD99" s="361"/>
      <c r="GE99" s="361"/>
      <c r="GF99" s="361"/>
      <c r="GG99" s="297"/>
      <c r="GH99" s="297"/>
      <c r="GI99" s="297"/>
      <c r="GJ99" s="297"/>
      <c r="GK99" s="297"/>
      <c r="GL99" s="297"/>
      <c r="GM99" s="297"/>
      <c r="GN99" s="297"/>
      <c r="GO99" s="297"/>
      <c r="GP99" s="297"/>
      <c r="GQ99" s="297"/>
      <c r="GR99" s="297"/>
      <c r="GS99" s="297"/>
      <c r="GT99" s="297"/>
      <c r="GU99" s="297"/>
      <c r="GV99" s="297"/>
      <c r="GW99" s="297"/>
      <c r="GX99" s="297"/>
      <c r="GY99" s="297"/>
      <c r="GZ99" s="297"/>
      <c r="HA99" s="297"/>
      <c r="HB99" s="297"/>
      <c r="HC99" s="297"/>
    </row>
    <row r="100" spans="1:211" s="347" customFormat="1" ht="15" customHeight="1" x14ac:dyDescent="0.2">
      <c r="A100" s="192">
        <f>SWDATA!O85</f>
        <v>0</v>
      </c>
      <c r="B100" s="192">
        <f>SWDATA!M85</f>
        <v>0</v>
      </c>
      <c r="C100" s="201">
        <f>IF(AND(SWDATA!M85=1,SWDATA!Q85="promotions"),SWDATA!P85,0)</f>
        <v>0</v>
      </c>
      <c r="D100" s="200">
        <f>ROW(SWDATA!M85)</f>
        <v>85</v>
      </c>
      <c r="E100" s="202">
        <f t="shared" si="1316"/>
        <v>0</v>
      </c>
      <c r="F100" s="203">
        <f t="shared" si="1232"/>
        <v>1</v>
      </c>
      <c r="G100" s="192" t="str">
        <f t="shared" si="1233"/>
        <v/>
      </c>
      <c r="H100" s="204"/>
      <c r="I100" s="382"/>
      <c r="J100" s="237">
        <f t="shared" si="1234"/>
        <v>0</v>
      </c>
      <c r="K100" s="238" t="str">
        <f t="shared" si="1235"/>
        <v/>
      </c>
      <c r="L100" s="338"/>
      <c r="M100" s="341"/>
      <c r="N100" s="336" t="str">
        <f>IF(LEN(SWDATA!F85)=0,"",N99)</f>
        <v/>
      </c>
      <c r="O100" s="295" t="str">
        <f>IF(LEN(SWDATA!G85)=0,"",O99)</f>
        <v/>
      </c>
      <c r="P100" s="296" t="str">
        <f>IF(LEN(SWDATA!C85)=0,"",SWDATA!C85)</f>
        <v/>
      </c>
      <c r="Q100" s="310" t="str">
        <f t="shared" si="1159"/>
        <v/>
      </c>
      <c r="R100" s="223" t="s">
        <v>261</v>
      </c>
      <c r="S100" s="224" t="s">
        <v>485</v>
      </c>
      <c r="T100" s="224"/>
      <c r="U100" s="264" t="s">
        <v>580</v>
      </c>
      <c r="V100" s="205" t="s">
        <v>221</v>
      </c>
      <c r="W100" s="265">
        <f>IF(OR(Is_Loading,LEN($A100)=0),"",SWDATA!P85)</f>
        <v>0</v>
      </c>
      <c r="X100" s="266">
        <f>IF(OR(Is_Loading,LEN($A100)=0),"",SWDATA!Q85)</f>
        <v>0</v>
      </c>
      <c r="Y100" s="266">
        <f>IF(OR(Is_Loading,LEN($A100)=0),"",SWDATA!R85)</f>
        <v>0</v>
      </c>
      <c r="Z100" s="265" t="str">
        <f t="shared" ref="Z100:Z101" si="1320">IF($A100=0,"",CHOOSE($F100,SUM(W100:Y100),SUM(W100:Y100)/3,Y100))</f>
        <v/>
      </c>
      <c r="AA100" s="265">
        <f>IF(OR(Is_Loading,LEN($A100)=0),"",SWDATA!T85)</f>
        <v>0</v>
      </c>
      <c r="AB100" s="266">
        <f>IF(OR(Is_Loading,LEN($A100)=0),"",SWDATA!U85)</f>
        <v>0</v>
      </c>
      <c r="AC100" s="266">
        <f>IF(OR(Is_Loading,LEN($A100)=0),"",SWDATA!V85)</f>
        <v>0</v>
      </c>
      <c r="AD100" s="265" t="str">
        <f t="shared" si="1237"/>
        <v/>
      </c>
      <c r="AE100" s="265">
        <f>IF(OR(Is_Loading,LEN($A100)=0),"",SWDATA!X85)</f>
        <v>0</v>
      </c>
      <c r="AF100" s="266">
        <f>IF(OR(Is_Loading,LEN($A100)=0),"",SWDATA!Y85)</f>
        <v>0</v>
      </c>
      <c r="AG100" s="266">
        <f>IF(OR(Is_Loading,LEN($A100)=0),"",SWDATA!Z85)</f>
        <v>0</v>
      </c>
      <c r="AH100" s="265" t="str">
        <f t="shared" si="1238"/>
        <v/>
      </c>
      <c r="AI100" s="265">
        <f>IF(OR(Is_Loading,LEN($A100)=0),"",SWDATA!AB85)</f>
        <v>0</v>
      </c>
      <c r="AJ100" s="266">
        <f>IF(OR(Is_Loading,LEN($A100)=0),"",SWDATA!AC85)</f>
        <v>0</v>
      </c>
      <c r="AK100" s="266">
        <f>IF(OR(Is_Loading,LEN($A100)=0),"",SWDATA!AD85)</f>
        <v>0</v>
      </c>
      <c r="AL100" s="265" t="str">
        <f t="shared" si="1239"/>
        <v/>
      </c>
      <c r="AM100" s="265">
        <f>IF(OR(Is_Loading,LEN($A100)=0),"",SWDATA!AF85)</f>
        <v>0</v>
      </c>
      <c r="AN100" s="266">
        <f>IF(OR(Is_Loading,LEN($A100)=0),"",SWDATA!AG85)</f>
        <v>0</v>
      </c>
      <c r="AO100" s="320">
        <f>IF(OR(Is_Loading,LEN($A100)=0),"",SWDATA!AH85)</f>
        <v>0</v>
      </c>
      <c r="AP100" s="317" t="str">
        <f t="shared" si="1240"/>
        <v/>
      </c>
      <c r="AQ100" s="265">
        <f>IF(OR(Is_Loading,LEN($A100)=0),"",SWDATA!AJ85)</f>
        <v>0</v>
      </c>
      <c r="AR100" s="266">
        <f>IF(OR(Is_Loading,LEN($A100)=0),"",SWDATA!AK85)</f>
        <v>0</v>
      </c>
      <c r="AS100" s="266">
        <f>IF(OR(Is_Loading,LEN($A100)=0),"",SWDATA!AL85)</f>
        <v>0</v>
      </c>
      <c r="AT100" s="265" t="str">
        <f t="shared" si="1241"/>
        <v/>
      </c>
      <c r="AU100" s="265">
        <f>IF(OR(Is_Loading,LEN($A100)=0),"",SWDATA!AN85)</f>
        <v>0</v>
      </c>
      <c r="AV100" s="266">
        <f>IF(OR(Is_Loading,LEN($A100)=0),"",SWDATA!AO85)</f>
        <v>0</v>
      </c>
      <c r="AW100" s="266">
        <f>IF(OR(Is_Loading,LEN($A100)=0),"",SWDATA!AP85)</f>
        <v>0</v>
      </c>
      <c r="AX100" s="265" t="str">
        <f t="shared" si="1242"/>
        <v/>
      </c>
      <c r="AY100" s="265">
        <f>IF(OR(Is_Loading,LEN($A100)=0),"",SWDATA!AR85)</f>
        <v>0</v>
      </c>
      <c r="AZ100" s="266">
        <f>IF(OR(Is_Loading,LEN($A100)=0),"",SWDATA!AS85)</f>
        <v>0</v>
      </c>
      <c r="BA100" s="266">
        <f>IF(OR(Is_Loading,LEN($A100)=0),"",SWDATA!AT85)</f>
        <v>0</v>
      </c>
      <c r="BB100" s="265" t="str">
        <f t="shared" si="1243"/>
        <v/>
      </c>
      <c r="BC100" s="265">
        <f>IF(OR(Is_Loading,LEN($A100)=0),"",SWDATA!AV85)</f>
        <v>0</v>
      </c>
      <c r="BD100" s="266">
        <f>IF(OR(Is_Loading,LEN($A100)=0),"",SWDATA!AW85)</f>
        <v>0</v>
      </c>
      <c r="BE100" s="320">
        <f>IF(OR(Is_Loading,LEN($A100)=0),"",SWDATA!AX85)</f>
        <v>0</v>
      </c>
      <c r="BF100" s="317" t="str">
        <f t="shared" si="1244"/>
        <v/>
      </c>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s="201"/>
      <c r="CO100" s="201"/>
      <c r="CP100" s="201"/>
      <c r="CQ100" s="201"/>
      <c r="CR100" s="201"/>
      <c r="CS100" s="201"/>
      <c r="CT100" s="201"/>
      <c r="CU100" s="201"/>
      <c r="CV100" s="201"/>
      <c r="CW100" s="201"/>
      <c r="CX100" s="201"/>
      <c r="CY100" s="201"/>
      <c r="CZ100" s="201"/>
      <c r="DA100" s="201"/>
      <c r="DB100" s="201"/>
      <c r="DC100" s="201"/>
      <c r="DD100" s="201"/>
      <c r="DE100" s="201"/>
      <c r="DF100" s="201"/>
      <c r="DG100" s="201"/>
      <c r="DH100" s="201"/>
      <c r="DI100" s="201"/>
      <c r="DJ100" s="201"/>
      <c r="DK100" s="201"/>
      <c r="DL100" s="201"/>
      <c r="DM100" s="201"/>
      <c r="DN100" s="201"/>
      <c r="DO100" s="374"/>
      <c r="DP100" s="374"/>
      <c r="DQ100" s="374"/>
      <c r="DR100" s="374"/>
      <c r="DS100" s="361"/>
      <c r="DT100" s="361"/>
      <c r="DU100" s="364">
        <f t="shared" ref="DU100" si="1321">COLUMN(W98)</f>
        <v>23</v>
      </c>
      <c r="DV100" s="364">
        <f t="shared" ref="DV100" si="1322">SUM(DU100)+DV101+1</f>
        <v>24</v>
      </c>
      <c r="DW100" s="364">
        <f t="shared" ref="DW100" si="1323">SUM(DV100)+DW101+1</f>
        <v>25</v>
      </c>
      <c r="DX100" s="364">
        <f t="shared" ref="DX100" si="1324">SUM(DW100)+DX101+1</f>
        <v>27</v>
      </c>
      <c r="DY100" s="364">
        <f t="shared" ref="DY100" si="1325">SUM(DX100)+DY101+1</f>
        <v>28</v>
      </c>
      <c r="DZ100" s="364">
        <f t="shared" ref="DZ100" si="1326">SUM(DY100)+DZ101+1</f>
        <v>29</v>
      </c>
      <c r="EA100" s="364">
        <f t="shared" ref="EA100" si="1327">SUM(DZ100)+EA101+1</f>
        <v>31</v>
      </c>
      <c r="EB100" s="364">
        <f t="shared" ref="EB100" si="1328">SUM(EA100)+EB101+1</f>
        <v>32</v>
      </c>
      <c r="EC100" s="364">
        <f t="shared" ref="EC100" si="1329">SUM(EB100)+EC101+1</f>
        <v>33</v>
      </c>
      <c r="ED100" s="364">
        <f t="shared" ref="ED100" si="1330">SUM(EC100)+ED101+1</f>
        <v>35</v>
      </c>
      <c r="EE100" s="364">
        <f t="shared" ref="EE100" si="1331">SUM(ED100)+EE101+1</f>
        <v>36</v>
      </c>
      <c r="EF100" s="364">
        <f t="shared" ref="EF100" si="1332">SUM(EE100)+EF101+1</f>
        <v>37</v>
      </c>
      <c r="EG100" s="364">
        <f t="shared" ref="EG100" si="1333">SUM(EF100)+EG101+1</f>
        <v>39</v>
      </c>
      <c r="EH100" s="364">
        <f t="shared" ref="EH100" si="1334">SUM(EG100)+EH101+1</f>
        <v>40</v>
      </c>
      <c r="EI100" s="364">
        <f t="shared" ref="EI100" si="1335">SUM(EH100)+EI101+1</f>
        <v>41</v>
      </c>
      <c r="EJ100" s="364">
        <f t="shared" ref="EJ100" si="1336">SUM(EI100)+EJ101+1</f>
        <v>43</v>
      </c>
      <c r="EK100" s="364">
        <f t="shared" ref="EK100" si="1337">SUM(EJ100)+EK101+1</f>
        <v>44</v>
      </c>
      <c r="EL100" s="364">
        <f t="shared" ref="EL100" si="1338">SUM(EK100)+EL101+1</f>
        <v>45</v>
      </c>
      <c r="EM100" s="364">
        <f t="shared" ref="EM100" si="1339">SUM(EL100)+EM101+1</f>
        <v>47</v>
      </c>
      <c r="EN100" s="364">
        <f t="shared" ref="EN100" si="1340">SUM(EM100)+EN101+1</f>
        <v>48</v>
      </c>
      <c r="EO100" s="364">
        <f t="shared" ref="EO100" si="1341">SUM(EN100)+EO101+1</f>
        <v>49</v>
      </c>
      <c r="EP100" s="364">
        <f t="shared" ref="EP100" si="1342">SUM(EO100)+EP101+1</f>
        <v>51</v>
      </c>
      <c r="EQ100" s="364">
        <f t="shared" ref="EQ100" si="1343">SUM(EP100)+EQ101+1</f>
        <v>52</v>
      </c>
      <c r="ER100" s="364">
        <f t="shared" ref="ER100" si="1344">SUM(EQ100)+ER101+1</f>
        <v>53</v>
      </c>
      <c r="ES100" s="364">
        <f t="shared" ref="ES100" si="1345">SUM(ER100)+ES101+1</f>
        <v>55</v>
      </c>
      <c r="ET100" s="364">
        <f t="shared" ref="ET100" si="1346">SUM(ES100)+ET101+1</f>
        <v>56</v>
      </c>
      <c r="EU100" s="364">
        <f t="shared" ref="EU100" si="1347">SUM(ET100)+EU101+1</f>
        <v>57</v>
      </c>
      <c r="EV100" s="364">
        <f t="shared" ref="EV100" si="1348">SUM(EU100)+EV101+1</f>
        <v>59</v>
      </c>
      <c r="EW100" s="364">
        <f t="shared" ref="EW100" si="1349">SUM(EV100)+EW101+1</f>
        <v>60</v>
      </c>
      <c r="EX100" s="364">
        <f t="shared" ref="EX100" si="1350">SUM(EW100)+EX101+1</f>
        <v>61</v>
      </c>
      <c r="EY100" s="364">
        <f t="shared" ref="EY100" si="1351">SUM(EX100)+EY101+1</f>
        <v>63</v>
      </c>
      <c r="EZ100" s="364">
        <f t="shared" ref="EZ100" si="1352">SUM(EY100)+EZ101+1</f>
        <v>64</v>
      </c>
      <c r="FA100" s="364">
        <f t="shared" ref="FA100" si="1353">SUM(EZ100)+FA101+1</f>
        <v>65</v>
      </c>
      <c r="FB100" s="364">
        <f t="shared" ref="FB100" si="1354">SUM(FA100)+FB101+1</f>
        <v>67</v>
      </c>
      <c r="FC100" s="364">
        <f t="shared" ref="FC100" si="1355">SUM(FB100)+FC101+1</f>
        <v>68</v>
      </c>
      <c r="FD100" s="364">
        <f t="shared" ref="FD100" si="1356">SUM(FC100)+FD101+1</f>
        <v>69</v>
      </c>
      <c r="FE100" s="361"/>
      <c r="FF100" s="361"/>
      <c r="FG100" s="361"/>
      <c r="FH100" s="361"/>
      <c r="FI100" s="361"/>
      <c r="FJ100" s="361"/>
      <c r="FK100" s="361"/>
      <c r="FL100" s="361"/>
      <c r="FM100" s="361"/>
      <c r="FN100" s="361"/>
      <c r="FO100" s="361"/>
      <c r="FP100" s="361"/>
      <c r="FQ100" s="361"/>
      <c r="FR100" s="361"/>
      <c r="FS100" s="361"/>
      <c r="FT100" s="361"/>
      <c r="FU100" s="361"/>
      <c r="FV100" s="361"/>
      <c r="FW100" s="361"/>
      <c r="FX100" s="361"/>
      <c r="FY100" s="361"/>
      <c r="FZ100" s="361"/>
      <c r="GA100" s="361"/>
      <c r="GB100" s="361"/>
      <c r="GC100" s="361"/>
      <c r="GD100" s="361"/>
      <c r="GE100" s="361"/>
      <c r="GF100" s="361"/>
      <c r="GG100" s="297"/>
      <c r="GH100" s="297"/>
      <c r="GI100" s="297"/>
      <c r="GJ100" s="297"/>
      <c r="GK100" s="297"/>
      <c r="GL100" s="297"/>
      <c r="GM100" s="297"/>
      <c r="GN100" s="297"/>
      <c r="GO100" s="297"/>
      <c r="GP100" s="297"/>
      <c r="GQ100" s="297"/>
      <c r="GR100" s="297"/>
      <c r="GS100" s="297"/>
      <c r="GT100" s="297"/>
      <c r="GU100" s="297"/>
      <c r="GV100" s="297"/>
      <c r="GW100" s="297"/>
      <c r="GX100" s="297"/>
      <c r="GY100" s="297"/>
      <c r="GZ100" s="297"/>
    </row>
    <row r="101" spans="1:211" s="347" customFormat="1" ht="15" customHeight="1" thickBot="1" x14ac:dyDescent="0.25">
      <c r="A101" s="192">
        <f>SWDATA!O86</f>
        <v>0</v>
      </c>
      <c r="B101" s="192">
        <f>SWDATA!M86</f>
        <v>0</v>
      </c>
      <c r="C101" s="201">
        <f>IF(AND(SWDATA!M86=1,SWDATA!Q86="promotions"),SWDATA!P86,0)</f>
        <v>0</v>
      </c>
      <c r="D101" s="200">
        <f>ROW(SWDATA!M86)</f>
        <v>86</v>
      </c>
      <c r="E101" s="202">
        <f ca="1">IF(AND(B101=1,UPPER(HLOOKUP(D101,'Metrics &amp; Attributes View'!$13:$31,19,0))="SBOM"),1,0)</f>
        <v>0</v>
      </c>
      <c r="F101" s="203">
        <f t="shared" si="1232"/>
        <v>1</v>
      </c>
      <c r="G101" s="192" t="str">
        <f t="shared" si="1233"/>
        <v/>
      </c>
      <c r="H101" s="204"/>
      <c r="I101" s="382"/>
      <c r="J101" s="237">
        <f t="shared" si="1234"/>
        <v>0</v>
      </c>
      <c r="K101" s="238" t="str">
        <f t="shared" si="1235"/>
        <v/>
      </c>
      <c r="L101" s="338"/>
      <c r="M101" s="342"/>
      <c r="N101" s="336" t="str">
        <f>IF(LEN(SWDATA!F86)=0,"",N100)</f>
        <v/>
      </c>
      <c r="O101" s="295" t="str">
        <f>IF(LEN(SWDATA!G86)=0,"",O100)</f>
        <v/>
      </c>
      <c r="P101" s="296" t="str">
        <f>IF(LEN(SWDATA!C86)=0,"",SWDATA!C86)</f>
        <v/>
      </c>
      <c r="Q101" s="310" t="str">
        <f t="shared" si="1159"/>
        <v/>
      </c>
      <c r="R101" s="223" t="s">
        <v>262</v>
      </c>
      <c r="S101" s="224" t="s">
        <v>579</v>
      </c>
      <c r="T101" s="224"/>
      <c r="U101" s="263" t="s">
        <v>591</v>
      </c>
      <c r="V101" s="205" t="s">
        <v>221</v>
      </c>
      <c r="W101" s="265">
        <f>IF(OR(Is_Loading,LEN($A101)=0),"",SWDATA!P86)</f>
        <v>0</v>
      </c>
      <c r="X101" s="266">
        <f>IF(OR(Is_Loading,LEN($A101)=0),"",SWDATA!Q86)</f>
        <v>0</v>
      </c>
      <c r="Y101" s="266">
        <f>IF(OR(Is_Loading,LEN($A101)=0),"",SWDATA!R86)</f>
        <v>0</v>
      </c>
      <c r="Z101" s="265" t="str">
        <f t="shared" si="1320"/>
        <v/>
      </c>
      <c r="AA101" s="265">
        <f>IF(OR(Is_Loading,LEN($A101)=0),"",SWDATA!T86)</f>
        <v>0</v>
      </c>
      <c r="AB101" s="266">
        <f>IF(OR(Is_Loading,LEN($A101)=0),"",SWDATA!U86)</f>
        <v>0</v>
      </c>
      <c r="AC101" s="266">
        <f>IF(OR(Is_Loading,LEN($A101)=0),"",SWDATA!V86)</f>
        <v>0</v>
      </c>
      <c r="AD101" s="265" t="str">
        <f t="shared" si="1237"/>
        <v/>
      </c>
      <c r="AE101" s="265">
        <f>IF(OR(Is_Loading,LEN($A101)=0),"",SWDATA!X86)</f>
        <v>0</v>
      </c>
      <c r="AF101" s="266">
        <f>IF(OR(Is_Loading,LEN($A101)=0),"",SWDATA!Y86)</f>
        <v>0</v>
      </c>
      <c r="AG101" s="266">
        <f>IF(OR(Is_Loading,LEN($A101)=0),"",SWDATA!Z86)</f>
        <v>0</v>
      </c>
      <c r="AH101" s="265" t="str">
        <f t="shared" si="1238"/>
        <v/>
      </c>
      <c r="AI101" s="265">
        <f>IF(OR(Is_Loading,LEN($A101)=0),"",SWDATA!AB86)</f>
        <v>0</v>
      </c>
      <c r="AJ101" s="266">
        <f>IF(OR(Is_Loading,LEN($A101)=0),"",SWDATA!AC86)</f>
        <v>0</v>
      </c>
      <c r="AK101" s="266">
        <f>IF(OR(Is_Loading,LEN($A101)=0),"",SWDATA!AD86)</f>
        <v>0</v>
      </c>
      <c r="AL101" s="265" t="str">
        <f t="shared" si="1239"/>
        <v/>
      </c>
      <c r="AM101" s="265">
        <f>IF(OR(Is_Loading,LEN($A101)=0),"",SWDATA!AF86)</f>
        <v>0</v>
      </c>
      <c r="AN101" s="266">
        <f>IF(OR(Is_Loading,LEN($A101)=0),"",SWDATA!AG86)</f>
        <v>0</v>
      </c>
      <c r="AO101" s="320">
        <f>IF(OR(Is_Loading,LEN($A101)=0),"",SWDATA!AH86)</f>
        <v>0</v>
      </c>
      <c r="AP101" s="317" t="str">
        <f t="shared" si="1240"/>
        <v/>
      </c>
      <c r="AQ101" s="265">
        <f>IF(OR(Is_Loading,LEN($A101)=0),"",SWDATA!AJ86)</f>
        <v>0</v>
      </c>
      <c r="AR101" s="266">
        <f>IF(OR(Is_Loading,LEN($A101)=0),"",SWDATA!AK86)</f>
        <v>0</v>
      </c>
      <c r="AS101" s="266">
        <f>IF(OR(Is_Loading,LEN($A101)=0),"",SWDATA!AL86)</f>
        <v>0</v>
      </c>
      <c r="AT101" s="265" t="str">
        <f t="shared" si="1241"/>
        <v/>
      </c>
      <c r="AU101" s="265">
        <f>IF(OR(Is_Loading,LEN($A101)=0),"",SWDATA!AN86)</f>
        <v>0</v>
      </c>
      <c r="AV101" s="266">
        <f>IF(OR(Is_Loading,LEN($A101)=0),"",SWDATA!AO86)</f>
        <v>0</v>
      </c>
      <c r="AW101" s="266">
        <f>IF(OR(Is_Loading,LEN($A101)=0),"",SWDATA!AP86)</f>
        <v>0</v>
      </c>
      <c r="AX101" s="265" t="str">
        <f t="shared" si="1242"/>
        <v/>
      </c>
      <c r="AY101" s="265">
        <f>IF(OR(Is_Loading,LEN($A101)=0),"",SWDATA!AR86)</f>
        <v>0</v>
      </c>
      <c r="AZ101" s="266">
        <f>IF(OR(Is_Loading,LEN($A101)=0),"",SWDATA!AS86)</f>
        <v>0</v>
      </c>
      <c r="BA101" s="266">
        <f>IF(OR(Is_Loading,LEN($A101)=0),"",SWDATA!AT86)</f>
        <v>0</v>
      </c>
      <c r="BB101" s="265" t="str">
        <f t="shared" si="1243"/>
        <v/>
      </c>
      <c r="BC101" s="265">
        <f>IF(OR(Is_Loading,LEN($A101)=0),"",SWDATA!AV86)</f>
        <v>0</v>
      </c>
      <c r="BD101" s="266">
        <f>IF(OR(Is_Loading,LEN($A101)=0),"",SWDATA!AW86)</f>
        <v>0</v>
      </c>
      <c r="BE101" s="320">
        <f>IF(OR(Is_Loading,LEN($A101)=0),"",SWDATA!AX86)</f>
        <v>0</v>
      </c>
      <c r="BF101" s="317" t="str">
        <f t="shared" si="1244"/>
        <v/>
      </c>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s="201"/>
      <c r="CO101" s="201"/>
      <c r="CP101" s="201"/>
      <c r="CQ101" s="201"/>
      <c r="CR101" s="201"/>
      <c r="CS101" s="201"/>
      <c r="CT101" s="201"/>
      <c r="CU101" s="201"/>
      <c r="CV101" s="201"/>
      <c r="CW101" s="201"/>
      <c r="CX101" s="201"/>
      <c r="CY101" s="201"/>
      <c r="CZ101" s="201"/>
      <c r="DA101" s="201"/>
      <c r="DB101" s="201"/>
      <c r="DC101" s="201"/>
      <c r="DD101" s="201"/>
      <c r="DE101" s="201"/>
      <c r="DF101" s="201"/>
      <c r="DG101" s="201"/>
      <c r="DH101" s="201"/>
      <c r="DI101" s="201"/>
      <c r="DJ101" s="201"/>
      <c r="DK101" s="201"/>
      <c r="DL101" s="201"/>
      <c r="DM101" s="201"/>
      <c r="DN101" s="201"/>
      <c r="DO101" s="374"/>
      <c r="DP101" s="374"/>
      <c r="DQ101" s="374"/>
      <c r="DR101" s="374"/>
      <c r="DS101" s="361"/>
      <c r="DT101" s="375"/>
      <c r="DU101" s="364"/>
      <c r="DV101" s="364"/>
      <c r="DW101" s="364"/>
      <c r="DX101" s="364">
        <v>1</v>
      </c>
      <c r="DY101" s="364">
        <f t="shared" ref="DY101:DY103" si="1357">DV101</f>
        <v>0</v>
      </c>
      <c r="DZ101" s="364">
        <f t="shared" ref="DZ101:DZ103" si="1358">DW101</f>
        <v>0</v>
      </c>
      <c r="EA101" s="364">
        <f t="shared" ref="EA101:EA103" si="1359">DX101</f>
        <v>1</v>
      </c>
      <c r="EB101" s="364">
        <f t="shared" ref="EB101:EB103" si="1360">DY101</f>
        <v>0</v>
      </c>
      <c r="EC101" s="364">
        <f t="shared" ref="EC101:EC103" si="1361">DZ101</f>
        <v>0</v>
      </c>
      <c r="ED101" s="364">
        <f t="shared" ref="ED101:ED103" si="1362">EA101</f>
        <v>1</v>
      </c>
      <c r="EE101" s="364">
        <f t="shared" ref="EE101:EE103" si="1363">EB101</f>
        <v>0</v>
      </c>
      <c r="EF101" s="364">
        <f t="shared" ref="EF101:EF103" si="1364">EC101</f>
        <v>0</v>
      </c>
      <c r="EG101" s="364">
        <f t="shared" ref="EG101:EG103" si="1365">ED101</f>
        <v>1</v>
      </c>
      <c r="EH101" s="364">
        <f t="shared" ref="EH101:EH103" si="1366">EE101</f>
        <v>0</v>
      </c>
      <c r="EI101" s="364">
        <f t="shared" ref="EI101:EI103" si="1367">EF101</f>
        <v>0</v>
      </c>
      <c r="EJ101" s="364">
        <f t="shared" ref="EJ101:EJ103" si="1368">EG101</f>
        <v>1</v>
      </c>
      <c r="EK101" s="364">
        <f t="shared" ref="EK101:EK103" si="1369">EH101</f>
        <v>0</v>
      </c>
      <c r="EL101" s="364">
        <f t="shared" ref="EL101:EL103" si="1370">EI101</f>
        <v>0</v>
      </c>
      <c r="EM101" s="364">
        <f t="shared" ref="EM101:EM103" si="1371">EJ101</f>
        <v>1</v>
      </c>
      <c r="EN101" s="364">
        <f t="shared" ref="EN101:EN103" si="1372">EK101</f>
        <v>0</v>
      </c>
      <c r="EO101" s="364">
        <f t="shared" ref="EO101:EO103" si="1373">EL101</f>
        <v>0</v>
      </c>
      <c r="EP101" s="364">
        <f t="shared" ref="EP101:EP103" si="1374">EM101</f>
        <v>1</v>
      </c>
      <c r="EQ101" s="364">
        <f t="shared" ref="EQ101:EQ103" si="1375">EN101</f>
        <v>0</v>
      </c>
      <c r="ER101" s="364">
        <f t="shared" ref="ER101:ER103" si="1376">EO101</f>
        <v>0</v>
      </c>
      <c r="ES101" s="364">
        <f t="shared" ref="ES101:ES103" si="1377">EP101</f>
        <v>1</v>
      </c>
      <c r="ET101" s="364">
        <f t="shared" ref="ET101:ET103" si="1378">EQ101</f>
        <v>0</v>
      </c>
      <c r="EU101" s="364">
        <f t="shared" ref="EU101:EU103" si="1379">ER101</f>
        <v>0</v>
      </c>
      <c r="EV101" s="364">
        <f t="shared" ref="EV101:EV103" si="1380">ES101</f>
        <v>1</v>
      </c>
      <c r="EW101" s="364">
        <f t="shared" ref="EW101:EW103" si="1381">ET101</f>
        <v>0</v>
      </c>
      <c r="EX101" s="364">
        <f t="shared" ref="EX101:EX103" si="1382">EU101</f>
        <v>0</v>
      </c>
      <c r="EY101" s="364">
        <f t="shared" ref="EY101:EY103" si="1383">EV101</f>
        <v>1</v>
      </c>
      <c r="EZ101" s="364">
        <f t="shared" ref="EZ101:EZ103" si="1384">EW101</f>
        <v>0</v>
      </c>
      <c r="FA101" s="364">
        <f t="shared" ref="FA101:FA103" si="1385">EX101</f>
        <v>0</v>
      </c>
      <c r="FB101" s="364">
        <f t="shared" ref="FB101:FB103" si="1386">EY101</f>
        <v>1</v>
      </c>
      <c r="FC101" s="364">
        <f t="shared" ref="FC101:FC103" si="1387">EZ101</f>
        <v>0</v>
      </c>
      <c r="FD101" s="364">
        <f t="shared" ref="FD101:FD103" si="1388">FA101</f>
        <v>0</v>
      </c>
      <c r="FE101" s="377"/>
      <c r="FF101" s="361"/>
      <c r="FG101" s="361"/>
      <c r="FH101" s="361"/>
      <c r="FI101" s="361"/>
      <c r="FJ101" s="361"/>
      <c r="FK101" s="361"/>
      <c r="FL101" s="361"/>
      <c r="FM101" s="361"/>
      <c r="FN101" s="361"/>
      <c r="FO101" s="361"/>
      <c r="FP101" s="361"/>
      <c r="FQ101" s="361"/>
      <c r="FR101" s="361"/>
      <c r="FS101" s="361"/>
      <c r="FT101" s="361"/>
      <c r="FU101" s="361"/>
      <c r="FV101" s="361"/>
      <c r="FW101" s="361"/>
      <c r="FX101" s="361"/>
      <c r="FY101" s="361"/>
      <c r="FZ101" s="361"/>
      <c r="GA101" s="361"/>
      <c r="GB101" s="361"/>
      <c r="GC101" s="361"/>
      <c r="GD101" s="361"/>
      <c r="GE101" s="361"/>
      <c r="GF101" s="361"/>
      <c r="GG101" s="297"/>
      <c r="GH101" s="297"/>
      <c r="GI101" s="297"/>
      <c r="GJ101" s="297"/>
      <c r="GK101" s="297"/>
      <c r="GL101" s="297"/>
      <c r="GM101" s="297"/>
      <c r="GN101" s="297"/>
      <c r="GO101" s="297"/>
      <c r="GP101" s="297"/>
      <c r="GQ101" s="297"/>
      <c r="GR101" s="297"/>
      <c r="GS101" s="297"/>
      <c r="GT101" s="297"/>
      <c r="GU101" s="297"/>
      <c r="GV101" s="297"/>
      <c r="GW101" s="297"/>
      <c r="GX101" s="297"/>
      <c r="GY101" s="297"/>
      <c r="GZ101" s="297"/>
      <c r="HA101" s="297"/>
      <c r="HB101" s="297"/>
      <c r="HC101" s="297"/>
    </row>
    <row r="102" spans="1:211" s="347" customFormat="1" ht="15" customHeight="1" thickTop="1" x14ac:dyDescent="0.2">
      <c r="A102" s="192">
        <f>SWDATA!O87</f>
        <v>0</v>
      </c>
      <c r="B102" s="192">
        <f>SWDATA!M87</f>
        <v>0</v>
      </c>
      <c r="C102" s="201">
        <f>IF(AND(SWDATA!M87=1,SWDATA!Q87="promotions"),SWDATA!P87,0)</f>
        <v>0</v>
      </c>
      <c r="D102" s="200">
        <f>ROW(SWDATA!M87)</f>
        <v>87</v>
      </c>
      <c r="E102" s="202">
        <f t="shared" ref="E102:E105" si="1389">B102</f>
        <v>0</v>
      </c>
      <c r="F102" s="203">
        <f t="shared" si="1232"/>
        <v>1</v>
      </c>
      <c r="G102" s="192" t="str">
        <f t="shared" si="1233"/>
        <v/>
      </c>
      <c r="H102" s="204"/>
      <c r="I102" s="382"/>
      <c r="J102" s="237">
        <f t="shared" si="1234"/>
        <v>0</v>
      </c>
      <c r="K102" s="238" t="str">
        <f t="shared" si="1235"/>
        <v/>
      </c>
      <c r="L102" s="338"/>
      <c r="M102" s="341"/>
      <c r="N102" s="336" t="str">
        <f>IF(LEN(SWDATA!F87)=0,"",N101)</f>
        <v/>
      </c>
      <c r="O102" s="295" t="str">
        <f>IF(LEN(SWDATA!G87)=0,"",O101)</f>
        <v/>
      </c>
      <c r="P102" s="296" t="str">
        <f>IF(LEN(SWDATA!C87)=0,"",SWDATA!C87)</f>
        <v/>
      </c>
      <c r="Q102" s="310" t="str">
        <f t="shared" si="1159"/>
        <v/>
      </c>
      <c r="R102" s="223" t="s">
        <v>261</v>
      </c>
      <c r="S102" s="224" t="s">
        <v>485</v>
      </c>
      <c r="T102" s="224"/>
      <c r="U102" s="264" t="s">
        <v>581</v>
      </c>
      <c r="V102" s="205" t="s">
        <v>221</v>
      </c>
      <c r="W102" s="265">
        <f>IF(OR(Is_Loading,LEN($A102)=0),"",SWDATA!P87)</f>
        <v>0</v>
      </c>
      <c r="X102" s="266">
        <f>IF(OR(Is_Loading,LEN($A102)=0),"",SWDATA!Q87)</f>
        <v>0</v>
      </c>
      <c r="Y102" s="266">
        <f>IF(OR(Is_Loading,LEN($A102)=0),"",SWDATA!R87)</f>
        <v>0</v>
      </c>
      <c r="Z102" s="265" t="str">
        <f t="shared" ref="Z102" si="1390">IF($A102=0,"",CHOOSE($F102,SUM(W102:Y102),SUM(W102:Y102)/3,Y102))</f>
        <v/>
      </c>
      <c r="AA102" s="265">
        <f>IF(OR(Is_Loading,LEN($A102)=0),"",SWDATA!T87)</f>
        <v>0</v>
      </c>
      <c r="AB102" s="266">
        <f>IF(OR(Is_Loading,LEN($A102)=0),"",SWDATA!U87)</f>
        <v>0</v>
      </c>
      <c r="AC102" s="266">
        <f>IF(OR(Is_Loading,LEN($A102)=0),"",SWDATA!V87)</f>
        <v>0</v>
      </c>
      <c r="AD102" s="265" t="str">
        <f t="shared" si="1237"/>
        <v/>
      </c>
      <c r="AE102" s="265">
        <f>IF(OR(Is_Loading,LEN($A102)=0),"",SWDATA!X87)</f>
        <v>0</v>
      </c>
      <c r="AF102" s="266">
        <f>IF(OR(Is_Loading,LEN($A102)=0),"",SWDATA!Y87)</f>
        <v>0</v>
      </c>
      <c r="AG102" s="266">
        <f>IF(OR(Is_Loading,LEN($A102)=0),"",SWDATA!Z87)</f>
        <v>0</v>
      </c>
      <c r="AH102" s="265" t="str">
        <f t="shared" si="1238"/>
        <v/>
      </c>
      <c r="AI102" s="265">
        <f>IF(OR(Is_Loading,LEN($A102)=0),"",SWDATA!AB87)</f>
        <v>0</v>
      </c>
      <c r="AJ102" s="266">
        <f>IF(OR(Is_Loading,LEN($A102)=0),"",SWDATA!AC87)</f>
        <v>0</v>
      </c>
      <c r="AK102" s="266">
        <f>IF(OR(Is_Loading,LEN($A102)=0),"",SWDATA!AD87)</f>
        <v>0</v>
      </c>
      <c r="AL102" s="265" t="str">
        <f t="shared" si="1239"/>
        <v/>
      </c>
      <c r="AM102" s="265">
        <f>IF(OR(Is_Loading,LEN($A102)=0),"",SWDATA!AF87)</f>
        <v>0</v>
      </c>
      <c r="AN102" s="266">
        <f>IF(OR(Is_Loading,LEN($A102)=0),"",SWDATA!AG87)</f>
        <v>0</v>
      </c>
      <c r="AO102" s="320">
        <f>IF(OR(Is_Loading,LEN($A102)=0),"",SWDATA!AH87)</f>
        <v>0</v>
      </c>
      <c r="AP102" s="317" t="str">
        <f t="shared" si="1240"/>
        <v/>
      </c>
      <c r="AQ102" s="265">
        <f>IF(OR(Is_Loading,LEN($A102)=0),"",SWDATA!AJ87)</f>
        <v>0</v>
      </c>
      <c r="AR102" s="266">
        <f>IF(OR(Is_Loading,LEN($A102)=0),"",SWDATA!AK87)</f>
        <v>0</v>
      </c>
      <c r="AS102" s="266">
        <f>IF(OR(Is_Loading,LEN($A102)=0),"",SWDATA!AL87)</f>
        <v>0</v>
      </c>
      <c r="AT102" s="265" t="str">
        <f t="shared" si="1241"/>
        <v/>
      </c>
      <c r="AU102" s="265">
        <f>IF(OR(Is_Loading,LEN($A102)=0),"",SWDATA!AN87)</f>
        <v>0</v>
      </c>
      <c r="AV102" s="266">
        <f>IF(OR(Is_Loading,LEN($A102)=0),"",SWDATA!AO87)</f>
        <v>0</v>
      </c>
      <c r="AW102" s="266">
        <f>IF(OR(Is_Loading,LEN($A102)=0),"",SWDATA!AP87)</f>
        <v>0</v>
      </c>
      <c r="AX102" s="265" t="str">
        <f t="shared" si="1242"/>
        <v/>
      </c>
      <c r="AY102" s="265">
        <f>IF(OR(Is_Loading,LEN($A102)=0),"",SWDATA!AR87)</f>
        <v>0</v>
      </c>
      <c r="AZ102" s="266">
        <f>IF(OR(Is_Loading,LEN($A102)=0),"",SWDATA!AS87)</f>
        <v>0</v>
      </c>
      <c r="BA102" s="266">
        <f>IF(OR(Is_Loading,LEN($A102)=0),"",SWDATA!AT87)</f>
        <v>0</v>
      </c>
      <c r="BB102" s="265" t="str">
        <f t="shared" si="1243"/>
        <v/>
      </c>
      <c r="BC102" s="265">
        <f>IF(OR(Is_Loading,LEN($A102)=0),"",SWDATA!AV87)</f>
        <v>0</v>
      </c>
      <c r="BD102" s="266">
        <f>IF(OR(Is_Loading,LEN($A102)=0),"",SWDATA!AW87)</f>
        <v>0</v>
      </c>
      <c r="BE102" s="320">
        <f>IF(OR(Is_Loading,LEN($A102)=0),"",SWDATA!AX87)</f>
        <v>0</v>
      </c>
      <c r="BF102" s="317" t="str">
        <f t="shared" si="1244"/>
        <v/>
      </c>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374"/>
      <c r="DP102" s="374"/>
      <c r="DQ102" s="374"/>
      <c r="DR102" s="374"/>
      <c r="DS102" s="361"/>
      <c r="DT102" s="361"/>
      <c r="DU102" s="364"/>
      <c r="DV102" s="364"/>
      <c r="DW102" s="364"/>
      <c r="DX102" s="364">
        <v>1</v>
      </c>
      <c r="DY102" s="364">
        <f t="shared" si="1357"/>
        <v>0</v>
      </c>
      <c r="DZ102" s="364">
        <f t="shared" si="1358"/>
        <v>0</v>
      </c>
      <c r="EA102" s="364">
        <f t="shared" si="1359"/>
        <v>1</v>
      </c>
      <c r="EB102" s="364">
        <f t="shared" si="1360"/>
        <v>0</v>
      </c>
      <c r="EC102" s="364">
        <f t="shared" si="1361"/>
        <v>0</v>
      </c>
      <c r="ED102" s="364">
        <f t="shared" si="1362"/>
        <v>1</v>
      </c>
      <c r="EE102" s="364">
        <f t="shared" si="1363"/>
        <v>0</v>
      </c>
      <c r="EF102" s="364">
        <f t="shared" si="1364"/>
        <v>0</v>
      </c>
      <c r="EG102" s="364">
        <f t="shared" si="1365"/>
        <v>1</v>
      </c>
      <c r="EH102" s="364">
        <f t="shared" si="1366"/>
        <v>0</v>
      </c>
      <c r="EI102" s="364">
        <f t="shared" si="1367"/>
        <v>0</v>
      </c>
      <c r="EJ102" s="364">
        <f t="shared" si="1368"/>
        <v>1</v>
      </c>
      <c r="EK102" s="364">
        <f t="shared" si="1369"/>
        <v>0</v>
      </c>
      <c r="EL102" s="364">
        <f t="shared" si="1370"/>
        <v>0</v>
      </c>
      <c r="EM102" s="364">
        <f t="shared" si="1371"/>
        <v>1</v>
      </c>
      <c r="EN102" s="364">
        <f t="shared" si="1372"/>
        <v>0</v>
      </c>
      <c r="EO102" s="364">
        <f t="shared" si="1373"/>
        <v>0</v>
      </c>
      <c r="EP102" s="364">
        <f t="shared" si="1374"/>
        <v>1</v>
      </c>
      <c r="EQ102" s="364">
        <f t="shared" si="1375"/>
        <v>0</v>
      </c>
      <c r="ER102" s="364">
        <f t="shared" si="1376"/>
        <v>0</v>
      </c>
      <c r="ES102" s="364">
        <f t="shared" si="1377"/>
        <v>1</v>
      </c>
      <c r="ET102" s="364">
        <f t="shared" si="1378"/>
        <v>0</v>
      </c>
      <c r="EU102" s="364">
        <f t="shared" si="1379"/>
        <v>0</v>
      </c>
      <c r="EV102" s="364">
        <f t="shared" si="1380"/>
        <v>1</v>
      </c>
      <c r="EW102" s="364">
        <f t="shared" si="1381"/>
        <v>0</v>
      </c>
      <c r="EX102" s="364">
        <f t="shared" si="1382"/>
        <v>0</v>
      </c>
      <c r="EY102" s="364">
        <f t="shared" si="1383"/>
        <v>1</v>
      </c>
      <c r="EZ102" s="364">
        <f t="shared" si="1384"/>
        <v>0</v>
      </c>
      <c r="FA102" s="364">
        <f t="shared" si="1385"/>
        <v>0</v>
      </c>
      <c r="FB102" s="364">
        <f t="shared" si="1386"/>
        <v>1</v>
      </c>
      <c r="FC102" s="364">
        <f t="shared" si="1387"/>
        <v>0</v>
      </c>
      <c r="FD102" s="364">
        <f t="shared" si="1388"/>
        <v>0</v>
      </c>
      <c r="FE102" s="361"/>
      <c r="FF102" s="361"/>
      <c r="FG102" s="361"/>
      <c r="FH102" s="361"/>
      <c r="FI102" s="361"/>
      <c r="FJ102" s="361"/>
      <c r="FK102" s="361"/>
      <c r="FL102" s="361"/>
      <c r="FM102" s="361"/>
      <c r="FN102" s="361"/>
      <c r="FO102" s="361"/>
      <c r="FP102" s="361"/>
      <c r="FQ102" s="361"/>
      <c r="FR102" s="361"/>
      <c r="FS102" s="361"/>
      <c r="FT102" s="361"/>
      <c r="FU102" s="361"/>
      <c r="FV102" s="361"/>
      <c r="FW102" s="361"/>
      <c r="FX102" s="361"/>
      <c r="FY102" s="361"/>
      <c r="FZ102" s="361"/>
      <c r="GA102" s="361"/>
      <c r="GB102" s="361"/>
      <c r="GC102" s="361"/>
      <c r="GD102" s="361"/>
      <c r="GE102" s="361"/>
      <c r="GF102" s="361"/>
      <c r="GG102" s="297"/>
      <c r="GH102" s="297"/>
      <c r="GI102" s="297"/>
      <c r="GJ102" s="297"/>
      <c r="GK102" s="297"/>
      <c r="GL102" s="297"/>
      <c r="GM102" s="297"/>
      <c r="GN102" s="297"/>
      <c r="GO102" s="297"/>
      <c r="GP102" s="297"/>
      <c r="GQ102" s="297"/>
      <c r="GR102" s="297"/>
      <c r="GS102" s="297"/>
      <c r="GT102" s="297"/>
      <c r="GU102" s="297"/>
      <c r="GV102" s="297"/>
      <c r="GW102" s="297"/>
      <c r="GX102" s="297"/>
      <c r="GY102" s="297"/>
      <c r="GZ102" s="297"/>
    </row>
    <row r="103" spans="1:211" s="390" customFormat="1" ht="15" customHeight="1" thickBot="1" x14ac:dyDescent="0.25">
      <c r="A103" s="389">
        <f>SWDATA!O88</f>
        <v>0</v>
      </c>
      <c r="B103" s="389">
        <f>SWDATA!M88</f>
        <v>0</v>
      </c>
      <c r="C103" s="390">
        <f>IF(AND(SWDATA!M88=1,SWDATA!Q88="promotions"),SWDATA!P88,0)</f>
        <v>0</v>
      </c>
      <c r="D103" s="391">
        <f>ROW(SWDATA!M88)</f>
        <v>88</v>
      </c>
      <c r="E103" s="392">
        <f t="shared" si="1389"/>
        <v>0</v>
      </c>
      <c r="F103" s="393">
        <f t="shared" si="1232"/>
        <v>1</v>
      </c>
      <c r="G103" s="389" t="str">
        <f t="shared" si="1233"/>
        <v/>
      </c>
      <c r="H103" s="394"/>
      <c r="I103" s="395"/>
      <c r="J103" s="396">
        <f t="shared" si="1234"/>
        <v>0</v>
      </c>
      <c r="K103" s="397" t="str">
        <f t="shared" si="1235"/>
        <v/>
      </c>
      <c r="L103" s="398"/>
      <c r="M103" s="399"/>
      <c r="N103" s="400" t="str">
        <f>IF(LEN(SWDATA!F88)=0,"",N102)</f>
        <v/>
      </c>
      <c r="O103" s="401" t="str">
        <f>IF(LEN(SWDATA!G88)=0,"",O102)</f>
        <v/>
      </c>
      <c r="P103" s="402" t="str">
        <f>IF(LEN(SWDATA!C88)=0,"",SWDATA!C88)</f>
        <v/>
      </c>
      <c r="Q103" s="403" t="str">
        <f t="shared" si="1159"/>
        <v/>
      </c>
      <c r="R103" s="404" t="s">
        <v>261</v>
      </c>
      <c r="S103" s="405" t="s">
        <v>485</v>
      </c>
      <c r="T103" s="405"/>
      <c r="U103" s="406" t="s">
        <v>590</v>
      </c>
      <c r="V103" s="407" t="s">
        <v>221</v>
      </c>
      <c r="W103" s="408">
        <f>IF(OR(Is_Loading,LEN($A103)=0),"",SWDATA!P88)</f>
        <v>0</v>
      </c>
      <c r="X103" s="409">
        <f>IF(OR(Is_Loading,LEN($A103)=0),"",SWDATA!Q88)</f>
        <v>0</v>
      </c>
      <c r="Y103" s="409">
        <f>IF(OR(Is_Loading,LEN($A103)=0),"",SWDATA!R88)</f>
        <v>0</v>
      </c>
      <c r="Z103" s="408" t="str">
        <f t="shared" ref="Z103" si="1391">IF($A103=0,"",CHOOSE($F103,SUM(W103:Y103),SUM(W103:Y103)/3,Y103))</f>
        <v/>
      </c>
      <c r="AA103" s="408">
        <f>IF(OR(Is_Loading,LEN($A103)=0),"",SWDATA!T88)</f>
        <v>0</v>
      </c>
      <c r="AB103" s="409">
        <f>IF(OR(Is_Loading,LEN($A103)=0),"",SWDATA!U88)</f>
        <v>0</v>
      </c>
      <c r="AC103" s="409">
        <f>IF(OR(Is_Loading,LEN($A103)=0),"",SWDATA!V88)</f>
        <v>0</v>
      </c>
      <c r="AD103" s="408" t="str">
        <f t="shared" si="1237"/>
        <v/>
      </c>
      <c r="AE103" s="408">
        <f>IF(OR(Is_Loading,LEN($A103)=0),"",SWDATA!X88)</f>
        <v>0</v>
      </c>
      <c r="AF103" s="409">
        <f>IF(OR(Is_Loading,LEN($A103)=0),"",SWDATA!Y88)</f>
        <v>0</v>
      </c>
      <c r="AG103" s="409">
        <f>IF(OR(Is_Loading,LEN($A103)=0),"",SWDATA!Z88)</f>
        <v>0</v>
      </c>
      <c r="AH103" s="408" t="str">
        <f t="shared" si="1238"/>
        <v/>
      </c>
      <c r="AI103" s="408">
        <f>IF(OR(Is_Loading,LEN($A103)=0),"",SWDATA!AB88)</f>
        <v>0</v>
      </c>
      <c r="AJ103" s="409">
        <f>IF(OR(Is_Loading,LEN($A103)=0),"",SWDATA!AC88)</f>
        <v>0</v>
      </c>
      <c r="AK103" s="409">
        <f>IF(OR(Is_Loading,LEN($A103)=0),"",SWDATA!AD88)</f>
        <v>0</v>
      </c>
      <c r="AL103" s="408" t="str">
        <f t="shared" si="1239"/>
        <v/>
      </c>
      <c r="AM103" s="408">
        <f>IF(OR(Is_Loading,LEN($A103)=0),"",SWDATA!AF88)</f>
        <v>0</v>
      </c>
      <c r="AN103" s="409">
        <f>IF(OR(Is_Loading,LEN($A103)=0),"",SWDATA!AG88)</f>
        <v>0</v>
      </c>
      <c r="AO103" s="410">
        <f>IF(OR(Is_Loading,LEN($A103)=0),"",SWDATA!AH88)</f>
        <v>0</v>
      </c>
      <c r="AP103" s="411" t="str">
        <f t="shared" si="1240"/>
        <v/>
      </c>
      <c r="AQ103" s="408">
        <f>IF(OR(Is_Loading,LEN($A103)=0),"",SWDATA!AJ88)</f>
        <v>0</v>
      </c>
      <c r="AR103" s="409">
        <f>IF(OR(Is_Loading,LEN($A103)=0),"",SWDATA!AK88)</f>
        <v>0</v>
      </c>
      <c r="AS103" s="409">
        <f>IF(OR(Is_Loading,LEN($A103)=0),"",SWDATA!AL88)</f>
        <v>0</v>
      </c>
      <c r="AT103" s="408" t="str">
        <f t="shared" si="1241"/>
        <v/>
      </c>
      <c r="AU103" s="408">
        <f>IF(OR(Is_Loading,LEN($A103)=0),"",SWDATA!AN88)</f>
        <v>0</v>
      </c>
      <c r="AV103" s="409">
        <f>IF(OR(Is_Loading,LEN($A103)=0),"",SWDATA!AO88)</f>
        <v>0</v>
      </c>
      <c r="AW103" s="409">
        <f>IF(OR(Is_Loading,LEN($A103)=0),"",SWDATA!AP88)</f>
        <v>0</v>
      </c>
      <c r="AX103" s="408" t="str">
        <f t="shared" si="1242"/>
        <v/>
      </c>
      <c r="AY103" s="408">
        <f>IF(OR(Is_Loading,LEN($A103)=0),"",SWDATA!AR88)</f>
        <v>0</v>
      </c>
      <c r="AZ103" s="409">
        <f>IF(OR(Is_Loading,LEN($A103)=0),"",SWDATA!AS88)</f>
        <v>0</v>
      </c>
      <c r="BA103" s="409">
        <f>IF(OR(Is_Loading,LEN($A103)=0),"",SWDATA!AT88)</f>
        <v>0</v>
      </c>
      <c r="BB103" s="408" t="str">
        <f t="shared" si="1243"/>
        <v/>
      </c>
      <c r="BC103" s="408">
        <f>IF(OR(Is_Loading,LEN($A103)=0),"",SWDATA!AV88)</f>
        <v>0</v>
      </c>
      <c r="BD103" s="409">
        <f>IF(OR(Is_Loading,LEN($A103)=0),"",SWDATA!AW88)</f>
        <v>0</v>
      </c>
      <c r="BE103" s="410">
        <f>IF(OR(Is_Loading,LEN($A103)=0),"",SWDATA!AX88)</f>
        <v>0</v>
      </c>
      <c r="BF103" s="411" t="str">
        <f t="shared" si="1244"/>
        <v/>
      </c>
      <c r="BG103" s="412"/>
      <c r="BH103" s="412"/>
      <c r="BI103" s="412"/>
      <c r="BJ103" s="412"/>
      <c r="BK103" s="412"/>
      <c r="BL103" s="412"/>
      <c r="BM103" s="412"/>
      <c r="BN103" s="412"/>
      <c r="BO103" s="412"/>
      <c r="BP103" s="412"/>
      <c r="BQ103" s="412"/>
      <c r="BR103" s="412"/>
      <c r="BS103" s="412"/>
      <c r="BT103" s="412"/>
      <c r="BU103" s="412"/>
      <c r="BV103" s="412"/>
      <c r="BW103" s="412"/>
      <c r="BX103" s="412"/>
      <c r="BY103" s="412"/>
      <c r="BZ103" s="412"/>
      <c r="CA103" s="412"/>
      <c r="CB103" s="412"/>
      <c r="CC103" s="412"/>
      <c r="CD103" s="412"/>
      <c r="CE103" s="412"/>
      <c r="CF103" s="412"/>
      <c r="CG103" s="412"/>
      <c r="CH103" s="412"/>
      <c r="CI103" s="412"/>
      <c r="CJ103" s="412"/>
      <c r="CK103" s="412"/>
      <c r="CL103" s="412"/>
      <c r="CM103" s="412"/>
      <c r="DO103" s="395"/>
      <c r="DP103" s="395"/>
      <c r="DQ103" s="395"/>
      <c r="DR103" s="395"/>
      <c r="DS103" s="413"/>
      <c r="DT103" s="414"/>
      <c r="DU103" s="415"/>
      <c r="DV103" s="415"/>
      <c r="DW103" s="415"/>
      <c r="DX103" s="415">
        <v>1</v>
      </c>
      <c r="DY103" s="415">
        <f t="shared" si="1357"/>
        <v>0</v>
      </c>
      <c r="DZ103" s="415">
        <f t="shared" si="1358"/>
        <v>0</v>
      </c>
      <c r="EA103" s="415">
        <f t="shared" si="1359"/>
        <v>1</v>
      </c>
      <c r="EB103" s="415">
        <f t="shared" si="1360"/>
        <v>0</v>
      </c>
      <c r="EC103" s="415">
        <f t="shared" si="1361"/>
        <v>0</v>
      </c>
      <c r="ED103" s="415">
        <f t="shared" si="1362"/>
        <v>1</v>
      </c>
      <c r="EE103" s="415">
        <f t="shared" si="1363"/>
        <v>0</v>
      </c>
      <c r="EF103" s="415">
        <f t="shared" si="1364"/>
        <v>0</v>
      </c>
      <c r="EG103" s="415">
        <f t="shared" si="1365"/>
        <v>1</v>
      </c>
      <c r="EH103" s="415">
        <f t="shared" si="1366"/>
        <v>0</v>
      </c>
      <c r="EI103" s="415">
        <f t="shared" si="1367"/>
        <v>0</v>
      </c>
      <c r="EJ103" s="415">
        <f t="shared" si="1368"/>
        <v>1</v>
      </c>
      <c r="EK103" s="415">
        <f t="shared" si="1369"/>
        <v>0</v>
      </c>
      <c r="EL103" s="415">
        <f t="shared" si="1370"/>
        <v>0</v>
      </c>
      <c r="EM103" s="415">
        <f t="shared" si="1371"/>
        <v>1</v>
      </c>
      <c r="EN103" s="415">
        <f t="shared" si="1372"/>
        <v>0</v>
      </c>
      <c r="EO103" s="415">
        <f t="shared" si="1373"/>
        <v>0</v>
      </c>
      <c r="EP103" s="415">
        <f t="shared" si="1374"/>
        <v>1</v>
      </c>
      <c r="EQ103" s="415">
        <f t="shared" si="1375"/>
        <v>0</v>
      </c>
      <c r="ER103" s="415">
        <f t="shared" si="1376"/>
        <v>0</v>
      </c>
      <c r="ES103" s="415">
        <f t="shared" si="1377"/>
        <v>1</v>
      </c>
      <c r="ET103" s="415">
        <f t="shared" si="1378"/>
        <v>0</v>
      </c>
      <c r="EU103" s="415">
        <f t="shared" si="1379"/>
        <v>0</v>
      </c>
      <c r="EV103" s="415">
        <f t="shared" si="1380"/>
        <v>1</v>
      </c>
      <c r="EW103" s="415">
        <f t="shared" si="1381"/>
        <v>0</v>
      </c>
      <c r="EX103" s="415">
        <f t="shared" si="1382"/>
        <v>0</v>
      </c>
      <c r="EY103" s="415">
        <f t="shared" si="1383"/>
        <v>1</v>
      </c>
      <c r="EZ103" s="415">
        <f t="shared" si="1384"/>
        <v>0</v>
      </c>
      <c r="FA103" s="415">
        <f t="shared" si="1385"/>
        <v>0</v>
      </c>
      <c r="FB103" s="415">
        <f t="shared" si="1386"/>
        <v>1</v>
      </c>
      <c r="FC103" s="415">
        <f t="shared" si="1387"/>
        <v>0</v>
      </c>
      <c r="FD103" s="415">
        <f t="shared" si="1388"/>
        <v>0</v>
      </c>
      <c r="FE103" s="416"/>
      <c r="FF103" s="413"/>
      <c r="FG103" s="413"/>
      <c r="FH103" s="413"/>
      <c r="FI103" s="413"/>
      <c r="FJ103" s="413"/>
      <c r="FK103" s="413"/>
      <c r="FL103" s="413"/>
      <c r="FM103" s="413"/>
      <c r="FN103" s="413"/>
      <c r="FO103" s="413"/>
      <c r="FP103" s="413"/>
      <c r="FQ103" s="413"/>
      <c r="FR103" s="413"/>
      <c r="FS103" s="413"/>
      <c r="FT103" s="413"/>
      <c r="FU103" s="413"/>
      <c r="FV103" s="413"/>
      <c r="FW103" s="413"/>
      <c r="FX103" s="413"/>
      <c r="FY103" s="413"/>
      <c r="FZ103" s="413"/>
      <c r="GA103" s="413"/>
      <c r="GB103" s="413"/>
      <c r="GC103" s="413"/>
      <c r="GD103" s="413"/>
      <c r="GE103" s="413"/>
      <c r="GF103" s="413"/>
      <c r="GG103" s="417"/>
      <c r="GH103" s="417"/>
      <c r="GI103" s="417"/>
      <c r="GJ103" s="417"/>
      <c r="GK103" s="417"/>
      <c r="GL103" s="417"/>
      <c r="GM103" s="417"/>
      <c r="GN103" s="417"/>
      <c r="GO103" s="417"/>
      <c r="GP103" s="417"/>
      <c r="GQ103" s="417"/>
      <c r="GR103" s="417"/>
      <c r="GS103" s="417"/>
      <c r="GT103" s="417"/>
      <c r="GU103" s="417"/>
      <c r="GV103" s="417"/>
      <c r="GW103" s="417"/>
      <c r="GX103" s="417"/>
      <c r="GY103" s="417"/>
      <c r="GZ103" s="417"/>
      <c r="HA103" s="417"/>
      <c r="HB103" s="417"/>
      <c r="HC103" s="417"/>
    </row>
    <row r="104" spans="1:211" s="347" customFormat="1" ht="15" customHeight="1" thickTop="1" x14ac:dyDescent="0.2">
      <c r="A104" s="192">
        <f>SWDATA!O89</f>
        <v>0</v>
      </c>
      <c r="B104" s="192">
        <f>SWDATA!M89</f>
        <v>0</v>
      </c>
      <c r="C104" s="201">
        <f>IF(AND(SWDATA!M89=1,SWDATA!Q89="promotions"),SWDATA!P89,0)</f>
        <v>0</v>
      </c>
      <c r="D104" s="200">
        <f>ROW(SWDATA!M89)</f>
        <v>89</v>
      </c>
      <c r="E104" s="202">
        <f t="shared" si="1389"/>
        <v>0</v>
      </c>
      <c r="F104" s="203">
        <f t="shared" si="1232"/>
        <v>1</v>
      </c>
      <c r="G104" s="192" t="str">
        <f t="shared" si="1233"/>
        <v/>
      </c>
      <c r="H104" s="311"/>
      <c r="I104" s="382"/>
      <c r="J104" s="237">
        <f t="shared" si="1234"/>
        <v>0</v>
      </c>
      <c r="K104" s="238" t="str">
        <f t="shared" si="1235"/>
        <v/>
      </c>
      <c r="L104" s="338"/>
      <c r="M104" s="340"/>
      <c r="N104" s="335" t="str">
        <f>IF(LEN(SWDATA!F89)=0,"",IF(LEN(SWDATA!G89)=0,"",IF($O$12="ID",MID(SWDATA!G89,FIND("|",SWDATA!G89)+1,FIND("~~",SWDATA!G89)-FIND("|",SWDATA!G89)-1),IF($O$12="Desc",RIGHT(SWDATA!G89,LEN(SWDATA!G89)-FIND("~~",SWDATA!G89)-1),RIGHT(SWDATA!G89,LEN(SWDATA!G89)-FIND("|",SWDATA!G89))))))</f>
        <v/>
      </c>
      <c r="O104" s="239" t="str">
        <f>IF(LEN(SWDATA!G89)=0,"",IF(LEN(SWDATA!H89)=0,"",IF($O$12="ID",MID(SWDATA!H89,FIND("|",SWDATA!H89)+1,FIND("~~",SWDATA!H89)-FIND("|",SWDATA!H89)-1),IF($O$12="Desc",RIGHT(SWDATA!H89,LEN(SWDATA!H89)-FIND("~~",SWDATA!H89)-1),RIGHT(SWDATA!H89,LEN(SWDATA!H89)-FIND("|",SWDATA!H89))))))</f>
        <v/>
      </c>
      <c r="P104" s="252" t="str">
        <f>IF(LEN(SWDATA!C89)=0,"",SWDATA!C89)</f>
        <v/>
      </c>
      <c r="Q104" s="310" t="str">
        <f t="shared" si="1159"/>
        <v/>
      </c>
      <c r="R104" s="223" t="s">
        <v>261</v>
      </c>
      <c r="S104" s="224" t="s">
        <v>485</v>
      </c>
      <c r="T104" s="224"/>
      <c r="U104" s="263" t="s">
        <v>583</v>
      </c>
      <c r="V104" s="205" t="s">
        <v>221</v>
      </c>
      <c r="W104" s="265">
        <f>IF(OR(Is_Loading,LEN($A104)=0),"",SWDATA!P89)</f>
        <v>0</v>
      </c>
      <c r="X104" s="266">
        <f>IF(OR(Is_Loading,LEN($A104)=0),"",SWDATA!Q89)</f>
        <v>0</v>
      </c>
      <c r="Y104" s="266">
        <f>IF(OR(Is_Loading,LEN($A104)=0),"",SWDATA!R89)</f>
        <v>0</v>
      </c>
      <c r="Z104" s="265" t="str">
        <f t="shared" ref="Z104" si="1392">IF($A104=0,"",CHOOSE($F104,SUM(W104:Y104),SUM(W104:Y104)/3,Y104))</f>
        <v/>
      </c>
      <c r="AA104" s="265">
        <f>IF(OR(Is_Loading,LEN($A104)=0),"",SWDATA!T89)</f>
        <v>0</v>
      </c>
      <c r="AB104" s="266">
        <f>IF(OR(Is_Loading,LEN($A104)=0),"",SWDATA!U89)</f>
        <v>0</v>
      </c>
      <c r="AC104" s="266">
        <f>IF(OR(Is_Loading,LEN($A104)=0),"",SWDATA!V89)</f>
        <v>0</v>
      </c>
      <c r="AD104" s="265" t="str">
        <f t="shared" si="1237"/>
        <v/>
      </c>
      <c r="AE104" s="265">
        <f>IF(OR(Is_Loading,LEN($A104)=0),"",SWDATA!X89)</f>
        <v>0</v>
      </c>
      <c r="AF104" s="266">
        <f>IF(OR(Is_Loading,LEN($A104)=0),"",SWDATA!Y89)</f>
        <v>0</v>
      </c>
      <c r="AG104" s="266">
        <f>IF(OR(Is_Loading,LEN($A104)=0),"",SWDATA!Z89)</f>
        <v>0</v>
      </c>
      <c r="AH104" s="265" t="str">
        <f t="shared" si="1238"/>
        <v/>
      </c>
      <c r="AI104" s="265">
        <f>IF(OR(Is_Loading,LEN($A104)=0),"",SWDATA!AB89)</f>
        <v>0</v>
      </c>
      <c r="AJ104" s="266">
        <f>IF(OR(Is_Loading,LEN($A104)=0),"",SWDATA!AC89)</f>
        <v>0</v>
      </c>
      <c r="AK104" s="266">
        <f>IF(OR(Is_Loading,LEN($A104)=0),"",SWDATA!AD89)</f>
        <v>0</v>
      </c>
      <c r="AL104" s="265" t="str">
        <f t="shared" si="1239"/>
        <v/>
      </c>
      <c r="AM104" s="265">
        <f>IF(OR(Is_Loading,LEN($A104)=0),"",SWDATA!AF89)</f>
        <v>0</v>
      </c>
      <c r="AN104" s="266">
        <f>IF(OR(Is_Loading,LEN($A104)=0),"",SWDATA!AG89)</f>
        <v>0</v>
      </c>
      <c r="AO104" s="320">
        <f>IF(OR(Is_Loading,LEN($A104)=0),"",SWDATA!AH89)</f>
        <v>0</v>
      </c>
      <c r="AP104" s="317" t="str">
        <f t="shared" si="1240"/>
        <v/>
      </c>
      <c r="AQ104" s="265">
        <f>IF(OR(Is_Loading,LEN($A104)=0),"",SWDATA!AJ89)</f>
        <v>0</v>
      </c>
      <c r="AR104" s="266">
        <f>IF(OR(Is_Loading,LEN($A104)=0),"",SWDATA!AK89)</f>
        <v>0</v>
      </c>
      <c r="AS104" s="266">
        <f>IF(OR(Is_Loading,LEN($A104)=0),"",SWDATA!AL89)</f>
        <v>0</v>
      </c>
      <c r="AT104" s="265" t="str">
        <f t="shared" si="1241"/>
        <v/>
      </c>
      <c r="AU104" s="265">
        <f>IF(OR(Is_Loading,LEN($A104)=0),"",SWDATA!AN89)</f>
        <v>0</v>
      </c>
      <c r="AV104" s="266">
        <f>IF(OR(Is_Loading,LEN($A104)=0),"",SWDATA!AO89)</f>
        <v>0</v>
      </c>
      <c r="AW104" s="266">
        <f>IF(OR(Is_Loading,LEN($A104)=0),"",SWDATA!AP89)</f>
        <v>0</v>
      </c>
      <c r="AX104" s="265" t="str">
        <f t="shared" si="1242"/>
        <v/>
      </c>
      <c r="AY104" s="265">
        <f>IF(OR(Is_Loading,LEN($A104)=0),"",SWDATA!AR89)</f>
        <v>0</v>
      </c>
      <c r="AZ104" s="266">
        <f>IF(OR(Is_Loading,LEN($A104)=0),"",SWDATA!AS89)</f>
        <v>0</v>
      </c>
      <c r="BA104" s="266">
        <f>IF(OR(Is_Loading,LEN($A104)=0),"",SWDATA!AT89)</f>
        <v>0</v>
      </c>
      <c r="BB104" s="265" t="str">
        <f t="shared" si="1243"/>
        <v/>
      </c>
      <c r="BC104" s="265">
        <f>IF(OR(Is_Loading,LEN($A104)=0),"",SWDATA!AV89)</f>
        <v>0</v>
      </c>
      <c r="BD104" s="266">
        <f>IF(OR(Is_Loading,LEN($A104)=0),"",SWDATA!AW89)</f>
        <v>0</v>
      </c>
      <c r="BE104" s="320">
        <f>IF(OR(Is_Loading,LEN($A104)=0),"",SWDATA!AX89)</f>
        <v>0</v>
      </c>
      <c r="BF104" s="317" t="str">
        <f t="shared" si="1244"/>
        <v/>
      </c>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374"/>
      <c r="DP104" s="374"/>
      <c r="DQ104" s="374"/>
      <c r="DR104" s="374"/>
      <c r="DS104" s="361"/>
      <c r="DT104" s="375"/>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77"/>
      <c r="FF104" s="361"/>
      <c r="FG104" s="361"/>
      <c r="FH104" s="361"/>
      <c r="FI104" s="361"/>
      <c r="FJ104" s="361"/>
      <c r="FK104" s="361"/>
      <c r="FL104" s="361"/>
      <c r="FM104" s="361"/>
      <c r="FN104" s="361"/>
      <c r="FO104" s="361"/>
      <c r="FP104" s="361"/>
      <c r="FQ104" s="361"/>
      <c r="FR104" s="361"/>
      <c r="FS104" s="361"/>
      <c r="FT104" s="361"/>
      <c r="FU104" s="361"/>
      <c r="FV104" s="361"/>
      <c r="FW104" s="361"/>
      <c r="FX104" s="361"/>
      <c r="FY104" s="361"/>
      <c r="FZ104" s="361"/>
      <c r="GA104" s="361"/>
      <c r="GB104" s="361"/>
      <c r="GC104" s="361"/>
      <c r="GD104" s="361"/>
      <c r="GE104" s="361"/>
      <c r="GF104" s="361"/>
      <c r="GG104" s="297"/>
      <c r="GH104" s="297"/>
      <c r="GI104" s="297"/>
      <c r="GJ104" s="297"/>
      <c r="GK104" s="297"/>
      <c r="GL104" s="297"/>
      <c r="GM104" s="297"/>
      <c r="GN104" s="297"/>
      <c r="GO104" s="297"/>
      <c r="GP104" s="297"/>
      <c r="GQ104" s="297"/>
      <c r="GR104" s="297"/>
      <c r="GS104" s="297"/>
      <c r="GT104" s="297"/>
      <c r="GU104" s="297"/>
      <c r="GV104" s="297"/>
      <c r="GW104" s="297"/>
      <c r="GX104" s="297"/>
      <c r="GY104" s="297"/>
      <c r="GZ104" s="297"/>
      <c r="HA104" s="297"/>
      <c r="HB104" s="297"/>
      <c r="HC104" s="297"/>
    </row>
    <row r="105" spans="1:211" s="347" customFormat="1" ht="15" customHeight="1" x14ac:dyDescent="0.2">
      <c r="A105" s="192">
        <f>SWDATA!O90</f>
        <v>0</v>
      </c>
      <c r="B105" s="192">
        <f>SWDATA!M90</f>
        <v>0</v>
      </c>
      <c r="C105" s="201">
        <f>IF(AND(SWDATA!M90=1,SWDATA!Q90="promotions"),SWDATA!P90,0)</f>
        <v>0</v>
      </c>
      <c r="D105" s="200">
        <f>ROW(SWDATA!M90)</f>
        <v>90</v>
      </c>
      <c r="E105" s="202">
        <f t="shared" si="1389"/>
        <v>0</v>
      </c>
      <c r="F105" s="203">
        <f t="shared" si="1232"/>
        <v>1</v>
      </c>
      <c r="G105" s="192" t="str">
        <f t="shared" si="1233"/>
        <v/>
      </c>
      <c r="H105" s="204"/>
      <c r="I105" s="382"/>
      <c r="J105" s="237">
        <f t="shared" si="1234"/>
        <v>0</v>
      </c>
      <c r="K105" s="238" t="str">
        <f t="shared" si="1235"/>
        <v/>
      </c>
      <c r="L105" s="338"/>
      <c r="M105" s="341"/>
      <c r="N105" s="336" t="str">
        <f>IF(LEN(SWDATA!F90)=0,"",N104)</f>
        <v/>
      </c>
      <c r="O105" s="295" t="str">
        <f>IF(LEN(SWDATA!G90)=0,"",O104)</f>
        <v/>
      </c>
      <c r="P105" s="296" t="str">
        <f>IF(LEN(SWDATA!C90)=0,"",SWDATA!C90)</f>
        <v/>
      </c>
      <c r="Q105" s="310" t="str">
        <f t="shared" si="1159"/>
        <v/>
      </c>
      <c r="R105" s="223" t="s">
        <v>261</v>
      </c>
      <c r="S105" s="224" t="s">
        <v>485</v>
      </c>
      <c r="T105" s="224"/>
      <c r="U105" s="264" t="s">
        <v>580</v>
      </c>
      <c r="V105" s="205" t="s">
        <v>221</v>
      </c>
      <c r="W105" s="265">
        <f>IF(OR(Is_Loading,LEN($A105)=0),"",SWDATA!P90)</f>
        <v>0</v>
      </c>
      <c r="X105" s="266">
        <f>IF(OR(Is_Loading,LEN($A105)=0),"",SWDATA!Q90)</f>
        <v>0</v>
      </c>
      <c r="Y105" s="266">
        <f>IF(OR(Is_Loading,LEN($A105)=0),"",SWDATA!R90)</f>
        <v>0</v>
      </c>
      <c r="Z105" s="265" t="str">
        <f t="shared" ref="Z105:Z106" si="1393">IF($A105=0,"",CHOOSE($F105,SUM(W105:Y105),SUM(W105:Y105)/3,Y105))</f>
        <v/>
      </c>
      <c r="AA105" s="265">
        <f>IF(OR(Is_Loading,LEN($A105)=0),"",SWDATA!T90)</f>
        <v>0</v>
      </c>
      <c r="AB105" s="266">
        <f>IF(OR(Is_Loading,LEN($A105)=0),"",SWDATA!U90)</f>
        <v>0</v>
      </c>
      <c r="AC105" s="266">
        <f>IF(OR(Is_Loading,LEN($A105)=0),"",SWDATA!V90)</f>
        <v>0</v>
      </c>
      <c r="AD105" s="265" t="str">
        <f t="shared" si="1237"/>
        <v/>
      </c>
      <c r="AE105" s="265">
        <f>IF(OR(Is_Loading,LEN($A105)=0),"",SWDATA!X90)</f>
        <v>0</v>
      </c>
      <c r="AF105" s="266">
        <f>IF(OR(Is_Loading,LEN($A105)=0),"",SWDATA!Y90)</f>
        <v>0</v>
      </c>
      <c r="AG105" s="266">
        <f>IF(OR(Is_Loading,LEN($A105)=0),"",SWDATA!Z90)</f>
        <v>0</v>
      </c>
      <c r="AH105" s="265" t="str">
        <f t="shared" si="1238"/>
        <v/>
      </c>
      <c r="AI105" s="265">
        <f>IF(OR(Is_Loading,LEN($A105)=0),"",SWDATA!AB90)</f>
        <v>0</v>
      </c>
      <c r="AJ105" s="266">
        <f>IF(OR(Is_Loading,LEN($A105)=0),"",SWDATA!AC90)</f>
        <v>0</v>
      </c>
      <c r="AK105" s="266">
        <f>IF(OR(Is_Loading,LEN($A105)=0),"",SWDATA!AD90)</f>
        <v>0</v>
      </c>
      <c r="AL105" s="265" t="str">
        <f t="shared" si="1239"/>
        <v/>
      </c>
      <c r="AM105" s="265">
        <f>IF(OR(Is_Loading,LEN($A105)=0),"",SWDATA!AF90)</f>
        <v>0</v>
      </c>
      <c r="AN105" s="266">
        <f>IF(OR(Is_Loading,LEN($A105)=0),"",SWDATA!AG90)</f>
        <v>0</v>
      </c>
      <c r="AO105" s="320">
        <f>IF(OR(Is_Loading,LEN($A105)=0),"",SWDATA!AH90)</f>
        <v>0</v>
      </c>
      <c r="AP105" s="317" t="str">
        <f t="shared" si="1240"/>
        <v/>
      </c>
      <c r="AQ105" s="265">
        <f>IF(OR(Is_Loading,LEN($A105)=0),"",SWDATA!AJ90)</f>
        <v>0</v>
      </c>
      <c r="AR105" s="266">
        <f>IF(OR(Is_Loading,LEN($A105)=0),"",SWDATA!AK90)</f>
        <v>0</v>
      </c>
      <c r="AS105" s="266">
        <f>IF(OR(Is_Loading,LEN($A105)=0),"",SWDATA!AL90)</f>
        <v>0</v>
      </c>
      <c r="AT105" s="265" t="str">
        <f t="shared" si="1241"/>
        <v/>
      </c>
      <c r="AU105" s="265">
        <f>IF(OR(Is_Loading,LEN($A105)=0),"",SWDATA!AN90)</f>
        <v>0</v>
      </c>
      <c r="AV105" s="266">
        <f>IF(OR(Is_Loading,LEN($A105)=0),"",SWDATA!AO90)</f>
        <v>0</v>
      </c>
      <c r="AW105" s="266">
        <f>IF(OR(Is_Loading,LEN($A105)=0),"",SWDATA!AP90)</f>
        <v>0</v>
      </c>
      <c r="AX105" s="265" t="str">
        <f t="shared" si="1242"/>
        <v/>
      </c>
      <c r="AY105" s="265">
        <f>IF(OR(Is_Loading,LEN($A105)=0),"",SWDATA!AR90)</f>
        <v>0</v>
      </c>
      <c r="AZ105" s="266">
        <f>IF(OR(Is_Loading,LEN($A105)=0),"",SWDATA!AS90)</f>
        <v>0</v>
      </c>
      <c r="BA105" s="266">
        <f>IF(OR(Is_Loading,LEN($A105)=0),"",SWDATA!AT90)</f>
        <v>0</v>
      </c>
      <c r="BB105" s="265" t="str">
        <f t="shared" si="1243"/>
        <v/>
      </c>
      <c r="BC105" s="265">
        <f>IF(OR(Is_Loading,LEN($A105)=0),"",SWDATA!AV90)</f>
        <v>0</v>
      </c>
      <c r="BD105" s="266">
        <f>IF(OR(Is_Loading,LEN($A105)=0),"",SWDATA!AW90)</f>
        <v>0</v>
      </c>
      <c r="BE105" s="320">
        <f>IF(OR(Is_Loading,LEN($A105)=0),"",SWDATA!AX90)</f>
        <v>0</v>
      </c>
      <c r="BF105" s="317" t="str">
        <f t="shared" si="1244"/>
        <v/>
      </c>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s="201"/>
      <c r="CO105" s="201"/>
      <c r="CP105" s="201"/>
      <c r="CQ105" s="201"/>
      <c r="CR105" s="201"/>
      <c r="CS105" s="201"/>
      <c r="CT105" s="201"/>
      <c r="CU105" s="201"/>
      <c r="CV105" s="201"/>
      <c r="CW105" s="201"/>
      <c r="CX105" s="201"/>
      <c r="CY105" s="201"/>
      <c r="CZ105" s="201"/>
      <c r="DA105" s="201"/>
      <c r="DB105" s="201"/>
      <c r="DC105" s="201"/>
      <c r="DD105" s="201"/>
      <c r="DE105" s="201"/>
      <c r="DF105" s="201"/>
      <c r="DG105" s="201"/>
      <c r="DH105" s="201"/>
      <c r="DI105" s="201"/>
      <c r="DJ105" s="201"/>
      <c r="DK105" s="201"/>
      <c r="DL105" s="201"/>
      <c r="DM105" s="201"/>
      <c r="DN105" s="201"/>
      <c r="DO105" s="374"/>
      <c r="DP105" s="374"/>
      <c r="DQ105" s="374"/>
      <c r="DR105" s="374"/>
      <c r="DS105" s="361"/>
      <c r="DT105" s="361"/>
      <c r="DU105" s="364">
        <f t="shared" ref="DU105" si="1394">COLUMN(W103)</f>
        <v>23</v>
      </c>
      <c r="DV105" s="364">
        <f t="shared" ref="DV105" si="1395">SUM(DU105)+DV106+1</f>
        <v>24</v>
      </c>
      <c r="DW105" s="364">
        <f t="shared" ref="DW105" si="1396">SUM(DV105)+DW106+1</f>
        <v>25</v>
      </c>
      <c r="DX105" s="364">
        <f t="shared" ref="DX105" si="1397">SUM(DW105)+DX106+1</f>
        <v>27</v>
      </c>
      <c r="DY105" s="364">
        <f t="shared" ref="DY105" si="1398">SUM(DX105)+DY106+1</f>
        <v>28</v>
      </c>
      <c r="DZ105" s="364">
        <f t="shared" ref="DZ105" si="1399">SUM(DY105)+DZ106+1</f>
        <v>29</v>
      </c>
      <c r="EA105" s="364">
        <f t="shared" ref="EA105" si="1400">SUM(DZ105)+EA106+1</f>
        <v>31</v>
      </c>
      <c r="EB105" s="364">
        <f t="shared" ref="EB105" si="1401">SUM(EA105)+EB106+1</f>
        <v>32</v>
      </c>
      <c r="EC105" s="364">
        <f t="shared" ref="EC105" si="1402">SUM(EB105)+EC106+1</f>
        <v>33</v>
      </c>
      <c r="ED105" s="364">
        <f t="shared" ref="ED105" si="1403">SUM(EC105)+ED106+1</f>
        <v>35</v>
      </c>
      <c r="EE105" s="364">
        <f t="shared" ref="EE105" si="1404">SUM(ED105)+EE106+1</f>
        <v>36</v>
      </c>
      <c r="EF105" s="364">
        <f t="shared" ref="EF105" si="1405">SUM(EE105)+EF106+1</f>
        <v>37</v>
      </c>
      <c r="EG105" s="364">
        <f t="shared" ref="EG105" si="1406">SUM(EF105)+EG106+1</f>
        <v>39</v>
      </c>
      <c r="EH105" s="364">
        <f t="shared" ref="EH105" si="1407">SUM(EG105)+EH106+1</f>
        <v>40</v>
      </c>
      <c r="EI105" s="364">
        <f t="shared" ref="EI105" si="1408">SUM(EH105)+EI106+1</f>
        <v>41</v>
      </c>
      <c r="EJ105" s="364">
        <f t="shared" ref="EJ105" si="1409">SUM(EI105)+EJ106+1</f>
        <v>43</v>
      </c>
      <c r="EK105" s="364">
        <f t="shared" ref="EK105" si="1410">SUM(EJ105)+EK106+1</f>
        <v>44</v>
      </c>
      <c r="EL105" s="364">
        <f t="shared" ref="EL105" si="1411">SUM(EK105)+EL106+1</f>
        <v>45</v>
      </c>
      <c r="EM105" s="364">
        <f t="shared" ref="EM105" si="1412">SUM(EL105)+EM106+1</f>
        <v>47</v>
      </c>
      <c r="EN105" s="364">
        <f t="shared" ref="EN105" si="1413">SUM(EM105)+EN106+1</f>
        <v>48</v>
      </c>
      <c r="EO105" s="364">
        <f t="shared" ref="EO105" si="1414">SUM(EN105)+EO106+1</f>
        <v>49</v>
      </c>
      <c r="EP105" s="364">
        <f t="shared" ref="EP105" si="1415">SUM(EO105)+EP106+1</f>
        <v>51</v>
      </c>
      <c r="EQ105" s="364">
        <f t="shared" ref="EQ105" si="1416">SUM(EP105)+EQ106+1</f>
        <v>52</v>
      </c>
      <c r="ER105" s="364">
        <f t="shared" ref="ER105" si="1417">SUM(EQ105)+ER106+1</f>
        <v>53</v>
      </c>
      <c r="ES105" s="364">
        <f t="shared" ref="ES105" si="1418">SUM(ER105)+ES106+1</f>
        <v>55</v>
      </c>
      <c r="ET105" s="364">
        <f t="shared" ref="ET105" si="1419">SUM(ES105)+ET106+1</f>
        <v>56</v>
      </c>
      <c r="EU105" s="364">
        <f t="shared" ref="EU105" si="1420">SUM(ET105)+EU106+1</f>
        <v>57</v>
      </c>
      <c r="EV105" s="364">
        <f t="shared" ref="EV105" si="1421">SUM(EU105)+EV106+1</f>
        <v>59</v>
      </c>
      <c r="EW105" s="364">
        <f t="shared" ref="EW105" si="1422">SUM(EV105)+EW106+1</f>
        <v>60</v>
      </c>
      <c r="EX105" s="364">
        <f t="shared" ref="EX105" si="1423">SUM(EW105)+EX106+1</f>
        <v>61</v>
      </c>
      <c r="EY105" s="364">
        <f t="shared" ref="EY105" si="1424">SUM(EX105)+EY106+1</f>
        <v>63</v>
      </c>
      <c r="EZ105" s="364">
        <f t="shared" ref="EZ105" si="1425">SUM(EY105)+EZ106+1</f>
        <v>64</v>
      </c>
      <c r="FA105" s="364">
        <f t="shared" ref="FA105" si="1426">SUM(EZ105)+FA106+1</f>
        <v>65</v>
      </c>
      <c r="FB105" s="364">
        <f t="shared" ref="FB105" si="1427">SUM(FA105)+FB106+1</f>
        <v>67</v>
      </c>
      <c r="FC105" s="364">
        <f t="shared" ref="FC105" si="1428">SUM(FB105)+FC106+1</f>
        <v>68</v>
      </c>
      <c r="FD105" s="364">
        <f t="shared" ref="FD105" si="1429">SUM(FC105)+FD106+1</f>
        <v>69</v>
      </c>
      <c r="FE105" s="361"/>
      <c r="FF105" s="361"/>
      <c r="FG105" s="361"/>
      <c r="FH105" s="361"/>
      <c r="FI105" s="361"/>
      <c r="FJ105" s="361"/>
      <c r="FK105" s="361"/>
      <c r="FL105" s="361"/>
      <c r="FM105" s="361"/>
      <c r="FN105" s="361"/>
      <c r="FO105" s="361"/>
      <c r="FP105" s="361"/>
      <c r="FQ105" s="361"/>
      <c r="FR105" s="361"/>
      <c r="FS105" s="361"/>
      <c r="FT105" s="361"/>
      <c r="FU105" s="361"/>
      <c r="FV105" s="361"/>
      <c r="FW105" s="361"/>
      <c r="FX105" s="361"/>
      <c r="FY105" s="361"/>
      <c r="FZ105" s="361"/>
      <c r="GA105" s="361"/>
      <c r="GB105" s="361"/>
      <c r="GC105" s="361"/>
      <c r="GD105" s="361"/>
      <c r="GE105" s="361"/>
      <c r="GF105" s="361"/>
      <c r="GG105" s="297"/>
      <c r="GH105" s="297"/>
      <c r="GI105" s="297"/>
      <c r="GJ105" s="297"/>
      <c r="GK105" s="297"/>
      <c r="GL105" s="297"/>
      <c r="GM105" s="297"/>
      <c r="GN105" s="297"/>
      <c r="GO105" s="297"/>
      <c r="GP105" s="297"/>
      <c r="GQ105" s="297"/>
      <c r="GR105" s="297"/>
      <c r="GS105" s="297"/>
      <c r="GT105" s="297"/>
      <c r="GU105" s="297"/>
      <c r="GV105" s="297"/>
      <c r="GW105" s="297"/>
      <c r="GX105" s="297"/>
      <c r="GY105" s="297"/>
      <c r="GZ105" s="297"/>
    </row>
    <row r="106" spans="1:211" s="347" customFormat="1" ht="15" customHeight="1" thickBot="1" x14ac:dyDescent="0.25">
      <c r="A106" s="192">
        <f>SWDATA!O91</f>
        <v>0</v>
      </c>
      <c r="B106" s="192">
        <f>SWDATA!M91</f>
        <v>0</v>
      </c>
      <c r="C106" s="201">
        <f>IF(AND(SWDATA!M91=1,SWDATA!Q91="promotions"),SWDATA!P91,0)</f>
        <v>0</v>
      </c>
      <c r="D106" s="200">
        <f>ROW(SWDATA!M91)</f>
        <v>91</v>
      </c>
      <c r="E106" s="202">
        <f ca="1">IF(AND(B106=1,UPPER(HLOOKUP(D106,'Metrics &amp; Attributes View'!$13:$31,19,0))="SBOM"),1,0)</f>
        <v>0</v>
      </c>
      <c r="F106" s="203">
        <f t="shared" si="1232"/>
        <v>1</v>
      </c>
      <c r="G106" s="192" t="str">
        <f t="shared" si="1233"/>
        <v/>
      </c>
      <c r="H106" s="204"/>
      <c r="I106" s="382"/>
      <c r="J106" s="237">
        <f t="shared" si="1234"/>
        <v>0</v>
      </c>
      <c r="K106" s="238" t="str">
        <f t="shared" si="1235"/>
        <v/>
      </c>
      <c r="L106" s="338"/>
      <c r="M106" s="342"/>
      <c r="N106" s="336" t="str">
        <f>IF(LEN(SWDATA!F91)=0,"",N105)</f>
        <v/>
      </c>
      <c r="O106" s="295" t="str">
        <f>IF(LEN(SWDATA!G91)=0,"",O105)</f>
        <v/>
      </c>
      <c r="P106" s="296" t="str">
        <f>IF(LEN(SWDATA!C91)=0,"",SWDATA!C91)</f>
        <v/>
      </c>
      <c r="Q106" s="310" t="str">
        <f t="shared" si="1159"/>
        <v/>
      </c>
      <c r="R106" s="223" t="s">
        <v>262</v>
      </c>
      <c r="S106" s="224" t="s">
        <v>579</v>
      </c>
      <c r="T106" s="224"/>
      <c r="U106" s="263" t="s">
        <v>591</v>
      </c>
      <c r="V106" s="205" t="s">
        <v>221</v>
      </c>
      <c r="W106" s="265">
        <f>IF(OR(Is_Loading,LEN($A106)=0),"",SWDATA!P91)</f>
        <v>0</v>
      </c>
      <c r="X106" s="266">
        <f>IF(OR(Is_Loading,LEN($A106)=0),"",SWDATA!Q91)</f>
        <v>0</v>
      </c>
      <c r="Y106" s="266">
        <f>IF(OR(Is_Loading,LEN($A106)=0),"",SWDATA!R91)</f>
        <v>0</v>
      </c>
      <c r="Z106" s="265" t="str">
        <f t="shared" si="1393"/>
        <v/>
      </c>
      <c r="AA106" s="265">
        <f>IF(OR(Is_Loading,LEN($A106)=0),"",SWDATA!T91)</f>
        <v>0</v>
      </c>
      <c r="AB106" s="266">
        <f>IF(OR(Is_Loading,LEN($A106)=0),"",SWDATA!U91)</f>
        <v>0</v>
      </c>
      <c r="AC106" s="266">
        <f>IF(OR(Is_Loading,LEN($A106)=0),"",SWDATA!V91)</f>
        <v>0</v>
      </c>
      <c r="AD106" s="265" t="str">
        <f t="shared" si="1237"/>
        <v/>
      </c>
      <c r="AE106" s="265">
        <f>IF(OR(Is_Loading,LEN($A106)=0),"",SWDATA!X91)</f>
        <v>0</v>
      </c>
      <c r="AF106" s="266">
        <f>IF(OR(Is_Loading,LEN($A106)=0),"",SWDATA!Y91)</f>
        <v>0</v>
      </c>
      <c r="AG106" s="266">
        <f>IF(OR(Is_Loading,LEN($A106)=0),"",SWDATA!Z91)</f>
        <v>0</v>
      </c>
      <c r="AH106" s="265" t="str">
        <f t="shared" si="1238"/>
        <v/>
      </c>
      <c r="AI106" s="265">
        <f>IF(OR(Is_Loading,LEN($A106)=0),"",SWDATA!AB91)</f>
        <v>0</v>
      </c>
      <c r="AJ106" s="266">
        <f>IF(OR(Is_Loading,LEN($A106)=0),"",SWDATA!AC91)</f>
        <v>0</v>
      </c>
      <c r="AK106" s="266">
        <f>IF(OR(Is_Loading,LEN($A106)=0),"",SWDATA!AD91)</f>
        <v>0</v>
      </c>
      <c r="AL106" s="265" t="str">
        <f t="shared" si="1239"/>
        <v/>
      </c>
      <c r="AM106" s="265">
        <f>IF(OR(Is_Loading,LEN($A106)=0),"",SWDATA!AF91)</f>
        <v>0</v>
      </c>
      <c r="AN106" s="266">
        <f>IF(OR(Is_Loading,LEN($A106)=0),"",SWDATA!AG91)</f>
        <v>0</v>
      </c>
      <c r="AO106" s="320">
        <f>IF(OR(Is_Loading,LEN($A106)=0),"",SWDATA!AH91)</f>
        <v>0</v>
      </c>
      <c r="AP106" s="317" t="str">
        <f t="shared" si="1240"/>
        <v/>
      </c>
      <c r="AQ106" s="265">
        <f>IF(OR(Is_Loading,LEN($A106)=0),"",SWDATA!AJ91)</f>
        <v>0</v>
      </c>
      <c r="AR106" s="266">
        <f>IF(OR(Is_Loading,LEN($A106)=0),"",SWDATA!AK91)</f>
        <v>0</v>
      </c>
      <c r="AS106" s="266">
        <f>IF(OR(Is_Loading,LEN($A106)=0),"",SWDATA!AL91)</f>
        <v>0</v>
      </c>
      <c r="AT106" s="265" t="str">
        <f t="shared" si="1241"/>
        <v/>
      </c>
      <c r="AU106" s="265">
        <f>IF(OR(Is_Loading,LEN($A106)=0),"",SWDATA!AN91)</f>
        <v>0</v>
      </c>
      <c r="AV106" s="266">
        <f>IF(OR(Is_Loading,LEN($A106)=0),"",SWDATA!AO91)</f>
        <v>0</v>
      </c>
      <c r="AW106" s="266">
        <f>IF(OR(Is_Loading,LEN($A106)=0),"",SWDATA!AP91)</f>
        <v>0</v>
      </c>
      <c r="AX106" s="265" t="str">
        <f t="shared" si="1242"/>
        <v/>
      </c>
      <c r="AY106" s="265">
        <f>IF(OR(Is_Loading,LEN($A106)=0),"",SWDATA!AR91)</f>
        <v>0</v>
      </c>
      <c r="AZ106" s="266">
        <f>IF(OR(Is_Loading,LEN($A106)=0),"",SWDATA!AS91)</f>
        <v>0</v>
      </c>
      <c r="BA106" s="266">
        <f>IF(OR(Is_Loading,LEN($A106)=0),"",SWDATA!AT91)</f>
        <v>0</v>
      </c>
      <c r="BB106" s="265" t="str">
        <f t="shared" si="1243"/>
        <v/>
      </c>
      <c r="BC106" s="265">
        <f>IF(OR(Is_Loading,LEN($A106)=0),"",SWDATA!AV91)</f>
        <v>0</v>
      </c>
      <c r="BD106" s="266">
        <f>IF(OR(Is_Loading,LEN($A106)=0),"",SWDATA!AW91)</f>
        <v>0</v>
      </c>
      <c r="BE106" s="320">
        <f>IF(OR(Is_Loading,LEN($A106)=0),"",SWDATA!AX91)</f>
        <v>0</v>
      </c>
      <c r="BF106" s="317" t="str">
        <f t="shared" si="1244"/>
        <v/>
      </c>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s="201"/>
      <c r="CO106" s="201"/>
      <c r="CP106" s="201"/>
      <c r="CQ106" s="201"/>
      <c r="CR106" s="201"/>
      <c r="CS106" s="201"/>
      <c r="CT106" s="201"/>
      <c r="CU106" s="201"/>
      <c r="CV106" s="201"/>
      <c r="CW106" s="201"/>
      <c r="CX106" s="201"/>
      <c r="CY106" s="201"/>
      <c r="CZ106" s="201"/>
      <c r="DA106" s="201"/>
      <c r="DB106" s="201"/>
      <c r="DC106" s="201"/>
      <c r="DD106" s="201"/>
      <c r="DE106" s="201"/>
      <c r="DF106" s="201"/>
      <c r="DG106" s="201"/>
      <c r="DH106" s="201"/>
      <c r="DI106" s="201"/>
      <c r="DJ106" s="201"/>
      <c r="DK106" s="201"/>
      <c r="DL106" s="201"/>
      <c r="DM106" s="201"/>
      <c r="DN106" s="201"/>
      <c r="DO106" s="374"/>
      <c r="DP106" s="374"/>
      <c r="DQ106" s="374"/>
      <c r="DR106" s="374"/>
      <c r="DS106" s="361"/>
      <c r="DT106" s="375"/>
      <c r="DU106" s="364"/>
      <c r="DV106" s="364"/>
      <c r="DW106" s="364"/>
      <c r="DX106" s="364">
        <v>1</v>
      </c>
      <c r="DY106" s="364">
        <f t="shared" ref="DY106:DY108" si="1430">DV106</f>
        <v>0</v>
      </c>
      <c r="DZ106" s="364">
        <f t="shared" ref="DZ106:DZ108" si="1431">DW106</f>
        <v>0</v>
      </c>
      <c r="EA106" s="364">
        <f t="shared" ref="EA106:EA108" si="1432">DX106</f>
        <v>1</v>
      </c>
      <c r="EB106" s="364">
        <f t="shared" ref="EB106:EB108" si="1433">DY106</f>
        <v>0</v>
      </c>
      <c r="EC106" s="364">
        <f t="shared" ref="EC106:EC108" si="1434">DZ106</f>
        <v>0</v>
      </c>
      <c r="ED106" s="364">
        <f t="shared" ref="ED106:ED108" si="1435">EA106</f>
        <v>1</v>
      </c>
      <c r="EE106" s="364">
        <f t="shared" ref="EE106:EE108" si="1436">EB106</f>
        <v>0</v>
      </c>
      <c r="EF106" s="364">
        <f t="shared" ref="EF106:EF108" si="1437">EC106</f>
        <v>0</v>
      </c>
      <c r="EG106" s="364">
        <f t="shared" ref="EG106:EG108" si="1438">ED106</f>
        <v>1</v>
      </c>
      <c r="EH106" s="364">
        <f t="shared" ref="EH106:EH108" si="1439">EE106</f>
        <v>0</v>
      </c>
      <c r="EI106" s="364">
        <f t="shared" ref="EI106:EI108" si="1440">EF106</f>
        <v>0</v>
      </c>
      <c r="EJ106" s="364">
        <f t="shared" ref="EJ106:EJ108" si="1441">EG106</f>
        <v>1</v>
      </c>
      <c r="EK106" s="364">
        <f t="shared" ref="EK106:EK108" si="1442">EH106</f>
        <v>0</v>
      </c>
      <c r="EL106" s="364">
        <f t="shared" ref="EL106:EL108" si="1443">EI106</f>
        <v>0</v>
      </c>
      <c r="EM106" s="364">
        <f t="shared" ref="EM106:EM108" si="1444">EJ106</f>
        <v>1</v>
      </c>
      <c r="EN106" s="364">
        <f t="shared" ref="EN106:EN108" si="1445">EK106</f>
        <v>0</v>
      </c>
      <c r="EO106" s="364">
        <f t="shared" ref="EO106:EO108" si="1446">EL106</f>
        <v>0</v>
      </c>
      <c r="EP106" s="364">
        <f t="shared" ref="EP106:EP108" si="1447">EM106</f>
        <v>1</v>
      </c>
      <c r="EQ106" s="364">
        <f t="shared" ref="EQ106:EQ108" si="1448">EN106</f>
        <v>0</v>
      </c>
      <c r="ER106" s="364">
        <f t="shared" ref="ER106:ER108" si="1449">EO106</f>
        <v>0</v>
      </c>
      <c r="ES106" s="364">
        <f t="shared" ref="ES106:ES108" si="1450">EP106</f>
        <v>1</v>
      </c>
      <c r="ET106" s="364">
        <f t="shared" ref="ET106:ET108" si="1451">EQ106</f>
        <v>0</v>
      </c>
      <c r="EU106" s="364">
        <f t="shared" ref="EU106:EU108" si="1452">ER106</f>
        <v>0</v>
      </c>
      <c r="EV106" s="364">
        <f t="shared" ref="EV106:EV108" si="1453">ES106</f>
        <v>1</v>
      </c>
      <c r="EW106" s="364">
        <f t="shared" ref="EW106:EW108" si="1454">ET106</f>
        <v>0</v>
      </c>
      <c r="EX106" s="364">
        <f t="shared" ref="EX106:EX108" si="1455">EU106</f>
        <v>0</v>
      </c>
      <c r="EY106" s="364">
        <f t="shared" ref="EY106:EY108" si="1456">EV106</f>
        <v>1</v>
      </c>
      <c r="EZ106" s="364">
        <f t="shared" ref="EZ106:EZ108" si="1457">EW106</f>
        <v>0</v>
      </c>
      <c r="FA106" s="364">
        <f t="shared" ref="FA106:FA108" si="1458">EX106</f>
        <v>0</v>
      </c>
      <c r="FB106" s="364">
        <f t="shared" ref="FB106:FB108" si="1459">EY106</f>
        <v>1</v>
      </c>
      <c r="FC106" s="364">
        <f t="shared" ref="FC106:FC108" si="1460">EZ106</f>
        <v>0</v>
      </c>
      <c r="FD106" s="364">
        <f t="shared" ref="FD106:FD108" si="1461">FA106</f>
        <v>0</v>
      </c>
      <c r="FE106" s="377"/>
      <c r="FF106" s="361"/>
      <c r="FG106" s="361"/>
      <c r="FH106" s="361"/>
      <c r="FI106" s="361"/>
      <c r="FJ106" s="361"/>
      <c r="FK106" s="361"/>
      <c r="FL106" s="361"/>
      <c r="FM106" s="361"/>
      <c r="FN106" s="361"/>
      <c r="FO106" s="361"/>
      <c r="FP106" s="361"/>
      <c r="FQ106" s="361"/>
      <c r="FR106" s="361"/>
      <c r="FS106" s="361"/>
      <c r="FT106" s="361"/>
      <c r="FU106" s="361"/>
      <c r="FV106" s="361"/>
      <c r="FW106" s="361"/>
      <c r="FX106" s="361"/>
      <c r="FY106" s="361"/>
      <c r="FZ106" s="361"/>
      <c r="GA106" s="361"/>
      <c r="GB106" s="361"/>
      <c r="GC106" s="361"/>
      <c r="GD106" s="361"/>
      <c r="GE106" s="361"/>
      <c r="GF106" s="361"/>
      <c r="GG106" s="297"/>
      <c r="GH106" s="297"/>
      <c r="GI106" s="297"/>
      <c r="GJ106" s="297"/>
      <c r="GK106" s="297"/>
      <c r="GL106" s="297"/>
      <c r="GM106" s="297"/>
      <c r="GN106" s="297"/>
      <c r="GO106" s="297"/>
      <c r="GP106" s="297"/>
      <c r="GQ106" s="297"/>
      <c r="GR106" s="297"/>
      <c r="GS106" s="297"/>
      <c r="GT106" s="297"/>
      <c r="GU106" s="297"/>
      <c r="GV106" s="297"/>
      <c r="GW106" s="297"/>
      <c r="GX106" s="297"/>
      <c r="GY106" s="297"/>
      <c r="GZ106" s="297"/>
      <c r="HA106" s="297"/>
      <c r="HB106" s="297"/>
      <c r="HC106" s="297"/>
    </row>
    <row r="107" spans="1:211" s="347" customFormat="1" ht="15" customHeight="1" thickTop="1" x14ac:dyDescent="0.2">
      <c r="A107" s="192">
        <f>SWDATA!O92</f>
        <v>0</v>
      </c>
      <c r="B107" s="192">
        <f>SWDATA!M92</f>
        <v>0</v>
      </c>
      <c r="C107" s="201">
        <f>IF(AND(SWDATA!M92=1,SWDATA!Q92="promotions"),SWDATA!P92,0)</f>
        <v>0</v>
      </c>
      <c r="D107" s="200">
        <f>ROW(SWDATA!M92)</f>
        <v>92</v>
      </c>
      <c r="E107" s="202">
        <f t="shared" ref="E107:E110" si="1462">B107</f>
        <v>0</v>
      </c>
      <c r="F107" s="203">
        <f t="shared" si="1232"/>
        <v>1</v>
      </c>
      <c r="G107" s="192" t="str">
        <f t="shared" si="1233"/>
        <v/>
      </c>
      <c r="H107" s="204"/>
      <c r="I107" s="382"/>
      <c r="J107" s="237">
        <f t="shared" si="1234"/>
        <v>0</v>
      </c>
      <c r="K107" s="238" t="str">
        <f t="shared" si="1235"/>
        <v/>
      </c>
      <c r="L107" s="338"/>
      <c r="M107" s="341"/>
      <c r="N107" s="336" t="str">
        <f>IF(LEN(SWDATA!F92)=0,"",N106)</f>
        <v/>
      </c>
      <c r="O107" s="295" t="str">
        <f>IF(LEN(SWDATA!G92)=0,"",O106)</f>
        <v/>
      </c>
      <c r="P107" s="296" t="str">
        <f>IF(LEN(SWDATA!C92)=0,"",SWDATA!C92)</f>
        <v/>
      </c>
      <c r="Q107" s="310" t="str">
        <f t="shared" si="1159"/>
        <v/>
      </c>
      <c r="R107" s="223" t="s">
        <v>261</v>
      </c>
      <c r="S107" s="224" t="s">
        <v>485</v>
      </c>
      <c r="T107" s="224"/>
      <c r="U107" s="264" t="s">
        <v>581</v>
      </c>
      <c r="V107" s="205" t="s">
        <v>221</v>
      </c>
      <c r="W107" s="265">
        <f>IF(OR(Is_Loading,LEN($A107)=0),"",SWDATA!P92)</f>
        <v>0</v>
      </c>
      <c r="X107" s="266">
        <f>IF(OR(Is_Loading,LEN($A107)=0),"",SWDATA!Q92)</f>
        <v>0</v>
      </c>
      <c r="Y107" s="266">
        <f>IF(OR(Is_Loading,LEN($A107)=0),"",SWDATA!R92)</f>
        <v>0</v>
      </c>
      <c r="Z107" s="265" t="str">
        <f t="shared" ref="Z107" si="1463">IF($A107=0,"",CHOOSE($F107,SUM(W107:Y107),SUM(W107:Y107)/3,Y107))</f>
        <v/>
      </c>
      <c r="AA107" s="265">
        <f>IF(OR(Is_Loading,LEN($A107)=0),"",SWDATA!T92)</f>
        <v>0</v>
      </c>
      <c r="AB107" s="266">
        <f>IF(OR(Is_Loading,LEN($A107)=0),"",SWDATA!U92)</f>
        <v>0</v>
      </c>
      <c r="AC107" s="266">
        <f>IF(OR(Is_Loading,LEN($A107)=0),"",SWDATA!V92)</f>
        <v>0</v>
      </c>
      <c r="AD107" s="265" t="str">
        <f t="shared" si="1237"/>
        <v/>
      </c>
      <c r="AE107" s="265">
        <f>IF(OR(Is_Loading,LEN($A107)=0),"",SWDATA!X92)</f>
        <v>0</v>
      </c>
      <c r="AF107" s="266">
        <f>IF(OR(Is_Loading,LEN($A107)=0),"",SWDATA!Y92)</f>
        <v>0</v>
      </c>
      <c r="AG107" s="266">
        <f>IF(OR(Is_Loading,LEN($A107)=0),"",SWDATA!Z92)</f>
        <v>0</v>
      </c>
      <c r="AH107" s="265" t="str">
        <f t="shared" si="1238"/>
        <v/>
      </c>
      <c r="AI107" s="265">
        <f>IF(OR(Is_Loading,LEN($A107)=0),"",SWDATA!AB92)</f>
        <v>0</v>
      </c>
      <c r="AJ107" s="266">
        <f>IF(OR(Is_Loading,LEN($A107)=0),"",SWDATA!AC92)</f>
        <v>0</v>
      </c>
      <c r="AK107" s="266">
        <f>IF(OR(Is_Loading,LEN($A107)=0),"",SWDATA!AD92)</f>
        <v>0</v>
      </c>
      <c r="AL107" s="265" t="str">
        <f t="shared" si="1239"/>
        <v/>
      </c>
      <c r="AM107" s="265">
        <f>IF(OR(Is_Loading,LEN($A107)=0),"",SWDATA!AF92)</f>
        <v>0</v>
      </c>
      <c r="AN107" s="266">
        <f>IF(OR(Is_Loading,LEN($A107)=0),"",SWDATA!AG92)</f>
        <v>0</v>
      </c>
      <c r="AO107" s="320">
        <f>IF(OR(Is_Loading,LEN($A107)=0),"",SWDATA!AH92)</f>
        <v>0</v>
      </c>
      <c r="AP107" s="317" t="str">
        <f t="shared" si="1240"/>
        <v/>
      </c>
      <c r="AQ107" s="265">
        <f>IF(OR(Is_Loading,LEN($A107)=0),"",SWDATA!AJ92)</f>
        <v>0</v>
      </c>
      <c r="AR107" s="266">
        <f>IF(OR(Is_Loading,LEN($A107)=0),"",SWDATA!AK92)</f>
        <v>0</v>
      </c>
      <c r="AS107" s="266">
        <f>IF(OR(Is_Loading,LEN($A107)=0),"",SWDATA!AL92)</f>
        <v>0</v>
      </c>
      <c r="AT107" s="265" t="str">
        <f t="shared" si="1241"/>
        <v/>
      </c>
      <c r="AU107" s="265">
        <f>IF(OR(Is_Loading,LEN($A107)=0),"",SWDATA!AN92)</f>
        <v>0</v>
      </c>
      <c r="AV107" s="266">
        <f>IF(OR(Is_Loading,LEN($A107)=0),"",SWDATA!AO92)</f>
        <v>0</v>
      </c>
      <c r="AW107" s="266">
        <f>IF(OR(Is_Loading,LEN($A107)=0),"",SWDATA!AP92)</f>
        <v>0</v>
      </c>
      <c r="AX107" s="265" t="str">
        <f t="shared" si="1242"/>
        <v/>
      </c>
      <c r="AY107" s="265">
        <f>IF(OR(Is_Loading,LEN($A107)=0),"",SWDATA!AR92)</f>
        <v>0</v>
      </c>
      <c r="AZ107" s="266">
        <f>IF(OR(Is_Loading,LEN($A107)=0),"",SWDATA!AS92)</f>
        <v>0</v>
      </c>
      <c r="BA107" s="266">
        <f>IF(OR(Is_Loading,LEN($A107)=0),"",SWDATA!AT92)</f>
        <v>0</v>
      </c>
      <c r="BB107" s="265" t="str">
        <f t="shared" si="1243"/>
        <v/>
      </c>
      <c r="BC107" s="265">
        <f>IF(OR(Is_Loading,LEN($A107)=0),"",SWDATA!AV92)</f>
        <v>0</v>
      </c>
      <c r="BD107" s="266">
        <f>IF(OR(Is_Loading,LEN($A107)=0),"",SWDATA!AW92)</f>
        <v>0</v>
      </c>
      <c r="BE107" s="320">
        <f>IF(OR(Is_Loading,LEN($A107)=0),"",SWDATA!AX92)</f>
        <v>0</v>
      </c>
      <c r="BF107" s="317" t="str">
        <f t="shared" si="1244"/>
        <v/>
      </c>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s="201"/>
      <c r="CO107" s="201"/>
      <c r="CP107" s="201"/>
      <c r="CQ107" s="201"/>
      <c r="CR107" s="201"/>
      <c r="CS107" s="201"/>
      <c r="CT107" s="201"/>
      <c r="CU107" s="201"/>
      <c r="CV107" s="201"/>
      <c r="CW107" s="201"/>
      <c r="CX107" s="201"/>
      <c r="CY107" s="201"/>
      <c r="CZ107" s="201"/>
      <c r="DA107" s="201"/>
      <c r="DB107" s="201"/>
      <c r="DC107" s="201"/>
      <c r="DD107" s="201"/>
      <c r="DE107" s="201"/>
      <c r="DF107" s="201"/>
      <c r="DG107" s="201"/>
      <c r="DH107" s="201"/>
      <c r="DI107" s="201"/>
      <c r="DJ107" s="201"/>
      <c r="DK107" s="201"/>
      <c r="DL107" s="201"/>
      <c r="DM107" s="201"/>
      <c r="DN107" s="201"/>
      <c r="DO107" s="374"/>
      <c r="DP107" s="374"/>
      <c r="DQ107" s="374"/>
      <c r="DR107" s="374"/>
      <c r="DS107" s="361"/>
      <c r="DT107" s="361"/>
      <c r="DU107" s="364"/>
      <c r="DV107" s="364"/>
      <c r="DW107" s="364"/>
      <c r="DX107" s="364">
        <v>1</v>
      </c>
      <c r="DY107" s="364">
        <f t="shared" si="1430"/>
        <v>0</v>
      </c>
      <c r="DZ107" s="364">
        <f t="shared" si="1431"/>
        <v>0</v>
      </c>
      <c r="EA107" s="364">
        <f t="shared" si="1432"/>
        <v>1</v>
      </c>
      <c r="EB107" s="364">
        <f t="shared" si="1433"/>
        <v>0</v>
      </c>
      <c r="EC107" s="364">
        <f t="shared" si="1434"/>
        <v>0</v>
      </c>
      <c r="ED107" s="364">
        <f t="shared" si="1435"/>
        <v>1</v>
      </c>
      <c r="EE107" s="364">
        <f t="shared" si="1436"/>
        <v>0</v>
      </c>
      <c r="EF107" s="364">
        <f t="shared" si="1437"/>
        <v>0</v>
      </c>
      <c r="EG107" s="364">
        <f t="shared" si="1438"/>
        <v>1</v>
      </c>
      <c r="EH107" s="364">
        <f t="shared" si="1439"/>
        <v>0</v>
      </c>
      <c r="EI107" s="364">
        <f t="shared" si="1440"/>
        <v>0</v>
      </c>
      <c r="EJ107" s="364">
        <f t="shared" si="1441"/>
        <v>1</v>
      </c>
      <c r="EK107" s="364">
        <f t="shared" si="1442"/>
        <v>0</v>
      </c>
      <c r="EL107" s="364">
        <f t="shared" si="1443"/>
        <v>0</v>
      </c>
      <c r="EM107" s="364">
        <f t="shared" si="1444"/>
        <v>1</v>
      </c>
      <c r="EN107" s="364">
        <f t="shared" si="1445"/>
        <v>0</v>
      </c>
      <c r="EO107" s="364">
        <f t="shared" si="1446"/>
        <v>0</v>
      </c>
      <c r="EP107" s="364">
        <f t="shared" si="1447"/>
        <v>1</v>
      </c>
      <c r="EQ107" s="364">
        <f t="shared" si="1448"/>
        <v>0</v>
      </c>
      <c r="ER107" s="364">
        <f t="shared" si="1449"/>
        <v>0</v>
      </c>
      <c r="ES107" s="364">
        <f t="shared" si="1450"/>
        <v>1</v>
      </c>
      <c r="ET107" s="364">
        <f t="shared" si="1451"/>
        <v>0</v>
      </c>
      <c r="EU107" s="364">
        <f t="shared" si="1452"/>
        <v>0</v>
      </c>
      <c r="EV107" s="364">
        <f t="shared" si="1453"/>
        <v>1</v>
      </c>
      <c r="EW107" s="364">
        <f t="shared" si="1454"/>
        <v>0</v>
      </c>
      <c r="EX107" s="364">
        <f t="shared" si="1455"/>
        <v>0</v>
      </c>
      <c r="EY107" s="364">
        <f t="shared" si="1456"/>
        <v>1</v>
      </c>
      <c r="EZ107" s="364">
        <f t="shared" si="1457"/>
        <v>0</v>
      </c>
      <c r="FA107" s="364">
        <f t="shared" si="1458"/>
        <v>0</v>
      </c>
      <c r="FB107" s="364">
        <f t="shared" si="1459"/>
        <v>1</v>
      </c>
      <c r="FC107" s="364">
        <f t="shared" si="1460"/>
        <v>0</v>
      </c>
      <c r="FD107" s="364">
        <f t="shared" si="1461"/>
        <v>0</v>
      </c>
      <c r="FE107" s="361"/>
      <c r="FF107" s="361"/>
      <c r="FG107" s="361"/>
      <c r="FH107" s="361"/>
      <c r="FI107" s="361"/>
      <c r="FJ107" s="361"/>
      <c r="FK107" s="361"/>
      <c r="FL107" s="361"/>
      <c r="FM107" s="361"/>
      <c r="FN107" s="361"/>
      <c r="FO107" s="361"/>
      <c r="FP107" s="361"/>
      <c r="FQ107" s="361"/>
      <c r="FR107" s="361"/>
      <c r="FS107" s="361"/>
      <c r="FT107" s="361"/>
      <c r="FU107" s="361"/>
      <c r="FV107" s="361"/>
      <c r="FW107" s="361"/>
      <c r="FX107" s="361"/>
      <c r="FY107" s="361"/>
      <c r="FZ107" s="361"/>
      <c r="GA107" s="361"/>
      <c r="GB107" s="361"/>
      <c r="GC107" s="361"/>
      <c r="GD107" s="361"/>
      <c r="GE107" s="361"/>
      <c r="GF107" s="361"/>
      <c r="GG107" s="297"/>
      <c r="GH107" s="297"/>
      <c r="GI107" s="297"/>
      <c r="GJ107" s="297"/>
      <c r="GK107" s="297"/>
      <c r="GL107" s="297"/>
      <c r="GM107" s="297"/>
      <c r="GN107" s="297"/>
      <c r="GO107" s="297"/>
      <c r="GP107" s="297"/>
      <c r="GQ107" s="297"/>
      <c r="GR107" s="297"/>
      <c r="GS107" s="297"/>
      <c r="GT107" s="297"/>
      <c r="GU107" s="297"/>
      <c r="GV107" s="297"/>
      <c r="GW107" s="297"/>
      <c r="GX107" s="297"/>
      <c r="GY107" s="297"/>
      <c r="GZ107" s="297"/>
    </row>
    <row r="108" spans="1:211" s="390" customFormat="1" ht="15" customHeight="1" thickBot="1" x14ac:dyDescent="0.25">
      <c r="A108" s="389">
        <f>SWDATA!O93</f>
        <v>0</v>
      </c>
      <c r="B108" s="389">
        <f>SWDATA!M93</f>
        <v>0</v>
      </c>
      <c r="C108" s="390">
        <f>IF(AND(SWDATA!M93=1,SWDATA!Q93="promotions"),SWDATA!P93,0)</f>
        <v>0</v>
      </c>
      <c r="D108" s="391">
        <f>ROW(SWDATA!M93)</f>
        <v>93</v>
      </c>
      <c r="E108" s="392">
        <f t="shared" si="1462"/>
        <v>0</v>
      </c>
      <c r="F108" s="393">
        <f t="shared" si="1232"/>
        <v>1</v>
      </c>
      <c r="G108" s="389" t="str">
        <f t="shared" si="1233"/>
        <v/>
      </c>
      <c r="H108" s="394"/>
      <c r="I108" s="395"/>
      <c r="J108" s="396">
        <f t="shared" si="1234"/>
        <v>0</v>
      </c>
      <c r="K108" s="397" t="str">
        <f t="shared" si="1235"/>
        <v/>
      </c>
      <c r="L108" s="398"/>
      <c r="M108" s="399"/>
      <c r="N108" s="400" t="str">
        <f>IF(LEN(SWDATA!F93)=0,"",N107)</f>
        <v/>
      </c>
      <c r="O108" s="401" t="str">
        <f>IF(LEN(SWDATA!G93)=0,"",O107)</f>
        <v/>
      </c>
      <c r="P108" s="402" t="str">
        <f>IF(LEN(SWDATA!C93)=0,"",SWDATA!C93)</f>
        <v/>
      </c>
      <c r="Q108" s="403" t="str">
        <f t="shared" si="1159"/>
        <v/>
      </c>
      <c r="R108" s="404" t="s">
        <v>261</v>
      </c>
      <c r="S108" s="405" t="s">
        <v>485</v>
      </c>
      <c r="T108" s="405"/>
      <c r="U108" s="406" t="s">
        <v>590</v>
      </c>
      <c r="V108" s="407" t="s">
        <v>221</v>
      </c>
      <c r="W108" s="408">
        <f>IF(OR(Is_Loading,LEN($A108)=0),"",SWDATA!P93)</f>
        <v>0</v>
      </c>
      <c r="X108" s="409">
        <f>IF(OR(Is_Loading,LEN($A108)=0),"",SWDATA!Q93)</f>
        <v>0</v>
      </c>
      <c r="Y108" s="409">
        <f>IF(OR(Is_Loading,LEN($A108)=0),"",SWDATA!R93)</f>
        <v>0</v>
      </c>
      <c r="Z108" s="408" t="str">
        <f t="shared" ref="Z108" si="1464">IF($A108=0,"",CHOOSE($F108,SUM(W108:Y108),SUM(W108:Y108)/3,Y108))</f>
        <v/>
      </c>
      <c r="AA108" s="408">
        <f>IF(OR(Is_Loading,LEN($A108)=0),"",SWDATA!T93)</f>
        <v>0</v>
      </c>
      <c r="AB108" s="409">
        <f>IF(OR(Is_Loading,LEN($A108)=0),"",SWDATA!U93)</f>
        <v>0</v>
      </c>
      <c r="AC108" s="409">
        <f>IF(OR(Is_Loading,LEN($A108)=0),"",SWDATA!V93)</f>
        <v>0</v>
      </c>
      <c r="AD108" s="408" t="str">
        <f t="shared" si="1237"/>
        <v/>
      </c>
      <c r="AE108" s="408">
        <f>IF(OR(Is_Loading,LEN($A108)=0),"",SWDATA!X93)</f>
        <v>0</v>
      </c>
      <c r="AF108" s="409">
        <f>IF(OR(Is_Loading,LEN($A108)=0),"",SWDATA!Y93)</f>
        <v>0</v>
      </c>
      <c r="AG108" s="409">
        <f>IF(OR(Is_Loading,LEN($A108)=0),"",SWDATA!Z93)</f>
        <v>0</v>
      </c>
      <c r="AH108" s="408" t="str">
        <f t="shared" si="1238"/>
        <v/>
      </c>
      <c r="AI108" s="408">
        <f>IF(OR(Is_Loading,LEN($A108)=0),"",SWDATA!AB93)</f>
        <v>0</v>
      </c>
      <c r="AJ108" s="409">
        <f>IF(OR(Is_Loading,LEN($A108)=0),"",SWDATA!AC93)</f>
        <v>0</v>
      </c>
      <c r="AK108" s="409">
        <f>IF(OR(Is_Loading,LEN($A108)=0),"",SWDATA!AD93)</f>
        <v>0</v>
      </c>
      <c r="AL108" s="408" t="str">
        <f t="shared" si="1239"/>
        <v/>
      </c>
      <c r="AM108" s="408">
        <f>IF(OR(Is_Loading,LEN($A108)=0),"",SWDATA!AF93)</f>
        <v>0</v>
      </c>
      <c r="AN108" s="409">
        <f>IF(OR(Is_Loading,LEN($A108)=0),"",SWDATA!AG93)</f>
        <v>0</v>
      </c>
      <c r="AO108" s="410">
        <f>IF(OR(Is_Loading,LEN($A108)=0),"",SWDATA!AH93)</f>
        <v>0</v>
      </c>
      <c r="AP108" s="411" t="str">
        <f t="shared" si="1240"/>
        <v/>
      </c>
      <c r="AQ108" s="408">
        <f>IF(OR(Is_Loading,LEN($A108)=0),"",SWDATA!AJ93)</f>
        <v>0</v>
      </c>
      <c r="AR108" s="409">
        <f>IF(OR(Is_Loading,LEN($A108)=0),"",SWDATA!AK93)</f>
        <v>0</v>
      </c>
      <c r="AS108" s="409">
        <f>IF(OR(Is_Loading,LEN($A108)=0),"",SWDATA!AL93)</f>
        <v>0</v>
      </c>
      <c r="AT108" s="408" t="str">
        <f t="shared" si="1241"/>
        <v/>
      </c>
      <c r="AU108" s="408">
        <f>IF(OR(Is_Loading,LEN($A108)=0),"",SWDATA!AN93)</f>
        <v>0</v>
      </c>
      <c r="AV108" s="409">
        <f>IF(OR(Is_Loading,LEN($A108)=0),"",SWDATA!AO93)</f>
        <v>0</v>
      </c>
      <c r="AW108" s="409">
        <f>IF(OR(Is_Loading,LEN($A108)=0),"",SWDATA!AP93)</f>
        <v>0</v>
      </c>
      <c r="AX108" s="408" t="str">
        <f t="shared" si="1242"/>
        <v/>
      </c>
      <c r="AY108" s="408">
        <f>IF(OR(Is_Loading,LEN($A108)=0),"",SWDATA!AR93)</f>
        <v>0</v>
      </c>
      <c r="AZ108" s="409">
        <f>IF(OR(Is_Loading,LEN($A108)=0),"",SWDATA!AS93)</f>
        <v>0</v>
      </c>
      <c r="BA108" s="409">
        <f>IF(OR(Is_Loading,LEN($A108)=0),"",SWDATA!AT93)</f>
        <v>0</v>
      </c>
      <c r="BB108" s="408" t="str">
        <f t="shared" si="1243"/>
        <v/>
      </c>
      <c r="BC108" s="408">
        <f>IF(OR(Is_Loading,LEN($A108)=0),"",SWDATA!AV93)</f>
        <v>0</v>
      </c>
      <c r="BD108" s="409">
        <f>IF(OR(Is_Loading,LEN($A108)=0),"",SWDATA!AW93)</f>
        <v>0</v>
      </c>
      <c r="BE108" s="410">
        <f>IF(OR(Is_Loading,LEN($A108)=0),"",SWDATA!AX93)</f>
        <v>0</v>
      </c>
      <c r="BF108" s="411" t="str">
        <f t="shared" si="1244"/>
        <v/>
      </c>
      <c r="BG108" s="412"/>
      <c r="BH108" s="412"/>
      <c r="BI108" s="412"/>
      <c r="BJ108" s="412"/>
      <c r="BK108" s="412"/>
      <c r="BL108" s="412"/>
      <c r="BM108" s="412"/>
      <c r="BN108" s="412"/>
      <c r="BO108" s="412"/>
      <c r="BP108" s="412"/>
      <c r="BQ108" s="412"/>
      <c r="BR108" s="412"/>
      <c r="BS108" s="412"/>
      <c r="BT108" s="412"/>
      <c r="BU108" s="412"/>
      <c r="BV108" s="412"/>
      <c r="BW108" s="412"/>
      <c r="BX108" s="412"/>
      <c r="BY108" s="412"/>
      <c r="BZ108" s="412"/>
      <c r="CA108" s="412"/>
      <c r="CB108" s="412"/>
      <c r="CC108" s="412"/>
      <c r="CD108" s="412"/>
      <c r="CE108" s="412"/>
      <c r="CF108" s="412"/>
      <c r="CG108" s="412"/>
      <c r="CH108" s="412"/>
      <c r="CI108" s="412"/>
      <c r="CJ108" s="412"/>
      <c r="CK108" s="412"/>
      <c r="CL108" s="412"/>
      <c r="CM108" s="412"/>
      <c r="DO108" s="395"/>
      <c r="DP108" s="395"/>
      <c r="DQ108" s="395"/>
      <c r="DR108" s="395"/>
      <c r="DS108" s="413"/>
      <c r="DT108" s="414"/>
      <c r="DU108" s="415"/>
      <c r="DV108" s="415"/>
      <c r="DW108" s="415"/>
      <c r="DX108" s="415">
        <v>1</v>
      </c>
      <c r="DY108" s="415">
        <f t="shared" si="1430"/>
        <v>0</v>
      </c>
      <c r="DZ108" s="415">
        <f t="shared" si="1431"/>
        <v>0</v>
      </c>
      <c r="EA108" s="415">
        <f t="shared" si="1432"/>
        <v>1</v>
      </c>
      <c r="EB108" s="415">
        <f t="shared" si="1433"/>
        <v>0</v>
      </c>
      <c r="EC108" s="415">
        <f t="shared" si="1434"/>
        <v>0</v>
      </c>
      <c r="ED108" s="415">
        <f t="shared" si="1435"/>
        <v>1</v>
      </c>
      <c r="EE108" s="415">
        <f t="shared" si="1436"/>
        <v>0</v>
      </c>
      <c r="EF108" s="415">
        <f t="shared" si="1437"/>
        <v>0</v>
      </c>
      <c r="EG108" s="415">
        <f t="shared" si="1438"/>
        <v>1</v>
      </c>
      <c r="EH108" s="415">
        <f t="shared" si="1439"/>
        <v>0</v>
      </c>
      <c r="EI108" s="415">
        <f t="shared" si="1440"/>
        <v>0</v>
      </c>
      <c r="EJ108" s="415">
        <f t="shared" si="1441"/>
        <v>1</v>
      </c>
      <c r="EK108" s="415">
        <f t="shared" si="1442"/>
        <v>0</v>
      </c>
      <c r="EL108" s="415">
        <f t="shared" si="1443"/>
        <v>0</v>
      </c>
      <c r="EM108" s="415">
        <f t="shared" si="1444"/>
        <v>1</v>
      </c>
      <c r="EN108" s="415">
        <f t="shared" si="1445"/>
        <v>0</v>
      </c>
      <c r="EO108" s="415">
        <f t="shared" si="1446"/>
        <v>0</v>
      </c>
      <c r="EP108" s="415">
        <f t="shared" si="1447"/>
        <v>1</v>
      </c>
      <c r="EQ108" s="415">
        <f t="shared" si="1448"/>
        <v>0</v>
      </c>
      <c r="ER108" s="415">
        <f t="shared" si="1449"/>
        <v>0</v>
      </c>
      <c r="ES108" s="415">
        <f t="shared" si="1450"/>
        <v>1</v>
      </c>
      <c r="ET108" s="415">
        <f t="shared" si="1451"/>
        <v>0</v>
      </c>
      <c r="EU108" s="415">
        <f t="shared" si="1452"/>
        <v>0</v>
      </c>
      <c r="EV108" s="415">
        <f t="shared" si="1453"/>
        <v>1</v>
      </c>
      <c r="EW108" s="415">
        <f t="shared" si="1454"/>
        <v>0</v>
      </c>
      <c r="EX108" s="415">
        <f t="shared" si="1455"/>
        <v>0</v>
      </c>
      <c r="EY108" s="415">
        <f t="shared" si="1456"/>
        <v>1</v>
      </c>
      <c r="EZ108" s="415">
        <f t="shared" si="1457"/>
        <v>0</v>
      </c>
      <c r="FA108" s="415">
        <f t="shared" si="1458"/>
        <v>0</v>
      </c>
      <c r="FB108" s="415">
        <f t="shared" si="1459"/>
        <v>1</v>
      </c>
      <c r="FC108" s="415">
        <f t="shared" si="1460"/>
        <v>0</v>
      </c>
      <c r="FD108" s="415">
        <f t="shared" si="1461"/>
        <v>0</v>
      </c>
      <c r="FE108" s="416"/>
      <c r="FF108" s="413"/>
      <c r="FG108" s="413"/>
      <c r="FH108" s="413"/>
      <c r="FI108" s="413"/>
      <c r="FJ108" s="413"/>
      <c r="FK108" s="413"/>
      <c r="FL108" s="413"/>
      <c r="FM108" s="413"/>
      <c r="FN108" s="413"/>
      <c r="FO108" s="413"/>
      <c r="FP108" s="413"/>
      <c r="FQ108" s="413"/>
      <c r="FR108" s="413"/>
      <c r="FS108" s="413"/>
      <c r="FT108" s="413"/>
      <c r="FU108" s="413"/>
      <c r="FV108" s="413"/>
      <c r="FW108" s="413"/>
      <c r="FX108" s="413"/>
      <c r="FY108" s="413"/>
      <c r="FZ108" s="413"/>
      <c r="GA108" s="413"/>
      <c r="GB108" s="413"/>
      <c r="GC108" s="413"/>
      <c r="GD108" s="413"/>
      <c r="GE108" s="413"/>
      <c r="GF108" s="413"/>
      <c r="GG108" s="417"/>
      <c r="GH108" s="417"/>
      <c r="GI108" s="417"/>
      <c r="GJ108" s="417"/>
      <c r="GK108" s="417"/>
      <c r="GL108" s="417"/>
      <c r="GM108" s="417"/>
      <c r="GN108" s="417"/>
      <c r="GO108" s="417"/>
      <c r="GP108" s="417"/>
      <c r="GQ108" s="417"/>
      <c r="GR108" s="417"/>
      <c r="GS108" s="417"/>
      <c r="GT108" s="417"/>
      <c r="GU108" s="417"/>
      <c r="GV108" s="417"/>
      <c r="GW108" s="417"/>
      <c r="GX108" s="417"/>
      <c r="GY108" s="417"/>
      <c r="GZ108" s="417"/>
      <c r="HA108" s="417"/>
      <c r="HB108" s="417"/>
      <c r="HC108" s="417"/>
    </row>
    <row r="109" spans="1:211" s="347" customFormat="1" ht="15" customHeight="1" thickTop="1" x14ac:dyDescent="0.2">
      <c r="A109" s="192">
        <f>SWDATA!O94</f>
        <v>0</v>
      </c>
      <c r="B109" s="192">
        <f>SWDATA!M94</f>
        <v>0</v>
      </c>
      <c r="C109" s="201">
        <f>IF(AND(SWDATA!M94=1,SWDATA!Q94="promotions"),SWDATA!P94,0)</f>
        <v>0</v>
      </c>
      <c r="D109" s="200">
        <f>ROW(SWDATA!M94)</f>
        <v>94</v>
      </c>
      <c r="E109" s="202">
        <f t="shared" si="1462"/>
        <v>0</v>
      </c>
      <c r="F109" s="203">
        <f t="shared" si="1232"/>
        <v>1</v>
      </c>
      <c r="G109" s="192" t="str">
        <f t="shared" si="1233"/>
        <v/>
      </c>
      <c r="H109" s="311"/>
      <c r="I109" s="382"/>
      <c r="J109" s="237">
        <f t="shared" si="1234"/>
        <v>0</v>
      </c>
      <c r="K109" s="238" t="str">
        <f t="shared" si="1235"/>
        <v/>
      </c>
      <c r="L109" s="338"/>
      <c r="M109" s="340"/>
      <c r="N109" s="335" t="str">
        <f>IF(LEN(SWDATA!F94)=0,"",IF(LEN(SWDATA!G94)=0,"",IF($O$12="ID",MID(SWDATA!G94,FIND("|",SWDATA!G94)+1,FIND("~~",SWDATA!G94)-FIND("|",SWDATA!G94)-1),IF($O$12="Desc",RIGHT(SWDATA!G94,LEN(SWDATA!G94)-FIND("~~",SWDATA!G94)-1),RIGHT(SWDATA!G94,LEN(SWDATA!G94)-FIND("|",SWDATA!G94))))))</f>
        <v/>
      </c>
      <c r="O109" s="239" t="str">
        <f>IF(LEN(SWDATA!G94)=0,"",IF(LEN(SWDATA!H94)=0,"",IF($O$12="ID",MID(SWDATA!H94,FIND("|",SWDATA!H94)+1,FIND("~~",SWDATA!H94)-FIND("|",SWDATA!H94)-1),IF($O$12="Desc",RIGHT(SWDATA!H94,LEN(SWDATA!H94)-FIND("~~",SWDATA!H94)-1),RIGHT(SWDATA!H94,LEN(SWDATA!H94)-FIND("|",SWDATA!H94))))))</f>
        <v/>
      </c>
      <c r="P109" s="252" t="str">
        <f>IF(LEN(SWDATA!C94)=0,"",SWDATA!C94)</f>
        <v/>
      </c>
      <c r="Q109" s="310" t="str">
        <f t="shared" si="1159"/>
        <v/>
      </c>
      <c r="R109" s="223" t="s">
        <v>261</v>
      </c>
      <c r="S109" s="224" t="s">
        <v>485</v>
      </c>
      <c r="T109" s="224"/>
      <c r="U109" s="263" t="s">
        <v>583</v>
      </c>
      <c r="V109" s="205" t="s">
        <v>221</v>
      </c>
      <c r="W109" s="265">
        <f>IF(OR(Is_Loading,LEN($A109)=0),"",SWDATA!P94)</f>
        <v>0</v>
      </c>
      <c r="X109" s="266">
        <f>IF(OR(Is_Loading,LEN($A109)=0),"",SWDATA!Q94)</f>
        <v>0</v>
      </c>
      <c r="Y109" s="266">
        <f>IF(OR(Is_Loading,LEN($A109)=0),"",SWDATA!R94)</f>
        <v>0</v>
      </c>
      <c r="Z109" s="265" t="str">
        <f t="shared" ref="Z109" si="1465">IF($A109=0,"",CHOOSE($F109,SUM(W109:Y109),SUM(W109:Y109)/3,Y109))</f>
        <v/>
      </c>
      <c r="AA109" s="265">
        <f>IF(OR(Is_Loading,LEN($A109)=0),"",SWDATA!T94)</f>
        <v>0</v>
      </c>
      <c r="AB109" s="266">
        <f>IF(OR(Is_Loading,LEN($A109)=0),"",SWDATA!U94)</f>
        <v>0</v>
      </c>
      <c r="AC109" s="266">
        <f>IF(OR(Is_Loading,LEN($A109)=0),"",SWDATA!V94)</f>
        <v>0</v>
      </c>
      <c r="AD109" s="265" t="str">
        <f t="shared" si="1237"/>
        <v/>
      </c>
      <c r="AE109" s="265">
        <f>IF(OR(Is_Loading,LEN($A109)=0),"",SWDATA!X94)</f>
        <v>0</v>
      </c>
      <c r="AF109" s="266">
        <f>IF(OR(Is_Loading,LEN($A109)=0),"",SWDATA!Y94)</f>
        <v>0</v>
      </c>
      <c r="AG109" s="266">
        <f>IF(OR(Is_Loading,LEN($A109)=0),"",SWDATA!Z94)</f>
        <v>0</v>
      </c>
      <c r="AH109" s="265" t="str">
        <f t="shared" si="1238"/>
        <v/>
      </c>
      <c r="AI109" s="265">
        <f>IF(OR(Is_Loading,LEN($A109)=0),"",SWDATA!AB94)</f>
        <v>0</v>
      </c>
      <c r="AJ109" s="266">
        <f>IF(OR(Is_Loading,LEN($A109)=0),"",SWDATA!AC94)</f>
        <v>0</v>
      </c>
      <c r="AK109" s="266">
        <f>IF(OR(Is_Loading,LEN($A109)=0),"",SWDATA!AD94)</f>
        <v>0</v>
      </c>
      <c r="AL109" s="265" t="str">
        <f t="shared" si="1239"/>
        <v/>
      </c>
      <c r="AM109" s="265">
        <f>IF(OR(Is_Loading,LEN($A109)=0),"",SWDATA!AF94)</f>
        <v>0</v>
      </c>
      <c r="AN109" s="266">
        <f>IF(OR(Is_Loading,LEN($A109)=0),"",SWDATA!AG94)</f>
        <v>0</v>
      </c>
      <c r="AO109" s="320">
        <f>IF(OR(Is_Loading,LEN($A109)=0),"",SWDATA!AH94)</f>
        <v>0</v>
      </c>
      <c r="AP109" s="317" t="str">
        <f t="shared" si="1240"/>
        <v/>
      </c>
      <c r="AQ109" s="265">
        <f>IF(OR(Is_Loading,LEN($A109)=0),"",SWDATA!AJ94)</f>
        <v>0</v>
      </c>
      <c r="AR109" s="266">
        <f>IF(OR(Is_Loading,LEN($A109)=0),"",SWDATA!AK94)</f>
        <v>0</v>
      </c>
      <c r="AS109" s="266">
        <f>IF(OR(Is_Loading,LEN($A109)=0),"",SWDATA!AL94)</f>
        <v>0</v>
      </c>
      <c r="AT109" s="265" t="str">
        <f t="shared" si="1241"/>
        <v/>
      </c>
      <c r="AU109" s="265">
        <f>IF(OR(Is_Loading,LEN($A109)=0),"",SWDATA!AN94)</f>
        <v>0</v>
      </c>
      <c r="AV109" s="266">
        <f>IF(OR(Is_Loading,LEN($A109)=0),"",SWDATA!AO94)</f>
        <v>0</v>
      </c>
      <c r="AW109" s="266">
        <f>IF(OR(Is_Loading,LEN($A109)=0),"",SWDATA!AP94)</f>
        <v>0</v>
      </c>
      <c r="AX109" s="265" t="str">
        <f t="shared" si="1242"/>
        <v/>
      </c>
      <c r="AY109" s="265">
        <f>IF(OR(Is_Loading,LEN($A109)=0),"",SWDATA!AR94)</f>
        <v>0</v>
      </c>
      <c r="AZ109" s="266">
        <f>IF(OR(Is_Loading,LEN($A109)=0),"",SWDATA!AS94)</f>
        <v>0</v>
      </c>
      <c r="BA109" s="266">
        <f>IF(OR(Is_Loading,LEN($A109)=0),"",SWDATA!AT94)</f>
        <v>0</v>
      </c>
      <c r="BB109" s="265" t="str">
        <f t="shared" si="1243"/>
        <v/>
      </c>
      <c r="BC109" s="265">
        <f>IF(OR(Is_Loading,LEN($A109)=0),"",SWDATA!AV94)</f>
        <v>0</v>
      </c>
      <c r="BD109" s="266">
        <f>IF(OR(Is_Loading,LEN($A109)=0),"",SWDATA!AW94)</f>
        <v>0</v>
      </c>
      <c r="BE109" s="320">
        <f>IF(OR(Is_Loading,LEN($A109)=0),"",SWDATA!AX94)</f>
        <v>0</v>
      </c>
      <c r="BF109" s="317" t="str">
        <f t="shared" si="1244"/>
        <v/>
      </c>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374"/>
      <c r="DP109" s="374"/>
      <c r="DQ109" s="374"/>
      <c r="DR109" s="374"/>
      <c r="DS109" s="361"/>
      <c r="DT109" s="375"/>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77"/>
      <c r="FF109" s="361"/>
      <c r="FG109" s="361"/>
      <c r="FH109" s="361"/>
      <c r="FI109" s="361"/>
      <c r="FJ109" s="361"/>
      <c r="FK109" s="361"/>
      <c r="FL109" s="361"/>
      <c r="FM109" s="361"/>
      <c r="FN109" s="361"/>
      <c r="FO109" s="361"/>
      <c r="FP109" s="361"/>
      <c r="FQ109" s="361"/>
      <c r="FR109" s="361"/>
      <c r="FS109" s="361"/>
      <c r="FT109" s="361"/>
      <c r="FU109" s="361"/>
      <c r="FV109" s="361"/>
      <c r="FW109" s="361"/>
      <c r="FX109" s="361"/>
      <c r="FY109" s="361"/>
      <c r="FZ109" s="361"/>
      <c r="GA109" s="361"/>
      <c r="GB109" s="361"/>
      <c r="GC109" s="361"/>
      <c r="GD109" s="361"/>
      <c r="GE109" s="361"/>
      <c r="GF109" s="361"/>
      <c r="GG109" s="297"/>
      <c r="GH109" s="297"/>
      <c r="GI109" s="297"/>
      <c r="GJ109" s="297"/>
      <c r="GK109" s="297"/>
      <c r="GL109" s="297"/>
      <c r="GM109" s="297"/>
      <c r="GN109" s="297"/>
      <c r="GO109" s="297"/>
      <c r="GP109" s="297"/>
      <c r="GQ109" s="297"/>
      <c r="GR109" s="297"/>
      <c r="GS109" s="297"/>
      <c r="GT109" s="297"/>
      <c r="GU109" s="297"/>
      <c r="GV109" s="297"/>
      <c r="GW109" s="297"/>
      <c r="GX109" s="297"/>
      <c r="GY109" s="297"/>
      <c r="GZ109" s="297"/>
      <c r="HA109" s="297"/>
      <c r="HB109" s="297"/>
      <c r="HC109" s="297"/>
    </row>
    <row r="110" spans="1:211" s="347" customFormat="1" ht="15" customHeight="1" x14ac:dyDescent="0.2">
      <c r="A110" s="192">
        <f>SWDATA!O95</f>
        <v>0</v>
      </c>
      <c r="B110" s="192">
        <f>SWDATA!M95</f>
        <v>0</v>
      </c>
      <c r="C110" s="201">
        <f>IF(AND(SWDATA!M95=1,SWDATA!Q95="promotions"),SWDATA!P95,0)</f>
        <v>0</v>
      </c>
      <c r="D110" s="200">
        <f>ROW(SWDATA!M95)</f>
        <v>95</v>
      </c>
      <c r="E110" s="202">
        <f t="shared" si="1462"/>
        <v>0</v>
      </c>
      <c r="F110" s="203">
        <f t="shared" si="1232"/>
        <v>1</v>
      </c>
      <c r="G110" s="192" t="str">
        <f t="shared" si="1233"/>
        <v/>
      </c>
      <c r="H110" s="204"/>
      <c r="I110" s="382"/>
      <c r="J110" s="237">
        <f t="shared" si="1234"/>
        <v>0</v>
      </c>
      <c r="K110" s="238" t="str">
        <f t="shared" si="1235"/>
        <v/>
      </c>
      <c r="L110" s="338"/>
      <c r="M110" s="341"/>
      <c r="N110" s="336" t="str">
        <f>IF(LEN(SWDATA!F95)=0,"",N109)</f>
        <v/>
      </c>
      <c r="O110" s="295" t="str">
        <f>IF(LEN(SWDATA!G95)=0,"",O109)</f>
        <v/>
      </c>
      <c r="P110" s="296" t="str">
        <f>IF(LEN(SWDATA!C95)=0,"",SWDATA!C95)</f>
        <v/>
      </c>
      <c r="Q110" s="310" t="str">
        <f t="shared" si="1159"/>
        <v/>
      </c>
      <c r="R110" s="223" t="s">
        <v>261</v>
      </c>
      <c r="S110" s="224" t="s">
        <v>485</v>
      </c>
      <c r="T110" s="224"/>
      <c r="U110" s="264" t="s">
        <v>580</v>
      </c>
      <c r="V110" s="205" t="s">
        <v>221</v>
      </c>
      <c r="W110" s="265">
        <f>IF(OR(Is_Loading,LEN($A110)=0),"",SWDATA!P95)</f>
        <v>0</v>
      </c>
      <c r="X110" s="266">
        <f>IF(OR(Is_Loading,LEN($A110)=0),"",SWDATA!Q95)</f>
        <v>0</v>
      </c>
      <c r="Y110" s="266">
        <f>IF(OR(Is_Loading,LEN($A110)=0),"",SWDATA!R95)</f>
        <v>0</v>
      </c>
      <c r="Z110" s="265" t="str">
        <f t="shared" ref="Z110:Z111" si="1466">IF($A110=0,"",CHOOSE($F110,SUM(W110:Y110),SUM(W110:Y110)/3,Y110))</f>
        <v/>
      </c>
      <c r="AA110" s="265">
        <f>IF(OR(Is_Loading,LEN($A110)=0),"",SWDATA!T95)</f>
        <v>0</v>
      </c>
      <c r="AB110" s="266">
        <f>IF(OR(Is_Loading,LEN($A110)=0),"",SWDATA!U95)</f>
        <v>0</v>
      </c>
      <c r="AC110" s="266">
        <f>IF(OR(Is_Loading,LEN($A110)=0),"",SWDATA!V95)</f>
        <v>0</v>
      </c>
      <c r="AD110" s="265" t="str">
        <f t="shared" si="1237"/>
        <v/>
      </c>
      <c r="AE110" s="265">
        <f>IF(OR(Is_Loading,LEN($A110)=0),"",SWDATA!X95)</f>
        <v>0</v>
      </c>
      <c r="AF110" s="266">
        <f>IF(OR(Is_Loading,LEN($A110)=0),"",SWDATA!Y95)</f>
        <v>0</v>
      </c>
      <c r="AG110" s="266">
        <f>IF(OR(Is_Loading,LEN($A110)=0),"",SWDATA!Z95)</f>
        <v>0</v>
      </c>
      <c r="AH110" s="265" t="str">
        <f t="shared" si="1238"/>
        <v/>
      </c>
      <c r="AI110" s="265">
        <f>IF(OR(Is_Loading,LEN($A110)=0),"",SWDATA!AB95)</f>
        <v>0</v>
      </c>
      <c r="AJ110" s="266">
        <f>IF(OR(Is_Loading,LEN($A110)=0),"",SWDATA!AC95)</f>
        <v>0</v>
      </c>
      <c r="AK110" s="266">
        <f>IF(OR(Is_Loading,LEN($A110)=0),"",SWDATA!AD95)</f>
        <v>0</v>
      </c>
      <c r="AL110" s="265" t="str">
        <f t="shared" si="1239"/>
        <v/>
      </c>
      <c r="AM110" s="265">
        <f>IF(OR(Is_Loading,LEN($A110)=0),"",SWDATA!AF95)</f>
        <v>0</v>
      </c>
      <c r="AN110" s="266">
        <f>IF(OR(Is_Loading,LEN($A110)=0),"",SWDATA!AG95)</f>
        <v>0</v>
      </c>
      <c r="AO110" s="320">
        <f>IF(OR(Is_Loading,LEN($A110)=0),"",SWDATA!AH95)</f>
        <v>0</v>
      </c>
      <c r="AP110" s="317" t="str">
        <f t="shared" si="1240"/>
        <v/>
      </c>
      <c r="AQ110" s="265">
        <f>IF(OR(Is_Loading,LEN($A110)=0),"",SWDATA!AJ95)</f>
        <v>0</v>
      </c>
      <c r="AR110" s="266">
        <f>IF(OR(Is_Loading,LEN($A110)=0),"",SWDATA!AK95)</f>
        <v>0</v>
      </c>
      <c r="AS110" s="266">
        <f>IF(OR(Is_Loading,LEN($A110)=0),"",SWDATA!AL95)</f>
        <v>0</v>
      </c>
      <c r="AT110" s="265" t="str">
        <f t="shared" si="1241"/>
        <v/>
      </c>
      <c r="AU110" s="265">
        <f>IF(OR(Is_Loading,LEN($A110)=0),"",SWDATA!AN95)</f>
        <v>0</v>
      </c>
      <c r="AV110" s="266">
        <f>IF(OR(Is_Loading,LEN($A110)=0),"",SWDATA!AO95)</f>
        <v>0</v>
      </c>
      <c r="AW110" s="266">
        <f>IF(OR(Is_Loading,LEN($A110)=0),"",SWDATA!AP95)</f>
        <v>0</v>
      </c>
      <c r="AX110" s="265" t="str">
        <f t="shared" si="1242"/>
        <v/>
      </c>
      <c r="AY110" s="265">
        <f>IF(OR(Is_Loading,LEN($A110)=0),"",SWDATA!AR95)</f>
        <v>0</v>
      </c>
      <c r="AZ110" s="266">
        <f>IF(OR(Is_Loading,LEN($A110)=0),"",SWDATA!AS95)</f>
        <v>0</v>
      </c>
      <c r="BA110" s="266">
        <f>IF(OR(Is_Loading,LEN($A110)=0),"",SWDATA!AT95)</f>
        <v>0</v>
      </c>
      <c r="BB110" s="265" t="str">
        <f t="shared" si="1243"/>
        <v/>
      </c>
      <c r="BC110" s="265">
        <f>IF(OR(Is_Loading,LEN($A110)=0),"",SWDATA!AV95)</f>
        <v>0</v>
      </c>
      <c r="BD110" s="266">
        <f>IF(OR(Is_Loading,LEN($A110)=0),"",SWDATA!AW95)</f>
        <v>0</v>
      </c>
      <c r="BE110" s="320">
        <f>IF(OR(Is_Loading,LEN($A110)=0),"",SWDATA!AX95)</f>
        <v>0</v>
      </c>
      <c r="BF110" s="317" t="str">
        <f t="shared" si="1244"/>
        <v/>
      </c>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s="201"/>
      <c r="CO110" s="201"/>
      <c r="CP110" s="201"/>
      <c r="CQ110" s="201"/>
      <c r="CR110" s="201"/>
      <c r="CS110" s="201"/>
      <c r="CT110" s="201"/>
      <c r="CU110" s="201"/>
      <c r="CV110" s="201"/>
      <c r="CW110" s="201"/>
      <c r="CX110" s="201"/>
      <c r="CY110" s="201"/>
      <c r="CZ110" s="201"/>
      <c r="DA110" s="201"/>
      <c r="DB110" s="201"/>
      <c r="DC110" s="201"/>
      <c r="DD110" s="201"/>
      <c r="DE110" s="201"/>
      <c r="DF110" s="201"/>
      <c r="DG110" s="201"/>
      <c r="DH110" s="201"/>
      <c r="DI110" s="201"/>
      <c r="DJ110" s="201"/>
      <c r="DK110" s="201"/>
      <c r="DL110" s="201"/>
      <c r="DM110" s="201"/>
      <c r="DN110" s="201"/>
      <c r="DO110" s="374"/>
      <c r="DP110" s="374"/>
      <c r="DQ110" s="374"/>
      <c r="DR110" s="374"/>
      <c r="DS110" s="361"/>
      <c r="DT110" s="361"/>
      <c r="DU110" s="364">
        <f t="shared" ref="DU110" si="1467">COLUMN(W108)</f>
        <v>23</v>
      </c>
      <c r="DV110" s="364">
        <f t="shared" ref="DV110" si="1468">SUM(DU110)+DV111+1</f>
        <v>24</v>
      </c>
      <c r="DW110" s="364">
        <f t="shared" ref="DW110" si="1469">SUM(DV110)+DW111+1</f>
        <v>25</v>
      </c>
      <c r="DX110" s="364">
        <f t="shared" ref="DX110" si="1470">SUM(DW110)+DX111+1</f>
        <v>27</v>
      </c>
      <c r="DY110" s="364">
        <f t="shared" ref="DY110" si="1471">SUM(DX110)+DY111+1</f>
        <v>28</v>
      </c>
      <c r="DZ110" s="364">
        <f t="shared" ref="DZ110" si="1472">SUM(DY110)+DZ111+1</f>
        <v>29</v>
      </c>
      <c r="EA110" s="364">
        <f t="shared" ref="EA110" si="1473">SUM(DZ110)+EA111+1</f>
        <v>31</v>
      </c>
      <c r="EB110" s="364">
        <f t="shared" ref="EB110" si="1474">SUM(EA110)+EB111+1</f>
        <v>32</v>
      </c>
      <c r="EC110" s="364">
        <f t="shared" ref="EC110" si="1475">SUM(EB110)+EC111+1</f>
        <v>33</v>
      </c>
      <c r="ED110" s="364">
        <f t="shared" ref="ED110" si="1476">SUM(EC110)+ED111+1</f>
        <v>35</v>
      </c>
      <c r="EE110" s="364">
        <f t="shared" ref="EE110" si="1477">SUM(ED110)+EE111+1</f>
        <v>36</v>
      </c>
      <c r="EF110" s="364">
        <f t="shared" ref="EF110" si="1478">SUM(EE110)+EF111+1</f>
        <v>37</v>
      </c>
      <c r="EG110" s="364">
        <f t="shared" ref="EG110" si="1479">SUM(EF110)+EG111+1</f>
        <v>39</v>
      </c>
      <c r="EH110" s="364">
        <f t="shared" ref="EH110" si="1480">SUM(EG110)+EH111+1</f>
        <v>40</v>
      </c>
      <c r="EI110" s="364">
        <f t="shared" ref="EI110" si="1481">SUM(EH110)+EI111+1</f>
        <v>41</v>
      </c>
      <c r="EJ110" s="364">
        <f t="shared" ref="EJ110" si="1482">SUM(EI110)+EJ111+1</f>
        <v>43</v>
      </c>
      <c r="EK110" s="364">
        <f t="shared" ref="EK110" si="1483">SUM(EJ110)+EK111+1</f>
        <v>44</v>
      </c>
      <c r="EL110" s="364">
        <f t="shared" ref="EL110" si="1484">SUM(EK110)+EL111+1</f>
        <v>45</v>
      </c>
      <c r="EM110" s="364">
        <f t="shared" ref="EM110" si="1485">SUM(EL110)+EM111+1</f>
        <v>47</v>
      </c>
      <c r="EN110" s="364">
        <f t="shared" ref="EN110" si="1486">SUM(EM110)+EN111+1</f>
        <v>48</v>
      </c>
      <c r="EO110" s="364">
        <f t="shared" ref="EO110" si="1487">SUM(EN110)+EO111+1</f>
        <v>49</v>
      </c>
      <c r="EP110" s="364">
        <f t="shared" ref="EP110" si="1488">SUM(EO110)+EP111+1</f>
        <v>51</v>
      </c>
      <c r="EQ110" s="364">
        <f t="shared" ref="EQ110" si="1489">SUM(EP110)+EQ111+1</f>
        <v>52</v>
      </c>
      <c r="ER110" s="364">
        <f t="shared" ref="ER110" si="1490">SUM(EQ110)+ER111+1</f>
        <v>53</v>
      </c>
      <c r="ES110" s="364">
        <f t="shared" ref="ES110" si="1491">SUM(ER110)+ES111+1</f>
        <v>55</v>
      </c>
      <c r="ET110" s="364">
        <f t="shared" ref="ET110" si="1492">SUM(ES110)+ET111+1</f>
        <v>56</v>
      </c>
      <c r="EU110" s="364">
        <f t="shared" ref="EU110" si="1493">SUM(ET110)+EU111+1</f>
        <v>57</v>
      </c>
      <c r="EV110" s="364">
        <f t="shared" ref="EV110" si="1494">SUM(EU110)+EV111+1</f>
        <v>59</v>
      </c>
      <c r="EW110" s="364">
        <f t="shared" ref="EW110" si="1495">SUM(EV110)+EW111+1</f>
        <v>60</v>
      </c>
      <c r="EX110" s="364">
        <f t="shared" ref="EX110" si="1496">SUM(EW110)+EX111+1</f>
        <v>61</v>
      </c>
      <c r="EY110" s="364">
        <f t="shared" ref="EY110" si="1497">SUM(EX110)+EY111+1</f>
        <v>63</v>
      </c>
      <c r="EZ110" s="364">
        <f t="shared" ref="EZ110" si="1498">SUM(EY110)+EZ111+1</f>
        <v>64</v>
      </c>
      <c r="FA110" s="364">
        <f t="shared" ref="FA110" si="1499">SUM(EZ110)+FA111+1</f>
        <v>65</v>
      </c>
      <c r="FB110" s="364">
        <f t="shared" ref="FB110" si="1500">SUM(FA110)+FB111+1</f>
        <v>67</v>
      </c>
      <c r="FC110" s="364">
        <f t="shared" ref="FC110" si="1501">SUM(FB110)+FC111+1</f>
        <v>68</v>
      </c>
      <c r="FD110" s="364">
        <f t="shared" ref="FD110" si="1502">SUM(FC110)+FD111+1</f>
        <v>69</v>
      </c>
      <c r="FE110" s="361"/>
      <c r="FF110" s="361"/>
      <c r="FG110" s="361"/>
      <c r="FH110" s="361"/>
      <c r="FI110" s="361"/>
      <c r="FJ110" s="361"/>
      <c r="FK110" s="361"/>
      <c r="FL110" s="361"/>
      <c r="FM110" s="361"/>
      <c r="FN110" s="361"/>
      <c r="FO110" s="361"/>
      <c r="FP110" s="361"/>
      <c r="FQ110" s="361"/>
      <c r="FR110" s="361"/>
      <c r="FS110" s="361"/>
      <c r="FT110" s="361"/>
      <c r="FU110" s="361"/>
      <c r="FV110" s="361"/>
      <c r="FW110" s="361"/>
      <c r="FX110" s="361"/>
      <c r="FY110" s="361"/>
      <c r="FZ110" s="361"/>
      <c r="GA110" s="361"/>
      <c r="GB110" s="361"/>
      <c r="GC110" s="361"/>
      <c r="GD110" s="361"/>
      <c r="GE110" s="361"/>
      <c r="GF110" s="361"/>
      <c r="GG110" s="297"/>
      <c r="GH110" s="297"/>
      <c r="GI110" s="297"/>
      <c r="GJ110" s="297"/>
      <c r="GK110" s="297"/>
      <c r="GL110" s="297"/>
      <c r="GM110" s="297"/>
      <c r="GN110" s="297"/>
      <c r="GO110" s="297"/>
      <c r="GP110" s="297"/>
      <c r="GQ110" s="297"/>
      <c r="GR110" s="297"/>
      <c r="GS110" s="297"/>
      <c r="GT110" s="297"/>
      <c r="GU110" s="297"/>
      <c r="GV110" s="297"/>
      <c r="GW110" s="297"/>
      <c r="GX110" s="297"/>
      <c r="GY110" s="297"/>
      <c r="GZ110" s="297"/>
    </row>
    <row r="111" spans="1:211" s="347" customFormat="1" ht="15" customHeight="1" thickBot="1" x14ac:dyDescent="0.25">
      <c r="A111" s="192">
        <f>SWDATA!O96</f>
        <v>0</v>
      </c>
      <c r="B111" s="192">
        <f>SWDATA!M96</f>
        <v>0</v>
      </c>
      <c r="C111" s="201">
        <f>IF(AND(SWDATA!M96=1,SWDATA!Q96="promotions"),SWDATA!P96,0)</f>
        <v>0</v>
      </c>
      <c r="D111" s="200">
        <f>ROW(SWDATA!M96)</f>
        <v>96</v>
      </c>
      <c r="E111" s="202">
        <f ca="1">IF(AND(B111=1,UPPER(HLOOKUP(D111,'Metrics &amp; Attributes View'!$13:$31,19,0))="SBOM"),1,0)</f>
        <v>0</v>
      </c>
      <c r="F111" s="203">
        <f t="shared" si="1232"/>
        <v>1</v>
      </c>
      <c r="G111" s="192" t="str">
        <f t="shared" si="1233"/>
        <v/>
      </c>
      <c r="H111" s="204"/>
      <c r="I111" s="382"/>
      <c r="J111" s="237">
        <f t="shared" si="1234"/>
        <v>0</v>
      </c>
      <c r="K111" s="238" t="str">
        <f t="shared" si="1235"/>
        <v/>
      </c>
      <c r="L111" s="338"/>
      <c r="M111" s="342"/>
      <c r="N111" s="336" t="str">
        <f>IF(LEN(SWDATA!F96)=0,"",N110)</f>
        <v/>
      </c>
      <c r="O111" s="295" t="str">
        <f>IF(LEN(SWDATA!G96)=0,"",O110)</f>
        <v/>
      </c>
      <c r="P111" s="296" t="str">
        <f>IF(LEN(SWDATA!C96)=0,"",SWDATA!C96)</f>
        <v/>
      </c>
      <c r="Q111" s="310" t="str">
        <f t="shared" si="1159"/>
        <v/>
      </c>
      <c r="R111" s="223" t="s">
        <v>262</v>
      </c>
      <c r="S111" s="224" t="s">
        <v>579</v>
      </c>
      <c r="T111" s="224"/>
      <c r="U111" s="263" t="s">
        <v>591</v>
      </c>
      <c r="V111" s="205" t="s">
        <v>221</v>
      </c>
      <c r="W111" s="265">
        <f>IF(OR(Is_Loading,LEN($A111)=0),"",SWDATA!P96)</f>
        <v>0</v>
      </c>
      <c r="X111" s="266">
        <f>IF(OR(Is_Loading,LEN($A111)=0),"",SWDATA!Q96)</f>
        <v>0</v>
      </c>
      <c r="Y111" s="266">
        <f>IF(OR(Is_Loading,LEN($A111)=0),"",SWDATA!R96)</f>
        <v>0</v>
      </c>
      <c r="Z111" s="265" t="str">
        <f t="shared" si="1466"/>
        <v/>
      </c>
      <c r="AA111" s="265">
        <f>IF(OR(Is_Loading,LEN($A111)=0),"",SWDATA!T96)</f>
        <v>0</v>
      </c>
      <c r="AB111" s="266">
        <f>IF(OR(Is_Loading,LEN($A111)=0),"",SWDATA!U96)</f>
        <v>0</v>
      </c>
      <c r="AC111" s="266">
        <f>IF(OR(Is_Loading,LEN($A111)=0),"",SWDATA!V96)</f>
        <v>0</v>
      </c>
      <c r="AD111" s="265" t="str">
        <f t="shared" si="1237"/>
        <v/>
      </c>
      <c r="AE111" s="265">
        <f>IF(OR(Is_Loading,LEN($A111)=0),"",SWDATA!X96)</f>
        <v>0</v>
      </c>
      <c r="AF111" s="266">
        <f>IF(OR(Is_Loading,LEN($A111)=0),"",SWDATA!Y96)</f>
        <v>0</v>
      </c>
      <c r="AG111" s="266">
        <f>IF(OR(Is_Loading,LEN($A111)=0),"",SWDATA!Z96)</f>
        <v>0</v>
      </c>
      <c r="AH111" s="265" t="str">
        <f t="shared" si="1238"/>
        <v/>
      </c>
      <c r="AI111" s="265">
        <f>IF(OR(Is_Loading,LEN($A111)=0),"",SWDATA!AB96)</f>
        <v>0</v>
      </c>
      <c r="AJ111" s="266">
        <f>IF(OR(Is_Loading,LEN($A111)=0),"",SWDATA!AC96)</f>
        <v>0</v>
      </c>
      <c r="AK111" s="266">
        <f>IF(OR(Is_Loading,LEN($A111)=0),"",SWDATA!AD96)</f>
        <v>0</v>
      </c>
      <c r="AL111" s="265" t="str">
        <f t="shared" si="1239"/>
        <v/>
      </c>
      <c r="AM111" s="265">
        <f>IF(OR(Is_Loading,LEN($A111)=0),"",SWDATA!AF96)</f>
        <v>0</v>
      </c>
      <c r="AN111" s="266">
        <f>IF(OR(Is_Loading,LEN($A111)=0),"",SWDATA!AG96)</f>
        <v>0</v>
      </c>
      <c r="AO111" s="320">
        <f>IF(OR(Is_Loading,LEN($A111)=0),"",SWDATA!AH96)</f>
        <v>0</v>
      </c>
      <c r="AP111" s="317" t="str">
        <f t="shared" si="1240"/>
        <v/>
      </c>
      <c r="AQ111" s="265">
        <f>IF(OR(Is_Loading,LEN($A111)=0),"",SWDATA!AJ96)</f>
        <v>0</v>
      </c>
      <c r="AR111" s="266">
        <f>IF(OR(Is_Loading,LEN($A111)=0),"",SWDATA!AK96)</f>
        <v>0</v>
      </c>
      <c r="AS111" s="266">
        <f>IF(OR(Is_Loading,LEN($A111)=0),"",SWDATA!AL96)</f>
        <v>0</v>
      </c>
      <c r="AT111" s="265" t="str">
        <f t="shared" si="1241"/>
        <v/>
      </c>
      <c r="AU111" s="265">
        <f>IF(OR(Is_Loading,LEN($A111)=0),"",SWDATA!AN96)</f>
        <v>0</v>
      </c>
      <c r="AV111" s="266">
        <f>IF(OR(Is_Loading,LEN($A111)=0),"",SWDATA!AO96)</f>
        <v>0</v>
      </c>
      <c r="AW111" s="266">
        <f>IF(OR(Is_Loading,LEN($A111)=0),"",SWDATA!AP96)</f>
        <v>0</v>
      </c>
      <c r="AX111" s="265" t="str">
        <f t="shared" si="1242"/>
        <v/>
      </c>
      <c r="AY111" s="265">
        <f>IF(OR(Is_Loading,LEN($A111)=0),"",SWDATA!AR96)</f>
        <v>0</v>
      </c>
      <c r="AZ111" s="266">
        <f>IF(OR(Is_Loading,LEN($A111)=0),"",SWDATA!AS96)</f>
        <v>0</v>
      </c>
      <c r="BA111" s="266">
        <f>IF(OR(Is_Loading,LEN($A111)=0),"",SWDATA!AT96)</f>
        <v>0</v>
      </c>
      <c r="BB111" s="265" t="str">
        <f t="shared" si="1243"/>
        <v/>
      </c>
      <c r="BC111" s="265">
        <f>IF(OR(Is_Loading,LEN($A111)=0),"",SWDATA!AV96)</f>
        <v>0</v>
      </c>
      <c r="BD111" s="266">
        <f>IF(OR(Is_Loading,LEN($A111)=0),"",SWDATA!AW96)</f>
        <v>0</v>
      </c>
      <c r="BE111" s="320">
        <f>IF(OR(Is_Loading,LEN($A111)=0),"",SWDATA!AX96)</f>
        <v>0</v>
      </c>
      <c r="BF111" s="317" t="str">
        <f t="shared" si="1244"/>
        <v/>
      </c>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374"/>
      <c r="DP111" s="374"/>
      <c r="DQ111" s="374"/>
      <c r="DR111" s="374"/>
      <c r="DS111" s="361"/>
      <c r="DT111" s="375"/>
      <c r="DU111" s="364"/>
      <c r="DV111" s="364"/>
      <c r="DW111" s="364"/>
      <c r="DX111" s="364">
        <v>1</v>
      </c>
      <c r="DY111" s="364">
        <f t="shared" ref="DY111:DY113" si="1503">DV111</f>
        <v>0</v>
      </c>
      <c r="DZ111" s="364">
        <f t="shared" ref="DZ111:DZ113" si="1504">DW111</f>
        <v>0</v>
      </c>
      <c r="EA111" s="364">
        <f t="shared" ref="EA111:EA113" si="1505">DX111</f>
        <v>1</v>
      </c>
      <c r="EB111" s="364">
        <f t="shared" ref="EB111:EB113" si="1506">DY111</f>
        <v>0</v>
      </c>
      <c r="EC111" s="364">
        <f t="shared" ref="EC111:EC113" si="1507">DZ111</f>
        <v>0</v>
      </c>
      <c r="ED111" s="364">
        <f t="shared" ref="ED111:ED113" si="1508">EA111</f>
        <v>1</v>
      </c>
      <c r="EE111" s="364">
        <f t="shared" ref="EE111:EE113" si="1509">EB111</f>
        <v>0</v>
      </c>
      <c r="EF111" s="364">
        <f t="shared" ref="EF111:EF113" si="1510">EC111</f>
        <v>0</v>
      </c>
      <c r="EG111" s="364">
        <f t="shared" ref="EG111:EG113" si="1511">ED111</f>
        <v>1</v>
      </c>
      <c r="EH111" s="364">
        <f t="shared" ref="EH111:EH113" si="1512">EE111</f>
        <v>0</v>
      </c>
      <c r="EI111" s="364">
        <f t="shared" ref="EI111:EI113" si="1513">EF111</f>
        <v>0</v>
      </c>
      <c r="EJ111" s="364">
        <f t="shared" ref="EJ111:EJ113" si="1514">EG111</f>
        <v>1</v>
      </c>
      <c r="EK111" s="364">
        <f t="shared" ref="EK111:EK113" si="1515">EH111</f>
        <v>0</v>
      </c>
      <c r="EL111" s="364">
        <f t="shared" ref="EL111:EL113" si="1516">EI111</f>
        <v>0</v>
      </c>
      <c r="EM111" s="364">
        <f t="shared" ref="EM111:EM113" si="1517">EJ111</f>
        <v>1</v>
      </c>
      <c r="EN111" s="364">
        <f t="shared" ref="EN111:EN113" si="1518">EK111</f>
        <v>0</v>
      </c>
      <c r="EO111" s="364">
        <f t="shared" ref="EO111:EO113" si="1519">EL111</f>
        <v>0</v>
      </c>
      <c r="EP111" s="364">
        <f t="shared" ref="EP111:EP113" si="1520">EM111</f>
        <v>1</v>
      </c>
      <c r="EQ111" s="364">
        <f t="shared" ref="EQ111:EQ113" si="1521">EN111</f>
        <v>0</v>
      </c>
      <c r="ER111" s="364">
        <f t="shared" ref="ER111:ER113" si="1522">EO111</f>
        <v>0</v>
      </c>
      <c r="ES111" s="364">
        <f t="shared" ref="ES111:ES113" si="1523">EP111</f>
        <v>1</v>
      </c>
      <c r="ET111" s="364">
        <f t="shared" ref="ET111:ET113" si="1524">EQ111</f>
        <v>0</v>
      </c>
      <c r="EU111" s="364">
        <f t="shared" ref="EU111:EU113" si="1525">ER111</f>
        <v>0</v>
      </c>
      <c r="EV111" s="364">
        <f t="shared" ref="EV111:EV113" si="1526">ES111</f>
        <v>1</v>
      </c>
      <c r="EW111" s="364">
        <f t="shared" ref="EW111:EW113" si="1527">ET111</f>
        <v>0</v>
      </c>
      <c r="EX111" s="364">
        <f t="shared" ref="EX111:EX113" si="1528">EU111</f>
        <v>0</v>
      </c>
      <c r="EY111" s="364">
        <f t="shared" ref="EY111:EY113" si="1529">EV111</f>
        <v>1</v>
      </c>
      <c r="EZ111" s="364">
        <f t="shared" ref="EZ111:EZ113" si="1530">EW111</f>
        <v>0</v>
      </c>
      <c r="FA111" s="364">
        <f t="shared" ref="FA111:FA113" si="1531">EX111</f>
        <v>0</v>
      </c>
      <c r="FB111" s="364">
        <f t="shared" ref="FB111:FB113" si="1532">EY111</f>
        <v>1</v>
      </c>
      <c r="FC111" s="364">
        <f t="shared" ref="FC111:FC113" si="1533">EZ111</f>
        <v>0</v>
      </c>
      <c r="FD111" s="364">
        <f t="shared" ref="FD111:FD113" si="1534">FA111</f>
        <v>0</v>
      </c>
      <c r="FE111" s="377"/>
      <c r="FF111" s="361"/>
      <c r="FG111" s="361"/>
      <c r="FH111" s="361"/>
      <c r="FI111" s="361"/>
      <c r="FJ111" s="361"/>
      <c r="FK111" s="361"/>
      <c r="FL111" s="361"/>
      <c r="FM111" s="361"/>
      <c r="FN111" s="361"/>
      <c r="FO111" s="361"/>
      <c r="FP111" s="361"/>
      <c r="FQ111" s="361"/>
      <c r="FR111" s="361"/>
      <c r="FS111" s="361"/>
      <c r="FT111" s="361"/>
      <c r="FU111" s="361"/>
      <c r="FV111" s="361"/>
      <c r="FW111" s="361"/>
      <c r="FX111" s="361"/>
      <c r="FY111" s="361"/>
      <c r="FZ111" s="361"/>
      <c r="GA111" s="361"/>
      <c r="GB111" s="361"/>
      <c r="GC111" s="361"/>
      <c r="GD111" s="361"/>
      <c r="GE111" s="361"/>
      <c r="GF111" s="361"/>
      <c r="GG111" s="297"/>
      <c r="GH111" s="297"/>
      <c r="GI111" s="297"/>
      <c r="GJ111" s="297"/>
      <c r="GK111" s="297"/>
      <c r="GL111" s="297"/>
      <c r="GM111" s="297"/>
      <c r="GN111" s="297"/>
      <c r="GO111" s="297"/>
      <c r="GP111" s="297"/>
      <c r="GQ111" s="297"/>
      <c r="GR111" s="297"/>
      <c r="GS111" s="297"/>
      <c r="GT111" s="297"/>
      <c r="GU111" s="297"/>
      <c r="GV111" s="297"/>
      <c r="GW111" s="297"/>
      <c r="GX111" s="297"/>
      <c r="GY111" s="297"/>
      <c r="GZ111" s="297"/>
      <c r="HA111" s="297"/>
      <c r="HB111" s="297"/>
      <c r="HC111" s="297"/>
    </row>
    <row r="112" spans="1:211" s="347" customFormat="1" ht="15" customHeight="1" thickTop="1" x14ac:dyDescent="0.2">
      <c r="A112" s="192">
        <f>SWDATA!O97</f>
        <v>0</v>
      </c>
      <c r="B112" s="192">
        <f>SWDATA!M97</f>
        <v>0</v>
      </c>
      <c r="C112" s="201">
        <f>IF(AND(SWDATA!M97=1,SWDATA!Q97="promotions"),SWDATA!P97,0)</f>
        <v>0</v>
      </c>
      <c r="D112" s="200">
        <f>ROW(SWDATA!M97)</f>
        <v>97</v>
      </c>
      <c r="E112" s="202">
        <f t="shared" ref="E112:E115" si="1535">B112</f>
        <v>0</v>
      </c>
      <c r="F112" s="203">
        <f t="shared" si="1232"/>
        <v>1</v>
      </c>
      <c r="G112" s="192" t="str">
        <f t="shared" si="1233"/>
        <v/>
      </c>
      <c r="H112" s="204"/>
      <c r="I112" s="382"/>
      <c r="J112" s="237">
        <f t="shared" si="1234"/>
        <v>0</v>
      </c>
      <c r="K112" s="238" t="str">
        <f t="shared" si="1235"/>
        <v/>
      </c>
      <c r="L112" s="338"/>
      <c r="M112" s="341"/>
      <c r="N112" s="336" t="str">
        <f>IF(LEN(SWDATA!F97)=0,"",N111)</f>
        <v/>
      </c>
      <c r="O112" s="295" t="str">
        <f>IF(LEN(SWDATA!G97)=0,"",O111)</f>
        <v/>
      </c>
      <c r="P112" s="296" t="str">
        <f>IF(LEN(SWDATA!C97)=0,"",SWDATA!C97)</f>
        <v/>
      </c>
      <c r="Q112" s="310" t="str">
        <f t="shared" si="1159"/>
        <v/>
      </c>
      <c r="R112" s="223" t="s">
        <v>261</v>
      </c>
      <c r="S112" s="224" t="s">
        <v>485</v>
      </c>
      <c r="T112" s="224"/>
      <c r="U112" s="264" t="s">
        <v>581</v>
      </c>
      <c r="V112" s="205" t="s">
        <v>221</v>
      </c>
      <c r="W112" s="265">
        <f>IF(OR(Is_Loading,LEN($A112)=0),"",SWDATA!P97)</f>
        <v>0</v>
      </c>
      <c r="X112" s="266">
        <f>IF(OR(Is_Loading,LEN($A112)=0),"",SWDATA!Q97)</f>
        <v>0</v>
      </c>
      <c r="Y112" s="266">
        <f>IF(OR(Is_Loading,LEN($A112)=0),"",SWDATA!R97)</f>
        <v>0</v>
      </c>
      <c r="Z112" s="265" t="str">
        <f t="shared" ref="Z112" si="1536">IF($A112=0,"",CHOOSE($F112,SUM(W112:Y112),SUM(W112:Y112)/3,Y112))</f>
        <v/>
      </c>
      <c r="AA112" s="265">
        <f>IF(OR(Is_Loading,LEN($A112)=0),"",SWDATA!T97)</f>
        <v>0</v>
      </c>
      <c r="AB112" s="266">
        <f>IF(OR(Is_Loading,LEN($A112)=0),"",SWDATA!U97)</f>
        <v>0</v>
      </c>
      <c r="AC112" s="266">
        <f>IF(OR(Is_Loading,LEN($A112)=0),"",SWDATA!V97)</f>
        <v>0</v>
      </c>
      <c r="AD112" s="265" t="str">
        <f t="shared" si="1237"/>
        <v/>
      </c>
      <c r="AE112" s="265">
        <f>IF(OR(Is_Loading,LEN($A112)=0),"",SWDATA!X97)</f>
        <v>0</v>
      </c>
      <c r="AF112" s="266">
        <f>IF(OR(Is_Loading,LEN($A112)=0),"",SWDATA!Y97)</f>
        <v>0</v>
      </c>
      <c r="AG112" s="266">
        <f>IF(OR(Is_Loading,LEN($A112)=0),"",SWDATA!Z97)</f>
        <v>0</v>
      </c>
      <c r="AH112" s="265" t="str">
        <f t="shared" si="1238"/>
        <v/>
      </c>
      <c r="AI112" s="265">
        <f>IF(OR(Is_Loading,LEN($A112)=0),"",SWDATA!AB97)</f>
        <v>0</v>
      </c>
      <c r="AJ112" s="266">
        <f>IF(OR(Is_Loading,LEN($A112)=0),"",SWDATA!AC97)</f>
        <v>0</v>
      </c>
      <c r="AK112" s="266">
        <f>IF(OR(Is_Loading,LEN($A112)=0),"",SWDATA!AD97)</f>
        <v>0</v>
      </c>
      <c r="AL112" s="265" t="str">
        <f t="shared" si="1239"/>
        <v/>
      </c>
      <c r="AM112" s="265">
        <f>IF(OR(Is_Loading,LEN($A112)=0),"",SWDATA!AF97)</f>
        <v>0</v>
      </c>
      <c r="AN112" s="266">
        <f>IF(OR(Is_Loading,LEN($A112)=0),"",SWDATA!AG97)</f>
        <v>0</v>
      </c>
      <c r="AO112" s="320">
        <f>IF(OR(Is_Loading,LEN($A112)=0),"",SWDATA!AH97)</f>
        <v>0</v>
      </c>
      <c r="AP112" s="317" t="str">
        <f t="shared" si="1240"/>
        <v/>
      </c>
      <c r="AQ112" s="265">
        <f>IF(OR(Is_Loading,LEN($A112)=0),"",SWDATA!AJ97)</f>
        <v>0</v>
      </c>
      <c r="AR112" s="266">
        <f>IF(OR(Is_Loading,LEN($A112)=0),"",SWDATA!AK97)</f>
        <v>0</v>
      </c>
      <c r="AS112" s="266">
        <f>IF(OR(Is_Loading,LEN($A112)=0),"",SWDATA!AL97)</f>
        <v>0</v>
      </c>
      <c r="AT112" s="265" t="str">
        <f t="shared" si="1241"/>
        <v/>
      </c>
      <c r="AU112" s="265">
        <f>IF(OR(Is_Loading,LEN($A112)=0),"",SWDATA!AN97)</f>
        <v>0</v>
      </c>
      <c r="AV112" s="266">
        <f>IF(OR(Is_Loading,LEN($A112)=0),"",SWDATA!AO97)</f>
        <v>0</v>
      </c>
      <c r="AW112" s="266">
        <f>IF(OR(Is_Loading,LEN($A112)=0),"",SWDATA!AP97)</f>
        <v>0</v>
      </c>
      <c r="AX112" s="265" t="str">
        <f t="shared" si="1242"/>
        <v/>
      </c>
      <c r="AY112" s="265">
        <f>IF(OR(Is_Loading,LEN($A112)=0),"",SWDATA!AR97)</f>
        <v>0</v>
      </c>
      <c r="AZ112" s="266">
        <f>IF(OR(Is_Loading,LEN($A112)=0),"",SWDATA!AS97)</f>
        <v>0</v>
      </c>
      <c r="BA112" s="266">
        <f>IF(OR(Is_Loading,LEN($A112)=0),"",SWDATA!AT97)</f>
        <v>0</v>
      </c>
      <c r="BB112" s="265" t="str">
        <f t="shared" si="1243"/>
        <v/>
      </c>
      <c r="BC112" s="265">
        <f>IF(OR(Is_Loading,LEN($A112)=0),"",SWDATA!AV97)</f>
        <v>0</v>
      </c>
      <c r="BD112" s="266">
        <f>IF(OR(Is_Loading,LEN($A112)=0),"",SWDATA!AW97)</f>
        <v>0</v>
      </c>
      <c r="BE112" s="320">
        <f>IF(OR(Is_Loading,LEN($A112)=0),"",SWDATA!AX97)</f>
        <v>0</v>
      </c>
      <c r="BF112" s="317" t="str">
        <f t="shared" si="1244"/>
        <v/>
      </c>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s="201"/>
      <c r="CO112" s="201"/>
      <c r="CP112" s="201"/>
      <c r="CQ112" s="201"/>
      <c r="CR112" s="201"/>
      <c r="CS112" s="201"/>
      <c r="CT112" s="201"/>
      <c r="CU112" s="201"/>
      <c r="CV112" s="201"/>
      <c r="CW112" s="201"/>
      <c r="CX112" s="201"/>
      <c r="CY112" s="201"/>
      <c r="CZ112" s="201"/>
      <c r="DA112" s="201"/>
      <c r="DB112" s="201"/>
      <c r="DC112" s="201"/>
      <c r="DD112" s="201"/>
      <c r="DE112" s="201"/>
      <c r="DF112" s="201"/>
      <c r="DG112" s="201"/>
      <c r="DH112" s="201"/>
      <c r="DI112" s="201"/>
      <c r="DJ112" s="201"/>
      <c r="DK112" s="201"/>
      <c r="DL112" s="201"/>
      <c r="DM112" s="201"/>
      <c r="DN112" s="201"/>
      <c r="DO112" s="374"/>
      <c r="DP112" s="374"/>
      <c r="DQ112" s="374"/>
      <c r="DR112" s="374"/>
      <c r="DS112" s="361"/>
      <c r="DT112" s="361"/>
      <c r="DU112" s="364"/>
      <c r="DV112" s="364"/>
      <c r="DW112" s="364"/>
      <c r="DX112" s="364">
        <v>1</v>
      </c>
      <c r="DY112" s="364">
        <f t="shared" si="1503"/>
        <v>0</v>
      </c>
      <c r="DZ112" s="364">
        <f t="shared" si="1504"/>
        <v>0</v>
      </c>
      <c r="EA112" s="364">
        <f t="shared" si="1505"/>
        <v>1</v>
      </c>
      <c r="EB112" s="364">
        <f t="shared" si="1506"/>
        <v>0</v>
      </c>
      <c r="EC112" s="364">
        <f t="shared" si="1507"/>
        <v>0</v>
      </c>
      <c r="ED112" s="364">
        <f t="shared" si="1508"/>
        <v>1</v>
      </c>
      <c r="EE112" s="364">
        <f t="shared" si="1509"/>
        <v>0</v>
      </c>
      <c r="EF112" s="364">
        <f t="shared" si="1510"/>
        <v>0</v>
      </c>
      <c r="EG112" s="364">
        <f t="shared" si="1511"/>
        <v>1</v>
      </c>
      <c r="EH112" s="364">
        <f t="shared" si="1512"/>
        <v>0</v>
      </c>
      <c r="EI112" s="364">
        <f t="shared" si="1513"/>
        <v>0</v>
      </c>
      <c r="EJ112" s="364">
        <f t="shared" si="1514"/>
        <v>1</v>
      </c>
      <c r="EK112" s="364">
        <f t="shared" si="1515"/>
        <v>0</v>
      </c>
      <c r="EL112" s="364">
        <f t="shared" si="1516"/>
        <v>0</v>
      </c>
      <c r="EM112" s="364">
        <f t="shared" si="1517"/>
        <v>1</v>
      </c>
      <c r="EN112" s="364">
        <f t="shared" si="1518"/>
        <v>0</v>
      </c>
      <c r="EO112" s="364">
        <f t="shared" si="1519"/>
        <v>0</v>
      </c>
      <c r="EP112" s="364">
        <f t="shared" si="1520"/>
        <v>1</v>
      </c>
      <c r="EQ112" s="364">
        <f t="shared" si="1521"/>
        <v>0</v>
      </c>
      <c r="ER112" s="364">
        <f t="shared" si="1522"/>
        <v>0</v>
      </c>
      <c r="ES112" s="364">
        <f t="shared" si="1523"/>
        <v>1</v>
      </c>
      <c r="ET112" s="364">
        <f t="shared" si="1524"/>
        <v>0</v>
      </c>
      <c r="EU112" s="364">
        <f t="shared" si="1525"/>
        <v>0</v>
      </c>
      <c r="EV112" s="364">
        <f t="shared" si="1526"/>
        <v>1</v>
      </c>
      <c r="EW112" s="364">
        <f t="shared" si="1527"/>
        <v>0</v>
      </c>
      <c r="EX112" s="364">
        <f t="shared" si="1528"/>
        <v>0</v>
      </c>
      <c r="EY112" s="364">
        <f t="shared" si="1529"/>
        <v>1</v>
      </c>
      <c r="EZ112" s="364">
        <f t="shared" si="1530"/>
        <v>0</v>
      </c>
      <c r="FA112" s="364">
        <f t="shared" si="1531"/>
        <v>0</v>
      </c>
      <c r="FB112" s="364">
        <f t="shared" si="1532"/>
        <v>1</v>
      </c>
      <c r="FC112" s="364">
        <f t="shared" si="1533"/>
        <v>0</v>
      </c>
      <c r="FD112" s="364">
        <f t="shared" si="1534"/>
        <v>0</v>
      </c>
      <c r="FE112" s="361"/>
      <c r="FF112" s="361"/>
      <c r="FG112" s="361"/>
      <c r="FH112" s="361"/>
      <c r="FI112" s="361"/>
      <c r="FJ112" s="361"/>
      <c r="FK112" s="361"/>
      <c r="FL112" s="361"/>
      <c r="FM112" s="361"/>
      <c r="FN112" s="361"/>
      <c r="FO112" s="361"/>
      <c r="FP112" s="361"/>
      <c r="FQ112" s="361"/>
      <c r="FR112" s="361"/>
      <c r="FS112" s="361"/>
      <c r="FT112" s="361"/>
      <c r="FU112" s="361"/>
      <c r="FV112" s="361"/>
      <c r="FW112" s="361"/>
      <c r="FX112" s="361"/>
      <c r="FY112" s="361"/>
      <c r="FZ112" s="361"/>
      <c r="GA112" s="361"/>
      <c r="GB112" s="361"/>
      <c r="GC112" s="361"/>
      <c r="GD112" s="361"/>
      <c r="GE112" s="361"/>
      <c r="GF112" s="361"/>
      <c r="GG112" s="297"/>
      <c r="GH112" s="297"/>
      <c r="GI112" s="297"/>
      <c r="GJ112" s="297"/>
      <c r="GK112" s="297"/>
      <c r="GL112" s="297"/>
      <c r="GM112" s="297"/>
      <c r="GN112" s="297"/>
      <c r="GO112" s="297"/>
      <c r="GP112" s="297"/>
      <c r="GQ112" s="297"/>
      <c r="GR112" s="297"/>
      <c r="GS112" s="297"/>
      <c r="GT112" s="297"/>
      <c r="GU112" s="297"/>
      <c r="GV112" s="297"/>
      <c r="GW112" s="297"/>
      <c r="GX112" s="297"/>
      <c r="GY112" s="297"/>
      <c r="GZ112" s="297"/>
    </row>
    <row r="113" spans="1:211" s="390" customFormat="1" ht="15" customHeight="1" thickBot="1" x14ac:dyDescent="0.25">
      <c r="A113" s="389">
        <f>SWDATA!O98</f>
        <v>0</v>
      </c>
      <c r="B113" s="389">
        <f>SWDATA!M98</f>
        <v>0</v>
      </c>
      <c r="C113" s="390">
        <f>IF(AND(SWDATA!M98=1,SWDATA!Q98="promotions"),SWDATA!P98,0)</f>
        <v>0</v>
      </c>
      <c r="D113" s="391">
        <f>ROW(SWDATA!M98)</f>
        <v>98</v>
      </c>
      <c r="E113" s="392">
        <f t="shared" si="1535"/>
        <v>0</v>
      </c>
      <c r="F113" s="393">
        <f t="shared" si="1232"/>
        <v>1</v>
      </c>
      <c r="G113" s="389" t="str">
        <f t="shared" si="1233"/>
        <v/>
      </c>
      <c r="H113" s="394"/>
      <c r="I113" s="395"/>
      <c r="J113" s="396">
        <f t="shared" si="1234"/>
        <v>0</v>
      </c>
      <c r="K113" s="397" t="str">
        <f t="shared" si="1235"/>
        <v/>
      </c>
      <c r="L113" s="398"/>
      <c r="M113" s="399"/>
      <c r="N113" s="400" t="str">
        <f>IF(LEN(SWDATA!F98)=0,"",N112)</f>
        <v/>
      </c>
      <c r="O113" s="401" t="str">
        <f>IF(LEN(SWDATA!G98)=0,"",O112)</f>
        <v/>
      </c>
      <c r="P113" s="402" t="str">
        <f>IF(LEN(SWDATA!C98)=0,"",SWDATA!C98)</f>
        <v/>
      </c>
      <c r="Q113" s="403" t="str">
        <f t="shared" si="1159"/>
        <v/>
      </c>
      <c r="R113" s="404" t="s">
        <v>261</v>
      </c>
      <c r="S113" s="405" t="s">
        <v>485</v>
      </c>
      <c r="T113" s="405"/>
      <c r="U113" s="406" t="s">
        <v>590</v>
      </c>
      <c r="V113" s="407" t="s">
        <v>221</v>
      </c>
      <c r="W113" s="408">
        <f>IF(OR(Is_Loading,LEN($A113)=0),"",SWDATA!P98)</f>
        <v>0</v>
      </c>
      <c r="X113" s="409">
        <f>IF(OR(Is_Loading,LEN($A113)=0),"",SWDATA!Q98)</f>
        <v>0</v>
      </c>
      <c r="Y113" s="409">
        <f>IF(OR(Is_Loading,LEN($A113)=0),"",SWDATA!R98)</f>
        <v>0</v>
      </c>
      <c r="Z113" s="408" t="str">
        <f t="shared" ref="Z113" si="1537">IF($A113=0,"",CHOOSE($F113,SUM(W113:Y113),SUM(W113:Y113)/3,Y113))</f>
        <v/>
      </c>
      <c r="AA113" s="408">
        <f>IF(OR(Is_Loading,LEN($A113)=0),"",SWDATA!T98)</f>
        <v>0</v>
      </c>
      <c r="AB113" s="409">
        <f>IF(OR(Is_Loading,LEN($A113)=0),"",SWDATA!U98)</f>
        <v>0</v>
      </c>
      <c r="AC113" s="409">
        <f>IF(OR(Is_Loading,LEN($A113)=0),"",SWDATA!V98)</f>
        <v>0</v>
      </c>
      <c r="AD113" s="408" t="str">
        <f t="shared" si="1237"/>
        <v/>
      </c>
      <c r="AE113" s="408">
        <f>IF(OR(Is_Loading,LEN($A113)=0),"",SWDATA!X98)</f>
        <v>0</v>
      </c>
      <c r="AF113" s="409">
        <f>IF(OR(Is_Loading,LEN($A113)=0),"",SWDATA!Y98)</f>
        <v>0</v>
      </c>
      <c r="AG113" s="409">
        <f>IF(OR(Is_Loading,LEN($A113)=0),"",SWDATA!Z98)</f>
        <v>0</v>
      </c>
      <c r="AH113" s="408" t="str">
        <f t="shared" si="1238"/>
        <v/>
      </c>
      <c r="AI113" s="408">
        <f>IF(OR(Is_Loading,LEN($A113)=0),"",SWDATA!AB98)</f>
        <v>0</v>
      </c>
      <c r="AJ113" s="409">
        <f>IF(OR(Is_Loading,LEN($A113)=0),"",SWDATA!AC98)</f>
        <v>0</v>
      </c>
      <c r="AK113" s="409">
        <f>IF(OR(Is_Loading,LEN($A113)=0),"",SWDATA!AD98)</f>
        <v>0</v>
      </c>
      <c r="AL113" s="408" t="str">
        <f t="shared" si="1239"/>
        <v/>
      </c>
      <c r="AM113" s="408">
        <f>IF(OR(Is_Loading,LEN($A113)=0),"",SWDATA!AF98)</f>
        <v>0</v>
      </c>
      <c r="AN113" s="409">
        <f>IF(OR(Is_Loading,LEN($A113)=0),"",SWDATA!AG98)</f>
        <v>0</v>
      </c>
      <c r="AO113" s="410">
        <f>IF(OR(Is_Loading,LEN($A113)=0),"",SWDATA!AH98)</f>
        <v>0</v>
      </c>
      <c r="AP113" s="411" t="str">
        <f t="shared" si="1240"/>
        <v/>
      </c>
      <c r="AQ113" s="408">
        <f>IF(OR(Is_Loading,LEN($A113)=0),"",SWDATA!AJ98)</f>
        <v>0</v>
      </c>
      <c r="AR113" s="409">
        <f>IF(OR(Is_Loading,LEN($A113)=0),"",SWDATA!AK98)</f>
        <v>0</v>
      </c>
      <c r="AS113" s="409">
        <f>IF(OR(Is_Loading,LEN($A113)=0),"",SWDATA!AL98)</f>
        <v>0</v>
      </c>
      <c r="AT113" s="408" t="str">
        <f t="shared" si="1241"/>
        <v/>
      </c>
      <c r="AU113" s="408">
        <f>IF(OR(Is_Loading,LEN($A113)=0),"",SWDATA!AN98)</f>
        <v>0</v>
      </c>
      <c r="AV113" s="409">
        <f>IF(OR(Is_Loading,LEN($A113)=0),"",SWDATA!AO98)</f>
        <v>0</v>
      </c>
      <c r="AW113" s="409">
        <f>IF(OR(Is_Loading,LEN($A113)=0),"",SWDATA!AP98)</f>
        <v>0</v>
      </c>
      <c r="AX113" s="408" t="str">
        <f t="shared" si="1242"/>
        <v/>
      </c>
      <c r="AY113" s="408">
        <f>IF(OR(Is_Loading,LEN($A113)=0),"",SWDATA!AR98)</f>
        <v>0</v>
      </c>
      <c r="AZ113" s="409">
        <f>IF(OR(Is_Loading,LEN($A113)=0),"",SWDATA!AS98)</f>
        <v>0</v>
      </c>
      <c r="BA113" s="409">
        <f>IF(OR(Is_Loading,LEN($A113)=0),"",SWDATA!AT98)</f>
        <v>0</v>
      </c>
      <c r="BB113" s="408" t="str">
        <f t="shared" si="1243"/>
        <v/>
      </c>
      <c r="BC113" s="408">
        <f>IF(OR(Is_Loading,LEN($A113)=0),"",SWDATA!AV98)</f>
        <v>0</v>
      </c>
      <c r="BD113" s="409">
        <f>IF(OR(Is_Loading,LEN($A113)=0),"",SWDATA!AW98)</f>
        <v>0</v>
      </c>
      <c r="BE113" s="410">
        <f>IF(OR(Is_Loading,LEN($A113)=0),"",SWDATA!AX98)</f>
        <v>0</v>
      </c>
      <c r="BF113" s="411" t="str">
        <f t="shared" si="1244"/>
        <v/>
      </c>
      <c r="BG113" s="412"/>
      <c r="BH113" s="412"/>
      <c r="BI113" s="412"/>
      <c r="BJ113" s="412"/>
      <c r="BK113" s="412"/>
      <c r="BL113" s="412"/>
      <c r="BM113" s="412"/>
      <c r="BN113" s="412"/>
      <c r="BO113" s="412"/>
      <c r="BP113" s="412"/>
      <c r="BQ113" s="412"/>
      <c r="BR113" s="412"/>
      <c r="BS113" s="412"/>
      <c r="BT113" s="412"/>
      <c r="BU113" s="412"/>
      <c r="BV113" s="412"/>
      <c r="BW113" s="412"/>
      <c r="BX113" s="412"/>
      <c r="BY113" s="412"/>
      <c r="BZ113" s="412"/>
      <c r="CA113" s="412"/>
      <c r="CB113" s="412"/>
      <c r="CC113" s="412"/>
      <c r="CD113" s="412"/>
      <c r="CE113" s="412"/>
      <c r="CF113" s="412"/>
      <c r="CG113" s="412"/>
      <c r="CH113" s="412"/>
      <c r="CI113" s="412"/>
      <c r="CJ113" s="412"/>
      <c r="CK113" s="412"/>
      <c r="CL113" s="412"/>
      <c r="CM113" s="412"/>
      <c r="DO113" s="395"/>
      <c r="DP113" s="395"/>
      <c r="DQ113" s="395"/>
      <c r="DR113" s="395"/>
      <c r="DS113" s="413"/>
      <c r="DT113" s="414"/>
      <c r="DU113" s="415"/>
      <c r="DV113" s="415"/>
      <c r="DW113" s="415"/>
      <c r="DX113" s="415">
        <v>1</v>
      </c>
      <c r="DY113" s="415">
        <f t="shared" si="1503"/>
        <v>0</v>
      </c>
      <c r="DZ113" s="415">
        <f t="shared" si="1504"/>
        <v>0</v>
      </c>
      <c r="EA113" s="415">
        <f t="shared" si="1505"/>
        <v>1</v>
      </c>
      <c r="EB113" s="415">
        <f t="shared" si="1506"/>
        <v>0</v>
      </c>
      <c r="EC113" s="415">
        <f t="shared" si="1507"/>
        <v>0</v>
      </c>
      <c r="ED113" s="415">
        <f t="shared" si="1508"/>
        <v>1</v>
      </c>
      <c r="EE113" s="415">
        <f t="shared" si="1509"/>
        <v>0</v>
      </c>
      <c r="EF113" s="415">
        <f t="shared" si="1510"/>
        <v>0</v>
      </c>
      <c r="EG113" s="415">
        <f t="shared" si="1511"/>
        <v>1</v>
      </c>
      <c r="EH113" s="415">
        <f t="shared" si="1512"/>
        <v>0</v>
      </c>
      <c r="EI113" s="415">
        <f t="shared" si="1513"/>
        <v>0</v>
      </c>
      <c r="EJ113" s="415">
        <f t="shared" si="1514"/>
        <v>1</v>
      </c>
      <c r="EK113" s="415">
        <f t="shared" si="1515"/>
        <v>0</v>
      </c>
      <c r="EL113" s="415">
        <f t="shared" si="1516"/>
        <v>0</v>
      </c>
      <c r="EM113" s="415">
        <f t="shared" si="1517"/>
        <v>1</v>
      </c>
      <c r="EN113" s="415">
        <f t="shared" si="1518"/>
        <v>0</v>
      </c>
      <c r="EO113" s="415">
        <f t="shared" si="1519"/>
        <v>0</v>
      </c>
      <c r="EP113" s="415">
        <f t="shared" si="1520"/>
        <v>1</v>
      </c>
      <c r="EQ113" s="415">
        <f t="shared" si="1521"/>
        <v>0</v>
      </c>
      <c r="ER113" s="415">
        <f t="shared" si="1522"/>
        <v>0</v>
      </c>
      <c r="ES113" s="415">
        <f t="shared" si="1523"/>
        <v>1</v>
      </c>
      <c r="ET113" s="415">
        <f t="shared" si="1524"/>
        <v>0</v>
      </c>
      <c r="EU113" s="415">
        <f t="shared" si="1525"/>
        <v>0</v>
      </c>
      <c r="EV113" s="415">
        <f t="shared" si="1526"/>
        <v>1</v>
      </c>
      <c r="EW113" s="415">
        <f t="shared" si="1527"/>
        <v>0</v>
      </c>
      <c r="EX113" s="415">
        <f t="shared" si="1528"/>
        <v>0</v>
      </c>
      <c r="EY113" s="415">
        <f t="shared" si="1529"/>
        <v>1</v>
      </c>
      <c r="EZ113" s="415">
        <f t="shared" si="1530"/>
        <v>0</v>
      </c>
      <c r="FA113" s="415">
        <f t="shared" si="1531"/>
        <v>0</v>
      </c>
      <c r="FB113" s="415">
        <f t="shared" si="1532"/>
        <v>1</v>
      </c>
      <c r="FC113" s="415">
        <f t="shared" si="1533"/>
        <v>0</v>
      </c>
      <c r="FD113" s="415">
        <f t="shared" si="1534"/>
        <v>0</v>
      </c>
      <c r="FE113" s="416"/>
      <c r="FF113" s="413"/>
      <c r="FG113" s="413"/>
      <c r="FH113" s="413"/>
      <c r="FI113" s="413"/>
      <c r="FJ113" s="413"/>
      <c r="FK113" s="413"/>
      <c r="FL113" s="413"/>
      <c r="FM113" s="413"/>
      <c r="FN113" s="413"/>
      <c r="FO113" s="413"/>
      <c r="FP113" s="413"/>
      <c r="FQ113" s="413"/>
      <c r="FR113" s="413"/>
      <c r="FS113" s="413"/>
      <c r="FT113" s="413"/>
      <c r="FU113" s="413"/>
      <c r="FV113" s="413"/>
      <c r="FW113" s="413"/>
      <c r="FX113" s="413"/>
      <c r="FY113" s="413"/>
      <c r="FZ113" s="413"/>
      <c r="GA113" s="413"/>
      <c r="GB113" s="413"/>
      <c r="GC113" s="413"/>
      <c r="GD113" s="413"/>
      <c r="GE113" s="413"/>
      <c r="GF113" s="413"/>
      <c r="GG113" s="417"/>
      <c r="GH113" s="417"/>
      <c r="GI113" s="417"/>
      <c r="GJ113" s="417"/>
      <c r="GK113" s="417"/>
      <c r="GL113" s="417"/>
      <c r="GM113" s="417"/>
      <c r="GN113" s="417"/>
      <c r="GO113" s="417"/>
      <c r="GP113" s="417"/>
      <c r="GQ113" s="417"/>
      <c r="GR113" s="417"/>
      <c r="GS113" s="417"/>
      <c r="GT113" s="417"/>
      <c r="GU113" s="417"/>
      <c r="GV113" s="417"/>
      <c r="GW113" s="417"/>
      <c r="GX113" s="417"/>
      <c r="GY113" s="417"/>
      <c r="GZ113" s="417"/>
      <c r="HA113" s="417"/>
      <c r="HB113" s="417"/>
      <c r="HC113" s="417"/>
    </row>
    <row r="114" spans="1:211" s="347" customFormat="1" ht="15" customHeight="1" thickTop="1" x14ac:dyDescent="0.2">
      <c r="A114" s="192">
        <f>SWDATA!O99</f>
        <v>0</v>
      </c>
      <c r="B114" s="192">
        <f>SWDATA!M99</f>
        <v>0</v>
      </c>
      <c r="C114" s="201">
        <f>IF(AND(SWDATA!M99=1,SWDATA!Q99="promotions"),SWDATA!P99,0)</f>
        <v>0</v>
      </c>
      <c r="D114" s="200">
        <f>ROW(SWDATA!M99)</f>
        <v>99</v>
      </c>
      <c r="E114" s="202">
        <f t="shared" si="1535"/>
        <v>0</v>
      </c>
      <c r="F114" s="203">
        <f t="shared" si="1232"/>
        <v>1</v>
      </c>
      <c r="G114" s="192" t="str">
        <f t="shared" si="1233"/>
        <v/>
      </c>
      <c r="H114" s="311"/>
      <c r="I114" s="382"/>
      <c r="J114" s="237">
        <f t="shared" si="1234"/>
        <v>0</v>
      </c>
      <c r="K114" s="238" t="str">
        <f t="shared" si="1235"/>
        <v/>
      </c>
      <c r="L114" s="338"/>
      <c r="M114" s="340"/>
      <c r="N114" s="335" t="str">
        <f>IF(LEN(SWDATA!F99)=0,"",IF(LEN(SWDATA!G99)=0,"",IF($O$12="ID",MID(SWDATA!G99,FIND("|",SWDATA!G99)+1,FIND("~~",SWDATA!G99)-FIND("|",SWDATA!G99)-1),IF($O$12="Desc",RIGHT(SWDATA!G99,LEN(SWDATA!G99)-FIND("~~",SWDATA!G99)-1),RIGHT(SWDATA!G99,LEN(SWDATA!G99)-FIND("|",SWDATA!G99))))))</f>
        <v/>
      </c>
      <c r="O114" s="239" t="str">
        <f>IF(LEN(SWDATA!G99)=0,"",IF(LEN(SWDATA!H99)=0,"",IF($O$12="ID",MID(SWDATA!H99,FIND("|",SWDATA!H99)+1,FIND("~~",SWDATA!H99)-FIND("|",SWDATA!H99)-1),IF($O$12="Desc",RIGHT(SWDATA!H99,LEN(SWDATA!H99)-FIND("~~",SWDATA!H99)-1),RIGHT(SWDATA!H99,LEN(SWDATA!H99)-FIND("|",SWDATA!H99))))))</f>
        <v/>
      </c>
      <c r="P114" s="252" t="str">
        <f>IF(LEN(SWDATA!C99)=0,"",SWDATA!C99)</f>
        <v/>
      </c>
      <c r="Q114" s="310" t="str">
        <f t="shared" si="1159"/>
        <v/>
      </c>
      <c r="R114" s="223" t="s">
        <v>261</v>
      </c>
      <c r="S114" s="224" t="s">
        <v>485</v>
      </c>
      <c r="T114" s="224"/>
      <c r="U114" s="263" t="s">
        <v>583</v>
      </c>
      <c r="V114" s="205" t="s">
        <v>221</v>
      </c>
      <c r="W114" s="265">
        <f>IF(OR(Is_Loading,LEN($A114)=0),"",SWDATA!P99)</f>
        <v>0</v>
      </c>
      <c r="X114" s="266">
        <f>IF(OR(Is_Loading,LEN($A114)=0),"",SWDATA!Q99)</f>
        <v>0</v>
      </c>
      <c r="Y114" s="266">
        <f>IF(OR(Is_Loading,LEN($A114)=0),"",SWDATA!R99)</f>
        <v>0</v>
      </c>
      <c r="Z114" s="265" t="str">
        <f t="shared" ref="Z114" si="1538">IF($A114=0,"",CHOOSE($F114,SUM(W114:Y114),SUM(W114:Y114)/3,Y114))</f>
        <v/>
      </c>
      <c r="AA114" s="265">
        <f>IF(OR(Is_Loading,LEN($A114)=0),"",SWDATA!T99)</f>
        <v>0</v>
      </c>
      <c r="AB114" s="266">
        <f>IF(OR(Is_Loading,LEN($A114)=0),"",SWDATA!U99)</f>
        <v>0</v>
      </c>
      <c r="AC114" s="266">
        <f>IF(OR(Is_Loading,LEN($A114)=0),"",SWDATA!V99)</f>
        <v>0</v>
      </c>
      <c r="AD114" s="265" t="str">
        <f t="shared" si="1237"/>
        <v/>
      </c>
      <c r="AE114" s="265">
        <f>IF(OR(Is_Loading,LEN($A114)=0),"",SWDATA!X99)</f>
        <v>0</v>
      </c>
      <c r="AF114" s="266">
        <f>IF(OR(Is_Loading,LEN($A114)=0),"",SWDATA!Y99)</f>
        <v>0</v>
      </c>
      <c r="AG114" s="266">
        <f>IF(OR(Is_Loading,LEN($A114)=0),"",SWDATA!Z99)</f>
        <v>0</v>
      </c>
      <c r="AH114" s="265" t="str">
        <f t="shared" si="1238"/>
        <v/>
      </c>
      <c r="AI114" s="265">
        <f>IF(OR(Is_Loading,LEN($A114)=0),"",SWDATA!AB99)</f>
        <v>0</v>
      </c>
      <c r="AJ114" s="266">
        <f>IF(OR(Is_Loading,LEN($A114)=0),"",SWDATA!AC99)</f>
        <v>0</v>
      </c>
      <c r="AK114" s="266">
        <f>IF(OR(Is_Loading,LEN($A114)=0),"",SWDATA!AD99)</f>
        <v>0</v>
      </c>
      <c r="AL114" s="265" t="str">
        <f t="shared" si="1239"/>
        <v/>
      </c>
      <c r="AM114" s="265">
        <f>IF(OR(Is_Loading,LEN($A114)=0),"",SWDATA!AF99)</f>
        <v>0</v>
      </c>
      <c r="AN114" s="266">
        <f>IF(OR(Is_Loading,LEN($A114)=0),"",SWDATA!AG99)</f>
        <v>0</v>
      </c>
      <c r="AO114" s="320">
        <f>IF(OR(Is_Loading,LEN($A114)=0),"",SWDATA!AH99)</f>
        <v>0</v>
      </c>
      <c r="AP114" s="317" t="str">
        <f t="shared" si="1240"/>
        <v/>
      </c>
      <c r="AQ114" s="265">
        <f>IF(OR(Is_Loading,LEN($A114)=0),"",SWDATA!AJ99)</f>
        <v>0</v>
      </c>
      <c r="AR114" s="266">
        <f>IF(OR(Is_Loading,LEN($A114)=0),"",SWDATA!AK99)</f>
        <v>0</v>
      </c>
      <c r="AS114" s="266">
        <f>IF(OR(Is_Loading,LEN($A114)=0),"",SWDATA!AL99)</f>
        <v>0</v>
      </c>
      <c r="AT114" s="265" t="str">
        <f t="shared" si="1241"/>
        <v/>
      </c>
      <c r="AU114" s="265">
        <f>IF(OR(Is_Loading,LEN($A114)=0),"",SWDATA!AN99)</f>
        <v>0</v>
      </c>
      <c r="AV114" s="266">
        <f>IF(OR(Is_Loading,LEN($A114)=0),"",SWDATA!AO99)</f>
        <v>0</v>
      </c>
      <c r="AW114" s="266">
        <f>IF(OR(Is_Loading,LEN($A114)=0),"",SWDATA!AP99)</f>
        <v>0</v>
      </c>
      <c r="AX114" s="265" t="str">
        <f t="shared" si="1242"/>
        <v/>
      </c>
      <c r="AY114" s="265">
        <f>IF(OR(Is_Loading,LEN($A114)=0),"",SWDATA!AR99)</f>
        <v>0</v>
      </c>
      <c r="AZ114" s="266">
        <f>IF(OR(Is_Loading,LEN($A114)=0),"",SWDATA!AS99)</f>
        <v>0</v>
      </c>
      <c r="BA114" s="266">
        <f>IF(OR(Is_Loading,LEN($A114)=0),"",SWDATA!AT99)</f>
        <v>0</v>
      </c>
      <c r="BB114" s="265" t="str">
        <f t="shared" si="1243"/>
        <v/>
      </c>
      <c r="BC114" s="265">
        <f>IF(OR(Is_Loading,LEN($A114)=0),"",SWDATA!AV99)</f>
        <v>0</v>
      </c>
      <c r="BD114" s="266">
        <f>IF(OR(Is_Loading,LEN($A114)=0),"",SWDATA!AW99)</f>
        <v>0</v>
      </c>
      <c r="BE114" s="320">
        <f>IF(OR(Is_Loading,LEN($A114)=0),"",SWDATA!AX99)</f>
        <v>0</v>
      </c>
      <c r="BF114" s="317" t="str">
        <f t="shared" si="1244"/>
        <v/>
      </c>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s="201"/>
      <c r="CO114" s="201"/>
      <c r="CP114" s="201"/>
      <c r="CQ114" s="201"/>
      <c r="CR114" s="201"/>
      <c r="CS114" s="201"/>
      <c r="CT114" s="201"/>
      <c r="CU114" s="201"/>
      <c r="CV114" s="201"/>
      <c r="CW114" s="201"/>
      <c r="CX114" s="201"/>
      <c r="CY114" s="201"/>
      <c r="CZ114" s="201"/>
      <c r="DA114" s="201"/>
      <c r="DB114" s="201"/>
      <c r="DC114" s="201"/>
      <c r="DD114" s="201"/>
      <c r="DE114" s="201"/>
      <c r="DF114" s="201"/>
      <c r="DG114" s="201"/>
      <c r="DH114" s="201"/>
      <c r="DI114" s="201"/>
      <c r="DJ114" s="201"/>
      <c r="DK114" s="201"/>
      <c r="DL114" s="201"/>
      <c r="DM114" s="201"/>
      <c r="DN114" s="201"/>
      <c r="DO114" s="374"/>
      <c r="DP114" s="374"/>
      <c r="DQ114" s="374"/>
      <c r="DR114" s="374"/>
      <c r="DS114" s="361"/>
      <c r="DT114" s="375"/>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77"/>
      <c r="FF114" s="361"/>
      <c r="FG114" s="361"/>
      <c r="FH114" s="361"/>
      <c r="FI114" s="361"/>
      <c r="FJ114" s="361"/>
      <c r="FK114" s="361"/>
      <c r="FL114" s="361"/>
      <c r="FM114" s="361"/>
      <c r="FN114" s="361"/>
      <c r="FO114" s="361"/>
      <c r="FP114" s="361"/>
      <c r="FQ114" s="361"/>
      <c r="FR114" s="361"/>
      <c r="FS114" s="361"/>
      <c r="FT114" s="361"/>
      <c r="FU114" s="361"/>
      <c r="FV114" s="361"/>
      <c r="FW114" s="361"/>
      <c r="FX114" s="361"/>
      <c r="FY114" s="361"/>
      <c r="FZ114" s="361"/>
      <c r="GA114" s="361"/>
      <c r="GB114" s="361"/>
      <c r="GC114" s="361"/>
      <c r="GD114" s="361"/>
      <c r="GE114" s="361"/>
      <c r="GF114" s="361"/>
      <c r="GG114" s="297"/>
      <c r="GH114" s="297"/>
      <c r="GI114" s="297"/>
      <c r="GJ114" s="297"/>
      <c r="GK114" s="297"/>
      <c r="GL114" s="297"/>
      <c r="GM114" s="297"/>
      <c r="GN114" s="297"/>
      <c r="GO114" s="297"/>
      <c r="GP114" s="297"/>
      <c r="GQ114" s="297"/>
      <c r="GR114" s="297"/>
      <c r="GS114" s="297"/>
      <c r="GT114" s="297"/>
      <c r="GU114" s="297"/>
      <c r="GV114" s="297"/>
      <c r="GW114" s="297"/>
      <c r="GX114" s="297"/>
      <c r="GY114" s="297"/>
      <c r="GZ114" s="297"/>
      <c r="HA114" s="297"/>
      <c r="HB114" s="297"/>
      <c r="HC114" s="297"/>
    </row>
    <row r="115" spans="1:211" s="347" customFormat="1" ht="15" customHeight="1" x14ac:dyDescent="0.2">
      <c r="A115" s="192">
        <f>SWDATA!O100</f>
        <v>0</v>
      </c>
      <c r="B115" s="192">
        <f>SWDATA!M100</f>
        <v>0</v>
      </c>
      <c r="C115" s="201">
        <f>IF(AND(SWDATA!M100=1,SWDATA!Q100="promotions"),SWDATA!P100,0)</f>
        <v>0</v>
      </c>
      <c r="D115" s="200">
        <f>ROW(SWDATA!M100)</f>
        <v>100</v>
      </c>
      <c r="E115" s="202">
        <f t="shared" si="1535"/>
        <v>0</v>
      </c>
      <c r="F115" s="203">
        <f t="shared" si="1232"/>
        <v>1</v>
      </c>
      <c r="G115" s="192" t="str">
        <f t="shared" si="1233"/>
        <v/>
      </c>
      <c r="H115" s="204"/>
      <c r="I115" s="382"/>
      <c r="J115" s="237">
        <f t="shared" si="1234"/>
        <v>0</v>
      </c>
      <c r="K115" s="238" t="str">
        <f t="shared" si="1235"/>
        <v/>
      </c>
      <c r="L115" s="338"/>
      <c r="M115" s="341"/>
      <c r="N115" s="336" t="str">
        <f>IF(LEN(SWDATA!F100)=0,"",N114)</f>
        <v/>
      </c>
      <c r="O115" s="295" t="str">
        <f>IF(LEN(SWDATA!G100)=0,"",O114)</f>
        <v/>
      </c>
      <c r="P115" s="296" t="str">
        <f>IF(LEN(SWDATA!C100)=0,"",SWDATA!C100)</f>
        <v/>
      </c>
      <c r="Q115" s="310" t="str">
        <f t="shared" si="1159"/>
        <v/>
      </c>
      <c r="R115" s="223" t="s">
        <v>261</v>
      </c>
      <c r="S115" s="224" t="s">
        <v>485</v>
      </c>
      <c r="T115" s="224"/>
      <c r="U115" s="264" t="s">
        <v>580</v>
      </c>
      <c r="V115" s="205" t="s">
        <v>221</v>
      </c>
      <c r="W115" s="265">
        <f>IF(OR(Is_Loading,LEN($A115)=0),"",SWDATA!P100)</f>
        <v>0</v>
      </c>
      <c r="X115" s="266">
        <f>IF(OR(Is_Loading,LEN($A115)=0),"",SWDATA!Q100)</f>
        <v>0</v>
      </c>
      <c r="Y115" s="266">
        <f>IF(OR(Is_Loading,LEN($A115)=0),"",SWDATA!R100)</f>
        <v>0</v>
      </c>
      <c r="Z115" s="265" t="str">
        <f t="shared" ref="Z115:Z116" si="1539">IF($A115=0,"",CHOOSE($F115,SUM(W115:Y115),SUM(W115:Y115)/3,Y115))</f>
        <v/>
      </c>
      <c r="AA115" s="265">
        <f>IF(OR(Is_Loading,LEN($A115)=0),"",SWDATA!T100)</f>
        <v>0</v>
      </c>
      <c r="AB115" s="266">
        <f>IF(OR(Is_Loading,LEN($A115)=0),"",SWDATA!U100)</f>
        <v>0</v>
      </c>
      <c r="AC115" s="266">
        <f>IF(OR(Is_Loading,LEN($A115)=0),"",SWDATA!V100)</f>
        <v>0</v>
      </c>
      <c r="AD115" s="265" t="str">
        <f t="shared" si="1237"/>
        <v/>
      </c>
      <c r="AE115" s="265">
        <f>IF(OR(Is_Loading,LEN($A115)=0),"",SWDATA!X100)</f>
        <v>0</v>
      </c>
      <c r="AF115" s="266">
        <f>IF(OR(Is_Loading,LEN($A115)=0),"",SWDATA!Y100)</f>
        <v>0</v>
      </c>
      <c r="AG115" s="266">
        <f>IF(OR(Is_Loading,LEN($A115)=0),"",SWDATA!Z100)</f>
        <v>0</v>
      </c>
      <c r="AH115" s="265" t="str">
        <f t="shared" si="1238"/>
        <v/>
      </c>
      <c r="AI115" s="265">
        <f>IF(OR(Is_Loading,LEN($A115)=0),"",SWDATA!AB100)</f>
        <v>0</v>
      </c>
      <c r="AJ115" s="266">
        <f>IF(OR(Is_Loading,LEN($A115)=0),"",SWDATA!AC100)</f>
        <v>0</v>
      </c>
      <c r="AK115" s="266">
        <f>IF(OR(Is_Loading,LEN($A115)=0),"",SWDATA!AD100)</f>
        <v>0</v>
      </c>
      <c r="AL115" s="265" t="str">
        <f t="shared" si="1239"/>
        <v/>
      </c>
      <c r="AM115" s="265">
        <f>IF(OR(Is_Loading,LEN($A115)=0),"",SWDATA!AF100)</f>
        <v>0</v>
      </c>
      <c r="AN115" s="266">
        <f>IF(OR(Is_Loading,LEN($A115)=0),"",SWDATA!AG100)</f>
        <v>0</v>
      </c>
      <c r="AO115" s="320">
        <f>IF(OR(Is_Loading,LEN($A115)=0),"",SWDATA!AH100)</f>
        <v>0</v>
      </c>
      <c r="AP115" s="317" t="str">
        <f t="shared" si="1240"/>
        <v/>
      </c>
      <c r="AQ115" s="265">
        <f>IF(OR(Is_Loading,LEN($A115)=0),"",SWDATA!AJ100)</f>
        <v>0</v>
      </c>
      <c r="AR115" s="266">
        <f>IF(OR(Is_Loading,LEN($A115)=0),"",SWDATA!AK100)</f>
        <v>0</v>
      </c>
      <c r="AS115" s="266">
        <f>IF(OR(Is_Loading,LEN($A115)=0),"",SWDATA!AL100)</f>
        <v>0</v>
      </c>
      <c r="AT115" s="265" t="str">
        <f t="shared" si="1241"/>
        <v/>
      </c>
      <c r="AU115" s="265">
        <f>IF(OR(Is_Loading,LEN($A115)=0),"",SWDATA!AN100)</f>
        <v>0</v>
      </c>
      <c r="AV115" s="266">
        <f>IF(OR(Is_Loading,LEN($A115)=0),"",SWDATA!AO100)</f>
        <v>0</v>
      </c>
      <c r="AW115" s="266">
        <f>IF(OR(Is_Loading,LEN($A115)=0),"",SWDATA!AP100)</f>
        <v>0</v>
      </c>
      <c r="AX115" s="265" t="str">
        <f t="shared" si="1242"/>
        <v/>
      </c>
      <c r="AY115" s="265">
        <f>IF(OR(Is_Loading,LEN($A115)=0),"",SWDATA!AR100)</f>
        <v>0</v>
      </c>
      <c r="AZ115" s="266">
        <f>IF(OR(Is_Loading,LEN($A115)=0),"",SWDATA!AS100)</f>
        <v>0</v>
      </c>
      <c r="BA115" s="266">
        <f>IF(OR(Is_Loading,LEN($A115)=0),"",SWDATA!AT100)</f>
        <v>0</v>
      </c>
      <c r="BB115" s="265" t="str">
        <f t="shared" si="1243"/>
        <v/>
      </c>
      <c r="BC115" s="265">
        <f>IF(OR(Is_Loading,LEN($A115)=0),"",SWDATA!AV100)</f>
        <v>0</v>
      </c>
      <c r="BD115" s="266">
        <f>IF(OR(Is_Loading,LEN($A115)=0),"",SWDATA!AW100)</f>
        <v>0</v>
      </c>
      <c r="BE115" s="320">
        <f>IF(OR(Is_Loading,LEN($A115)=0),"",SWDATA!AX100)</f>
        <v>0</v>
      </c>
      <c r="BF115" s="317" t="str">
        <f t="shared" si="1244"/>
        <v/>
      </c>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s="201"/>
      <c r="CO115" s="201"/>
      <c r="CP115" s="201"/>
      <c r="CQ115" s="201"/>
      <c r="CR115" s="201"/>
      <c r="CS115" s="201"/>
      <c r="CT115" s="201"/>
      <c r="CU115" s="201"/>
      <c r="CV115" s="201"/>
      <c r="CW115" s="201"/>
      <c r="CX115" s="201"/>
      <c r="CY115" s="201"/>
      <c r="CZ115" s="201"/>
      <c r="DA115" s="201"/>
      <c r="DB115" s="201"/>
      <c r="DC115" s="201"/>
      <c r="DD115" s="201"/>
      <c r="DE115" s="201"/>
      <c r="DF115" s="201"/>
      <c r="DG115" s="201"/>
      <c r="DH115" s="201"/>
      <c r="DI115" s="201"/>
      <c r="DJ115" s="201"/>
      <c r="DK115" s="201"/>
      <c r="DL115" s="201"/>
      <c r="DM115" s="201"/>
      <c r="DN115" s="201"/>
      <c r="DO115" s="374"/>
      <c r="DP115" s="374"/>
      <c r="DQ115" s="374"/>
      <c r="DR115" s="374"/>
      <c r="DS115" s="361"/>
      <c r="DT115" s="361"/>
      <c r="DU115" s="364">
        <f t="shared" ref="DU115" si="1540">COLUMN(W113)</f>
        <v>23</v>
      </c>
      <c r="DV115" s="364">
        <f t="shared" ref="DV115" si="1541">SUM(DU115)+DV116+1</f>
        <v>24</v>
      </c>
      <c r="DW115" s="364">
        <f t="shared" ref="DW115" si="1542">SUM(DV115)+DW116+1</f>
        <v>25</v>
      </c>
      <c r="DX115" s="364">
        <f t="shared" ref="DX115" si="1543">SUM(DW115)+DX116+1</f>
        <v>27</v>
      </c>
      <c r="DY115" s="364">
        <f t="shared" ref="DY115" si="1544">SUM(DX115)+DY116+1</f>
        <v>28</v>
      </c>
      <c r="DZ115" s="364">
        <f t="shared" ref="DZ115" si="1545">SUM(DY115)+DZ116+1</f>
        <v>29</v>
      </c>
      <c r="EA115" s="364">
        <f t="shared" ref="EA115" si="1546">SUM(DZ115)+EA116+1</f>
        <v>31</v>
      </c>
      <c r="EB115" s="364">
        <f t="shared" ref="EB115" si="1547">SUM(EA115)+EB116+1</f>
        <v>32</v>
      </c>
      <c r="EC115" s="364">
        <f t="shared" ref="EC115" si="1548">SUM(EB115)+EC116+1</f>
        <v>33</v>
      </c>
      <c r="ED115" s="364">
        <f t="shared" ref="ED115" si="1549">SUM(EC115)+ED116+1</f>
        <v>35</v>
      </c>
      <c r="EE115" s="364">
        <f t="shared" ref="EE115" si="1550">SUM(ED115)+EE116+1</f>
        <v>36</v>
      </c>
      <c r="EF115" s="364">
        <f t="shared" ref="EF115" si="1551">SUM(EE115)+EF116+1</f>
        <v>37</v>
      </c>
      <c r="EG115" s="364">
        <f t="shared" ref="EG115" si="1552">SUM(EF115)+EG116+1</f>
        <v>39</v>
      </c>
      <c r="EH115" s="364">
        <f t="shared" ref="EH115" si="1553">SUM(EG115)+EH116+1</f>
        <v>40</v>
      </c>
      <c r="EI115" s="364">
        <f t="shared" ref="EI115" si="1554">SUM(EH115)+EI116+1</f>
        <v>41</v>
      </c>
      <c r="EJ115" s="364">
        <f t="shared" ref="EJ115" si="1555">SUM(EI115)+EJ116+1</f>
        <v>43</v>
      </c>
      <c r="EK115" s="364">
        <f t="shared" ref="EK115" si="1556">SUM(EJ115)+EK116+1</f>
        <v>44</v>
      </c>
      <c r="EL115" s="364">
        <f t="shared" ref="EL115" si="1557">SUM(EK115)+EL116+1</f>
        <v>45</v>
      </c>
      <c r="EM115" s="364">
        <f t="shared" ref="EM115" si="1558">SUM(EL115)+EM116+1</f>
        <v>47</v>
      </c>
      <c r="EN115" s="364">
        <f t="shared" ref="EN115" si="1559">SUM(EM115)+EN116+1</f>
        <v>48</v>
      </c>
      <c r="EO115" s="364">
        <f t="shared" ref="EO115" si="1560">SUM(EN115)+EO116+1</f>
        <v>49</v>
      </c>
      <c r="EP115" s="364">
        <f t="shared" ref="EP115" si="1561">SUM(EO115)+EP116+1</f>
        <v>51</v>
      </c>
      <c r="EQ115" s="364">
        <f t="shared" ref="EQ115" si="1562">SUM(EP115)+EQ116+1</f>
        <v>52</v>
      </c>
      <c r="ER115" s="364">
        <f t="shared" ref="ER115" si="1563">SUM(EQ115)+ER116+1</f>
        <v>53</v>
      </c>
      <c r="ES115" s="364">
        <f t="shared" ref="ES115" si="1564">SUM(ER115)+ES116+1</f>
        <v>55</v>
      </c>
      <c r="ET115" s="364">
        <f t="shared" ref="ET115" si="1565">SUM(ES115)+ET116+1</f>
        <v>56</v>
      </c>
      <c r="EU115" s="364">
        <f t="shared" ref="EU115" si="1566">SUM(ET115)+EU116+1</f>
        <v>57</v>
      </c>
      <c r="EV115" s="364">
        <f t="shared" ref="EV115" si="1567">SUM(EU115)+EV116+1</f>
        <v>59</v>
      </c>
      <c r="EW115" s="364">
        <f t="shared" ref="EW115" si="1568">SUM(EV115)+EW116+1</f>
        <v>60</v>
      </c>
      <c r="EX115" s="364">
        <f t="shared" ref="EX115" si="1569">SUM(EW115)+EX116+1</f>
        <v>61</v>
      </c>
      <c r="EY115" s="364">
        <f t="shared" ref="EY115" si="1570">SUM(EX115)+EY116+1</f>
        <v>63</v>
      </c>
      <c r="EZ115" s="364">
        <f t="shared" ref="EZ115" si="1571">SUM(EY115)+EZ116+1</f>
        <v>64</v>
      </c>
      <c r="FA115" s="364">
        <f t="shared" ref="FA115" si="1572">SUM(EZ115)+FA116+1</f>
        <v>65</v>
      </c>
      <c r="FB115" s="364">
        <f t="shared" ref="FB115" si="1573">SUM(FA115)+FB116+1</f>
        <v>67</v>
      </c>
      <c r="FC115" s="364">
        <f t="shared" ref="FC115" si="1574">SUM(FB115)+FC116+1</f>
        <v>68</v>
      </c>
      <c r="FD115" s="364">
        <f t="shared" ref="FD115" si="1575">SUM(FC115)+FD116+1</f>
        <v>69</v>
      </c>
      <c r="FE115" s="361"/>
      <c r="FF115" s="361"/>
      <c r="FG115" s="361"/>
      <c r="FH115" s="361"/>
      <c r="FI115" s="361"/>
      <c r="FJ115" s="361"/>
      <c r="FK115" s="361"/>
      <c r="FL115" s="361"/>
      <c r="FM115" s="361"/>
      <c r="FN115" s="361"/>
      <c r="FO115" s="361"/>
      <c r="FP115" s="361"/>
      <c r="FQ115" s="361"/>
      <c r="FR115" s="361"/>
      <c r="FS115" s="361"/>
      <c r="FT115" s="361"/>
      <c r="FU115" s="361"/>
      <c r="FV115" s="361"/>
      <c r="FW115" s="361"/>
      <c r="FX115" s="361"/>
      <c r="FY115" s="361"/>
      <c r="FZ115" s="361"/>
      <c r="GA115" s="361"/>
      <c r="GB115" s="361"/>
      <c r="GC115" s="361"/>
      <c r="GD115" s="361"/>
      <c r="GE115" s="361"/>
      <c r="GF115" s="361"/>
      <c r="GG115" s="297"/>
      <c r="GH115" s="297"/>
      <c r="GI115" s="297"/>
      <c r="GJ115" s="297"/>
      <c r="GK115" s="297"/>
      <c r="GL115" s="297"/>
      <c r="GM115" s="297"/>
      <c r="GN115" s="297"/>
      <c r="GO115" s="297"/>
      <c r="GP115" s="297"/>
      <c r="GQ115" s="297"/>
      <c r="GR115" s="297"/>
      <c r="GS115" s="297"/>
      <c r="GT115" s="297"/>
      <c r="GU115" s="297"/>
      <c r="GV115" s="297"/>
      <c r="GW115" s="297"/>
      <c r="GX115" s="297"/>
      <c r="GY115" s="297"/>
      <c r="GZ115" s="297"/>
    </row>
    <row r="116" spans="1:211" s="347" customFormat="1" ht="15" customHeight="1" thickBot="1" x14ac:dyDescent="0.25">
      <c r="A116" s="192">
        <f>SWDATA!O101</f>
        <v>0</v>
      </c>
      <c r="B116" s="192">
        <f>SWDATA!M101</f>
        <v>0</v>
      </c>
      <c r="C116" s="201">
        <f>IF(AND(SWDATA!M101=1,SWDATA!Q101="promotions"),SWDATA!P101,0)</f>
        <v>0</v>
      </c>
      <c r="D116" s="200">
        <f>ROW(SWDATA!M101)</f>
        <v>101</v>
      </c>
      <c r="E116" s="202">
        <f ca="1">IF(AND(B116=1,UPPER(HLOOKUP(D116,'Metrics &amp; Attributes View'!$13:$31,19,0))="SBOM"),1,0)</f>
        <v>0</v>
      </c>
      <c r="F116" s="203">
        <f t="shared" si="1232"/>
        <v>1</v>
      </c>
      <c r="G116" s="192" t="str">
        <f t="shared" si="1233"/>
        <v/>
      </c>
      <c r="H116" s="204"/>
      <c r="I116" s="382"/>
      <c r="J116" s="237">
        <f t="shared" si="1234"/>
        <v>0</v>
      </c>
      <c r="K116" s="238" t="str">
        <f t="shared" si="1235"/>
        <v/>
      </c>
      <c r="L116" s="338"/>
      <c r="M116" s="342"/>
      <c r="N116" s="336" t="str">
        <f>IF(LEN(SWDATA!F101)=0,"",N115)</f>
        <v/>
      </c>
      <c r="O116" s="295" t="str">
        <f>IF(LEN(SWDATA!G101)=0,"",O115)</f>
        <v/>
      </c>
      <c r="P116" s="296" t="str">
        <f>IF(LEN(SWDATA!C101)=0,"",SWDATA!C101)</f>
        <v/>
      </c>
      <c r="Q116" s="310" t="str">
        <f t="shared" si="1159"/>
        <v/>
      </c>
      <c r="R116" s="223" t="s">
        <v>262</v>
      </c>
      <c r="S116" s="224" t="s">
        <v>579</v>
      </c>
      <c r="T116" s="224"/>
      <c r="U116" s="263" t="s">
        <v>591</v>
      </c>
      <c r="V116" s="205" t="s">
        <v>221</v>
      </c>
      <c r="W116" s="265">
        <f>IF(OR(Is_Loading,LEN($A116)=0),"",SWDATA!P101)</f>
        <v>0</v>
      </c>
      <c r="X116" s="266">
        <f>IF(OR(Is_Loading,LEN($A116)=0),"",SWDATA!Q101)</f>
        <v>0</v>
      </c>
      <c r="Y116" s="266">
        <f>IF(OR(Is_Loading,LEN($A116)=0),"",SWDATA!R101)</f>
        <v>0</v>
      </c>
      <c r="Z116" s="265" t="str">
        <f t="shared" si="1539"/>
        <v/>
      </c>
      <c r="AA116" s="265">
        <f>IF(OR(Is_Loading,LEN($A116)=0),"",SWDATA!T101)</f>
        <v>0</v>
      </c>
      <c r="AB116" s="266">
        <f>IF(OR(Is_Loading,LEN($A116)=0),"",SWDATA!U101)</f>
        <v>0</v>
      </c>
      <c r="AC116" s="266">
        <f>IF(OR(Is_Loading,LEN($A116)=0),"",SWDATA!V101)</f>
        <v>0</v>
      </c>
      <c r="AD116" s="265" t="str">
        <f t="shared" si="1237"/>
        <v/>
      </c>
      <c r="AE116" s="265">
        <f>IF(OR(Is_Loading,LEN($A116)=0),"",SWDATA!X101)</f>
        <v>0</v>
      </c>
      <c r="AF116" s="266">
        <f>IF(OR(Is_Loading,LEN($A116)=0),"",SWDATA!Y101)</f>
        <v>0</v>
      </c>
      <c r="AG116" s="266">
        <f>IF(OR(Is_Loading,LEN($A116)=0),"",SWDATA!Z101)</f>
        <v>0</v>
      </c>
      <c r="AH116" s="265" t="str">
        <f t="shared" si="1238"/>
        <v/>
      </c>
      <c r="AI116" s="265">
        <f>IF(OR(Is_Loading,LEN($A116)=0),"",SWDATA!AB101)</f>
        <v>0</v>
      </c>
      <c r="AJ116" s="266">
        <f>IF(OR(Is_Loading,LEN($A116)=0),"",SWDATA!AC101)</f>
        <v>0</v>
      </c>
      <c r="AK116" s="266">
        <f>IF(OR(Is_Loading,LEN($A116)=0),"",SWDATA!AD101)</f>
        <v>0</v>
      </c>
      <c r="AL116" s="265" t="str">
        <f t="shared" si="1239"/>
        <v/>
      </c>
      <c r="AM116" s="265">
        <f>IF(OR(Is_Loading,LEN($A116)=0),"",SWDATA!AF101)</f>
        <v>0</v>
      </c>
      <c r="AN116" s="266">
        <f>IF(OR(Is_Loading,LEN($A116)=0),"",SWDATA!AG101)</f>
        <v>0</v>
      </c>
      <c r="AO116" s="320">
        <f>IF(OR(Is_Loading,LEN($A116)=0),"",SWDATA!AH101)</f>
        <v>0</v>
      </c>
      <c r="AP116" s="317" t="str">
        <f t="shared" si="1240"/>
        <v/>
      </c>
      <c r="AQ116" s="265">
        <f>IF(OR(Is_Loading,LEN($A116)=0),"",SWDATA!AJ101)</f>
        <v>0</v>
      </c>
      <c r="AR116" s="266">
        <f>IF(OR(Is_Loading,LEN($A116)=0),"",SWDATA!AK101)</f>
        <v>0</v>
      </c>
      <c r="AS116" s="266">
        <f>IF(OR(Is_Loading,LEN($A116)=0),"",SWDATA!AL101)</f>
        <v>0</v>
      </c>
      <c r="AT116" s="265" t="str">
        <f t="shared" si="1241"/>
        <v/>
      </c>
      <c r="AU116" s="265">
        <f>IF(OR(Is_Loading,LEN($A116)=0),"",SWDATA!AN101)</f>
        <v>0</v>
      </c>
      <c r="AV116" s="266">
        <f>IF(OR(Is_Loading,LEN($A116)=0),"",SWDATA!AO101)</f>
        <v>0</v>
      </c>
      <c r="AW116" s="266">
        <f>IF(OR(Is_Loading,LEN($A116)=0),"",SWDATA!AP101)</f>
        <v>0</v>
      </c>
      <c r="AX116" s="265" t="str">
        <f t="shared" si="1242"/>
        <v/>
      </c>
      <c r="AY116" s="265">
        <f>IF(OR(Is_Loading,LEN($A116)=0),"",SWDATA!AR101)</f>
        <v>0</v>
      </c>
      <c r="AZ116" s="266">
        <f>IF(OR(Is_Loading,LEN($A116)=0),"",SWDATA!AS101)</f>
        <v>0</v>
      </c>
      <c r="BA116" s="266">
        <f>IF(OR(Is_Loading,LEN($A116)=0),"",SWDATA!AT101)</f>
        <v>0</v>
      </c>
      <c r="BB116" s="265" t="str">
        <f t="shared" si="1243"/>
        <v/>
      </c>
      <c r="BC116" s="265">
        <f>IF(OR(Is_Loading,LEN($A116)=0),"",SWDATA!AV101)</f>
        <v>0</v>
      </c>
      <c r="BD116" s="266">
        <f>IF(OR(Is_Loading,LEN($A116)=0),"",SWDATA!AW101)</f>
        <v>0</v>
      </c>
      <c r="BE116" s="320">
        <f>IF(OR(Is_Loading,LEN($A116)=0),"",SWDATA!AX101)</f>
        <v>0</v>
      </c>
      <c r="BF116" s="317" t="str">
        <f t="shared" si="1244"/>
        <v/>
      </c>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s="201"/>
      <c r="CO116" s="201"/>
      <c r="CP116" s="201"/>
      <c r="CQ116" s="201"/>
      <c r="CR116" s="201"/>
      <c r="CS116" s="201"/>
      <c r="CT116" s="201"/>
      <c r="CU116" s="201"/>
      <c r="CV116" s="201"/>
      <c r="CW116" s="201"/>
      <c r="CX116" s="201"/>
      <c r="CY116" s="201"/>
      <c r="CZ116" s="201"/>
      <c r="DA116" s="201"/>
      <c r="DB116" s="201"/>
      <c r="DC116" s="201"/>
      <c r="DD116" s="201"/>
      <c r="DE116" s="201"/>
      <c r="DF116" s="201"/>
      <c r="DG116" s="201"/>
      <c r="DH116" s="201"/>
      <c r="DI116" s="201"/>
      <c r="DJ116" s="201"/>
      <c r="DK116" s="201"/>
      <c r="DL116" s="201"/>
      <c r="DM116" s="201"/>
      <c r="DN116" s="201"/>
      <c r="DO116" s="374"/>
      <c r="DP116" s="374"/>
      <c r="DQ116" s="374"/>
      <c r="DR116" s="374"/>
      <c r="DS116" s="361"/>
      <c r="DT116" s="375"/>
      <c r="DU116" s="364"/>
      <c r="DV116" s="364"/>
      <c r="DW116" s="364"/>
      <c r="DX116" s="364">
        <v>1</v>
      </c>
      <c r="DY116" s="364">
        <f t="shared" ref="DY116:DY118" si="1576">DV116</f>
        <v>0</v>
      </c>
      <c r="DZ116" s="364">
        <f t="shared" ref="DZ116:DZ118" si="1577">DW116</f>
        <v>0</v>
      </c>
      <c r="EA116" s="364">
        <f t="shared" ref="EA116:EA118" si="1578">DX116</f>
        <v>1</v>
      </c>
      <c r="EB116" s="364">
        <f t="shared" ref="EB116:EB118" si="1579">DY116</f>
        <v>0</v>
      </c>
      <c r="EC116" s="364">
        <f t="shared" ref="EC116:EC118" si="1580">DZ116</f>
        <v>0</v>
      </c>
      <c r="ED116" s="364">
        <f t="shared" ref="ED116:ED118" si="1581">EA116</f>
        <v>1</v>
      </c>
      <c r="EE116" s="364">
        <f t="shared" ref="EE116:EE118" si="1582">EB116</f>
        <v>0</v>
      </c>
      <c r="EF116" s="364">
        <f t="shared" ref="EF116:EF118" si="1583">EC116</f>
        <v>0</v>
      </c>
      <c r="EG116" s="364">
        <f t="shared" ref="EG116:EG118" si="1584">ED116</f>
        <v>1</v>
      </c>
      <c r="EH116" s="364">
        <f t="shared" ref="EH116:EH118" si="1585">EE116</f>
        <v>0</v>
      </c>
      <c r="EI116" s="364">
        <f t="shared" ref="EI116:EI118" si="1586">EF116</f>
        <v>0</v>
      </c>
      <c r="EJ116" s="364">
        <f t="shared" ref="EJ116:EJ118" si="1587">EG116</f>
        <v>1</v>
      </c>
      <c r="EK116" s="364">
        <f t="shared" ref="EK116:EK118" si="1588">EH116</f>
        <v>0</v>
      </c>
      <c r="EL116" s="364">
        <f t="shared" ref="EL116:EL118" si="1589">EI116</f>
        <v>0</v>
      </c>
      <c r="EM116" s="364">
        <f t="shared" ref="EM116:EM118" si="1590">EJ116</f>
        <v>1</v>
      </c>
      <c r="EN116" s="364">
        <f t="shared" ref="EN116:EN118" si="1591">EK116</f>
        <v>0</v>
      </c>
      <c r="EO116" s="364">
        <f t="shared" ref="EO116:EO118" si="1592">EL116</f>
        <v>0</v>
      </c>
      <c r="EP116" s="364">
        <f t="shared" ref="EP116:EP118" si="1593">EM116</f>
        <v>1</v>
      </c>
      <c r="EQ116" s="364">
        <f t="shared" ref="EQ116:EQ118" si="1594">EN116</f>
        <v>0</v>
      </c>
      <c r="ER116" s="364">
        <f t="shared" ref="ER116:ER118" si="1595">EO116</f>
        <v>0</v>
      </c>
      <c r="ES116" s="364">
        <f t="shared" ref="ES116:ES118" si="1596">EP116</f>
        <v>1</v>
      </c>
      <c r="ET116" s="364">
        <f t="shared" ref="ET116:ET118" si="1597">EQ116</f>
        <v>0</v>
      </c>
      <c r="EU116" s="364">
        <f t="shared" ref="EU116:EU118" si="1598">ER116</f>
        <v>0</v>
      </c>
      <c r="EV116" s="364">
        <f t="shared" ref="EV116:EV118" si="1599">ES116</f>
        <v>1</v>
      </c>
      <c r="EW116" s="364">
        <f t="shared" ref="EW116:EW118" si="1600">ET116</f>
        <v>0</v>
      </c>
      <c r="EX116" s="364">
        <f t="shared" ref="EX116:EX118" si="1601">EU116</f>
        <v>0</v>
      </c>
      <c r="EY116" s="364">
        <f t="shared" ref="EY116:EY118" si="1602">EV116</f>
        <v>1</v>
      </c>
      <c r="EZ116" s="364">
        <f t="shared" ref="EZ116:EZ118" si="1603">EW116</f>
        <v>0</v>
      </c>
      <c r="FA116" s="364">
        <f t="shared" ref="FA116:FA118" si="1604">EX116</f>
        <v>0</v>
      </c>
      <c r="FB116" s="364">
        <f t="shared" ref="FB116:FB118" si="1605">EY116</f>
        <v>1</v>
      </c>
      <c r="FC116" s="364">
        <f t="shared" ref="FC116:FC118" si="1606">EZ116</f>
        <v>0</v>
      </c>
      <c r="FD116" s="364">
        <f t="shared" ref="FD116:FD118" si="1607">FA116</f>
        <v>0</v>
      </c>
      <c r="FE116" s="377"/>
      <c r="FF116" s="361"/>
      <c r="FG116" s="361"/>
      <c r="FH116" s="361"/>
      <c r="FI116" s="361"/>
      <c r="FJ116" s="361"/>
      <c r="FK116" s="361"/>
      <c r="FL116" s="361"/>
      <c r="FM116" s="361"/>
      <c r="FN116" s="361"/>
      <c r="FO116" s="361"/>
      <c r="FP116" s="361"/>
      <c r="FQ116" s="361"/>
      <c r="FR116" s="361"/>
      <c r="FS116" s="361"/>
      <c r="FT116" s="361"/>
      <c r="FU116" s="361"/>
      <c r="FV116" s="361"/>
      <c r="FW116" s="361"/>
      <c r="FX116" s="361"/>
      <c r="FY116" s="361"/>
      <c r="FZ116" s="361"/>
      <c r="GA116" s="361"/>
      <c r="GB116" s="361"/>
      <c r="GC116" s="361"/>
      <c r="GD116" s="361"/>
      <c r="GE116" s="361"/>
      <c r="GF116" s="361"/>
      <c r="GG116" s="297"/>
      <c r="GH116" s="297"/>
      <c r="GI116" s="297"/>
      <c r="GJ116" s="297"/>
      <c r="GK116" s="297"/>
      <c r="GL116" s="297"/>
      <c r="GM116" s="297"/>
      <c r="GN116" s="297"/>
      <c r="GO116" s="297"/>
      <c r="GP116" s="297"/>
      <c r="GQ116" s="297"/>
      <c r="GR116" s="297"/>
      <c r="GS116" s="297"/>
      <c r="GT116" s="297"/>
      <c r="GU116" s="297"/>
      <c r="GV116" s="297"/>
      <c r="GW116" s="297"/>
      <c r="GX116" s="297"/>
      <c r="GY116" s="297"/>
      <c r="GZ116" s="297"/>
      <c r="HA116" s="297"/>
      <c r="HB116" s="297"/>
      <c r="HC116" s="297"/>
    </row>
    <row r="117" spans="1:211" s="347" customFormat="1" ht="15" customHeight="1" thickTop="1" x14ac:dyDescent="0.2">
      <c r="A117" s="192">
        <f>SWDATA!O102</f>
        <v>0</v>
      </c>
      <c r="B117" s="192">
        <f>SWDATA!M102</f>
        <v>0</v>
      </c>
      <c r="C117" s="201">
        <f>IF(AND(SWDATA!M102=1,SWDATA!Q102="promotions"),SWDATA!P102,0)</f>
        <v>0</v>
      </c>
      <c r="D117" s="200">
        <f>ROW(SWDATA!M102)</f>
        <v>102</v>
      </c>
      <c r="E117" s="202">
        <f t="shared" ref="E117:E120" si="1608">B117</f>
        <v>0</v>
      </c>
      <c r="F117" s="203">
        <f t="shared" si="1232"/>
        <v>1</v>
      </c>
      <c r="G117" s="192" t="str">
        <f t="shared" si="1233"/>
        <v/>
      </c>
      <c r="H117" s="204"/>
      <c r="I117" s="382"/>
      <c r="J117" s="237">
        <f t="shared" si="1234"/>
        <v>0</v>
      </c>
      <c r="K117" s="238" t="str">
        <f t="shared" si="1235"/>
        <v/>
      </c>
      <c r="L117" s="338"/>
      <c r="M117" s="341"/>
      <c r="N117" s="336" t="str">
        <f>IF(LEN(SWDATA!F102)=0,"",N116)</f>
        <v/>
      </c>
      <c r="O117" s="295" t="str">
        <f>IF(LEN(SWDATA!G102)=0,"",O116)</f>
        <v/>
      </c>
      <c r="P117" s="296" t="str">
        <f>IF(LEN(SWDATA!C102)=0,"",SWDATA!C102)</f>
        <v/>
      </c>
      <c r="Q117" s="310" t="str">
        <f t="shared" si="1159"/>
        <v/>
      </c>
      <c r="R117" s="223" t="s">
        <v>261</v>
      </c>
      <c r="S117" s="224" t="s">
        <v>485</v>
      </c>
      <c r="T117" s="224"/>
      <c r="U117" s="264" t="s">
        <v>581</v>
      </c>
      <c r="V117" s="205" t="s">
        <v>221</v>
      </c>
      <c r="W117" s="265">
        <f>IF(OR(Is_Loading,LEN($A117)=0),"",SWDATA!P102)</f>
        <v>0</v>
      </c>
      <c r="X117" s="266">
        <f>IF(OR(Is_Loading,LEN($A117)=0),"",SWDATA!Q102)</f>
        <v>0</v>
      </c>
      <c r="Y117" s="266">
        <f>IF(OR(Is_Loading,LEN($A117)=0),"",SWDATA!R102)</f>
        <v>0</v>
      </c>
      <c r="Z117" s="265" t="str">
        <f t="shared" ref="Z117" si="1609">IF($A117=0,"",CHOOSE($F117,SUM(W117:Y117),SUM(W117:Y117)/3,Y117))</f>
        <v/>
      </c>
      <c r="AA117" s="265">
        <f>IF(OR(Is_Loading,LEN($A117)=0),"",SWDATA!T102)</f>
        <v>0</v>
      </c>
      <c r="AB117" s="266">
        <f>IF(OR(Is_Loading,LEN($A117)=0),"",SWDATA!U102)</f>
        <v>0</v>
      </c>
      <c r="AC117" s="266">
        <f>IF(OR(Is_Loading,LEN($A117)=0),"",SWDATA!V102)</f>
        <v>0</v>
      </c>
      <c r="AD117" s="265" t="str">
        <f t="shared" si="1237"/>
        <v/>
      </c>
      <c r="AE117" s="265">
        <f>IF(OR(Is_Loading,LEN($A117)=0),"",SWDATA!X102)</f>
        <v>0</v>
      </c>
      <c r="AF117" s="266">
        <f>IF(OR(Is_Loading,LEN($A117)=0),"",SWDATA!Y102)</f>
        <v>0</v>
      </c>
      <c r="AG117" s="266">
        <f>IF(OR(Is_Loading,LEN($A117)=0),"",SWDATA!Z102)</f>
        <v>0</v>
      </c>
      <c r="AH117" s="265" t="str">
        <f t="shared" si="1238"/>
        <v/>
      </c>
      <c r="AI117" s="265">
        <f>IF(OR(Is_Loading,LEN($A117)=0),"",SWDATA!AB102)</f>
        <v>0</v>
      </c>
      <c r="AJ117" s="266">
        <f>IF(OR(Is_Loading,LEN($A117)=0),"",SWDATA!AC102)</f>
        <v>0</v>
      </c>
      <c r="AK117" s="266">
        <f>IF(OR(Is_Loading,LEN($A117)=0),"",SWDATA!AD102)</f>
        <v>0</v>
      </c>
      <c r="AL117" s="265" t="str">
        <f t="shared" si="1239"/>
        <v/>
      </c>
      <c r="AM117" s="265">
        <f>IF(OR(Is_Loading,LEN($A117)=0),"",SWDATA!AF102)</f>
        <v>0</v>
      </c>
      <c r="AN117" s="266">
        <f>IF(OR(Is_Loading,LEN($A117)=0),"",SWDATA!AG102)</f>
        <v>0</v>
      </c>
      <c r="AO117" s="320">
        <f>IF(OR(Is_Loading,LEN($A117)=0),"",SWDATA!AH102)</f>
        <v>0</v>
      </c>
      <c r="AP117" s="317" t="str">
        <f t="shared" si="1240"/>
        <v/>
      </c>
      <c r="AQ117" s="265">
        <f>IF(OR(Is_Loading,LEN($A117)=0),"",SWDATA!AJ102)</f>
        <v>0</v>
      </c>
      <c r="AR117" s="266">
        <f>IF(OR(Is_Loading,LEN($A117)=0),"",SWDATA!AK102)</f>
        <v>0</v>
      </c>
      <c r="AS117" s="266">
        <f>IF(OR(Is_Loading,LEN($A117)=0),"",SWDATA!AL102)</f>
        <v>0</v>
      </c>
      <c r="AT117" s="265" t="str">
        <f t="shared" si="1241"/>
        <v/>
      </c>
      <c r="AU117" s="265">
        <f>IF(OR(Is_Loading,LEN($A117)=0),"",SWDATA!AN102)</f>
        <v>0</v>
      </c>
      <c r="AV117" s="266">
        <f>IF(OR(Is_Loading,LEN($A117)=0),"",SWDATA!AO102)</f>
        <v>0</v>
      </c>
      <c r="AW117" s="266">
        <f>IF(OR(Is_Loading,LEN($A117)=0),"",SWDATA!AP102)</f>
        <v>0</v>
      </c>
      <c r="AX117" s="265" t="str">
        <f t="shared" si="1242"/>
        <v/>
      </c>
      <c r="AY117" s="265">
        <f>IF(OR(Is_Loading,LEN($A117)=0),"",SWDATA!AR102)</f>
        <v>0</v>
      </c>
      <c r="AZ117" s="266">
        <f>IF(OR(Is_Loading,LEN($A117)=0),"",SWDATA!AS102)</f>
        <v>0</v>
      </c>
      <c r="BA117" s="266">
        <f>IF(OR(Is_Loading,LEN($A117)=0),"",SWDATA!AT102)</f>
        <v>0</v>
      </c>
      <c r="BB117" s="265" t="str">
        <f t="shared" si="1243"/>
        <v/>
      </c>
      <c r="BC117" s="265">
        <f>IF(OR(Is_Loading,LEN($A117)=0),"",SWDATA!AV102)</f>
        <v>0</v>
      </c>
      <c r="BD117" s="266">
        <f>IF(OR(Is_Loading,LEN($A117)=0),"",SWDATA!AW102)</f>
        <v>0</v>
      </c>
      <c r="BE117" s="320">
        <f>IF(OR(Is_Loading,LEN($A117)=0),"",SWDATA!AX102)</f>
        <v>0</v>
      </c>
      <c r="BF117" s="317" t="str">
        <f t="shared" si="1244"/>
        <v/>
      </c>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s="201"/>
      <c r="CO117" s="201"/>
      <c r="CP117" s="201"/>
      <c r="CQ117" s="201"/>
      <c r="CR117" s="201"/>
      <c r="CS117" s="201"/>
      <c r="CT117" s="201"/>
      <c r="CU117" s="201"/>
      <c r="CV117" s="201"/>
      <c r="CW117" s="201"/>
      <c r="CX117" s="201"/>
      <c r="CY117" s="201"/>
      <c r="CZ117" s="201"/>
      <c r="DA117" s="201"/>
      <c r="DB117" s="201"/>
      <c r="DC117" s="201"/>
      <c r="DD117" s="201"/>
      <c r="DE117" s="201"/>
      <c r="DF117" s="201"/>
      <c r="DG117" s="201"/>
      <c r="DH117" s="201"/>
      <c r="DI117" s="201"/>
      <c r="DJ117" s="201"/>
      <c r="DK117" s="201"/>
      <c r="DL117" s="201"/>
      <c r="DM117" s="201"/>
      <c r="DN117" s="201"/>
      <c r="DO117" s="374"/>
      <c r="DP117" s="374"/>
      <c r="DQ117" s="374"/>
      <c r="DR117" s="374"/>
      <c r="DS117" s="361"/>
      <c r="DT117" s="361"/>
      <c r="DU117" s="364"/>
      <c r="DV117" s="364"/>
      <c r="DW117" s="364"/>
      <c r="DX117" s="364">
        <v>1</v>
      </c>
      <c r="DY117" s="364">
        <f t="shared" si="1576"/>
        <v>0</v>
      </c>
      <c r="DZ117" s="364">
        <f t="shared" si="1577"/>
        <v>0</v>
      </c>
      <c r="EA117" s="364">
        <f t="shared" si="1578"/>
        <v>1</v>
      </c>
      <c r="EB117" s="364">
        <f t="shared" si="1579"/>
        <v>0</v>
      </c>
      <c r="EC117" s="364">
        <f t="shared" si="1580"/>
        <v>0</v>
      </c>
      <c r="ED117" s="364">
        <f t="shared" si="1581"/>
        <v>1</v>
      </c>
      <c r="EE117" s="364">
        <f t="shared" si="1582"/>
        <v>0</v>
      </c>
      <c r="EF117" s="364">
        <f t="shared" si="1583"/>
        <v>0</v>
      </c>
      <c r="EG117" s="364">
        <f t="shared" si="1584"/>
        <v>1</v>
      </c>
      <c r="EH117" s="364">
        <f t="shared" si="1585"/>
        <v>0</v>
      </c>
      <c r="EI117" s="364">
        <f t="shared" si="1586"/>
        <v>0</v>
      </c>
      <c r="EJ117" s="364">
        <f t="shared" si="1587"/>
        <v>1</v>
      </c>
      <c r="EK117" s="364">
        <f t="shared" si="1588"/>
        <v>0</v>
      </c>
      <c r="EL117" s="364">
        <f t="shared" si="1589"/>
        <v>0</v>
      </c>
      <c r="EM117" s="364">
        <f t="shared" si="1590"/>
        <v>1</v>
      </c>
      <c r="EN117" s="364">
        <f t="shared" si="1591"/>
        <v>0</v>
      </c>
      <c r="EO117" s="364">
        <f t="shared" si="1592"/>
        <v>0</v>
      </c>
      <c r="EP117" s="364">
        <f t="shared" si="1593"/>
        <v>1</v>
      </c>
      <c r="EQ117" s="364">
        <f t="shared" si="1594"/>
        <v>0</v>
      </c>
      <c r="ER117" s="364">
        <f t="shared" si="1595"/>
        <v>0</v>
      </c>
      <c r="ES117" s="364">
        <f t="shared" si="1596"/>
        <v>1</v>
      </c>
      <c r="ET117" s="364">
        <f t="shared" si="1597"/>
        <v>0</v>
      </c>
      <c r="EU117" s="364">
        <f t="shared" si="1598"/>
        <v>0</v>
      </c>
      <c r="EV117" s="364">
        <f t="shared" si="1599"/>
        <v>1</v>
      </c>
      <c r="EW117" s="364">
        <f t="shared" si="1600"/>
        <v>0</v>
      </c>
      <c r="EX117" s="364">
        <f t="shared" si="1601"/>
        <v>0</v>
      </c>
      <c r="EY117" s="364">
        <f t="shared" si="1602"/>
        <v>1</v>
      </c>
      <c r="EZ117" s="364">
        <f t="shared" si="1603"/>
        <v>0</v>
      </c>
      <c r="FA117" s="364">
        <f t="shared" si="1604"/>
        <v>0</v>
      </c>
      <c r="FB117" s="364">
        <f t="shared" si="1605"/>
        <v>1</v>
      </c>
      <c r="FC117" s="364">
        <f t="shared" si="1606"/>
        <v>0</v>
      </c>
      <c r="FD117" s="364">
        <f t="shared" si="1607"/>
        <v>0</v>
      </c>
      <c r="FE117" s="361"/>
      <c r="FF117" s="361"/>
      <c r="FG117" s="361"/>
      <c r="FH117" s="361"/>
      <c r="FI117" s="361"/>
      <c r="FJ117" s="361"/>
      <c r="FK117" s="361"/>
      <c r="FL117" s="361"/>
      <c r="FM117" s="361"/>
      <c r="FN117" s="361"/>
      <c r="FO117" s="361"/>
      <c r="FP117" s="361"/>
      <c r="FQ117" s="361"/>
      <c r="FR117" s="361"/>
      <c r="FS117" s="361"/>
      <c r="FT117" s="361"/>
      <c r="FU117" s="361"/>
      <c r="FV117" s="361"/>
      <c r="FW117" s="361"/>
      <c r="FX117" s="361"/>
      <c r="FY117" s="361"/>
      <c r="FZ117" s="361"/>
      <c r="GA117" s="361"/>
      <c r="GB117" s="361"/>
      <c r="GC117" s="361"/>
      <c r="GD117" s="361"/>
      <c r="GE117" s="361"/>
      <c r="GF117" s="361"/>
      <c r="GG117" s="297"/>
      <c r="GH117" s="297"/>
      <c r="GI117" s="297"/>
      <c r="GJ117" s="297"/>
      <c r="GK117" s="297"/>
      <c r="GL117" s="297"/>
      <c r="GM117" s="297"/>
      <c r="GN117" s="297"/>
      <c r="GO117" s="297"/>
      <c r="GP117" s="297"/>
      <c r="GQ117" s="297"/>
      <c r="GR117" s="297"/>
      <c r="GS117" s="297"/>
      <c r="GT117" s="297"/>
      <c r="GU117" s="297"/>
      <c r="GV117" s="297"/>
      <c r="GW117" s="297"/>
      <c r="GX117" s="297"/>
      <c r="GY117" s="297"/>
      <c r="GZ117" s="297"/>
    </row>
    <row r="118" spans="1:211" s="390" customFormat="1" ht="15" customHeight="1" thickBot="1" x14ac:dyDescent="0.25">
      <c r="A118" s="389">
        <f>SWDATA!O103</f>
        <v>0</v>
      </c>
      <c r="B118" s="389">
        <f>SWDATA!M103</f>
        <v>0</v>
      </c>
      <c r="C118" s="390">
        <f>IF(AND(SWDATA!M103=1,SWDATA!Q103="promotions"),SWDATA!P103,0)</f>
        <v>0</v>
      </c>
      <c r="D118" s="391">
        <f>ROW(SWDATA!M103)</f>
        <v>103</v>
      </c>
      <c r="E118" s="392">
        <f t="shared" si="1608"/>
        <v>0</v>
      </c>
      <c r="F118" s="393">
        <f t="shared" si="1232"/>
        <v>1</v>
      </c>
      <c r="G118" s="389" t="str">
        <f t="shared" si="1233"/>
        <v/>
      </c>
      <c r="H118" s="394"/>
      <c r="I118" s="395"/>
      <c r="J118" s="396">
        <f t="shared" si="1234"/>
        <v>0</v>
      </c>
      <c r="K118" s="397" t="str">
        <f t="shared" si="1235"/>
        <v/>
      </c>
      <c r="L118" s="398"/>
      <c r="M118" s="399"/>
      <c r="N118" s="400" t="str">
        <f>IF(LEN(SWDATA!F103)=0,"",N117)</f>
        <v/>
      </c>
      <c r="O118" s="401" t="str">
        <f>IF(LEN(SWDATA!G103)=0,"",O117)</f>
        <v/>
      </c>
      <c r="P118" s="402" t="str">
        <f>IF(LEN(SWDATA!C103)=0,"",SWDATA!C103)</f>
        <v/>
      </c>
      <c r="Q118" s="403" t="str">
        <f t="shared" si="1159"/>
        <v/>
      </c>
      <c r="R118" s="404" t="s">
        <v>261</v>
      </c>
      <c r="S118" s="405" t="s">
        <v>485</v>
      </c>
      <c r="T118" s="405"/>
      <c r="U118" s="406" t="s">
        <v>590</v>
      </c>
      <c r="V118" s="407" t="s">
        <v>221</v>
      </c>
      <c r="W118" s="408">
        <f>IF(OR(Is_Loading,LEN($A118)=0),"",SWDATA!P103)</f>
        <v>0</v>
      </c>
      <c r="X118" s="409">
        <f>IF(OR(Is_Loading,LEN($A118)=0),"",SWDATA!Q103)</f>
        <v>0</v>
      </c>
      <c r="Y118" s="409">
        <f>IF(OR(Is_Loading,LEN($A118)=0),"",SWDATA!R103)</f>
        <v>0</v>
      </c>
      <c r="Z118" s="408" t="str">
        <f t="shared" ref="Z118" si="1610">IF($A118=0,"",CHOOSE($F118,SUM(W118:Y118),SUM(W118:Y118)/3,Y118))</f>
        <v/>
      </c>
      <c r="AA118" s="408">
        <f>IF(OR(Is_Loading,LEN($A118)=0),"",SWDATA!T103)</f>
        <v>0</v>
      </c>
      <c r="AB118" s="409">
        <f>IF(OR(Is_Loading,LEN($A118)=0),"",SWDATA!U103)</f>
        <v>0</v>
      </c>
      <c r="AC118" s="409">
        <f>IF(OR(Is_Loading,LEN($A118)=0),"",SWDATA!V103)</f>
        <v>0</v>
      </c>
      <c r="AD118" s="408" t="str">
        <f t="shared" si="1237"/>
        <v/>
      </c>
      <c r="AE118" s="408">
        <f>IF(OR(Is_Loading,LEN($A118)=0),"",SWDATA!X103)</f>
        <v>0</v>
      </c>
      <c r="AF118" s="409">
        <f>IF(OR(Is_Loading,LEN($A118)=0),"",SWDATA!Y103)</f>
        <v>0</v>
      </c>
      <c r="AG118" s="409">
        <f>IF(OR(Is_Loading,LEN($A118)=0),"",SWDATA!Z103)</f>
        <v>0</v>
      </c>
      <c r="AH118" s="408" t="str">
        <f t="shared" si="1238"/>
        <v/>
      </c>
      <c r="AI118" s="408">
        <f>IF(OR(Is_Loading,LEN($A118)=0),"",SWDATA!AB103)</f>
        <v>0</v>
      </c>
      <c r="AJ118" s="409">
        <f>IF(OR(Is_Loading,LEN($A118)=0),"",SWDATA!AC103)</f>
        <v>0</v>
      </c>
      <c r="AK118" s="409">
        <f>IF(OR(Is_Loading,LEN($A118)=0),"",SWDATA!AD103)</f>
        <v>0</v>
      </c>
      <c r="AL118" s="408" t="str">
        <f t="shared" si="1239"/>
        <v/>
      </c>
      <c r="AM118" s="408">
        <f>IF(OR(Is_Loading,LEN($A118)=0),"",SWDATA!AF103)</f>
        <v>0</v>
      </c>
      <c r="AN118" s="409">
        <f>IF(OR(Is_Loading,LEN($A118)=0),"",SWDATA!AG103)</f>
        <v>0</v>
      </c>
      <c r="AO118" s="410">
        <f>IF(OR(Is_Loading,LEN($A118)=0),"",SWDATA!AH103)</f>
        <v>0</v>
      </c>
      <c r="AP118" s="411" t="str">
        <f t="shared" si="1240"/>
        <v/>
      </c>
      <c r="AQ118" s="408">
        <f>IF(OR(Is_Loading,LEN($A118)=0),"",SWDATA!AJ103)</f>
        <v>0</v>
      </c>
      <c r="AR118" s="409">
        <f>IF(OR(Is_Loading,LEN($A118)=0),"",SWDATA!AK103)</f>
        <v>0</v>
      </c>
      <c r="AS118" s="409">
        <f>IF(OR(Is_Loading,LEN($A118)=0),"",SWDATA!AL103)</f>
        <v>0</v>
      </c>
      <c r="AT118" s="408" t="str">
        <f t="shared" si="1241"/>
        <v/>
      </c>
      <c r="AU118" s="408">
        <f>IF(OR(Is_Loading,LEN($A118)=0),"",SWDATA!AN103)</f>
        <v>0</v>
      </c>
      <c r="AV118" s="409">
        <f>IF(OR(Is_Loading,LEN($A118)=0),"",SWDATA!AO103)</f>
        <v>0</v>
      </c>
      <c r="AW118" s="409">
        <f>IF(OR(Is_Loading,LEN($A118)=0),"",SWDATA!AP103)</f>
        <v>0</v>
      </c>
      <c r="AX118" s="408" t="str">
        <f t="shared" si="1242"/>
        <v/>
      </c>
      <c r="AY118" s="408">
        <f>IF(OR(Is_Loading,LEN($A118)=0),"",SWDATA!AR103)</f>
        <v>0</v>
      </c>
      <c r="AZ118" s="409">
        <f>IF(OR(Is_Loading,LEN($A118)=0),"",SWDATA!AS103)</f>
        <v>0</v>
      </c>
      <c r="BA118" s="409">
        <f>IF(OR(Is_Loading,LEN($A118)=0),"",SWDATA!AT103)</f>
        <v>0</v>
      </c>
      <c r="BB118" s="408" t="str">
        <f t="shared" si="1243"/>
        <v/>
      </c>
      <c r="BC118" s="408">
        <f>IF(OR(Is_Loading,LEN($A118)=0),"",SWDATA!AV103)</f>
        <v>0</v>
      </c>
      <c r="BD118" s="409">
        <f>IF(OR(Is_Loading,LEN($A118)=0),"",SWDATA!AW103)</f>
        <v>0</v>
      </c>
      <c r="BE118" s="410">
        <f>IF(OR(Is_Loading,LEN($A118)=0),"",SWDATA!AX103)</f>
        <v>0</v>
      </c>
      <c r="BF118" s="411" t="str">
        <f t="shared" si="1244"/>
        <v/>
      </c>
      <c r="BG118" s="412"/>
      <c r="BH118" s="412"/>
      <c r="BI118" s="412"/>
      <c r="BJ118" s="412"/>
      <c r="BK118" s="412"/>
      <c r="BL118" s="412"/>
      <c r="BM118" s="412"/>
      <c r="BN118" s="412"/>
      <c r="BO118" s="412"/>
      <c r="BP118" s="412"/>
      <c r="BQ118" s="412"/>
      <c r="BR118" s="412"/>
      <c r="BS118" s="412"/>
      <c r="BT118" s="412"/>
      <c r="BU118" s="412"/>
      <c r="BV118" s="412"/>
      <c r="BW118" s="412"/>
      <c r="BX118" s="412"/>
      <c r="BY118" s="412"/>
      <c r="BZ118" s="412"/>
      <c r="CA118" s="412"/>
      <c r="CB118" s="412"/>
      <c r="CC118" s="412"/>
      <c r="CD118" s="412"/>
      <c r="CE118" s="412"/>
      <c r="CF118" s="412"/>
      <c r="CG118" s="412"/>
      <c r="CH118" s="412"/>
      <c r="CI118" s="412"/>
      <c r="CJ118" s="412"/>
      <c r="CK118" s="412"/>
      <c r="CL118" s="412"/>
      <c r="CM118" s="412"/>
      <c r="DO118" s="395"/>
      <c r="DP118" s="395"/>
      <c r="DQ118" s="395"/>
      <c r="DR118" s="395"/>
      <c r="DS118" s="413"/>
      <c r="DT118" s="414"/>
      <c r="DU118" s="415"/>
      <c r="DV118" s="415"/>
      <c r="DW118" s="415"/>
      <c r="DX118" s="415">
        <v>1</v>
      </c>
      <c r="DY118" s="415">
        <f t="shared" si="1576"/>
        <v>0</v>
      </c>
      <c r="DZ118" s="415">
        <f t="shared" si="1577"/>
        <v>0</v>
      </c>
      <c r="EA118" s="415">
        <f t="shared" si="1578"/>
        <v>1</v>
      </c>
      <c r="EB118" s="415">
        <f t="shared" si="1579"/>
        <v>0</v>
      </c>
      <c r="EC118" s="415">
        <f t="shared" si="1580"/>
        <v>0</v>
      </c>
      <c r="ED118" s="415">
        <f t="shared" si="1581"/>
        <v>1</v>
      </c>
      <c r="EE118" s="415">
        <f t="shared" si="1582"/>
        <v>0</v>
      </c>
      <c r="EF118" s="415">
        <f t="shared" si="1583"/>
        <v>0</v>
      </c>
      <c r="EG118" s="415">
        <f t="shared" si="1584"/>
        <v>1</v>
      </c>
      <c r="EH118" s="415">
        <f t="shared" si="1585"/>
        <v>0</v>
      </c>
      <c r="EI118" s="415">
        <f t="shared" si="1586"/>
        <v>0</v>
      </c>
      <c r="EJ118" s="415">
        <f t="shared" si="1587"/>
        <v>1</v>
      </c>
      <c r="EK118" s="415">
        <f t="shared" si="1588"/>
        <v>0</v>
      </c>
      <c r="EL118" s="415">
        <f t="shared" si="1589"/>
        <v>0</v>
      </c>
      <c r="EM118" s="415">
        <f t="shared" si="1590"/>
        <v>1</v>
      </c>
      <c r="EN118" s="415">
        <f t="shared" si="1591"/>
        <v>0</v>
      </c>
      <c r="EO118" s="415">
        <f t="shared" si="1592"/>
        <v>0</v>
      </c>
      <c r="EP118" s="415">
        <f t="shared" si="1593"/>
        <v>1</v>
      </c>
      <c r="EQ118" s="415">
        <f t="shared" si="1594"/>
        <v>0</v>
      </c>
      <c r="ER118" s="415">
        <f t="shared" si="1595"/>
        <v>0</v>
      </c>
      <c r="ES118" s="415">
        <f t="shared" si="1596"/>
        <v>1</v>
      </c>
      <c r="ET118" s="415">
        <f t="shared" si="1597"/>
        <v>0</v>
      </c>
      <c r="EU118" s="415">
        <f t="shared" si="1598"/>
        <v>0</v>
      </c>
      <c r="EV118" s="415">
        <f t="shared" si="1599"/>
        <v>1</v>
      </c>
      <c r="EW118" s="415">
        <f t="shared" si="1600"/>
        <v>0</v>
      </c>
      <c r="EX118" s="415">
        <f t="shared" si="1601"/>
        <v>0</v>
      </c>
      <c r="EY118" s="415">
        <f t="shared" si="1602"/>
        <v>1</v>
      </c>
      <c r="EZ118" s="415">
        <f t="shared" si="1603"/>
        <v>0</v>
      </c>
      <c r="FA118" s="415">
        <f t="shared" si="1604"/>
        <v>0</v>
      </c>
      <c r="FB118" s="415">
        <f t="shared" si="1605"/>
        <v>1</v>
      </c>
      <c r="FC118" s="415">
        <f t="shared" si="1606"/>
        <v>0</v>
      </c>
      <c r="FD118" s="415">
        <f t="shared" si="1607"/>
        <v>0</v>
      </c>
      <c r="FE118" s="416"/>
      <c r="FF118" s="413"/>
      <c r="FG118" s="413"/>
      <c r="FH118" s="413"/>
      <c r="FI118" s="413"/>
      <c r="FJ118" s="413"/>
      <c r="FK118" s="413"/>
      <c r="FL118" s="413"/>
      <c r="FM118" s="413"/>
      <c r="FN118" s="413"/>
      <c r="FO118" s="413"/>
      <c r="FP118" s="413"/>
      <c r="FQ118" s="413"/>
      <c r="FR118" s="413"/>
      <c r="FS118" s="413"/>
      <c r="FT118" s="413"/>
      <c r="FU118" s="413"/>
      <c r="FV118" s="413"/>
      <c r="FW118" s="413"/>
      <c r="FX118" s="413"/>
      <c r="FY118" s="413"/>
      <c r="FZ118" s="413"/>
      <c r="GA118" s="413"/>
      <c r="GB118" s="413"/>
      <c r="GC118" s="413"/>
      <c r="GD118" s="413"/>
      <c r="GE118" s="413"/>
      <c r="GF118" s="413"/>
      <c r="GG118" s="417"/>
      <c r="GH118" s="417"/>
      <c r="GI118" s="417"/>
      <c r="GJ118" s="417"/>
      <c r="GK118" s="417"/>
      <c r="GL118" s="417"/>
      <c r="GM118" s="417"/>
      <c r="GN118" s="417"/>
      <c r="GO118" s="417"/>
      <c r="GP118" s="417"/>
      <c r="GQ118" s="417"/>
      <c r="GR118" s="417"/>
      <c r="GS118" s="417"/>
      <c r="GT118" s="417"/>
      <c r="GU118" s="417"/>
      <c r="GV118" s="417"/>
      <c r="GW118" s="417"/>
      <c r="GX118" s="417"/>
      <c r="GY118" s="417"/>
      <c r="GZ118" s="417"/>
      <c r="HA118" s="417"/>
      <c r="HB118" s="417"/>
      <c r="HC118" s="417"/>
    </row>
    <row r="119" spans="1:211" s="347" customFormat="1" ht="15" customHeight="1" thickTop="1" x14ac:dyDescent="0.2">
      <c r="A119" s="192">
        <f>SWDATA!O104</f>
        <v>0</v>
      </c>
      <c r="B119" s="192">
        <f>SWDATA!M104</f>
        <v>0</v>
      </c>
      <c r="C119" s="201">
        <f>IF(AND(SWDATA!M104=1,SWDATA!Q104="promotions"),SWDATA!P104,0)</f>
        <v>0</v>
      </c>
      <c r="D119" s="200">
        <f>ROW(SWDATA!M104)</f>
        <v>104</v>
      </c>
      <c r="E119" s="202">
        <f t="shared" si="1608"/>
        <v>0</v>
      </c>
      <c r="F119" s="203">
        <f t="shared" si="1232"/>
        <v>1</v>
      </c>
      <c r="G119" s="192" t="str">
        <f t="shared" si="1233"/>
        <v/>
      </c>
      <c r="H119" s="311"/>
      <c r="I119" s="382"/>
      <c r="J119" s="237">
        <f t="shared" si="1234"/>
        <v>0</v>
      </c>
      <c r="K119" s="238" t="str">
        <f t="shared" si="1235"/>
        <v/>
      </c>
      <c r="L119" s="338"/>
      <c r="M119" s="340"/>
      <c r="N119" s="335" t="str">
        <f>IF(LEN(SWDATA!F104)=0,"",IF(LEN(SWDATA!G104)=0,"",IF($O$12="ID",MID(SWDATA!G104,FIND("|",SWDATA!G104)+1,FIND("~~",SWDATA!G104)-FIND("|",SWDATA!G104)-1),IF($O$12="Desc",RIGHT(SWDATA!G104,LEN(SWDATA!G104)-FIND("~~",SWDATA!G104)-1),RIGHT(SWDATA!G104,LEN(SWDATA!G104)-FIND("|",SWDATA!G104))))))</f>
        <v/>
      </c>
      <c r="O119" s="239" t="str">
        <f>IF(LEN(SWDATA!G104)=0,"",IF(LEN(SWDATA!H104)=0,"",IF($O$12="ID",MID(SWDATA!H104,FIND("|",SWDATA!H104)+1,FIND("~~",SWDATA!H104)-FIND("|",SWDATA!H104)-1),IF($O$12="Desc",RIGHT(SWDATA!H104,LEN(SWDATA!H104)-FIND("~~",SWDATA!H104)-1),RIGHT(SWDATA!H104,LEN(SWDATA!H104)-FIND("|",SWDATA!H104))))))</f>
        <v/>
      </c>
      <c r="P119" s="252" t="str">
        <f>IF(LEN(SWDATA!C104)=0,"",SWDATA!C104)</f>
        <v/>
      </c>
      <c r="Q119" s="310" t="str">
        <f t="shared" si="1159"/>
        <v/>
      </c>
      <c r="R119" s="223" t="s">
        <v>261</v>
      </c>
      <c r="S119" s="224" t="s">
        <v>485</v>
      </c>
      <c r="T119" s="224"/>
      <c r="U119" s="263" t="s">
        <v>583</v>
      </c>
      <c r="V119" s="205" t="s">
        <v>221</v>
      </c>
      <c r="W119" s="265">
        <f>IF(OR(Is_Loading,LEN($A119)=0),"",SWDATA!P104)</f>
        <v>0</v>
      </c>
      <c r="X119" s="266">
        <f>IF(OR(Is_Loading,LEN($A119)=0),"",SWDATA!Q104)</f>
        <v>0</v>
      </c>
      <c r="Y119" s="266">
        <f>IF(OR(Is_Loading,LEN($A119)=0),"",SWDATA!R104)</f>
        <v>0</v>
      </c>
      <c r="Z119" s="265" t="str">
        <f t="shared" ref="Z119" si="1611">IF($A119=0,"",CHOOSE($F119,SUM(W119:Y119),SUM(W119:Y119)/3,Y119))</f>
        <v/>
      </c>
      <c r="AA119" s="265">
        <f>IF(OR(Is_Loading,LEN($A119)=0),"",SWDATA!T104)</f>
        <v>0</v>
      </c>
      <c r="AB119" s="266">
        <f>IF(OR(Is_Loading,LEN($A119)=0),"",SWDATA!U104)</f>
        <v>0</v>
      </c>
      <c r="AC119" s="266">
        <f>IF(OR(Is_Loading,LEN($A119)=0),"",SWDATA!V104)</f>
        <v>0</v>
      </c>
      <c r="AD119" s="265" t="str">
        <f t="shared" si="1237"/>
        <v/>
      </c>
      <c r="AE119" s="265">
        <f>IF(OR(Is_Loading,LEN($A119)=0),"",SWDATA!X104)</f>
        <v>0</v>
      </c>
      <c r="AF119" s="266">
        <f>IF(OR(Is_Loading,LEN($A119)=0),"",SWDATA!Y104)</f>
        <v>0</v>
      </c>
      <c r="AG119" s="266">
        <f>IF(OR(Is_Loading,LEN($A119)=0),"",SWDATA!Z104)</f>
        <v>0</v>
      </c>
      <c r="AH119" s="265" t="str">
        <f t="shared" si="1238"/>
        <v/>
      </c>
      <c r="AI119" s="265">
        <f>IF(OR(Is_Loading,LEN($A119)=0),"",SWDATA!AB104)</f>
        <v>0</v>
      </c>
      <c r="AJ119" s="266">
        <f>IF(OR(Is_Loading,LEN($A119)=0),"",SWDATA!AC104)</f>
        <v>0</v>
      </c>
      <c r="AK119" s="266">
        <f>IF(OR(Is_Loading,LEN($A119)=0),"",SWDATA!AD104)</f>
        <v>0</v>
      </c>
      <c r="AL119" s="265" t="str">
        <f t="shared" si="1239"/>
        <v/>
      </c>
      <c r="AM119" s="265">
        <f>IF(OR(Is_Loading,LEN($A119)=0),"",SWDATA!AF104)</f>
        <v>0</v>
      </c>
      <c r="AN119" s="266">
        <f>IF(OR(Is_Loading,LEN($A119)=0),"",SWDATA!AG104)</f>
        <v>0</v>
      </c>
      <c r="AO119" s="320">
        <f>IF(OR(Is_Loading,LEN($A119)=0),"",SWDATA!AH104)</f>
        <v>0</v>
      </c>
      <c r="AP119" s="317" t="str">
        <f t="shared" si="1240"/>
        <v/>
      </c>
      <c r="AQ119" s="265">
        <f>IF(OR(Is_Loading,LEN($A119)=0),"",SWDATA!AJ104)</f>
        <v>0</v>
      </c>
      <c r="AR119" s="266">
        <f>IF(OR(Is_Loading,LEN($A119)=0),"",SWDATA!AK104)</f>
        <v>0</v>
      </c>
      <c r="AS119" s="266">
        <f>IF(OR(Is_Loading,LEN($A119)=0),"",SWDATA!AL104)</f>
        <v>0</v>
      </c>
      <c r="AT119" s="265" t="str">
        <f t="shared" si="1241"/>
        <v/>
      </c>
      <c r="AU119" s="265">
        <f>IF(OR(Is_Loading,LEN($A119)=0),"",SWDATA!AN104)</f>
        <v>0</v>
      </c>
      <c r="AV119" s="266">
        <f>IF(OR(Is_Loading,LEN($A119)=0),"",SWDATA!AO104)</f>
        <v>0</v>
      </c>
      <c r="AW119" s="266">
        <f>IF(OR(Is_Loading,LEN($A119)=0),"",SWDATA!AP104)</f>
        <v>0</v>
      </c>
      <c r="AX119" s="265" t="str">
        <f t="shared" si="1242"/>
        <v/>
      </c>
      <c r="AY119" s="265">
        <f>IF(OR(Is_Loading,LEN($A119)=0),"",SWDATA!AR104)</f>
        <v>0</v>
      </c>
      <c r="AZ119" s="266">
        <f>IF(OR(Is_Loading,LEN($A119)=0),"",SWDATA!AS104)</f>
        <v>0</v>
      </c>
      <c r="BA119" s="266">
        <f>IF(OR(Is_Loading,LEN($A119)=0),"",SWDATA!AT104)</f>
        <v>0</v>
      </c>
      <c r="BB119" s="265" t="str">
        <f t="shared" si="1243"/>
        <v/>
      </c>
      <c r="BC119" s="265">
        <f>IF(OR(Is_Loading,LEN($A119)=0),"",SWDATA!AV104)</f>
        <v>0</v>
      </c>
      <c r="BD119" s="266">
        <f>IF(OR(Is_Loading,LEN($A119)=0),"",SWDATA!AW104)</f>
        <v>0</v>
      </c>
      <c r="BE119" s="320">
        <f>IF(OR(Is_Loading,LEN($A119)=0),"",SWDATA!AX104)</f>
        <v>0</v>
      </c>
      <c r="BF119" s="317" t="str">
        <f t="shared" si="1244"/>
        <v/>
      </c>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s="201"/>
      <c r="CO119" s="201"/>
      <c r="CP119" s="201"/>
      <c r="CQ119" s="201"/>
      <c r="CR119" s="201"/>
      <c r="CS119" s="201"/>
      <c r="CT119" s="201"/>
      <c r="CU119" s="201"/>
      <c r="CV119" s="201"/>
      <c r="CW119" s="201"/>
      <c r="CX119" s="201"/>
      <c r="CY119" s="201"/>
      <c r="CZ119" s="201"/>
      <c r="DA119" s="201"/>
      <c r="DB119" s="201"/>
      <c r="DC119" s="201"/>
      <c r="DD119" s="201"/>
      <c r="DE119" s="201"/>
      <c r="DF119" s="201"/>
      <c r="DG119" s="201"/>
      <c r="DH119" s="201"/>
      <c r="DI119" s="201"/>
      <c r="DJ119" s="201"/>
      <c r="DK119" s="201"/>
      <c r="DL119" s="201"/>
      <c r="DM119" s="201"/>
      <c r="DN119" s="201"/>
      <c r="DO119" s="374"/>
      <c r="DP119" s="374"/>
      <c r="DQ119" s="374"/>
      <c r="DR119" s="374"/>
      <c r="DS119" s="361"/>
      <c r="DT119" s="375"/>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77"/>
      <c r="FF119" s="361"/>
      <c r="FG119" s="361"/>
      <c r="FH119" s="361"/>
      <c r="FI119" s="361"/>
      <c r="FJ119" s="361"/>
      <c r="FK119" s="361"/>
      <c r="FL119" s="361"/>
      <c r="FM119" s="361"/>
      <c r="FN119" s="361"/>
      <c r="FO119" s="361"/>
      <c r="FP119" s="361"/>
      <c r="FQ119" s="361"/>
      <c r="FR119" s="361"/>
      <c r="FS119" s="361"/>
      <c r="FT119" s="361"/>
      <c r="FU119" s="361"/>
      <c r="FV119" s="361"/>
      <c r="FW119" s="361"/>
      <c r="FX119" s="361"/>
      <c r="FY119" s="361"/>
      <c r="FZ119" s="361"/>
      <c r="GA119" s="361"/>
      <c r="GB119" s="361"/>
      <c r="GC119" s="361"/>
      <c r="GD119" s="361"/>
      <c r="GE119" s="361"/>
      <c r="GF119" s="361"/>
      <c r="GG119" s="297"/>
      <c r="GH119" s="297"/>
      <c r="GI119" s="297"/>
      <c r="GJ119" s="297"/>
      <c r="GK119" s="297"/>
      <c r="GL119" s="297"/>
      <c r="GM119" s="297"/>
      <c r="GN119" s="297"/>
      <c r="GO119" s="297"/>
      <c r="GP119" s="297"/>
      <c r="GQ119" s="297"/>
      <c r="GR119" s="297"/>
      <c r="GS119" s="297"/>
      <c r="GT119" s="297"/>
      <c r="GU119" s="297"/>
      <c r="GV119" s="297"/>
      <c r="GW119" s="297"/>
      <c r="GX119" s="297"/>
      <c r="GY119" s="297"/>
      <c r="GZ119" s="297"/>
      <c r="HA119" s="297"/>
      <c r="HB119" s="297"/>
      <c r="HC119" s="297"/>
    </row>
    <row r="120" spans="1:211" s="347" customFormat="1" ht="15" customHeight="1" x14ac:dyDescent="0.2">
      <c r="A120" s="192">
        <f>SWDATA!O105</f>
        <v>0</v>
      </c>
      <c r="B120" s="192">
        <f>SWDATA!M105</f>
        <v>0</v>
      </c>
      <c r="C120" s="201">
        <f>IF(AND(SWDATA!M105=1,SWDATA!Q105="promotions"),SWDATA!P105,0)</f>
        <v>0</v>
      </c>
      <c r="D120" s="200">
        <f>ROW(SWDATA!M105)</f>
        <v>105</v>
      </c>
      <c r="E120" s="202">
        <f t="shared" si="1608"/>
        <v>0</v>
      </c>
      <c r="F120" s="203">
        <f t="shared" si="1232"/>
        <v>1</v>
      </c>
      <c r="G120" s="192" t="str">
        <f t="shared" si="1233"/>
        <v/>
      </c>
      <c r="H120" s="204"/>
      <c r="I120" s="382"/>
      <c r="J120" s="237">
        <f t="shared" si="1234"/>
        <v>0</v>
      </c>
      <c r="K120" s="238" t="str">
        <f t="shared" si="1235"/>
        <v/>
      </c>
      <c r="L120" s="338"/>
      <c r="M120" s="341"/>
      <c r="N120" s="336" t="str">
        <f>IF(LEN(SWDATA!F105)=0,"",N119)</f>
        <v/>
      </c>
      <c r="O120" s="295" t="str">
        <f>IF(LEN(SWDATA!G105)=0,"",O119)</f>
        <v/>
      </c>
      <c r="P120" s="296" t="str">
        <f>IF(LEN(SWDATA!C105)=0,"",SWDATA!C105)</f>
        <v/>
      </c>
      <c r="Q120" s="310" t="str">
        <f t="shared" si="1159"/>
        <v/>
      </c>
      <c r="R120" s="223" t="s">
        <v>261</v>
      </c>
      <c r="S120" s="224" t="s">
        <v>485</v>
      </c>
      <c r="T120" s="224"/>
      <c r="U120" s="264" t="s">
        <v>580</v>
      </c>
      <c r="V120" s="205" t="s">
        <v>221</v>
      </c>
      <c r="W120" s="265">
        <f>IF(OR(Is_Loading,LEN($A120)=0),"",SWDATA!P105)</f>
        <v>0</v>
      </c>
      <c r="X120" s="266">
        <f>IF(OR(Is_Loading,LEN($A120)=0),"",SWDATA!Q105)</f>
        <v>0</v>
      </c>
      <c r="Y120" s="266">
        <f>IF(OR(Is_Loading,LEN($A120)=0),"",SWDATA!R105)</f>
        <v>0</v>
      </c>
      <c r="Z120" s="265" t="str">
        <f t="shared" ref="Z120:Z121" si="1612">IF($A120=0,"",CHOOSE($F120,SUM(W120:Y120),SUM(W120:Y120)/3,Y120))</f>
        <v/>
      </c>
      <c r="AA120" s="265">
        <f>IF(OR(Is_Loading,LEN($A120)=0),"",SWDATA!T105)</f>
        <v>0</v>
      </c>
      <c r="AB120" s="266">
        <f>IF(OR(Is_Loading,LEN($A120)=0),"",SWDATA!U105)</f>
        <v>0</v>
      </c>
      <c r="AC120" s="266">
        <f>IF(OR(Is_Loading,LEN($A120)=0),"",SWDATA!V105)</f>
        <v>0</v>
      </c>
      <c r="AD120" s="265" t="str">
        <f t="shared" si="1237"/>
        <v/>
      </c>
      <c r="AE120" s="265">
        <f>IF(OR(Is_Loading,LEN($A120)=0),"",SWDATA!X105)</f>
        <v>0</v>
      </c>
      <c r="AF120" s="266">
        <f>IF(OR(Is_Loading,LEN($A120)=0),"",SWDATA!Y105)</f>
        <v>0</v>
      </c>
      <c r="AG120" s="266">
        <f>IF(OR(Is_Loading,LEN($A120)=0),"",SWDATA!Z105)</f>
        <v>0</v>
      </c>
      <c r="AH120" s="265" t="str">
        <f t="shared" si="1238"/>
        <v/>
      </c>
      <c r="AI120" s="265">
        <f>IF(OR(Is_Loading,LEN($A120)=0),"",SWDATA!AB105)</f>
        <v>0</v>
      </c>
      <c r="AJ120" s="266">
        <f>IF(OR(Is_Loading,LEN($A120)=0),"",SWDATA!AC105)</f>
        <v>0</v>
      </c>
      <c r="AK120" s="266">
        <f>IF(OR(Is_Loading,LEN($A120)=0),"",SWDATA!AD105)</f>
        <v>0</v>
      </c>
      <c r="AL120" s="265" t="str">
        <f t="shared" si="1239"/>
        <v/>
      </c>
      <c r="AM120" s="265">
        <f>IF(OR(Is_Loading,LEN($A120)=0),"",SWDATA!AF105)</f>
        <v>0</v>
      </c>
      <c r="AN120" s="266">
        <f>IF(OR(Is_Loading,LEN($A120)=0),"",SWDATA!AG105)</f>
        <v>0</v>
      </c>
      <c r="AO120" s="320">
        <f>IF(OR(Is_Loading,LEN($A120)=0),"",SWDATA!AH105)</f>
        <v>0</v>
      </c>
      <c r="AP120" s="317" t="str">
        <f t="shared" si="1240"/>
        <v/>
      </c>
      <c r="AQ120" s="265">
        <f>IF(OR(Is_Loading,LEN($A120)=0),"",SWDATA!AJ105)</f>
        <v>0</v>
      </c>
      <c r="AR120" s="266">
        <f>IF(OR(Is_Loading,LEN($A120)=0),"",SWDATA!AK105)</f>
        <v>0</v>
      </c>
      <c r="AS120" s="266">
        <f>IF(OR(Is_Loading,LEN($A120)=0),"",SWDATA!AL105)</f>
        <v>0</v>
      </c>
      <c r="AT120" s="265" t="str">
        <f t="shared" si="1241"/>
        <v/>
      </c>
      <c r="AU120" s="265">
        <f>IF(OR(Is_Loading,LEN($A120)=0),"",SWDATA!AN105)</f>
        <v>0</v>
      </c>
      <c r="AV120" s="266">
        <f>IF(OR(Is_Loading,LEN($A120)=0),"",SWDATA!AO105)</f>
        <v>0</v>
      </c>
      <c r="AW120" s="266">
        <f>IF(OR(Is_Loading,LEN($A120)=0),"",SWDATA!AP105)</f>
        <v>0</v>
      </c>
      <c r="AX120" s="265" t="str">
        <f t="shared" si="1242"/>
        <v/>
      </c>
      <c r="AY120" s="265">
        <f>IF(OR(Is_Loading,LEN($A120)=0),"",SWDATA!AR105)</f>
        <v>0</v>
      </c>
      <c r="AZ120" s="266">
        <f>IF(OR(Is_Loading,LEN($A120)=0),"",SWDATA!AS105)</f>
        <v>0</v>
      </c>
      <c r="BA120" s="266">
        <f>IF(OR(Is_Loading,LEN($A120)=0),"",SWDATA!AT105)</f>
        <v>0</v>
      </c>
      <c r="BB120" s="265" t="str">
        <f t="shared" si="1243"/>
        <v/>
      </c>
      <c r="BC120" s="265">
        <f>IF(OR(Is_Loading,LEN($A120)=0),"",SWDATA!AV105)</f>
        <v>0</v>
      </c>
      <c r="BD120" s="266">
        <f>IF(OR(Is_Loading,LEN($A120)=0),"",SWDATA!AW105)</f>
        <v>0</v>
      </c>
      <c r="BE120" s="320">
        <f>IF(OR(Is_Loading,LEN($A120)=0),"",SWDATA!AX105)</f>
        <v>0</v>
      </c>
      <c r="BF120" s="317" t="str">
        <f t="shared" si="1244"/>
        <v/>
      </c>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s="201"/>
      <c r="CO120" s="201"/>
      <c r="CP120" s="201"/>
      <c r="CQ120" s="201"/>
      <c r="CR120" s="201"/>
      <c r="CS120" s="201"/>
      <c r="CT120" s="201"/>
      <c r="CU120" s="201"/>
      <c r="CV120" s="201"/>
      <c r="CW120" s="201"/>
      <c r="CX120" s="201"/>
      <c r="CY120" s="201"/>
      <c r="CZ120" s="201"/>
      <c r="DA120" s="201"/>
      <c r="DB120" s="201"/>
      <c r="DC120" s="201"/>
      <c r="DD120" s="201"/>
      <c r="DE120" s="201"/>
      <c r="DF120" s="201"/>
      <c r="DG120" s="201"/>
      <c r="DH120" s="201"/>
      <c r="DI120" s="201"/>
      <c r="DJ120" s="201"/>
      <c r="DK120" s="201"/>
      <c r="DL120" s="201"/>
      <c r="DM120" s="201"/>
      <c r="DN120" s="201"/>
      <c r="DO120" s="374"/>
      <c r="DP120" s="374"/>
      <c r="DQ120" s="374"/>
      <c r="DR120" s="374"/>
      <c r="DS120" s="361"/>
      <c r="DT120" s="361"/>
      <c r="DU120" s="364">
        <f t="shared" ref="DU120" si="1613">COLUMN(W118)</f>
        <v>23</v>
      </c>
      <c r="DV120" s="364">
        <f t="shared" ref="DV120" si="1614">SUM(DU120)+DV121+1</f>
        <v>24</v>
      </c>
      <c r="DW120" s="364">
        <f t="shared" ref="DW120" si="1615">SUM(DV120)+DW121+1</f>
        <v>25</v>
      </c>
      <c r="DX120" s="364">
        <f t="shared" ref="DX120" si="1616">SUM(DW120)+DX121+1</f>
        <v>27</v>
      </c>
      <c r="DY120" s="364">
        <f t="shared" ref="DY120" si="1617">SUM(DX120)+DY121+1</f>
        <v>28</v>
      </c>
      <c r="DZ120" s="364">
        <f t="shared" ref="DZ120" si="1618">SUM(DY120)+DZ121+1</f>
        <v>29</v>
      </c>
      <c r="EA120" s="364">
        <f t="shared" ref="EA120" si="1619">SUM(DZ120)+EA121+1</f>
        <v>31</v>
      </c>
      <c r="EB120" s="364">
        <f t="shared" ref="EB120" si="1620">SUM(EA120)+EB121+1</f>
        <v>32</v>
      </c>
      <c r="EC120" s="364">
        <f t="shared" ref="EC120" si="1621">SUM(EB120)+EC121+1</f>
        <v>33</v>
      </c>
      <c r="ED120" s="364">
        <f t="shared" ref="ED120" si="1622">SUM(EC120)+ED121+1</f>
        <v>35</v>
      </c>
      <c r="EE120" s="364">
        <f t="shared" ref="EE120" si="1623">SUM(ED120)+EE121+1</f>
        <v>36</v>
      </c>
      <c r="EF120" s="364">
        <f t="shared" ref="EF120" si="1624">SUM(EE120)+EF121+1</f>
        <v>37</v>
      </c>
      <c r="EG120" s="364">
        <f t="shared" ref="EG120" si="1625">SUM(EF120)+EG121+1</f>
        <v>39</v>
      </c>
      <c r="EH120" s="364">
        <f t="shared" ref="EH120" si="1626">SUM(EG120)+EH121+1</f>
        <v>40</v>
      </c>
      <c r="EI120" s="364">
        <f t="shared" ref="EI120" si="1627">SUM(EH120)+EI121+1</f>
        <v>41</v>
      </c>
      <c r="EJ120" s="364">
        <f t="shared" ref="EJ120" si="1628">SUM(EI120)+EJ121+1</f>
        <v>43</v>
      </c>
      <c r="EK120" s="364">
        <f t="shared" ref="EK120" si="1629">SUM(EJ120)+EK121+1</f>
        <v>44</v>
      </c>
      <c r="EL120" s="364">
        <f t="shared" ref="EL120" si="1630">SUM(EK120)+EL121+1</f>
        <v>45</v>
      </c>
      <c r="EM120" s="364">
        <f t="shared" ref="EM120" si="1631">SUM(EL120)+EM121+1</f>
        <v>47</v>
      </c>
      <c r="EN120" s="364">
        <f t="shared" ref="EN120" si="1632">SUM(EM120)+EN121+1</f>
        <v>48</v>
      </c>
      <c r="EO120" s="364">
        <f t="shared" ref="EO120" si="1633">SUM(EN120)+EO121+1</f>
        <v>49</v>
      </c>
      <c r="EP120" s="364">
        <f t="shared" ref="EP120" si="1634">SUM(EO120)+EP121+1</f>
        <v>51</v>
      </c>
      <c r="EQ120" s="364">
        <f t="shared" ref="EQ120" si="1635">SUM(EP120)+EQ121+1</f>
        <v>52</v>
      </c>
      <c r="ER120" s="364">
        <f t="shared" ref="ER120" si="1636">SUM(EQ120)+ER121+1</f>
        <v>53</v>
      </c>
      <c r="ES120" s="364">
        <f t="shared" ref="ES120" si="1637">SUM(ER120)+ES121+1</f>
        <v>55</v>
      </c>
      <c r="ET120" s="364">
        <f t="shared" ref="ET120" si="1638">SUM(ES120)+ET121+1</f>
        <v>56</v>
      </c>
      <c r="EU120" s="364">
        <f t="shared" ref="EU120" si="1639">SUM(ET120)+EU121+1</f>
        <v>57</v>
      </c>
      <c r="EV120" s="364">
        <f t="shared" ref="EV120" si="1640">SUM(EU120)+EV121+1</f>
        <v>59</v>
      </c>
      <c r="EW120" s="364">
        <f t="shared" ref="EW120" si="1641">SUM(EV120)+EW121+1</f>
        <v>60</v>
      </c>
      <c r="EX120" s="364">
        <f t="shared" ref="EX120" si="1642">SUM(EW120)+EX121+1</f>
        <v>61</v>
      </c>
      <c r="EY120" s="364">
        <f t="shared" ref="EY120" si="1643">SUM(EX120)+EY121+1</f>
        <v>63</v>
      </c>
      <c r="EZ120" s="364">
        <f t="shared" ref="EZ120" si="1644">SUM(EY120)+EZ121+1</f>
        <v>64</v>
      </c>
      <c r="FA120" s="364">
        <f t="shared" ref="FA120" si="1645">SUM(EZ120)+FA121+1</f>
        <v>65</v>
      </c>
      <c r="FB120" s="364">
        <f t="shared" ref="FB120" si="1646">SUM(FA120)+FB121+1</f>
        <v>67</v>
      </c>
      <c r="FC120" s="364">
        <f t="shared" ref="FC120" si="1647">SUM(FB120)+FC121+1</f>
        <v>68</v>
      </c>
      <c r="FD120" s="364">
        <f t="shared" ref="FD120" si="1648">SUM(FC120)+FD121+1</f>
        <v>69</v>
      </c>
      <c r="FE120" s="361"/>
      <c r="FF120" s="361"/>
      <c r="FG120" s="361"/>
      <c r="FH120" s="361"/>
      <c r="FI120" s="361"/>
      <c r="FJ120" s="361"/>
      <c r="FK120" s="361"/>
      <c r="FL120" s="361"/>
      <c r="FM120" s="361"/>
      <c r="FN120" s="361"/>
      <c r="FO120" s="361"/>
      <c r="FP120" s="361"/>
      <c r="FQ120" s="361"/>
      <c r="FR120" s="361"/>
      <c r="FS120" s="361"/>
      <c r="FT120" s="361"/>
      <c r="FU120" s="361"/>
      <c r="FV120" s="361"/>
      <c r="FW120" s="361"/>
      <c r="FX120" s="361"/>
      <c r="FY120" s="361"/>
      <c r="FZ120" s="361"/>
      <c r="GA120" s="361"/>
      <c r="GB120" s="361"/>
      <c r="GC120" s="361"/>
      <c r="GD120" s="361"/>
      <c r="GE120" s="361"/>
      <c r="GF120" s="361"/>
      <c r="GG120" s="297"/>
      <c r="GH120" s="297"/>
      <c r="GI120" s="297"/>
      <c r="GJ120" s="297"/>
      <c r="GK120" s="297"/>
      <c r="GL120" s="297"/>
      <c r="GM120" s="297"/>
      <c r="GN120" s="297"/>
      <c r="GO120" s="297"/>
      <c r="GP120" s="297"/>
      <c r="GQ120" s="297"/>
      <c r="GR120" s="297"/>
      <c r="GS120" s="297"/>
      <c r="GT120" s="297"/>
      <c r="GU120" s="297"/>
      <c r="GV120" s="297"/>
      <c r="GW120" s="297"/>
      <c r="GX120" s="297"/>
      <c r="GY120" s="297"/>
      <c r="GZ120" s="297"/>
    </row>
    <row r="121" spans="1:211" s="347" customFormat="1" ht="15" customHeight="1" thickBot="1" x14ac:dyDescent="0.25">
      <c r="A121" s="192">
        <f>SWDATA!O106</f>
        <v>0</v>
      </c>
      <c r="B121" s="192">
        <f>SWDATA!M106</f>
        <v>0</v>
      </c>
      <c r="C121" s="201">
        <f>IF(AND(SWDATA!M106=1,SWDATA!Q106="promotions"),SWDATA!P106,0)</f>
        <v>0</v>
      </c>
      <c r="D121" s="200">
        <f>ROW(SWDATA!M106)</f>
        <v>106</v>
      </c>
      <c r="E121" s="202">
        <f ca="1">IF(AND(B121=1,UPPER(HLOOKUP(D121,'Metrics &amp; Attributes View'!$13:$31,19,0))="SBOM"),1,0)</f>
        <v>0</v>
      </c>
      <c r="F121" s="203">
        <f t="shared" si="1232"/>
        <v>1</v>
      </c>
      <c r="G121" s="192" t="str">
        <f t="shared" si="1233"/>
        <v/>
      </c>
      <c r="H121" s="204"/>
      <c r="I121" s="382"/>
      <c r="J121" s="237">
        <f t="shared" si="1234"/>
        <v>0</v>
      </c>
      <c r="K121" s="238" t="str">
        <f t="shared" si="1235"/>
        <v/>
      </c>
      <c r="L121" s="338"/>
      <c r="M121" s="342"/>
      <c r="N121" s="336" t="str">
        <f>IF(LEN(SWDATA!F106)=0,"",N120)</f>
        <v/>
      </c>
      <c r="O121" s="295" t="str">
        <f>IF(LEN(SWDATA!G106)=0,"",O120)</f>
        <v/>
      </c>
      <c r="P121" s="296" t="str">
        <f>IF(LEN(SWDATA!C106)=0,"",SWDATA!C106)</f>
        <v/>
      </c>
      <c r="Q121" s="310" t="str">
        <f t="shared" si="1159"/>
        <v/>
      </c>
      <c r="R121" s="223" t="s">
        <v>262</v>
      </c>
      <c r="S121" s="224" t="s">
        <v>579</v>
      </c>
      <c r="T121" s="224"/>
      <c r="U121" s="263" t="s">
        <v>591</v>
      </c>
      <c r="V121" s="205" t="s">
        <v>221</v>
      </c>
      <c r="W121" s="265">
        <f>IF(OR(Is_Loading,LEN($A121)=0),"",SWDATA!P106)</f>
        <v>0</v>
      </c>
      <c r="X121" s="266">
        <f>IF(OR(Is_Loading,LEN($A121)=0),"",SWDATA!Q106)</f>
        <v>0</v>
      </c>
      <c r="Y121" s="266">
        <f>IF(OR(Is_Loading,LEN($A121)=0),"",SWDATA!R106)</f>
        <v>0</v>
      </c>
      <c r="Z121" s="265" t="str">
        <f t="shared" si="1612"/>
        <v/>
      </c>
      <c r="AA121" s="265">
        <f>IF(OR(Is_Loading,LEN($A121)=0),"",SWDATA!T106)</f>
        <v>0</v>
      </c>
      <c r="AB121" s="266">
        <f>IF(OR(Is_Loading,LEN($A121)=0),"",SWDATA!U106)</f>
        <v>0</v>
      </c>
      <c r="AC121" s="266">
        <f>IF(OR(Is_Loading,LEN($A121)=0),"",SWDATA!V106)</f>
        <v>0</v>
      </c>
      <c r="AD121" s="265" t="str">
        <f t="shared" si="1237"/>
        <v/>
      </c>
      <c r="AE121" s="265">
        <f>IF(OR(Is_Loading,LEN($A121)=0),"",SWDATA!X106)</f>
        <v>0</v>
      </c>
      <c r="AF121" s="266">
        <f>IF(OR(Is_Loading,LEN($A121)=0),"",SWDATA!Y106)</f>
        <v>0</v>
      </c>
      <c r="AG121" s="266">
        <f>IF(OR(Is_Loading,LEN($A121)=0),"",SWDATA!Z106)</f>
        <v>0</v>
      </c>
      <c r="AH121" s="265" t="str">
        <f t="shared" si="1238"/>
        <v/>
      </c>
      <c r="AI121" s="265">
        <f>IF(OR(Is_Loading,LEN($A121)=0),"",SWDATA!AB106)</f>
        <v>0</v>
      </c>
      <c r="AJ121" s="266">
        <f>IF(OR(Is_Loading,LEN($A121)=0),"",SWDATA!AC106)</f>
        <v>0</v>
      </c>
      <c r="AK121" s="266">
        <f>IF(OR(Is_Loading,LEN($A121)=0),"",SWDATA!AD106)</f>
        <v>0</v>
      </c>
      <c r="AL121" s="265" t="str">
        <f t="shared" si="1239"/>
        <v/>
      </c>
      <c r="AM121" s="265">
        <f>IF(OR(Is_Loading,LEN($A121)=0),"",SWDATA!AF106)</f>
        <v>0</v>
      </c>
      <c r="AN121" s="266">
        <f>IF(OR(Is_Loading,LEN($A121)=0),"",SWDATA!AG106)</f>
        <v>0</v>
      </c>
      <c r="AO121" s="320">
        <f>IF(OR(Is_Loading,LEN($A121)=0),"",SWDATA!AH106)</f>
        <v>0</v>
      </c>
      <c r="AP121" s="317" t="str">
        <f t="shared" si="1240"/>
        <v/>
      </c>
      <c r="AQ121" s="265">
        <f>IF(OR(Is_Loading,LEN($A121)=0),"",SWDATA!AJ106)</f>
        <v>0</v>
      </c>
      <c r="AR121" s="266">
        <f>IF(OR(Is_Loading,LEN($A121)=0),"",SWDATA!AK106)</f>
        <v>0</v>
      </c>
      <c r="AS121" s="266">
        <f>IF(OR(Is_Loading,LEN($A121)=0),"",SWDATA!AL106)</f>
        <v>0</v>
      </c>
      <c r="AT121" s="265" t="str">
        <f t="shared" si="1241"/>
        <v/>
      </c>
      <c r="AU121" s="265">
        <f>IF(OR(Is_Loading,LEN($A121)=0),"",SWDATA!AN106)</f>
        <v>0</v>
      </c>
      <c r="AV121" s="266">
        <f>IF(OR(Is_Loading,LEN($A121)=0),"",SWDATA!AO106)</f>
        <v>0</v>
      </c>
      <c r="AW121" s="266">
        <f>IF(OR(Is_Loading,LEN($A121)=0),"",SWDATA!AP106)</f>
        <v>0</v>
      </c>
      <c r="AX121" s="265" t="str">
        <f t="shared" si="1242"/>
        <v/>
      </c>
      <c r="AY121" s="265">
        <f>IF(OR(Is_Loading,LEN($A121)=0),"",SWDATA!AR106)</f>
        <v>0</v>
      </c>
      <c r="AZ121" s="266">
        <f>IF(OR(Is_Loading,LEN($A121)=0),"",SWDATA!AS106)</f>
        <v>0</v>
      </c>
      <c r="BA121" s="266">
        <f>IF(OR(Is_Loading,LEN($A121)=0),"",SWDATA!AT106)</f>
        <v>0</v>
      </c>
      <c r="BB121" s="265" t="str">
        <f t="shared" si="1243"/>
        <v/>
      </c>
      <c r="BC121" s="265">
        <f>IF(OR(Is_Loading,LEN($A121)=0),"",SWDATA!AV106)</f>
        <v>0</v>
      </c>
      <c r="BD121" s="266">
        <f>IF(OR(Is_Loading,LEN($A121)=0),"",SWDATA!AW106)</f>
        <v>0</v>
      </c>
      <c r="BE121" s="320">
        <f>IF(OR(Is_Loading,LEN($A121)=0),"",SWDATA!AX106)</f>
        <v>0</v>
      </c>
      <c r="BF121" s="317" t="str">
        <f t="shared" si="1244"/>
        <v/>
      </c>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374"/>
      <c r="DP121" s="374"/>
      <c r="DQ121" s="374"/>
      <c r="DR121" s="374"/>
      <c r="DS121" s="361"/>
      <c r="DT121" s="375"/>
      <c r="DU121" s="364"/>
      <c r="DV121" s="364"/>
      <c r="DW121" s="364"/>
      <c r="DX121" s="364">
        <v>1</v>
      </c>
      <c r="DY121" s="364">
        <f t="shared" ref="DY121:DY123" si="1649">DV121</f>
        <v>0</v>
      </c>
      <c r="DZ121" s="364">
        <f t="shared" ref="DZ121:DZ123" si="1650">DW121</f>
        <v>0</v>
      </c>
      <c r="EA121" s="364">
        <f t="shared" ref="EA121:EA123" si="1651">DX121</f>
        <v>1</v>
      </c>
      <c r="EB121" s="364">
        <f t="shared" ref="EB121:EB123" si="1652">DY121</f>
        <v>0</v>
      </c>
      <c r="EC121" s="364">
        <f t="shared" ref="EC121:EC123" si="1653">DZ121</f>
        <v>0</v>
      </c>
      <c r="ED121" s="364">
        <f t="shared" ref="ED121:ED123" si="1654">EA121</f>
        <v>1</v>
      </c>
      <c r="EE121" s="364">
        <f t="shared" ref="EE121:EE123" si="1655">EB121</f>
        <v>0</v>
      </c>
      <c r="EF121" s="364">
        <f t="shared" ref="EF121:EF123" si="1656">EC121</f>
        <v>0</v>
      </c>
      <c r="EG121" s="364">
        <f t="shared" ref="EG121:EG123" si="1657">ED121</f>
        <v>1</v>
      </c>
      <c r="EH121" s="364">
        <f t="shared" ref="EH121:EH123" si="1658">EE121</f>
        <v>0</v>
      </c>
      <c r="EI121" s="364">
        <f t="shared" ref="EI121:EI123" si="1659">EF121</f>
        <v>0</v>
      </c>
      <c r="EJ121" s="364">
        <f t="shared" ref="EJ121:EJ123" si="1660">EG121</f>
        <v>1</v>
      </c>
      <c r="EK121" s="364">
        <f t="shared" ref="EK121:EK123" si="1661">EH121</f>
        <v>0</v>
      </c>
      <c r="EL121" s="364">
        <f t="shared" ref="EL121:EL123" si="1662">EI121</f>
        <v>0</v>
      </c>
      <c r="EM121" s="364">
        <f t="shared" ref="EM121:EM123" si="1663">EJ121</f>
        <v>1</v>
      </c>
      <c r="EN121" s="364">
        <f t="shared" ref="EN121:EN123" si="1664">EK121</f>
        <v>0</v>
      </c>
      <c r="EO121" s="364">
        <f t="shared" ref="EO121:EO123" si="1665">EL121</f>
        <v>0</v>
      </c>
      <c r="EP121" s="364">
        <f t="shared" ref="EP121:EP123" si="1666">EM121</f>
        <v>1</v>
      </c>
      <c r="EQ121" s="364">
        <f t="shared" ref="EQ121:EQ123" si="1667">EN121</f>
        <v>0</v>
      </c>
      <c r="ER121" s="364">
        <f t="shared" ref="ER121:ER123" si="1668">EO121</f>
        <v>0</v>
      </c>
      <c r="ES121" s="364">
        <f t="shared" ref="ES121:ES123" si="1669">EP121</f>
        <v>1</v>
      </c>
      <c r="ET121" s="364">
        <f t="shared" ref="ET121:ET123" si="1670">EQ121</f>
        <v>0</v>
      </c>
      <c r="EU121" s="364">
        <f t="shared" ref="EU121:EU123" si="1671">ER121</f>
        <v>0</v>
      </c>
      <c r="EV121" s="364">
        <f t="shared" ref="EV121:EV123" si="1672">ES121</f>
        <v>1</v>
      </c>
      <c r="EW121" s="364">
        <f t="shared" ref="EW121:EW123" si="1673">ET121</f>
        <v>0</v>
      </c>
      <c r="EX121" s="364">
        <f t="shared" ref="EX121:EX123" si="1674">EU121</f>
        <v>0</v>
      </c>
      <c r="EY121" s="364">
        <f t="shared" ref="EY121:EY123" si="1675">EV121</f>
        <v>1</v>
      </c>
      <c r="EZ121" s="364">
        <f t="shared" ref="EZ121:EZ123" si="1676">EW121</f>
        <v>0</v>
      </c>
      <c r="FA121" s="364">
        <f t="shared" ref="FA121:FA123" si="1677">EX121</f>
        <v>0</v>
      </c>
      <c r="FB121" s="364">
        <f t="shared" ref="FB121:FB123" si="1678">EY121</f>
        <v>1</v>
      </c>
      <c r="FC121" s="364">
        <f t="shared" ref="FC121:FC123" si="1679">EZ121</f>
        <v>0</v>
      </c>
      <c r="FD121" s="364">
        <f t="shared" ref="FD121:FD123" si="1680">FA121</f>
        <v>0</v>
      </c>
      <c r="FE121" s="377"/>
      <c r="FF121" s="361"/>
      <c r="FG121" s="361"/>
      <c r="FH121" s="361"/>
      <c r="FI121" s="361"/>
      <c r="FJ121" s="361"/>
      <c r="FK121" s="361"/>
      <c r="FL121" s="361"/>
      <c r="FM121" s="361"/>
      <c r="FN121" s="361"/>
      <c r="FO121" s="361"/>
      <c r="FP121" s="361"/>
      <c r="FQ121" s="361"/>
      <c r="FR121" s="361"/>
      <c r="FS121" s="361"/>
      <c r="FT121" s="361"/>
      <c r="FU121" s="361"/>
      <c r="FV121" s="361"/>
      <c r="FW121" s="361"/>
      <c r="FX121" s="361"/>
      <c r="FY121" s="361"/>
      <c r="FZ121" s="361"/>
      <c r="GA121" s="361"/>
      <c r="GB121" s="361"/>
      <c r="GC121" s="361"/>
      <c r="GD121" s="361"/>
      <c r="GE121" s="361"/>
      <c r="GF121" s="361"/>
      <c r="GG121" s="297"/>
      <c r="GH121" s="297"/>
      <c r="GI121" s="297"/>
      <c r="GJ121" s="297"/>
      <c r="GK121" s="297"/>
      <c r="GL121" s="297"/>
      <c r="GM121" s="297"/>
      <c r="GN121" s="297"/>
      <c r="GO121" s="297"/>
      <c r="GP121" s="297"/>
      <c r="GQ121" s="297"/>
      <c r="GR121" s="297"/>
      <c r="GS121" s="297"/>
      <c r="GT121" s="297"/>
      <c r="GU121" s="297"/>
      <c r="GV121" s="297"/>
      <c r="GW121" s="297"/>
      <c r="GX121" s="297"/>
      <c r="GY121" s="297"/>
      <c r="GZ121" s="297"/>
      <c r="HA121" s="297"/>
      <c r="HB121" s="297"/>
      <c r="HC121" s="297"/>
    </row>
    <row r="122" spans="1:211" s="347" customFormat="1" ht="15" customHeight="1" thickTop="1" x14ac:dyDescent="0.2">
      <c r="A122" s="192">
        <f>SWDATA!O107</f>
        <v>0</v>
      </c>
      <c r="B122" s="192">
        <f>SWDATA!M107</f>
        <v>0</v>
      </c>
      <c r="C122" s="201">
        <f>IF(AND(SWDATA!M107=1,SWDATA!Q107="promotions"),SWDATA!P107,0)</f>
        <v>0</v>
      </c>
      <c r="D122" s="200">
        <f>ROW(SWDATA!M107)</f>
        <v>107</v>
      </c>
      <c r="E122" s="202">
        <f t="shared" ref="E122:E125" si="1681">B122</f>
        <v>0</v>
      </c>
      <c r="F122" s="203">
        <f t="shared" si="1232"/>
        <v>1</v>
      </c>
      <c r="G122" s="192" t="str">
        <f t="shared" si="1233"/>
        <v/>
      </c>
      <c r="H122" s="204"/>
      <c r="I122" s="382"/>
      <c r="J122" s="237">
        <f t="shared" si="1234"/>
        <v>0</v>
      </c>
      <c r="K122" s="238" t="str">
        <f t="shared" si="1235"/>
        <v/>
      </c>
      <c r="L122" s="338"/>
      <c r="M122" s="341"/>
      <c r="N122" s="336" t="str">
        <f>IF(LEN(SWDATA!F107)=0,"",N121)</f>
        <v/>
      </c>
      <c r="O122" s="295" t="str">
        <f>IF(LEN(SWDATA!G107)=0,"",O121)</f>
        <v/>
      </c>
      <c r="P122" s="296" t="str">
        <f>IF(LEN(SWDATA!C107)=0,"",SWDATA!C107)</f>
        <v/>
      </c>
      <c r="Q122" s="310" t="str">
        <f t="shared" si="1159"/>
        <v/>
      </c>
      <c r="R122" s="223" t="s">
        <v>261</v>
      </c>
      <c r="S122" s="224" t="s">
        <v>485</v>
      </c>
      <c r="T122" s="224"/>
      <c r="U122" s="264" t="s">
        <v>581</v>
      </c>
      <c r="V122" s="205" t="s">
        <v>221</v>
      </c>
      <c r="W122" s="265">
        <f>IF(OR(Is_Loading,LEN($A122)=0),"",SWDATA!P107)</f>
        <v>0</v>
      </c>
      <c r="X122" s="266">
        <f>IF(OR(Is_Loading,LEN($A122)=0),"",SWDATA!Q107)</f>
        <v>0</v>
      </c>
      <c r="Y122" s="266">
        <f>IF(OR(Is_Loading,LEN($A122)=0),"",SWDATA!R107)</f>
        <v>0</v>
      </c>
      <c r="Z122" s="265" t="str">
        <f t="shared" ref="Z122" si="1682">IF($A122=0,"",CHOOSE($F122,SUM(W122:Y122),SUM(W122:Y122)/3,Y122))</f>
        <v/>
      </c>
      <c r="AA122" s="265">
        <f>IF(OR(Is_Loading,LEN($A122)=0),"",SWDATA!T107)</f>
        <v>0</v>
      </c>
      <c r="AB122" s="266">
        <f>IF(OR(Is_Loading,LEN($A122)=0),"",SWDATA!U107)</f>
        <v>0</v>
      </c>
      <c r="AC122" s="266">
        <f>IF(OR(Is_Loading,LEN($A122)=0),"",SWDATA!V107)</f>
        <v>0</v>
      </c>
      <c r="AD122" s="265" t="str">
        <f t="shared" si="1237"/>
        <v/>
      </c>
      <c r="AE122" s="265">
        <f>IF(OR(Is_Loading,LEN($A122)=0),"",SWDATA!X107)</f>
        <v>0</v>
      </c>
      <c r="AF122" s="266">
        <f>IF(OR(Is_Loading,LEN($A122)=0),"",SWDATA!Y107)</f>
        <v>0</v>
      </c>
      <c r="AG122" s="266">
        <f>IF(OR(Is_Loading,LEN($A122)=0),"",SWDATA!Z107)</f>
        <v>0</v>
      </c>
      <c r="AH122" s="265" t="str">
        <f t="shared" si="1238"/>
        <v/>
      </c>
      <c r="AI122" s="265">
        <f>IF(OR(Is_Loading,LEN($A122)=0),"",SWDATA!AB107)</f>
        <v>0</v>
      </c>
      <c r="AJ122" s="266">
        <f>IF(OR(Is_Loading,LEN($A122)=0),"",SWDATA!AC107)</f>
        <v>0</v>
      </c>
      <c r="AK122" s="266">
        <f>IF(OR(Is_Loading,LEN($A122)=0),"",SWDATA!AD107)</f>
        <v>0</v>
      </c>
      <c r="AL122" s="265" t="str">
        <f t="shared" si="1239"/>
        <v/>
      </c>
      <c r="AM122" s="265">
        <f>IF(OR(Is_Loading,LEN($A122)=0),"",SWDATA!AF107)</f>
        <v>0</v>
      </c>
      <c r="AN122" s="266">
        <f>IF(OR(Is_Loading,LEN($A122)=0),"",SWDATA!AG107)</f>
        <v>0</v>
      </c>
      <c r="AO122" s="320">
        <f>IF(OR(Is_Loading,LEN($A122)=0),"",SWDATA!AH107)</f>
        <v>0</v>
      </c>
      <c r="AP122" s="317" t="str">
        <f t="shared" si="1240"/>
        <v/>
      </c>
      <c r="AQ122" s="265">
        <f>IF(OR(Is_Loading,LEN($A122)=0),"",SWDATA!AJ107)</f>
        <v>0</v>
      </c>
      <c r="AR122" s="266">
        <f>IF(OR(Is_Loading,LEN($A122)=0),"",SWDATA!AK107)</f>
        <v>0</v>
      </c>
      <c r="AS122" s="266">
        <f>IF(OR(Is_Loading,LEN($A122)=0),"",SWDATA!AL107)</f>
        <v>0</v>
      </c>
      <c r="AT122" s="265" t="str">
        <f t="shared" si="1241"/>
        <v/>
      </c>
      <c r="AU122" s="265">
        <f>IF(OR(Is_Loading,LEN($A122)=0),"",SWDATA!AN107)</f>
        <v>0</v>
      </c>
      <c r="AV122" s="266">
        <f>IF(OR(Is_Loading,LEN($A122)=0),"",SWDATA!AO107)</f>
        <v>0</v>
      </c>
      <c r="AW122" s="266">
        <f>IF(OR(Is_Loading,LEN($A122)=0),"",SWDATA!AP107)</f>
        <v>0</v>
      </c>
      <c r="AX122" s="265" t="str">
        <f t="shared" si="1242"/>
        <v/>
      </c>
      <c r="AY122" s="265">
        <f>IF(OR(Is_Loading,LEN($A122)=0),"",SWDATA!AR107)</f>
        <v>0</v>
      </c>
      <c r="AZ122" s="266">
        <f>IF(OR(Is_Loading,LEN($A122)=0),"",SWDATA!AS107)</f>
        <v>0</v>
      </c>
      <c r="BA122" s="266">
        <f>IF(OR(Is_Loading,LEN($A122)=0),"",SWDATA!AT107)</f>
        <v>0</v>
      </c>
      <c r="BB122" s="265" t="str">
        <f t="shared" si="1243"/>
        <v/>
      </c>
      <c r="BC122" s="265">
        <f>IF(OR(Is_Loading,LEN($A122)=0),"",SWDATA!AV107)</f>
        <v>0</v>
      </c>
      <c r="BD122" s="266">
        <f>IF(OR(Is_Loading,LEN($A122)=0),"",SWDATA!AW107)</f>
        <v>0</v>
      </c>
      <c r="BE122" s="320">
        <f>IF(OR(Is_Loading,LEN($A122)=0),"",SWDATA!AX107)</f>
        <v>0</v>
      </c>
      <c r="BF122" s="317" t="str">
        <f t="shared" si="1244"/>
        <v/>
      </c>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s="201"/>
      <c r="CO122" s="201"/>
      <c r="CP122" s="201"/>
      <c r="CQ122" s="201"/>
      <c r="CR122" s="201"/>
      <c r="CS122" s="201"/>
      <c r="CT122" s="201"/>
      <c r="CU122" s="201"/>
      <c r="CV122" s="201"/>
      <c r="CW122" s="201"/>
      <c r="CX122" s="201"/>
      <c r="CY122" s="201"/>
      <c r="CZ122" s="201"/>
      <c r="DA122" s="201"/>
      <c r="DB122" s="201"/>
      <c r="DC122" s="201"/>
      <c r="DD122" s="201"/>
      <c r="DE122" s="201"/>
      <c r="DF122" s="201"/>
      <c r="DG122" s="201"/>
      <c r="DH122" s="201"/>
      <c r="DI122" s="201"/>
      <c r="DJ122" s="201"/>
      <c r="DK122" s="201"/>
      <c r="DL122" s="201"/>
      <c r="DM122" s="201"/>
      <c r="DN122" s="201"/>
      <c r="DO122" s="374"/>
      <c r="DP122" s="374"/>
      <c r="DQ122" s="374"/>
      <c r="DR122" s="374"/>
      <c r="DS122" s="361"/>
      <c r="DT122" s="361"/>
      <c r="DU122" s="364"/>
      <c r="DV122" s="364"/>
      <c r="DW122" s="364"/>
      <c r="DX122" s="364">
        <v>1</v>
      </c>
      <c r="DY122" s="364">
        <f t="shared" si="1649"/>
        <v>0</v>
      </c>
      <c r="DZ122" s="364">
        <f t="shared" si="1650"/>
        <v>0</v>
      </c>
      <c r="EA122" s="364">
        <f t="shared" si="1651"/>
        <v>1</v>
      </c>
      <c r="EB122" s="364">
        <f t="shared" si="1652"/>
        <v>0</v>
      </c>
      <c r="EC122" s="364">
        <f t="shared" si="1653"/>
        <v>0</v>
      </c>
      <c r="ED122" s="364">
        <f t="shared" si="1654"/>
        <v>1</v>
      </c>
      <c r="EE122" s="364">
        <f t="shared" si="1655"/>
        <v>0</v>
      </c>
      <c r="EF122" s="364">
        <f t="shared" si="1656"/>
        <v>0</v>
      </c>
      <c r="EG122" s="364">
        <f t="shared" si="1657"/>
        <v>1</v>
      </c>
      <c r="EH122" s="364">
        <f t="shared" si="1658"/>
        <v>0</v>
      </c>
      <c r="EI122" s="364">
        <f t="shared" si="1659"/>
        <v>0</v>
      </c>
      <c r="EJ122" s="364">
        <f t="shared" si="1660"/>
        <v>1</v>
      </c>
      <c r="EK122" s="364">
        <f t="shared" si="1661"/>
        <v>0</v>
      </c>
      <c r="EL122" s="364">
        <f t="shared" si="1662"/>
        <v>0</v>
      </c>
      <c r="EM122" s="364">
        <f t="shared" si="1663"/>
        <v>1</v>
      </c>
      <c r="EN122" s="364">
        <f t="shared" si="1664"/>
        <v>0</v>
      </c>
      <c r="EO122" s="364">
        <f t="shared" si="1665"/>
        <v>0</v>
      </c>
      <c r="EP122" s="364">
        <f t="shared" si="1666"/>
        <v>1</v>
      </c>
      <c r="EQ122" s="364">
        <f t="shared" si="1667"/>
        <v>0</v>
      </c>
      <c r="ER122" s="364">
        <f t="shared" si="1668"/>
        <v>0</v>
      </c>
      <c r="ES122" s="364">
        <f t="shared" si="1669"/>
        <v>1</v>
      </c>
      <c r="ET122" s="364">
        <f t="shared" si="1670"/>
        <v>0</v>
      </c>
      <c r="EU122" s="364">
        <f t="shared" si="1671"/>
        <v>0</v>
      </c>
      <c r="EV122" s="364">
        <f t="shared" si="1672"/>
        <v>1</v>
      </c>
      <c r="EW122" s="364">
        <f t="shared" si="1673"/>
        <v>0</v>
      </c>
      <c r="EX122" s="364">
        <f t="shared" si="1674"/>
        <v>0</v>
      </c>
      <c r="EY122" s="364">
        <f t="shared" si="1675"/>
        <v>1</v>
      </c>
      <c r="EZ122" s="364">
        <f t="shared" si="1676"/>
        <v>0</v>
      </c>
      <c r="FA122" s="364">
        <f t="shared" si="1677"/>
        <v>0</v>
      </c>
      <c r="FB122" s="364">
        <f t="shared" si="1678"/>
        <v>1</v>
      </c>
      <c r="FC122" s="364">
        <f t="shared" si="1679"/>
        <v>0</v>
      </c>
      <c r="FD122" s="364">
        <f t="shared" si="1680"/>
        <v>0</v>
      </c>
      <c r="FE122" s="361"/>
      <c r="FF122" s="361"/>
      <c r="FG122" s="361"/>
      <c r="FH122" s="361"/>
      <c r="FI122" s="361"/>
      <c r="FJ122" s="361"/>
      <c r="FK122" s="361"/>
      <c r="FL122" s="361"/>
      <c r="FM122" s="361"/>
      <c r="FN122" s="361"/>
      <c r="FO122" s="361"/>
      <c r="FP122" s="361"/>
      <c r="FQ122" s="361"/>
      <c r="FR122" s="361"/>
      <c r="FS122" s="361"/>
      <c r="FT122" s="361"/>
      <c r="FU122" s="361"/>
      <c r="FV122" s="361"/>
      <c r="FW122" s="361"/>
      <c r="FX122" s="361"/>
      <c r="FY122" s="361"/>
      <c r="FZ122" s="361"/>
      <c r="GA122" s="361"/>
      <c r="GB122" s="361"/>
      <c r="GC122" s="361"/>
      <c r="GD122" s="361"/>
      <c r="GE122" s="361"/>
      <c r="GF122" s="361"/>
      <c r="GG122" s="297"/>
      <c r="GH122" s="297"/>
      <c r="GI122" s="297"/>
      <c r="GJ122" s="297"/>
      <c r="GK122" s="297"/>
      <c r="GL122" s="297"/>
      <c r="GM122" s="297"/>
      <c r="GN122" s="297"/>
      <c r="GO122" s="297"/>
      <c r="GP122" s="297"/>
      <c r="GQ122" s="297"/>
      <c r="GR122" s="297"/>
      <c r="GS122" s="297"/>
      <c r="GT122" s="297"/>
      <c r="GU122" s="297"/>
      <c r="GV122" s="297"/>
      <c r="GW122" s="297"/>
      <c r="GX122" s="297"/>
      <c r="GY122" s="297"/>
      <c r="GZ122" s="297"/>
    </row>
    <row r="123" spans="1:211" s="390" customFormat="1" ht="15" customHeight="1" thickBot="1" x14ac:dyDescent="0.25">
      <c r="A123" s="389">
        <f>SWDATA!O108</f>
        <v>0</v>
      </c>
      <c r="B123" s="389">
        <f>SWDATA!M108</f>
        <v>0</v>
      </c>
      <c r="C123" s="390">
        <f>IF(AND(SWDATA!M108=1,SWDATA!Q108="promotions"),SWDATA!P108,0)</f>
        <v>0</v>
      </c>
      <c r="D123" s="391">
        <f>ROW(SWDATA!M108)</f>
        <v>108</v>
      </c>
      <c r="E123" s="392">
        <f t="shared" si="1681"/>
        <v>0</v>
      </c>
      <c r="F123" s="393">
        <f t="shared" si="1232"/>
        <v>1</v>
      </c>
      <c r="G123" s="389" t="str">
        <f t="shared" si="1233"/>
        <v/>
      </c>
      <c r="H123" s="394"/>
      <c r="I123" s="395"/>
      <c r="J123" s="396">
        <f t="shared" si="1234"/>
        <v>0</v>
      </c>
      <c r="K123" s="397" t="str">
        <f t="shared" si="1235"/>
        <v/>
      </c>
      <c r="L123" s="398"/>
      <c r="M123" s="399"/>
      <c r="N123" s="400" t="str">
        <f>IF(LEN(SWDATA!F108)=0,"",N122)</f>
        <v/>
      </c>
      <c r="O123" s="401" t="str">
        <f>IF(LEN(SWDATA!G108)=0,"",O122)</f>
        <v/>
      </c>
      <c r="P123" s="402" t="str">
        <f>IF(LEN(SWDATA!C108)=0,"",SWDATA!C108)</f>
        <v/>
      </c>
      <c r="Q123" s="403" t="str">
        <f t="shared" si="1159"/>
        <v/>
      </c>
      <c r="R123" s="404" t="s">
        <v>261</v>
      </c>
      <c r="S123" s="405" t="s">
        <v>485</v>
      </c>
      <c r="T123" s="405"/>
      <c r="U123" s="406" t="s">
        <v>590</v>
      </c>
      <c r="V123" s="407" t="s">
        <v>221</v>
      </c>
      <c r="W123" s="408">
        <f>IF(OR(Is_Loading,LEN($A123)=0),"",SWDATA!P108)</f>
        <v>0</v>
      </c>
      <c r="X123" s="409">
        <f>IF(OR(Is_Loading,LEN($A123)=0),"",SWDATA!Q108)</f>
        <v>0</v>
      </c>
      <c r="Y123" s="409">
        <f>IF(OR(Is_Loading,LEN($A123)=0),"",SWDATA!R108)</f>
        <v>0</v>
      </c>
      <c r="Z123" s="408" t="str">
        <f t="shared" ref="Z123" si="1683">IF($A123=0,"",CHOOSE($F123,SUM(W123:Y123),SUM(W123:Y123)/3,Y123))</f>
        <v/>
      </c>
      <c r="AA123" s="408">
        <f>IF(OR(Is_Loading,LEN($A123)=0),"",SWDATA!T108)</f>
        <v>0</v>
      </c>
      <c r="AB123" s="409">
        <f>IF(OR(Is_Loading,LEN($A123)=0),"",SWDATA!U108)</f>
        <v>0</v>
      </c>
      <c r="AC123" s="409">
        <f>IF(OR(Is_Loading,LEN($A123)=0),"",SWDATA!V108)</f>
        <v>0</v>
      </c>
      <c r="AD123" s="408" t="str">
        <f t="shared" si="1237"/>
        <v/>
      </c>
      <c r="AE123" s="408">
        <f>IF(OR(Is_Loading,LEN($A123)=0),"",SWDATA!X108)</f>
        <v>0</v>
      </c>
      <c r="AF123" s="409">
        <f>IF(OR(Is_Loading,LEN($A123)=0),"",SWDATA!Y108)</f>
        <v>0</v>
      </c>
      <c r="AG123" s="409">
        <f>IF(OR(Is_Loading,LEN($A123)=0),"",SWDATA!Z108)</f>
        <v>0</v>
      </c>
      <c r="AH123" s="408" t="str">
        <f t="shared" si="1238"/>
        <v/>
      </c>
      <c r="AI123" s="408">
        <f>IF(OR(Is_Loading,LEN($A123)=0),"",SWDATA!AB108)</f>
        <v>0</v>
      </c>
      <c r="AJ123" s="409">
        <f>IF(OR(Is_Loading,LEN($A123)=0),"",SWDATA!AC108)</f>
        <v>0</v>
      </c>
      <c r="AK123" s="409">
        <f>IF(OR(Is_Loading,LEN($A123)=0),"",SWDATA!AD108)</f>
        <v>0</v>
      </c>
      <c r="AL123" s="408" t="str">
        <f t="shared" si="1239"/>
        <v/>
      </c>
      <c r="AM123" s="408">
        <f>IF(OR(Is_Loading,LEN($A123)=0),"",SWDATA!AF108)</f>
        <v>0</v>
      </c>
      <c r="AN123" s="409">
        <f>IF(OR(Is_Loading,LEN($A123)=0),"",SWDATA!AG108)</f>
        <v>0</v>
      </c>
      <c r="AO123" s="410">
        <f>IF(OR(Is_Loading,LEN($A123)=0),"",SWDATA!AH108)</f>
        <v>0</v>
      </c>
      <c r="AP123" s="411" t="str">
        <f t="shared" si="1240"/>
        <v/>
      </c>
      <c r="AQ123" s="408">
        <f>IF(OR(Is_Loading,LEN($A123)=0),"",SWDATA!AJ108)</f>
        <v>0</v>
      </c>
      <c r="AR123" s="409">
        <f>IF(OR(Is_Loading,LEN($A123)=0),"",SWDATA!AK108)</f>
        <v>0</v>
      </c>
      <c r="AS123" s="409">
        <f>IF(OR(Is_Loading,LEN($A123)=0),"",SWDATA!AL108)</f>
        <v>0</v>
      </c>
      <c r="AT123" s="408" t="str">
        <f t="shared" si="1241"/>
        <v/>
      </c>
      <c r="AU123" s="408">
        <f>IF(OR(Is_Loading,LEN($A123)=0),"",SWDATA!AN108)</f>
        <v>0</v>
      </c>
      <c r="AV123" s="409">
        <f>IF(OR(Is_Loading,LEN($A123)=0),"",SWDATA!AO108)</f>
        <v>0</v>
      </c>
      <c r="AW123" s="409">
        <f>IF(OR(Is_Loading,LEN($A123)=0),"",SWDATA!AP108)</f>
        <v>0</v>
      </c>
      <c r="AX123" s="408" t="str">
        <f t="shared" si="1242"/>
        <v/>
      </c>
      <c r="AY123" s="408">
        <f>IF(OR(Is_Loading,LEN($A123)=0),"",SWDATA!AR108)</f>
        <v>0</v>
      </c>
      <c r="AZ123" s="409">
        <f>IF(OR(Is_Loading,LEN($A123)=0),"",SWDATA!AS108)</f>
        <v>0</v>
      </c>
      <c r="BA123" s="409">
        <f>IF(OR(Is_Loading,LEN($A123)=0),"",SWDATA!AT108)</f>
        <v>0</v>
      </c>
      <c r="BB123" s="408" t="str">
        <f t="shared" si="1243"/>
        <v/>
      </c>
      <c r="BC123" s="408">
        <f>IF(OR(Is_Loading,LEN($A123)=0),"",SWDATA!AV108)</f>
        <v>0</v>
      </c>
      <c r="BD123" s="409">
        <f>IF(OR(Is_Loading,LEN($A123)=0),"",SWDATA!AW108)</f>
        <v>0</v>
      </c>
      <c r="BE123" s="410">
        <f>IF(OR(Is_Loading,LEN($A123)=0),"",SWDATA!AX108)</f>
        <v>0</v>
      </c>
      <c r="BF123" s="411" t="str">
        <f t="shared" si="1244"/>
        <v/>
      </c>
      <c r="BG123" s="412"/>
      <c r="BH123" s="412"/>
      <c r="BI123" s="412"/>
      <c r="BJ123" s="412"/>
      <c r="BK123" s="412"/>
      <c r="BL123" s="412"/>
      <c r="BM123" s="412"/>
      <c r="BN123" s="412"/>
      <c r="BO123" s="412"/>
      <c r="BP123" s="412"/>
      <c r="BQ123" s="412"/>
      <c r="BR123" s="412"/>
      <c r="BS123" s="412"/>
      <c r="BT123" s="412"/>
      <c r="BU123" s="412"/>
      <c r="BV123" s="412"/>
      <c r="BW123" s="412"/>
      <c r="BX123" s="412"/>
      <c r="BY123" s="412"/>
      <c r="BZ123" s="412"/>
      <c r="CA123" s="412"/>
      <c r="CB123" s="412"/>
      <c r="CC123" s="412"/>
      <c r="CD123" s="412"/>
      <c r="CE123" s="412"/>
      <c r="CF123" s="412"/>
      <c r="CG123" s="412"/>
      <c r="CH123" s="412"/>
      <c r="CI123" s="412"/>
      <c r="CJ123" s="412"/>
      <c r="CK123" s="412"/>
      <c r="CL123" s="412"/>
      <c r="CM123" s="412"/>
      <c r="DO123" s="395"/>
      <c r="DP123" s="395"/>
      <c r="DQ123" s="395"/>
      <c r="DR123" s="395"/>
      <c r="DS123" s="413"/>
      <c r="DT123" s="414"/>
      <c r="DU123" s="415"/>
      <c r="DV123" s="415"/>
      <c r="DW123" s="415"/>
      <c r="DX123" s="415">
        <v>1</v>
      </c>
      <c r="DY123" s="415">
        <f t="shared" si="1649"/>
        <v>0</v>
      </c>
      <c r="DZ123" s="415">
        <f t="shared" si="1650"/>
        <v>0</v>
      </c>
      <c r="EA123" s="415">
        <f t="shared" si="1651"/>
        <v>1</v>
      </c>
      <c r="EB123" s="415">
        <f t="shared" si="1652"/>
        <v>0</v>
      </c>
      <c r="EC123" s="415">
        <f t="shared" si="1653"/>
        <v>0</v>
      </c>
      <c r="ED123" s="415">
        <f t="shared" si="1654"/>
        <v>1</v>
      </c>
      <c r="EE123" s="415">
        <f t="shared" si="1655"/>
        <v>0</v>
      </c>
      <c r="EF123" s="415">
        <f t="shared" si="1656"/>
        <v>0</v>
      </c>
      <c r="EG123" s="415">
        <f t="shared" si="1657"/>
        <v>1</v>
      </c>
      <c r="EH123" s="415">
        <f t="shared" si="1658"/>
        <v>0</v>
      </c>
      <c r="EI123" s="415">
        <f t="shared" si="1659"/>
        <v>0</v>
      </c>
      <c r="EJ123" s="415">
        <f t="shared" si="1660"/>
        <v>1</v>
      </c>
      <c r="EK123" s="415">
        <f t="shared" si="1661"/>
        <v>0</v>
      </c>
      <c r="EL123" s="415">
        <f t="shared" si="1662"/>
        <v>0</v>
      </c>
      <c r="EM123" s="415">
        <f t="shared" si="1663"/>
        <v>1</v>
      </c>
      <c r="EN123" s="415">
        <f t="shared" si="1664"/>
        <v>0</v>
      </c>
      <c r="EO123" s="415">
        <f t="shared" si="1665"/>
        <v>0</v>
      </c>
      <c r="EP123" s="415">
        <f t="shared" si="1666"/>
        <v>1</v>
      </c>
      <c r="EQ123" s="415">
        <f t="shared" si="1667"/>
        <v>0</v>
      </c>
      <c r="ER123" s="415">
        <f t="shared" si="1668"/>
        <v>0</v>
      </c>
      <c r="ES123" s="415">
        <f t="shared" si="1669"/>
        <v>1</v>
      </c>
      <c r="ET123" s="415">
        <f t="shared" si="1670"/>
        <v>0</v>
      </c>
      <c r="EU123" s="415">
        <f t="shared" si="1671"/>
        <v>0</v>
      </c>
      <c r="EV123" s="415">
        <f t="shared" si="1672"/>
        <v>1</v>
      </c>
      <c r="EW123" s="415">
        <f t="shared" si="1673"/>
        <v>0</v>
      </c>
      <c r="EX123" s="415">
        <f t="shared" si="1674"/>
        <v>0</v>
      </c>
      <c r="EY123" s="415">
        <f t="shared" si="1675"/>
        <v>1</v>
      </c>
      <c r="EZ123" s="415">
        <f t="shared" si="1676"/>
        <v>0</v>
      </c>
      <c r="FA123" s="415">
        <f t="shared" si="1677"/>
        <v>0</v>
      </c>
      <c r="FB123" s="415">
        <f t="shared" si="1678"/>
        <v>1</v>
      </c>
      <c r="FC123" s="415">
        <f t="shared" si="1679"/>
        <v>0</v>
      </c>
      <c r="FD123" s="415">
        <f t="shared" si="1680"/>
        <v>0</v>
      </c>
      <c r="FE123" s="416"/>
      <c r="FF123" s="413"/>
      <c r="FG123" s="413"/>
      <c r="FH123" s="413"/>
      <c r="FI123" s="413"/>
      <c r="FJ123" s="413"/>
      <c r="FK123" s="413"/>
      <c r="FL123" s="413"/>
      <c r="FM123" s="413"/>
      <c r="FN123" s="413"/>
      <c r="FO123" s="413"/>
      <c r="FP123" s="413"/>
      <c r="FQ123" s="413"/>
      <c r="FR123" s="413"/>
      <c r="FS123" s="413"/>
      <c r="FT123" s="413"/>
      <c r="FU123" s="413"/>
      <c r="FV123" s="413"/>
      <c r="FW123" s="413"/>
      <c r="FX123" s="413"/>
      <c r="FY123" s="413"/>
      <c r="FZ123" s="413"/>
      <c r="GA123" s="413"/>
      <c r="GB123" s="413"/>
      <c r="GC123" s="413"/>
      <c r="GD123" s="413"/>
      <c r="GE123" s="413"/>
      <c r="GF123" s="413"/>
      <c r="GG123" s="417"/>
      <c r="GH123" s="417"/>
      <c r="GI123" s="417"/>
      <c r="GJ123" s="417"/>
      <c r="GK123" s="417"/>
      <c r="GL123" s="417"/>
      <c r="GM123" s="417"/>
      <c r="GN123" s="417"/>
      <c r="GO123" s="417"/>
      <c r="GP123" s="417"/>
      <c r="GQ123" s="417"/>
      <c r="GR123" s="417"/>
      <c r="GS123" s="417"/>
      <c r="GT123" s="417"/>
      <c r="GU123" s="417"/>
      <c r="GV123" s="417"/>
      <c r="GW123" s="417"/>
      <c r="GX123" s="417"/>
      <c r="GY123" s="417"/>
      <c r="GZ123" s="417"/>
      <c r="HA123" s="417"/>
      <c r="HB123" s="417"/>
      <c r="HC123" s="417"/>
    </row>
    <row r="124" spans="1:211" s="347" customFormat="1" ht="15" customHeight="1" thickTop="1" x14ac:dyDescent="0.2">
      <c r="A124" s="192">
        <f>SWDATA!O109</f>
        <v>0</v>
      </c>
      <c r="B124" s="192">
        <f>SWDATA!M109</f>
        <v>0</v>
      </c>
      <c r="C124" s="201">
        <f>IF(AND(SWDATA!M109=1,SWDATA!Q109="promotions"),SWDATA!P109,0)</f>
        <v>0</v>
      </c>
      <c r="D124" s="200">
        <f>ROW(SWDATA!M109)</f>
        <v>109</v>
      </c>
      <c r="E124" s="202">
        <f t="shared" si="1681"/>
        <v>0</v>
      </c>
      <c r="F124" s="203">
        <f t="shared" si="1232"/>
        <v>1</v>
      </c>
      <c r="G124" s="192" t="str">
        <f t="shared" si="1233"/>
        <v/>
      </c>
      <c r="H124" s="311"/>
      <c r="I124" s="382"/>
      <c r="J124" s="237">
        <f t="shared" si="1234"/>
        <v>0</v>
      </c>
      <c r="K124" s="238" t="str">
        <f t="shared" si="1235"/>
        <v/>
      </c>
      <c r="L124" s="338"/>
      <c r="M124" s="340"/>
      <c r="N124" s="335" t="str">
        <f>IF(LEN(SWDATA!F109)=0,"",IF(LEN(SWDATA!G109)=0,"",IF($O$12="ID",MID(SWDATA!G109,FIND("|",SWDATA!G109)+1,FIND("~~",SWDATA!G109)-FIND("|",SWDATA!G109)-1),IF($O$12="Desc",RIGHT(SWDATA!G109,LEN(SWDATA!G109)-FIND("~~",SWDATA!G109)-1),RIGHT(SWDATA!G109,LEN(SWDATA!G109)-FIND("|",SWDATA!G109))))))</f>
        <v/>
      </c>
      <c r="O124" s="239" t="str">
        <f>IF(LEN(SWDATA!G109)=0,"",IF(LEN(SWDATA!H109)=0,"",IF($O$12="ID",MID(SWDATA!H109,FIND("|",SWDATA!H109)+1,FIND("~~",SWDATA!H109)-FIND("|",SWDATA!H109)-1),IF($O$12="Desc",RIGHT(SWDATA!H109,LEN(SWDATA!H109)-FIND("~~",SWDATA!H109)-1),RIGHT(SWDATA!H109,LEN(SWDATA!H109)-FIND("|",SWDATA!H109))))))</f>
        <v/>
      </c>
      <c r="P124" s="252" t="str">
        <f>IF(LEN(SWDATA!C109)=0,"",SWDATA!C109)</f>
        <v/>
      </c>
      <c r="Q124" s="310" t="str">
        <f t="shared" si="1159"/>
        <v/>
      </c>
      <c r="R124" s="223" t="s">
        <v>261</v>
      </c>
      <c r="S124" s="224" t="s">
        <v>485</v>
      </c>
      <c r="T124" s="224"/>
      <c r="U124" s="263" t="s">
        <v>583</v>
      </c>
      <c r="V124" s="205" t="s">
        <v>221</v>
      </c>
      <c r="W124" s="265">
        <f>IF(OR(Is_Loading,LEN($A124)=0),"",SWDATA!P109)</f>
        <v>0</v>
      </c>
      <c r="X124" s="266">
        <f>IF(OR(Is_Loading,LEN($A124)=0),"",SWDATA!Q109)</f>
        <v>0</v>
      </c>
      <c r="Y124" s="266">
        <f>IF(OR(Is_Loading,LEN($A124)=0),"",SWDATA!R109)</f>
        <v>0</v>
      </c>
      <c r="Z124" s="265" t="str">
        <f t="shared" ref="Z124" si="1684">IF($A124=0,"",CHOOSE($F124,SUM(W124:Y124),SUM(W124:Y124)/3,Y124))</f>
        <v/>
      </c>
      <c r="AA124" s="265">
        <f>IF(OR(Is_Loading,LEN($A124)=0),"",SWDATA!T109)</f>
        <v>0</v>
      </c>
      <c r="AB124" s="266">
        <f>IF(OR(Is_Loading,LEN($A124)=0),"",SWDATA!U109)</f>
        <v>0</v>
      </c>
      <c r="AC124" s="266">
        <f>IF(OR(Is_Loading,LEN($A124)=0),"",SWDATA!V109)</f>
        <v>0</v>
      </c>
      <c r="AD124" s="265" t="str">
        <f t="shared" si="1237"/>
        <v/>
      </c>
      <c r="AE124" s="265">
        <f>IF(OR(Is_Loading,LEN($A124)=0),"",SWDATA!X109)</f>
        <v>0</v>
      </c>
      <c r="AF124" s="266">
        <f>IF(OR(Is_Loading,LEN($A124)=0),"",SWDATA!Y109)</f>
        <v>0</v>
      </c>
      <c r="AG124" s="266">
        <f>IF(OR(Is_Loading,LEN($A124)=0),"",SWDATA!Z109)</f>
        <v>0</v>
      </c>
      <c r="AH124" s="265" t="str">
        <f t="shared" si="1238"/>
        <v/>
      </c>
      <c r="AI124" s="265">
        <f>IF(OR(Is_Loading,LEN($A124)=0),"",SWDATA!AB109)</f>
        <v>0</v>
      </c>
      <c r="AJ124" s="266">
        <f>IF(OR(Is_Loading,LEN($A124)=0),"",SWDATA!AC109)</f>
        <v>0</v>
      </c>
      <c r="AK124" s="266">
        <f>IF(OR(Is_Loading,LEN($A124)=0),"",SWDATA!AD109)</f>
        <v>0</v>
      </c>
      <c r="AL124" s="265" t="str">
        <f t="shared" si="1239"/>
        <v/>
      </c>
      <c r="AM124" s="265">
        <f>IF(OR(Is_Loading,LEN($A124)=0),"",SWDATA!AF109)</f>
        <v>0</v>
      </c>
      <c r="AN124" s="266">
        <f>IF(OR(Is_Loading,LEN($A124)=0),"",SWDATA!AG109)</f>
        <v>0</v>
      </c>
      <c r="AO124" s="320">
        <f>IF(OR(Is_Loading,LEN($A124)=0),"",SWDATA!AH109)</f>
        <v>0</v>
      </c>
      <c r="AP124" s="317" t="str">
        <f t="shared" si="1240"/>
        <v/>
      </c>
      <c r="AQ124" s="265">
        <f>IF(OR(Is_Loading,LEN($A124)=0),"",SWDATA!AJ109)</f>
        <v>0</v>
      </c>
      <c r="AR124" s="266">
        <f>IF(OR(Is_Loading,LEN($A124)=0),"",SWDATA!AK109)</f>
        <v>0</v>
      </c>
      <c r="AS124" s="266">
        <f>IF(OR(Is_Loading,LEN($A124)=0),"",SWDATA!AL109)</f>
        <v>0</v>
      </c>
      <c r="AT124" s="265" t="str">
        <f t="shared" si="1241"/>
        <v/>
      </c>
      <c r="AU124" s="265">
        <f>IF(OR(Is_Loading,LEN($A124)=0),"",SWDATA!AN109)</f>
        <v>0</v>
      </c>
      <c r="AV124" s="266">
        <f>IF(OR(Is_Loading,LEN($A124)=0),"",SWDATA!AO109)</f>
        <v>0</v>
      </c>
      <c r="AW124" s="266">
        <f>IF(OR(Is_Loading,LEN($A124)=0),"",SWDATA!AP109)</f>
        <v>0</v>
      </c>
      <c r="AX124" s="265" t="str">
        <f t="shared" si="1242"/>
        <v/>
      </c>
      <c r="AY124" s="265">
        <f>IF(OR(Is_Loading,LEN($A124)=0),"",SWDATA!AR109)</f>
        <v>0</v>
      </c>
      <c r="AZ124" s="266">
        <f>IF(OR(Is_Loading,LEN($A124)=0),"",SWDATA!AS109)</f>
        <v>0</v>
      </c>
      <c r="BA124" s="266">
        <f>IF(OR(Is_Loading,LEN($A124)=0),"",SWDATA!AT109)</f>
        <v>0</v>
      </c>
      <c r="BB124" s="265" t="str">
        <f t="shared" si="1243"/>
        <v/>
      </c>
      <c r="BC124" s="265">
        <f>IF(OR(Is_Loading,LEN($A124)=0),"",SWDATA!AV109)</f>
        <v>0</v>
      </c>
      <c r="BD124" s="266">
        <f>IF(OR(Is_Loading,LEN($A124)=0),"",SWDATA!AW109)</f>
        <v>0</v>
      </c>
      <c r="BE124" s="320">
        <f>IF(OR(Is_Loading,LEN($A124)=0),"",SWDATA!AX109)</f>
        <v>0</v>
      </c>
      <c r="BF124" s="317" t="str">
        <f t="shared" si="1244"/>
        <v/>
      </c>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s="201"/>
      <c r="CO124" s="201"/>
      <c r="CP124" s="201"/>
      <c r="CQ124" s="201"/>
      <c r="CR124" s="201"/>
      <c r="CS124" s="201"/>
      <c r="CT124" s="201"/>
      <c r="CU124" s="201"/>
      <c r="CV124" s="201"/>
      <c r="CW124" s="201"/>
      <c r="CX124" s="201"/>
      <c r="CY124" s="201"/>
      <c r="CZ124" s="201"/>
      <c r="DA124" s="201"/>
      <c r="DB124" s="201"/>
      <c r="DC124" s="201"/>
      <c r="DD124" s="201"/>
      <c r="DE124" s="201"/>
      <c r="DF124" s="201"/>
      <c r="DG124" s="201"/>
      <c r="DH124" s="201"/>
      <c r="DI124" s="201"/>
      <c r="DJ124" s="201"/>
      <c r="DK124" s="201"/>
      <c r="DL124" s="201"/>
      <c r="DM124" s="201"/>
      <c r="DN124" s="201"/>
      <c r="DO124" s="374"/>
      <c r="DP124" s="374"/>
      <c r="DQ124" s="374"/>
      <c r="DR124" s="374"/>
      <c r="DS124" s="361"/>
      <c r="DT124" s="375"/>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77"/>
      <c r="FF124" s="361"/>
      <c r="FG124" s="361"/>
      <c r="FH124" s="361"/>
      <c r="FI124" s="361"/>
      <c r="FJ124" s="361"/>
      <c r="FK124" s="361"/>
      <c r="FL124" s="361"/>
      <c r="FM124" s="361"/>
      <c r="FN124" s="361"/>
      <c r="FO124" s="361"/>
      <c r="FP124" s="361"/>
      <c r="FQ124" s="361"/>
      <c r="FR124" s="361"/>
      <c r="FS124" s="361"/>
      <c r="FT124" s="361"/>
      <c r="FU124" s="361"/>
      <c r="FV124" s="361"/>
      <c r="FW124" s="361"/>
      <c r="FX124" s="361"/>
      <c r="FY124" s="361"/>
      <c r="FZ124" s="361"/>
      <c r="GA124" s="361"/>
      <c r="GB124" s="361"/>
      <c r="GC124" s="361"/>
      <c r="GD124" s="361"/>
      <c r="GE124" s="361"/>
      <c r="GF124" s="361"/>
      <c r="GG124" s="297"/>
      <c r="GH124" s="297"/>
      <c r="GI124" s="297"/>
      <c r="GJ124" s="297"/>
      <c r="GK124" s="297"/>
      <c r="GL124" s="297"/>
      <c r="GM124" s="297"/>
      <c r="GN124" s="297"/>
      <c r="GO124" s="297"/>
      <c r="GP124" s="297"/>
      <c r="GQ124" s="297"/>
      <c r="GR124" s="297"/>
      <c r="GS124" s="297"/>
      <c r="GT124" s="297"/>
      <c r="GU124" s="297"/>
      <c r="GV124" s="297"/>
      <c r="GW124" s="297"/>
      <c r="GX124" s="297"/>
      <c r="GY124" s="297"/>
      <c r="GZ124" s="297"/>
      <c r="HA124" s="297"/>
      <c r="HB124" s="297"/>
      <c r="HC124" s="297"/>
    </row>
    <row r="125" spans="1:211" s="347" customFormat="1" ht="15" customHeight="1" x14ac:dyDescent="0.2">
      <c r="A125" s="192">
        <f>SWDATA!O110</f>
        <v>0</v>
      </c>
      <c r="B125" s="192">
        <f>SWDATA!M110</f>
        <v>0</v>
      </c>
      <c r="C125" s="201">
        <f>IF(AND(SWDATA!M110=1,SWDATA!Q110="promotions"),SWDATA!P110,0)</f>
        <v>0</v>
      </c>
      <c r="D125" s="200">
        <f>ROW(SWDATA!M110)</f>
        <v>110</v>
      </c>
      <c r="E125" s="202">
        <f t="shared" si="1681"/>
        <v>0</v>
      </c>
      <c r="F125" s="203">
        <f t="shared" si="1232"/>
        <v>1</v>
      </c>
      <c r="G125" s="192" t="str">
        <f t="shared" si="1233"/>
        <v/>
      </c>
      <c r="H125" s="204"/>
      <c r="I125" s="382"/>
      <c r="J125" s="237">
        <f t="shared" si="1234"/>
        <v>0</v>
      </c>
      <c r="K125" s="238" t="str">
        <f t="shared" si="1235"/>
        <v/>
      </c>
      <c r="L125" s="338"/>
      <c r="M125" s="341"/>
      <c r="N125" s="336" t="str">
        <f>IF(LEN(SWDATA!F110)=0,"",N124)</f>
        <v/>
      </c>
      <c r="O125" s="295" t="str">
        <f>IF(LEN(SWDATA!G110)=0,"",O124)</f>
        <v/>
      </c>
      <c r="P125" s="296" t="str">
        <f>IF(LEN(SWDATA!C110)=0,"",SWDATA!C110)</f>
        <v/>
      </c>
      <c r="Q125" s="310" t="str">
        <f t="shared" si="1159"/>
        <v/>
      </c>
      <c r="R125" s="223" t="s">
        <v>261</v>
      </c>
      <c r="S125" s="224" t="s">
        <v>485</v>
      </c>
      <c r="T125" s="224"/>
      <c r="U125" s="264" t="s">
        <v>580</v>
      </c>
      <c r="V125" s="205" t="s">
        <v>221</v>
      </c>
      <c r="W125" s="265">
        <f>IF(OR(Is_Loading,LEN($A125)=0),"",SWDATA!P110)</f>
        <v>0</v>
      </c>
      <c r="X125" s="266">
        <f>IF(OR(Is_Loading,LEN($A125)=0),"",SWDATA!Q110)</f>
        <v>0</v>
      </c>
      <c r="Y125" s="266">
        <f>IF(OR(Is_Loading,LEN($A125)=0),"",SWDATA!R110)</f>
        <v>0</v>
      </c>
      <c r="Z125" s="265" t="str">
        <f t="shared" ref="Z125:Z126" si="1685">IF($A125=0,"",CHOOSE($F125,SUM(W125:Y125),SUM(W125:Y125)/3,Y125))</f>
        <v/>
      </c>
      <c r="AA125" s="265">
        <f>IF(OR(Is_Loading,LEN($A125)=0),"",SWDATA!T110)</f>
        <v>0</v>
      </c>
      <c r="AB125" s="266">
        <f>IF(OR(Is_Loading,LEN($A125)=0),"",SWDATA!U110)</f>
        <v>0</v>
      </c>
      <c r="AC125" s="266">
        <f>IF(OR(Is_Loading,LEN($A125)=0),"",SWDATA!V110)</f>
        <v>0</v>
      </c>
      <c r="AD125" s="265" t="str">
        <f t="shared" si="1237"/>
        <v/>
      </c>
      <c r="AE125" s="265">
        <f>IF(OR(Is_Loading,LEN($A125)=0),"",SWDATA!X110)</f>
        <v>0</v>
      </c>
      <c r="AF125" s="266">
        <f>IF(OR(Is_Loading,LEN($A125)=0),"",SWDATA!Y110)</f>
        <v>0</v>
      </c>
      <c r="AG125" s="266">
        <f>IF(OR(Is_Loading,LEN($A125)=0),"",SWDATA!Z110)</f>
        <v>0</v>
      </c>
      <c r="AH125" s="265" t="str">
        <f t="shared" si="1238"/>
        <v/>
      </c>
      <c r="AI125" s="265">
        <f>IF(OR(Is_Loading,LEN($A125)=0),"",SWDATA!AB110)</f>
        <v>0</v>
      </c>
      <c r="AJ125" s="266">
        <f>IF(OR(Is_Loading,LEN($A125)=0),"",SWDATA!AC110)</f>
        <v>0</v>
      </c>
      <c r="AK125" s="266">
        <f>IF(OR(Is_Loading,LEN($A125)=0),"",SWDATA!AD110)</f>
        <v>0</v>
      </c>
      <c r="AL125" s="265" t="str">
        <f t="shared" si="1239"/>
        <v/>
      </c>
      <c r="AM125" s="265">
        <f>IF(OR(Is_Loading,LEN($A125)=0),"",SWDATA!AF110)</f>
        <v>0</v>
      </c>
      <c r="AN125" s="266">
        <f>IF(OR(Is_Loading,LEN($A125)=0),"",SWDATA!AG110)</f>
        <v>0</v>
      </c>
      <c r="AO125" s="320">
        <f>IF(OR(Is_Loading,LEN($A125)=0),"",SWDATA!AH110)</f>
        <v>0</v>
      </c>
      <c r="AP125" s="317" t="str">
        <f t="shared" si="1240"/>
        <v/>
      </c>
      <c r="AQ125" s="265">
        <f>IF(OR(Is_Loading,LEN($A125)=0),"",SWDATA!AJ110)</f>
        <v>0</v>
      </c>
      <c r="AR125" s="266">
        <f>IF(OR(Is_Loading,LEN($A125)=0),"",SWDATA!AK110)</f>
        <v>0</v>
      </c>
      <c r="AS125" s="266">
        <f>IF(OR(Is_Loading,LEN($A125)=0),"",SWDATA!AL110)</f>
        <v>0</v>
      </c>
      <c r="AT125" s="265" t="str">
        <f t="shared" si="1241"/>
        <v/>
      </c>
      <c r="AU125" s="265">
        <f>IF(OR(Is_Loading,LEN($A125)=0),"",SWDATA!AN110)</f>
        <v>0</v>
      </c>
      <c r="AV125" s="266">
        <f>IF(OR(Is_Loading,LEN($A125)=0),"",SWDATA!AO110)</f>
        <v>0</v>
      </c>
      <c r="AW125" s="266">
        <f>IF(OR(Is_Loading,LEN($A125)=0),"",SWDATA!AP110)</f>
        <v>0</v>
      </c>
      <c r="AX125" s="265" t="str">
        <f t="shared" si="1242"/>
        <v/>
      </c>
      <c r="AY125" s="265">
        <f>IF(OR(Is_Loading,LEN($A125)=0),"",SWDATA!AR110)</f>
        <v>0</v>
      </c>
      <c r="AZ125" s="266">
        <f>IF(OR(Is_Loading,LEN($A125)=0),"",SWDATA!AS110)</f>
        <v>0</v>
      </c>
      <c r="BA125" s="266">
        <f>IF(OR(Is_Loading,LEN($A125)=0),"",SWDATA!AT110)</f>
        <v>0</v>
      </c>
      <c r="BB125" s="265" t="str">
        <f t="shared" si="1243"/>
        <v/>
      </c>
      <c r="BC125" s="265">
        <f>IF(OR(Is_Loading,LEN($A125)=0),"",SWDATA!AV110)</f>
        <v>0</v>
      </c>
      <c r="BD125" s="266">
        <f>IF(OR(Is_Loading,LEN($A125)=0),"",SWDATA!AW110)</f>
        <v>0</v>
      </c>
      <c r="BE125" s="320">
        <f>IF(OR(Is_Loading,LEN($A125)=0),"",SWDATA!AX110)</f>
        <v>0</v>
      </c>
      <c r="BF125" s="317" t="str">
        <f t="shared" si="1244"/>
        <v/>
      </c>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s="201"/>
      <c r="CO125" s="201"/>
      <c r="CP125" s="201"/>
      <c r="CQ125" s="201"/>
      <c r="CR125" s="201"/>
      <c r="CS125" s="201"/>
      <c r="CT125" s="201"/>
      <c r="CU125" s="201"/>
      <c r="CV125" s="201"/>
      <c r="CW125" s="201"/>
      <c r="CX125" s="201"/>
      <c r="CY125" s="201"/>
      <c r="CZ125" s="201"/>
      <c r="DA125" s="201"/>
      <c r="DB125" s="201"/>
      <c r="DC125" s="201"/>
      <c r="DD125" s="201"/>
      <c r="DE125" s="201"/>
      <c r="DF125" s="201"/>
      <c r="DG125" s="201"/>
      <c r="DH125" s="201"/>
      <c r="DI125" s="201"/>
      <c r="DJ125" s="201"/>
      <c r="DK125" s="201"/>
      <c r="DL125" s="201"/>
      <c r="DM125" s="201"/>
      <c r="DN125" s="201"/>
      <c r="DO125" s="374"/>
      <c r="DP125" s="374"/>
      <c r="DQ125" s="374"/>
      <c r="DR125" s="374"/>
      <c r="DS125" s="361"/>
      <c r="DT125" s="361"/>
      <c r="DU125" s="364">
        <f t="shared" ref="DU125" si="1686">COLUMN(W123)</f>
        <v>23</v>
      </c>
      <c r="DV125" s="364">
        <f t="shared" ref="DV125" si="1687">SUM(DU125)+DV126+1</f>
        <v>24</v>
      </c>
      <c r="DW125" s="364">
        <f t="shared" ref="DW125" si="1688">SUM(DV125)+DW126+1</f>
        <v>25</v>
      </c>
      <c r="DX125" s="364">
        <f t="shared" ref="DX125" si="1689">SUM(DW125)+DX126+1</f>
        <v>27</v>
      </c>
      <c r="DY125" s="364">
        <f t="shared" ref="DY125" si="1690">SUM(DX125)+DY126+1</f>
        <v>28</v>
      </c>
      <c r="DZ125" s="364">
        <f t="shared" ref="DZ125" si="1691">SUM(DY125)+DZ126+1</f>
        <v>29</v>
      </c>
      <c r="EA125" s="364">
        <f t="shared" ref="EA125" si="1692">SUM(DZ125)+EA126+1</f>
        <v>31</v>
      </c>
      <c r="EB125" s="364">
        <f t="shared" ref="EB125" si="1693">SUM(EA125)+EB126+1</f>
        <v>32</v>
      </c>
      <c r="EC125" s="364">
        <f t="shared" ref="EC125" si="1694">SUM(EB125)+EC126+1</f>
        <v>33</v>
      </c>
      <c r="ED125" s="364">
        <f t="shared" ref="ED125" si="1695">SUM(EC125)+ED126+1</f>
        <v>35</v>
      </c>
      <c r="EE125" s="364">
        <f t="shared" ref="EE125" si="1696">SUM(ED125)+EE126+1</f>
        <v>36</v>
      </c>
      <c r="EF125" s="364">
        <f t="shared" ref="EF125" si="1697">SUM(EE125)+EF126+1</f>
        <v>37</v>
      </c>
      <c r="EG125" s="364">
        <f t="shared" ref="EG125" si="1698">SUM(EF125)+EG126+1</f>
        <v>39</v>
      </c>
      <c r="EH125" s="364">
        <f t="shared" ref="EH125" si="1699">SUM(EG125)+EH126+1</f>
        <v>40</v>
      </c>
      <c r="EI125" s="364">
        <f t="shared" ref="EI125" si="1700">SUM(EH125)+EI126+1</f>
        <v>41</v>
      </c>
      <c r="EJ125" s="364">
        <f t="shared" ref="EJ125" si="1701">SUM(EI125)+EJ126+1</f>
        <v>43</v>
      </c>
      <c r="EK125" s="364">
        <f t="shared" ref="EK125" si="1702">SUM(EJ125)+EK126+1</f>
        <v>44</v>
      </c>
      <c r="EL125" s="364">
        <f t="shared" ref="EL125" si="1703">SUM(EK125)+EL126+1</f>
        <v>45</v>
      </c>
      <c r="EM125" s="364">
        <f t="shared" ref="EM125" si="1704">SUM(EL125)+EM126+1</f>
        <v>47</v>
      </c>
      <c r="EN125" s="364">
        <f t="shared" ref="EN125" si="1705">SUM(EM125)+EN126+1</f>
        <v>48</v>
      </c>
      <c r="EO125" s="364">
        <f t="shared" ref="EO125" si="1706">SUM(EN125)+EO126+1</f>
        <v>49</v>
      </c>
      <c r="EP125" s="364">
        <f t="shared" ref="EP125" si="1707">SUM(EO125)+EP126+1</f>
        <v>51</v>
      </c>
      <c r="EQ125" s="364">
        <f t="shared" ref="EQ125" si="1708">SUM(EP125)+EQ126+1</f>
        <v>52</v>
      </c>
      <c r="ER125" s="364">
        <f t="shared" ref="ER125" si="1709">SUM(EQ125)+ER126+1</f>
        <v>53</v>
      </c>
      <c r="ES125" s="364">
        <f t="shared" ref="ES125" si="1710">SUM(ER125)+ES126+1</f>
        <v>55</v>
      </c>
      <c r="ET125" s="364">
        <f t="shared" ref="ET125" si="1711">SUM(ES125)+ET126+1</f>
        <v>56</v>
      </c>
      <c r="EU125" s="364">
        <f t="shared" ref="EU125" si="1712">SUM(ET125)+EU126+1</f>
        <v>57</v>
      </c>
      <c r="EV125" s="364">
        <f t="shared" ref="EV125" si="1713">SUM(EU125)+EV126+1</f>
        <v>59</v>
      </c>
      <c r="EW125" s="364">
        <f t="shared" ref="EW125" si="1714">SUM(EV125)+EW126+1</f>
        <v>60</v>
      </c>
      <c r="EX125" s="364">
        <f t="shared" ref="EX125" si="1715">SUM(EW125)+EX126+1</f>
        <v>61</v>
      </c>
      <c r="EY125" s="364">
        <f t="shared" ref="EY125" si="1716">SUM(EX125)+EY126+1</f>
        <v>63</v>
      </c>
      <c r="EZ125" s="364">
        <f t="shared" ref="EZ125" si="1717">SUM(EY125)+EZ126+1</f>
        <v>64</v>
      </c>
      <c r="FA125" s="364">
        <f t="shared" ref="FA125" si="1718">SUM(EZ125)+FA126+1</f>
        <v>65</v>
      </c>
      <c r="FB125" s="364">
        <f t="shared" ref="FB125" si="1719">SUM(FA125)+FB126+1</f>
        <v>67</v>
      </c>
      <c r="FC125" s="364">
        <f t="shared" ref="FC125" si="1720">SUM(FB125)+FC126+1</f>
        <v>68</v>
      </c>
      <c r="FD125" s="364">
        <f t="shared" ref="FD125" si="1721">SUM(FC125)+FD126+1</f>
        <v>69</v>
      </c>
      <c r="FE125" s="361"/>
      <c r="FF125" s="361"/>
      <c r="FG125" s="361"/>
      <c r="FH125" s="361"/>
      <c r="FI125" s="361"/>
      <c r="FJ125" s="361"/>
      <c r="FK125" s="361"/>
      <c r="FL125" s="361"/>
      <c r="FM125" s="361"/>
      <c r="FN125" s="361"/>
      <c r="FO125" s="361"/>
      <c r="FP125" s="361"/>
      <c r="FQ125" s="361"/>
      <c r="FR125" s="361"/>
      <c r="FS125" s="361"/>
      <c r="FT125" s="361"/>
      <c r="FU125" s="361"/>
      <c r="FV125" s="361"/>
      <c r="FW125" s="361"/>
      <c r="FX125" s="361"/>
      <c r="FY125" s="361"/>
      <c r="FZ125" s="361"/>
      <c r="GA125" s="361"/>
      <c r="GB125" s="361"/>
      <c r="GC125" s="361"/>
      <c r="GD125" s="361"/>
      <c r="GE125" s="361"/>
      <c r="GF125" s="361"/>
      <c r="GG125" s="297"/>
      <c r="GH125" s="297"/>
      <c r="GI125" s="297"/>
      <c r="GJ125" s="297"/>
      <c r="GK125" s="297"/>
      <c r="GL125" s="297"/>
      <c r="GM125" s="297"/>
      <c r="GN125" s="297"/>
      <c r="GO125" s="297"/>
      <c r="GP125" s="297"/>
      <c r="GQ125" s="297"/>
      <c r="GR125" s="297"/>
      <c r="GS125" s="297"/>
      <c r="GT125" s="297"/>
      <c r="GU125" s="297"/>
      <c r="GV125" s="297"/>
      <c r="GW125" s="297"/>
      <c r="GX125" s="297"/>
      <c r="GY125" s="297"/>
      <c r="GZ125" s="297"/>
    </row>
    <row r="126" spans="1:211" s="347" customFormat="1" ht="15" customHeight="1" thickBot="1" x14ac:dyDescent="0.25">
      <c r="A126" s="192">
        <f>SWDATA!O111</f>
        <v>0</v>
      </c>
      <c r="B126" s="192">
        <f>SWDATA!M111</f>
        <v>0</v>
      </c>
      <c r="C126" s="201">
        <f>IF(AND(SWDATA!M111=1,SWDATA!Q111="promotions"),SWDATA!P111,0)</f>
        <v>0</v>
      </c>
      <c r="D126" s="200">
        <f>ROW(SWDATA!M111)</f>
        <v>111</v>
      </c>
      <c r="E126" s="202">
        <f ca="1">IF(AND(B126=1,UPPER(HLOOKUP(D126,'Metrics &amp; Attributes View'!$13:$31,19,0))="SBOM"),1,0)</f>
        <v>0</v>
      </c>
      <c r="F126" s="203">
        <f t="shared" si="1232"/>
        <v>1</v>
      </c>
      <c r="G126" s="192" t="str">
        <f t="shared" si="1233"/>
        <v/>
      </c>
      <c r="H126" s="204"/>
      <c r="I126" s="382"/>
      <c r="J126" s="237">
        <f t="shared" si="1234"/>
        <v>0</v>
      </c>
      <c r="K126" s="238" t="str">
        <f t="shared" si="1235"/>
        <v/>
      </c>
      <c r="L126" s="338"/>
      <c r="M126" s="342"/>
      <c r="N126" s="336" t="str">
        <f>IF(LEN(SWDATA!F111)=0,"",N125)</f>
        <v/>
      </c>
      <c r="O126" s="295" t="str">
        <f>IF(LEN(SWDATA!G111)=0,"",O125)</f>
        <v/>
      </c>
      <c r="P126" s="296" t="str">
        <f>IF(LEN(SWDATA!C111)=0,"",SWDATA!C111)</f>
        <v/>
      </c>
      <c r="Q126" s="310" t="str">
        <f t="shared" si="1159"/>
        <v/>
      </c>
      <c r="R126" s="223" t="s">
        <v>262</v>
      </c>
      <c r="S126" s="224" t="s">
        <v>579</v>
      </c>
      <c r="T126" s="224"/>
      <c r="U126" s="263" t="s">
        <v>591</v>
      </c>
      <c r="V126" s="205" t="s">
        <v>221</v>
      </c>
      <c r="W126" s="265">
        <f>IF(OR(Is_Loading,LEN($A126)=0),"",SWDATA!P111)</f>
        <v>0</v>
      </c>
      <c r="X126" s="266">
        <f>IF(OR(Is_Loading,LEN($A126)=0),"",SWDATA!Q111)</f>
        <v>0</v>
      </c>
      <c r="Y126" s="266">
        <f>IF(OR(Is_Loading,LEN($A126)=0),"",SWDATA!R111)</f>
        <v>0</v>
      </c>
      <c r="Z126" s="265" t="str">
        <f t="shared" si="1685"/>
        <v/>
      </c>
      <c r="AA126" s="265">
        <f>IF(OR(Is_Loading,LEN($A126)=0),"",SWDATA!T111)</f>
        <v>0</v>
      </c>
      <c r="AB126" s="266">
        <f>IF(OR(Is_Loading,LEN($A126)=0),"",SWDATA!U111)</f>
        <v>0</v>
      </c>
      <c r="AC126" s="266">
        <f>IF(OR(Is_Loading,LEN($A126)=0),"",SWDATA!V111)</f>
        <v>0</v>
      </c>
      <c r="AD126" s="265" t="str">
        <f t="shared" si="1237"/>
        <v/>
      </c>
      <c r="AE126" s="265">
        <f>IF(OR(Is_Loading,LEN($A126)=0),"",SWDATA!X111)</f>
        <v>0</v>
      </c>
      <c r="AF126" s="266">
        <f>IF(OR(Is_Loading,LEN($A126)=0),"",SWDATA!Y111)</f>
        <v>0</v>
      </c>
      <c r="AG126" s="266">
        <f>IF(OR(Is_Loading,LEN($A126)=0),"",SWDATA!Z111)</f>
        <v>0</v>
      </c>
      <c r="AH126" s="265" t="str">
        <f t="shared" si="1238"/>
        <v/>
      </c>
      <c r="AI126" s="265">
        <f>IF(OR(Is_Loading,LEN($A126)=0),"",SWDATA!AB111)</f>
        <v>0</v>
      </c>
      <c r="AJ126" s="266">
        <f>IF(OR(Is_Loading,LEN($A126)=0),"",SWDATA!AC111)</f>
        <v>0</v>
      </c>
      <c r="AK126" s="266">
        <f>IF(OR(Is_Loading,LEN($A126)=0),"",SWDATA!AD111)</f>
        <v>0</v>
      </c>
      <c r="AL126" s="265" t="str">
        <f t="shared" si="1239"/>
        <v/>
      </c>
      <c r="AM126" s="265">
        <f>IF(OR(Is_Loading,LEN($A126)=0),"",SWDATA!AF111)</f>
        <v>0</v>
      </c>
      <c r="AN126" s="266">
        <f>IF(OR(Is_Loading,LEN($A126)=0),"",SWDATA!AG111)</f>
        <v>0</v>
      </c>
      <c r="AO126" s="320">
        <f>IF(OR(Is_Loading,LEN($A126)=0),"",SWDATA!AH111)</f>
        <v>0</v>
      </c>
      <c r="AP126" s="317" t="str">
        <f t="shared" si="1240"/>
        <v/>
      </c>
      <c r="AQ126" s="265">
        <f>IF(OR(Is_Loading,LEN($A126)=0),"",SWDATA!AJ111)</f>
        <v>0</v>
      </c>
      <c r="AR126" s="266">
        <f>IF(OR(Is_Loading,LEN($A126)=0),"",SWDATA!AK111)</f>
        <v>0</v>
      </c>
      <c r="AS126" s="266">
        <f>IF(OR(Is_Loading,LEN($A126)=0),"",SWDATA!AL111)</f>
        <v>0</v>
      </c>
      <c r="AT126" s="265" t="str">
        <f t="shared" si="1241"/>
        <v/>
      </c>
      <c r="AU126" s="265">
        <f>IF(OR(Is_Loading,LEN($A126)=0),"",SWDATA!AN111)</f>
        <v>0</v>
      </c>
      <c r="AV126" s="266">
        <f>IF(OR(Is_Loading,LEN($A126)=0),"",SWDATA!AO111)</f>
        <v>0</v>
      </c>
      <c r="AW126" s="266">
        <f>IF(OR(Is_Loading,LEN($A126)=0),"",SWDATA!AP111)</f>
        <v>0</v>
      </c>
      <c r="AX126" s="265" t="str">
        <f t="shared" si="1242"/>
        <v/>
      </c>
      <c r="AY126" s="265">
        <f>IF(OR(Is_Loading,LEN($A126)=0),"",SWDATA!AR111)</f>
        <v>0</v>
      </c>
      <c r="AZ126" s="266">
        <f>IF(OR(Is_Loading,LEN($A126)=0),"",SWDATA!AS111)</f>
        <v>0</v>
      </c>
      <c r="BA126" s="266">
        <f>IF(OR(Is_Loading,LEN($A126)=0),"",SWDATA!AT111)</f>
        <v>0</v>
      </c>
      <c r="BB126" s="265" t="str">
        <f t="shared" si="1243"/>
        <v/>
      </c>
      <c r="BC126" s="265">
        <f>IF(OR(Is_Loading,LEN($A126)=0),"",SWDATA!AV111)</f>
        <v>0</v>
      </c>
      <c r="BD126" s="266">
        <f>IF(OR(Is_Loading,LEN($A126)=0),"",SWDATA!AW111)</f>
        <v>0</v>
      </c>
      <c r="BE126" s="320">
        <f>IF(OR(Is_Loading,LEN($A126)=0),"",SWDATA!AX111)</f>
        <v>0</v>
      </c>
      <c r="BF126" s="317" t="str">
        <f t="shared" si="1244"/>
        <v/>
      </c>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s="201"/>
      <c r="CO126" s="201"/>
      <c r="CP126" s="201"/>
      <c r="CQ126" s="201"/>
      <c r="CR126" s="201"/>
      <c r="CS126" s="201"/>
      <c r="CT126" s="201"/>
      <c r="CU126" s="201"/>
      <c r="CV126" s="201"/>
      <c r="CW126" s="201"/>
      <c r="CX126" s="201"/>
      <c r="CY126" s="201"/>
      <c r="CZ126" s="201"/>
      <c r="DA126" s="201"/>
      <c r="DB126" s="201"/>
      <c r="DC126" s="201"/>
      <c r="DD126" s="201"/>
      <c r="DE126" s="201"/>
      <c r="DF126" s="201"/>
      <c r="DG126" s="201"/>
      <c r="DH126" s="201"/>
      <c r="DI126" s="201"/>
      <c r="DJ126" s="201"/>
      <c r="DK126" s="201"/>
      <c r="DL126" s="201"/>
      <c r="DM126" s="201"/>
      <c r="DN126" s="201"/>
      <c r="DO126" s="374"/>
      <c r="DP126" s="374"/>
      <c r="DQ126" s="374"/>
      <c r="DR126" s="374"/>
      <c r="DS126" s="361"/>
      <c r="DT126" s="375"/>
      <c r="DU126" s="364"/>
      <c r="DV126" s="364"/>
      <c r="DW126" s="364"/>
      <c r="DX126" s="364">
        <v>1</v>
      </c>
      <c r="DY126" s="364">
        <f t="shared" ref="DY126:DY128" si="1722">DV126</f>
        <v>0</v>
      </c>
      <c r="DZ126" s="364">
        <f t="shared" ref="DZ126:DZ128" si="1723">DW126</f>
        <v>0</v>
      </c>
      <c r="EA126" s="364">
        <f t="shared" ref="EA126:EA128" si="1724">DX126</f>
        <v>1</v>
      </c>
      <c r="EB126" s="364">
        <f t="shared" ref="EB126:EB128" si="1725">DY126</f>
        <v>0</v>
      </c>
      <c r="EC126" s="364">
        <f t="shared" ref="EC126:EC128" si="1726">DZ126</f>
        <v>0</v>
      </c>
      <c r="ED126" s="364">
        <f t="shared" ref="ED126:ED128" si="1727">EA126</f>
        <v>1</v>
      </c>
      <c r="EE126" s="364">
        <f t="shared" ref="EE126:EE128" si="1728">EB126</f>
        <v>0</v>
      </c>
      <c r="EF126" s="364">
        <f t="shared" ref="EF126:EF128" si="1729">EC126</f>
        <v>0</v>
      </c>
      <c r="EG126" s="364">
        <f t="shared" ref="EG126:EG128" si="1730">ED126</f>
        <v>1</v>
      </c>
      <c r="EH126" s="364">
        <f t="shared" ref="EH126:EH128" si="1731">EE126</f>
        <v>0</v>
      </c>
      <c r="EI126" s="364">
        <f t="shared" ref="EI126:EI128" si="1732">EF126</f>
        <v>0</v>
      </c>
      <c r="EJ126" s="364">
        <f t="shared" ref="EJ126:EJ128" si="1733">EG126</f>
        <v>1</v>
      </c>
      <c r="EK126" s="364">
        <f t="shared" ref="EK126:EK128" si="1734">EH126</f>
        <v>0</v>
      </c>
      <c r="EL126" s="364">
        <f t="shared" ref="EL126:EL128" si="1735">EI126</f>
        <v>0</v>
      </c>
      <c r="EM126" s="364">
        <f t="shared" ref="EM126:EM128" si="1736">EJ126</f>
        <v>1</v>
      </c>
      <c r="EN126" s="364">
        <f t="shared" ref="EN126:EN128" si="1737">EK126</f>
        <v>0</v>
      </c>
      <c r="EO126" s="364">
        <f t="shared" ref="EO126:EO128" si="1738">EL126</f>
        <v>0</v>
      </c>
      <c r="EP126" s="364">
        <f t="shared" ref="EP126:EP128" si="1739">EM126</f>
        <v>1</v>
      </c>
      <c r="EQ126" s="364">
        <f t="shared" ref="EQ126:EQ128" si="1740">EN126</f>
        <v>0</v>
      </c>
      <c r="ER126" s="364">
        <f t="shared" ref="ER126:ER128" si="1741">EO126</f>
        <v>0</v>
      </c>
      <c r="ES126" s="364">
        <f t="shared" ref="ES126:ES128" si="1742">EP126</f>
        <v>1</v>
      </c>
      <c r="ET126" s="364">
        <f t="shared" ref="ET126:ET128" si="1743">EQ126</f>
        <v>0</v>
      </c>
      <c r="EU126" s="364">
        <f t="shared" ref="EU126:EU128" si="1744">ER126</f>
        <v>0</v>
      </c>
      <c r="EV126" s="364">
        <f t="shared" ref="EV126:EV128" si="1745">ES126</f>
        <v>1</v>
      </c>
      <c r="EW126" s="364">
        <f t="shared" ref="EW126:EW128" si="1746">ET126</f>
        <v>0</v>
      </c>
      <c r="EX126" s="364">
        <f t="shared" ref="EX126:EX128" si="1747">EU126</f>
        <v>0</v>
      </c>
      <c r="EY126" s="364">
        <f t="shared" ref="EY126:EY128" si="1748">EV126</f>
        <v>1</v>
      </c>
      <c r="EZ126" s="364">
        <f t="shared" ref="EZ126:EZ128" si="1749">EW126</f>
        <v>0</v>
      </c>
      <c r="FA126" s="364">
        <f t="shared" ref="FA126:FA128" si="1750">EX126</f>
        <v>0</v>
      </c>
      <c r="FB126" s="364">
        <f t="shared" ref="FB126:FB128" si="1751">EY126</f>
        <v>1</v>
      </c>
      <c r="FC126" s="364">
        <f t="shared" ref="FC126:FC128" si="1752">EZ126</f>
        <v>0</v>
      </c>
      <c r="FD126" s="364">
        <f t="shared" ref="FD126:FD128" si="1753">FA126</f>
        <v>0</v>
      </c>
      <c r="FE126" s="377"/>
      <c r="FF126" s="361"/>
      <c r="FG126" s="361"/>
      <c r="FH126" s="361"/>
      <c r="FI126" s="361"/>
      <c r="FJ126" s="361"/>
      <c r="FK126" s="361"/>
      <c r="FL126" s="361"/>
      <c r="FM126" s="361"/>
      <c r="FN126" s="361"/>
      <c r="FO126" s="361"/>
      <c r="FP126" s="361"/>
      <c r="FQ126" s="361"/>
      <c r="FR126" s="361"/>
      <c r="FS126" s="361"/>
      <c r="FT126" s="361"/>
      <c r="FU126" s="361"/>
      <c r="FV126" s="361"/>
      <c r="FW126" s="361"/>
      <c r="FX126" s="361"/>
      <c r="FY126" s="361"/>
      <c r="FZ126" s="361"/>
      <c r="GA126" s="361"/>
      <c r="GB126" s="361"/>
      <c r="GC126" s="361"/>
      <c r="GD126" s="361"/>
      <c r="GE126" s="361"/>
      <c r="GF126" s="361"/>
      <c r="GG126" s="297"/>
      <c r="GH126" s="297"/>
      <c r="GI126" s="297"/>
      <c r="GJ126" s="297"/>
      <c r="GK126" s="297"/>
      <c r="GL126" s="297"/>
      <c r="GM126" s="297"/>
      <c r="GN126" s="297"/>
      <c r="GO126" s="297"/>
      <c r="GP126" s="297"/>
      <c r="GQ126" s="297"/>
      <c r="GR126" s="297"/>
      <c r="GS126" s="297"/>
      <c r="GT126" s="297"/>
      <c r="GU126" s="297"/>
      <c r="GV126" s="297"/>
      <c r="GW126" s="297"/>
      <c r="GX126" s="297"/>
      <c r="GY126" s="297"/>
      <c r="GZ126" s="297"/>
      <c r="HA126" s="297"/>
      <c r="HB126" s="297"/>
      <c r="HC126" s="297"/>
    </row>
    <row r="127" spans="1:211" s="347" customFormat="1" ht="15" customHeight="1" thickTop="1" x14ac:dyDescent="0.2">
      <c r="A127" s="192">
        <f>SWDATA!O112</f>
        <v>0</v>
      </c>
      <c r="B127" s="192">
        <f>SWDATA!M112</f>
        <v>0</v>
      </c>
      <c r="C127" s="201">
        <f>IF(AND(SWDATA!M112=1,SWDATA!Q112="promotions"),SWDATA!P112,0)</f>
        <v>0</v>
      </c>
      <c r="D127" s="200">
        <f>ROW(SWDATA!M112)</f>
        <v>112</v>
      </c>
      <c r="E127" s="202">
        <f t="shared" ref="E127:E130" si="1754">B127</f>
        <v>0</v>
      </c>
      <c r="F127" s="203">
        <f t="shared" si="1232"/>
        <v>1</v>
      </c>
      <c r="G127" s="192" t="str">
        <f t="shared" si="1233"/>
        <v/>
      </c>
      <c r="H127" s="204"/>
      <c r="I127" s="382"/>
      <c r="J127" s="237">
        <f t="shared" si="1234"/>
        <v>0</v>
      </c>
      <c r="K127" s="238" t="str">
        <f t="shared" si="1235"/>
        <v/>
      </c>
      <c r="L127" s="338"/>
      <c r="M127" s="341"/>
      <c r="N127" s="336" t="str">
        <f>IF(LEN(SWDATA!F112)=0,"",N126)</f>
        <v/>
      </c>
      <c r="O127" s="295" t="str">
        <f>IF(LEN(SWDATA!G112)=0,"",O126)</f>
        <v/>
      </c>
      <c r="P127" s="296" t="str">
        <f>IF(LEN(SWDATA!C112)=0,"",SWDATA!C112)</f>
        <v/>
      </c>
      <c r="Q127" s="310" t="str">
        <f t="shared" si="1159"/>
        <v/>
      </c>
      <c r="R127" s="223" t="s">
        <v>261</v>
      </c>
      <c r="S127" s="224" t="s">
        <v>485</v>
      </c>
      <c r="T127" s="224"/>
      <c r="U127" s="264" t="s">
        <v>581</v>
      </c>
      <c r="V127" s="205" t="s">
        <v>221</v>
      </c>
      <c r="W127" s="265">
        <f>IF(OR(Is_Loading,LEN($A127)=0),"",SWDATA!P112)</f>
        <v>0</v>
      </c>
      <c r="X127" s="266">
        <f>IF(OR(Is_Loading,LEN($A127)=0),"",SWDATA!Q112)</f>
        <v>0</v>
      </c>
      <c r="Y127" s="266">
        <f>IF(OR(Is_Loading,LEN($A127)=0),"",SWDATA!R112)</f>
        <v>0</v>
      </c>
      <c r="Z127" s="265" t="str">
        <f t="shared" ref="Z127" si="1755">IF($A127=0,"",CHOOSE($F127,SUM(W127:Y127),SUM(W127:Y127)/3,Y127))</f>
        <v/>
      </c>
      <c r="AA127" s="265">
        <f>IF(OR(Is_Loading,LEN($A127)=0),"",SWDATA!T112)</f>
        <v>0</v>
      </c>
      <c r="AB127" s="266">
        <f>IF(OR(Is_Loading,LEN($A127)=0),"",SWDATA!U112)</f>
        <v>0</v>
      </c>
      <c r="AC127" s="266">
        <f>IF(OR(Is_Loading,LEN($A127)=0),"",SWDATA!V112)</f>
        <v>0</v>
      </c>
      <c r="AD127" s="265" t="str">
        <f t="shared" si="1237"/>
        <v/>
      </c>
      <c r="AE127" s="265">
        <f>IF(OR(Is_Loading,LEN($A127)=0),"",SWDATA!X112)</f>
        <v>0</v>
      </c>
      <c r="AF127" s="266">
        <f>IF(OR(Is_Loading,LEN($A127)=0),"",SWDATA!Y112)</f>
        <v>0</v>
      </c>
      <c r="AG127" s="266">
        <f>IF(OR(Is_Loading,LEN($A127)=0),"",SWDATA!Z112)</f>
        <v>0</v>
      </c>
      <c r="AH127" s="265" t="str">
        <f t="shared" si="1238"/>
        <v/>
      </c>
      <c r="AI127" s="265">
        <f>IF(OR(Is_Loading,LEN($A127)=0),"",SWDATA!AB112)</f>
        <v>0</v>
      </c>
      <c r="AJ127" s="266">
        <f>IF(OR(Is_Loading,LEN($A127)=0),"",SWDATA!AC112)</f>
        <v>0</v>
      </c>
      <c r="AK127" s="266">
        <f>IF(OR(Is_Loading,LEN($A127)=0),"",SWDATA!AD112)</f>
        <v>0</v>
      </c>
      <c r="AL127" s="265" t="str">
        <f t="shared" si="1239"/>
        <v/>
      </c>
      <c r="AM127" s="265">
        <f>IF(OR(Is_Loading,LEN($A127)=0),"",SWDATA!AF112)</f>
        <v>0</v>
      </c>
      <c r="AN127" s="266">
        <f>IF(OR(Is_Loading,LEN($A127)=0),"",SWDATA!AG112)</f>
        <v>0</v>
      </c>
      <c r="AO127" s="320">
        <f>IF(OR(Is_Loading,LEN($A127)=0),"",SWDATA!AH112)</f>
        <v>0</v>
      </c>
      <c r="AP127" s="317" t="str">
        <f t="shared" si="1240"/>
        <v/>
      </c>
      <c r="AQ127" s="265">
        <f>IF(OR(Is_Loading,LEN($A127)=0),"",SWDATA!AJ112)</f>
        <v>0</v>
      </c>
      <c r="AR127" s="266">
        <f>IF(OR(Is_Loading,LEN($A127)=0),"",SWDATA!AK112)</f>
        <v>0</v>
      </c>
      <c r="AS127" s="266">
        <f>IF(OR(Is_Loading,LEN($A127)=0),"",SWDATA!AL112)</f>
        <v>0</v>
      </c>
      <c r="AT127" s="265" t="str">
        <f t="shared" si="1241"/>
        <v/>
      </c>
      <c r="AU127" s="265">
        <f>IF(OR(Is_Loading,LEN($A127)=0),"",SWDATA!AN112)</f>
        <v>0</v>
      </c>
      <c r="AV127" s="266">
        <f>IF(OR(Is_Loading,LEN($A127)=0),"",SWDATA!AO112)</f>
        <v>0</v>
      </c>
      <c r="AW127" s="266">
        <f>IF(OR(Is_Loading,LEN($A127)=0),"",SWDATA!AP112)</f>
        <v>0</v>
      </c>
      <c r="AX127" s="265" t="str">
        <f t="shared" si="1242"/>
        <v/>
      </c>
      <c r="AY127" s="265">
        <f>IF(OR(Is_Loading,LEN($A127)=0),"",SWDATA!AR112)</f>
        <v>0</v>
      </c>
      <c r="AZ127" s="266">
        <f>IF(OR(Is_Loading,LEN($A127)=0),"",SWDATA!AS112)</f>
        <v>0</v>
      </c>
      <c r="BA127" s="266">
        <f>IF(OR(Is_Loading,LEN($A127)=0),"",SWDATA!AT112)</f>
        <v>0</v>
      </c>
      <c r="BB127" s="265" t="str">
        <f t="shared" si="1243"/>
        <v/>
      </c>
      <c r="BC127" s="265">
        <f>IF(OR(Is_Loading,LEN($A127)=0),"",SWDATA!AV112)</f>
        <v>0</v>
      </c>
      <c r="BD127" s="266">
        <f>IF(OR(Is_Loading,LEN($A127)=0),"",SWDATA!AW112)</f>
        <v>0</v>
      </c>
      <c r="BE127" s="320">
        <f>IF(OR(Is_Loading,LEN($A127)=0),"",SWDATA!AX112)</f>
        <v>0</v>
      </c>
      <c r="BF127" s="317" t="str">
        <f t="shared" si="1244"/>
        <v/>
      </c>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s="201"/>
      <c r="CO127" s="201"/>
      <c r="CP127" s="201"/>
      <c r="CQ127" s="201"/>
      <c r="CR127" s="201"/>
      <c r="CS127" s="201"/>
      <c r="CT127" s="201"/>
      <c r="CU127" s="201"/>
      <c r="CV127" s="201"/>
      <c r="CW127" s="201"/>
      <c r="CX127" s="201"/>
      <c r="CY127" s="201"/>
      <c r="CZ127" s="201"/>
      <c r="DA127" s="201"/>
      <c r="DB127" s="201"/>
      <c r="DC127" s="201"/>
      <c r="DD127" s="201"/>
      <c r="DE127" s="201"/>
      <c r="DF127" s="201"/>
      <c r="DG127" s="201"/>
      <c r="DH127" s="201"/>
      <c r="DI127" s="201"/>
      <c r="DJ127" s="201"/>
      <c r="DK127" s="201"/>
      <c r="DL127" s="201"/>
      <c r="DM127" s="201"/>
      <c r="DN127" s="201"/>
      <c r="DO127" s="374"/>
      <c r="DP127" s="374"/>
      <c r="DQ127" s="374"/>
      <c r="DR127" s="374"/>
      <c r="DS127" s="361"/>
      <c r="DT127" s="361"/>
      <c r="DU127" s="364"/>
      <c r="DV127" s="364"/>
      <c r="DW127" s="364"/>
      <c r="DX127" s="364">
        <v>1</v>
      </c>
      <c r="DY127" s="364">
        <f t="shared" si="1722"/>
        <v>0</v>
      </c>
      <c r="DZ127" s="364">
        <f t="shared" si="1723"/>
        <v>0</v>
      </c>
      <c r="EA127" s="364">
        <f t="shared" si="1724"/>
        <v>1</v>
      </c>
      <c r="EB127" s="364">
        <f t="shared" si="1725"/>
        <v>0</v>
      </c>
      <c r="EC127" s="364">
        <f t="shared" si="1726"/>
        <v>0</v>
      </c>
      <c r="ED127" s="364">
        <f t="shared" si="1727"/>
        <v>1</v>
      </c>
      <c r="EE127" s="364">
        <f t="shared" si="1728"/>
        <v>0</v>
      </c>
      <c r="EF127" s="364">
        <f t="shared" si="1729"/>
        <v>0</v>
      </c>
      <c r="EG127" s="364">
        <f t="shared" si="1730"/>
        <v>1</v>
      </c>
      <c r="EH127" s="364">
        <f t="shared" si="1731"/>
        <v>0</v>
      </c>
      <c r="EI127" s="364">
        <f t="shared" si="1732"/>
        <v>0</v>
      </c>
      <c r="EJ127" s="364">
        <f t="shared" si="1733"/>
        <v>1</v>
      </c>
      <c r="EK127" s="364">
        <f t="shared" si="1734"/>
        <v>0</v>
      </c>
      <c r="EL127" s="364">
        <f t="shared" si="1735"/>
        <v>0</v>
      </c>
      <c r="EM127" s="364">
        <f t="shared" si="1736"/>
        <v>1</v>
      </c>
      <c r="EN127" s="364">
        <f t="shared" si="1737"/>
        <v>0</v>
      </c>
      <c r="EO127" s="364">
        <f t="shared" si="1738"/>
        <v>0</v>
      </c>
      <c r="EP127" s="364">
        <f t="shared" si="1739"/>
        <v>1</v>
      </c>
      <c r="EQ127" s="364">
        <f t="shared" si="1740"/>
        <v>0</v>
      </c>
      <c r="ER127" s="364">
        <f t="shared" si="1741"/>
        <v>0</v>
      </c>
      <c r="ES127" s="364">
        <f t="shared" si="1742"/>
        <v>1</v>
      </c>
      <c r="ET127" s="364">
        <f t="shared" si="1743"/>
        <v>0</v>
      </c>
      <c r="EU127" s="364">
        <f t="shared" si="1744"/>
        <v>0</v>
      </c>
      <c r="EV127" s="364">
        <f t="shared" si="1745"/>
        <v>1</v>
      </c>
      <c r="EW127" s="364">
        <f t="shared" si="1746"/>
        <v>0</v>
      </c>
      <c r="EX127" s="364">
        <f t="shared" si="1747"/>
        <v>0</v>
      </c>
      <c r="EY127" s="364">
        <f t="shared" si="1748"/>
        <v>1</v>
      </c>
      <c r="EZ127" s="364">
        <f t="shared" si="1749"/>
        <v>0</v>
      </c>
      <c r="FA127" s="364">
        <f t="shared" si="1750"/>
        <v>0</v>
      </c>
      <c r="FB127" s="364">
        <f t="shared" si="1751"/>
        <v>1</v>
      </c>
      <c r="FC127" s="364">
        <f t="shared" si="1752"/>
        <v>0</v>
      </c>
      <c r="FD127" s="364">
        <f t="shared" si="1753"/>
        <v>0</v>
      </c>
      <c r="FE127" s="361"/>
      <c r="FF127" s="361"/>
      <c r="FG127" s="361"/>
      <c r="FH127" s="361"/>
      <c r="FI127" s="361"/>
      <c r="FJ127" s="361"/>
      <c r="FK127" s="361"/>
      <c r="FL127" s="361"/>
      <c r="FM127" s="361"/>
      <c r="FN127" s="361"/>
      <c r="FO127" s="361"/>
      <c r="FP127" s="361"/>
      <c r="FQ127" s="361"/>
      <c r="FR127" s="361"/>
      <c r="FS127" s="361"/>
      <c r="FT127" s="361"/>
      <c r="FU127" s="361"/>
      <c r="FV127" s="361"/>
      <c r="FW127" s="361"/>
      <c r="FX127" s="361"/>
      <c r="FY127" s="361"/>
      <c r="FZ127" s="361"/>
      <c r="GA127" s="361"/>
      <c r="GB127" s="361"/>
      <c r="GC127" s="361"/>
      <c r="GD127" s="361"/>
      <c r="GE127" s="361"/>
      <c r="GF127" s="361"/>
      <c r="GG127" s="297"/>
      <c r="GH127" s="297"/>
      <c r="GI127" s="297"/>
      <c r="GJ127" s="297"/>
      <c r="GK127" s="297"/>
      <c r="GL127" s="297"/>
      <c r="GM127" s="297"/>
      <c r="GN127" s="297"/>
      <c r="GO127" s="297"/>
      <c r="GP127" s="297"/>
      <c r="GQ127" s="297"/>
      <c r="GR127" s="297"/>
      <c r="GS127" s="297"/>
      <c r="GT127" s="297"/>
      <c r="GU127" s="297"/>
      <c r="GV127" s="297"/>
      <c r="GW127" s="297"/>
      <c r="GX127" s="297"/>
      <c r="GY127" s="297"/>
      <c r="GZ127" s="297"/>
    </row>
    <row r="128" spans="1:211" s="390" customFormat="1" ht="15" customHeight="1" thickBot="1" x14ac:dyDescent="0.25">
      <c r="A128" s="389">
        <f>SWDATA!O113</f>
        <v>0</v>
      </c>
      <c r="B128" s="389">
        <f>SWDATA!M113</f>
        <v>0</v>
      </c>
      <c r="C128" s="390">
        <f>IF(AND(SWDATA!M113=1,SWDATA!Q113="promotions"),SWDATA!P113,0)</f>
        <v>0</v>
      </c>
      <c r="D128" s="391">
        <f>ROW(SWDATA!M113)</f>
        <v>113</v>
      </c>
      <c r="E128" s="392">
        <f t="shared" si="1754"/>
        <v>0</v>
      </c>
      <c r="F128" s="393">
        <f t="shared" si="1232"/>
        <v>1</v>
      </c>
      <c r="G128" s="389" t="str">
        <f t="shared" si="1233"/>
        <v/>
      </c>
      <c r="H128" s="394"/>
      <c r="I128" s="395"/>
      <c r="J128" s="396">
        <f t="shared" si="1234"/>
        <v>0</v>
      </c>
      <c r="K128" s="397" t="str">
        <f t="shared" si="1235"/>
        <v/>
      </c>
      <c r="L128" s="398"/>
      <c r="M128" s="399"/>
      <c r="N128" s="400" t="str">
        <f>IF(LEN(SWDATA!F113)=0,"",N127)</f>
        <v/>
      </c>
      <c r="O128" s="401" t="str">
        <f>IF(LEN(SWDATA!G113)=0,"",O127)</f>
        <v/>
      </c>
      <c r="P128" s="402" t="str">
        <f>IF(LEN(SWDATA!C113)=0,"",SWDATA!C113)</f>
        <v/>
      </c>
      <c r="Q128" s="403" t="str">
        <f t="shared" si="1159"/>
        <v/>
      </c>
      <c r="R128" s="404" t="s">
        <v>261</v>
      </c>
      <c r="S128" s="405" t="s">
        <v>485</v>
      </c>
      <c r="T128" s="405"/>
      <c r="U128" s="406" t="s">
        <v>590</v>
      </c>
      <c r="V128" s="407" t="s">
        <v>221</v>
      </c>
      <c r="W128" s="408">
        <f>IF(OR(Is_Loading,LEN($A128)=0),"",SWDATA!P113)</f>
        <v>0</v>
      </c>
      <c r="X128" s="409">
        <f>IF(OR(Is_Loading,LEN($A128)=0),"",SWDATA!Q113)</f>
        <v>0</v>
      </c>
      <c r="Y128" s="409">
        <f>IF(OR(Is_Loading,LEN($A128)=0),"",SWDATA!R113)</f>
        <v>0</v>
      </c>
      <c r="Z128" s="408" t="str">
        <f t="shared" ref="Z128" si="1756">IF($A128=0,"",CHOOSE($F128,SUM(W128:Y128),SUM(W128:Y128)/3,Y128))</f>
        <v/>
      </c>
      <c r="AA128" s="408">
        <f>IF(OR(Is_Loading,LEN($A128)=0),"",SWDATA!T113)</f>
        <v>0</v>
      </c>
      <c r="AB128" s="409">
        <f>IF(OR(Is_Loading,LEN($A128)=0),"",SWDATA!U113)</f>
        <v>0</v>
      </c>
      <c r="AC128" s="409">
        <f>IF(OR(Is_Loading,LEN($A128)=0),"",SWDATA!V113)</f>
        <v>0</v>
      </c>
      <c r="AD128" s="408" t="str">
        <f t="shared" si="1237"/>
        <v/>
      </c>
      <c r="AE128" s="408">
        <f>IF(OR(Is_Loading,LEN($A128)=0),"",SWDATA!X113)</f>
        <v>0</v>
      </c>
      <c r="AF128" s="409">
        <f>IF(OR(Is_Loading,LEN($A128)=0),"",SWDATA!Y113)</f>
        <v>0</v>
      </c>
      <c r="AG128" s="409">
        <f>IF(OR(Is_Loading,LEN($A128)=0),"",SWDATA!Z113)</f>
        <v>0</v>
      </c>
      <c r="AH128" s="408" t="str">
        <f t="shared" si="1238"/>
        <v/>
      </c>
      <c r="AI128" s="408">
        <f>IF(OR(Is_Loading,LEN($A128)=0),"",SWDATA!AB113)</f>
        <v>0</v>
      </c>
      <c r="AJ128" s="409">
        <f>IF(OR(Is_Loading,LEN($A128)=0),"",SWDATA!AC113)</f>
        <v>0</v>
      </c>
      <c r="AK128" s="409">
        <f>IF(OR(Is_Loading,LEN($A128)=0),"",SWDATA!AD113)</f>
        <v>0</v>
      </c>
      <c r="AL128" s="408" t="str">
        <f t="shared" si="1239"/>
        <v/>
      </c>
      <c r="AM128" s="408">
        <f>IF(OR(Is_Loading,LEN($A128)=0),"",SWDATA!AF113)</f>
        <v>0</v>
      </c>
      <c r="AN128" s="409">
        <f>IF(OR(Is_Loading,LEN($A128)=0),"",SWDATA!AG113)</f>
        <v>0</v>
      </c>
      <c r="AO128" s="410">
        <f>IF(OR(Is_Loading,LEN($A128)=0),"",SWDATA!AH113)</f>
        <v>0</v>
      </c>
      <c r="AP128" s="411" t="str">
        <f t="shared" si="1240"/>
        <v/>
      </c>
      <c r="AQ128" s="408">
        <f>IF(OR(Is_Loading,LEN($A128)=0),"",SWDATA!AJ113)</f>
        <v>0</v>
      </c>
      <c r="AR128" s="409">
        <f>IF(OR(Is_Loading,LEN($A128)=0),"",SWDATA!AK113)</f>
        <v>0</v>
      </c>
      <c r="AS128" s="409">
        <f>IF(OR(Is_Loading,LEN($A128)=0),"",SWDATA!AL113)</f>
        <v>0</v>
      </c>
      <c r="AT128" s="408" t="str">
        <f t="shared" si="1241"/>
        <v/>
      </c>
      <c r="AU128" s="408">
        <f>IF(OR(Is_Loading,LEN($A128)=0),"",SWDATA!AN113)</f>
        <v>0</v>
      </c>
      <c r="AV128" s="409">
        <f>IF(OR(Is_Loading,LEN($A128)=0),"",SWDATA!AO113)</f>
        <v>0</v>
      </c>
      <c r="AW128" s="409">
        <f>IF(OR(Is_Loading,LEN($A128)=0),"",SWDATA!AP113)</f>
        <v>0</v>
      </c>
      <c r="AX128" s="408" t="str">
        <f t="shared" si="1242"/>
        <v/>
      </c>
      <c r="AY128" s="408">
        <f>IF(OR(Is_Loading,LEN($A128)=0),"",SWDATA!AR113)</f>
        <v>0</v>
      </c>
      <c r="AZ128" s="409">
        <f>IF(OR(Is_Loading,LEN($A128)=0),"",SWDATA!AS113)</f>
        <v>0</v>
      </c>
      <c r="BA128" s="409">
        <f>IF(OR(Is_Loading,LEN($A128)=0),"",SWDATA!AT113)</f>
        <v>0</v>
      </c>
      <c r="BB128" s="408" t="str">
        <f t="shared" si="1243"/>
        <v/>
      </c>
      <c r="BC128" s="408">
        <f>IF(OR(Is_Loading,LEN($A128)=0),"",SWDATA!AV113)</f>
        <v>0</v>
      </c>
      <c r="BD128" s="409">
        <f>IF(OR(Is_Loading,LEN($A128)=0),"",SWDATA!AW113)</f>
        <v>0</v>
      </c>
      <c r="BE128" s="410">
        <f>IF(OR(Is_Loading,LEN($A128)=0),"",SWDATA!AX113)</f>
        <v>0</v>
      </c>
      <c r="BF128" s="411" t="str">
        <f t="shared" si="1244"/>
        <v/>
      </c>
      <c r="BG128" s="412"/>
      <c r="BH128" s="412"/>
      <c r="BI128" s="412"/>
      <c r="BJ128" s="412"/>
      <c r="BK128" s="412"/>
      <c r="BL128" s="412"/>
      <c r="BM128" s="412"/>
      <c r="BN128" s="412"/>
      <c r="BO128" s="412"/>
      <c r="BP128" s="412"/>
      <c r="BQ128" s="412"/>
      <c r="BR128" s="412"/>
      <c r="BS128" s="412"/>
      <c r="BT128" s="412"/>
      <c r="BU128" s="412"/>
      <c r="BV128" s="412"/>
      <c r="BW128" s="412"/>
      <c r="BX128" s="412"/>
      <c r="BY128" s="412"/>
      <c r="BZ128" s="412"/>
      <c r="CA128" s="412"/>
      <c r="CB128" s="412"/>
      <c r="CC128" s="412"/>
      <c r="CD128" s="412"/>
      <c r="CE128" s="412"/>
      <c r="CF128" s="412"/>
      <c r="CG128" s="412"/>
      <c r="CH128" s="412"/>
      <c r="CI128" s="412"/>
      <c r="CJ128" s="412"/>
      <c r="CK128" s="412"/>
      <c r="CL128" s="412"/>
      <c r="CM128" s="412"/>
      <c r="DO128" s="395"/>
      <c r="DP128" s="395"/>
      <c r="DQ128" s="395"/>
      <c r="DR128" s="395"/>
      <c r="DS128" s="413"/>
      <c r="DT128" s="414"/>
      <c r="DU128" s="415"/>
      <c r="DV128" s="415"/>
      <c r="DW128" s="415"/>
      <c r="DX128" s="415">
        <v>1</v>
      </c>
      <c r="DY128" s="415">
        <f t="shared" si="1722"/>
        <v>0</v>
      </c>
      <c r="DZ128" s="415">
        <f t="shared" si="1723"/>
        <v>0</v>
      </c>
      <c r="EA128" s="415">
        <f t="shared" si="1724"/>
        <v>1</v>
      </c>
      <c r="EB128" s="415">
        <f t="shared" si="1725"/>
        <v>0</v>
      </c>
      <c r="EC128" s="415">
        <f t="shared" si="1726"/>
        <v>0</v>
      </c>
      <c r="ED128" s="415">
        <f t="shared" si="1727"/>
        <v>1</v>
      </c>
      <c r="EE128" s="415">
        <f t="shared" si="1728"/>
        <v>0</v>
      </c>
      <c r="EF128" s="415">
        <f t="shared" si="1729"/>
        <v>0</v>
      </c>
      <c r="EG128" s="415">
        <f t="shared" si="1730"/>
        <v>1</v>
      </c>
      <c r="EH128" s="415">
        <f t="shared" si="1731"/>
        <v>0</v>
      </c>
      <c r="EI128" s="415">
        <f t="shared" si="1732"/>
        <v>0</v>
      </c>
      <c r="EJ128" s="415">
        <f t="shared" si="1733"/>
        <v>1</v>
      </c>
      <c r="EK128" s="415">
        <f t="shared" si="1734"/>
        <v>0</v>
      </c>
      <c r="EL128" s="415">
        <f t="shared" si="1735"/>
        <v>0</v>
      </c>
      <c r="EM128" s="415">
        <f t="shared" si="1736"/>
        <v>1</v>
      </c>
      <c r="EN128" s="415">
        <f t="shared" si="1737"/>
        <v>0</v>
      </c>
      <c r="EO128" s="415">
        <f t="shared" si="1738"/>
        <v>0</v>
      </c>
      <c r="EP128" s="415">
        <f t="shared" si="1739"/>
        <v>1</v>
      </c>
      <c r="EQ128" s="415">
        <f t="shared" si="1740"/>
        <v>0</v>
      </c>
      <c r="ER128" s="415">
        <f t="shared" si="1741"/>
        <v>0</v>
      </c>
      <c r="ES128" s="415">
        <f t="shared" si="1742"/>
        <v>1</v>
      </c>
      <c r="ET128" s="415">
        <f t="shared" si="1743"/>
        <v>0</v>
      </c>
      <c r="EU128" s="415">
        <f t="shared" si="1744"/>
        <v>0</v>
      </c>
      <c r="EV128" s="415">
        <f t="shared" si="1745"/>
        <v>1</v>
      </c>
      <c r="EW128" s="415">
        <f t="shared" si="1746"/>
        <v>0</v>
      </c>
      <c r="EX128" s="415">
        <f t="shared" si="1747"/>
        <v>0</v>
      </c>
      <c r="EY128" s="415">
        <f t="shared" si="1748"/>
        <v>1</v>
      </c>
      <c r="EZ128" s="415">
        <f t="shared" si="1749"/>
        <v>0</v>
      </c>
      <c r="FA128" s="415">
        <f t="shared" si="1750"/>
        <v>0</v>
      </c>
      <c r="FB128" s="415">
        <f t="shared" si="1751"/>
        <v>1</v>
      </c>
      <c r="FC128" s="415">
        <f t="shared" si="1752"/>
        <v>0</v>
      </c>
      <c r="FD128" s="415">
        <f t="shared" si="1753"/>
        <v>0</v>
      </c>
      <c r="FE128" s="416"/>
      <c r="FF128" s="413"/>
      <c r="FG128" s="413"/>
      <c r="FH128" s="413"/>
      <c r="FI128" s="413"/>
      <c r="FJ128" s="413"/>
      <c r="FK128" s="413"/>
      <c r="FL128" s="413"/>
      <c r="FM128" s="413"/>
      <c r="FN128" s="413"/>
      <c r="FO128" s="413"/>
      <c r="FP128" s="413"/>
      <c r="FQ128" s="413"/>
      <c r="FR128" s="413"/>
      <c r="FS128" s="413"/>
      <c r="FT128" s="413"/>
      <c r="FU128" s="413"/>
      <c r="FV128" s="413"/>
      <c r="FW128" s="413"/>
      <c r="FX128" s="413"/>
      <c r="FY128" s="413"/>
      <c r="FZ128" s="413"/>
      <c r="GA128" s="413"/>
      <c r="GB128" s="413"/>
      <c r="GC128" s="413"/>
      <c r="GD128" s="413"/>
      <c r="GE128" s="413"/>
      <c r="GF128" s="413"/>
      <c r="GG128" s="417"/>
      <c r="GH128" s="417"/>
      <c r="GI128" s="417"/>
      <c r="GJ128" s="417"/>
      <c r="GK128" s="417"/>
      <c r="GL128" s="417"/>
      <c r="GM128" s="417"/>
      <c r="GN128" s="417"/>
      <c r="GO128" s="417"/>
      <c r="GP128" s="417"/>
      <c r="GQ128" s="417"/>
      <c r="GR128" s="417"/>
      <c r="GS128" s="417"/>
      <c r="GT128" s="417"/>
      <c r="GU128" s="417"/>
      <c r="GV128" s="417"/>
      <c r="GW128" s="417"/>
      <c r="GX128" s="417"/>
      <c r="GY128" s="417"/>
      <c r="GZ128" s="417"/>
      <c r="HA128" s="417"/>
      <c r="HB128" s="417"/>
      <c r="HC128" s="417"/>
    </row>
    <row r="129" spans="1:211" s="347" customFormat="1" ht="15" customHeight="1" thickTop="1" x14ac:dyDescent="0.2">
      <c r="A129" s="192">
        <f>SWDATA!O114</f>
        <v>0</v>
      </c>
      <c r="B129" s="192">
        <f>SWDATA!M114</f>
        <v>0</v>
      </c>
      <c r="C129" s="201">
        <f>IF(AND(SWDATA!M114=1,SWDATA!Q114="promotions"),SWDATA!P114,0)</f>
        <v>0</v>
      </c>
      <c r="D129" s="200">
        <f>ROW(SWDATA!M114)</f>
        <v>114</v>
      </c>
      <c r="E129" s="202">
        <f t="shared" si="1754"/>
        <v>0</v>
      </c>
      <c r="F129" s="203">
        <f t="shared" si="1232"/>
        <v>1</v>
      </c>
      <c r="G129" s="192" t="str">
        <f t="shared" si="1233"/>
        <v/>
      </c>
      <c r="H129" s="311"/>
      <c r="I129" s="382"/>
      <c r="J129" s="237">
        <f t="shared" si="1234"/>
        <v>0</v>
      </c>
      <c r="K129" s="238" t="str">
        <f t="shared" si="1235"/>
        <v/>
      </c>
      <c r="L129" s="338"/>
      <c r="M129" s="340"/>
      <c r="N129" s="335" t="str">
        <f>IF(LEN(SWDATA!F114)=0,"",IF(LEN(SWDATA!G114)=0,"",IF($O$12="ID",MID(SWDATA!G114,FIND("|",SWDATA!G114)+1,FIND("~~",SWDATA!G114)-FIND("|",SWDATA!G114)-1),IF($O$12="Desc",RIGHT(SWDATA!G114,LEN(SWDATA!G114)-FIND("~~",SWDATA!G114)-1),RIGHT(SWDATA!G114,LEN(SWDATA!G114)-FIND("|",SWDATA!G114))))))</f>
        <v/>
      </c>
      <c r="O129" s="239" t="str">
        <f>IF(LEN(SWDATA!G114)=0,"",IF(LEN(SWDATA!H114)=0,"",IF($O$12="ID",MID(SWDATA!H114,FIND("|",SWDATA!H114)+1,FIND("~~",SWDATA!H114)-FIND("|",SWDATA!H114)-1),IF($O$12="Desc",RIGHT(SWDATA!H114,LEN(SWDATA!H114)-FIND("~~",SWDATA!H114)-1),RIGHT(SWDATA!H114,LEN(SWDATA!H114)-FIND("|",SWDATA!H114))))))</f>
        <v/>
      </c>
      <c r="P129" s="252" t="str">
        <f>IF(LEN(SWDATA!C114)=0,"",SWDATA!C114)</f>
        <v/>
      </c>
      <c r="Q129" s="310" t="str">
        <f t="shared" si="1159"/>
        <v/>
      </c>
      <c r="R129" s="223" t="s">
        <v>261</v>
      </c>
      <c r="S129" s="224" t="s">
        <v>485</v>
      </c>
      <c r="T129" s="224"/>
      <c r="U129" s="263" t="s">
        <v>583</v>
      </c>
      <c r="V129" s="205" t="s">
        <v>221</v>
      </c>
      <c r="W129" s="265">
        <f>IF(OR(Is_Loading,LEN($A129)=0),"",SWDATA!P114)</f>
        <v>0</v>
      </c>
      <c r="X129" s="266">
        <f>IF(OR(Is_Loading,LEN($A129)=0),"",SWDATA!Q114)</f>
        <v>0</v>
      </c>
      <c r="Y129" s="266">
        <f>IF(OR(Is_Loading,LEN($A129)=0),"",SWDATA!R114)</f>
        <v>0</v>
      </c>
      <c r="Z129" s="265" t="str">
        <f t="shared" ref="Z129" si="1757">IF($A129=0,"",CHOOSE($F129,SUM(W129:Y129),SUM(W129:Y129)/3,Y129))</f>
        <v/>
      </c>
      <c r="AA129" s="265">
        <f>IF(OR(Is_Loading,LEN($A129)=0),"",SWDATA!T114)</f>
        <v>0</v>
      </c>
      <c r="AB129" s="266">
        <f>IF(OR(Is_Loading,LEN($A129)=0),"",SWDATA!U114)</f>
        <v>0</v>
      </c>
      <c r="AC129" s="266">
        <f>IF(OR(Is_Loading,LEN($A129)=0),"",SWDATA!V114)</f>
        <v>0</v>
      </c>
      <c r="AD129" s="265" t="str">
        <f t="shared" si="1237"/>
        <v/>
      </c>
      <c r="AE129" s="265">
        <f>IF(OR(Is_Loading,LEN($A129)=0),"",SWDATA!X114)</f>
        <v>0</v>
      </c>
      <c r="AF129" s="266">
        <f>IF(OR(Is_Loading,LEN($A129)=0),"",SWDATA!Y114)</f>
        <v>0</v>
      </c>
      <c r="AG129" s="266">
        <f>IF(OR(Is_Loading,LEN($A129)=0),"",SWDATA!Z114)</f>
        <v>0</v>
      </c>
      <c r="AH129" s="265" t="str">
        <f t="shared" si="1238"/>
        <v/>
      </c>
      <c r="AI129" s="265">
        <f>IF(OR(Is_Loading,LEN($A129)=0),"",SWDATA!AB114)</f>
        <v>0</v>
      </c>
      <c r="AJ129" s="266">
        <f>IF(OR(Is_Loading,LEN($A129)=0),"",SWDATA!AC114)</f>
        <v>0</v>
      </c>
      <c r="AK129" s="266">
        <f>IF(OR(Is_Loading,LEN($A129)=0),"",SWDATA!AD114)</f>
        <v>0</v>
      </c>
      <c r="AL129" s="265" t="str">
        <f t="shared" si="1239"/>
        <v/>
      </c>
      <c r="AM129" s="265">
        <f>IF(OR(Is_Loading,LEN($A129)=0),"",SWDATA!AF114)</f>
        <v>0</v>
      </c>
      <c r="AN129" s="266">
        <f>IF(OR(Is_Loading,LEN($A129)=0),"",SWDATA!AG114)</f>
        <v>0</v>
      </c>
      <c r="AO129" s="320">
        <f>IF(OR(Is_Loading,LEN($A129)=0),"",SWDATA!AH114)</f>
        <v>0</v>
      </c>
      <c r="AP129" s="317" t="str">
        <f t="shared" si="1240"/>
        <v/>
      </c>
      <c r="AQ129" s="265">
        <f>IF(OR(Is_Loading,LEN($A129)=0),"",SWDATA!AJ114)</f>
        <v>0</v>
      </c>
      <c r="AR129" s="266">
        <f>IF(OR(Is_Loading,LEN($A129)=0),"",SWDATA!AK114)</f>
        <v>0</v>
      </c>
      <c r="AS129" s="266">
        <f>IF(OR(Is_Loading,LEN($A129)=0),"",SWDATA!AL114)</f>
        <v>0</v>
      </c>
      <c r="AT129" s="265" t="str">
        <f t="shared" si="1241"/>
        <v/>
      </c>
      <c r="AU129" s="265">
        <f>IF(OR(Is_Loading,LEN($A129)=0),"",SWDATA!AN114)</f>
        <v>0</v>
      </c>
      <c r="AV129" s="266">
        <f>IF(OR(Is_Loading,LEN($A129)=0),"",SWDATA!AO114)</f>
        <v>0</v>
      </c>
      <c r="AW129" s="266">
        <f>IF(OR(Is_Loading,LEN($A129)=0),"",SWDATA!AP114)</f>
        <v>0</v>
      </c>
      <c r="AX129" s="265" t="str">
        <f t="shared" si="1242"/>
        <v/>
      </c>
      <c r="AY129" s="265">
        <f>IF(OR(Is_Loading,LEN($A129)=0),"",SWDATA!AR114)</f>
        <v>0</v>
      </c>
      <c r="AZ129" s="266">
        <f>IF(OR(Is_Loading,LEN($A129)=0),"",SWDATA!AS114)</f>
        <v>0</v>
      </c>
      <c r="BA129" s="266">
        <f>IF(OR(Is_Loading,LEN($A129)=0),"",SWDATA!AT114)</f>
        <v>0</v>
      </c>
      <c r="BB129" s="265" t="str">
        <f t="shared" si="1243"/>
        <v/>
      </c>
      <c r="BC129" s="265">
        <f>IF(OR(Is_Loading,LEN($A129)=0),"",SWDATA!AV114)</f>
        <v>0</v>
      </c>
      <c r="BD129" s="266">
        <f>IF(OR(Is_Loading,LEN($A129)=0),"",SWDATA!AW114)</f>
        <v>0</v>
      </c>
      <c r="BE129" s="320">
        <f>IF(OR(Is_Loading,LEN($A129)=0),"",SWDATA!AX114)</f>
        <v>0</v>
      </c>
      <c r="BF129" s="317" t="str">
        <f t="shared" si="1244"/>
        <v/>
      </c>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s="201"/>
      <c r="CO129" s="201"/>
      <c r="CP129" s="201"/>
      <c r="CQ129" s="201"/>
      <c r="CR129" s="201"/>
      <c r="CS129" s="201"/>
      <c r="CT129" s="201"/>
      <c r="CU129" s="201"/>
      <c r="CV129" s="201"/>
      <c r="CW129" s="201"/>
      <c r="CX129" s="201"/>
      <c r="CY129" s="201"/>
      <c r="CZ129" s="201"/>
      <c r="DA129" s="201"/>
      <c r="DB129" s="201"/>
      <c r="DC129" s="201"/>
      <c r="DD129" s="201"/>
      <c r="DE129" s="201"/>
      <c r="DF129" s="201"/>
      <c r="DG129" s="201"/>
      <c r="DH129" s="201"/>
      <c r="DI129" s="201"/>
      <c r="DJ129" s="201"/>
      <c r="DK129" s="201"/>
      <c r="DL129" s="201"/>
      <c r="DM129" s="201"/>
      <c r="DN129" s="201"/>
      <c r="DO129" s="374"/>
      <c r="DP129" s="374"/>
      <c r="DQ129" s="374"/>
      <c r="DR129" s="374"/>
      <c r="DS129" s="361"/>
      <c r="DT129" s="375"/>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77"/>
      <c r="FF129" s="361"/>
      <c r="FG129" s="361"/>
      <c r="FH129" s="361"/>
      <c r="FI129" s="361"/>
      <c r="FJ129" s="361"/>
      <c r="FK129" s="361"/>
      <c r="FL129" s="361"/>
      <c r="FM129" s="361"/>
      <c r="FN129" s="361"/>
      <c r="FO129" s="361"/>
      <c r="FP129" s="361"/>
      <c r="FQ129" s="361"/>
      <c r="FR129" s="361"/>
      <c r="FS129" s="361"/>
      <c r="FT129" s="361"/>
      <c r="FU129" s="361"/>
      <c r="FV129" s="361"/>
      <c r="FW129" s="361"/>
      <c r="FX129" s="361"/>
      <c r="FY129" s="361"/>
      <c r="FZ129" s="361"/>
      <c r="GA129" s="361"/>
      <c r="GB129" s="361"/>
      <c r="GC129" s="361"/>
      <c r="GD129" s="361"/>
      <c r="GE129" s="361"/>
      <c r="GF129" s="361"/>
      <c r="GG129" s="297"/>
      <c r="GH129" s="297"/>
      <c r="GI129" s="297"/>
      <c r="GJ129" s="297"/>
      <c r="GK129" s="297"/>
      <c r="GL129" s="297"/>
      <c r="GM129" s="297"/>
      <c r="GN129" s="297"/>
      <c r="GO129" s="297"/>
      <c r="GP129" s="297"/>
      <c r="GQ129" s="297"/>
      <c r="GR129" s="297"/>
      <c r="GS129" s="297"/>
      <c r="GT129" s="297"/>
      <c r="GU129" s="297"/>
      <c r="GV129" s="297"/>
      <c r="GW129" s="297"/>
      <c r="GX129" s="297"/>
      <c r="GY129" s="297"/>
      <c r="GZ129" s="297"/>
      <c r="HA129" s="297"/>
      <c r="HB129" s="297"/>
      <c r="HC129" s="297"/>
    </row>
    <row r="130" spans="1:211" s="347" customFormat="1" ht="15" customHeight="1" x14ac:dyDescent="0.2">
      <c r="A130" s="192">
        <f>SWDATA!O115</f>
        <v>0</v>
      </c>
      <c r="B130" s="192">
        <f>SWDATA!M115</f>
        <v>0</v>
      </c>
      <c r="C130" s="201">
        <f>IF(AND(SWDATA!M115=1,SWDATA!Q115="promotions"),SWDATA!P115,0)</f>
        <v>0</v>
      </c>
      <c r="D130" s="200">
        <f>ROW(SWDATA!M115)</f>
        <v>115</v>
      </c>
      <c r="E130" s="202">
        <f t="shared" si="1754"/>
        <v>0</v>
      </c>
      <c r="F130" s="203">
        <f t="shared" si="1232"/>
        <v>1</v>
      </c>
      <c r="G130" s="192" t="str">
        <f t="shared" si="1233"/>
        <v/>
      </c>
      <c r="H130" s="204"/>
      <c r="I130" s="382"/>
      <c r="J130" s="237">
        <f t="shared" si="1234"/>
        <v>0</v>
      </c>
      <c r="K130" s="238" t="str">
        <f t="shared" si="1235"/>
        <v/>
      </c>
      <c r="L130" s="338"/>
      <c r="M130" s="341"/>
      <c r="N130" s="336" t="str">
        <f>IF(LEN(SWDATA!F115)=0,"",N129)</f>
        <v/>
      </c>
      <c r="O130" s="295" t="str">
        <f>IF(LEN(SWDATA!G115)=0,"",O129)</f>
        <v/>
      </c>
      <c r="P130" s="296" t="str">
        <f>IF(LEN(SWDATA!C115)=0,"",SWDATA!C115)</f>
        <v/>
      </c>
      <c r="Q130" s="310" t="str">
        <f t="shared" si="1159"/>
        <v/>
      </c>
      <c r="R130" s="223" t="s">
        <v>261</v>
      </c>
      <c r="S130" s="224" t="s">
        <v>485</v>
      </c>
      <c r="T130" s="224"/>
      <c r="U130" s="264" t="s">
        <v>580</v>
      </c>
      <c r="V130" s="205" t="s">
        <v>221</v>
      </c>
      <c r="W130" s="265">
        <f>IF(OR(Is_Loading,LEN($A130)=0),"",SWDATA!P115)</f>
        <v>0</v>
      </c>
      <c r="X130" s="266">
        <f>IF(OR(Is_Loading,LEN($A130)=0),"",SWDATA!Q115)</f>
        <v>0</v>
      </c>
      <c r="Y130" s="266">
        <f>IF(OR(Is_Loading,LEN($A130)=0),"",SWDATA!R115)</f>
        <v>0</v>
      </c>
      <c r="Z130" s="265" t="str">
        <f t="shared" ref="Z130:Z131" si="1758">IF($A130=0,"",CHOOSE($F130,SUM(W130:Y130),SUM(W130:Y130)/3,Y130))</f>
        <v/>
      </c>
      <c r="AA130" s="265">
        <f>IF(OR(Is_Loading,LEN($A130)=0),"",SWDATA!T115)</f>
        <v>0</v>
      </c>
      <c r="AB130" s="266">
        <f>IF(OR(Is_Loading,LEN($A130)=0),"",SWDATA!U115)</f>
        <v>0</v>
      </c>
      <c r="AC130" s="266">
        <f>IF(OR(Is_Loading,LEN($A130)=0),"",SWDATA!V115)</f>
        <v>0</v>
      </c>
      <c r="AD130" s="265" t="str">
        <f t="shared" si="1237"/>
        <v/>
      </c>
      <c r="AE130" s="265">
        <f>IF(OR(Is_Loading,LEN($A130)=0),"",SWDATA!X115)</f>
        <v>0</v>
      </c>
      <c r="AF130" s="266">
        <f>IF(OR(Is_Loading,LEN($A130)=0),"",SWDATA!Y115)</f>
        <v>0</v>
      </c>
      <c r="AG130" s="266">
        <f>IF(OR(Is_Loading,LEN($A130)=0),"",SWDATA!Z115)</f>
        <v>0</v>
      </c>
      <c r="AH130" s="265" t="str">
        <f t="shared" si="1238"/>
        <v/>
      </c>
      <c r="AI130" s="265">
        <f>IF(OR(Is_Loading,LEN($A130)=0),"",SWDATA!AB115)</f>
        <v>0</v>
      </c>
      <c r="AJ130" s="266">
        <f>IF(OR(Is_Loading,LEN($A130)=0),"",SWDATA!AC115)</f>
        <v>0</v>
      </c>
      <c r="AK130" s="266">
        <f>IF(OR(Is_Loading,LEN($A130)=0),"",SWDATA!AD115)</f>
        <v>0</v>
      </c>
      <c r="AL130" s="265" t="str">
        <f t="shared" si="1239"/>
        <v/>
      </c>
      <c r="AM130" s="265">
        <f>IF(OR(Is_Loading,LEN($A130)=0),"",SWDATA!AF115)</f>
        <v>0</v>
      </c>
      <c r="AN130" s="266">
        <f>IF(OR(Is_Loading,LEN($A130)=0),"",SWDATA!AG115)</f>
        <v>0</v>
      </c>
      <c r="AO130" s="320">
        <f>IF(OR(Is_Loading,LEN($A130)=0),"",SWDATA!AH115)</f>
        <v>0</v>
      </c>
      <c r="AP130" s="317" t="str">
        <f t="shared" si="1240"/>
        <v/>
      </c>
      <c r="AQ130" s="265">
        <f>IF(OR(Is_Loading,LEN($A130)=0),"",SWDATA!AJ115)</f>
        <v>0</v>
      </c>
      <c r="AR130" s="266">
        <f>IF(OR(Is_Loading,LEN($A130)=0),"",SWDATA!AK115)</f>
        <v>0</v>
      </c>
      <c r="AS130" s="266">
        <f>IF(OR(Is_Loading,LEN($A130)=0),"",SWDATA!AL115)</f>
        <v>0</v>
      </c>
      <c r="AT130" s="265" t="str">
        <f t="shared" si="1241"/>
        <v/>
      </c>
      <c r="AU130" s="265">
        <f>IF(OR(Is_Loading,LEN($A130)=0),"",SWDATA!AN115)</f>
        <v>0</v>
      </c>
      <c r="AV130" s="266">
        <f>IF(OR(Is_Loading,LEN($A130)=0),"",SWDATA!AO115)</f>
        <v>0</v>
      </c>
      <c r="AW130" s="266">
        <f>IF(OR(Is_Loading,LEN($A130)=0),"",SWDATA!AP115)</f>
        <v>0</v>
      </c>
      <c r="AX130" s="265" t="str">
        <f t="shared" si="1242"/>
        <v/>
      </c>
      <c r="AY130" s="265">
        <f>IF(OR(Is_Loading,LEN($A130)=0),"",SWDATA!AR115)</f>
        <v>0</v>
      </c>
      <c r="AZ130" s="266">
        <f>IF(OR(Is_Loading,LEN($A130)=0),"",SWDATA!AS115)</f>
        <v>0</v>
      </c>
      <c r="BA130" s="266">
        <f>IF(OR(Is_Loading,LEN($A130)=0),"",SWDATA!AT115)</f>
        <v>0</v>
      </c>
      <c r="BB130" s="265" t="str">
        <f t="shared" si="1243"/>
        <v/>
      </c>
      <c r="BC130" s="265">
        <f>IF(OR(Is_Loading,LEN($A130)=0),"",SWDATA!AV115)</f>
        <v>0</v>
      </c>
      <c r="BD130" s="266">
        <f>IF(OR(Is_Loading,LEN($A130)=0),"",SWDATA!AW115)</f>
        <v>0</v>
      </c>
      <c r="BE130" s="320">
        <f>IF(OR(Is_Loading,LEN($A130)=0),"",SWDATA!AX115)</f>
        <v>0</v>
      </c>
      <c r="BF130" s="317" t="str">
        <f t="shared" si="1244"/>
        <v/>
      </c>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374"/>
      <c r="DP130" s="374"/>
      <c r="DQ130" s="374"/>
      <c r="DR130" s="374"/>
      <c r="DS130" s="361"/>
      <c r="DT130" s="361"/>
      <c r="DU130" s="364">
        <f t="shared" ref="DU130" si="1759">COLUMN(W128)</f>
        <v>23</v>
      </c>
      <c r="DV130" s="364">
        <f t="shared" ref="DV130" si="1760">SUM(DU130)+DV131+1</f>
        <v>24</v>
      </c>
      <c r="DW130" s="364">
        <f t="shared" ref="DW130" si="1761">SUM(DV130)+DW131+1</f>
        <v>25</v>
      </c>
      <c r="DX130" s="364">
        <f t="shared" ref="DX130" si="1762">SUM(DW130)+DX131+1</f>
        <v>27</v>
      </c>
      <c r="DY130" s="364">
        <f t="shared" ref="DY130" si="1763">SUM(DX130)+DY131+1</f>
        <v>28</v>
      </c>
      <c r="DZ130" s="364">
        <f t="shared" ref="DZ130" si="1764">SUM(DY130)+DZ131+1</f>
        <v>29</v>
      </c>
      <c r="EA130" s="364">
        <f t="shared" ref="EA130" si="1765">SUM(DZ130)+EA131+1</f>
        <v>31</v>
      </c>
      <c r="EB130" s="364">
        <f t="shared" ref="EB130" si="1766">SUM(EA130)+EB131+1</f>
        <v>32</v>
      </c>
      <c r="EC130" s="364">
        <f t="shared" ref="EC130" si="1767">SUM(EB130)+EC131+1</f>
        <v>33</v>
      </c>
      <c r="ED130" s="364">
        <f t="shared" ref="ED130" si="1768">SUM(EC130)+ED131+1</f>
        <v>35</v>
      </c>
      <c r="EE130" s="364">
        <f t="shared" ref="EE130" si="1769">SUM(ED130)+EE131+1</f>
        <v>36</v>
      </c>
      <c r="EF130" s="364">
        <f t="shared" ref="EF130" si="1770">SUM(EE130)+EF131+1</f>
        <v>37</v>
      </c>
      <c r="EG130" s="364">
        <f t="shared" ref="EG130" si="1771">SUM(EF130)+EG131+1</f>
        <v>39</v>
      </c>
      <c r="EH130" s="364">
        <f t="shared" ref="EH130" si="1772">SUM(EG130)+EH131+1</f>
        <v>40</v>
      </c>
      <c r="EI130" s="364">
        <f t="shared" ref="EI130" si="1773">SUM(EH130)+EI131+1</f>
        <v>41</v>
      </c>
      <c r="EJ130" s="364">
        <f t="shared" ref="EJ130" si="1774">SUM(EI130)+EJ131+1</f>
        <v>43</v>
      </c>
      <c r="EK130" s="364">
        <f t="shared" ref="EK130" si="1775">SUM(EJ130)+EK131+1</f>
        <v>44</v>
      </c>
      <c r="EL130" s="364">
        <f t="shared" ref="EL130" si="1776">SUM(EK130)+EL131+1</f>
        <v>45</v>
      </c>
      <c r="EM130" s="364">
        <f t="shared" ref="EM130" si="1777">SUM(EL130)+EM131+1</f>
        <v>47</v>
      </c>
      <c r="EN130" s="364">
        <f t="shared" ref="EN130" si="1778">SUM(EM130)+EN131+1</f>
        <v>48</v>
      </c>
      <c r="EO130" s="364">
        <f t="shared" ref="EO130" si="1779">SUM(EN130)+EO131+1</f>
        <v>49</v>
      </c>
      <c r="EP130" s="364">
        <f t="shared" ref="EP130" si="1780">SUM(EO130)+EP131+1</f>
        <v>51</v>
      </c>
      <c r="EQ130" s="364">
        <f t="shared" ref="EQ130" si="1781">SUM(EP130)+EQ131+1</f>
        <v>52</v>
      </c>
      <c r="ER130" s="364">
        <f t="shared" ref="ER130" si="1782">SUM(EQ130)+ER131+1</f>
        <v>53</v>
      </c>
      <c r="ES130" s="364">
        <f t="shared" ref="ES130" si="1783">SUM(ER130)+ES131+1</f>
        <v>55</v>
      </c>
      <c r="ET130" s="364">
        <f t="shared" ref="ET130" si="1784">SUM(ES130)+ET131+1</f>
        <v>56</v>
      </c>
      <c r="EU130" s="364">
        <f t="shared" ref="EU130" si="1785">SUM(ET130)+EU131+1</f>
        <v>57</v>
      </c>
      <c r="EV130" s="364">
        <f t="shared" ref="EV130" si="1786">SUM(EU130)+EV131+1</f>
        <v>59</v>
      </c>
      <c r="EW130" s="364">
        <f t="shared" ref="EW130" si="1787">SUM(EV130)+EW131+1</f>
        <v>60</v>
      </c>
      <c r="EX130" s="364">
        <f t="shared" ref="EX130" si="1788">SUM(EW130)+EX131+1</f>
        <v>61</v>
      </c>
      <c r="EY130" s="364">
        <f t="shared" ref="EY130" si="1789">SUM(EX130)+EY131+1</f>
        <v>63</v>
      </c>
      <c r="EZ130" s="364">
        <f t="shared" ref="EZ130" si="1790">SUM(EY130)+EZ131+1</f>
        <v>64</v>
      </c>
      <c r="FA130" s="364">
        <f t="shared" ref="FA130" si="1791">SUM(EZ130)+FA131+1</f>
        <v>65</v>
      </c>
      <c r="FB130" s="364">
        <f t="shared" ref="FB130" si="1792">SUM(FA130)+FB131+1</f>
        <v>67</v>
      </c>
      <c r="FC130" s="364">
        <f t="shared" ref="FC130" si="1793">SUM(FB130)+FC131+1</f>
        <v>68</v>
      </c>
      <c r="FD130" s="364">
        <f t="shared" ref="FD130" si="1794">SUM(FC130)+FD131+1</f>
        <v>69</v>
      </c>
      <c r="FE130" s="361"/>
      <c r="FF130" s="361"/>
      <c r="FG130" s="361"/>
      <c r="FH130" s="361"/>
      <c r="FI130" s="361"/>
      <c r="FJ130" s="361"/>
      <c r="FK130" s="361"/>
      <c r="FL130" s="361"/>
      <c r="FM130" s="361"/>
      <c r="FN130" s="361"/>
      <c r="FO130" s="361"/>
      <c r="FP130" s="361"/>
      <c r="FQ130" s="361"/>
      <c r="FR130" s="361"/>
      <c r="FS130" s="361"/>
      <c r="FT130" s="361"/>
      <c r="FU130" s="361"/>
      <c r="FV130" s="361"/>
      <c r="FW130" s="361"/>
      <c r="FX130" s="361"/>
      <c r="FY130" s="361"/>
      <c r="FZ130" s="361"/>
      <c r="GA130" s="361"/>
      <c r="GB130" s="361"/>
      <c r="GC130" s="361"/>
      <c r="GD130" s="361"/>
      <c r="GE130" s="361"/>
      <c r="GF130" s="361"/>
      <c r="GG130" s="297"/>
      <c r="GH130" s="297"/>
      <c r="GI130" s="297"/>
      <c r="GJ130" s="297"/>
      <c r="GK130" s="297"/>
      <c r="GL130" s="297"/>
      <c r="GM130" s="297"/>
      <c r="GN130" s="297"/>
      <c r="GO130" s="297"/>
      <c r="GP130" s="297"/>
      <c r="GQ130" s="297"/>
      <c r="GR130" s="297"/>
      <c r="GS130" s="297"/>
      <c r="GT130" s="297"/>
      <c r="GU130" s="297"/>
      <c r="GV130" s="297"/>
      <c r="GW130" s="297"/>
      <c r="GX130" s="297"/>
      <c r="GY130" s="297"/>
      <c r="GZ130" s="297"/>
    </row>
    <row r="131" spans="1:211" s="347" customFormat="1" ht="15" customHeight="1" thickBot="1" x14ac:dyDescent="0.25">
      <c r="A131" s="192">
        <f>SWDATA!O116</f>
        <v>0</v>
      </c>
      <c r="B131" s="192">
        <f>SWDATA!M116</f>
        <v>0</v>
      </c>
      <c r="C131" s="201">
        <f>IF(AND(SWDATA!M116=1,SWDATA!Q116="promotions"),SWDATA!P116,0)</f>
        <v>0</v>
      </c>
      <c r="D131" s="200">
        <f>ROW(SWDATA!M116)</f>
        <v>116</v>
      </c>
      <c r="E131" s="202">
        <f ca="1">IF(AND(B131=1,UPPER(HLOOKUP(D131,'Metrics &amp; Attributes View'!$13:$31,19,0))="SBOM"),1,0)</f>
        <v>0</v>
      </c>
      <c r="F131" s="203">
        <f t="shared" si="1232"/>
        <v>1</v>
      </c>
      <c r="G131" s="192" t="str">
        <f t="shared" si="1233"/>
        <v/>
      </c>
      <c r="H131" s="204"/>
      <c r="I131" s="382"/>
      <c r="J131" s="237">
        <f t="shared" si="1234"/>
        <v>0</v>
      </c>
      <c r="K131" s="238" t="str">
        <f t="shared" si="1235"/>
        <v/>
      </c>
      <c r="L131" s="338"/>
      <c r="M131" s="342"/>
      <c r="N131" s="336" t="str">
        <f>IF(LEN(SWDATA!F116)=0,"",N130)</f>
        <v/>
      </c>
      <c r="O131" s="295" t="str">
        <f>IF(LEN(SWDATA!G116)=0,"",O130)</f>
        <v/>
      </c>
      <c r="P131" s="296" t="str">
        <f>IF(LEN(SWDATA!C116)=0,"",SWDATA!C116)</f>
        <v/>
      </c>
      <c r="Q131" s="310" t="str">
        <f t="shared" si="1159"/>
        <v/>
      </c>
      <c r="R131" s="223" t="s">
        <v>262</v>
      </c>
      <c r="S131" s="224" t="s">
        <v>579</v>
      </c>
      <c r="T131" s="224"/>
      <c r="U131" s="263" t="s">
        <v>591</v>
      </c>
      <c r="V131" s="205" t="s">
        <v>221</v>
      </c>
      <c r="W131" s="265">
        <f>IF(OR(Is_Loading,LEN($A131)=0),"",SWDATA!P116)</f>
        <v>0</v>
      </c>
      <c r="X131" s="266">
        <f>IF(OR(Is_Loading,LEN($A131)=0),"",SWDATA!Q116)</f>
        <v>0</v>
      </c>
      <c r="Y131" s="266">
        <f>IF(OR(Is_Loading,LEN($A131)=0),"",SWDATA!R116)</f>
        <v>0</v>
      </c>
      <c r="Z131" s="265" t="str">
        <f t="shared" si="1758"/>
        <v/>
      </c>
      <c r="AA131" s="265">
        <f>IF(OR(Is_Loading,LEN($A131)=0),"",SWDATA!T116)</f>
        <v>0</v>
      </c>
      <c r="AB131" s="266">
        <f>IF(OR(Is_Loading,LEN($A131)=0),"",SWDATA!U116)</f>
        <v>0</v>
      </c>
      <c r="AC131" s="266">
        <f>IF(OR(Is_Loading,LEN($A131)=0),"",SWDATA!V116)</f>
        <v>0</v>
      </c>
      <c r="AD131" s="265" t="str">
        <f t="shared" si="1237"/>
        <v/>
      </c>
      <c r="AE131" s="265">
        <f>IF(OR(Is_Loading,LEN($A131)=0),"",SWDATA!X116)</f>
        <v>0</v>
      </c>
      <c r="AF131" s="266">
        <f>IF(OR(Is_Loading,LEN($A131)=0),"",SWDATA!Y116)</f>
        <v>0</v>
      </c>
      <c r="AG131" s="266">
        <f>IF(OR(Is_Loading,LEN($A131)=0),"",SWDATA!Z116)</f>
        <v>0</v>
      </c>
      <c r="AH131" s="265" t="str">
        <f t="shared" si="1238"/>
        <v/>
      </c>
      <c r="AI131" s="265">
        <f>IF(OR(Is_Loading,LEN($A131)=0),"",SWDATA!AB116)</f>
        <v>0</v>
      </c>
      <c r="AJ131" s="266">
        <f>IF(OR(Is_Loading,LEN($A131)=0),"",SWDATA!AC116)</f>
        <v>0</v>
      </c>
      <c r="AK131" s="266">
        <f>IF(OR(Is_Loading,LEN($A131)=0),"",SWDATA!AD116)</f>
        <v>0</v>
      </c>
      <c r="AL131" s="265" t="str">
        <f t="shared" si="1239"/>
        <v/>
      </c>
      <c r="AM131" s="265">
        <f>IF(OR(Is_Loading,LEN($A131)=0),"",SWDATA!AF116)</f>
        <v>0</v>
      </c>
      <c r="AN131" s="266">
        <f>IF(OR(Is_Loading,LEN($A131)=0),"",SWDATA!AG116)</f>
        <v>0</v>
      </c>
      <c r="AO131" s="320">
        <f>IF(OR(Is_Loading,LEN($A131)=0),"",SWDATA!AH116)</f>
        <v>0</v>
      </c>
      <c r="AP131" s="317" t="str">
        <f t="shared" si="1240"/>
        <v/>
      </c>
      <c r="AQ131" s="265">
        <f>IF(OR(Is_Loading,LEN($A131)=0),"",SWDATA!AJ116)</f>
        <v>0</v>
      </c>
      <c r="AR131" s="266">
        <f>IF(OR(Is_Loading,LEN($A131)=0),"",SWDATA!AK116)</f>
        <v>0</v>
      </c>
      <c r="AS131" s="266">
        <f>IF(OR(Is_Loading,LEN($A131)=0),"",SWDATA!AL116)</f>
        <v>0</v>
      </c>
      <c r="AT131" s="265" t="str">
        <f t="shared" si="1241"/>
        <v/>
      </c>
      <c r="AU131" s="265">
        <f>IF(OR(Is_Loading,LEN($A131)=0),"",SWDATA!AN116)</f>
        <v>0</v>
      </c>
      <c r="AV131" s="266">
        <f>IF(OR(Is_Loading,LEN($A131)=0),"",SWDATA!AO116)</f>
        <v>0</v>
      </c>
      <c r="AW131" s="266">
        <f>IF(OR(Is_Loading,LEN($A131)=0),"",SWDATA!AP116)</f>
        <v>0</v>
      </c>
      <c r="AX131" s="265" t="str">
        <f t="shared" si="1242"/>
        <v/>
      </c>
      <c r="AY131" s="265">
        <f>IF(OR(Is_Loading,LEN($A131)=0),"",SWDATA!AR116)</f>
        <v>0</v>
      </c>
      <c r="AZ131" s="266">
        <f>IF(OR(Is_Loading,LEN($A131)=0),"",SWDATA!AS116)</f>
        <v>0</v>
      </c>
      <c r="BA131" s="266">
        <f>IF(OR(Is_Loading,LEN($A131)=0),"",SWDATA!AT116)</f>
        <v>0</v>
      </c>
      <c r="BB131" s="265" t="str">
        <f t="shared" si="1243"/>
        <v/>
      </c>
      <c r="BC131" s="265">
        <f>IF(OR(Is_Loading,LEN($A131)=0),"",SWDATA!AV116)</f>
        <v>0</v>
      </c>
      <c r="BD131" s="266">
        <f>IF(OR(Is_Loading,LEN($A131)=0),"",SWDATA!AW116)</f>
        <v>0</v>
      </c>
      <c r="BE131" s="320">
        <f>IF(OR(Is_Loading,LEN($A131)=0),"",SWDATA!AX116)</f>
        <v>0</v>
      </c>
      <c r="BF131" s="317" t="str">
        <f t="shared" si="1244"/>
        <v/>
      </c>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s="201"/>
      <c r="CO131" s="201"/>
      <c r="CP131" s="201"/>
      <c r="CQ131" s="201"/>
      <c r="CR131" s="201"/>
      <c r="CS131" s="201"/>
      <c r="CT131" s="201"/>
      <c r="CU131" s="201"/>
      <c r="CV131" s="201"/>
      <c r="CW131" s="201"/>
      <c r="CX131" s="201"/>
      <c r="CY131" s="201"/>
      <c r="CZ131" s="201"/>
      <c r="DA131" s="201"/>
      <c r="DB131" s="201"/>
      <c r="DC131" s="201"/>
      <c r="DD131" s="201"/>
      <c r="DE131" s="201"/>
      <c r="DF131" s="201"/>
      <c r="DG131" s="201"/>
      <c r="DH131" s="201"/>
      <c r="DI131" s="201"/>
      <c r="DJ131" s="201"/>
      <c r="DK131" s="201"/>
      <c r="DL131" s="201"/>
      <c r="DM131" s="201"/>
      <c r="DN131" s="201"/>
      <c r="DO131" s="374"/>
      <c r="DP131" s="374"/>
      <c r="DQ131" s="374"/>
      <c r="DR131" s="374"/>
      <c r="DS131" s="361"/>
      <c r="DT131" s="375"/>
      <c r="DU131" s="364"/>
      <c r="DV131" s="364"/>
      <c r="DW131" s="364"/>
      <c r="DX131" s="364">
        <v>1</v>
      </c>
      <c r="DY131" s="364">
        <f t="shared" ref="DY131:DY133" si="1795">DV131</f>
        <v>0</v>
      </c>
      <c r="DZ131" s="364">
        <f t="shared" ref="DZ131:DZ133" si="1796">DW131</f>
        <v>0</v>
      </c>
      <c r="EA131" s="364">
        <f t="shared" ref="EA131:EA133" si="1797">DX131</f>
        <v>1</v>
      </c>
      <c r="EB131" s="364">
        <f t="shared" ref="EB131:EB133" si="1798">DY131</f>
        <v>0</v>
      </c>
      <c r="EC131" s="364">
        <f t="shared" ref="EC131:EC133" si="1799">DZ131</f>
        <v>0</v>
      </c>
      <c r="ED131" s="364">
        <f t="shared" ref="ED131:ED133" si="1800">EA131</f>
        <v>1</v>
      </c>
      <c r="EE131" s="364">
        <f t="shared" ref="EE131:EE133" si="1801">EB131</f>
        <v>0</v>
      </c>
      <c r="EF131" s="364">
        <f t="shared" ref="EF131:EF133" si="1802">EC131</f>
        <v>0</v>
      </c>
      <c r="EG131" s="364">
        <f t="shared" ref="EG131:EG133" si="1803">ED131</f>
        <v>1</v>
      </c>
      <c r="EH131" s="364">
        <f t="shared" ref="EH131:EH133" si="1804">EE131</f>
        <v>0</v>
      </c>
      <c r="EI131" s="364">
        <f t="shared" ref="EI131:EI133" si="1805">EF131</f>
        <v>0</v>
      </c>
      <c r="EJ131" s="364">
        <f t="shared" ref="EJ131:EJ133" si="1806">EG131</f>
        <v>1</v>
      </c>
      <c r="EK131" s="364">
        <f t="shared" ref="EK131:EK133" si="1807">EH131</f>
        <v>0</v>
      </c>
      <c r="EL131" s="364">
        <f t="shared" ref="EL131:EL133" si="1808">EI131</f>
        <v>0</v>
      </c>
      <c r="EM131" s="364">
        <f t="shared" ref="EM131:EM133" si="1809">EJ131</f>
        <v>1</v>
      </c>
      <c r="EN131" s="364">
        <f t="shared" ref="EN131:EN133" si="1810">EK131</f>
        <v>0</v>
      </c>
      <c r="EO131" s="364">
        <f t="shared" ref="EO131:EO133" si="1811">EL131</f>
        <v>0</v>
      </c>
      <c r="EP131" s="364">
        <f t="shared" ref="EP131:EP133" si="1812">EM131</f>
        <v>1</v>
      </c>
      <c r="EQ131" s="364">
        <f t="shared" ref="EQ131:EQ133" si="1813">EN131</f>
        <v>0</v>
      </c>
      <c r="ER131" s="364">
        <f t="shared" ref="ER131:ER133" si="1814">EO131</f>
        <v>0</v>
      </c>
      <c r="ES131" s="364">
        <f t="shared" ref="ES131:ES133" si="1815">EP131</f>
        <v>1</v>
      </c>
      <c r="ET131" s="364">
        <f t="shared" ref="ET131:ET133" si="1816">EQ131</f>
        <v>0</v>
      </c>
      <c r="EU131" s="364">
        <f t="shared" ref="EU131:EU133" si="1817">ER131</f>
        <v>0</v>
      </c>
      <c r="EV131" s="364">
        <f t="shared" ref="EV131:EV133" si="1818">ES131</f>
        <v>1</v>
      </c>
      <c r="EW131" s="364">
        <f t="shared" ref="EW131:EW133" si="1819">ET131</f>
        <v>0</v>
      </c>
      <c r="EX131" s="364">
        <f t="shared" ref="EX131:EX133" si="1820">EU131</f>
        <v>0</v>
      </c>
      <c r="EY131" s="364">
        <f t="shared" ref="EY131:EY133" si="1821">EV131</f>
        <v>1</v>
      </c>
      <c r="EZ131" s="364">
        <f t="shared" ref="EZ131:EZ133" si="1822">EW131</f>
        <v>0</v>
      </c>
      <c r="FA131" s="364">
        <f t="shared" ref="FA131:FA133" si="1823">EX131</f>
        <v>0</v>
      </c>
      <c r="FB131" s="364">
        <f t="shared" ref="FB131:FB133" si="1824">EY131</f>
        <v>1</v>
      </c>
      <c r="FC131" s="364">
        <f t="shared" ref="FC131:FC133" si="1825">EZ131</f>
        <v>0</v>
      </c>
      <c r="FD131" s="364">
        <f t="shared" ref="FD131:FD133" si="1826">FA131</f>
        <v>0</v>
      </c>
      <c r="FE131" s="377"/>
      <c r="FF131" s="361"/>
      <c r="FG131" s="361"/>
      <c r="FH131" s="361"/>
      <c r="FI131" s="361"/>
      <c r="FJ131" s="361"/>
      <c r="FK131" s="361"/>
      <c r="FL131" s="361"/>
      <c r="FM131" s="361"/>
      <c r="FN131" s="361"/>
      <c r="FO131" s="361"/>
      <c r="FP131" s="361"/>
      <c r="FQ131" s="361"/>
      <c r="FR131" s="361"/>
      <c r="FS131" s="361"/>
      <c r="FT131" s="361"/>
      <c r="FU131" s="361"/>
      <c r="FV131" s="361"/>
      <c r="FW131" s="361"/>
      <c r="FX131" s="361"/>
      <c r="FY131" s="361"/>
      <c r="FZ131" s="361"/>
      <c r="GA131" s="361"/>
      <c r="GB131" s="361"/>
      <c r="GC131" s="361"/>
      <c r="GD131" s="361"/>
      <c r="GE131" s="361"/>
      <c r="GF131" s="361"/>
      <c r="GG131" s="297"/>
      <c r="GH131" s="297"/>
      <c r="GI131" s="297"/>
      <c r="GJ131" s="297"/>
      <c r="GK131" s="297"/>
      <c r="GL131" s="297"/>
      <c r="GM131" s="297"/>
      <c r="GN131" s="297"/>
      <c r="GO131" s="297"/>
      <c r="GP131" s="297"/>
      <c r="GQ131" s="297"/>
      <c r="GR131" s="297"/>
      <c r="GS131" s="297"/>
      <c r="GT131" s="297"/>
      <c r="GU131" s="297"/>
      <c r="GV131" s="297"/>
      <c r="GW131" s="297"/>
      <c r="GX131" s="297"/>
      <c r="GY131" s="297"/>
      <c r="GZ131" s="297"/>
      <c r="HA131" s="297"/>
      <c r="HB131" s="297"/>
      <c r="HC131" s="297"/>
    </row>
    <row r="132" spans="1:211" s="347" customFormat="1" ht="15" customHeight="1" thickTop="1" x14ac:dyDescent="0.2">
      <c r="A132" s="192">
        <f>SWDATA!O117</f>
        <v>0</v>
      </c>
      <c r="B132" s="192">
        <f>SWDATA!M117</f>
        <v>0</v>
      </c>
      <c r="C132" s="201">
        <f>IF(AND(SWDATA!M117=1,SWDATA!Q117="promotions"),SWDATA!P117,0)</f>
        <v>0</v>
      </c>
      <c r="D132" s="200">
        <f>ROW(SWDATA!M117)</f>
        <v>117</v>
      </c>
      <c r="E132" s="202">
        <f t="shared" ref="E132:E135" si="1827">B132</f>
        <v>0</v>
      </c>
      <c r="F132" s="203">
        <f t="shared" si="1232"/>
        <v>1</v>
      </c>
      <c r="G132" s="192" t="str">
        <f t="shared" si="1233"/>
        <v/>
      </c>
      <c r="H132" s="204"/>
      <c r="I132" s="382"/>
      <c r="J132" s="237">
        <f t="shared" si="1234"/>
        <v>0</v>
      </c>
      <c r="K132" s="238" t="str">
        <f t="shared" si="1235"/>
        <v/>
      </c>
      <c r="L132" s="338"/>
      <c r="M132" s="341"/>
      <c r="N132" s="336" t="str">
        <f>IF(LEN(SWDATA!F117)=0,"",N131)</f>
        <v/>
      </c>
      <c r="O132" s="295" t="str">
        <f>IF(LEN(SWDATA!G117)=0,"",O131)</f>
        <v/>
      </c>
      <c r="P132" s="296" t="str">
        <f>IF(LEN(SWDATA!C117)=0,"",SWDATA!C117)</f>
        <v/>
      </c>
      <c r="Q132" s="310" t="str">
        <f t="shared" si="1159"/>
        <v/>
      </c>
      <c r="R132" s="223" t="s">
        <v>261</v>
      </c>
      <c r="S132" s="224" t="s">
        <v>485</v>
      </c>
      <c r="T132" s="224"/>
      <c r="U132" s="264" t="s">
        <v>581</v>
      </c>
      <c r="V132" s="205" t="s">
        <v>221</v>
      </c>
      <c r="W132" s="265">
        <f>IF(OR(Is_Loading,LEN($A132)=0),"",SWDATA!P117)</f>
        <v>0</v>
      </c>
      <c r="X132" s="266">
        <f>IF(OR(Is_Loading,LEN($A132)=0),"",SWDATA!Q117)</f>
        <v>0</v>
      </c>
      <c r="Y132" s="266">
        <f>IF(OR(Is_Loading,LEN($A132)=0),"",SWDATA!R117)</f>
        <v>0</v>
      </c>
      <c r="Z132" s="265" t="str">
        <f t="shared" ref="Z132" si="1828">IF($A132=0,"",CHOOSE($F132,SUM(W132:Y132),SUM(W132:Y132)/3,Y132))</f>
        <v/>
      </c>
      <c r="AA132" s="265">
        <f>IF(OR(Is_Loading,LEN($A132)=0),"",SWDATA!T117)</f>
        <v>0</v>
      </c>
      <c r="AB132" s="266">
        <f>IF(OR(Is_Loading,LEN($A132)=0),"",SWDATA!U117)</f>
        <v>0</v>
      </c>
      <c r="AC132" s="266">
        <f>IF(OR(Is_Loading,LEN($A132)=0),"",SWDATA!V117)</f>
        <v>0</v>
      </c>
      <c r="AD132" s="265" t="str">
        <f t="shared" si="1237"/>
        <v/>
      </c>
      <c r="AE132" s="265">
        <f>IF(OR(Is_Loading,LEN($A132)=0),"",SWDATA!X117)</f>
        <v>0</v>
      </c>
      <c r="AF132" s="266">
        <f>IF(OR(Is_Loading,LEN($A132)=0),"",SWDATA!Y117)</f>
        <v>0</v>
      </c>
      <c r="AG132" s="266">
        <f>IF(OR(Is_Loading,LEN($A132)=0),"",SWDATA!Z117)</f>
        <v>0</v>
      </c>
      <c r="AH132" s="265" t="str">
        <f t="shared" si="1238"/>
        <v/>
      </c>
      <c r="AI132" s="265">
        <f>IF(OR(Is_Loading,LEN($A132)=0),"",SWDATA!AB117)</f>
        <v>0</v>
      </c>
      <c r="AJ132" s="266">
        <f>IF(OR(Is_Loading,LEN($A132)=0),"",SWDATA!AC117)</f>
        <v>0</v>
      </c>
      <c r="AK132" s="266">
        <f>IF(OR(Is_Loading,LEN($A132)=0),"",SWDATA!AD117)</f>
        <v>0</v>
      </c>
      <c r="AL132" s="265" t="str">
        <f t="shared" si="1239"/>
        <v/>
      </c>
      <c r="AM132" s="265">
        <f>IF(OR(Is_Loading,LEN($A132)=0),"",SWDATA!AF117)</f>
        <v>0</v>
      </c>
      <c r="AN132" s="266">
        <f>IF(OR(Is_Loading,LEN($A132)=0),"",SWDATA!AG117)</f>
        <v>0</v>
      </c>
      <c r="AO132" s="320">
        <f>IF(OR(Is_Loading,LEN($A132)=0),"",SWDATA!AH117)</f>
        <v>0</v>
      </c>
      <c r="AP132" s="317" t="str">
        <f t="shared" si="1240"/>
        <v/>
      </c>
      <c r="AQ132" s="265">
        <f>IF(OR(Is_Loading,LEN($A132)=0),"",SWDATA!AJ117)</f>
        <v>0</v>
      </c>
      <c r="AR132" s="266">
        <f>IF(OR(Is_Loading,LEN($A132)=0),"",SWDATA!AK117)</f>
        <v>0</v>
      </c>
      <c r="AS132" s="266">
        <f>IF(OR(Is_Loading,LEN($A132)=0),"",SWDATA!AL117)</f>
        <v>0</v>
      </c>
      <c r="AT132" s="265" t="str">
        <f t="shared" si="1241"/>
        <v/>
      </c>
      <c r="AU132" s="265">
        <f>IF(OR(Is_Loading,LEN($A132)=0),"",SWDATA!AN117)</f>
        <v>0</v>
      </c>
      <c r="AV132" s="266">
        <f>IF(OR(Is_Loading,LEN($A132)=0),"",SWDATA!AO117)</f>
        <v>0</v>
      </c>
      <c r="AW132" s="266">
        <f>IF(OR(Is_Loading,LEN($A132)=0),"",SWDATA!AP117)</f>
        <v>0</v>
      </c>
      <c r="AX132" s="265" t="str">
        <f t="shared" si="1242"/>
        <v/>
      </c>
      <c r="AY132" s="265">
        <f>IF(OR(Is_Loading,LEN($A132)=0),"",SWDATA!AR117)</f>
        <v>0</v>
      </c>
      <c r="AZ132" s="266">
        <f>IF(OR(Is_Loading,LEN($A132)=0),"",SWDATA!AS117)</f>
        <v>0</v>
      </c>
      <c r="BA132" s="266">
        <f>IF(OR(Is_Loading,LEN($A132)=0),"",SWDATA!AT117)</f>
        <v>0</v>
      </c>
      <c r="BB132" s="265" t="str">
        <f t="shared" si="1243"/>
        <v/>
      </c>
      <c r="BC132" s="265">
        <f>IF(OR(Is_Loading,LEN($A132)=0),"",SWDATA!AV117)</f>
        <v>0</v>
      </c>
      <c r="BD132" s="266">
        <f>IF(OR(Is_Loading,LEN($A132)=0),"",SWDATA!AW117)</f>
        <v>0</v>
      </c>
      <c r="BE132" s="320">
        <f>IF(OR(Is_Loading,LEN($A132)=0),"",SWDATA!AX117)</f>
        <v>0</v>
      </c>
      <c r="BF132" s="317" t="str">
        <f t="shared" si="1244"/>
        <v/>
      </c>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s="201"/>
      <c r="CO132" s="201"/>
      <c r="CP132" s="201"/>
      <c r="CQ132" s="201"/>
      <c r="CR132" s="201"/>
      <c r="CS132" s="201"/>
      <c r="CT132" s="201"/>
      <c r="CU132" s="201"/>
      <c r="CV132" s="201"/>
      <c r="CW132" s="201"/>
      <c r="CX132" s="201"/>
      <c r="CY132" s="201"/>
      <c r="CZ132" s="201"/>
      <c r="DA132" s="201"/>
      <c r="DB132" s="201"/>
      <c r="DC132" s="201"/>
      <c r="DD132" s="201"/>
      <c r="DE132" s="201"/>
      <c r="DF132" s="201"/>
      <c r="DG132" s="201"/>
      <c r="DH132" s="201"/>
      <c r="DI132" s="201"/>
      <c r="DJ132" s="201"/>
      <c r="DK132" s="201"/>
      <c r="DL132" s="201"/>
      <c r="DM132" s="201"/>
      <c r="DN132" s="201"/>
      <c r="DO132" s="374"/>
      <c r="DP132" s="374"/>
      <c r="DQ132" s="374"/>
      <c r="DR132" s="374"/>
      <c r="DS132" s="361"/>
      <c r="DT132" s="361"/>
      <c r="DU132" s="364"/>
      <c r="DV132" s="364"/>
      <c r="DW132" s="364"/>
      <c r="DX132" s="364">
        <v>1</v>
      </c>
      <c r="DY132" s="364">
        <f t="shared" si="1795"/>
        <v>0</v>
      </c>
      <c r="DZ132" s="364">
        <f t="shared" si="1796"/>
        <v>0</v>
      </c>
      <c r="EA132" s="364">
        <f t="shared" si="1797"/>
        <v>1</v>
      </c>
      <c r="EB132" s="364">
        <f t="shared" si="1798"/>
        <v>0</v>
      </c>
      <c r="EC132" s="364">
        <f t="shared" si="1799"/>
        <v>0</v>
      </c>
      <c r="ED132" s="364">
        <f t="shared" si="1800"/>
        <v>1</v>
      </c>
      <c r="EE132" s="364">
        <f t="shared" si="1801"/>
        <v>0</v>
      </c>
      <c r="EF132" s="364">
        <f t="shared" si="1802"/>
        <v>0</v>
      </c>
      <c r="EG132" s="364">
        <f t="shared" si="1803"/>
        <v>1</v>
      </c>
      <c r="EH132" s="364">
        <f t="shared" si="1804"/>
        <v>0</v>
      </c>
      <c r="EI132" s="364">
        <f t="shared" si="1805"/>
        <v>0</v>
      </c>
      <c r="EJ132" s="364">
        <f t="shared" si="1806"/>
        <v>1</v>
      </c>
      <c r="EK132" s="364">
        <f t="shared" si="1807"/>
        <v>0</v>
      </c>
      <c r="EL132" s="364">
        <f t="shared" si="1808"/>
        <v>0</v>
      </c>
      <c r="EM132" s="364">
        <f t="shared" si="1809"/>
        <v>1</v>
      </c>
      <c r="EN132" s="364">
        <f t="shared" si="1810"/>
        <v>0</v>
      </c>
      <c r="EO132" s="364">
        <f t="shared" si="1811"/>
        <v>0</v>
      </c>
      <c r="EP132" s="364">
        <f t="shared" si="1812"/>
        <v>1</v>
      </c>
      <c r="EQ132" s="364">
        <f t="shared" si="1813"/>
        <v>0</v>
      </c>
      <c r="ER132" s="364">
        <f t="shared" si="1814"/>
        <v>0</v>
      </c>
      <c r="ES132" s="364">
        <f t="shared" si="1815"/>
        <v>1</v>
      </c>
      <c r="ET132" s="364">
        <f t="shared" si="1816"/>
        <v>0</v>
      </c>
      <c r="EU132" s="364">
        <f t="shared" si="1817"/>
        <v>0</v>
      </c>
      <c r="EV132" s="364">
        <f t="shared" si="1818"/>
        <v>1</v>
      </c>
      <c r="EW132" s="364">
        <f t="shared" si="1819"/>
        <v>0</v>
      </c>
      <c r="EX132" s="364">
        <f t="shared" si="1820"/>
        <v>0</v>
      </c>
      <c r="EY132" s="364">
        <f t="shared" si="1821"/>
        <v>1</v>
      </c>
      <c r="EZ132" s="364">
        <f t="shared" si="1822"/>
        <v>0</v>
      </c>
      <c r="FA132" s="364">
        <f t="shared" si="1823"/>
        <v>0</v>
      </c>
      <c r="FB132" s="364">
        <f t="shared" si="1824"/>
        <v>1</v>
      </c>
      <c r="FC132" s="364">
        <f t="shared" si="1825"/>
        <v>0</v>
      </c>
      <c r="FD132" s="364">
        <f t="shared" si="1826"/>
        <v>0</v>
      </c>
      <c r="FE132" s="361"/>
      <c r="FF132" s="361"/>
      <c r="FG132" s="361"/>
      <c r="FH132" s="361"/>
      <c r="FI132" s="361"/>
      <c r="FJ132" s="361"/>
      <c r="FK132" s="361"/>
      <c r="FL132" s="361"/>
      <c r="FM132" s="361"/>
      <c r="FN132" s="361"/>
      <c r="FO132" s="361"/>
      <c r="FP132" s="361"/>
      <c r="FQ132" s="361"/>
      <c r="FR132" s="361"/>
      <c r="FS132" s="361"/>
      <c r="FT132" s="361"/>
      <c r="FU132" s="361"/>
      <c r="FV132" s="361"/>
      <c r="FW132" s="361"/>
      <c r="FX132" s="361"/>
      <c r="FY132" s="361"/>
      <c r="FZ132" s="361"/>
      <c r="GA132" s="361"/>
      <c r="GB132" s="361"/>
      <c r="GC132" s="361"/>
      <c r="GD132" s="361"/>
      <c r="GE132" s="361"/>
      <c r="GF132" s="361"/>
      <c r="GG132" s="297"/>
      <c r="GH132" s="297"/>
      <c r="GI132" s="297"/>
      <c r="GJ132" s="297"/>
      <c r="GK132" s="297"/>
      <c r="GL132" s="297"/>
      <c r="GM132" s="297"/>
      <c r="GN132" s="297"/>
      <c r="GO132" s="297"/>
      <c r="GP132" s="297"/>
      <c r="GQ132" s="297"/>
      <c r="GR132" s="297"/>
      <c r="GS132" s="297"/>
      <c r="GT132" s="297"/>
      <c r="GU132" s="297"/>
      <c r="GV132" s="297"/>
      <c r="GW132" s="297"/>
      <c r="GX132" s="297"/>
      <c r="GY132" s="297"/>
      <c r="GZ132" s="297"/>
    </row>
    <row r="133" spans="1:211" s="390" customFormat="1" ht="15" customHeight="1" thickBot="1" x14ac:dyDescent="0.25">
      <c r="A133" s="389">
        <f>SWDATA!O118</f>
        <v>0</v>
      </c>
      <c r="B133" s="389">
        <f>SWDATA!M118</f>
        <v>0</v>
      </c>
      <c r="C133" s="390">
        <f>IF(AND(SWDATA!M118=1,SWDATA!Q118="promotions"),SWDATA!P118,0)</f>
        <v>0</v>
      </c>
      <c r="D133" s="391">
        <f>ROW(SWDATA!M118)</f>
        <v>118</v>
      </c>
      <c r="E133" s="392">
        <f t="shared" si="1827"/>
        <v>0</v>
      </c>
      <c r="F133" s="393">
        <f t="shared" si="1232"/>
        <v>1</v>
      </c>
      <c r="G133" s="389" t="str">
        <f t="shared" si="1233"/>
        <v/>
      </c>
      <c r="H133" s="394"/>
      <c r="I133" s="395"/>
      <c r="J133" s="396">
        <f t="shared" si="1234"/>
        <v>0</v>
      </c>
      <c r="K133" s="397" t="str">
        <f t="shared" si="1235"/>
        <v/>
      </c>
      <c r="L133" s="398"/>
      <c r="M133" s="399"/>
      <c r="N133" s="400" t="str">
        <f>IF(LEN(SWDATA!F118)=0,"",N132)</f>
        <v/>
      </c>
      <c r="O133" s="401" t="str">
        <f>IF(LEN(SWDATA!G118)=0,"",O132)</f>
        <v/>
      </c>
      <c r="P133" s="402" t="str">
        <f>IF(LEN(SWDATA!C118)=0,"",SWDATA!C118)</f>
        <v/>
      </c>
      <c r="Q133" s="403" t="str">
        <f t="shared" si="1159"/>
        <v/>
      </c>
      <c r="R133" s="404" t="s">
        <v>261</v>
      </c>
      <c r="S133" s="405" t="s">
        <v>485</v>
      </c>
      <c r="T133" s="405"/>
      <c r="U133" s="406" t="s">
        <v>590</v>
      </c>
      <c r="V133" s="407" t="s">
        <v>221</v>
      </c>
      <c r="W133" s="408">
        <f>IF(OR(Is_Loading,LEN($A133)=0),"",SWDATA!P118)</f>
        <v>0</v>
      </c>
      <c r="X133" s="409">
        <f>IF(OR(Is_Loading,LEN($A133)=0),"",SWDATA!Q118)</f>
        <v>0</v>
      </c>
      <c r="Y133" s="409">
        <f>IF(OR(Is_Loading,LEN($A133)=0),"",SWDATA!R118)</f>
        <v>0</v>
      </c>
      <c r="Z133" s="408" t="str">
        <f t="shared" ref="Z133" si="1829">IF($A133=0,"",CHOOSE($F133,SUM(W133:Y133),SUM(W133:Y133)/3,Y133))</f>
        <v/>
      </c>
      <c r="AA133" s="408">
        <f>IF(OR(Is_Loading,LEN($A133)=0),"",SWDATA!T118)</f>
        <v>0</v>
      </c>
      <c r="AB133" s="409">
        <f>IF(OR(Is_Loading,LEN($A133)=0),"",SWDATA!U118)</f>
        <v>0</v>
      </c>
      <c r="AC133" s="409">
        <f>IF(OR(Is_Loading,LEN($A133)=0),"",SWDATA!V118)</f>
        <v>0</v>
      </c>
      <c r="AD133" s="408" t="str">
        <f t="shared" si="1237"/>
        <v/>
      </c>
      <c r="AE133" s="408">
        <f>IF(OR(Is_Loading,LEN($A133)=0),"",SWDATA!X118)</f>
        <v>0</v>
      </c>
      <c r="AF133" s="409">
        <f>IF(OR(Is_Loading,LEN($A133)=0),"",SWDATA!Y118)</f>
        <v>0</v>
      </c>
      <c r="AG133" s="409">
        <f>IF(OR(Is_Loading,LEN($A133)=0),"",SWDATA!Z118)</f>
        <v>0</v>
      </c>
      <c r="AH133" s="408" t="str">
        <f t="shared" si="1238"/>
        <v/>
      </c>
      <c r="AI133" s="408">
        <f>IF(OR(Is_Loading,LEN($A133)=0),"",SWDATA!AB118)</f>
        <v>0</v>
      </c>
      <c r="AJ133" s="409">
        <f>IF(OR(Is_Loading,LEN($A133)=0),"",SWDATA!AC118)</f>
        <v>0</v>
      </c>
      <c r="AK133" s="409">
        <f>IF(OR(Is_Loading,LEN($A133)=0),"",SWDATA!AD118)</f>
        <v>0</v>
      </c>
      <c r="AL133" s="408" t="str">
        <f t="shared" si="1239"/>
        <v/>
      </c>
      <c r="AM133" s="408">
        <f>IF(OR(Is_Loading,LEN($A133)=0),"",SWDATA!AF118)</f>
        <v>0</v>
      </c>
      <c r="AN133" s="409">
        <f>IF(OR(Is_Loading,LEN($A133)=0),"",SWDATA!AG118)</f>
        <v>0</v>
      </c>
      <c r="AO133" s="410">
        <f>IF(OR(Is_Loading,LEN($A133)=0),"",SWDATA!AH118)</f>
        <v>0</v>
      </c>
      <c r="AP133" s="411" t="str">
        <f t="shared" si="1240"/>
        <v/>
      </c>
      <c r="AQ133" s="408">
        <f>IF(OR(Is_Loading,LEN($A133)=0),"",SWDATA!AJ118)</f>
        <v>0</v>
      </c>
      <c r="AR133" s="409">
        <f>IF(OR(Is_Loading,LEN($A133)=0),"",SWDATA!AK118)</f>
        <v>0</v>
      </c>
      <c r="AS133" s="409">
        <f>IF(OR(Is_Loading,LEN($A133)=0),"",SWDATA!AL118)</f>
        <v>0</v>
      </c>
      <c r="AT133" s="408" t="str">
        <f t="shared" si="1241"/>
        <v/>
      </c>
      <c r="AU133" s="408">
        <f>IF(OR(Is_Loading,LEN($A133)=0),"",SWDATA!AN118)</f>
        <v>0</v>
      </c>
      <c r="AV133" s="409">
        <f>IF(OR(Is_Loading,LEN($A133)=0),"",SWDATA!AO118)</f>
        <v>0</v>
      </c>
      <c r="AW133" s="409">
        <f>IF(OR(Is_Loading,LEN($A133)=0),"",SWDATA!AP118)</f>
        <v>0</v>
      </c>
      <c r="AX133" s="408" t="str">
        <f t="shared" si="1242"/>
        <v/>
      </c>
      <c r="AY133" s="408">
        <f>IF(OR(Is_Loading,LEN($A133)=0),"",SWDATA!AR118)</f>
        <v>0</v>
      </c>
      <c r="AZ133" s="409">
        <f>IF(OR(Is_Loading,LEN($A133)=0),"",SWDATA!AS118)</f>
        <v>0</v>
      </c>
      <c r="BA133" s="409">
        <f>IF(OR(Is_Loading,LEN($A133)=0),"",SWDATA!AT118)</f>
        <v>0</v>
      </c>
      <c r="BB133" s="408" t="str">
        <f t="shared" si="1243"/>
        <v/>
      </c>
      <c r="BC133" s="408">
        <f>IF(OR(Is_Loading,LEN($A133)=0),"",SWDATA!AV118)</f>
        <v>0</v>
      </c>
      <c r="BD133" s="409">
        <f>IF(OR(Is_Loading,LEN($A133)=0),"",SWDATA!AW118)</f>
        <v>0</v>
      </c>
      <c r="BE133" s="410">
        <f>IF(OR(Is_Loading,LEN($A133)=0),"",SWDATA!AX118)</f>
        <v>0</v>
      </c>
      <c r="BF133" s="411" t="str">
        <f t="shared" si="1244"/>
        <v/>
      </c>
      <c r="BG133" s="412"/>
      <c r="BH133" s="412"/>
      <c r="BI133" s="412"/>
      <c r="BJ133" s="412"/>
      <c r="BK133" s="412"/>
      <c r="BL133" s="412"/>
      <c r="BM133" s="412"/>
      <c r="BN133" s="412"/>
      <c r="BO133" s="412"/>
      <c r="BP133" s="412"/>
      <c r="BQ133" s="412"/>
      <c r="BR133" s="412"/>
      <c r="BS133" s="412"/>
      <c r="BT133" s="412"/>
      <c r="BU133" s="412"/>
      <c r="BV133" s="412"/>
      <c r="BW133" s="412"/>
      <c r="BX133" s="412"/>
      <c r="BY133" s="412"/>
      <c r="BZ133" s="412"/>
      <c r="CA133" s="412"/>
      <c r="CB133" s="412"/>
      <c r="CC133" s="412"/>
      <c r="CD133" s="412"/>
      <c r="CE133" s="412"/>
      <c r="CF133" s="412"/>
      <c r="CG133" s="412"/>
      <c r="CH133" s="412"/>
      <c r="CI133" s="412"/>
      <c r="CJ133" s="412"/>
      <c r="CK133" s="412"/>
      <c r="CL133" s="412"/>
      <c r="CM133" s="412"/>
      <c r="DO133" s="395"/>
      <c r="DP133" s="395"/>
      <c r="DQ133" s="395"/>
      <c r="DR133" s="395"/>
      <c r="DS133" s="413"/>
      <c r="DT133" s="414"/>
      <c r="DU133" s="415"/>
      <c r="DV133" s="415"/>
      <c r="DW133" s="415"/>
      <c r="DX133" s="415">
        <v>1</v>
      </c>
      <c r="DY133" s="415">
        <f t="shared" si="1795"/>
        <v>0</v>
      </c>
      <c r="DZ133" s="415">
        <f t="shared" si="1796"/>
        <v>0</v>
      </c>
      <c r="EA133" s="415">
        <f t="shared" si="1797"/>
        <v>1</v>
      </c>
      <c r="EB133" s="415">
        <f t="shared" si="1798"/>
        <v>0</v>
      </c>
      <c r="EC133" s="415">
        <f t="shared" si="1799"/>
        <v>0</v>
      </c>
      <c r="ED133" s="415">
        <f t="shared" si="1800"/>
        <v>1</v>
      </c>
      <c r="EE133" s="415">
        <f t="shared" si="1801"/>
        <v>0</v>
      </c>
      <c r="EF133" s="415">
        <f t="shared" si="1802"/>
        <v>0</v>
      </c>
      <c r="EG133" s="415">
        <f t="shared" si="1803"/>
        <v>1</v>
      </c>
      <c r="EH133" s="415">
        <f t="shared" si="1804"/>
        <v>0</v>
      </c>
      <c r="EI133" s="415">
        <f t="shared" si="1805"/>
        <v>0</v>
      </c>
      <c r="EJ133" s="415">
        <f t="shared" si="1806"/>
        <v>1</v>
      </c>
      <c r="EK133" s="415">
        <f t="shared" si="1807"/>
        <v>0</v>
      </c>
      <c r="EL133" s="415">
        <f t="shared" si="1808"/>
        <v>0</v>
      </c>
      <c r="EM133" s="415">
        <f t="shared" si="1809"/>
        <v>1</v>
      </c>
      <c r="EN133" s="415">
        <f t="shared" si="1810"/>
        <v>0</v>
      </c>
      <c r="EO133" s="415">
        <f t="shared" si="1811"/>
        <v>0</v>
      </c>
      <c r="EP133" s="415">
        <f t="shared" si="1812"/>
        <v>1</v>
      </c>
      <c r="EQ133" s="415">
        <f t="shared" si="1813"/>
        <v>0</v>
      </c>
      <c r="ER133" s="415">
        <f t="shared" si="1814"/>
        <v>0</v>
      </c>
      <c r="ES133" s="415">
        <f t="shared" si="1815"/>
        <v>1</v>
      </c>
      <c r="ET133" s="415">
        <f t="shared" si="1816"/>
        <v>0</v>
      </c>
      <c r="EU133" s="415">
        <f t="shared" si="1817"/>
        <v>0</v>
      </c>
      <c r="EV133" s="415">
        <f t="shared" si="1818"/>
        <v>1</v>
      </c>
      <c r="EW133" s="415">
        <f t="shared" si="1819"/>
        <v>0</v>
      </c>
      <c r="EX133" s="415">
        <f t="shared" si="1820"/>
        <v>0</v>
      </c>
      <c r="EY133" s="415">
        <f t="shared" si="1821"/>
        <v>1</v>
      </c>
      <c r="EZ133" s="415">
        <f t="shared" si="1822"/>
        <v>0</v>
      </c>
      <c r="FA133" s="415">
        <f t="shared" si="1823"/>
        <v>0</v>
      </c>
      <c r="FB133" s="415">
        <f t="shared" si="1824"/>
        <v>1</v>
      </c>
      <c r="FC133" s="415">
        <f t="shared" si="1825"/>
        <v>0</v>
      </c>
      <c r="FD133" s="415">
        <f t="shared" si="1826"/>
        <v>0</v>
      </c>
      <c r="FE133" s="416"/>
      <c r="FF133" s="413"/>
      <c r="FG133" s="413"/>
      <c r="FH133" s="413"/>
      <c r="FI133" s="413"/>
      <c r="FJ133" s="413"/>
      <c r="FK133" s="413"/>
      <c r="FL133" s="413"/>
      <c r="FM133" s="413"/>
      <c r="FN133" s="413"/>
      <c r="FO133" s="413"/>
      <c r="FP133" s="413"/>
      <c r="FQ133" s="413"/>
      <c r="FR133" s="413"/>
      <c r="FS133" s="413"/>
      <c r="FT133" s="413"/>
      <c r="FU133" s="413"/>
      <c r="FV133" s="413"/>
      <c r="FW133" s="413"/>
      <c r="FX133" s="413"/>
      <c r="FY133" s="413"/>
      <c r="FZ133" s="413"/>
      <c r="GA133" s="413"/>
      <c r="GB133" s="413"/>
      <c r="GC133" s="413"/>
      <c r="GD133" s="413"/>
      <c r="GE133" s="413"/>
      <c r="GF133" s="413"/>
      <c r="GG133" s="417"/>
      <c r="GH133" s="417"/>
      <c r="GI133" s="417"/>
      <c r="GJ133" s="417"/>
      <c r="GK133" s="417"/>
      <c r="GL133" s="417"/>
      <c r="GM133" s="417"/>
      <c r="GN133" s="417"/>
      <c r="GO133" s="417"/>
      <c r="GP133" s="417"/>
      <c r="GQ133" s="417"/>
      <c r="GR133" s="417"/>
      <c r="GS133" s="417"/>
      <c r="GT133" s="417"/>
      <c r="GU133" s="417"/>
      <c r="GV133" s="417"/>
      <c r="GW133" s="417"/>
      <c r="GX133" s="417"/>
      <c r="GY133" s="417"/>
      <c r="GZ133" s="417"/>
      <c r="HA133" s="417"/>
      <c r="HB133" s="417"/>
      <c r="HC133" s="417"/>
    </row>
    <row r="134" spans="1:211" s="347" customFormat="1" ht="15" customHeight="1" thickTop="1" x14ac:dyDescent="0.2">
      <c r="A134" s="192">
        <f>SWDATA!O119</f>
        <v>0</v>
      </c>
      <c r="B134" s="192">
        <f>SWDATA!M119</f>
        <v>0</v>
      </c>
      <c r="C134" s="201">
        <f>IF(AND(SWDATA!M119=1,SWDATA!Q119="promotions"),SWDATA!P119,0)</f>
        <v>0</v>
      </c>
      <c r="D134" s="200">
        <f>ROW(SWDATA!M119)</f>
        <v>119</v>
      </c>
      <c r="E134" s="202">
        <f t="shared" si="1827"/>
        <v>0</v>
      </c>
      <c r="F134" s="203">
        <f t="shared" si="1232"/>
        <v>1</v>
      </c>
      <c r="G134" s="192" t="str">
        <f t="shared" si="1233"/>
        <v/>
      </c>
      <c r="H134" s="311"/>
      <c r="I134" s="382"/>
      <c r="J134" s="237">
        <f t="shared" si="1234"/>
        <v>0</v>
      </c>
      <c r="K134" s="238" t="str">
        <f t="shared" si="1235"/>
        <v/>
      </c>
      <c r="L134" s="338"/>
      <c r="M134" s="340"/>
      <c r="N134" s="335" t="str">
        <f>IF(LEN(SWDATA!F119)=0,"",IF(LEN(SWDATA!G119)=0,"",IF($O$12="ID",MID(SWDATA!G119,FIND("|",SWDATA!G119)+1,FIND("~~",SWDATA!G119)-FIND("|",SWDATA!G119)-1),IF($O$12="Desc",RIGHT(SWDATA!G119,LEN(SWDATA!G119)-FIND("~~",SWDATA!G119)-1),RIGHT(SWDATA!G119,LEN(SWDATA!G119)-FIND("|",SWDATA!G119))))))</f>
        <v/>
      </c>
      <c r="O134" s="239" t="str">
        <f>IF(LEN(SWDATA!G119)=0,"",IF(LEN(SWDATA!H119)=0,"",IF($O$12="ID",MID(SWDATA!H119,FIND("|",SWDATA!H119)+1,FIND("~~",SWDATA!H119)-FIND("|",SWDATA!H119)-1),IF($O$12="Desc",RIGHT(SWDATA!H119,LEN(SWDATA!H119)-FIND("~~",SWDATA!H119)-1),RIGHT(SWDATA!H119,LEN(SWDATA!H119)-FIND("|",SWDATA!H119))))))</f>
        <v/>
      </c>
      <c r="P134" s="252" t="str">
        <f>IF(LEN(SWDATA!C119)=0,"",SWDATA!C119)</f>
        <v/>
      </c>
      <c r="Q134" s="310" t="str">
        <f t="shared" si="1159"/>
        <v/>
      </c>
      <c r="R134" s="223" t="s">
        <v>261</v>
      </c>
      <c r="S134" s="224" t="s">
        <v>485</v>
      </c>
      <c r="T134" s="224"/>
      <c r="U134" s="263" t="s">
        <v>583</v>
      </c>
      <c r="V134" s="205" t="s">
        <v>221</v>
      </c>
      <c r="W134" s="265">
        <f>IF(OR(Is_Loading,LEN($A134)=0),"",SWDATA!P119)</f>
        <v>0</v>
      </c>
      <c r="X134" s="266">
        <f>IF(OR(Is_Loading,LEN($A134)=0),"",SWDATA!Q119)</f>
        <v>0</v>
      </c>
      <c r="Y134" s="266">
        <f>IF(OR(Is_Loading,LEN($A134)=0),"",SWDATA!R119)</f>
        <v>0</v>
      </c>
      <c r="Z134" s="265" t="str">
        <f t="shared" ref="Z134" si="1830">IF($A134=0,"",CHOOSE($F134,SUM(W134:Y134),SUM(W134:Y134)/3,Y134))</f>
        <v/>
      </c>
      <c r="AA134" s="265">
        <f>IF(OR(Is_Loading,LEN($A134)=0),"",SWDATA!T119)</f>
        <v>0</v>
      </c>
      <c r="AB134" s="266">
        <f>IF(OR(Is_Loading,LEN($A134)=0),"",SWDATA!U119)</f>
        <v>0</v>
      </c>
      <c r="AC134" s="266">
        <f>IF(OR(Is_Loading,LEN($A134)=0),"",SWDATA!V119)</f>
        <v>0</v>
      </c>
      <c r="AD134" s="265" t="str">
        <f t="shared" si="1237"/>
        <v/>
      </c>
      <c r="AE134" s="265">
        <f>IF(OR(Is_Loading,LEN($A134)=0),"",SWDATA!X119)</f>
        <v>0</v>
      </c>
      <c r="AF134" s="266">
        <f>IF(OR(Is_Loading,LEN($A134)=0),"",SWDATA!Y119)</f>
        <v>0</v>
      </c>
      <c r="AG134" s="266">
        <f>IF(OR(Is_Loading,LEN($A134)=0),"",SWDATA!Z119)</f>
        <v>0</v>
      </c>
      <c r="AH134" s="265" t="str">
        <f t="shared" si="1238"/>
        <v/>
      </c>
      <c r="AI134" s="265">
        <f>IF(OR(Is_Loading,LEN($A134)=0),"",SWDATA!AB119)</f>
        <v>0</v>
      </c>
      <c r="AJ134" s="266">
        <f>IF(OR(Is_Loading,LEN($A134)=0),"",SWDATA!AC119)</f>
        <v>0</v>
      </c>
      <c r="AK134" s="266">
        <f>IF(OR(Is_Loading,LEN($A134)=0),"",SWDATA!AD119)</f>
        <v>0</v>
      </c>
      <c r="AL134" s="265" t="str">
        <f t="shared" si="1239"/>
        <v/>
      </c>
      <c r="AM134" s="265">
        <f>IF(OR(Is_Loading,LEN($A134)=0),"",SWDATA!AF119)</f>
        <v>0</v>
      </c>
      <c r="AN134" s="266">
        <f>IF(OR(Is_Loading,LEN($A134)=0),"",SWDATA!AG119)</f>
        <v>0</v>
      </c>
      <c r="AO134" s="320">
        <f>IF(OR(Is_Loading,LEN($A134)=0),"",SWDATA!AH119)</f>
        <v>0</v>
      </c>
      <c r="AP134" s="317" t="str">
        <f t="shared" si="1240"/>
        <v/>
      </c>
      <c r="AQ134" s="265">
        <f>IF(OR(Is_Loading,LEN($A134)=0),"",SWDATA!AJ119)</f>
        <v>0</v>
      </c>
      <c r="AR134" s="266">
        <f>IF(OR(Is_Loading,LEN($A134)=0),"",SWDATA!AK119)</f>
        <v>0</v>
      </c>
      <c r="AS134" s="266">
        <f>IF(OR(Is_Loading,LEN($A134)=0),"",SWDATA!AL119)</f>
        <v>0</v>
      </c>
      <c r="AT134" s="265" t="str">
        <f t="shared" si="1241"/>
        <v/>
      </c>
      <c r="AU134" s="265">
        <f>IF(OR(Is_Loading,LEN($A134)=0),"",SWDATA!AN119)</f>
        <v>0</v>
      </c>
      <c r="AV134" s="266">
        <f>IF(OR(Is_Loading,LEN($A134)=0),"",SWDATA!AO119)</f>
        <v>0</v>
      </c>
      <c r="AW134" s="266">
        <f>IF(OR(Is_Loading,LEN($A134)=0),"",SWDATA!AP119)</f>
        <v>0</v>
      </c>
      <c r="AX134" s="265" t="str">
        <f t="shared" si="1242"/>
        <v/>
      </c>
      <c r="AY134" s="265">
        <f>IF(OR(Is_Loading,LEN($A134)=0),"",SWDATA!AR119)</f>
        <v>0</v>
      </c>
      <c r="AZ134" s="266">
        <f>IF(OR(Is_Loading,LEN($A134)=0),"",SWDATA!AS119)</f>
        <v>0</v>
      </c>
      <c r="BA134" s="266">
        <f>IF(OR(Is_Loading,LEN($A134)=0),"",SWDATA!AT119)</f>
        <v>0</v>
      </c>
      <c r="BB134" s="265" t="str">
        <f t="shared" si="1243"/>
        <v/>
      </c>
      <c r="BC134" s="265">
        <f>IF(OR(Is_Loading,LEN($A134)=0),"",SWDATA!AV119)</f>
        <v>0</v>
      </c>
      <c r="BD134" s="266">
        <f>IF(OR(Is_Loading,LEN($A134)=0),"",SWDATA!AW119)</f>
        <v>0</v>
      </c>
      <c r="BE134" s="320">
        <f>IF(OR(Is_Loading,LEN($A134)=0),"",SWDATA!AX119)</f>
        <v>0</v>
      </c>
      <c r="BF134" s="317" t="str">
        <f t="shared" si="1244"/>
        <v/>
      </c>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s="201"/>
      <c r="CO134" s="201"/>
      <c r="CP134" s="201"/>
      <c r="CQ134" s="201"/>
      <c r="CR134" s="201"/>
      <c r="CS134" s="201"/>
      <c r="CT134" s="201"/>
      <c r="CU134" s="201"/>
      <c r="CV134" s="201"/>
      <c r="CW134" s="201"/>
      <c r="CX134" s="201"/>
      <c r="CY134" s="201"/>
      <c r="CZ134" s="201"/>
      <c r="DA134" s="201"/>
      <c r="DB134" s="201"/>
      <c r="DC134" s="201"/>
      <c r="DD134" s="201"/>
      <c r="DE134" s="201"/>
      <c r="DF134" s="201"/>
      <c r="DG134" s="201"/>
      <c r="DH134" s="201"/>
      <c r="DI134" s="201"/>
      <c r="DJ134" s="201"/>
      <c r="DK134" s="201"/>
      <c r="DL134" s="201"/>
      <c r="DM134" s="201"/>
      <c r="DN134" s="201"/>
      <c r="DO134" s="374"/>
      <c r="DP134" s="374"/>
      <c r="DQ134" s="374"/>
      <c r="DR134" s="374"/>
      <c r="DS134" s="361"/>
      <c r="DT134" s="375"/>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77"/>
      <c r="FF134" s="361"/>
      <c r="FG134" s="361"/>
      <c r="FH134" s="361"/>
      <c r="FI134" s="361"/>
      <c r="FJ134" s="361"/>
      <c r="FK134" s="361"/>
      <c r="FL134" s="361"/>
      <c r="FM134" s="361"/>
      <c r="FN134" s="361"/>
      <c r="FO134" s="361"/>
      <c r="FP134" s="361"/>
      <c r="FQ134" s="361"/>
      <c r="FR134" s="361"/>
      <c r="FS134" s="361"/>
      <c r="FT134" s="361"/>
      <c r="FU134" s="361"/>
      <c r="FV134" s="361"/>
      <c r="FW134" s="361"/>
      <c r="FX134" s="361"/>
      <c r="FY134" s="361"/>
      <c r="FZ134" s="361"/>
      <c r="GA134" s="361"/>
      <c r="GB134" s="361"/>
      <c r="GC134" s="361"/>
      <c r="GD134" s="361"/>
      <c r="GE134" s="361"/>
      <c r="GF134" s="361"/>
      <c r="GG134" s="297"/>
      <c r="GH134" s="297"/>
      <c r="GI134" s="297"/>
      <c r="GJ134" s="297"/>
      <c r="GK134" s="297"/>
      <c r="GL134" s="297"/>
      <c r="GM134" s="297"/>
      <c r="GN134" s="297"/>
      <c r="GO134" s="297"/>
      <c r="GP134" s="297"/>
      <c r="GQ134" s="297"/>
      <c r="GR134" s="297"/>
      <c r="GS134" s="297"/>
      <c r="GT134" s="297"/>
      <c r="GU134" s="297"/>
      <c r="GV134" s="297"/>
      <c r="GW134" s="297"/>
      <c r="GX134" s="297"/>
      <c r="GY134" s="297"/>
      <c r="GZ134" s="297"/>
      <c r="HA134" s="297"/>
      <c r="HB134" s="297"/>
      <c r="HC134" s="297"/>
    </row>
    <row r="135" spans="1:211" s="347" customFormat="1" ht="15" customHeight="1" x14ac:dyDescent="0.2">
      <c r="A135" s="192">
        <f>SWDATA!O120</f>
        <v>0</v>
      </c>
      <c r="B135" s="192">
        <f>SWDATA!M120</f>
        <v>0</v>
      </c>
      <c r="C135" s="201">
        <f>IF(AND(SWDATA!M120=1,SWDATA!Q120="promotions"),SWDATA!P120,0)</f>
        <v>0</v>
      </c>
      <c r="D135" s="200">
        <f>ROW(SWDATA!M120)</f>
        <v>120</v>
      </c>
      <c r="E135" s="202">
        <f t="shared" si="1827"/>
        <v>0</v>
      </c>
      <c r="F135" s="203">
        <f t="shared" si="1232"/>
        <v>1</v>
      </c>
      <c r="G135" s="192" t="str">
        <f t="shared" si="1233"/>
        <v/>
      </c>
      <c r="H135" s="204"/>
      <c r="I135" s="382"/>
      <c r="J135" s="237">
        <f t="shared" si="1234"/>
        <v>0</v>
      </c>
      <c r="K135" s="238" t="str">
        <f t="shared" si="1235"/>
        <v/>
      </c>
      <c r="L135" s="338"/>
      <c r="M135" s="341"/>
      <c r="N135" s="336" t="str">
        <f>IF(LEN(SWDATA!F120)=0,"",N134)</f>
        <v/>
      </c>
      <c r="O135" s="295" t="str">
        <f>IF(LEN(SWDATA!G120)=0,"",O134)</f>
        <v/>
      </c>
      <c r="P135" s="296" t="str">
        <f>IF(LEN(SWDATA!C120)=0,"",SWDATA!C120)</f>
        <v/>
      </c>
      <c r="Q135" s="310" t="str">
        <f t="shared" si="1159"/>
        <v/>
      </c>
      <c r="R135" s="223" t="s">
        <v>261</v>
      </c>
      <c r="S135" s="224" t="s">
        <v>485</v>
      </c>
      <c r="T135" s="224"/>
      <c r="U135" s="264" t="s">
        <v>580</v>
      </c>
      <c r="V135" s="205" t="s">
        <v>221</v>
      </c>
      <c r="W135" s="265">
        <f>IF(OR(Is_Loading,LEN($A135)=0),"",SWDATA!P120)</f>
        <v>0</v>
      </c>
      <c r="X135" s="266">
        <f>IF(OR(Is_Loading,LEN($A135)=0),"",SWDATA!Q120)</f>
        <v>0</v>
      </c>
      <c r="Y135" s="266">
        <f>IF(OR(Is_Loading,LEN($A135)=0),"",SWDATA!R120)</f>
        <v>0</v>
      </c>
      <c r="Z135" s="265" t="str">
        <f t="shared" ref="Z135:Z136" si="1831">IF($A135=0,"",CHOOSE($F135,SUM(W135:Y135),SUM(W135:Y135)/3,Y135))</f>
        <v/>
      </c>
      <c r="AA135" s="265">
        <f>IF(OR(Is_Loading,LEN($A135)=0),"",SWDATA!T120)</f>
        <v>0</v>
      </c>
      <c r="AB135" s="266">
        <f>IF(OR(Is_Loading,LEN($A135)=0),"",SWDATA!U120)</f>
        <v>0</v>
      </c>
      <c r="AC135" s="266">
        <f>IF(OR(Is_Loading,LEN($A135)=0),"",SWDATA!V120)</f>
        <v>0</v>
      </c>
      <c r="AD135" s="265" t="str">
        <f t="shared" si="1237"/>
        <v/>
      </c>
      <c r="AE135" s="265">
        <f>IF(OR(Is_Loading,LEN($A135)=0),"",SWDATA!X120)</f>
        <v>0</v>
      </c>
      <c r="AF135" s="266">
        <f>IF(OR(Is_Loading,LEN($A135)=0),"",SWDATA!Y120)</f>
        <v>0</v>
      </c>
      <c r="AG135" s="266">
        <f>IF(OR(Is_Loading,LEN($A135)=0),"",SWDATA!Z120)</f>
        <v>0</v>
      </c>
      <c r="AH135" s="265" t="str">
        <f t="shared" si="1238"/>
        <v/>
      </c>
      <c r="AI135" s="265">
        <f>IF(OR(Is_Loading,LEN($A135)=0),"",SWDATA!AB120)</f>
        <v>0</v>
      </c>
      <c r="AJ135" s="266">
        <f>IF(OR(Is_Loading,LEN($A135)=0),"",SWDATA!AC120)</f>
        <v>0</v>
      </c>
      <c r="AK135" s="266">
        <f>IF(OR(Is_Loading,LEN($A135)=0),"",SWDATA!AD120)</f>
        <v>0</v>
      </c>
      <c r="AL135" s="265" t="str">
        <f t="shared" si="1239"/>
        <v/>
      </c>
      <c r="AM135" s="265">
        <f>IF(OR(Is_Loading,LEN($A135)=0),"",SWDATA!AF120)</f>
        <v>0</v>
      </c>
      <c r="AN135" s="266">
        <f>IF(OR(Is_Loading,LEN($A135)=0),"",SWDATA!AG120)</f>
        <v>0</v>
      </c>
      <c r="AO135" s="320">
        <f>IF(OR(Is_Loading,LEN($A135)=0),"",SWDATA!AH120)</f>
        <v>0</v>
      </c>
      <c r="AP135" s="317" t="str">
        <f t="shared" si="1240"/>
        <v/>
      </c>
      <c r="AQ135" s="265">
        <f>IF(OR(Is_Loading,LEN($A135)=0),"",SWDATA!AJ120)</f>
        <v>0</v>
      </c>
      <c r="AR135" s="266">
        <f>IF(OR(Is_Loading,LEN($A135)=0),"",SWDATA!AK120)</f>
        <v>0</v>
      </c>
      <c r="AS135" s="266">
        <f>IF(OR(Is_Loading,LEN($A135)=0),"",SWDATA!AL120)</f>
        <v>0</v>
      </c>
      <c r="AT135" s="265" t="str">
        <f t="shared" si="1241"/>
        <v/>
      </c>
      <c r="AU135" s="265">
        <f>IF(OR(Is_Loading,LEN($A135)=0),"",SWDATA!AN120)</f>
        <v>0</v>
      </c>
      <c r="AV135" s="266">
        <f>IF(OR(Is_Loading,LEN($A135)=0),"",SWDATA!AO120)</f>
        <v>0</v>
      </c>
      <c r="AW135" s="266">
        <f>IF(OR(Is_Loading,LEN($A135)=0),"",SWDATA!AP120)</f>
        <v>0</v>
      </c>
      <c r="AX135" s="265" t="str">
        <f t="shared" si="1242"/>
        <v/>
      </c>
      <c r="AY135" s="265">
        <f>IF(OR(Is_Loading,LEN($A135)=0),"",SWDATA!AR120)</f>
        <v>0</v>
      </c>
      <c r="AZ135" s="266">
        <f>IF(OR(Is_Loading,LEN($A135)=0),"",SWDATA!AS120)</f>
        <v>0</v>
      </c>
      <c r="BA135" s="266">
        <f>IF(OR(Is_Loading,LEN($A135)=0),"",SWDATA!AT120)</f>
        <v>0</v>
      </c>
      <c r="BB135" s="265" t="str">
        <f t="shared" si="1243"/>
        <v/>
      </c>
      <c r="BC135" s="265">
        <f>IF(OR(Is_Loading,LEN($A135)=0),"",SWDATA!AV120)</f>
        <v>0</v>
      </c>
      <c r="BD135" s="266">
        <f>IF(OR(Is_Loading,LEN($A135)=0),"",SWDATA!AW120)</f>
        <v>0</v>
      </c>
      <c r="BE135" s="320">
        <f>IF(OR(Is_Loading,LEN($A135)=0),"",SWDATA!AX120)</f>
        <v>0</v>
      </c>
      <c r="BF135" s="317" t="str">
        <f t="shared" si="1244"/>
        <v/>
      </c>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s="201"/>
      <c r="CO135" s="201"/>
      <c r="CP135" s="201"/>
      <c r="CQ135" s="201"/>
      <c r="CR135" s="201"/>
      <c r="CS135" s="201"/>
      <c r="CT135" s="201"/>
      <c r="CU135" s="201"/>
      <c r="CV135" s="201"/>
      <c r="CW135" s="201"/>
      <c r="CX135" s="201"/>
      <c r="CY135" s="201"/>
      <c r="CZ135" s="201"/>
      <c r="DA135" s="201"/>
      <c r="DB135" s="201"/>
      <c r="DC135" s="201"/>
      <c r="DD135" s="201"/>
      <c r="DE135" s="201"/>
      <c r="DF135" s="201"/>
      <c r="DG135" s="201"/>
      <c r="DH135" s="201"/>
      <c r="DI135" s="201"/>
      <c r="DJ135" s="201"/>
      <c r="DK135" s="201"/>
      <c r="DL135" s="201"/>
      <c r="DM135" s="201"/>
      <c r="DN135" s="201"/>
      <c r="DO135" s="374"/>
      <c r="DP135" s="374"/>
      <c r="DQ135" s="374"/>
      <c r="DR135" s="374"/>
      <c r="DS135" s="361"/>
      <c r="DT135" s="361"/>
      <c r="DU135" s="364">
        <f t="shared" ref="DU135" si="1832">COLUMN(W133)</f>
        <v>23</v>
      </c>
      <c r="DV135" s="364">
        <f t="shared" ref="DV135" si="1833">SUM(DU135)+DV136+1</f>
        <v>24</v>
      </c>
      <c r="DW135" s="364">
        <f t="shared" ref="DW135" si="1834">SUM(DV135)+DW136+1</f>
        <v>25</v>
      </c>
      <c r="DX135" s="364">
        <f t="shared" ref="DX135" si="1835">SUM(DW135)+DX136+1</f>
        <v>27</v>
      </c>
      <c r="DY135" s="364">
        <f t="shared" ref="DY135" si="1836">SUM(DX135)+DY136+1</f>
        <v>28</v>
      </c>
      <c r="DZ135" s="364">
        <f t="shared" ref="DZ135" si="1837">SUM(DY135)+DZ136+1</f>
        <v>29</v>
      </c>
      <c r="EA135" s="364">
        <f t="shared" ref="EA135" si="1838">SUM(DZ135)+EA136+1</f>
        <v>31</v>
      </c>
      <c r="EB135" s="364">
        <f t="shared" ref="EB135" si="1839">SUM(EA135)+EB136+1</f>
        <v>32</v>
      </c>
      <c r="EC135" s="364">
        <f t="shared" ref="EC135" si="1840">SUM(EB135)+EC136+1</f>
        <v>33</v>
      </c>
      <c r="ED135" s="364">
        <f t="shared" ref="ED135" si="1841">SUM(EC135)+ED136+1</f>
        <v>35</v>
      </c>
      <c r="EE135" s="364">
        <f t="shared" ref="EE135" si="1842">SUM(ED135)+EE136+1</f>
        <v>36</v>
      </c>
      <c r="EF135" s="364">
        <f t="shared" ref="EF135" si="1843">SUM(EE135)+EF136+1</f>
        <v>37</v>
      </c>
      <c r="EG135" s="364">
        <f t="shared" ref="EG135" si="1844">SUM(EF135)+EG136+1</f>
        <v>39</v>
      </c>
      <c r="EH135" s="364">
        <f t="shared" ref="EH135" si="1845">SUM(EG135)+EH136+1</f>
        <v>40</v>
      </c>
      <c r="EI135" s="364">
        <f t="shared" ref="EI135" si="1846">SUM(EH135)+EI136+1</f>
        <v>41</v>
      </c>
      <c r="EJ135" s="364">
        <f t="shared" ref="EJ135" si="1847">SUM(EI135)+EJ136+1</f>
        <v>43</v>
      </c>
      <c r="EK135" s="364">
        <f t="shared" ref="EK135" si="1848">SUM(EJ135)+EK136+1</f>
        <v>44</v>
      </c>
      <c r="EL135" s="364">
        <f t="shared" ref="EL135" si="1849">SUM(EK135)+EL136+1</f>
        <v>45</v>
      </c>
      <c r="EM135" s="364">
        <f t="shared" ref="EM135" si="1850">SUM(EL135)+EM136+1</f>
        <v>47</v>
      </c>
      <c r="EN135" s="364">
        <f t="shared" ref="EN135" si="1851">SUM(EM135)+EN136+1</f>
        <v>48</v>
      </c>
      <c r="EO135" s="364">
        <f t="shared" ref="EO135" si="1852">SUM(EN135)+EO136+1</f>
        <v>49</v>
      </c>
      <c r="EP135" s="364">
        <f t="shared" ref="EP135" si="1853">SUM(EO135)+EP136+1</f>
        <v>51</v>
      </c>
      <c r="EQ135" s="364">
        <f t="shared" ref="EQ135" si="1854">SUM(EP135)+EQ136+1</f>
        <v>52</v>
      </c>
      <c r="ER135" s="364">
        <f t="shared" ref="ER135" si="1855">SUM(EQ135)+ER136+1</f>
        <v>53</v>
      </c>
      <c r="ES135" s="364">
        <f t="shared" ref="ES135" si="1856">SUM(ER135)+ES136+1</f>
        <v>55</v>
      </c>
      <c r="ET135" s="364">
        <f t="shared" ref="ET135" si="1857">SUM(ES135)+ET136+1</f>
        <v>56</v>
      </c>
      <c r="EU135" s="364">
        <f t="shared" ref="EU135" si="1858">SUM(ET135)+EU136+1</f>
        <v>57</v>
      </c>
      <c r="EV135" s="364">
        <f t="shared" ref="EV135" si="1859">SUM(EU135)+EV136+1</f>
        <v>59</v>
      </c>
      <c r="EW135" s="364">
        <f t="shared" ref="EW135" si="1860">SUM(EV135)+EW136+1</f>
        <v>60</v>
      </c>
      <c r="EX135" s="364">
        <f t="shared" ref="EX135" si="1861">SUM(EW135)+EX136+1</f>
        <v>61</v>
      </c>
      <c r="EY135" s="364">
        <f t="shared" ref="EY135" si="1862">SUM(EX135)+EY136+1</f>
        <v>63</v>
      </c>
      <c r="EZ135" s="364">
        <f t="shared" ref="EZ135" si="1863">SUM(EY135)+EZ136+1</f>
        <v>64</v>
      </c>
      <c r="FA135" s="364">
        <f t="shared" ref="FA135" si="1864">SUM(EZ135)+FA136+1</f>
        <v>65</v>
      </c>
      <c r="FB135" s="364">
        <f t="shared" ref="FB135" si="1865">SUM(FA135)+FB136+1</f>
        <v>67</v>
      </c>
      <c r="FC135" s="364">
        <f t="shared" ref="FC135" si="1866">SUM(FB135)+FC136+1</f>
        <v>68</v>
      </c>
      <c r="FD135" s="364">
        <f t="shared" ref="FD135" si="1867">SUM(FC135)+FD136+1</f>
        <v>69</v>
      </c>
      <c r="FE135" s="361"/>
      <c r="FF135" s="361"/>
      <c r="FG135" s="361"/>
      <c r="FH135" s="361"/>
      <c r="FI135" s="361"/>
      <c r="FJ135" s="361"/>
      <c r="FK135" s="361"/>
      <c r="FL135" s="361"/>
      <c r="FM135" s="361"/>
      <c r="FN135" s="361"/>
      <c r="FO135" s="361"/>
      <c r="FP135" s="361"/>
      <c r="FQ135" s="361"/>
      <c r="FR135" s="361"/>
      <c r="FS135" s="361"/>
      <c r="FT135" s="361"/>
      <c r="FU135" s="361"/>
      <c r="FV135" s="361"/>
      <c r="FW135" s="361"/>
      <c r="FX135" s="361"/>
      <c r="FY135" s="361"/>
      <c r="FZ135" s="361"/>
      <c r="GA135" s="361"/>
      <c r="GB135" s="361"/>
      <c r="GC135" s="361"/>
      <c r="GD135" s="361"/>
      <c r="GE135" s="361"/>
      <c r="GF135" s="361"/>
      <c r="GG135" s="297"/>
      <c r="GH135" s="297"/>
      <c r="GI135" s="297"/>
      <c r="GJ135" s="297"/>
      <c r="GK135" s="297"/>
      <c r="GL135" s="297"/>
      <c r="GM135" s="297"/>
      <c r="GN135" s="297"/>
      <c r="GO135" s="297"/>
      <c r="GP135" s="297"/>
      <c r="GQ135" s="297"/>
      <c r="GR135" s="297"/>
      <c r="GS135" s="297"/>
      <c r="GT135" s="297"/>
      <c r="GU135" s="297"/>
      <c r="GV135" s="297"/>
      <c r="GW135" s="297"/>
      <c r="GX135" s="297"/>
      <c r="GY135" s="297"/>
      <c r="GZ135" s="297"/>
    </row>
    <row r="136" spans="1:211" s="347" customFormat="1" ht="15" customHeight="1" thickBot="1" x14ac:dyDescent="0.25">
      <c r="A136" s="192">
        <f>SWDATA!O121</f>
        <v>0</v>
      </c>
      <c r="B136" s="192">
        <f>SWDATA!M121</f>
        <v>0</v>
      </c>
      <c r="C136" s="201">
        <f>IF(AND(SWDATA!M121=1,SWDATA!Q121="promotions"),SWDATA!P121,0)</f>
        <v>0</v>
      </c>
      <c r="D136" s="200">
        <f>ROW(SWDATA!M121)</f>
        <v>121</v>
      </c>
      <c r="E136" s="202">
        <f ca="1">IF(AND(B136=1,UPPER(HLOOKUP(D136,'Metrics &amp; Attributes View'!$13:$31,19,0))="SBOM"),1,0)</f>
        <v>0</v>
      </c>
      <c r="F136" s="203">
        <f t="shared" si="1232"/>
        <v>1</v>
      </c>
      <c r="G136" s="192" t="str">
        <f t="shared" si="1233"/>
        <v/>
      </c>
      <c r="H136" s="204"/>
      <c r="I136" s="382"/>
      <c r="J136" s="237">
        <f t="shared" si="1234"/>
        <v>0</v>
      </c>
      <c r="K136" s="238" t="str">
        <f t="shared" si="1235"/>
        <v/>
      </c>
      <c r="L136" s="338"/>
      <c r="M136" s="342"/>
      <c r="N136" s="336" t="str">
        <f>IF(LEN(SWDATA!F121)=0,"",N135)</f>
        <v/>
      </c>
      <c r="O136" s="295" t="str">
        <f>IF(LEN(SWDATA!G121)=0,"",O135)</f>
        <v/>
      </c>
      <c r="P136" s="296" t="str">
        <f>IF(LEN(SWDATA!C121)=0,"",SWDATA!C121)</f>
        <v/>
      </c>
      <c r="Q136" s="310" t="str">
        <f t="shared" si="1159"/>
        <v/>
      </c>
      <c r="R136" s="223" t="s">
        <v>262</v>
      </c>
      <c r="S136" s="224" t="s">
        <v>579</v>
      </c>
      <c r="T136" s="224"/>
      <c r="U136" s="263" t="s">
        <v>591</v>
      </c>
      <c r="V136" s="205" t="s">
        <v>221</v>
      </c>
      <c r="W136" s="265">
        <f>IF(OR(Is_Loading,LEN($A136)=0),"",SWDATA!P121)</f>
        <v>0</v>
      </c>
      <c r="X136" s="266">
        <f>IF(OR(Is_Loading,LEN($A136)=0),"",SWDATA!Q121)</f>
        <v>0</v>
      </c>
      <c r="Y136" s="266">
        <f>IF(OR(Is_Loading,LEN($A136)=0),"",SWDATA!R121)</f>
        <v>0</v>
      </c>
      <c r="Z136" s="265" t="str">
        <f t="shared" si="1831"/>
        <v/>
      </c>
      <c r="AA136" s="265">
        <f>IF(OR(Is_Loading,LEN($A136)=0),"",SWDATA!T121)</f>
        <v>0</v>
      </c>
      <c r="AB136" s="266">
        <f>IF(OR(Is_Loading,LEN($A136)=0),"",SWDATA!U121)</f>
        <v>0</v>
      </c>
      <c r="AC136" s="266">
        <f>IF(OR(Is_Loading,LEN($A136)=0),"",SWDATA!V121)</f>
        <v>0</v>
      </c>
      <c r="AD136" s="265" t="str">
        <f t="shared" si="1237"/>
        <v/>
      </c>
      <c r="AE136" s="265">
        <f>IF(OR(Is_Loading,LEN($A136)=0),"",SWDATA!X121)</f>
        <v>0</v>
      </c>
      <c r="AF136" s="266">
        <f>IF(OR(Is_Loading,LEN($A136)=0),"",SWDATA!Y121)</f>
        <v>0</v>
      </c>
      <c r="AG136" s="266">
        <f>IF(OR(Is_Loading,LEN($A136)=0),"",SWDATA!Z121)</f>
        <v>0</v>
      </c>
      <c r="AH136" s="265" t="str">
        <f t="shared" si="1238"/>
        <v/>
      </c>
      <c r="AI136" s="265">
        <f>IF(OR(Is_Loading,LEN($A136)=0),"",SWDATA!AB121)</f>
        <v>0</v>
      </c>
      <c r="AJ136" s="266">
        <f>IF(OR(Is_Loading,LEN($A136)=0),"",SWDATA!AC121)</f>
        <v>0</v>
      </c>
      <c r="AK136" s="266">
        <f>IF(OR(Is_Loading,LEN($A136)=0),"",SWDATA!AD121)</f>
        <v>0</v>
      </c>
      <c r="AL136" s="265" t="str">
        <f t="shared" si="1239"/>
        <v/>
      </c>
      <c r="AM136" s="265">
        <f>IF(OR(Is_Loading,LEN($A136)=0),"",SWDATA!AF121)</f>
        <v>0</v>
      </c>
      <c r="AN136" s="266">
        <f>IF(OR(Is_Loading,LEN($A136)=0),"",SWDATA!AG121)</f>
        <v>0</v>
      </c>
      <c r="AO136" s="320">
        <f>IF(OR(Is_Loading,LEN($A136)=0),"",SWDATA!AH121)</f>
        <v>0</v>
      </c>
      <c r="AP136" s="317" t="str">
        <f t="shared" si="1240"/>
        <v/>
      </c>
      <c r="AQ136" s="265">
        <f>IF(OR(Is_Loading,LEN($A136)=0),"",SWDATA!AJ121)</f>
        <v>0</v>
      </c>
      <c r="AR136" s="266">
        <f>IF(OR(Is_Loading,LEN($A136)=0),"",SWDATA!AK121)</f>
        <v>0</v>
      </c>
      <c r="AS136" s="266">
        <f>IF(OR(Is_Loading,LEN($A136)=0),"",SWDATA!AL121)</f>
        <v>0</v>
      </c>
      <c r="AT136" s="265" t="str">
        <f t="shared" si="1241"/>
        <v/>
      </c>
      <c r="AU136" s="265">
        <f>IF(OR(Is_Loading,LEN($A136)=0),"",SWDATA!AN121)</f>
        <v>0</v>
      </c>
      <c r="AV136" s="266">
        <f>IF(OR(Is_Loading,LEN($A136)=0),"",SWDATA!AO121)</f>
        <v>0</v>
      </c>
      <c r="AW136" s="266">
        <f>IF(OR(Is_Loading,LEN($A136)=0),"",SWDATA!AP121)</f>
        <v>0</v>
      </c>
      <c r="AX136" s="265" t="str">
        <f t="shared" si="1242"/>
        <v/>
      </c>
      <c r="AY136" s="265">
        <f>IF(OR(Is_Loading,LEN($A136)=0),"",SWDATA!AR121)</f>
        <v>0</v>
      </c>
      <c r="AZ136" s="266">
        <f>IF(OR(Is_Loading,LEN($A136)=0),"",SWDATA!AS121)</f>
        <v>0</v>
      </c>
      <c r="BA136" s="266">
        <f>IF(OR(Is_Loading,LEN($A136)=0),"",SWDATA!AT121)</f>
        <v>0</v>
      </c>
      <c r="BB136" s="265" t="str">
        <f t="shared" si="1243"/>
        <v/>
      </c>
      <c r="BC136" s="265">
        <f>IF(OR(Is_Loading,LEN($A136)=0),"",SWDATA!AV121)</f>
        <v>0</v>
      </c>
      <c r="BD136" s="266">
        <f>IF(OR(Is_Loading,LEN($A136)=0),"",SWDATA!AW121)</f>
        <v>0</v>
      </c>
      <c r="BE136" s="320">
        <f>IF(OR(Is_Loading,LEN($A136)=0),"",SWDATA!AX121)</f>
        <v>0</v>
      </c>
      <c r="BF136" s="317" t="str">
        <f t="shared" si="1244"/>
        <v/>
      </c>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s="201"/>
      <c r="CO136" s="201"/>
      <c r="CP136" s="201"/>
      <c r="CQ136" s="201"/>
      <c r="CR136" s="201"/>
      <c r="CS136" s="201"/>
      <c r="CT136" s="201"/>
      <c r="CU136" s="201"/>
      <c r="CV136" s="201"/>
      <c r="CW136" s="201"/>
      <c r="CX136" s="201"/>
      <c r="CY136" s="201"/>
      <c r="CZ136" s="201"/>
      <c r="DA136" s="201"/>
      <c r="DB136" s="201"/>
      <c r="DC136" s="201"/>
      <c r="DD136" s="201"/>
      <c r="DE136" s="201"/>
      <c r="DF136" s="201"/>
      <c r="DG136" s="201"/>
      <c r="DH136" s="201"/>
      <c r="DI136" s="201"/>
      <c r="DJ136" s="201"/>
      <c r="DK136" s="201"/>
      <c r="DL136" s="201"/>
      <c r="DM136" s="201"/>
      <c r="DN136" s="201"/>
      <c r="DO136" s="374"/>
      <c r="DP136" s="374"/>
      <c r="DQ136" s="374"/>
      <c r="DR136" s="374"/>
      <c r="DS136" s="361"/>
      <c r="DT136" s="375"/>
      <c r="DU136" s="364"/>
      <c r="DV136" s="364"/>
      <c r="DW136" s="364"/>
      <c r="DX136" s="364">
        <v>1</v>
      </c>
      <c r="DY136" s="364">
        <f t="shared" ref="DY136:DY138" si="1868">DV136</f>
        <v>0</v>
      </c>
      <c r="DZ136" s="364">
        <f t="shared" ref="DZ136:DZ138" si="1869">DW136</f>
        <v>0</v>
      </c>
      <c r="EA136" s="364">
        <f t="shared" ref="EA136:EA138" si="1870">DX136</f>
        <v>1</v>
      </c>
      <c r="EB136" s="364">
        <f t="shared" ref="EB136:EB138" si="1871">DY136</f>
        <v>0</v>
      </c>
      <c r="EC136" s="364">
        <f t="shared" ref="EC136:EC138" si="1872">DZ136</f>
        <v>0</v>
      </c>
      <c r="ED136" s="364">
        <f t="shared" ref="ED136:ED138" si="1873">EA136</f>
        <v>1</v>
      </c>
      <c r="EE136" s="364">
        <f t="shared" ref="EE136:EE138" si="1874">EB136</f>
        <v>0</v>
      </c>
      <c r="EF136" s="364">
        <f t="shared" ref="EF136:EF138" si="1875">EC136</f>
        <v>0</v>
      </c>
      <c r="EG136" s="364">
        <f t="shared" ref="EG136:EG138" si="1876">ED136</f>
        <v>1</v>
      </c>
      <c r="EH136" s="364">
        <f t="shared" ref="EH136:EH138" si="1877">EE136</f>
        <v>0</v>
      </c>
      <c r="EI136" s="364">
        <f t="shared" ref="EI136:EI138" si="1878">EF136</f>
        <v>0</v>
      </c>
      <c r="EJ136" s="364">
        <f t="shared" ref="EJ136:EJ138" si="1879">EG136</f>
        <v>1</v>
      </c>
      <c r="EK136" s="364">
        <f t="shared" ref="EK136:EK138" si="1880">EH136</f>
        <v>0</v>
      </c>
      <c r="EL136" s="364">
        <f t="shared" ref="EL136:EL138" si="1881">EI136</f>
        <v>0</v>
      </c>
      <c r="EM136" s="364">
        <f t="shared" ref="EM136:EM138" si="1882">EJ136</f>
        <v>1</v>
      </c>
      <c r="EN136" s="364">
        <f t="shared" ref="EN136:EN138" si="1883">EK136</f>
        <v>0</v>
      </c>
      <c r="EO136" s="364">
        <f t="shared" ref="EO136:EO138" si="1884">EL136</f>
        <v>0</v>
      </c>
      <c r="EP136" s="364">
        <f t="shared" ref="EP136:EP138" si="1885">EM136</f>
        <v>1</v>
      </c>
      <c r="EQ136" s="364">
        <f t="shared" ref="EQ136:EQ138" si="1886">EN136</f>
        <v>0</v>
      </c>
      <c r="ER136" s="364">
        <f t="shared" ref="ER136:ER138" si="1887">EO136</f>
        <v>0</v>
      </c>
      <c r="ES136" s="364">
        <f t="shared" ref="ES136:ES138" si="1888">EP136</f>
        <v>1</v>
      </c>
      <c r="ET136" s="364">
        <f t="shared" ref="ET136:ET138" si="1889">EQ136</f>
        <v>0</v>
      </c>
      <c r="EU136" s="364">
        <f t="shared" ref="EU136:EU138" si="1890">ER136</f>
        <v>0</v>
      </c>
      <c r="EV136" s="364">
        <f t="shared" ref="EV136:EV138" si="1891">ES136</f>
        <v>1</v>
      </c>
      <c r="EW136" s="364">
        <f t="shared" ref="EW136:EW138" si="1892">ET136</f>
        <v>0</v>
      </c>
      <c r="EX136" s="364">
        <f t="shared" ref="EX136:EX138" si="1893">EU136</f>
        <v>0</v>
      </c>
      <c r="EY136" s="364">
        <f t="shared" ref="EY136:EY138" si="1894">EV136</f>
        <v>1</v>
      </c>
      <c r="EZ136" s="364">
        <f t="shared" ref="EZ136:EZ138" si="1895">EW136</f>
        <v>0</v>
      </c>
      <c r="FA136" s="364">
        <f t="shared" ref="FA136:FA138" si="1896">EX136</f>
        <v>0</v>
      </c>
      <c r="FB136" s="364">
        <f t="shared" ref="FB136:FB138" si="1897">EY136</f>
        <v>1</v>
      </c>
      <c r="FC136" s="364">
        <f t="shared" ref="FC136:FC138" si="1898">EZ136</f>
        <v>0</v>
      </c>
      <c r="FD136" s="364">
        <f t="shared" ref="FD136:FD138" si="1899">FA136</f>
        <v>0</v>
      </c>
      <c r="FE136" s="377"/>
      <c r="FF136" s="361"/>
      <c r="FG136" s="361"/>
      <c r="FH136" s="361"/>
      <c r="FI136" s="361"/>
      <c r="FJ136" s="361"/>
      <c r="FK136" s="361"/>
      <c r="FL136" s="361"/>
      <c r="FM136" s="361"/>
      <c r="FN136" s="361"/>
      <c r="FO136" s="361"/>
      <c r="FP136" s="361"/>
      <c r="FQ136" s="361"/>
      <c r="FR136" s="361"/>
      <c r="FS136" s="361"/>
      <c r="FT136" s="361"/>
      <c r="FU136" s="361"/>
      <c r="FV136" s="361"/>
      <c r="FW136" s="361"/>
      <c r="FX136" s="361"/>
      <c r="FY136" s="361"/>
      <c r="FZ136" s="361"/>
      <c r="GA136" s="361"/>
      <c r="GB136" s="361"/>
      <c r="GC136" s="361"/>
      <c r="GD136" s="361"/>
      <c r="GE136" s="361"/>
      <c r="GF136" s="361"/>
      <c r="GG136" s="297"/>
      <c r="GH136" s="297"/>
      <c r="GI136" s="297"/>
      <c r="GJ136" s="297"/>
      <c r="GK136" s="297"/>
      <c r="GL136" s="297"/>
      <c r="GM136" s="297"/>
      <c r="GN136" s="297"/>
      <c r="GO136" s="297"/>
      <c r="GP136" s="297"/>
      <c r="GQ136" s="297"/>
      <c r="GR136" s="297"/>
      <c r="GS136" s="297"/>
      <c r="GT136" s="297"/>
      <c r="GU136" s="297"/>
      <c r="GV136" s="297"/>
      <c r="GW136" s="297"/>
      <c r="GX136" s="297"/>
      <c r="GY136" s="297"/>
      <c r="GZ136" s="297"/>
      <c r="HA136" s="297"/>
      <c r="HB136" s="297"/>
      <c r="HC136" s="297"/>
    </row>
    <row r="137" spans="1:211" s="347" customFormat="1" ht="15" customHeight="1" thickTop="1" x14ac:dyDescent="0.2">
      <c r="A137" s="192">
        <f>SWDATA!O122</f>
        <v>0</v>
      </c>
      <c r="B137" s="192">
        <f>SWDATA!M122</f>
        <v>0</v>
      </c>
      <c r="C137" s="201">
        <f>IF(AND(SWDATA!M122=1,SWDATA!Q122="promotions"),SWDATA!P122,0)</f>
        <v>0</v>
      </c>
      <c r="D137" s="200">
        <f>ROW(SWDATA!M122)</f>
        <v>122</v>
      </c>
      <c r="E137" s="202">
        <f t="shared" ref="E137:E140" si="1900">B137</f>
        <v>0</v>
      </c>
      <c r="F137" s="203">
        <f t="shared" si="1232"/>
        <v>1</v>
      </c>
      <c r="G137" s="192" t="str">
        <f t="shared" si="1233"/>
        <v/>
      </c>
      <c r="H137" s="204"/>
      <c r="I137" s="382"/>
      <c r="J137" s="237">
        <f t="shared" si="1234"/>
        <v>0</v>
      </c>
      <c r="K137" s="238" t="str">
        <f t="shared" si="1235"/>
        <v/>
      </c>
      <c r="L137" s="338"/>
      <c r="M137" s="341"/>
      <c r="N137" s="336" t="str">
        <f>IF(LEN(SWDATA!F122)=0,"",N136)</f>
        <v/>
      </c>
      <c r="O137" s="295" t="str">
        <f>IF(LEN(SWDATA!G122)=0,"",O136)</f>
        <v/>
      </c>
      <c r="P137" s="296" t="str">
        <f>IF(LEN(SWDATA!C122)=0,"",SWDATA!C122)</f>
        <v/>
      </c>
      <c r="Q137" s="310" t="str">
        <f t="shared" si="1159"/>
        <v/>
      </c>
      <c r="R137" s="223" t="s">
        <v>261</v>
      </c>
      <c r="S137" s="224" t="s">
        <v>485</v>
      </c>
      <c r="T137" s="224"/>
      <c r="U137" s="264" t="s">
        <v>581</v>
      </c>
      <c r="V137" s="205" t="s">
        <v>221</v>
      </c>
      <c r="W137" s="265">
        <f>IF(OR(Is_Loading,LEN($A137)=0),"",SWDATA!P122)</f>
        <v>0</v>
      </c>
      <c r="X137" s="266">
        <f>IF(OR(Is_Loading,LEN($A137)=0),"",SWDATA!Q122)</f>
        <v>0</v>
      </c>
      <c r="Y137" s="266">
        <f>IF(OR(Is_Loading,LEN($A137)=0),"",SWDATA!R122)</f>
        <v>0</v>
      </c>
      <c r="Z137" s="265" t="str">
        <f t="shared" ref="Z137" si="1901">IF($A137=0,"",CHOOSE($F137,SUM(W137:Y137),SUM(W137:Y137)/3,Y137))</f>
        <v/>
      </c>
      <c r="AA137" s="265">
        <f>IF(OR(Is_Loading,LEN($A137)=0),"",SWDATA!T122)</f>
        <v>0</v>
      </c>
      <c r="AB137" s="266">
        <f>IF(OR(Is_Loading,LEN($A137)=0),"",SWDATA!U122)</f>
        <v>0</v>
      </c>
      <c r="AC137" s="266">
        <f>IF(OR(Is_Loading,LEN($A137)=0),"",SWDATA!V122)</f>
        <v>0</v>
      </c>
      <c r="AD137" s="265" t="str">
        <f t="shared" si="1237"/>
        <v/>
      </c>
      <c r="AE137" s="265">
        <f>IF(OR(Is_Loading,LEN($A137)=0),"",SWDATA!X122)</f>
        <v>0</v>
      </c>
      <c r="AF137" s="266">
        <f>IF(OR(Is_Loading,LEN($A137)=0),"",SWDATA!Y122)</f>
        <v>0</v>
      </c>
      <c r="AG137" s="266">
        <f>IF(OR(Is_Loading,LEN($A137)=0),"",SWDATA!Z122)</f>
        <v>0</v>
      </c>
      <c r="AH137" s="265" t="str">
        <f t="shared" si="1238"/>
        <v/>
      </c>
      <c r="AI137" s="265">
        <f>IF(OR(Is_Loading,LEN($A137)=0),"",SWDATA!AB122)</f>
        <v>0</v>
      </c>
      <c r="AJ137" s="266">
        <f>IF(OR(Is_Loading,LEN($A137)=0),"",SWDATA!AC122)</f>
        <v>0</v>
      </c>
      <c r="AK137" s="266">
        <f>IF(OR(Is_Loading,LEN($A137)=0),"",SWDATA!AD122)</f>
        <v>0</v>
      </c>
      <c r="AL137" s="265" t="str">
        <f t="shared" si="1239"/>
        <v/>
      </c>
      <c r="AM137" s="265">
        <f>IF(OR(Is_Loading,LEN($A137)=0),"",SWDATA!AF122)</f>
        <v>0</v>
      </c>
      <c r="AN137" s="266">
        <f>IF(OR(Is_Loading,LEN($A137)=0),"",SWDATA!AG122)</f>
        <v>0</v>
      </c>
      <c r="AO137" s="320">
        <f>IF(OR(Is_Loading,LEN($A137)=0),"",SWDATA!AH122)</f>
        <v>0</v>
      </c>
      <c r="AP137" s="317" t="str">
        <f t="shared" si="1240"/>
        <v/>
      </c>
      <c r="AQ137" s="265">
        <f>IF(OR(Is_Loading,LEN($A137)=0),"",SWDATA!AJ122)</f>
        <v>0</v>
      </c>
      <c r="AR137" s="266">
        <f>IF(OR(Is_Loading,LEN($A137)=0),"",SWDATA!AK122)</f>
        <v>0</v>
      </c>
      <c r="AS137" s="266">
        <f>IF(OR(Is_Loading,LEN($A137)=0),"",SWDATA!AL122)</f>
        <v>0</v>
      </c>
      <c r="AT137" s="265" t="str">
        <f t="shared" si="1241"/>
        <v/>
      </c>
      <c r="AU137" s="265">
        <f>IF(OR(Is_Loading,LEN($A137)=0),"",SWDATA!AN122)</f>
        <v>0</v>
      </c>
      <c r="AV137" s="266">
        <f>IF(OR(Is_Loading,LEN($A137)=0),"",SWDATA!AO122)</f>
        <v>0</v>
      </c>
      <c r="AW137" s="266">
        <f>IF(OR(Is_Loading,LEN($A137)=0),"",SWDATA!AP122)</f>
        <v>0</v>
      </c>
      <c r="AX137" s="265" t="str">
        <f t="shared" si="1242"/>
        <v/>
      </c>
      <c r="AY137" s="265">
        <f>IF(OR(Is_Loading,LEN($A137)=0),"",SWDATA!AR122)</f>
        <v>0</v>
      </c>
      <c r="AZ137" s="266">
        <f>IF(OR(Is_Loading,LEN($A137)=0),"",SWDATA!AS122)</f>
        <v>0</v>
      </c>
      <c r="BA137" s="266">
        <f>IF(OR(Is_Loading,LEN($A137)=0),"",SWDATA!AT122)</f>
        <v>0</v>
      </c>
      <c r="BB137" s="265" t="str">
        <f t="shared" si="1243"/>
        <v/>
      </c>
      <c r="BC137" s="265">
        <f>IF(OR(Is_Loading,LEN($A137)=0),"",SWDATA!AV122)</f>
        <v>0</v>
      </c>
      <c r="BD137" s="266">
        <f>IF(OR(Is_Loading,LEN($A137)=0),"",SWDATA!AW122)</f>
        <v>0</v>
      </c>
      <c r="BE137" s="320">
        <f>IF(OR(Is_Loading,LEN($A137)=0),"",SWDATA!AX122)</f>
        <v>0</v>
      </c>
      <c r="BF137" s="317" t="str">
        <f t="shared" si="1244"/>
        <v/>
      </c>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s="201"/>
      <c r="CO137" s="201"/>
      <c r="CP137" s="201"/>
      <c r="CQ137" s="201"/>
      <c r="CR137" s="201"/>
      <c r="CS137" s="201"/>
      <c r="CT137" s="201"/>
      <c r="CU137" s="201"/>
      <c r="CV137" s="201"/>
      <c r="CW137" s="201"/>
      <c r="CX137" s="201"/>
      <c r="CY137" s="201"/>
      <c r="CZ137" s="201"/>
      <c r="DA137" s="201"/>
      <c r="DB137" s="201"/>
      <c r="DC137" s="201"/>
      <c r="DD137" s="201"/>
      <c r="DE137" s="201"/>
      <c r="DF137" s="201"/>
      <c r="DG137" s="201"/>
      <c r="DH137" s="201"/>
      <c r="DI137" s="201"/>
      <c r="DJ137" s="201"/>
      <c r="DK137" s="201"/>
      <c r="DL137" s="201"/>
      <c r="DM137" s="201"/>
      <c r="DN137" s="201"/>
      <c r="DO137" s="374"/>
      <c r="DP137" s="374"/>
      <c r="DQ137" s="374"/>
      <c r="DR137" s="374"/>
      <c r="DS137" s="361"/>
      <c r="DT137" s="361"/>
      <c r="DU137" s="364"/>
      <c r="DV137" s="364"/>
      <c r="DW137" s="364"/>
      <c r="DX137" s="364">
        <v>1</v>
      </c>
      <c r="DY137" s="364">
        <f t="shared" si="1868"/>
        <v>0</v>
      </c>
      <c r="DZ137" s="364">
        <f t="shared" si="1869"/>
        <v>0</v>
      </c>
      <c r="EA137" s="364">
        <f t="shared" si="1870"/>
        <v>1</v>
      </c>
      <c r="EB137" s="364">
        <f t="shared" si="1871"/>
        <v>0</v>
      </c>
      <c r="EC137" s="364">
        <f t="shared" si="1872"/>
        <v>0</v>
      </c>
      <c r="ED137" s="364">
        <f t="shared" si="1873"/>
        <v>1</v>
      </c>
      <c r="EE137" s="364">
        <f t="shared" si="1874"/>
        <v>0</v>
      </c>
      <c r="EF137" s="364">
        <f t="shared" si="1875"/>
        <v>0</v>
      </c>
      <c r="EG137" s="364">
        <f t="shared" si="1876"/>
        <v>1</v>
      </c>
      <c r="EH137" s="364">
        <f t="shared" si="1877"/>
        <v>0</v>
      </c>
      <c r="EI137" s="364">
        <f t="shared" si="1878"/>
        <v>0</v>
      </c>
      <c r="EJ137" s="364">
        <f t="shared" si="1879"/>
        <v>1</v>
      </c>
      <c r="EK137" s="364">
        <f t="shared" si="1880"/>
        <v>0</v>
      </c>
      <c r="EL137" s="364">
        <f t="shared" si="1881"/>
        <v>0</v>
      </c>
      <c r="EM137" s="364">
        <f t="shared" si="1882"/>
        <v>1</v>
      </c>
      <c r="EN137" s="364">
        <f t="shared" si="1883"/>
        <v>0</v>
      </c>
      <c r="EO137" s="364">
        <f t="shared" si="1884"/>
        <v>0</v>
      </c>
      <c r="EP137" s="364">
        <f t="shared" si="1885"/>
        <v>1</v>
      </c>
      <c r="EQ137" s="364">
        <f t="shared" si="1886"/>
        <v>0</v>
      </c>
      <c r="ER137" s="364">
        <f t="shared" si="1887"/>
        <v>0</v>
      </c>
      <c r="ES137" s="364">
        <f t="shared" si="1888"/>
        <v>1</v>
      </c>
      <c r="ET137" s="364">
        <f t="shared" si="1889"/>
        <v>0</v>
      </c>
      <c r="EU137" s="364">
        <f t="shared" si="1890"/>
        <v>0</v>
      </c>
      <c r="EV137" s="364">
        <f t="shared" si="1891"/>
        <v>1</v>
      </c>
      <c r="EW137" s="364">
        <f t="shared" si="1892"/>
        <v>0</v>
      </c>
      <c r="EX137" s="364">
        <f t="shared" si="1893"/>
        <v>0</v>
      </c>
      <c r="EY137" s="364">
        <f t="shared" si="1894"/>
        <v>1</v>
      </c>
      <c r="EZ137" s="364">
        <f t="shared" si="1895"/>
        <v>0</v>
      </c>
      <c r="FA137" s="364">
        <f t="shared" si="1896"/>
        <v>0</v>
      </c>
      <c r="FB137" s="364">
        <f t="shared" si="1897"/>
        <v>1</v>
      </c>
      <c r="FC137" s="364">
        <f t="shared" si="1898"/>
        <v>0</v>
      </c>
      <c r="FD137" s="364">
        <f t="shared" si="1899"/>
        <v>0</v>
      </c>
      <c r="FE137" s="361"/>
      <c r="FF137" s="361"/>
      <c r="FG137" s="361"/>
      <c r="FH137" s="361"/>
      <c r="FI137" s="361"/>
      <c r="FJ137" s="361"/>
      <c r="FK137" s="361"/>
      <c r="FL137" s="361"/>
      <c r="FM137" s="361"/>
      <c r="FN137" s="361"/>
      <c r="FO137" s="361"/>
      <c r="FP137" s="361"/>
      <c r="FQ137" s="361"/>
      <c r="FR137" s="361"/>
      <c r="FS137" s="361"/>
      <c r="FT137" s="361"/>
      <c r="FU137" s="361"/>
      <c r="FV137" s="361"/>
      <c r="FW137" s="361"/>
      <c r="FX137" s="361"/>
      <c r="FY137" s="361"/>
      <c r="FZ137" s="361"/>
      <c r="GA137" s="361"/>
      <c r="GB137" s="361"/>
      <c r="GC137" s="361"/>
      <c r="GD137" s="361"/>
      <c r="GE137" s="361"/>
      <c r="GF137" s="361"/>
      <c r="GG137" s="297"/>
      <c r="GH137" s="297"/>
      <c r="GI137" s="297"/>
      <c r="GJ137" s="297"/>
      <c r="GK137" s="297"/>
      <c r="GL137" s="297"/>
      <c r="GM137" s="297"/>
      <c r="GN137" s="297"/>
      <c r="GO137" s="297"/>
      <c r="GP137" s="297"/>
      <c r="GQ137" s="297"/>
      <c r="GR137" s="297"/>
      <c r="GS137" s="297"/>
      <c r="GT137" s="297"/>
      <c r="GU137" s="297"/>
      <c r="GV137" s="297"/>
      <c r="GW137" s="297"/>
      <c r="GX137" s="297"/>
      <c r="GY137" s="297"/>
      <c r="GZ137" s="297"/>
    </row>
    <row r="138" spans="1:211" s="390" customFormat="1" ht="15" customHeight="1" thickBot="1" x14ac:dyDescent="0.25">
      <c r="A138" s="389">
        <f>SWDATA!O123</f>
        <v>0</v>
      </c>
      <c r="B138" s="389">
        <f>SWDATA!M123</f>
        <v>0</v>
      </c>
      <c r="C138" s="390">
        <f>IF(AND(SWDATA!M123=1,SWDATA!Q123="promotions"),SWDATA!P123,0)</f>
        <v>0</v>
      </c>
      <c r="D138" s="391">
        <f>ROW(SWDATA!M123)</f>
        <v>123</v>
      </c>
      <c r="E138" s="392">
        <f t="shared" si="1900"/>
        <v>0</v>
      </c>
      <c r="F138" s="393">
        <f t="shared" si="1232"/>
        <v>1</v>
      </c>
      <c r="G138" s="389" t="str">
        <f t="shared" si="1233"/>
        <v/>
      </c>
      <c r="H138" s="394"/>
      <c r="I138" s="395"/>
      <c r="J138" s="396">
        <f t="shared" si="1234"/>
        <v>0</v>
      </c>
      <c r="K138" s="397" t="str">
        <f t="shared" si="1235"/>
        <v/>
      </c>
      <c r="L138" s="398"/>
      <c r="M138" s="399"/>
      <c r="N138" s="400" t="str">
        <f>IF(LEN(SWDATA!F123)=0,"",N137)</f>
        <v/>
      </c>
      <c r="O138" s="401" t="str">
        <f>IF(LEN(SWDATA!G123)=0,"",O137)</f>
        <v/>
      </c>
      <c r="P138" s="402" t="str">
        <f>IF(LEN(SWDATA!C123)=0,"",SWDATA!C123)</f>
        <v/>
      </c>
      <c r="Q138" s="403" t="str">
        <f t="shared" si="1159"/>
        <v/>
      </c>
      <c r="R138" s="404" t="s">
        <v>261</v>
      </c>
      <c r="S138" s="405" t="s">
        <v>485</v>
      </c>
      <c r="T138" s="405"/>
      <c r="U138" s="406" t="s">
        <v>590</v>
      </c>
      <c r="V138" s="407" t="s">
        <v>221</v>
      </c>
      <c r="W138" s="408">
        <f>IF(OR(Is_Loading,LEN($A138)=0),"",SWDATA!P123)</f>
        <v>0</v>
      </c>
      <c r="X138" s="409">
        <f>IF(OR(Is_Loading,LEN($A138)=0),"",SWDATA!Q123)</f>
        <v>0</v>
      </c>
      <c r="Y138" s="409">
        <f>IF(OR(Is_Loading,LEN($A138)=0),"",SWDATA!R123)</f>
        <v>0</v>
      </c>
      <c r="Z138" s="408" t="str">
        <f t="shared" ref="Z138" si="1902">IF($A138=0,"",CHOOSE($F138,SUM(W138:Y138),SUM(W138:Y138)/3,Y138))</f>
        <v/>
      </c>
      <c r="AA138" s="408">
        <f>IF(OR(Is_Loading,LEN($A138)=0),"",SWDATA!T123)</f>
        <v>0</v>
      </c>
      <c r="AB138" s="409">
        <f>IF(OR(Is_Loading,LEN($A138)=0),"",SWDATA!U123)</f>
        <v>0</v>
      </c>
      <c r="AC138" s="409">
        <f>IF(OR(Is_Loading,LEN($A138)=0),"",SWDATA!V123)</f>
        <v>0</v>
      </c>
      <c r="AD138" s="408" t="str">
        <f t="shared" si="1237"/>
        <v/>
      </c>
      <c r="AE138" s="408">
        <f>IF(OR(Is_Loading,LEN($A138)=0),"",SWDATA!X123)</f>
        <v>0</v>
      </c>
      <c r="AF138" s="409">
        <f>IF(OR(Is_Loading,LEN($A138)=0),"",SWDATA!Y123)</f>
        <v>0</v>
      </c>
      <c r="AG138" s="409">
        <f>IF(OR(Is_Loading,LEN($A138)=0),"",SWDATA!Z123)</f>
        <v>0</v>
      </c>
      <c r="AH138" s="408" t="str">
        <f t="shared" si="1238"/>
        <v/>
      </c>
      <c r="AI138" s="408">
        <f>IF(OR(Is_Loading,LEN($A138)=0),"",SWDATA!AB123)</f>
        <v>0</v>
      </c>
      <c r="AJ138" s="409">
        <f>IF(OR(Is_Loading,LEN($A138)=0),"",SWDATA!AC123)</f>
        <v>0</v>
      </c>
      <c r="AK138" s="409">
        <f>IF(OR(Is_Loading,LEN($A138)=0),"",SWDATA!AD123)</f>
        <v>0</v>
      </c>
      <c r="AL138" s="408" t="str">
        <f t="shared" si="1239"/>
        <v/>
      </c>
      <c r="AM138" s="408">
        <f>IF(OR(Is_Loading,LEN($A138)=0),"",SWDATA!AF123)</f>
        <v>0</v>
      </c>
      <c r="AN138" s="409">
        <f>IF(OR(Is_Loading,LEN($A138)=0),"",SWDATA!AG123)</f>
        <v>0</v>
      </c>
      <c r="AO138" s="410">
        <f>IF(OR(Is_Loading,LEN($A138)=0),"",SWDATA!AH123)</f>
        <v>0</v>
      </c>
      <c r="AP138" s="411" t="str">
        <f t="shared" si="1240"/>
        <v/>
      </c>
      <c r="AQ138" s="408">
        <f>IF(OR(Is_Loading,LEN($A138)=0),"",SWDATA!AJ123)</f>
        <v>0</v>
      </c>
      <c r="AR138" s="409">
        <f>IF(OR(Is_Loading,LEN($A138)=0),"",SWDATA!AK123)</f>
        <v>0</v>
      </c>
      <c r="AS138" s="409">
        <f>IF(OR(Is_Loading,LEN($A138)=0),"",SWDATA!AL123)</f>
        <v>0</v>
      </c>
      <c r="AT138" s="408" t="str">
        <f t="shared" si="1241"/>
        <v/>
      </c>
      <c r="AU138" s="408">
        <f>IF(OR(Is_Loading,LEN($A138)=0),"",SWDATA!AN123)</f>
        <v>0</v>
      </c>
      <c r="AV138" s="409">
        <f>IF(OR(Is_Loading,LEN($A138)=0),"",SWDATA!AO123)</f>
        <v>0</v>
      </c>
      <c r="AW138" s="409">
        <f>IF(OR(Is_Loading,LEN($A138)=0),"",SWDATA!AP123)</f>
        <v>0</v>
      </c>
      <c r="AX138" s="408" t="str">
        <f t="shared" si="1242"/>
        <v/>
      </c>
      <c r="AY138" s="408">
        <f>IF(OR(Is_Loading,LEN($A138)=0),"",SWDATA!AR123)</f>
        <v>0</v>
      </c>
      <c r="AZ138" s="409">
        <f>IF(OR(Is_Loading,LEN($A138)=0),"",SWDATA!AS123)</f>
        <v>0</v>
      </c>
      <c r="BA138" s="409">
        <f>IF(OR(Is_Loading,LEN($A138)=0),"",SWDATA!AT123)</f>
        <v>0</v>
      </c>
      <c r="BB138" s="408" t="str">
        <f t="shared" si="1243"/>
        <v/>
      </c>
      <c r="BC138" s="408">
        <f>IF(OR(Is_Loading,LEN($A138)=0),"",SWDATA!AV123)</f>
        <v>0</v>
      </c>
      <c r="BD138" s="409">
        <f>IF(OR(Is_Loading,LEN($A138)=0),"",SWDATA!AW123)</f>
        <v>0</v>
      </c>
      <c r="BE138" s="410">
        <f>IF(OR(Is_Loading,LEN($A138)=0),"",SWDATA!AX123)</f>
        <v>0</v>
      </c>
      <c r="BF138" s="411" t="str">
        <f t="shared" si="1244"/>
        <v/>
      </c>
      <c r="BG138" s="412"/>
      <c r="BH138" s="412"/>
      <c r="BI138" s="412"/>
      <c r="BJ138" s="412"/>
      <c r="BK138" s="412"/>
      <c r="BL138" s="412"/>
      <c r="BM138" s="412"/>
      <c r="BN138" s="412"/>
      <c r="BO138" s="412"/>
      <c r="BP138" s="412"/>
      <c r="BQ138" s="412"/>
      <c r="BR138" s="412"/>
      <c r="BS138" s="412"/>
      <c r="BT138" s="412"/>
      <c r="BU138" s="412"/>
      <c r="BV138" s="412"/>
      <c r="BW138" s="412"/>
      <c r="BX138" s="412"/>
      <c r="BY138" s="412"/>
      <c r="BZ138" s="412"/>
      <c r="CA138" s="412"/>
      <c r="CB138" s="412"/>
      <c r="CC138" s="412"/>
      <c r="CD138" s="412"/>
      <c r="CE138" s="412"/>
      <c r="CF138" s="412"/>
      <c r="CG138" s="412"/>
      <c r="CH138" s="412"/>
      <c r="CI138" s="412"/>
      <c r="CJ138" s="412"/>
      <c r="CK138" s="412"/>
      <c r="CL138" s="412"/>
      <c r="CM138" s="412"/>
      <c r="DO138" s="395"/>
      <c r="DP138" s="395"/>
      <c r="DQ138" s="395"/>
      <c r="DR138" s="395"/>
      <c r="DS138" s="413"/>
      <c r="DT138" s="414"/>
      <c r="DU138" s="415"/>
      <c r="DV138" s="415"/>
      <c r="DW138" s="415"/>
      <c r="DX138" s="415">
        <v>1</v>
      </c>
      <c r="DY138" s="415">
        <f t="shared" si="1868"/>
        <v>0</v>
      </c>
      <c r="DZ138" s="415">
        <f t="shared" si="1869"/>
        <v>0</v>
      </c>
      <c r="EA138" s="415">
        <f t="shared" si="1870"/>
        <v>1</v>
      </c>
      <c r="EB138" s="415">
        <f t="shared" si="1871"/>
        <v>0</v>
      </c>
      <c r="EC138" s="415">
        <f t="shared" si="1872"/>
        <v>0</v>
      </c>
      <c r="ED138" s="415">
        <f t="shared" si="1873"/>
        <v>1</v>
      </c>
      <c r="EE138" s="415">
        <f t="shared" si="1874"/>
        <v>0</v>
      </c>
      <c r="EF138" s="415">
        <f t="shared" si="1875"/>
        <v>0</v>
      </c>
      <c r="EG138" s="415">
        <f t="shared" si="1876"/>
        <v>1</v>
      </c>
      <c r="EH138" s="415">
        <f t="shared" si="1877"/>
        <v>0</v>
      </c>
      <c r="EI138" s="415">
        <f t="shared" si="1878"/>
        <v>0</v>
      </c>
      <c r="EJ138" s="415">
        <f t="shared" si="1879"/>
        <v>1</v>
      </c>
      <c r="EK138" s="415">
        <f t="shared" si="1880"/>
        <v>0</v>
      </c>
      <c r="EL138" s="415">
        <f t="shared" si="1881"/>
        <v>0</v>
      </c>
      <c r="EM138" s="415">
        <f t="shared" si="1882"/>
        <v>1</v>
      </c>
      <c r="EN138" s="415">
        <f t="shared" si="1883"/>
        <v>0</v>
      </c>
      <c r="EO138" s="415">
        <f t="shared" si="1884"/>
        <v>0</v>
      </c>
      <c r="EP138" s="415">
        <f t="shared" si="1885"/>
        <v>1</v>
      </c>
      <c r="EQ138" s="415">
        <f t="shared" si="1886"/>
        <v>0</v>
      </c>
      <c r="ER138" s="415">
        <f t="shared" si="1887"/>
        <v>0</v>
      </c>
      <c r="ES138" s="415">
        <f t="shared" si="1888"/>
        <v>1</v>
      </c>
      <c r="ET138" s="415">
        <f t="shared" si="1889"/>
        <v>0</v>
      </c>
      <c r="EU138" s="415">
        <f t="shared" si="1890"/>
        <v>0</v>
      </c>
      <c r="EV138" s="415">
        <f t="shared" si="1891"/>
        <v>1</v>
      </c>
      <c r="EW138" s="415">
        <f t="shared" si="1892"/>
        <v>0</v>
      </c>
      <c r="EX138" s="415">
        <f t="shared" si="1893"/>
        <v>0</v>
      </c>
      <c r="EY138" s="415">
        <f t="shared" si="1894"/>
        <v>1</v>
      </c>
      <c r="EZ138" s="415">
        <f t="shared" si="1895"/>
        <v>0</v>
      </c>
      <c r="FA138" s="415">
        <f t="shared" si="1896"/>
        <v>0</v>
      </c>
      <c r="FB138" s="415">
        <f t="shared" si="1897"/>
        <v>1</v>
      </c>
      <c r="FC138" s="415">
        <f t="shared" si="1898"/>
        <v>0</v>
      </c>
      <c r="FD138" s="415">
        <f t="shared" si="1899"/>
        <v>0</v>
      </c>
      <c r="FE138" s="416"/>
      <c r="FF138" s="413"/>
      <c r="FG138" s="413"/>
      <c r="FH138" s="413"/>
      <c r="FI138" s="413"/>
      <c r="FJ138" s="413"/>
      <c r="FK138" s="413"/>
      <c r="FL138" s="413"/>
      <c r="FM138" s="413"/>
      <c r="FN138" s="413"/>
      <c r="FO138" s="413"/>
      <c r="FP138" s="413"/>
      <c r="FQ138" s="413"/>
      <c r="FR138" s="413"/>
      <c r="FS138" s="413"/>
      <c r="FT138" s="413"/>
      <c r="FU138" s="413"/>
      <c r="FV138" s="413"/>
      <c r="FW138" s="413"/>
      <c r="FX138" s="413"/>
      <c r="FY138" s="413"/>
      <c r="FZ138" s="413"/>
      <c r="GA138" s="413"/>
      <c r="GB138" s="413"/>
      <c r="GC138" s="413"/>
      <c r="GD138" s="413"/>
      <c r="GE138" s="413"/>
      <c r="GF138" s="413"/>
      <c r="GG138" s="417"/>
      <c r="GH138" s="417"/>
      <c r="GI138" s="417"/>
      <c r="GJ138" s="417"/>
      <c r="GK138" s="417"/>
      <c r="GL138" s="417"/>
      <c r="GM138" s="417"/>
      <c r="GN138" s="417"/>
      <c r="GO138" s="417"/>
      <c r="GP138" s="417"/>
      <c r="GQ138" s="417"/>
      <c r="GR138" s="417"/>
      <c r="GS138" s="417"/>
      <c r="GT138" s="417"/>
      <c r="GU138" s="417"/>
      <c r="GV138" s="417"/>
      <c r="GW138" s="417"/>
      <c r="GX138" s="417"/>
      <c r="GY138" s="417"/>
      <c r="GZ138" s="417"/>
      <c r="HA138" s="417"/>
      <c r="HB138" s="417"/>
      <c r="HC138" s="417"/>
    </row>
    <row r="139" spans="1:211" s="347" customFormat="1" ht="15" customHeight="1" thickTop="1" x14ac:dyDescent="0.2">
      <c r="A139" s="192">
        <f>SWDATA!O124</f>
        <v>0</v>
      </c>
      <c r="B139" s="192">
        <f>SWDATA!M124</f>
        <v>0</v>
      </c>
      <c r="C139" s="201">
        <f>IF(AND(SWDATA!M124=1,SWDATA!Q124="promotions"),SWDATA!P124,0)</f>
        <v>0</v>
      </c>
      <c r="D139" s="200">
        <f>ROW(SWDATA!M124)</f>
        <v>124</v>
      </c>
      <c r="E139" s="202">
        <f t="shared" si="1900"/>
        <v>0</v>
      </c>
      <c r="F139" s="203">
        <f t="shared" si="1232"/>
        <v>1</v>
      </c>
      <c r="G139" s="192" t="str">
        <f t="shared" si="1233"/>
        <v/>
      </c>
      <c r="H139" s="311"/>
      <c r="I139" s="382"/>
      <c r="J139" s="237">
        <f t="shared" si="1234"/>
        <v>0</v>
      </c>
      <c r="K139" s="238" t="str">
        <f t="shared" si="1235"/>
        <v/>
      </c>
      <c r="L139" s="338"/>
      <c r="M139" s="340"/>
      <c r="N139" s="335" t="str">
        <f>IF(LEN(SWDATA!F124)=0,"",IF(LEN(SWDATA!G124)=0,"",IF($O$12="ID",MID(SWDATA!G124,FIND("|",SWDATA!G124)+1,FIND("~~",SWDATA!G124)-FIND("|",SWDATA!G124)-1),IF($O$12="Desc",RIGHT(SWDATA!G124,LEN(SWDATA!G124)-FIND("~~",SWDATA!G124)-1),RIGHT(SWDATA!G124,LEN(SWDATA!G124)-FIND("|",SWDATA!G124))))))</f>
        <v/>
      </c>
      <c r="O139" s="239" t="str">
        <f>IF(LEN(SWDATA!G124)=0,"",IF(LEN(SWDATA!H124)=0,"",IF($O$12="ID",MID(SWDATA!H124,FIND("|",SWDATA!H124)+1,FIND("~~",SWDATA!H124)-FIND("|",SWDATA!H124)-1),IF($O$12="Desc",RIGHT(SWDATA!H124,LEN(SWDATA!H124)-FIND("~~",SWDATA!H124)-1),RIGHT(SWDATA!H124,LEN(SWDATA!H124)-FIND("|",SWDATA!H124))))))</f>
        <v/>
      </c>
      <c r="P139" s="252" t="str">
        <f>IF(LEN(SWDATA!C124)=0,"",SWDATA!C124)</f>
        <v/>
      </c>
      <c r="Q139" s="310" t="str">
        <f t="shared" si="1159"/>
        <v/>
      </c>
      <c r="R139" s="223" t="s">
        <v>261</v>
      </c>
      <c r="S139" s="224" t="s">
        <v>485</v>
      </c>
      <c r="T139" s="224"/>
      <c r="U139" s="263" t="s">
        <v>583</v>
      </c>
      <c r="V139" s="205" t="s">
        <v>221</v>
      </c>
      <c r="W139" s="265">
        <f>IF(OR(Is_Loading,LEN($A139)=0),"",SWDATA!P124)</f>
        <v>0</v>
      </c>
      <c r="X139" s="266">
        <f>IF(OR(Is_Loading,LEN($A139)=0),"",SWDATA!Q124)</f>
        <v>0</v>
      </c>
      <c r="Y139" s="266">
        <f>IF(OR(Is_Loading,LEN($A139)=0),"",SWDATA!R124)</f>
        <v>0</v>
      </c>
      <c r="Z139" s="265" t="str">
        <f t="shared" ref="Z139" si="1903">IF($A139=0,"",CHOOSE($F139,SUM(W139:Y139),SUM(W139:Y139)/3,Y139))</f>
        <v/>
      </c>
      <c r="AA139" s="265">
        <f>IF(OR(Is_Loading,LEN($A139)=0),"",SWDATA!T124)</f>
        <v>0</v>
      </c>
      <c r="AB139" s="266">
        <f>IF(OR(Is_Loading,LEN($A139)=0),"",SWDATA!U124)</f>
        <v>0</v>
      </c>
      <c r="AC139" s="266">
        <f>IF(OR(Is_Loading,LEN($A139)=0),"",SWDATA!V124)</f>
        <v>0</v>
      </c>
      <c r="AD139" s="265" t="str">
        <f t="shared" si="1237"/>
        <v/>
      </c>
      <c r="AE139" s="265">
        <f>IF(OR(Is_Loading,LEN($A139)=0),"",SWDATA!X124)</f>
        <v>0</v>
      </c>
      <c r="AF139" s="266">
        <f>IF(OR(Is_Loading,LEN($A139)=0),"",SWDATA!Y124)</f>
        <v>0</v>
      </c>
      <c r="AG139" s="266">
        <f>IF(OR(Is_Loading,LEN($A139)=0),"",SWDATA!Z124)</f>
        <v>0</v>
      </c>
      <c r="AH139" s="265" t="str">
        <f t="shared" si="1238"/>
        <v/>
      </c>
      <c r="AI139" s="265">
        <f>IF(OR(Is_Loading,LEN($A139)=0),"",SWDATA!AB124)</f>
        <v>0</v>
      </c>
      <c r="AJ139" s="266">
        <f>IF(OR(Is_Loading,LEN($A139)=0),"",SWDATA!AC124)</f>
        <v>0</v>
      </c>
      <c r="AK139" s="266">
        <f>IF(OR(Is_Loading,LEN($A139)=0),"",SWDATA!AD124)</f>
        <v>0</v>
      </c>
      <c r="AL139" s="265" t="str">
        <f t="shared" si="1239"/>
        <v/>
      </c>
      <c r="AM139" s="265">
        <f>IF(OR(Is_Loading,LEN($A139)=0),"",SWDATA!AF124)</f>
        <v>0</v>
      </c>
      <c r="AN139" s="266">
        <f>IF(OR(Is_Loading,LEN($A139)=0),"",SWDATA!AG124)</f>
        <v>0</v>
      </c>
      <c r="AO139" s="320">
        <f>IF(OR(Is_Loading,LEN($A139)=0),"",SWDATA!AH124)</f>
        <v>0</v>
      </c>
      <c r="AP139" s="317" t="str">
        <f t="shared" si="1240"/>
        <v/>
      </c>
      <c r="AQ139" s="265">
        <f>IF(OR(Is_Loading,LEN($A139)=0),"",SWDATA!AJ124)</f>
        <v>0</v>
      </c>
      <c r="AR139" s="266">
        <f>IF(OR(Is_Loading,LEN($A139)=0),"",SWDATA!AK124)</f>
        <v>0</v>
      </c>
      <c r="AS139" s="266">
        <f>IF(OR(Is_Loading,LEN($A139)=0),"",SWDATA!AL124)</f>
        <v>0</v>
      </c>
      <c r="AT139" s="265" t="str">
        <f t="shared" si="1241"/>
        <v/>
      </c>
      <c r="AU139" s="265">
        <f>IF(OR(Is_Loading,LEN($A139)=0),"",SWDATA!AN124)</f>
        <v>0</v>
      </c>
      <c r="AV139" s="266">
        <f>IF(OR(Is_Loading,LEN($A139)=0),"",SWDATA!AO124)</f>
        <v>0</v>
      </c>
      <c r="AW139" s="266">
        <f>IF(OR(Is_Loading,LEN($A139)=0),"",SWDATA!AP124)</f>
        <v>0</v>
      </c>
      <c r="AX139" s="265" t="str">
        <f t="shared" si="1242"/>
        <v/>
      </c>
      <c r="AY139" s="265">
        <f>IF(OR(Is_Loading,LEN($A139)=0),"",SWDATA!AR124)</f>
        <v>0</v>
      </c>
      <c r="AZ139" s="266">
        <f>IF(OR(Is_Loading,LEN($A139)=0),"",SWDATA!AS124)</f>
        <v>0</v>
      </c>
      <c r="BA139" s="266">
        <f>IF(OR(Is_Loading,LEN($A139)=0),"",SWDATA!AT124)</f>
        <v>0</v>
      </c>
      <c r="BB139" s="265" t="str">
        <f t="shared" si="1243"/>
        <v/>
      </c>
      <c r="BC139" s="265">
        <f>IF(OR(Is_Loading,LEN($A139)=0),"",SWDATA!AV124)</f>
        <v>0</v>
      </c>
      <c r="BD139" s="266">
        <f>IF(OR(Is_Loading,LEN($A139)=0),"",SWDATA!AW124)</f>
        <v>0</v>
      </c>
      <c r="BE139" s="320">
        <f>IF(OR(Is_Loading,LEN($A139)=0),"",SWDATA!AX124)</f>
        <v>0</v>
      </c>
      <c r="BF139" s="317" t="str">
        <f t="shared" si="1244"/>
        <v/>
      </c>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s="201"/>
      <c r="CO139" s="201"/>
      <c r="CP139" s="201"/>
      <c r="CQ139" s="201"/>
      <c r="CR139" s="201"/>
      <c r="CS139" s="201"/>
      <c r="CT139" s="201"/>
      <c r="CU139" s="201"/>
      <c r="CV139" s="201"/>
      <c r="CW139" s="201"/>
      <c r="CX139" s="201"/>
      <c r="CY139" s="201"/>
      <c r="CZ139" s="201"/>
      <c r="DA139" s="201"/>
      <c r="DB139" s="201"/>
      <c r="DC139" s="201"/>
      <c r="DD139" s="201"/>
      <c r="DE139" s="201"/>
      <c r="DF139" s="201"/>
      <c r="DG139" s="201"/>
      <c r="DH139" s="201"/>
      <c r="DI139" s="201"/>
      <c r="DJ139" s="201"/>
      <c r="DK139" s="201"/>
      <c r="DL139" s="201"/>
      <c r="DM139" s="201"/>
      <c r="DN139" s="201"/>
      <c r="DO139" s="374"/>
      <c r="DP139" s="374"/>
      <c r="DQ139" s="374"/>
      <c r="DR139" s="374"/>
      <c r="DS139" s="361"/>
      <c r="DT139" s="375"/>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77"/>
      <c r="FF139" s="361"/>
      <c r="FG139" s="361"/>
      <c r="FH139" s="361"/>
      <c r="FI139" s="361"/>
      <c r="FJ139" s="361"/>
      <c r="FK139" s="361"/>
      <c r="FL139" s="361"/>
      <c r="FM139" s="361"/>
      <c r="FN139" s="361"/>
      <c r="FO139" s="361"/>
      <c r="FP139" s="361"/>
      <c r="FQ139" s="361"/>
      <c r="FR139" s="361"/>
      <c r="FS139" s="361"/>
      <c r="FT139" s="361"/>
      <c r="FU139" s="361"/>
      <c r="FV139" s="361"/>
      <c r="FW139" s="361"/>
      <c r="FX139" s="361"/>
      <c r="FY139" s="361"/>
      <c r="FZ139" s="361"/>
      <c r="GA139" s="361"/>
      <c r="GB139" s="361"/>
      <c r="GC139" s="361"/>
      <c r="GD139" s="361"/>
      <c r="GE139" s="361"/>
      <c r="GF139" s="361"/>
      <c r="GG139" s="297"/>
      <c r="GH139" s="297"/>
      <c r="GI139" s="297"/>
      <c r="GJ139" s="297"/>
      <c r="GK139" s="297"/>
      <c r="GL139" s="297"/>
      <c r="GM139" s="297"/>
      <c r="GN139" s="297"/>
      <c r="GO139" s="297"/>
      <c r="GP139" s="297"/>
      <c r="GQ139" s="297"/>
      <c r="GR139" s="297"/>
      <c r="GS139" s="297"/>
      <c r="GT139" s="297"/>
      <c r="GU139" s="297"/>
      <c r="GV139" s="297"/>
      <c r="GW139" s="297"/>
      <c r="GX139" s="297"/>
      <c r="GY139" s="297"/>
      <c r="GZ139" s="297"/>
      <c r="HA139" s="297"/>
      <c r="HB139" s="297"/>
      <c r="HC139" s="297"/>
    </row>
    <row r="140" spans="1:211" s="347" customFormat="1" ht="15" customHeight="1" x14ac:dyDescent="0.2">
      <c r="A140" s="192">
        <f>SWDATA!O125</f>
        <v>0</v>
      </c>
      <c r="B140" s="192">
        <f>SWDATA!M125</f>
        <v>0</v>
      </c>
      <c r="C140" s="201">
        <f>IF(AND(SWDATA!M125=1,SWDATA!Q125="promotions"),SWDATA!P125,0)</f>
        <v>0</v>
      </c>
      <c r="D140" s="200">
        <f>ROW(SWDATA!M125)</f>
        <v>125</v>
      </c>
      <c r="E140" s="202">
        <f t="shared" si="1900"/>
        <v>0</v>
      </c>
      <c r="F140" s="203">
        <f t="shared" si="1232"/>
        <v>1</v>
      </c>
      <c r="G140" s="192" t="str">
        <f t="shared" si="1233"/>
        <v/>
      </c>
      <c r="H140" s="204"/>
      <c r="I140" s="382"/>
      <c r="J140" s="237">
        <f t="shared" si="1234"/>
        <v>0</v>
      </c>
      <c r="K140" s="238" t="str">
        <f t="shared" si="1235"/>
        <v/>
      </c>
      <c r="L140" s="338"/>
      <c r="M140" s="341"/>
      <c r="N140" s="336" t="str">
        <f>IF(LEN(SWDATA!F125)=0,"",N139)</f>
        <v/>
      </c>
      <c r="O140" s="295" t="str">
        <f>IF(LEN(SWDATA!G125)=0,"",O139)</f>
        <v/>
      </c>
      <c r="P140" s="296" t="str">
        <f>IF(LEN(SWDATA!C125)=0,"",SWDATA!C125)</f>
        <v/>
      </c>
      <c r="Q140" s="310" t="str">
        <f t="shared" si="1159"/>
        <v/>
      </c>
      <c r="R140" s="223" t="s">
        <v>261</v>
      </c>
      <c r="S140" s="224" t="s">
        <v>485</v>
      </c>
      <c r="T140" s="224"/>
      <c r="U140" s="264" t="s">
        <v>580</v>
      </c>
      <c r="V140" s="205" t="s">
        <v>221</v>
      </c>
      <c r="W140" s="265">
        <f>IF(OR(Is_Loading,LEN($A140)=0),"",SWDATA!P125)</f>
        <v>0</v>
      </c>
      <c r="X140" s="266">
        <f>IF(OR(Is_Loading,LEN($A140)=0),"",SWDATA!Q125)</f>
        <v>0</v>
      </c>
      <c r="Y140" s="266">
        <f>IF(OR(Is_Loading,LEN($A140)=0),"",SWDATA!R125)</f>
        <v>0</v>
      </c>
      <c r="Z140" s="265" t="str">
        <f t="shared" ref="Z140:Z141" si="1904">IF($A140=0,"",CHOOSE($F140,SUM(W140:Y140),SUM(W140:Y140)/3,Y140))</f>
        <v/>
      </c>
      <c r="AA140" s="265">
        <f>IF(OR(Is_Loading,LEN($A140)=0),"",SWDATA!T125)</f>
        <v>0</v>
      </c>
      <c r="AB140" s="266">
        <f>IF(OR(Is_Loading,LEN($A140)=0),"",SWDATA!U125)</f>
        <v>0</v>
      </c>
      <c r="AC140" s="266">
        <f>IF(OR(Is_Loading,LEN($A140)=0),"",SWDATA!V125)</f>
        <v>0</v>
      </c>
      <c r="AD140" s="265" t="str">
        <f t="shared" si="1237"/>
        <v/>
      </c>
      <c r="AE140" s="265">
        <f>IF(OR(Is_Loading,LEN($A140)=0),"",SWDATA!X125)</f>
        <v>0</v>
      </c>
      <c r="AF140" s="266">
        <f>IF(OR(Is_Loading,LEN($A140)=0),"",SWDATA!Y125)</f>
        <v>0</v>
      </c>
      <c r="AG140" s="266">
        <f>IF(OR(Is_Loading,LEN($A140)=0),"",SWDATA!Z125)</f>
        <v>0</v>
      </c>
      <c r="AH140" s="265" t="str">
        <f t="shared" si="1238"/>
        <v/>
      </c>
      <c r="AI140" s="265">
        <f>IF(OR(Is_Loading,LEN($A140)=0),"",SWDATA!AB125)</f>
        <v>0</v>
      </c>
      <c r="AJ140" s="266">
        <f>IF(OR(Is_Loading,LEN($A140)=0),"",SWDATA!AC125)</f>
        <v>0</v>
      </c>
      <c r="AK140" s="266">
        <f>IF(OR(Is_Loading,LEN($A140)=0),"",SWDATA!AD125)</f>
        <v>0</v>
      </c>
      <c r="AL140" s="265" t="str">
        <f t="shared" si="1239"/>
        <v/>
      </c>
      <c r="AM140" s="265">
        <f>IF(OR(Is_Loading,LEN($A140)=0),"",SWDATA!AF125)</f>
        <v>0</v>
      </c>
      <c r="AN140" s="266">
        <f>IF(OR(Is_Loading,LEN($A140)=0),"",SWDATA!AG125)</f>
        <v>0</v>
      </c>
      <c r="AO140" s="320">
        <f>IF(OR(Is_Loading,LEN($A140)=0),"",SWDATA!AH125)</f>
        <v>0</v>
      </c>
      <c r="AP140" s="317" t="str">
        <f t="shared" si="1240"/>
        <v/>
      </c>
      <c r="AQ140" s="265">
        <f>IF(OR(Is_Loading,LEN($A140)=0),"",SWDATA!AJ125)</f>
        <v>0</v>
      </c>
      <c r="AR140" s="266">
        <f>IF(OR(Is_Loading,LEN($A140)=0),"",SWDATA!AK125)</f>
        <v>0</v>
      </c>
      <c r="AS140" s="266">
        <f>IF(OR(Is_Loading,LEN($A140)=0),"",SWDATA!AL125)</f>
        <v>0</v>
      </c>
      <c r="AT140" s="265" t="str">
        <f t="shared" si="1241"/>
        <v/>
      </c>
      <c r="AU140" s="265">
        <f>IF(OR(Is_Loading,LEN($A140)=0),"",SWDATA!AN125)</f>
        <v>0</v>
      </c>
      <c r="AV140" s="266">
        <f>IF(OR(Is_Loading,LEN($A140)=0),"",SWDATA!AO125)</f>
        <v>0</v>
      </c>
      <c r="AW140" s="266">
        <f>IF(OR(Is_Loading,LEN($A140)=0),"",SWDATA!AP125)</f>
        <v>0</v>
      </c>
      <c r="AX140" s="265" t="str">
        <f t="shared" si="1242"/>
        <v/>
      </c>
      <c r="AY140" s="265">
        <f>IF(OR(Is_Loading,LEN($A140)=0),"",SWDATA!AR125)</f>
        <v>0</v>
      </c>
      <c r="AZ140" s="266">
        <f>IF(OR(Is_Loading,LEN($A140)=0),"",SWDATA!AS125)</f>
        <v>0</v>
      </c>
      <c r="BA140" s="266">
        <f>IF(OR(Is_Loading,LEN($A140)=0),"",SWDATA!AT125)</f>
        <v>0</v>
      </c>
      <c r="BB140" s="265" t="str">
        <f t="shared" si="1243"/>
        <v/>
      </c>
      <c r="BC140" s="265">
        <f>IF(OR(Is_Loading,LEN($A140)=0),"",SWDATA!AV125)</f>
        <v>0</v>
      </c>
      <c r="BD140" s="266">
        <f>IF(OR(Is_Loading,LEN($A140)=0),"",SWDATA!AW125)</f>
        <v>0</v>
      </c>
      <c r="BE140" s="320">
        <f>IF(OR(Is_Loading,LEN($A140)=0),"",SWDATA!AX125)</f>
        <v>0</v>
      </c>
      <c r="BF140" s="317" t="str">
        <f t="shared" si="1244"/>
        <v/>
      </c>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s="201"/>
      <c r="CO140" s="201"/>
      <c r="CP140" s="201"/>
      <c r="CQ140" s="201"/>
      <c r="CR140" s="201"/>
      <c r="CS140" s="201"/>
      <c r="CT140" s="201"/>
      <c r="CU140" s="201"/>
      <c r="CV140" s="201"/>
      <c r="CW140" s="201"/>
      <c r="CX140" s="201"/>
      <c r="CY140" s="201"/>
      <c r="CZ140" s="201"/>
      <c r="DA140" s="201"/>
      <c r="DB140" s="201"/>
      <c r="DC140" s="201"/>
      <c r="DD140" s="201"/>
      <c r="DE140" s="201"/>
      <c r="DF140" s="201"/>
      <c r="DG140" s="201"/>
      <c r="DH140" s="201"/>
      <c r="DI140" s="201"/>
      <c r="DJ140" s="201"/>
      <c r="DK140" s="201"/>
      <c r="DL140" s="201"/>
      <c r="DM140" s="201"/>
      <c r="DN140" s="201"/>
      <c r="DO140" s="374"/>
      <c r="DP140" s="374"/>
      <c r="DQ140" s="374"/>
      <c r="DR140" s="374"/>
      <c r="DS140" s="361"/>
      <c r="DT140" s="361"/>
      <c r="DU140" s="364">
        <f t="shared" ref="DU140" si="1905">COLUMN(W138)</f>
        <v>23</v>
      </c>
      <c r="DV140" s="364">
        <f t="shared" ref="DV140" si="1906">SUM(DU140)+DV141+1</f>
        <v>24</v>
      </c>
      <c r="DW140" s="364">
        <f t="shared" ref="DW140" si="1907">SUM(DV140)+DW141+1</f>
        <v>25</v>
      </c>
      <c r="DX140" s="364">
        <f t="shared" ref="DX140" si="1908">SUM(DW140)+DX141+1</f>
        <v>27</v>
      </c>
      <c r="DY140" s="364">
        <f t="shared" ref="DY140" si="1909">SUM(DX140)+DY141+1</f>
        <v>28</v>
      </c>
      <c r="DZ140" s="364">
        <f t="shared" ref="DZ140" si="1910">SUM(DY140)+DZ141+1</f>
        <v>29</v>
      </c>
      <c r="EA140" s="364">
        <f t="shared" ref="EA140" si="1911">SUM(DZ140)+EA141+1</f>
        <v>31</v>
      </c>
      <c r="EB140" s="364">
        <f t="shared" ref="EB140" si="1912">SUM(EA140)+EB141+1</f>
        <v>32</v>
      </c>
      <c r="EC140" s="364">
        <f t="shared" ref="EC140" si="1913">SUM(EB140)+EC141+1</f>
        <v>33</v>
      </c>
      <c r="ED140" s="364">
        <f t="shared" ref="ED140" si="1914">SUM(EC140)+ED141+1</f>
        <v>35</v>
      </c>
      <c r="EE140" s="364">
        <f t="shared" ref="EE140" si="1915">SUM(ED140)+EE141+1</f>
        <v>36</v>
      </c>
      <c r="EF140" s="364">
        <f t="shared" ref="EF140" si="1916">SUM(EE140)+EF141+1</f>
        <v>37</v>
      </c>
      <c r="EG140" s="364">
        <f t="shared" ref="EG140" si="1917">SUM(EF140)+EG141+1</f>
        <v>39</v>
      </c>
      <c r="EH140" s="364">
        <f t="shared" ref="EH140" si="1918">SUM(EG140)+EH141+1</f>
        <v>40</v>
      </c>
      <c r="EI140" s="364">
        <f t="shared" ref="EI140" si="1919">SUM(EH140)+EI141+1</f>
        <v>41</v>
      </c>
      <c r="EJ140" s="364">
        <f t="shared" ref="EJ140" si="1920">SUM(EI140)+EJ141+1</f>
        <v>43</v>
      </c>
      <c r="EK140" s="364">
        <f t="shared" ref="EK140" si="1921">SUM(EJ140)+EK141+1</f>
        <v>44</v>
      </c>
      <c r="EL140" s="364">
        <f t="shared" ref="EL140" si="1922">SUM(EK140)+EL141+1</f>
        <v>45</v>
      </c>
      <c r="EM140" s="364">
        <f t="shared" ref="EM140" si="1923">SUM(EL140)+EM141+1</f>
        <v>47</v>
      </c>
      <c r="EN140" s="364">
        <f t="shared" ref="EN140" si="1924">SUM(EM140)+EN141+1</f>
        <v>48</v>
      </c>
      <c r="EO140" s="364">
        <f t="shared" ref="EO140" si="1925">SUM(EN140)+EO141+1</f>
        <v>49</v>
      </c>
      <c r="EP140" s="364">
        <f t="shared" ref="EP140" si="1926">SUM(EO140)+EP141+1</f>
        <v>51</v>
      </c>
      <c r="EQ140" s="364">
        <f t="shared" ref="EQ140" si="1927">SUM(EP140)+EQ141+1</f>
        <v>52</v>
      </c>
      <c r="ER140" s="364">
        <f t="shared" ref="ER140" si="1928">SUM(EQ140)+ER141+1</f>
        <v>53</v>
      </c>
      <c r="ES140" s="364">
        <f t="shared" ref="ES140" si="1929">SUM(ER140)+ES141+1</f>
        <v>55</v>
      </c>
      <c r="ET140" s="364">
        <f t="shared" ref="ET140" si="1930">SUM(ES140)+ET141+1</f>
        <v>56</v>
      </c>
      <c r="EU140" s="364">
        <f t="shared" ref="EU140" si="1931">SUM(ET140)+EU141+1</f>
        <v>57</v>
      </c>
      <c r="EV140" s="364">
        <f t="shared" ref="EV140" si="1932">SUM(EU140)+EV141+1</f>
        <v>59</v>
      </c>
      <c r="EW140" s="364">
        <f t="shared" ref="EW140" si="1933">SUM(EV140)+EW141+1</f>
        <v>60</v>
      </c>
      <c r="EX140" s="364">
        <f t="shared" ref="EX140" si="1934">SUM(EW140)+EX141+1</f>
        <v>61</v>
      </c>
      <c r="EY140" s="364">
        <f t="shared" ref="EY140" si="1935">SUM(EX140)+EY141+1</f>
        <v>63</v>
      </c>
      <c r="EZ140" s="364">
        <f t="shared" ref="EZ140" si="1936">SUM(EY140)+EZ141+1</f>
        <v>64</v>
      </c>
      <c r="FA140" s="364">
        <f t="shared" ref="FA140" si="1937">SUM(EZ140)+FA141+1</f>
        <v>65</v>
      </c>
      <c r="FB140" s="364">
        <f t="shared" ref="FB140" si="1938">SUM(FA140)+FB141+1</f>
        <v>67</v>
      </c>
      <c r="FC140" s="364">
        <f t="shared" ref="FC140" si="1939">SUM(FB140)+FC141+1</f>
        <v>68</v>
      </c>
      <c r="FD140" s="364">
        <f t="shared" ref="FD140" si="1940">SUM(FC140)+FD141+1</f>
        <v>69</v>
      </c>
      <c r="FE140" s="361"/>
      <c r="FF140" s="361"/>
      <c r="FG140" s="361"/>
      <c r="FH140" s="361"/>
      <c r="FI140" s="361"/>
      <c r="FJ140" s="361"/>
      <c r="FK140" s="361"/>
      <c r="FL140" s="361"/>
      <c r="FM140" s="361"/>
      <c r="FN140" s="361"/>
      <c r="FO140" s="361"/>
      <c r="FP140" s="361"/>
      <c r="FQ140" s="361"/>
      <c r="FR140" s="361"/>
      <c r="FS140" s="361"/>
      <c r="FT140" s="361"/>
      <c r="FU140" s="361"/>
      <c r="FV140" s="361"/>
      <c r="FW140" s="361"/>
      <c r="FX140" s="361"/>
      <c r="FY140" s="361"/>
      <c r="FZ140" s="361"/>
      <c r="GA140" s="361"/>
      <c r="GB140" s="361"/>
      <c r="GC140" s="361"/>
      <c r="GD140" s="361"/>
      <c r="GE140" s="361"/>
      <c r="GF140" s="361"/>
      <c r="GG140" s="297"/>
      <c r="GH140" s="297"/>
      <c r="GI140" s="297"/>
      <c r="GJ140" s="297"/>
      <c r="GK140" s="297"/>
      <c r="GL140" s="297"/>
      <c r="GM140" s="297"/>
      <c r="GN140" s="297"/>
      <c r="GO140" s="297"/>
      <c r="GP140" s="297"/>
      <c r="GQ140" s="297"/>
      <c r="GR140" s="297"/>
      <c r="GS140" s="297"/>
      <c r="GT140" s="297"/>
      <c r="GU140" s="297"/>
      <c r="GV140" s="297"/>
      <c r="GW140" s="297"/>
      <c r="GX140" s="297"/>
      <c r="GY140" s="297"/>
      <c r="GZ140" s="297"/>
    </row>
    <row r="141" spans="1:211" s="347" customFormat="1" ht="15" customHeight="1" thickBot="1" x14ac:dyDescent="0.25">
      <c r="A141" s="192">
        <f>SWDATA!O126</f>
        <v>0</v>
      </c>
      <c r="B141" s="192">
        <f>SWDATA!M126</f>
        <v>0</v>
      </c>
      <c r="C141" s="201">
        <f>IF(AND(SWDATA!M126=1,SWDATA!Q126="promotions"),SWDATA!P126,0)</f>
        <v>0</v>
      </c>
      <c r="D141" s="200">
        <f>ROW(SWDATA!M126)</f>
        <v>126</v>
      </c>
      <c r="E141" s="202">
        <f ca="1">IF(AND(B141=1,UPPER(HLOOKUP(D141,'Metrics &amp; Attributes View'!$13:$31,19,0))="SBOM"),1,0)</f>
        <v>0</v>
      </c>
      <c r="F141" s="203">
        <f t="shared" si="1232"/>
        <v>1</v>
      </c>
      <c r="G141" s="192" t="str">
        <f t="shared" si="1233"/>
        <v/>
      </c>
      <c r="H141" s="204"/>
      <c r="I141" s="382"/>
      <c r="J141" s="237">
        <f t="shared" si="1234"/>
        <v>0</v>
      </c>
      <c r="K141" s="238" t="str">
        <f t="shared" si="1235"/>
        <v/>
      </c>
      <c r="L141" s="338"/>
      <c r="M141" s="342"/>
      <c r="N141" s="336" t="str">
        <f>IF(LEN(SWDATA!F126)=0,"",N140)</f>
        <v/>
      </c>
      <c r="O141" s="295" t="str">
        <f>IF(LEN(SWDATA!G126)=0,"",O140)</f>
        <v/>
      </c>
      <c r="P141" s="296" t="str">
        <f>IF(LEN(SWDATA!C126)=0,"",SWDATA!C126)</f>
        <v/>
      </c>
      <c r="Q141" s="310" t="str">
        <f t="shared" si="1159"/>
        <v/>
      </c>
      <c r="R141" s="223" t="s">
        <v>262</v>
      </c>
      <c r="S141" s="224" t="s">
        <v>579</v>
      </c>
      <c r="T141" s="224"/>
      <c r="U141" s="263" t="s">
        <v>591</v>
      </c>
      <c r="V141" s="205" t="s">
        <v>221</v>
      </c>
      <c r="W141" s="265">
        <f>IF(OR(Is_Loading,LEN($A141)=0),"",SWDATA!P126)</f>
        <v>0</v>
      </c>
      <c r="X141" s="266">
        <f>IF(OR(Is_Loading,LEN($A141)=0),"",SWDATA!Q126)</f>
        <v>0</v>
      </c>
      <c r="Y141" s="266">
        <f>IF(OR(Is_Loading,LEN($A141)=0),"",SWDATA!R126)</f>
        <v>0</v>
      </c>
      <c r="Z141" s="265" t="str">
        <f t="shared" si="1904"/>
        <v/>
      </c>
      <c r="AA141" s="265">
        <f>IF(OR(Is_Loading,LEN($A141)=0),"",SWDATA!T126)</f>
        <v>0</v>
      </c>
      <c r="AB141" s="266">
        <f>IF(OR(Is_Loading,LEN($A141)=0),"",SWDATA!U126)</f>
        <v>0</v>
      </c>
      <c r="AC141" s="266">
        <f>IF(OR(Is_Loading,LEN($A141)=0),"",SWDATA!V126)</f>
        <v>0</v>
      </c>
      <c r="AD141" s="265" t="str">
        <f t="shared" si="1237"/>
        <v/>
      </c>
      <c r="AE141" s="265">
        <f>IF(OR(Is_Loading,LEN($A141)=0),"",SWDATA!X126)</f>
        <v>0</v>
      </c>
      <c r="AF141" s="266">
        <f>IF(OR(Is_Loading,LEN($A141)=0),"",SWDATA!Y126)</f>
        <v>0</v>
      </c>
      <c r="AG141" s="266">
        <f>IF(OR(Is_Loading,LEN($A141)=0),"",SWDATA!Z126)</f>
        <v>0</v>
      </c>
      <c r="AH141" s="265" t="str">
        <f t="shared" si="1238"/>
        <v/>
      </c>
      <c r="AI141" s="265">
        <f>IF(OR(Is_Loading,LEN($A141)=0),"",SWDATA!AB126)</f>
        <v>0</v>
      </c>
      <c r="AJ141" s="266">
        <f>IF(OR(Is_Loading,LEN($A141)=0),"",SWDATA!AC126)</f>
        <v>0</v>
      </c>
      <c r="AK141" s="266">
        <f>IF(OR(Is_Loading,LEN($A141)=0),"",SWDATA!AD126)</f>
        <v>0</v>
      </c>
      <c r="AL141" s="265" t="str">
        <f t="shared" si="1239"/>
        <v/>
      </c>
      <c r="AM141" s="265">
        <f>IF(OR(Is_Loading,LEN($A141)=0),"",SWDATA!AF126)</f>
        <v>0</v>
      </c>
      <c r="AN141" s="266">
        <f>IF(OR(Is_Loading,LEN($A141)=0),"",SWDATA!AG126)</f>
        <v>0</v>
      </c>
      <c r="AO141" s="320">
        <f>IF(OR(Is_Loading,LEN($A141)=0),"",SWDATA!AH126)</f>
        <v>0</v>
      </c>
      <c r="AP141" s="317" t="str">
        <f t="shared" si="1240"/>
        <v/>
      </c>
      <c r="AQ141" s="265">
        <f>IF(OR(Is_Loading,LEN($A141)=0),"",SWDATA!AJ126)</f>
        <v>0</v>
      </c>
      <c r="AR141" s="266">
        <f>IF(OR(Is_Loading,LEN($A141)=0),"",SWDATA!AK126)</f>
        <v>0</v>
      </c>
      <c r="AS141" s="266">
        <f>IF(OR(Is_Loading,LEN($A141)=0),"",SWDATA!AL126)</f>
        <v>0</v>
      </c>
      <c r="AT141" s="265" t="str">
        <f t="shared" si="1241"/>
        <v/>
      </c>
      <c r="AU141" s="265">
        <f>IF(OR(Is_Loading,LEN($A141)=0),"",SWDATA!AN126)</f>
        <v>0</v>
      </c>
      <c r="AV141" s="266">
        <f>IF(OR(Is_Loading,LEN($A141)=0),"",SWDATA!AO126)</f>
        <v>0</v>
      </c>
      <c r="AW141" s="266">
        <f>IF(OR(Is_Loading,LEN($A141)=0),"",SWDATA!AP126)</f>
        <v>0</v>
      </c>
      <c r="AX141" s="265" t="str">
        <f t="shared" si="1242"/>
        <v/>
      </c>
      <c r="AY141" s="265">
        <f>IF(OR(Is_Loading,LEN($A141)=0),"",SWDATA!AR126)</f>
        <v>0</v>
      </c>
      <c r="AZ141" s="266">
        <f>IF(OR(Is_Loading,LEN($A141)=0),"",SWDATA!AS126)</f>
        <v>0</v>
      </c>
      <c r="BA141" s="266">
        <f>IF(OR(Is_Loading,LEN($A141)=0),"",SWDATA!AT126)</f>
        <v>0</v>
      </c>
      <c r="BB141" s="265" t="str">
        <f t="shared" si="1243"/>
        <v/>
      </c>
      <c r="BC141" s="265">
        <f>IF(OR(Is_Loading,LEN($A141)=0),"",SWDATA!AV126)</f>
        <v>0</v>
      </c>
      <c r="BD141" s="266">
        <f>IF(OR(Is_Loading,LEN($A141)=0),"",SWDATA!AW126)</f>
        <v>0</v>
      </c>
      <c r="BE141" s="320">
        <f>IF(OR(Is_Loading,LEN($A141)=0),"",SWDATA!AX126)</f>
        <v>0</v>
      </c>
      <c r="BF141" s="317" t="str">
        <f t="shared" si="1244"/>
        <v/>
      </c>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s="201"/>
      <c r="CO141" s="201"/>
      <c r="CP141" s="201"/>
      <c r="CQ141" s="201"/>
      <c r="CR141" s="201"/>
      <c r="CS141" s="201"/>
      <c r="CT141" s="201"/>
      <c r="CU141" s="201"/>
      <c r="CV141" s="201"/>
      <c r="CW141" s="201"/>
      <c r="CX141" s="201"/>
      <c r="CY141" s="201"/>
      <c r="CZ141" s="201"/>
      <c r="DA141" s="201"/>
      <c r="DB141" s="201"/>
      <c r="DC141" s="201"/>
      <c r="DD141" s="201"/>
      <c r="DE141" s="201"/>
      <c r="DF141" s="201"/>
      <c r="DG141" s="201"/>
      <c r="DH141" s="201"/>
      <c r="DI141" s="201"/>
      <c r="DJ141" s="201"/>
      <c r="DK141" s="201"/>
      <c r="DL141" s="201"/>
      <c r="DM141" s="201"/>
      <c r="DN141" s="201"/>
      <c r="DO141" s="374"/>
      <c r="DP141" s="374"/>
      <c r="DQ141" s="374"/>
      <c r="DR141" s="374"/>
      <c r="DS141" s="361"/>
      <c r="DT141" s="375"/>
      <c r="DU141" s="364"/>
      <c r="DV141" s="364"/>
      <c r="DW141" s="364"/>
      <c r="DX141" s="364">
        <v>1</v>
      </c>
      <c r="DY141" s="364">
        <f t="shared" ref="DY141:DY143" si="1941">DV141</f>
        <v>0</v>
      </c>
      <c r="DZ141" s="364">
        <f t="shared" ref="DZ141:DZ143" si="1942">DW141</f>
        <v>0</v>
      </c>
      <c r="EA141" s="364">
        <f t="shared" ref="EA141:EA143" si="1943">DX141</f>
        <v>1</v>
      </c>
      <c r="EB141" s="364">
        <f t="shared" ref="EB141:EB143" si="1944">DY141</f>
        <v>0</v>
      </c>
      <c r="EC141" s="364">
        <f t="shared" ref="EC141:EC143" si="1945">DZ141</f>
        <v>0</v>
      </c>
      <c r="ED141" s="364">
        <f t="shared" ref="ED141:ED143" si="1946">EA141</f>
        <v>1</v>
      </c>
      <c r="EE141" s="364">
        <f t="shared" ref="EE141:EE143" si="1947">EB141</f>
        <v>0</v>
      </c>
      <c r="EF141" s="364">
        <f t="shared" ref="EF141:EF143" si="1948">EC141</f>
        <v>0</v>
      </c>
      <c r="EG141" s="364">
        <f t="shared" ref="EG141:EG143" si="1949">ED141</f>
        <v>1</v>
      </c>
      <c r="EH141" s="364">
        <f t="shared" ref="EH141:EH143" si="1950">EE141</f>
        <v>0</v>
      </c>
      <c r="EI141" s="364">
        <f t="shared" ref="EI141:EI143" si="1951">EF141</f>
        <v>0</v>
      </c>
      <c r="EJ141" s="364">
        <f t="shared" ref="EJ141:EJ143" si="1952">EG141</f>
        <v>1</v>
      </c>
      <c r="EK141" s="364">
        <f t="shared" ref="EK141:EK143" si="1953">EH141</f>
        <v>0</v>
      </c>
      <c r="EL141" s="364">
        <f t="shared" ref="EL141:EL143" si="1954">EI141</f>
        <v>0</v>
      </c>
      <c r="EM141" s="364">
        <f t="shared" ref="EM141:EM143" si="1955">EJ141</f>
        <v>1</v>
      </c>
      <c r="EN141" s="364">
        <f t="shared" ref="EN141:EN143" si="1956">EK141</f>
        <v>0</v>
      </c>
      <c r="EO141" s="364">
        <f t="shared" ref="EO141:EO143" si="1957">EL141</f>
        <v>0</v>
      </c>
      <c r="EP141" s="364">
        <f t="shared" ref="EP141:EP143" si="1958">EM141</f>
        <v>1</v>
      </c>
      <c r="EQ141" s="364">
        <f t="shared" ref="EQ141:EQ143" si="1959">EN141</f>
        <v>0</v>
      </c>
      <c r="ER141" s="364">
        <f t="shared" ref="ER141:ER143" si="1960">EO141</f>
        <v>0</v>
      </c>
      <c r="ES141" s="364">
        <f t="shared" ref="ES141:ES143" si="1961">EP141</f>
        <v>1</v>
      </c>
      <c r="ET141" s="364">
        <f t="shared" ref="ET141:ET143" si="1962">EQ141</f>
        <v>0</v>
      </c>
      <c r="EU141" s="364">
        <f t="shared" ref="EU141:EU143" si="1963">ER141</f>
        <v>0</v>
      </c>
      <c r="EV141" s="364">
        <f t="shared" ref="EV141:EV143" si="1964">ES141</f>
        <v>1</v>
      </c>
      <c r="EW141" s="364">
        <f t="shared" ref="EW141:EW143" si="1965">ET141</f>
        <v>0</v>
      </c>
      <c r="EX141" s="364">
        <f t="shared" ref="EX141:EX143" si="1966">EU141</f>
        <v>0</v>
      </c>
      <c r="EY141" s="364">
        <f t="shared" ref="EY141:EY143" si="1967">EV141</f>
        <v>1</v>
      </c>
      <c r="EZ141" s="364">
        <f t="shared" ref="EZ141:EZ143" si="1968">EW141</f>
        <v>0</v>
      </c>
      <c r="FA141" s="364">
        <f t="shared" ref="FA141:FA143" si="1969">EX141</f>
        <v>0</v>
      </c>
      <c r="FB141" s="364">
        <f t="shared" ref="FB141:FB143" si="1970">EY141</f>
        <v>1</v>
      </c>
      <c r="FC141" s="364">
        <f t="shared" ref="FC141:FC143" si="1971">EZ141</f>
        <v>0</v>
      </c>
      <c r="FD141" s="364">
        <f t="shared" ref="FD141:FD143" si="1972">FA141</f>
        <v>0</v>
      </c>
      <c r="FE141" s="377"/>
      <c r="FF141" s="361"/>
      <c r="FG141" s="361"/>
      <c r="FH141" s="361"/>
      <c r="FI141" s="361"/>
      <c r="FJ141" s="361"/>
      <c r="FK141" s="361"/>
      <c r="FL141" s="361"/>
      <c r="FM141" s="361"/>
      <c r="FN141" s="361"/>
      <c r="FO141" s="361"/>
      <c r="FP141" s="361"/>
      <c r="FQ141" s="361"/>
      <c r="FR141" s="361"/>
      <c r="FS141" s="361"/>
      <c r="FT141" s="361"/>
      <c r="FU141" s="361"/>
      <c r="FV141" s="361"/>
      <c r="FW141" s="361"/>
      <c r="FX141" s="361"/>
      <c r="FY141" s="361"/>
      <c r="FZ141" s="361"/>
      <c r="GA141" s="361"/>
      <c r="GB141" s="361"/>
      <c r="GC141" s="361"/>
      <c r="GD141" s="361"/>
      <c r="GE141" s="361"/>
      <c r="GF141" s="361"/>
      <c r="GG141" s="297"/>
      <c r="GH141" s="297"/>
      <c r="GI141" s="297"/>
      <c r="GJ141" s="297"/>
      <c r="GK141" s="297"/>
      <c r="GL141" s="297"/>
      <c r="GM141" s="297"/>
      <c r="GN141" s="297"/>
      <c r="GO141" s="297"/>
      <c r="GP141" s="297"/>
      <c r="GQ141" s="297"/>
      <c r="GR141" s="297"/>
      <c r="GS141" s="297"/>
      <c r="GT141" s="297"/>
      <c r="GU141" s="297"/>
      <c r="GV141" s="297"/>
      <c r="GW141" s="297"/>
      <c r="GX141" s="297"/>
      <c r="GY141" s="297"/>
      <c r="GZ141" s="297"/>
      <c r="HA141" s="297"/>
      <c r="HB141" s="297"/>
      <c r="HC141" s="297"/>
    </row>
    <row r="142" spans="1:211" s="347" customFormat="1" ht="15" customHeight="1" thickTop="1" x14ac:dyDescent="0.2">
      <c r="A142" s="192">
        <f>SWDATA!O127</f>
        <v>0</v>
      </c>
      <c r="B142" s="192">
        <f>SWDATA!M127</f>
        <v>0</v>
      </c>
      <c r="C142" s="201">
        <f>IF(AND(SWDATA!M127=1,SWDATA!Q127="promotions"),SWDATA!P127,0)</f>
        <v>0</v>
      </c>
      <c r="D142" s="200">
        <f>ROW(SWDATA!M127)</f>
        <v>127</v>
      </c>
      <c r="E142" s="202">
        <f t="shared" ref="E142:E145" si="1973">B142</f>
        <v>0</v>
      </c>
      <c r="F142" s="203">
        <f t="shared" si="1232"/>
        <v>1</v>
      </c>
      <c r="G142" s="192" t="str">
        <f t="shared" si="1233"/>
        <v/>
      </c>
      <c r="H142" s="204"/>
      <c r="I142" s="382"/>
      <c r="J142" s="237">
        <f t="shared" si="1234"/>
        <v>0</v>
      </c>
      <c r="K142" s="238" t="str">
        <f t="shared" si="1235"/>
        <v/>
      </c>
      <c r="L142" s="338"/>
      <c r="M142" s="341"/>
      <c r="N142" s="336" t="str">
        <f>IF(LEN(SWDATA!F127)=0,"",N141)</f>
        <v/>
      </c>
      <c r="O142" s="295" t="str">
        <f>IF(LEN(SWDATA!G127)=0,"",O141)</f>
        <v/>
      </c>
      <c r="P142" s="296" t="str">
        <f>IF(LEN(SWDATA!C127)=0,"",SWDATA!C127)</f>
        <v/>
      </c>
      <c r="Q142" s="310" t="str">
        <f t="shared" si="1159"/>
        <v/>
      </c>
      <c r="R142" s="223" t="s">
        <v>261</v>
      </c>
      <c r="S142" s="224" t="s">
        <v>485</v>
      </c>
      <c r="T142" s="224"/>
      <c r="U142" s="264" t="s">
        <v>581</v>
      </c>
      <c r="V142" s="205" t="s">
        <v>221</v>
      </c>
      <c r="W142" s="265">
        <f>IF(OR(Is_Loading,LEN($A142)=0),"",SWDATA!P127)</f>
        <v>0</v>
      </c>
      <c r="X142" s="266">
        <f>IF(OR(Is_Loading,LEN($A142)=0),"",SWDATA!Q127)</f>
        <v>0</v>
      </c>
      <c r="Y142" s="266">
        <f>IF(OR(Is_Loading,LEN($A142)=0),"",SWDATA!R127)</f>
        <v>0</v>
      </c>
      <c r="Z142" s="265" t="str">
        <f t="shared" ref="Z142" si="1974">IF($A142=0,"",CHOOSE($F142,SUM(W142:Y142),SUM(W142:Y142)/3,Y142))</f>
        <v/>
      </c>
      <c r="AA142" s="265">
        <f>IF(OR(Is_Loading,LEN($A142)=0),"",SWDATA!T127)</f>
        <v>0</v>
      </c>
      <c r="AB142" s="266">
        <f>IF(OR(Is_Loading,LEN($A142)=0),"",SWDATA!U127)</f>
        <v>0</v>
      </c>
      <c r="AC142" s="266">
        <f>IF(OR(Is_Loading,LEN($A142)=0),"",SWDATA!V127)</f>
        <v>0</v>
      </c>
      <c r="AD142" s="265" t="str">
        <f t="shared" si="1237"/>
        <v/>
      </c>
      <c r="AE142" s="265">
        <f>IF(OR(Is_Loading,LEN($A142)=0),"",SWDATA!X127)</f>
        <v>0</v>
      </c>
      <c r="AF142" s="266">
        <f>IF(OR(Is_Loading,LEN($A142)=0),"",SWDATA!Y127)</f>
        <v>0</v>
      </c>
      <c r="AG142" s="266">
        <f>IF(OR(Is_Loading,LEN($A142)=0),"",SWDATA!Z127)</f>
        <v>0</v>
      </c>
      <c r="AH142" s="265" t="str">
        <f t="shared" si="1238"/>
        <v/>
      </c>
      <c r="AI142" s="265">
        <f>IF(OR(Is_Loading,LEN($A142)=0),"",SWDATA!AB127)</f>
        <v>0</v>
      </c>
      <c r="AJ142" s="266">
        <f>IF(OR(Is_Loading,LEN($A142)=0),"",SWDATA!AC127)</f>
        <v>0</v>
      </c>
      <c r="AK142" s="266">
        <f>IF(OR(Is_Loading,LEN($A142)=0),"",SWDATA!AD127)</f>
        <v>0</v>
      </c>
      <c r="AL142" s="265" t="str">
        <f t="shared" si="1239"/>
        <v/>
      </c>
      <c r="AM142" s="265">
        <f>IF(OR(Is_Loading,LEN($A142)=0),"",SWDATA!AF127)</f>
        <v>0</v>
      </c>
      <c r="AN142" s="266">
        <f>IF(OR(Is_Loading,LEN($A142)=0),"",SWDATA!AG127)</f>
        <v>0</v>
      </c>
      <c r="AO142" s="320">
        <f>IF(OR(Is_Loading,LEN($A142)=0),"",SWDATA!AH127)</f>
        <v>0</v>
      </c>
      <c r="AP142" s="317" t="str">
        <f t="shared" si="1240"/>
        <v/>
      </c>
      <c r="AQ142" s="265">
        <f>IF(OR(Is_Loading,LEN($A142)=0),"",SWDATA!AJ127)</f>
        <v>0</v>
      </c>
      <c r="AR142" s="266">
        <f>IF(OR(Is_Loading,LEN($A142)=0),"",SWDATA!AK127)</f>
        <v>0</v>
      </c>
      <c r="AS142" s="266">
        <f>IF(OR(Is_Loading,LEN($A142)=0),"",SWDATA!AL127)</f>
        <v>0</v>
      </c>
      <c r="AT142" s="265" t="str">
        <f t="shared" si="1241"/>
        <v/>
      </c>
      <c r="AU142" s="265">
        <f>IF(OR(Is_Loading,LEN($A142)=0),"",SWDATA!AN127)</f>
        <v>0</v>
      </c>
      <c r="AV142" s="266">
        <f>IF(OR(Is_Loading,LEN($A142)=0),"",SWDATA!AO127)</f>
        <v>0</v>
      </c>
      <c r="AW142" s="266">
        <f>IF(OR(Is_Loading,LEN($A142)=0),"",SWDATA!AP127)</f>
        <v>0</v>
      </c>
      <c r="AX142" s="265" t="str">
        <f t="shared" si="1242"/>
        <v/>
      </c>
      <c r="AY142" s="265">
        <f>IF(OR(Is_Loading,LEN($A142)=0),"",SWDATA!AR127)</f>
        <v>0</v>
      </c>
      <c r="AZ142" s="266">
        <f>IF(OR(Is_Loading,LEN($A142)=0),"",SWDATA!AS127)</f>
        <v>0</v>
      </c>
      <c r="BA142" s="266">
        <f>IF(OR(Is_Loading,LEN($A142)=0),"",SWDATA!AT127)</f>
        <v>0</v>
      </c>
      <c r="BB142" s="265" t="str">
        <f t="shared" si="1243"/>
        <v/>
      </c>
      <c r="BC142" s="265">
        <f>IF(OR(Is_Loading,LEN($A142)=0),"",SWDATA!AV127)</f>
        <v>0</v>
      </c>
      <c r="BD142" s="266">
        <f>IF(OR(Is_Loading,LEN($A142)=0),"",SWDATA!AW127)</f>
        <v>0</v>
      </c>
      <c r="BE142" s="320">
        <f>IF(OR(Is_Loading,LEN($A142)=0),"",SWDATA!AX127)</f>
        <v>0</v>
      </c>
      <c r="BF142" s="317" t="str">
        <f t="shared" si="1244"/>
        <v/>
      </c>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s="201"/>
      <c r="CO142" s="201"/>
      <c r="CP142" s="201"/>
      <c r="CQ142" s="201"/>
      <c r="CR142" s="201"/>
      <c r="CS142" s="201"/>
      <c r="CT142" s="201"/>
      <c r="CU142" s="201"/>
      <c r="CV142" s="201"/>
      <c r="CW142" s="201"/>
      <c r="CX142" s="201"/>
      <c r="CY142" s="201"/>
      <c r="CZ142" s="201"/>
      <c r="DA142" s="201"/>
      <c r="DB142" s="201"/>
      <c r="DC142" s="201"/>
      <c r="DD142" s="201"/>
      <c r="DE142" s="201"/>
      <c r="DF142" s="201"/>
      <c r="DG142" s="201"/>
      <c r="DH142" s="201"/>
      <c r="DI142" s="201"/>
      <c r="DJ142" s="201"/>
      <c r="DK142" s="201"/>
      <c r="DL142" s="201"/>
      <c r="DM142" s="201"/>
      <c r="DN142" s="201"/>
      <c r="DO142" s="374"/>
      <c r="DP142" s="374"/>
      <c r="DQ142" s="374"/>
      <c r="DR142" s="374"/>
      <c r="DS142" s="361"/>
      <c r="DT142" s="361"/>
      <c r="DU142" s="364"/>
      <c r="DV142" s="364"/>
      <c r="DW142" s="364"/>
      <c r="DX142" s="364">
        <v>1</v>
      </c>
      <c r="DY142" s="364">
        <f t="shared" si="1941"/>
        <v>0</v>
      </c>
      <c r="DZ142" s="364">
        <f t="shared" si="1942"/>
        <v>0</v>
      </c>
      <c r="EA142" s="364">
        <f t="shared" si="1943"/>
        <v>1</v>
      </c>
      <c r="EB142" s="364">
        <f t="shared" si="1944"/>
        <v>0</v>
      </c>
      <c r="EC142" s="364">
        <f t="shared" si="1945"/>
        <v>0</v>
      </c>
      <c r="ED142" s="364">
        <f t="shared" si="1946"/>
        <v>1</v>
      </c>
      <c r="EE142" s="364">
        <f t="shared" si="1947"/>
        <v>0</v>
      </c>
      <c r="EF142" s="364">
        <f t="shared" si="1948"/>
        <v>0</v>
      </c>
      <c r="EG142" s="364">
        <f t="shared" si="1949"/>
        <v>1</v>
      </c>
      <c r="EH142" s="364">
        <f t="shared" si="1950"/>
        <v>0</v>
      </c>
      <c r="EI142" s="364">
        <f t="shared" si="1951"/>
        <v>0</v>
      </c>
      <c r="EJ142" s="364">
        <f t="shared" si="1952"/>
        <v>1</v>
      </c>
      <c r="EK142" s="364">
        <f t="shared" si="1953"/>
        <v>0</v>
      </c>
      <c r="EL142" s="364">
        <f t="shared" si="1954"/>
        <v>0</v>
      </c>
      <c r="EM142" s="364">
        <f t="shared" si="1955"/>
        <v>1</v>
      </c>
      <c r="EN142" s="364">
        <f t="shared" si="1956"/>
        <v>0</v>
      </c>
      <c r="EO142" s="364">
        <f t="shared" si="1957"/>
        <v>0</v>
      </c>
      <c r="EP142" s="364">
        <f t="shared" si="1958"/>
        <v>1</v>
      </c>
      <c r="EQ142" s="364">
        <f t="shared" si="1959"/>
        <v>0</v>
      </c>
      <c r="ER142" s="364">
        <f t="shared" si="1960"/>
        <v>0</v>
      </c>
      <c r="ES142" s="364">
        <f t="shared" si="1961"/>
        <v>1</v>
      </c>
      <c r="ET142" s="364">
        <f t="shared" si="1962"/>
        <v>0</v>
      </c>
      <c r="EU142" s="364">
        <f t="shared" si="1963"/>
        <v>0</v>
      </c>
      <c r="EV142" s="364">
        <f t="shared" si="1964"/>
        <v>1</v>
      </c>
      <c r="EW142" s="364">
        <f t="shared" si="1965"/>
        <v>0</v>
      </c>
      <c r="EX142" s="364">
        <f t="shared" si="1966"/>
        <v>0</v>
      </c>
      <c r="EY142" s="364">
        <f t="shared" si="1967"/>
        <v>1</v>
      </c>
      <c r="EZ142" s="364">
        <f t="shared" si="1968"/>
        <v>0</v>
      </c>
      <c r="FA142" s="364">
        <f t="shared" si="1969"/>
        <v>0</v>
      </c>
      <c r="FB142" s="364">
        <f t="shared" si="1970"/>
        <v>1</v>
      </c>
      <c r="FC142" s="364">
        <f t="shared" si="1971"/>
        <v>0</v>
      </c>
      <c r="FD142" s="364">
        <f t="shared" si="1972"/>
        <v>0</v>
      </c>
      <c r="FE142" s="361"/>
      <c r="FF142" s="361"/>
      <c r="FG142" s="361"/>
      <c r="FH142" s="361"/>
      <c r="FI142" s="361"/>
      <c r="FJ142" s="361"/>
      <c r="FK142" s="361"/>
      <c r="FL142" s="361"/>
      <c r="FM142" s="361"/>
      <c r="FN142" s="361"/>
      <c r="FO142" s="361"/>
      <c r="FP142" s="361"/>
      <c r="FQ142" s="361"/>
      <c r="FR142" s="361"/>
      <c r="FS142" s="361"/>
      <c r="FT142" s="361"/>
      <c r="FU142" s="361"/>
      <c r="FV142" s="361"/>
      <c r="FW142" s="361"/>
      <c r="FX142" s="361"/>
      <c r="FY142" s="361"/>
      <c r="FZ142" s="361"/>
      <c r="GA142" s="361"/>
      <c r="GB142" s="361"/>
      <c r="GC142" s="361"/>
      <c r="GD142" s="361"/>
      <c r="GE142" s="361"/>
      <c r="GF142" s="361"/>
      <c r="GG142" s="297"/>
      <c r="GH142" s="297"/>
      <c r="GI142" s="297"/>
      <c r="GJ142" s="297"/>
      <c r="GK142" s="297"/>
      <c r="GL142" s="297"/>
      <c r="GM142" s="297"/>
      <c r="GN142" s="297"/>
      <c r="GO142" s="297"/>
      <c r="GP142" s="297"/>
      <c r="GQ142" s="297"/>
      <c r="GR142" s="297"/>
      <c r="GS142" s="297"/>
      <c r="GT142" s="297"/>
      <c r="GU142" s="297"/>
      <c r="GV142" s="297"/>
      <c r="GW142" s="297"/>
      <c r="GX142" s="297"/>
      <c r="GY142" s="297"/>
      <c r="GZ142" s="297"/>
    </row>
    <row r="143" spans="1:211" s="390" customFormat="1" ht="15" customHeight="1" thickBot="1" x14ac:dyDescent="0.25">
      <c r="A143" s="389">
        <f>SWDATA!O128</f>
        <v>0</v>
      </c>
      <c r="B143" s="389">
        <f>SWDATA!M128</f>
        <v>0</v>
      </c>
      <c r="C143" s="390">
        <f>IF(AND(SWDATA!M128=1,SWDATA!Q128="promotions"),SWDATA!P128,0)</f>
        <v>0</v>
      </c>
      <c r="D143" s="391">
        <f>ROW(SWDATA!M128)</f>
        <v>128</v>
      </c>
      <c r="E143" s="392">
        <f t="shared" si="1973"/>
        <v>0</v>
      </c>
      <c r="F143" s="393">
        <f t="shared" si="1232"/>
        <v>1</v>
      </c>
      <c r="G143" s="389" t="str">
        <f t="shared" si="1233"/>
        <v/>
      </c>
      <c r="H143" s="394"/>
      <c r="I143" s="395"/>
      <c r="J143" s="396">
        <f t="shared" si="1234"/>
        <v>0</v>
      </c>
      <c r="K143" s="397" t="str">
        <f t="shared" si="1235"/>
        <v/>
      </c>
      <c r="L143" s="398"/>
      <c r="M143" s="399"/>
      <c r="N143" s="400" t="str">
        <f>IF(LEN(SWDATA!F128)=0,"",N142)</f>
        <v/>
      </c>
      <c r="O143" s="401" t="str">
        <f>IF(LEN(SWDATA!G128)=0,"",O142)</f>
        <v/>
      </c>
      <c r="P143" s="402" t="str">
        <f>IF(LEN(SWDATA!C128)=0,"",SWDATA!C128)</f>
        <v/>
      </c>
      <c r="Q143" s="403" t="str">
        <f t="shared" si="1159"/>
        <v/>
      </c>
      <c r="R143" s="404" t="s">
        <v>261</v>
      </c>
      <c r="S143" s="405" t="s">
        <v>485</v>
      </c>
      <c r="T143" s="405"/>
      <c r="U143" s="406" t="s">
        <v>590</v>
      </c>
      <c r="V143" s="407" t="s">
        <v>221</v>
      </c>
      <c r="W143" s="408">
        <f>IF(OR(Is_Loading,LEN($A143)=0),"",SWDATA!P128)</f>
        <v>0</v>
      </c>
      <c r="X143" s="409">
        <f>IF(OR(Is_Loading,LEN($A143)=0),"",SWDATA!Q128)</f>
        <v>0</v>
      </c>
      <c r="Y143" s="409">
        <f>IF(OR(Is_Loading,LEN($A143)=0),"",SWDATA!R128)</f>
        <v>0</v>
      </c>
      <c r="Z143" s="408" t="str">
        <f t="shared" ref="Z143" si="1975">IF($A143=0,"",CHOOSE($F143,SUM(W143:Y143),SUM(W143:Y143)/3,Y143))</f>
        <v/>
      </c>
      <c r="AA143" s="408">
        <f>IF(OR(Is_Loading,LEN($A143)=0),"",SWDATA!T128)</f>
        <v>0</v>
      </c>
      <c r="AB143" s="409">
        <f>IF(OR(Is_Loading,LEN($A143)=0),"",SWDATA!U128)</f>
        <v>0</v>
      </c>
      <c r="AC143" s="409">
        <f>IF(OR(Is_Loading,LEN($A143)=0),"",SWDATA!V128)</f>
        <v>0</v>
      </c>
      <c r="AD143" s="408" t="str">
        <f t="shared" si="1237"/>
        <v/>
      </c>
      <c r="AE143" s="408">
        <f>IF(OR(Is_Loading,LEN($A143)=0),"",SWDATA!X128)</f>
        <v>0</v>
      </c>
      <c r="AF143" s="409">
        <f>IF(OR(Is_Loading,LEN($A143)=0),"",SWDATA!Y128)</f>
        <v>0</v>
      </c>
      <c r="AG143" s="409">
        <f>IF(OR(Is_Loading,LEN($A143)=0),"",SWDATA!Z128)</f>
        <v>0</v>
      </c>
      <c r="AH143" s="408" t="str">
        <f t="shared" si="1238"/>
        <v/>
      </c>
      <c r="AI143" s="408">
        <f>IF(OR(Is_Loading,LEN($A143)=0),"",SWDATA!AB128)</f>
        <v>0</v>
      </c>
      <c r="AJ143" s="409">
        <f>IF(OR(Is_Loading,LEN($A143)=0),"",SWDATA!AC128)</f>
        <v>0</v>
      </c>
      <c r="AK143" s="409">
        <f>IF(OR(Is_Loading,LEN($A143)=0),"",SWDATA!AD128)</f>
        <v>0</v>
      </c>
      <c r="AL143" s="408" t="str">
        <f t="shared" si="1239"/>
        <v/>
      </c>
      <c r="AM143" s="408">
        <f>IF(OR(Is_Loading,LEN($A143)=0),"",SWDATA!AF128)</f>
        <v>0</v>
      </c>
      <c r="AN143" s="409">
        <f>IF(OR(Is_Loading,LEN($A143)=0),"",SWDATA!AG128)</f>
        <v>0</v>
      </c>
      <c r="AO143" s="410">
        <f>IF(OR(Is_Loading,LEN($A143)=0),"",SWDATA!AH128)</f>
        <v>0</v>
      </c>
      <c r="AP143" s="411" t="str">
        <f t="shared" si="1240"/>
        <v/>
      </c>
      <c r="AQ143" s="408">
        <f>IF(OR(Is_Loading,LEN($A143)=0),"",SWDATA!AJ128)</f>
        <v>0</v>
      </c>
      <c r="AR143" s="409">
        <f>IF(OR(Is_Loading,LEN($A143)=0),"",SWDATA!AK128)</f>
        <v>0</v>
      </c>
      <c r="AS143" s="409">
        <f>IF(OR(Is_Loading,LEN($A143)=0),"",SWDATA!AL128)</f>
        <v>0</v>
      </c>
      <c r="AT143" s="408" t="str">
        <f t="shared" si="1241"/>
        <v/>
      </c>
      <c r="AU143" s="408">
        <f>IF(OR(Is_Loading,LEN($A143)=0),"",SWDATA!AN128)</f>
        <v>0</v>
      </c>
      <c r="AV143" s="409">
        <f>IF(OR(Is_Loading,LEN($A143)=0),"",SWDATA!AO128)</f>
        <v>0</v>
      </c>
      <c r="AW143" s="409">
        <f>IF(OR(Is_Loading,LEN($A143)=0),"",SWDATA!AP128)</f>
        <v>0</v>
      </c>
      <c r="AX143" s="408" t="str">
        <f t="shared" si="1242"/>
        <v/>
      </c>
      <c r="AY143" s="408">
        <f>IF(OR(Is_Loading,LEN($A143)=0),"",SWDATA!AR128)</f>
        <v>0</v>
      </c>
      <c r="AZ143" s="409">
        <f>IF(OR(Is_Loading,LEN($A143)=0),"",SWDATA!AS128)</f>
        <v>0</v>
      </c>
      <c r="BA143" s="409">
        <f>IF(OR(Is_Loading,LEN($A143)=0),"",SWDATA!AT128)</f>
        <v>0</v>
      </c>
      <c r="BB143" s="408" t="str">
        <f t="shared" si="1243"/>
        <v/>
      </c>
      <c r="BC143" s="408">
        <f>IF(OR(Is_Loading,LEN($A143)=0),"",SWDATA!AV128)</f>
        <v>0</v>
      </c>
      <c r="BD143" s="409">
        <f>IF(OR(Is_Loading,LEN($A143)=0),"",SWDATA!AW128)</f>
        <v>0</v>
      </c>
      <c r="BE143" s="410">
        <f>IF(OR(Is_Loading,LEN($A143)=0),"",SWDATA!AX128)</f>
        <v>0</v>
      </c>
      <c r="BF143" s="411" t="str">
        <f t="shared" si="1244"/>
        <v/>
      </c>
      <c r="BG143" s="412"/>
      <c r="BH143" s="412"/>
      <c r="BI143" s="412"/>
      <c r="BJ143" s="412"/>
      <c r="BK143" s="412"/>
      <c r="BL143" s="412"/>
      <c r="BM143" s="412"/>
      <c r="BN143" s="412"/>
      <c r="BO143" s="412"/>
      <c r="BP143" s="412"/>
      <c r="BQ143" s="412"/>
      <c r="BR143" s="412"/>
      <c r="BS143" s="412"/>
      <c r="BT143" s="412"/>
      <c r="BU143" s="412"/>
      <c r="BV143" s="412"/>
      <c r="BW143" s="412"/>
      <c r="BX143" s="412"/>
      <c r="BY143" s="412"/>
      <c r="BZ143" s="412"/>
      <c r="CA143" s="412"/>
      <c r="CB143" s="412"/>
      <c r="CC143" s="412"/>
      <c r="CD143" s="412"/>
      <c r="CE143" s="412"/>
      <c r="CF143" s="412"/>
      <c r="CG143" s="412"/>
      <c r="CH143" s="412"/>
      <c r="CI143" s="412"/>
      <c r="CJ143" s="412"/>
      <c r="CK143" s="412"/>
      <c r="CL143" s="412"/>
      <c r="CM143" s="412"/>
      <c r="DO143" s="395"/>
      <c r="DP143" s="395"/>
      <c r="DQ143" s="395"/>
      <c r="DR143" s="395"/>
      <c r="DS143" s="413"/>
      <c r="DT143" s="414"/>
      <c r="DU143" s="415"/>
      <c r="DV143" s="415"/>
      <c r="DW143" s="415"/>
      <c r="DX143" s="415">
        <v>1</v>
      </c>
      <c r="DY143" s="415">
        <f t="shared" si="1941"/>
        <v>0</v>
      </c>
      <c r="DZ143" s="415">
        <f t="shared" si="1942"/>
        <v>0</v>
      </c>
      <c r="EA143" s="415">
        <f t="shared" si="1943"/>
        <v>1</v>
      </c>
      <c r="EB143" s="415">
        <f t="shared" si="1944"/>
        <v>0</v>
      </c>
      <c r="EC143" s="415">
        <f t="shared" si="1945"/>
        <v>0</v>
      </c>
      <c r="ED143" s="415">
        <f t="shared" si="1946"/>
        <v>1</v>
      </c>
      <c r="EE143" s="415">
        <f t="shared" si="1947"/>
        <v>0</v>
      </c>
      <c r="EF143" s="415">
        <f t="shared" si="1948"/>
        <v>0</v>
      </c>
      <c r="EG143" s="415">
        <f t="shared" si="1949"/>
        <v>1</v>
      </c>
      <c r="EH143" s="415">
        <f t="shared" si="1950"/>
        <v>0</v>
      </c>
      <c r="EI143" s="415">
        <f t="shared" si="1951"/>
        <v>0</v>
      </c>
      <c r="EJ143" s="415">
        <f t="shared" si="1952"/>
        <v>1</v>
      </c>
      <c r="EK143" s="415">
        <f t="shared" si="1953"/>
        <v>0</v>
      </c>
      <c r="EL143" s="415">
        <f t="shared" si="1954"/>
        <v>0</v>
      </c>
      <c r="EM143" s="415">
        <f t="shared" si="1955"/>
        <v>1</v>
      </c>
      <c r="EN143" s="415">
        <f t="shared" si="1956"/>
        <v>0</v>
      </c>
      <c r="EO143" s="415">
        <f t="shared" si="1957"/>
        <v>0</v>
      </c>
      <c r="EP143" s="415">
        <f t="shared" si="1958"/>
        <v>1</v>
      </c>
      <c r="EQ143" s="415">
        <f t="shared" si="1959"/>
        <v>0</v>
      </c>
      <c r="ER143" s="415">
        <f t="shared" si="1960"/>
        <v>0</v>
      </c>
      <c r="ES143" s="415">
        <f t="shared" si="1961"/>
        <v>1</v>
      </c>
      <c r="ET143" s="415">
        <f t="shared" si="1962"/>
        <v>0</v>
      </c>
      <c r="EU143" s="415">
        <f t="shared" si="1963"/>
        <v>0</v>
      </c>
      <c r="EV143" s="415">
        <f t="shared" si="1964"/>
        <v>1</v>
      </c>
      <c r="EW143" s="415">
        <f t="shared" si="1965"/>
        <v>0</v>
      </c>
      <c r="EX143" s="415">
        <f t="shared" si="1966"/>
        <v>0</v>
      </c>
      <c r="EY143" s="415">
        <f t="shared" si="1967"/>
        <v>1</v>
      </c>
      <c r="EZ143" s="415">
        <f t="shared" si="1968"/>
        <v>0</v>
      </c>
      <c r="FA143" s="415">
        <f t="shared" si="1969"/>
        <v>0</v>
      </c>
      <c r="FB143" s="415">
        <f t="shared" si="1970"/>
        <v>1</v>
      </c>
      <c r="FC143" s="415">
        <f t="shared" si="1971"/>
        <v>0</v>
      </c>
      <c r="FD143" s="415">
        <f t="shared" si="1972"/>
        <v>0</v>
      </c>
      <c r="FE143" s="416"/>
      <c r="FF143" s="413"/>
      <c r="FG143" s="413"/>
      <c r="FH143" s="413"/>
      <c r="FI143" s="413"/>
      <c r="FJ143" s="413"/>
      <c r="FK143" s="413"/>
      <c r="FL143" s="413"/>
      <c r="FM143" s="413"/>
      <c r="FN143" s="413"/>
      <c r="FO143" s="413"/>
      <c r="FP143" s="413"/>
      <c r="FQ143" s="413"/>
      <c r="FR143" s="413"/>
      <c r="FS143" s="413"/>
      <c r="FT143" s="413"/>
      <c r="FU143" s="413"/>
      <c r="FV143" s="413"/>
      <c r="FW143" s="413"/>
      <c r="FX143" s="413"/>
      <c r="FY143" s="413"/>
      <c r="FZ143" s="413"/>
      <c r="GA143" s="413"/>
      <c r="GB143" s="413"/>
      <c r="GC143" s="413"/>
      <c r="GD143" s="413"/>
      <c r="GE143" s="413"/>
      <c r="GF143" s="413"/>
      <c r="GG143" s="417"/>
      <c r="GH143" s="417"/>
      <c r="GI143" s="417"/>
      <c r="GJ143" s="417"/>
      <c r="GK143" s="417"/>
      <c r="GL143" s="417"/>
      <c r="GM143" s="417"/>
      <c r="GN143" s="417"/>
      <c r="GO143" s="417"/>
      <c r="GP143" s="417"/>
      <c r="GQ143" s="417"/>
      <c r="GR143" s="417"/>
      <c r="GS143" s="417"/>
      <c r="GT143" s="417"/>
      <c r="GU143" s="417"/>
      <c r="GV143" s="417"/>
      <c r="GW143" s="417"/>
      <c r="GX143" s="417"/>
      <c r="GY143" s="417"/>
      <c r="GZ143" s="417"/>
      <c r="HA143" s="417"/>
      <c r="HB143" s="417"/>
      <c r="HC143" s="417"/>
    </row>
    <row r="144" spans="1:211" s="347" customFormat="1" ht="15" customHeight="1" thickTop="1" x14ac:dyDescent="0.2">
      <c r="A144" s="192">
        <f>SWDATA!O129</f>
        <v>0</v>
      </c>
      <c r="B144" s="192">
        <f>SWDATA!M129</f>
        <v>0</v>
      </c>
      <c r="C144" s="201">
        <f>IF(AND(SWDATA!M129=1,SWDATA!Q129="promotions"),SWDATA!P129,0)</f>
        <v>0</v>
      </c>
      <c r="D144" s="200">
        <f>ROW(SWDATA!M129)</f>
        <v>129</v>
      </c>
      <c r="E144" s="202">
        <f t="shared" si="1973"/>
        <v>0</v>
      </c>
      <c r="F144" s="203">
        <f t="shared" si="1232"/>
        <v>1</v>
      </c>
      <c r="G144" s="192" t="str">
        <f t="shared" si="1233"/>
        <v/>
      </c>
      <c r="H144" s="311"/>
      <c r="I144" s="382"/>
      <c r="J144" s="237">
        <f t="shared" si="1234"/>
        <v>0</v>
      </c>
      <c r="K144" s="238" t="str">
        <f t="shared" si="1235"/>
        <v/>
      </c>
      <c r="L144" s="338"/>
      <c r="M144" s="340"/>
      <c r="N144" s="335" t="str">
        <f>IF(LEN(SWDATA!F129)=0,"",IF(LEN(SWDATA!G129)=0,"",IF($O$12="ID",MID(SWDATA!G129,FIND("|",SWDATA!G129)+1,FIND("~~",SWDATA!G129)-FIND("|",SWDATA!G129)-1),IF($O$12="Desc",RIGHT(SWDATA!G129,LEN(SWDATA!G129)-FIND("~~",SWDATA!G129)-1),RIGHT(SWDATA!G129,LEN(SWDATA!G129)-FIND("|",SWDATA!G129))))))</f>
        <v/>
      </c>
      <c r="O144" s="239" t="str">
        <f>IF(LEN(SWDATA!G129)=0,"",IF(LEN(SWDATA!H129)=0,"",IF($O$12="ID",MID(SWDATA!H129,FIND("|",SWDATA!H129)+1,FIND("~~",SWDATA!H129)-FIND("|",SWDATA!H129)-1),IF($O$12="Desc",RIGHT(SWDATA!H129,LEN(SWDATA!H129)-FIND("~~",SWDATA!H129)-1),RIGHT(SWDATA!H129,LEN(SWDATA!H129)-FIND("|",SWDATA!H129))))))</f>
        <v/>
      </c>
      <c r="P144" s="252" t="str">
        <f>IF(LEN(SWDATA!C129)=0,"",SWDATA!C129)</f>
        <v/>
      </c>
      <c r="Q144" s="310" t="str">
        <f t="shared" si="1159"/>
        <v/>
      </c>
      <c r="R144" s="223" t="s">
        <v>261</v>
      </c>
      <c r="S144" s="224" t="s">
        <v>485</v>
      </c>
      <c r="T144" s="224"/>
      <c r="U144" s="263" t="s">
        <v>583</v>
      </c>
      <c r="V144" s="205" t="s">
        <v>221</v>
      </c>
      <c r="W144" s="265">
        <f>IF(OR(Is_Loading,LEN($A144)=0),"",SWDATA!P129)</f>
        <v>0</v>
      </c>
      <c r="X144" s="266">
        <f>IF(OR(Is_Loading,LEN($A144)=0),"",SWDATA!Q129)</f>
        <v>0</v>
      </c>
      <c r="Y144" s="266">
        <f>IF(OR(Is_Loading,LEN($A144)=0),"",SWDATA!R129)</f>
        <v>0</v>
      </c>
      <c r="Z144" s="265" t="str">
        <f t="shared" ref="Z144" si="1976">IF($A144=0,"",CHOOSE($F144,SUM(W144:Y144),SUM(W144:Y144)/3,Y144))</f>
        <v/>
      </c>
      <c r="AA144" s="265">
        <f>IF(OR(Is_Loading,LEN($A144)=0),"",SWDATA!T129)</f>
        <v>0</v>
      </c>
      <c r="AB144" s="266">
        <f>IF(OR(Is_Loading,LEN($A144)=0),"",SWDATA!U129)</f>
        <v>0</v>
      </c>
      <c r="AC144" s="266">
        <f>IF(OR(Is_Loading,LEN($A144)=0),"",SWDATA!V129)</f>
        <v>0</v>
      </c>
      <c r="AD144" s="265" t="str">
        <f t="shared" si="1237"/>
        <v/>
      </c>
      <c r="AE144" s="265">
        <f>IF(OR(Is_Loading,LEN($A144)=0),"",SWDATA!X129)</f>
        <v>0</v>
      </c>
      <c r="AF144" s="266">
        <f>IF(OR(Is_Loading,LEN($A144)=0),"",SWDATA!Y129)</f>
        <v>0</v>
      </c>
      <c r="AG144" s="266">
        <f>IF(OR(Is_Loading,LEN($A144)=0),"",SWDATA!Z129)</f>
        <v>0</v>
      </c>
      <c r="AH144" s="265" t="str">
        <f t="shared" si="1238"/>
        <v/>
      </c>
      <c r="AI144" s="265">
        <f>IF(OR(Is_Loading,LEN($A144)=0),"",SWDATA!AB129)</f>
        <v>0</v>
      </c>
      <c r="AJ144" s="266">
        <f>IF(OR(Is_Loading,LEN($A144)=0),"",SWDATA!AC129)</f>
        <v>0</v>
      </c>
      <c r="AK144" s="266">
        <f>IF(OR(Is_Loading,LEN($A144)=0),"",SWDATA!AD129)</f>
        <v>0</v>
      </c>
      <c r="AL144" s="265" t="str">
        <f t="shared" si="1239"/>
        <v/>
      </c>
      <c r="AM144" s="265">
        <f>IF(OR(Is_Loading,LEN($A144)=0),"",SWDATA!AF129)</f>
        <v>0</v>
      </c>
      <c r="AN144" s="266">
        <f>IF(OR(Is_Loading,LEN($A144)=0),"",SWDATA!AG129)</f>
        <v>0</v>
      </c>
      <c r="AO144" s="320">
        <f>IF(OR(Is_Loading,LEN($A144)=0),"",SWDATA!AH129)</f>
        <v>0</v>
      </c>
      <c r="AP144" s="317" t="str">
        <f t="shared" si="1240"/>
        <v/>
      </c>
      <c r="AQ144" s="265">
        <f>IF(OR(Is_Loading,LEN($A144)=0),"",SWDATA!AJ129)</f>
        <v>0</v>
      </c>
      <c r="AR144" s="266">
        <f>IF(OR(Is_Loading,LEN($A144)=0),"",SWDATA!AK129)</f>
        <v>0</v>
      </c>
      <c r="AS144" s="266">
        <f>IF(OR(Is_Loading,LEN($A144)=0),"",SWDATA!AL129)</f>
        <v>0</v>
      </c>
      <c r="AT144" s="265" t="str">
        <f t="shared" si="1241"/>
        <v/>
      </c>
      <c r="AU144" s="265">
        <f>IF(OR(Is_Loading,LEN($A144)=0),"",SWDATA!AN129)</f>
        <v>0</v>
      </c>
      <c r="AV144" s="266">
        <f>IF(OR(Is_Loading,LEN($A144)=0),"",SWDATA!AO129)</f>
        <v>0</v>
      </c>
      <c r="AW144" s="266">
        <f>IF(OR(Is_Loading,LEN($A144)=0),"",SWDATA!AP129)</f>
        <v>0</v>
      </c>
      <c r="AX144" s="265" t="str">
        <f t="shared" si="1242"/>
        <v/>
      </c>
      <c r="AY144" s="265">
        <f>IF(OR(Is_Loading,LEN($A144)=0),"",SWDATA!AR129)</f>
        <v>0</v>
      </c>
      <c r="AZ144" s="266">
        <f>IF(OR(Is_Loading,LEN($A144)=0),"",SWDATA!AS129)</f>
        <v>0</v>
      </c>
      <c r="BA144" s="266">
        <f>IF(OR(Is_Loading,LEN($A144)=0),"",SWDATA!AT129)</f>
        <v>0</v>
      </c>
      <c r="BB144" s="265" t="str">
        <f t="shared" si="1243"/>
        <v/>
      </c>
      <c r="BC144" s="265">
        <f>IF(OR(Is_Loading,LEN($A144)=0),"",SWDATA!AV129)</f>
        <v>0</v>
      </c>
      <c r="BD144" s="266">
        <f>IF(OR(Is_Loading,LEN($A144)=0),"",SWDATA!AW129)</f>
        <v>0</v>
      </c>
      <c r="BE144" s="320">
        <f>IF(OR(Is_Loading,LEN($A144)=0),"",SWDATA!AX129)</f>
        <v>0</v>
      </c>
      <c r="BF144" s="317" t="str">
        <f t="shared" si="1244"/>
        <v/>
      </c>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s="201"/>
      <c r="CO144" s="201"/>
      <c r="CP144" s="201"/>
      <c r="CQ144" s="201"/>
      <c r="CR144" s="201"/>
      <c r="CS144" s="201"/>
      <c r="CT144" s="201"/>
      <c r="CU144" s="201"/>
      <c r="CV144" s="201"/>
      <c r="CW144" s="201"/>
      <c r="CX144" s="201"/>
      <c r="CY144" s="201"/>
      <c r="CZ144" s="201"/>
      <c r="DA144" s="201"/>
      <c r="DB144" s="201"/>
      <c r="DC144" s="201"/>
      <c r="DD144" s="201"/>
      <c r="DE144" s="201"/>
      <c r="DF144" s="201"/>
      <c r="DG144" s="201"/>
      <c r="DH144" s="201"/>
      <c r="DI144" s="201"/>
      <c r="DJ144" s="201"/>
      <c r="DK144" s="201"/>
      <c r="DL144" s="201"/>
      <c r="DM144" s="201"/>
      <c r="DN144" s="201"/>
      <c r="DO144" s="374"/>
      <c r="DP144" s="374"/>
      <c r="DQ144" s="374"/>
      <c r="DR144" s="374"/>
      <c r="DS144" s="361"/>
      <c r="DT144" s="375"/>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77"/>
      <c r="FF144" s="361"/>
      <c r="FG144" s="361"/>
      <c r="FH144" s="361"/>
      <c r="FI144" s="361"/>
      <c r="FJ144" s="361"/>
      <c r="FK144" s="361"/>
      <c r="FL144" s="361"/>
      <c r="FM144" s="361"/>
      <c r="FN144" s="361"/>
      <c r="FO144" s="361"/>
      <c r="FP144" s="361"/>
      <c r="FQ144" s="361"/>
      <c r="FR144" s="361"/>
      <c r="FS144" s="361"/>
      <c r="FT144" s="361"/>
      <c r="FU144" s="361"/>
      <c r="FV144" s="361"/>
      <c r="FW144" s="361"/>
      <c r="FX144" s="361"/>
      <c r="FY144" s="361"/>
      <c r="FZ144" s="361"/>
      <c r="GA144" s="361"/>
      <c r="GB144" s="361"/>
      <c r="GC144" s="361"/>
      <c r="GD144" s="361"/>
      <c r="GE144" s="361"/>
      <c r="GF144" s="361"/>
      <c r="GG144" s="297"/>
      <c r="GH144" s="297"/>
      <c r="GI144" s="297"/>
      <c r="GJ144" s="297"/>
      <c r="GK144" s="297"/>
      <c r="GL144" s="297"/>
      <c r="GM144" s="297"/>
      <c r="GN144" s="297"/>
      <c r="GO144" s="297"/>
      <c r="GP144" s="297"/>
      <c r="GQ144" s="297"/>
      <c r="GR144" s="297"/>
      <c r="GS144" s="297"/>
      <c r="GT144" s="297"/>
      <c r="GU144" s="297"/>
      <c r="GV144" s="297"/>
      <c r="GW144" s="297"/>
      <c r="GX144" s="297"/>
      <c r="GY144" s="297"/>
      <c r="GZ144" s="297"/>
      <c r="HA144" s="297"/>
      <c r="HB144" s="297"/>
      <c r="HC144" s="297"/>
    </row>
    <row r="145" spans="1:211" s="347" customFormat="1" ht="15" customHeight="1" x14ac:dyDescent="0.2">
      <c r="A145" s="192">
        <f>SWDATA!O130</f>
        <v>0</v>
      </c>
      <c r="B145" s="192">
        <f>SWDATA!M130</f>
        <v>0</v>
      </c>
      <c r="C145" s="201">
        <f>IF(AND(SWDATA!M130=1,SWDATA!Q130="promotions"),SWDATA!P130,0)</f>
        <v>0</v>
      </c>
      <c r="D145" s="200">
        <f>ROW(SWDATA!M130)</f>
        <v>130</v>
      </c>
      <c r="E145" s="202">
        <f t="shared" si="1973"/>
        <v>0</v>
      </c>
      <c r="F145" s="203">
        <f t="shared" si="1232"/>
        <v>1</v>
      </c>
      <c r="G145" s="192" t="str">
        <f t="shared" si="1233"/>
        <v/>
      </c>
      <c r="H145" s="204"/>
      <c r="I145" s="382"/>
      <c r="J145" s="237">
        <f t="shared" si="1234"/>
        <v>0</v>
      </c>
      <c r="K145" s="238" t="str">
        <f t="shared" si="1235"/>
        <v/>
      </c>
      <c r="L145" s="338"/>
      <c r="M145" s="341"/>
      <c r="N145" s="336" t="str">
        <f>IF(LEN(SWDATA!F130)=0,"",N144)</f>
        <v/>
      </c>
      <c r="O145" s="295" t="str">
        <f>IF(LEN(SWDATA!G130)=0,"",O144)</f>
        <v/>
      </c>
      <c r="P145" s="296" t="str">
        <f>IF(LEN(SWDATA!C130)=0,"",SWDATA!C130)</f>
        <v/>
      </c>
      <c r="Q145" s="310" t="str">
        <f t="shared" si="1159"/>
        <v/>
      </c>
      <c r="R145" s="223" t="s">
        <v>261</v>
      </c>
      <c r="S145" s="224" t="s">
        <v>485</v>
      </c>
      <c r="T145" s="224"/>
      <c r="U145" s="264" t="s">
        <v>580</v>
      </c>
      <c r="V145" s="205" t="s">
        <v>221</v>
      </c>
      <c r="W145" s="265">
        <f>IF(OR(Is_Loading,LEN($A145)=0),"",SWDATA!P130)</f>
        <v>0</v>
      </c>
      <c r="X145" s="266">
        <f>IF(OR(Is_Loading,LEN($A145)=0),"",SWDATA!Q130)</f>
        <v>0</v>
      </c>
      <c r="Y145" s="266">
        <f>IF(OR(Is_Loading,LEN($A145)=0),"",SWDATA!R130)</f>
        <v>0</v>
      </c>
      <c r="Z145" s="265" t="str">
        <f t="shared" ref="Z145:Z146" si="1977">IF($A145=0,"",CHOOSE($F145,SUM(W145:Y145),SUM(W145:Y145)/3,Y145))</f>
        <v/>
      </c>
      <c r="AA145" s="265">
        <f>IF(OR(Is_Loading,LEN($A145)=0),"",SWDATA!T130)</f>
        <v>0</v>
      </c>
      <c r="AB145" s="266">
        <f>IF(OR(Is_Loading,LEN($A145)=0),"",SWDATA!U130)</f>
        <v>0</v>
      </c>
      <c r="AC145" s="266">
        <f>IF(OR(Is_Loading,LEN($A145)=0),"",SWDATA!V130)</f>
        <v>0</v>
      </c>
      <c r="AD145" s="265" t="str">
        <f t="shared" si="1237"/>
        <v/>
      </c>
      <c r="AE145" s="265">
        <f>IF(OR(Is_Loading,LEN($A145)=0),"",SWDATA!X130)</f>
        <v>0</v>
      </c>
      <c r="AF145" s="266">
        <f>IF(OR(Is_Loading,LEN($A145)=0),"",SWDATA!Y130)</f>
        <v>0</v>
      </c>
      <c r="AG145" s="266">
        <f>IF(OR(Is_Loading,LEN($A145)=0),"",SWDATA!Z130)</f>
        <v>0</v>
      </c>
      <c r="AH145" s="265" t="str">
        <f t="shared" si="1238"/>
        <v/>
      </c>
      <c r="AI145" s="265">
        <f>IF(OR(Is_Loading,LEN($A145)=0),"",SWDATA!AB130)</f>
        <v>0</v>
      </c>
      <c r="AJ145" s="266">
        <f>IF(OR(Is_Loading,LEN($A145)=0),"",SWDATA!AC130)</f>
        <v>0</v>
      </c>
      <c r="AK145" s="266">
        <f>IF(OR(Is_Loading,LEN($A145)=0),"",SWDATA!AD130)</f>
        <v>0</v>
      </c>
      <c r="AL145" s="265" t="str">
        <f t="shared" si="1239"/>
        <v/>
      </c>
      <c r="AM145" s="265">
        <f>IF(OR(Is_Loading,LEN($A145)=0),"",SWDATA!AF130)</f>
        <v>0</v>
      </c>
      <c r="AN145" s="266">
        <f>IF(OR(Is_Loading,LEN($A145)=0),"",SWDATA!AG130)</f>
        <v>0</v>
      </c>
      <c r="AO145" s="320">
        <f>IF(OR(Is_Loading,LEN($A145)=0),"",SWDATA!AH130)</f>
        <v>0</v>
      </c>
      <c r="AP145" s="317" t="str">
        <f t="shared" si="1240"/>
        <v/>
      </c>
      <c r="AQ145" s="265">
        <f>IF(OR(Is_Loading,LEN($A145)=0),"",SWDATA!AJ130)</f>
        <v>0</v>
      </c>
      <c r="AR145" s="266">
        <f>IF(OR(Is_Loading,LEN($A145)=0),"",SWDATA!AK130)</f>
        <v>0</v>
      </c>
      <c r="AS145" s="266">
        <f>IF(OR(Is_Loading,LEN($A145)=0),"",SWDATA!AL130)</f>
        <v>0</v>
      </c>
      <c r="AT145" s="265" t="str">
        <f t="shared" si="1241"/>
        <v/>
      </c>
      <c r="AU145" s="265">
        <f>IF(OR(Is_Loading,LEN($A145)=0),"",SWDATA!AN130)</f>
        <v>0</v>
      </c>
      <c r="AV145" s="266">
        <f>IF(OR(Is_Loading,LEN($A145)=0),"",SWDATA!AO130)</f>
        <v>0</v>
      </c>
      <c r="AW145" s="266">
        <f>IF(OR(Is_Loading,LEN($A145)=0),"",SWDATA!AP130)</f>
        <v>0</v>
      </c>
      <c r="AX145" s="265" t="str">
        <f t="shared" si="1242"/>
        <v/>
      </c>
      <c r="AY145" s="265">
        <f>IF(OR(Is_Loading,LEN($A145)=0),"",SWDATA!AR130)</f>
        <v>0</v>
      </c>
      <c r="AZ145" s="266">
        <f>IF(OR(Is_Loading,LEN($A145)=0),"",SWDATA!AS130)</f>
        <v>0</v>
      </c>
      <c r="BA145" s="266">
        <f>IF(OR(Is_Loading,LEN($A145)=0),"",SWDATA!AT130)</f>
        <v>0</v>
      </c>
      <c r="BB145" s="265" t="str">
        <f t="shared" si="1243"/>
        <v/>
      </c>
      <c r="BC145" s="265">
        <f>IF(OR(Is_Loading,LEN($A145)=0),"",SWDATA!AV130)</f>
        <v>0</v>
      </c>
      <c r="BD145" s="266">
        <f>IF(OR(Is_Loading,LEN($A145)=0),"",SWDATA!AW130)</f>
        <v>0</v>
      </c>
      <c r="BE145" s="320">
        <f>IF(OR(Is_Loading,LEN($A145)=0),"",SWDATA!AX130)</f>
        <v>0</v>
      </c>
      <c r="BF145" s="317" t="str">
        <f t="shared" si="1244"/>
        <v/>
      </c>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s="201"/>
      <c r="CO145" s="201"/>
      <c r="CP145" s="201"/>
      <c r="CQ145" s="201"/>
      <c r="CR145" s="201"/>
      <c r="CS145" s="201"/>
      <c r="CT145" s="201"/>
      <c r="CU145" s="201"/>
      <c r="CV145" s="201"/>
      <c r="CW145" s="201"/>
      <c r="CX145" s="201"/>
      <c r="CY145" s="201"/>
      <c r="CZ145" s="201"/>
      <c r="DA145" s="201"/>
      <c r="DB145" s="201"/>
      <c r="DC145" s="201"/>
      <c r="DD145" s="201"/>
      <c r="DE145" s="201"/>
      <c r="DF145" s="201"/>
      <c r="DG145" s="201"/>
      <c r="DH145" s="201"/>
      <c r="DI145" s="201"/>
      <c r="DJ145" s="201"/>
      <c r="DK145" s="201"/>
      <c r="DL145" s="201"/>
      <c r="DM145" s="201"/>
      <c r="DN145" s="201"/>
      <c r="DO145" s="374"/>
      <c r="DP145" s="374"/>
      <c r="DQ145" s="374"/>
      <c r="DR145" s="374"/>
      <c r="DS145" s="361"/>
      <c r="DT145" s="361"/>
      <c r="DU145" s="364">
        <f t="shared" ref="DU145" si="1978">COLUMN(W143)</f>
        <v>23</v>
      </c>
      <c r="DV145" s="364">
        <f t="shared" ref="DV145" si="1979">SUM(DU145)+DV146+1</f>
        <v>24</v>
      </c>
      <c r="DW145" s="364">
        <f t="shared" ref="DW145" si="1980">SUM(DV145)+DW146+1</f>
        <v>25</v>
      </c>
      <c r="DX145" s="364">
        <f t="shared" ref="DX145" si="1981">SUM(DW145)+DX146+1</f>
        <v>27</v>
      </c>
      <c r="DY145" s="364">
        <f t="shared" ref="DY145" si="1982">SUM(DX145)+DY146+1</f>
        <v>28</v>
      </c>
      <c r="DZ145" s="364">
        <f t="shared" ref="DZ145" si="1983">SUM(DY145)+DZ146+1</f>
        <v>29</v>
      </c>
      <c r="EA145" s="364">
        <f t="shared" ref="EA145" si="1984">SUM(DZ145)+EA146+1</f>
        <v>31</v>
      </c>
      <c r="EB145" s="364">
        <f t="shared" ref="EB145" si="1985">SUM(EA145)+EB146+1</f>
        <v>32</v>
      </c>
      <c r="EC145" s="364">
        <f t="shared" ref="EC145" si="1986">SUM(EB145)+EC146+1</f>
        <v>33</v>
      </c>
      <c r="ED145" s="364">
        <f t="shared" ref="ED145" si="1987">SUM(EC145)+ED146+1</f>
        <v>35</v>
      </c>
      <c r="EE145" s="364">
        <f t="shared" ref="EE145" si="1988">SUM(ED145)+EE146+1</f>
        <v>36</v>
      </c>
      <c r="EF145" s="364">
        <f t="shared" ref="EF145" si="1989">SUM(EE145)+EF146+1</f>
        <v>37</v>
      </c>
      <c r="EG145" s="364">
        <f t="shared" ref="EG145" si="1990">SUM(EF145)+EG146+1</f>
        <v>39</v>
      </c>
      <c r="EH145" s="364">
        <f t="shared" ref="EH145" si="1991">SUM(EG145)+EH146+1</f>
        <v>40</v>
      </c>
      <c r="EI145" s="364">
        <f t="shared" ref="EI145" si="1992">SUM(EH145)+EI146+1</f>
        <v>41</v>
      </c>
      <c r="EJ145" s="364">
        <f t="shared" ref="EJ145" si="1993">SUM(EI145)+EJ146+1</f>
        <v>43</v>
      </c>
      <c r="EK145" s="364">
        <f t="shared" ref="EK145" si="1994">SUM(EJ145)+EK146+1</f>
        <v>44</v>
      </c>
      <c r="EL145" s="364">
        <f t="shared" ref="EL145" si="1995">SUM(EK145)+EL146+1</f>
        <v>45</v>
      </c>
      <c r="EM145" s="364">
        <f t="shared" ref="EM145" si="1996">SUM(EL145)+EM146+1</f>
        <v>47</v>
      </c>
      <c r="EN145" s="364">
        <f t="shared" ref="EN145" si="1997">SUM(EM145)+EN146+1</f>
        <v>48</v>
      </c>
      <c r="EO145" s="364">
        <f t="shared" ref="EO145" si="1998">SUM(EN145)+EO146+1</f>
        <v>49</v>
      </c>
      <c r="EP145" s="364">
        <f t="shared" ref="EP145" si="1999">SUM(EO145)+EP146+1</f>
        <v>51</v>
      </c>
      <c r="EQ145" s="364">
        <f t="shared" ref="EQ145" si="2000">SUM(EP145)+EQ146+1</f>
        <v>52</v>
      </c>
      <c r="ER145" s="364">
        <f t="shared" ref="ER145" si="2001">SUM(EQ145)+ER146+1</f>
        <v>53</v>
      </c>
      <c r="ES145" s="364">
        <f t="shared" ref="ES145" si="2002">SUM(ER145)+ES146+1</f>
        <v>55</v>
      </c>
      <c r="ET145" s="364">
        <f t="shared" ref="ET145" si="2003">SUM(ES145)+ET146+1</f>
        <v>56</v>
      </c>
      <c r="EU145" s="364">
        <f t="shared" ref="EU145" si="2004">SUM(ET145)+EU146+1</f>
        <v>57</v>
      </c>
      <c r="EV145" s="364">
        <f t="shared" ref="EV145" si="2005">SUM(EU145)+EV146+1</f>
        <v>59</v>
      </c>
      <c r="EW145" s="364">
        <f t="shared" ref="EW145" si="2006">SUM(EV145)+EW146+1</f>
        <v>60</v>
      </c>
      <c r="EX145" s="364">
        <f t="shared" ref="EX145" si="2007">SUM(EW145)+EX146+1</f>
        <v>61</v>
      </c>
      <c r="EY145" s="364">
        <f t="shared" ref="EY145" si="2008">SUM(EX145)+EY146+1</f>
        <v>63</v>
      </c>
      <c r="EZ145" s="364">
        <f t="shared" ref="EZ145" si="2009">SUM(EY145)+EZ146+1</f>
        <v>64</v>
      </c>
      <c r="FA145" s="364">
        <f t="shared" ref="FA145" si="2010">SUM(EZ145)+FA146+1</f>
        <v>65</v>
      </c>
      <c r="FB145" s="364">
        <f t="shared" ref="FB145" si="2011">SUM(FA145)+FB146+1</f>
        <v>67</v>
      </c>
      <c r="FC145" s="364">
        <f t="shared" ref="FC145" si="2012">SUM(FB145)+FC146+1</f>
        <v>68</v>
      </c>
      <c r="FD145" s="364">
        <f t="shared" ref="FD145" si="2013">SUM(FC145)+FD146+1</f>
        <v>69</v>
      </c>
      <c r="FE145" s="361"/>
      <c r="FF145" s="361"/>
      <c r="FG145" s="361"/>
      <c r="FH145" s="361"/>
      <c r="FI145" s="361"/>
      <c r="FJ145" s="361"/>
      <c r="FK145" s="361"/>
      <c r="FL145" s="361"/>
      <c r="FM145" s="361"/>
      <c r="FN145" s="361"/>
      <c r="FO145" s="361"/>
      <c r="FP145" s="361"/>
      <c r="FQ145" s="361"/>
      <c r="FR145" s="361"/>
      <c r="FS145" s="361"/>
      <c r="FT145" s="361"/>
      <c r="FU145" s="361"/>
      <c r="FV145" s="361"/>
      <c r="FW145" s="361"/>
      <c r="FX145" s="361"/>
      <c r="FY145" s="361"/>
      <c r="FZ145" s="361"/>
      <c r="GA145" s="361"/>
      <c r="GB145" s="361"/>
      <c r="GC145" s="361"/>
      <c r="GD145" s="361"/>
      <c r="GE145" s="361"/>
      <c r="GF145" s="361"/>
      <c r="GG145" s="297"/>
      <c r="GH145" s="297"/>
      <c r="GI145" s="297"/>
      <c r="GJ145" s="297"/>
      <c r="GK145" s="297"/>
      <c r="GL145" s="297"/>
      <c r="GM145" s="297"/>
      <c r="GN145" s="297"/>
      <c r="GO145" s="297"/>
      <c r="GP145" s="297"/>
      <c r="GQ145" s="297"/>
      <c r="GR145" s="297"/>
      <c r="GS145" s="297"/>
      <c r="GT145" s="297"/>
      <c r="GU145" s="297"/>
      <c r="GV145" s="297"/>
      <c r="GW145" s="297"/>
      <c r="GX145" s="297"/>
      <c r="GY145" s="297"/>
      <c r="GZ145" s="297"/>
    </row>
    <row r="146" spans="1:211" s="347" customFormat="1" ht="15" customHeight="1" thickBot="1" x14ac:dyDescent="0.25">
      <c r="A146" s="192">
        <f>SWDATA!O131</f>
        <v>0</v>
      </c>
      <c r="B146" s="192">
        <f>SWDATA!M131</f>
        <v>0</v>
      </c>
      <c r="C146" s="201">
        <f>IF(AND(SWDATA!M131=1,SWDATA!Q131="promotions"),SWDATA!P131,0)</f>
        <v>0</v>
      </c>
      <c r="D146" s="200">
        <f>ROW(SWDATA!M131)</f>
        <v>131</v>
      </c>
      <c r="E146" s="202">
        <f ca="1">IF(AND(B146=1,UPPER(HLOOKUP(D146,'Metrics &amp; Attributes View'!$13:$31,19,0))="SBOM"),1,0)</f>
        <v>0</v>
      </c>
      <c r="F146" s="203">
        <f t="shared" si="1232"/>
        <v>1</v>
      </c>
      <c r="G146" s="192" t="str">
        <f t="shared" si="1233"/>
        <v/>
      </c>
      <c r="H146" s="204"/>
      <c r="I146" s="382"/>
      <c r="J146" s="237">
        <f t="shared" si="1234"/>
        <v>0</v>
      </c>
      <c r="K146" s="238" t="str">
        <f t="shared" si="1235"/>
        <v/>
      </c>
      <c r="L146" s="338"/>
      <c r="M146" s="342"/>
      <c r="N146" s="336" t="str">
        <f>IF(LEN(SWDATA!F131)=0,"",N145)</f>
        <v/>
      </c>
      <c r="O146" s="295" t="str">
        <f>IF(LEN(SWDATA!G131)=0,"",O145)</f>
        <v/>
      </c>
      <c r="P146" s="296" t="str">
        <f>IF(LEN(SWDATA!C131)=0,"",SWDATA!C131)</f>
        <v/>
      </c>
      <c r="Q146" s="310" t="str">
        <f t="shared" si="1159"/>
        <v/>
      </c>
      <c r="R146" s="223" t="s">
        <v>262</v>
      </c>
      <c r="S146" s="224" t="s">
        <v>579</v>
      </c>
      <c r="T146" s="224"/>
      <c r="U146" s="263" t="s">
        <v>591</v>
      </c>
      <c r="V146" s="205" t="s">
        <v>221</v>
      </c>
      <c r="W146" s="265">
        <f>IF(OR(Is_Loading,LEN($A146)=0),"",SWDATA!P131)</f>
        <v>0</v>
      </c>
      <c r="X146" s="266">
        <f>IF(OR(Is_Loading,LEN($A146)=0),"",SWDATA!Q131)</f>
        <v>0</v>
      </c>
      <c r="Y146" s="266">
        <f>IF(OR(Is_Loading,LEN($A146)=0),"",SWDATA!R131)</f>
        <v>0</v>
      </c>
      <c r="Z146" s="265" t="str">
        <f t="shared" si="1977"/>
        <v/>
      </c>
      <c r="AA146" s="265">
        <f>IF(OR(Is_Loading,LEN($A146)=0),"",SWDATA!T131)</f>
        <v>0</v>
      </c>
      <c r="AB146" s="266">
        <f>IF(OR(Is_Loading,LEN($A146)=0),"",SWDATA!U131)</f>
        <v>0</v>
      </c>
      <c r="AC146" s="266">
        <f>IF(OR(Is_Loading,LEN($A146)=0),"",SWDATA!V131)</f>
        <v>0</v>
      </c>
      <c r="AD146" s="265" t="str">
        <f t="shared" si="1237"/>
        <v/>
      </c>
      <c r="AE146" s="265">
        <f>IF(OR(Is_Loading,LEN($A146)=0),"",SWDATA!X131)</f>
        <v>0</v>
      </c>
      <c r="AF146" s="266">
        <f>IF(OR(Is_Loading,LEN($A146)=0),"",SWDATA!Y131)</f>
        <v>0</v>
      </c>
      <c r="AG146" s="266">
        <f>IF(OR(Is_Loading,LEN($A146)=0),"",SWDATA!Z131)</f>
        <v>0</v>
      </c>
      <c r="AH146" s="265" t="str">
        <f t="shared" si="1238"/>
        <v/>
      </c>
      <c r="AI146" s="265">
        <f>IF(OR(Is_Loading,LEN($A146)=0),"",SWDATA!AB131)</f>
        <v>0</v>
      </c>
      <c r="AJ146" s="266">
        <f>IF(OR(Is_Loading,LEN($A146)=0),"",SWDATA!AC131)</f>
        <v>0</v>
      </c>
      <c r="AK146" s="266">
        <f>IF(OR(Is_Loading,LEN($A146)=0),"",SWDATA!AD131)</f>
        <v>0</v>
      </c>
      <c r="AL146" s="265" t="str">
        <f t="shared" si="1239"/>
        <v/>
      </c>
      <c r="AM146" s="265">
        <f>IF(OR(Is_Loading,LEN($A146)=0),"",SWDATA!AF131)</f>
        <v>0</v>
      </c>
      <c r="AN146" s="266">
        <f>IF(OR(Is_Loading,LEN($A146)=0),"",SWDATA!AG131)</f>
        <v>0</v>
      </c>
      <c r="AO146" s="320">
        <f>IF(OR(Is_Loading,LEN($A146)=0),"",SWDATA!AH131)</f>
        <v>0</v>
      </c>
      <c r="AP146" s="317" t="str">
        <f t="shared" si="1240"/>
        <v/>
      </c>
      <c r="AQ146" s="265">
        <f>IF(OR(Is_Loading,LEN($A146)=0),"",SWDATA!AJ131)</f>
        <v>0</v>
      </c>
      <c r="AR146" s="266">
        <f>IF(OR(Is_Loading,LEN($A146)=0),"",SWDATA!AK131)</f>
        <v>0</v>
      </c>
      <c r="AS146" s="266">
        <f>IF(OR(Is_Loading,LEN($A146)=0),"",SWDATA!AL131)</f>
        <v>0</v>
      </c>
      <c r="AT146" s="265" t="str">
        <f t="shared" si="1241"/>
        <v/>
      </c>
      <c r="AU146" s="265">
        <f>IF(OR(Is_Loading,LEN($A146)=0),"",SWDATA!AN131)</f>
        <v>0</v>
      </c>
      <c r="AV146" s="266">
        <f>IF(OR(Is_Loading,LEN($A146)=0),"",SWDATA!AO131)</f>
        <v>0</v>
      </c>
      <c r="AW146" s="266">
        <f>IF(OR(Is_Loading,LEN($A146)=0),"",SWDATA!AP131)</f>
        <v>0</v>
      </c>
      <c r="AX146" s="265" t="str">
        <f t="shared" si="1242"/>
        <v/>
      </c>
      <c r="AY146" s="265">
        <f>IF(OR(Is_Loading,LEN($A146)=0),"",SWDATA!AR131)</f>
        <v>0</v>
      </c>
      <c r="AZ146" s="266">
        <f>IF(OR(Is_Loading,LEN($A146)=0),"",SWDATA!AS131)</f>
        <v>0</v>
      </c>
      <c r="BA146" s="266">
        <f>IF(OR(Is_Loading,LEN($A146)=0),"",SWDATA!AT131)</f>
        <v>0</v>
      </c>
      <c r="BB146" s="265" t="str">
        <f t="shared" si="1243"/>
        <v/>
      </c>
      <c r="BC146" s="265">
        <f>IF(OR(Is_Loading,LEN($A146)=0),"",SWDATA!AV131)</f>
        <v>0</v>
      </c>
      <c r="BD146" s="266">
        <f>IF(OR(Is_Loading,LEN($A146)=0),"",SWDATA!AW131)</f>
        <v>0</v>
      </c>
      <c r="BE146" s="320">
        <f>IF(OR(Is_Loading,LEN($A146)=0),"",SWDATA!AX131)</f>
        <v>0</v>
      </c>
      <c r="BF146" s="317" t="str">
        <f t="shared" si="1244"/>
        <v/>
      </c>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s="201"/>
      <c r="CO146" s="201"/>
      <c r="CP146" s="201"/>
      <c r="CQ146" s="201"/>
      <c r="CR146" s="201"/>
      <c r="CS146" s="201"/>
      <c r="CT146" s="201"/>
      <c r="CU146" s="201"/>
      <c r="CV146" s="201"/>
      <c r="CW146" s="201"/>
      <c r="CX146" s="201"/>
      <c r="CY146" s="201"/>
      <c r="CZ146" s="201"/>
      <c r="DA146" s="201"/>
      <c r="DB146" s="201"/>
      <c r="DC146" s="201"/>
      <c r="DD146" s="201"/>
      <c r="DE146" s="201"/>
      <c r="DF146" s="201"/>
      <c r="DG146" s="201"/>
      <c r="DH146" s="201"/>
      <c r="DI146" s="201"/>
      <c r="DJ146" s="201"/>
      <c r="DK146" s="201"/>
      <c r="DL146" s="201"/>
      <c r="DM146" s="201"/>
      <c r="DN146" s="201"/>
      <c r="DO146" s="374"/>
      <c r="DP146" s="374"/>
      <c r="DQ146" s="374"/>
      <c r="DR146" s="374"/>
      <c r="DS146" s="361"/>
      <c r="DT146" s="375"/>
      <c r="DU146" s="364"/>
      <c r="DV146" s="364"/>
      <c r="DW146" s="364"/>
      <c r="DX146" s="364">
        <v>1</v>
      </c>
      <c r="DY146" s="364">
        <f t="shared" ref="DY146:DY148" si="2014">DV146</f>
        <v>0</v>
      </c>
      <c r="DZ146" s="364">
        <f t="shared" ref="DZ146:DZ148" si="2015">DW146</f>
        <v>0</v>
      </c>
      <c r="EA146" s="364">
        <f t="shared" ref="EA146:EA148" si="2016">DX146</f>
        <v>1</v>
      </c>
      <c r="EB146" s="364">
        <f t="shared" ref="EB146:EB148" si="2017">DY146</f>
        <v>0</v>
      </c>
      <c r="EC146" s="364">
        <f t="shared" ref="EC146:EC148" si="2018">DZ146</f>
        <v>0</v>
      </c>
      <c r="ED146" s="364">
        <f t="shared" ref="ED146:ED148" si="2019">EA146</f>
        <v>1</v>
      </c>
      <c r="EE146" s="364">
        <f t="shared" ref="EE146:EE148" si="2020">EB146</f>
        <v>0</v>
      </c>
      <c r="EF146" s="364">
        <f t="shared" ref="EF146:EF148" si="2021">EC146</f>
        <v>0</v>
      </c>
      <c r="EG146" s="364">
        <f t="shared" ref="EG146:EG148" si="2022">ED146</f>
        <v>1</v>
      </c>
      <c r="EH146" s="364">
        <f t="shared" ref="EH146:EH148" si="2023">EE146</f>
        <v>0</v>
      </c>
      <c r="EI146" s="364">
        <f t="shared" ref="EI146:EI148" si="2024">EF146</f>
        <v>0</v>
      </c>
      <c r="EJ146" s="364">
        <f t="shared" ref="EJ146:EJ148" si="2025">EG146</f>
        <v>1</v>
      </c>
      <c r="EK146" s="364">
        <f t="shared" ref="EK146:EK148" si="2026">EH146</f>
        <v>0</v>
      </c>
      <c r="EL146" s="364">
        <f t="shared" ref="EL146:EL148" si="2027">EI146</f>
        <v>0</v>
      </c>
      <c r="EM146" s="364">
        <f t="shared" ref="EM146:EM148" si="2028">EJ146</f>
        <v>1</v>
      </c>
      <c r="EN146" s="364">
        <f t="shared" ref="EN146:EN148" si="2029">EK146</f>
        <v>0</v>
      </c>
      <c r="EO146" s="364">
        <f t="shared" ref="EO146:EO148" si="2030">EL146</f>
        <v>0</v>
      </c>
      <c r="EP146" s="364">
        <f t="shared" ref="EP146:EP148" si="2031">EM146</f>
        <v>1</v>
      </c>
      <c r="EQ146" s="364">
        <f t="shared" ref="EQ146:EQ148" si="2032">EN146</f>
        <v>0</v>
      </c>
      <c r="ER146" s="364">
        <f t="shared" ref="ER146:ER148" si="2033">EO146</f>
        <v>0</v>
      </c>
      <c r="ES146" s="364">
        <f t="shared" ref="ES146:ES148" si="2034">EP146</f>
        <v>1</v>
      </c>
      <c r="ET146" s="364">
        <f t="shared" ref="ET146:ET148" si="2035">EQ146</f>
        <v>0</v>
      </c>
      <c r="EU146" s="364">
        <f t="shared" ref="EU146:EU148" si="2036">ER146</f>
        <v>0</v>
      </c>
      <c r="EV146" s="364">
        <f t="shared" ref="EV146:EV148" si="2037">ES146</f>
        <v>1</v>
      </c>
      <c r="EW146" s="364">
        <f t="shared" ref="EW146:EW148" si="2038">ET146</f>
        <v>0</v>
      </c>
      <c r="EX146" s="364">
        <f t="shared" ref="EX146:EX148" si="2039">EU146</f>
        <v>0</v>
      </c>
      <c r="EY146" s="364">
        <f t="shared" ref="EY146:EY148" si="2040">EV146</f>
        <v>1</v>
      </c>
      <c r="EZ146" s="364">
        <f t="shared" ref="EZ146:EZ148" si="2041">EW146</f>
        <v>0</v>
      </c>
      <c r="FA146" s="364">
        <f t="shared" ref="FA146:FA148" si="2042">EX146</f>
        <v>0</v>
      </c>
      <c r="FB146" s="364">
        <f t="shared" ref="FB146:FB148" si="2043">EY146</f>
        <v>1</v>
      </c>
      <c r="FC146" s="364">
        <f t="shared" ref="FC146:FC148" si="2044">EZ146</f>
        <v>0</v>
      </c>
      <c r="FD146" s="364">
        <f t="shared" ref="FD146:FD148" si="2045">FA146</f>
        <v>0</v>
      </c>
      <c r="FE146" s="377"/>
      <c r="FF146" s="361"/>
      <c r="FG146" s="361"/>
      <c r="FH146" s="361"/>
      <c r="FI146" s="361"/>
      <c r="FJ146" s="361"/>
      <c r="FK146" s="361"/>
      <c r="FL146" s="361"/>
      <c r="FM146" s="361"/>
      <c r="FN146" s="361"/>
      <c r="FO146" s="361"/>
      <c r="FP146" s="361"/>
      <c r="FQ146" s="361"/>
      <c r="FR146" s="361"/>
      <c r="FS146" s="361"/>
      <c r="FT146" s="361"/>
      <c r="FU146" s="361"/>
      <c r="FV146" s="361"/>
      <c r="FW146" s="361"/>
      <c r="FX146" s="361"/>
      <c r="FY146" s="361"/>
      <c r="FZ146" s="361"/>
      <c r="GA146" s="361"/>
      <c r="GB146" s="361"/>
      <c r="GC146" s="361"/>
      <c r="GD146" s="361"/>
      <c r="GE146" s="361"/>
      <c r="GF146" s="361"/>
      <c r="GG146" s="297"/>
      <c r="GH146" s="297"/>
      <c r="GI146" s="297"/>
      <c r="GJ146" s="297"/>
      <c r="GK146" s="297"/>
      <c r="GL146" s="297"/>
      <c r="GM146" s="297"/>
      <c r="GN146" s="297"/>
      <c r="GO146" s="297"/>
      <c r="GP146" s="297"/>
      <c r="GQ146" s="297"/>
      <c r="GR146" s="297"/>
      <c r="GS146" s="297"/>
      <c r="GT146" s="297"/>
      <c r="GU146" s="297"/>
      <c r="GV146" s="297"/>
      <c r="GW146" s="297"/>
      <c r="GX146" s="297"/>
      <c r="GY146" s="297"/>
      <c r="GZ146" s="297"/>
      <c r="HA146" s="297"/>
      <c r="HB146" s="297"/>
      <c r="HC146" s="297"/>
    </row>
    <row r="147" spans="1:211" s="347" customFormat="1" ht="15" customHeight="1" thickTop="1" x14ac:dyDescent="0.2">
      <c r="A147" s="192">
        <f>SWDATA!O132</f>
        <v>0</v>
      </c>
      <c r="B147" s="192">
        <f>SWDATA!M132</f>
        <v>0</v>
      </c>
      <c r="C147" s="201">
        <f>IF(AND(SWDATA!M132=1,SWDATA!Q132="promotions"),SWDATA!P132,0)</f>
        <v>0</v>
      </c>
      <c r="D147" s="200">
        <f>ROW(SWDATA!M132)</f>
        <v>132</v>
      </c>
      <c r="E147" s="202">
        <f t="shared" ref="E147:E150" si="2046">B147</f>
        <v>0</v>
      </c>
      <c r="F147" s="203">
        <f t="shared" si="1232"/>
        <v>1</v>
      </c>
      <c r="G147" s="192" t="str">
        <f t="shared" si="1233"/>
        <v/>
      </c>
      <c r="H147" s="204"/>
      <c r="I147" s="382"/>
      <c r="J147" s="237">
        <f t="shared" si="1234"/>
        <v>0</v>
      </c>
      <c r="K147" s="238" t="str">
        <f t="shared" si="1235"/>
        <v/>
      </c>
      <c r="L147" s="338"/>
      <c r="M147" s="341"/>
      <c r="N147" s="336" t="str">
        <f>IF(LEN(SWDATA!F132)=0,"",N146)</f>
        <v/>
      </c>
      <c r="O147" s="295" t="str">
        <f>IF(LEN(SWDATA!G132)=0,"",O146)</f>
        <v/>
      </c>
      <c r="P147" s="296" t="str">
        <f>IF(LEN(SWDATA!C132)=0,"",SWDATA!C132)</f>
        <v/>
      </c>
      <c r="Q147" s="310" t="str">
        <f t="shared" si="1159"/>
        <v/>
      </c>
      <c r="R147" s="223" t="s">
        <v>261</v>
      </c>
      <c r="S147" s="224" t="s">
        <v>485</v>
      </c>
      <c r="T147" s="224"/>
      <c r="U147" s="264" t="s">
        <v>581</v>
      </c>
      <c r="V147" s="205" t="s">
        <v>221</v>
      </c>
      <c r="W147" s="265">
        <f>IF(OR(Is_Loading,LEN($A147)=0),"",SWDATA!P132)</f>
        <v>0</v>
      </c>
      <c r="X147" s="266">
        <f>IF(OR(Is_Loading,LEN($A147)=0),"",SWDATA!Q132)</f>
        <v>0</v>
      </c>
      <c r="Y147" s="266">
        <f>IF(OR(Is_Loading,LEN($A147)=0),"",SWDATA!R132)</f>
        <v>0</v>
      </c>
      <c r="Z147" s="265" t="str">
        <f t="shared" ref="Z147" si="2047">IF($A147=0,"",CHOOSE($F147,SUM(W147:Y147),SUM(W147:Y147)/3,Y147))</f>
        <v/>
      </c>
      <c r="AA147" s="265">
        <f>IF(OR(Is_Loading,LEN($A147)=0),"",SWDATA!T132)</f>
        <v>0</v>
      </c>
      <c r="AB147" s="266">
        <f>IF(OR(Is_Loading,LEN($A147)=0),"",SWDATA!U132)</f>
        <v>0</v>
      </c>
      <c r="AC147" s="266">
        <f>IF(OR(Is_Loading,LEN($A147)=0),"",SWDATA!V132)</f>
        <v>0</v>
      </c>
      <c r="AD147" s="265" t="str">
        <f t="shared" si="1237"/>
        <v/>
      </c>
      <c r="AE147" s="265">
        <f>IF(OR(Is_Loading,LEN($A147)=0),"",SWDATA!X132)</f>
        <v>0</v>
      </c>
      <c r="AF147" s="266">
        <f>IF(OR(Is_Loading,LEN($A147)=0),"",SWDATA!Y132)</f>
        <v>0</v>
      </c>
      <c r="AG147" s="266">
        <f>IF(OR(Is_Loading,LEN($A147)=0),"",SWDATA!Z132)</f>
        <v>0</v>
      </c>
      <c r="AH147" s="265" t="str">
        <f t="shared" si="1238"/>
        <v/>
      </c>
      <c r="AI147" s="265">
        <f>IF(OR(Is_Loading,LEN($A147)=0),"",SWDATA!AB132)</f>
        <v>0</v>
      </c>
      <c r="AJ147" s="266">
        <f>IF(OR(Is_Loading,LEN($A147)=0),"",SWDATA!AC132)</f>
        <v>0</v>
      </c>
      <c r="AK147" s="266">
        <f>IF(OR(Is_Loading,LEN($A147)=0),"",SWDATA!AD132)</f>
        <v>0</v>
      </c>
      <c r="AL147" s="265" t="str">
        <f t="shared" si="1239"/>
        <v/>
      </c>
      <c r="AM147" s="265">
        <f>IF(OR(Is_Loading,LEN($A147)=0),"",SWDATA!AF132)</f>
        <v>0</v>
      </c>
      <c r="AN147" s="266">
        <f>IF(OR(Is_Loading,LEN($A147)=0),"",SWDATA!AG132)</f>
        <v>0</v>
      </c>
      <c r="AO147" s="320">
        <f>IF(OR(Is_Loading,LEN($A147)=0),"",SWDATA!AH132)</f>
        <v>0</v>
      </c>
      <c r="AP147" s="317" t="str">
        <f t="shared" si="1240"/>
        <v/>
      </c>
      <c r="AQ147" s="265">
        <f>IF(OR(Is_Loading,LEN($A147)=0),"",SWDATA!AJ132)</f>
        <v>0</v>
      </c>
      <c r="AR147" s="266">
        <f>IF(OR(Is_Loading,LEN($A147)=0),"",SWDATA!AK132)</f>
        <v>0</v>
      </c>
      <c r="AS147" s="266">
        <f>IF(OR(Is_Loading,LEN($A147)=0),"",SWDATA!AL132)</f>
        <v>0</v>
      </c>
      <c r="AT147" s="265" t="str">
        <f t="shared" si="1241"/>
        <v/>
      </c>
      <c r="AU147" s="265">
        <f>IF(OR(Is_Loading,LEN($A147)=0),"",SWDATA!AN132)</f>
        <v>0</v>
      </c>
      <c r="AV147" s="266">
        <f>IF(OR(Is_Loading,LEN($A147)=0),"",SWDATA!AO132)</f>
        <v>0</v>
      </c>
      <c r="AW147" s="266">
        <f>IF(OR(Is_Loading,LEN($A147)=0),"",SWDATA!AP132)</f>
        <v>0</v>
      </c>
      <c r="AX147" s="265" t="str">
        <f t="shared" si="1242"/>
        <v/>
      </c>
      <c r="AY147" s="265">
        <f>IF(OR(Is_Loading,LEN($A147)=0),"",SWDATA!AR132)</f>
        <v>0</v>
      </c>
      <c r="AZ147" s="266">
        <f>IF(OR(Is_Loading,LEN($A147)=0),"",SWDATA!AS132)</f>
        <v>0</v>
      </c>
      <c r="BA147" s="266">
        <f>IF(OR(Is_Loading,LEN($A147)=0),"",SWDATA!AT132)</f>
        <v>0</v>
      </c>
      <c r="BB147" s="265" t="str">
        <f t="shared" si="1243"/>
        <v/>
      </c>
      <c r="BC147" s="265">
        <f>IF(OR(Is_Loading,LEN($A147)=0),"",SWDATA!AV132)</f>
        <v>0</v>
      </c>
      <c r="BD147" s="266">
        <f>IF(OR(Is_Loading,LEN($A147)=0),"",SWDATA!AW132)</f>
        <v>0</v>
      </c>
      <c r="BE147" s="320">
        <f>IF(OR(Is_Loading,LEN($A147)=0),"",SWDATA!AX132)</f>
        <v>0</v>
      </c>
      <c r="BF147" s="317" t="str">
        <f t="shared" si="1244"/>
        <v/>
      </c>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s="201"/>
      <c r="CO147" s="201"/>
      <c r="CP147" s="201"/>
      <c r="CQ147" s="201"/>
      <c r="CR147" s="201"/>
      <c r="CS147" s="201"/>
      <c r="CT147" s="201"/>
      <c r="CU147" s="201"/>
      <c r="CV147" s="201"/>
      <c r="CW147" s="201"/>
      <c r="CX147" s="201"/>
      <c r="CY147" s="201"/>
      <c r="CZ147" s="201"/>
      <c r="DA147" s="201"/>
      <c r="DB147" s="201"/>
      <c r="DC147" s="201"/>
      <c r="DD147" s="201"/>
      <c r="DE147" s="201"/>
      <c r="DF147" s="201"/>
      <c r="DG147" s="201"/>
      <c r="DH147" s="201"/>
      <c r="DI147" s="201"/>
      <c r="DJ147" s="201"/>
      <c r="DK147" s="201"/>
      <c r="DL147" s="201"/>
      <c r="DM147" s="201"/>
      <c r="DN147" s="201"/>
      <c r="DO147" s="374"/>
      <c r="DP147" s="374"/>
      <c r="DQ147" s="374"/>
      <c r="DR147" s="374"/>
      <c r="DS147" s="361"/>
      <c r="DT147" s="361"/>
      <c r="DU147" s="364"/>
      <c r="DV147" s="364"/>
      <c r="DW147" s="364"/>
      <c r="DX147" s="364">
        <v>1</v>
      </c>
      <c r="DY147" s="364">
        <f t="shared" si="2014"/>
        <v>0</v>
      </c>
      <c r="DZ147" s="364">
        <f t="shared" si="2015"/>
        <v>0</v>
      </c>
      <c r="EA147" s="364">
        <f t="shared" si="2016"/>
        <v>1</v>
      </c>
      <c r="EB147" s="364">
        <f t="shared" si="2017"/>
        <v>0</v>
      </c>
      <c r="EC147" s="364">
        <f t="shared" si="2018"/>
        <v>0</v>
      </c>
      <c r="ED147" s="364">
        <f t="shared" si="2019"/>
        <v>1</v>
      </c>
      <c r="EE147" s="364">
        <f t="shared" si="2020"/>
        <v>0</v>
      </c>
      <c r="EF147" s="364">
        <f t="shared" si="2021"/>
        <v>0</v>
      </c>
      <c r="EG147" s="364">
        <f t="shared" si="2022"/>
        <v>1</v>
      </c>
      <c r="EH147" s="364">
        <f t="shared" si="2023"/>
        <v>0</v>
      </c>
      <c r="EI147" s="364">
        <f t="shared" si="2024"/>
        <v>0</v>
      </c>
      <c r="EJ147" s="364">
        <f t="shared" si="2025"/>
        <v>1</v>
      </c>
      <c r="EK147" s="364">
        <f t="shared" si="2026"/>
        <v>0</v>
      </c>
      <c r="EL147" s="364">
        <f t="shared" si="2027"/>
        <v>0</v>
      </c>
      <c r="EM147" s="364">
        <f t="shared" si="2028"/>
        <v>1</v>
      </c>
      <c r="EN147" s="364">
        <f t="shared" si="2029"/>
        <v>0</v>
      </c>
      <c r="EO147" s="364">
        <f t="shared" si="2030"/>
        <v>0</v>
      </c>
      <c r="EP147" s="364">
        <f t="shared" si="2031"/>
        <v>1</v>
      </c>
      <c r="EQ147" s="364">
        <f t="shared" si="2032"/>
        <v>0</v>
      </c>
      <c r="ER147" s="364">
        <f t="shared" si="2033"/>
        <v>0</v>
      </c>
      <c r="ES147" s="364">
        <f t="shared" si="2034"/>
        <v>1</v>
      </c>
      <c r="ET147" s="364">
        <f t="shared" si="2035"/>
        <v>0</v>
      </c>
      <c r="EU147" s="364">
        <f t="shared" si="2036"/>
        <v>0</v>
      </c>
      <c r="EV147" s="364">
        <f t="shared" si="2037"/>
        <v>1</v>
      </c>
      <c r="EW147" s="364">
        <f t="shared" si="2038"/>
        <v>0</v>
      </c>
      <c r="EX147" s="364">
        <f t="shared" si="2039"/>
        <v>0</v>
      </c>
      <c r="EY147" s="364">
        <f t="shared" si="2040"/>
        <v>1</v>
      </c>
      <c r="EZ147" s="364">
        <f t="shared" si="2041"/>
        <v>0</v>
      </c>
      <c r="FA147" s="364">
        <f t="shared" si="2042"/>
        <v>0</v>
      </c>
      <c r="FB147" s="364">
        <f t="shared" si="2043"/>
        <v>1</v>
      </c>
      <c r="FC147" s="364">
        <f t="shared" si="2044"/>
        <v>0</v>
      </c>
      <c r="FD147" s="364">
        <f t="shared" si="2045"/>
        <v>0</v>
      </c>
      <c r="FE147" s="361"/>
      <c r="FF147" s="361"/>
      <c r="FG147" s="361"/>
      <c r="FH147" s="361"/>
      <c r="FI147" s="361"/>
      <c r="FJ147" s="361"/>
      <c r="FK147" s="361"/>
      <c r="FL147" s="361"/>
      <c r="FM147" s="361"/>
      <c r="FN147" s="361"/>
      <c r="FO147" s="361"/>
      <c r="FP147" s="361"/>
      <c r="FQ147" s="361"/>
      <c r="FR147" s="361"/>
      <c r="FS147" s="361"/>
      <c r="FT147" s="361"/>
      <c r="FU147" s="361"/>
      <c r="FV147" s="361"/>
      <c r="FW147" s="361"/>
      <c r="FX147" s="361"/>
      <c r="FY147" s="361"/>
      <c r="FZ147" s="361"/>
      <c r="GA147" s="361"/>
      <c r="GB147" s="361"/>
      <c r="GC147" s="361"/>
      <c r="GD147" s="361"/>
      <c r="GE147" s="361"/>
      <c r="GF147" s="361"/>
      <c r="GG147" s="297"/>
      <c r="GH147" s="297"/>
      <c r="GI147" s="297"/>
      <c r="GJ147" s="297"/>
      <c r="GK147" s="297"/>
      <c r="GL147" s="297"/>
      <c r="GM147" s="297"/>
      <c r="GN147" s="297"/>
      <c r="GO147" s="297"/>
      <c r="GP147" s="297"/>
      <c r="GQ147" s="297"/>
      <c r="GR147" s="297"/>
      <c r="GS147" s="297"/>
      <c r="GT147" s="297"/>
      <c r="GU147" s="297"/>
      <c r="GV147" s="297"/>
      <c r="GW147" s="297"/>
      <c r="GX147" s="297"/>
      <c r="GY147" s="297"/>
      <c r="GZ147" s="297"/>
    </row>
    <row r="148" spans="1:211" s="390" customFormat="1" ht="15" customHeight="1" thickBot="1" x14ac:dyDescent="0.25">
      <c r="A148" s="389">
        <f>SWDATA!O133</f>
        <v>0</v>
      </c>
      <c r="B148" s="389">
        <f>SWDATA!M133</f>
        <v>0</v>
      </c>
      <c r="C148" s="390">
        <f>IF(AND(SWDATA!M133=1,SWDATA!Q133="promotions"),SWDATA!P133,0)</f>
        <v>0</v>
      </c>
      <c r="D148" s="391">
        <f>ROW(SWDATA!M133)</f>
        <v>133</v>
      </c>
      <c r="E148" s="392">
        <f t="shared" si="2046"/>
        <v>0</v>
      </c>
      <c r="F148" s="393">
        <f t="shared" si="1232"/>
        <v>1</v>
      </c>
      <c r="G148" s="389" t="str">
        <f t="shared" si="1233"/>
        <v/>
      </c>
      <c r="H148" s="394"/>
      <c r="I148" s="395"/>
      <c r="J148" s="396">
        <f t="shared" si="1234"/>
        <v>0</v>
      </c>
      <c r="K148" s="397" t="str">
        <f t="shared" si="1235"/>
        <v/>
      </c>
      <c r="L148" s="398"/>
      <c r="M148" s="399"/>
      <c r="N148" s="400" t="str">
        <f>IF(LEN(SWDATA!F133)=0,"",N147)</f>
        <v/>
      </c>
      <c r="O148" s="401" t="str">
        <f>IF(LEN(SWDATA!G133)=0,"",O147)</f>
        <v/>
      </c>
      <c r="P148" s="402" t="str">
        <f>IF(LEN(SWDATA!C133)=0,"",SWDATA!C133)</f>
        <v/>
      </c>
      <c r="Q148" s="403" t="str">
        <f t="shared" si="1159"/>
        <v/>
      </c>
      <c r="R148" s="404" t="s">
        <v>261</v>
      </c>
      <c r="S148" s="405" t="s">
        <v>485</v>
      </c>
      <c r="T148" s="405"/>
      <c r="U148" s="406" t="s">
        <v>590</v>
      </c>
      <c r="V148" s="407" t="s">
        <v>221</v>
      </c>
      <c r="W148" s="408">
        <f>IF(OR(Is_Loading,LEN($A148)=0),"",SWDATA!P133)</f>
        <v>0</v>
      </c>
      <c r="X148" s="409">
        <f>IF(OR(Is_Loading,LEN($A148)=0),"",SWDATA!Q133)</f>
        <v>0</v>
      </c>
      <c r="Y148" s="409">
        <f>IF(OR(Is_Loading,LEN($A148)=0),"",SWDATA!R133)</f>
        <v>0</v>
      </c>
      <c r="Z148" s="408" t="str">
        <f t="shared" ref="Z148" si="2048">IF($A148=0,"",CHOOSE($F148,SUM(W148:Y148),SUM(W148:Y148)/3,Y148))</f>
        <v/>
      </c>
      <c r="AA148" s="408">
        <f>IF(OR(Is_Loading,LEN($A148)=0),"",SWDATA!T133)</f>
        <v>0</v>
      </c>
      <c r="AB148" s="409">
        <f>IF(OR(Is_Loading,LEN($A148)=0),"",SWDATA!U133)</f>
        <v>0</v>
      </c>
      <c r="AC148" s="409">
        <f>IF(OR(Is_Loading,LEN($A148)=0),"",SWDATA!V133)</f>
        <v>0</v>
      </c>
      <c r="AD148" s="408" t="str">
        <f t="shared" si="1237"/>
        <v/>
      </c>
      <c r="AE148" s="408">
        <f>IF(OR(Is_Loading,LEN($A148)=0),"",SWDATA!X133)</f>
        <v>0</v>
      </c>
      <c r="AF148" s="409">
        <f>IF(OR(Is_Loading,LEN($A148)=0),"",SWDATA!Y133)</f>
        <v>0</v>
      </c>
      <c r="AG148" s="409">
        <f>IF(OR(Is_Loading,LEN($A148)=0),"",SWDATA!Z133)</f>
        <v>0</v>
      </c>
      <c r="AH148" s="408" t="str">
        <f t="shared" si="1238"/>
        <v/>
      </c>
      <c r="AI148" s="408">
        <f>IF(OR(Is_Loading,LEN($A148)=0),"",SWDATA!AB133)</f>
        <v>0</v>
      </c>
      <c r="AJ148" s="409">
        <f>IF(OR(Is_Loading,LEN($A148)=0),"",SWDATA!AC133)</f>
        <v>0</v>
      </c>
      <c r="AK148" s="409">
        <f>IF(OR(Is_Loading,LEN($A148)=0),"",SWDATA!AD133)</f>
        <v>0</v>
      </c>
      <c r="AL148" s="408" t="str">
        <f t="shared" si="1239"/>
        <v/>
      </c>
      <c r="AM148" s="408">
        <f>IF(OR(Is_Loading,LEN($A148)=0),"",SWDATA!AF133)</f>
        <v>0</v>
      </c>
      <c r="AN148" s="409">
        <f>IF(OR(Is_Loading,LEN($A148)=0),"",SWDATA!AG133)</f>
        <v>0</v>
      </c>
      <c r="AO148" s="410">
        <f>IF(OR(Is_Loading,LEN($A148)=0),"",SWDATA!AH133)</f>
        <v>0</v>
      </c>
      <c r="AP148" s="411" t="str">
        <f t="shared" si="1240"/>
        <v/>
      </c>
      <c r="AQ148" s="408">
        <f>IF(OR(Is_Loading,LEN($A148)=0),"",SWDATA!AJ133)</f>
        <v>0</v>
      </c>
      <c r="AR148" s="409">
        <f>IF(OR(Is_Loading,LEN($A148)=0),"",SWDATA!AK133)</f>
        <v>0</v>
      </c>
      <c r="AS148" s="409">
        <f>IF(OR(Is_Loading,LEN($A148)=0),"",SWDATA!AL133)</f>
        <v>0</v>
      </c>
      <c r="AT148" s="408" t="str">
        <f t="shared" si="1241"/>
        <v/>
      </c>
      <c r="AU148" s="408">
        <f>IF(OR(Is_Loading,LEN($A148)=0),"",SWDATA!AN133)</f>
        <v>0</v>
      </c>
      <c r="AV148" s="409">
        <f>IF(OR(Is_Loading,LEN($A148)=0),"",SWDATA!AO133)</f>
        <v>0</v>
      </c>
      <c r="AW148" s="409">
        <f>IF(OR(Is_Loading,LEN($A148)=0),"",SWDATA!AP133)</f>
        <v>0</v>
      </c>
      <c r="AX148" s="408" t="str">
        <f t="shared" si="1242"/>
        <v/>
      </c>
      <c r="AY148" s="408">
        <f>IF(OR(Is_Loading,LEN($A148)=0),"",SWDATA!AR133)</f>
        <v>0</v>
      </c>
      <c r="AZ148" s="409">
        <f>IF(OR(Is_Loading,LEN($A148)=0),"",SWDATA!AS133)</f>
        <v>0</v>
      </c>
      <c r="BA148" s="409">
        <f>IF(OR(Is_Loading,LEN($A148)=0),"",SWDATA!AT133)</f>
        <v>0</v>
      </c>
      <c r="BB148" s="408" t="str">
        <f t="shared" si="1243"/>
        <v/>
      </c>
      <c r="BC148" s="408">
        <f>IF(OR(Is_Loading,LEN($A148)=0),"",SWDATA!AV133)</f>
        <v>0</v>
      </c>
      <c r="BD148" s="409">
        <f>IF(OR(Is_Loading,LEN($A148)=0),"",SWDATA!AW133)</f>
        <v>0</v>
      </c>
      <c r="BE148" s="410">
        <f>IF(OR(Is_Loading,LEN($A148)=0),"",SWDATA!AX133)</f>
        <v>0</v>
      </c>
      <c r="BF148" s="411" t="str">
        <f t="shared" si="1244"/>
        <v/>
      </c>
      <c r="BG148" s="412"/>
      <c r="BH148" s="412"/>
      <c r="BI148" s="412"/>
      <c r="BJ148" s="412"/>
      <c r="BK148" s="412"/>
      <c r="BL148" s="412"/>
      <c r="BM148" s="412"/>
      <c r="BN148" s="412"/>
      <c r="BO148" s="412"/>
      <c r="BP148" s="412"/>
      <c r="BQ148" s="412"/>
      <c r="BR148" s="412"/>
      <c r="BS148" s="412"/>
      <c r="BT148" s="412"/>
      <c r="BU148" s="412"/>
      <c r="BV148" s="412"/>
      <c r="BW148" s="412"/>
      <c r="BX148" s="412"/>
      <c r="BY148" s="412"/>
      <c r="BZ148" s="412"/>
      <c r="CA148" s="412"/>
      <c r="CB148" s="412"/>
      <c r="CC148" s="412"/>
      <c r="CD148" s="412"/>
      <c r="CE148" s="412"/>
      <c r="CF148" s="412"/>
      <c r="CG148" s="412"/>
      <c r="CH148" s="412"/>
      <c r="CI148" s="412"/>
      <c r="CJ148" s="412"/>
      <c r="CK148" s="412"/>
      <c r="CL148" s="412"/>
      <c r="CM148" s="412"/>
      <c r="DO148" s="395"/>
      <c r="DP148" s="395"/>
      <c r="DQ148" s="395"/>
      <c r="DR148" s="395"/>
      <c r="DS148" s="413"/>
      <c r="DT148" s="414"/>
      <c r="DU148" s="415"/>
      <c r="DV148" s="415"/>
      <c r="DW148" s="415"/>
      <c r="DX148" s="415">
        <v>1</v>
      </c>
      <c r="DY148" s="415">
        <f t="shared" si="2014"/>
        <v>0</v>
      </c>
      <c r="DZ148" s="415">
        <f t="shared" si="2015"/>
        <v>0</v>
      </c>
      <c r="EA148" s="415">
        <f t="shared" si="2016"/>
        <v>1</v>
      </c>
      <c r="EB148" s="415">
        <f t="shared" si="2017"/>
        <v>0</v>
      </c>
      <c r="EC148" s="415">
        <f t="shared" si="2018"/>
        <v>0</v>
      </c>
      <c r="ED148" s="415">
        <f t="shared" si="2019"/>
        <v>1</v>
      </c>
      <c r="EE148" s="415">
        <f t="shared" si="2020"/>
        <v>0</v>
      </c>
      <c r="EF148" s="415">
        <f t="shared" si="2021"/>
        <v>0</v>
      </c>
      <c r="EG148" s="415">
        <f t="shared" si="2022"/>
        <v>1</v>
      </c>
      <c r="EH148" s="415">
        <f t="shared" si="2023"/>
        <v>0</v>
      </c>
      <c r="EI148" s="415">
        <f t="shared" si="2024"/>
        <v>0</v>
      </c>
      <c r="EJ148" s="415">
        <f t="shared" si="2025"/>
        <v>1</v>
      </c>
      <c r="EK148" s="415">
        <f t="shared" si="2026"/>
        <v>0</v>
      </c>
      <c r="EL148" s="415">
        <f t="shared" si="2027"/>
        <v>0</v>
      </c>
      <c r="EM148" s="415">
        <f t="shared" si="2028"/>
        <v>1</v>
      </c>
      <c r="EN148" s="415">
        <f t="shared" si="2029"/>
        <v>0</v>
      </c>
      <c r="EO148" s="415">
        <f t="shared" si="2030"/>
        <v>0</v>
      </c>
      <c r="EP148" s="415">
        <f t="shared" si="2031"/>
        <v>1</v>
      </c>
      <c r="EQ148" s="415">
        <f t="shared" si="2032"/>
        <v>0</v>
      </c>
      <c r="ER148" s="415">
        <f t="shared" si="2033"/>
        <v>0</v>
      </c>
      <c r="ES148" s="415">
        <f t="shared" si="2034"/>
        <v>1</v>
      </c>
      <c r="ET148" s="415">
        <f t="shared" si="2035"/>
        <v>0</v>
      </c>
      <c r="EU148" s="415">
        <f t="shared" si="2036"/>
        <v>0</v>
      </c>
      <c r="EV148" s="415">
        <f t="shared" si="2037"/>
        <v>1</v>
      </c>
      <c r="EW148" s="415">
        <f t="shared" si="2038"/>
        <v>0</v>
      </c>
      <c r="EX148" s="415">
        <f t="shared" si="2039"/>
        <v>0</v>
      </c>
      <c r="EY148" s="415">
        <f t="shared" si="2040"/>
        <v>1</v>
      </c>
      <c r="EZ148" s="415">
        <f t="shared" si="2041"/>
        <v>0</v>
      </c>
      <c r="FA148" s="415">
        <f t="shared" si="2042"/>
        <v>0</v>
      </c>
      <c r="FB148" s="415">
        <f t="shared" si="2043"/>
        <v>1</v>
      </c>
      <c r="FC148" s="415">
        <f t="shared" si="2044"/>
        <v>0</v>
      </c>
      <c r="FD148" s="415">
        <f t="shared" si="2045"/>
        <v>0</v>
      </c>
      <c r="FE148" s="416"/>
      <c r="FF148" s="413"/>
      <c r="FG148" s="413"/>
      <c r="FH148" s="413"/>
      <c r="FI148" s="413"/>
      <c r="FJ148" s="413"/>
      <c r="FK148" s="413"/>
      <c r="FL148" s="413"/>
      <c r="FM148" s="413"/>
      <c r="FN148" s="413"/>
      <c r="FO148" s="413"/>
      <c r="FP148" s="413"/>
      <c r="FQ148" s="413"/>
      <c r="FR148" s="413"/>
      <c r="FS148" s="413"/>
      <c r="FT148" s="413"/>
      <c r="FU148" s="413"/>
      <c r="FV148" s="413"/>
      <c r="FW148" s="413"/>
      <c r="FX148" s="413"/>
      <c r="FY148" s="413"/>
      <c r="FZ148" s="413"/>
      <c r="GA148" s="413"/>
      <c r="GB148" s="413"/>
      <c r="GC148" s="413"/>
      <c r="GD148" s="413"/>
      <c r="GE148" s="413"/>
      <c r="GF148" s="413"/>
      <c r="GG148" s="417"/>
      <c r="GH148" s="417"/>
      <c r="GI148" s="417"/>
      <c r="GJ148" s="417"/>
      <c r="GK148" s="417"/>
      <c r="GL148" s="417"/>
      <c r="GM148" s="417"/>
      <c r="GN148" s="417"/>
      <c r="GO148" s="417"/>
      <c r="GP148" s="417"/>
      <c r="GQ148" s="417"/>
      <c r="GR148" s="417"/>
      <c r="GS148" s="417"/>
      <c r="GT148" s="417"/>
      <c r="GU148" s="417"/>
      <c r="GV148" s="417"/>
      <c r="GW148" s="417"/>
      <c r="GX148" s="417"/>
      <c r="GY148" s="417"/>
      <c r="GZ148" s="417"/>
      <c r="HA148" s="417"/>
      <c r="HB148" s="417"/>
      <c r="HC148" s="417"/>
    </row>
    <row r="149" spans="1:211" s="347" customFormat="1" ht="15" customHeight="1" thickTop="1" x14ac:dyDescent="0.2">
      <c r="A149" s="192">
        <f>SWDATA!O134</f>
        <v>0</v>
      </c>
      <c r="B149" s="192">
        <f>SWDATA!M134</f>
        <v>0</v>
      </c>
      <c r="C149" s="201">
        <f>IF(AND(SWDATA!M134=1,SWDATA!Q134="promotions"),SWDATA!P134,0)</f>
        <v>0</v>
      </c>
      <c r="D149" s="200">
        <f>ROW(SWDATA!M134)</f>
        <v>134</v>
      </c>
      <c r="E149" s="202">
        <f t="shared" si="2046"/>
        <v>0</v>
      </c>
      <c r="F149" s="203">
        <f t="shared" si="1232"/>
        <v>1</v>
      </c>
      <c r="G149" s="192" t="str">
        <f t="shared" si="1233"/>
        <v/>
      </c>
      <c r="H149" s="311"/>
      <c r="I149" s="382"/>
      <c r="J149" s="237">
        <f t="shared" si="1234"/>
        <v>0</v>
      </c>
      <c r="K149" s="238" t="str">
        <f t="shared" si="1235"/>
        <v/>
      </c>
      <c r="L149" s="338"/>
      <c r="M149" s="340"/>
      <c r="N149" s="335" t="str">
        <f>IF(LEN(SWDATA!F134)=0,"",IF(LEN(SWDATA!G134)=0,"",IF($O$12="ID",MID(SWDATA!G134,FIND("|",SWDATA!G134)+1,FIND("~~",SWDATA!G134)-FIND("|",SWDATA!G134)-1),IF($O$12="Desc",RIGHT(SWDATA!G134,LEN(SWDATA!G134)-FIND("~~",SWDATA!G134)-1),RIGHT(SWDATA!G134,LEN(SWDATA!G134)-FIND("|",SWDATA!G134))))))</f>
        <v/>
      </c>
      <c r="O149" s="239" t="str">
        <f>IF(LEN(SWDATA!G134)=0,"",IF(LEN(SWDATA!H134)=0,"",IF($O$12="ID",MID(SWDATA!H134,FIND("|",SWDATA!H134)+1,FIND("~~",SWDATA!H134)-FIND("|",SWDATA!H134)-1),IF($O$12="Desc",RIGHT(SWDATA!H134,LEN(SWDATA!H134)-FIND("~~",SWDATA!H134)-1),RIGHT(SWDATA!H134,LEN(SWDATA!H134)-FIND("|",SWDATA!H134))))))</f>
        <v/>
      </c>
      <c r="P149" s="252" t="str">
        <f>IF(LEN(SWDATA!C134)=0,"",SWDATA!C134)</f>
        <v/>
      </c>
      <c r="Q149" s="310" t="str">
        <f t="shared" si="1159"/>
        <v/>
      </c>
      <c r="R149" s="223" t="s">
        <v>261</v>
      </c>
      <c r="S149" s="224" t="s">
        <v>485</v>
      </c>
      <c r="T149" s="224"/>
      <c r="U149" s="263" t="s">
        <v>583</v>
      </c>
      <c r="V149" s="205" t="s">
        <v>221</v>
      </c>
      <c r="W149" s="265">
        <f>IF(OR(Is_Loading,LEN($A149)=0),"",SWDATA!P134)</f>
        <v>0</v>
      </c>
      <c r="X149" s="266">
        <f>IF(OR(Is_Loading,LEN($A149)=0),"",SWDATA!Q134)</f>
        <v>0</v>
      </c>
      <c r="Y149" s="266">
        <f>IF(OR(Is_Loading,LEN($A149)=0),"",SWDATA!R134)</f>
        <v>0</v>
      </c>
      <c r="Z149" s="265" t="str">
        <f t="shared" ref="Z149" si="2049">IF($A149=0,"",CHOOSE($F149,SUM(W149:Y149),SUM(W149:Y149)/3,Y149))</f>
        <v/>
      </c>
      <c r="AA149" s="265">
        <f>IF(OR(Is_Loading,LEN($A149)=0),"",SWDATA!T134)</f>
        <v>0</v>
      </c>
      <c r="AB149" s="266">
        <f>IF(OR(Is_Loading,LEN($A149)=0),"",SWDATA!U134)</f>
        <v>0</v>
      </c>
      <c r="AC149" s="266">
        <f>IF(OR(Is_Loading,LEN($A149)=0),"",SWDATA!V134)</f>
        <v>0</v>
      </c>
      <c r="AD149" s="265" t="str">
        <f t="shared" si="1237"/>
        <v/>
      </c>
      <c r="AE149" s="265">
        <f>IF(OR(Is_Loading,LEN($A149)=0),"",SWDATA!X134)</f>
        <v>0</v>
      </c>
      <c r="AF149" s="266">
        <f>IF(OR(Is_Loading,LEN($A149)=0),"",SWDATA!Y134)</f>
        <v>0</v>
      </c>
      <c r="AG149" s="266">
        <f>IF(OR(Is_Loading,LEN($A149)=0),"",SWDATA!Z134)</f>
        <v>0</v>
      </c>
      <c r="AH149" s="265" t="str">
        <f t="shared" si="1238"/>
        <v/>
      </c>
      <c r="AI149" s="265">
        <f>IF(OR(Is_Loading,LEN($A149)=0),"",SWDATA!AB134)</f>
        <v>0</v>
      </c>
      <c r="AJ149" s="266">
        <f>IF(OR(Is_Loading,LEN($A149)=0),"",SWDATA!AC134)</f>
        <v>0</v>
      </c>
      <c r="AK149" s="266">
        <f>IF(OR(Is_Loading,LEN($A149)=0),"",SWDATA!AD134)</f>
        <v>0</v>
      </c>
      <c r="AL149" s="265" t="str">
        <f t="shared" si="1239"/>
        <v/>
      </c>
      <c r="AM149" s="265">
        <f>IF(OR(Is_Loading,LEN($A149)=0),"",SWDATA!AF134)</f>
        <v>0</v>
      </c>
      <c r="AN149" s="266">
        <f>IF(OR(Is_Loading,LEN($A149)=0),"",SWDATA!AG134)</f>
        <v>0</v>
      </c>
      <c r="AO149" s="320">
        <f>IF(OR(Is_Loading,LEN($A149)=0),"",SWDATA!AH134)</f>
        <v>0</v>
      </c>
      <c r="AP149" s="317" t="str">
        <f t="shared" si="1240"/>
        <v/>
      </c>
      <c r="AQ149" s="265">
        <f>IF(OR(Is_Loading,LEN($A149)=0),"",SWDATA!AJ134)</f>
        <v>0</v>
      </c>
      <c r="AR149" s="266">
        <f>IF(OR(Is_Loading,LEN($A149)=0),"",SWDATA!AK134)</f>
        <v>0</v>
      </c>
      <c r="AS149" s="266">
        <f>IF(OR(Is_Loading,LEN($A149)=0),"",SWDATA!AL134)</f>
        <v>0</v>
      </c>
      <c r="AT149" s="265" t="str">
        <f t="shared" si="1241"/>
        <v/>
      </c>
      <c r="AU149" s="265">
        <f>IF(OR(Is_Loading,LEN($A149)=0),"",SWDATA!AN134)</f>
        <v>0</v>
      </c>
      <c r="AV149" s="266">
        <f>IF(OR(Is_Loading,LEN($A149)=0),"",SWDATA!AO134)</f>
        <v>0</v>
      </c>
      <c r="AW149" s="266">
        <f>IF(OR(Is_Loading,LEN($A149)=0),"",SWDATA!AP134)</f>
        <v>0</v>
      </c>
      <c r="AX149" s="265" t="str">
        <f t="shared" si="1242"/>
        <v/>
      </c>
      <c r="AY149" s="265">
        <f>IF(OR(Is_Loading,LEN($A149)=0),"",SWDATA!AR134)</f>
        <v>0</v>
      </c>
      <c r="AZ149" s="266">
        <f>IF(OR(Is_Loading,LEN($A149)=0),"",SWDATA!AS134)</f>
        <v>0</v>
      </c>
      <c r="BA149" s="266">
        <f>IF(OR(Is_Loading,LEN($A149)=0),"",SWDATA!AT134)</f>
        <v>0</v>
      </c>
      <c r="BB149" s="265" t="str">
        <f t="shared" si="1243"/>
        <v/>
      </c>
      <c r="BC149" s="265">
        <f>IF(OR(Is_Loading,LEN($A149)=0),"",SWDATA!AV134)</f>
        <v>0</v>
      </c>
      <c r="BD149" s="266">
        <f>IF(OR(Is_Loading,LEN($A149)=0),"",SWDATA!AW134)</f>
        <v>0</v>
      </c>
      <c r="BE149" s="320">
        <f>IF(OR(Is_Loading,LEN($A149)=0),"",SWDATA!AX134)</f>
        <v>0</v>
      </c>
      <c r="BF149" s="317" t="str">
        <f t="shared" si="1244"/>
        <v/>
      </c>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s="201"/>
      <c r="CO149" s="201"/>
      <c r="CP149" s="201"/>
      <c r="CQ149" s="201"/>
      <c r="CR149" s="201"/>
      <c r="CS149" s="201"/>
      <c r="CT149" s="201"/>
      <c r="CU149" s="201"/>
      <c r="CV149" s="201"/>
      <c r="CW149" s="201"/>
      <c r="CX149" s="201"/>
      <c r="CY149" s="201"/>
      <c r="CZ149" s="201"/>
      <c r="DA149" s="201"/>
      <c r="DB149" s="201"/>
      <c r="DC149" s="201"/>
      <c r="DD149" s="201"/>
      <c r="DE149" s="201"/>
      <c r="DF149" s="201"/>
      <c r="DG149" s="201"/>
      <c r="DH149" s="201"/>
      <c r="DI149" s="201"/>
      <c r="DJ149" s="201"/>
      <c r="DK149" s="201"/>
      <c r="DL149" s="201"/>
      <c r="DM149" s="201"/>
      <c r="DN149" s="201"/>
      <c r="DO149" s="374"/>
      <c r="DP149" s="374"/>
      <c r="DQ149" s="374"/>
      <c r="DR149" s="374"/>
      <c r="DS149" s="361"/>
      <c r="DT149" s="375"/>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77"/>
      <c r="FF149" s="361"/>
      <c r="FG149" s="361"/>
      <c r="FH149" s="361"/>
      <c r="FI149" s="361"/>
      <c r="FJ149" s="361"/>
      <c r="FK149" s="361"/>
      <c r="FL149" s="361"/>
      <c r="FM149" s="361"/>
      <c r="FN149" s="361"/>
      <c r="FO149" s="361"/>
      <c r="FP149" s="361"/>
      <c r="FQ149" s="361"/>
      <c r="FR149" s="361"/>
      <c r="FS149" s="361"/>
      <c r="FT149" s="361"/>
      <c r="FU149" s="361"/>
      <c r="FV149" s="361"/>
      <c r="FW149" s="361"/>
      <c r="FX149" s="361"/>
      <c r="FY149" s="361"/>
      <c r="FZ149" s="361"/>
      <c r="GA149" s="361"/>
      <c r="GB149" s="361"/>
      <c r="GC149" s="361"/>
      <c r="GD149" s="361"/>
      <c r="GE149" s="361"/>
      <c r="GF149" s="361"/>
      <c r="GG149" s="297"/>
      <c r="GH149" s="297"/>
      <c r="GI149" s="297"/>
      <c r="GJ149" s="297"/>
      <c r="GK149" s="297"/>
      <c r="GL149" s="297"/>
      <c r="GM149" s="297"/>
      <c r="GN149" s="297"/>
      <c r="GO149" s="297"/>
      <c r="GP149" s="297"/>
      <c r="GQ149" s="297"/>
      <c r="GR149" s="297"/>
      <c r="GS149" s="297"/>
      <c r="GT149" s="297"/>
      <c r="GU149" s="297"/>
      <c r="GV149" s="297"/>
      <c r="GW149" s="297"/>
      <c r="GX149" s="297"/>
      <c r="GY149" s="297"/>
      <c r="GZ149" s="297"/>
      <c r="HA149" s="297"/>
      <c r="HB149" s="297"/>
      <c r="HC149" s="297"/>
    </row>
    <row r="150" spans="1:211" s="347" customFormat="1" ht="15" customHeight="1" x14ac:dyDescent="0.2">
      <c r="A150" s="192">
        <f>SWDATA!O135</f>
        <v>0</v>
      </c>
      <c r="B150" s="192">
        <f>SWDATA!M135</f>
        <v>0</v>
      </c>
      <c r="C150" s="201">
        <f>IF(AND(SWDATA!M135=1,SWDATA!Q135="promotions"),SWDATA!P135,0)</f>
        <v>0</v>
      </c>
      <c r="D150" s="200">
        <f>ROW(SWDATA!M135)</f>
        <v>135</v>
      </c>
      <c r="E150" s="202">
        <f t="shared" si="2046"/>
        <v>0</v>
      </c>
      <c r="F150" s="203">
        <f t="shared" si="1232"/>
        <v>1</v>
      </c>
      <c r="G150" s="192" t="str">
        <f t="shared" si="1233"/>
        <v/>
      </c>
      <c r="H150" s="204"/>
      <c r="I150" s="382"/>
      <c r="J150" s="237">
        <f t="shared" si="1234"/>
        <v>0</v>
      </c>
      <c r="K150" s="238" t="str">
        <f t="shared" si="1235"/>
        <v/>
      </c>
      <c r="L150" s="338"/>
      <c r="M150" s="341"/>
      <c r="N150" s="336" t="str">
        <f>IF(LEN(SWDATA!F135)=0,"",N149)</f>
        <v/>
      </c>
      <c r="O150" s="295" t="str">
        <f>IF(LEN(SWDATA!G135)=0,"",O149)</f>
        <v/>
      </c>
      <c r="P150" s="296" t="str">
        <f>IF(LEN(SWDATA!C135)=0,"",SWDATA!C135)</f>
        <v/>
      </c>
      <c r="Q150" s="310" t="str">
        <f t="shared" si="1159"/>
        <v/>
      </c>
      <c r="R150" s="223" t="s">
        <v>261</v>
      </c>
      <c r="S150" s="224" t="s">
        <v>485</v>
      </c>
      <c r="T150" s="224"/>
      <c r="U150" s="264" t="s">
        <v>580</v>
      </c>
      <c r="V150" s="205" t="s">
        <v>221</v>
      </c>
      <c r="W150" s="265">
        <f>IF(OR(Is_Loading,LEN($A150)=0),"",SWDATA!P135)</f>
        <v>0</v>
      </c>
      <c r="X150" s="266">
        <f>IF(OR(Is_Loading,LEN($A150)=0),"",SWDATA!Q135)</f>
        <v>0</v>
      </c>
      <c r="Y150" s="266">
        <f>IF(OR(Is_Loading,LEN($A150)=0),"",SWDATA!R135)</f>
        <v>0</v>
      </c>
      <c r="Z150" s="265" t="str">
        <f t="shared" ref="Z150:Z151" si="2050">IF($A150=0,"",CHOOSE($F150,SUM(W150:Y150),SUM(W150:Y150)/3,Y150))</f>
        <v/>
      </c>
      <c r="AA150" s="265">
        <f>IF(OR(Is_Loading,LEN($A150)=0),"",SWDATA!T135)</f>
        <v>0</v>
      </c>
      <c r="AB150" s="266">
        <f>IF(OR(Is_Loading,LEN($A150)=0),"",SWDATA!U135)</f>
        <v>0</v>
      </c>
      <c r="AC150" s="266">
        <f>IF(OR(Is_Loading,LEN($A150)=0),"",SWDATA!V135)</f>
        <v>0</v>
      </c>
      <c r="AD150" s="265" t="str">
        <f t="shared" si="1237"/>
        <v/>
      </c>
      <c r="AE150" s="265">
        <f>IF(OR(Is_Loading,LEN($A150)=0),"",SWDATA!X135)</f>
        <v>0</v>
      </c>
      <c r="AF150" s="266">
        <f>IF(OR(Is_Loading,LEN($A150)=0),"",SWDATA!Y135)</f>
        <v>0</v>
      </c>
      <c r="AG150" s="266">
        <f>IF(OR(Is_Loading,LEN($A150)=0),"",SWDATA!Z135)</f>
        <v>0</v>
      </c>
      <c r="AH150" s="265" t="str">
        <f t="shared" si="1238"/>
        <v/>
      </c>
      <c r="AI150" s="265">
        <f>IF(OR(Is_Loading,LEN($A150)=0),"",SWDATA!AB135)</f>
        <v>0</v>
      </c>
      <c r="AJ150" s="266">
        <f>IF(OR(Is_Loading,LEN($A150)=0),"",SWDATA!AC135)</f>
        <v>0</v>
      </c>
      <c r="AK150" s="266">
        <f>IF(OR(Is_Loading,LEN($A150)=0),"",SWDATA!AD135)</f>
        <v>0</v>
      </c>
      <c r="AL150" s="265" t="str">
        <f t="shared" si="1239"/>
        <v/>
      </c>
      <c r="AM150" s="265">
        <f>IF(OR(Is_Loading,LEN($A150)=0),"",SWDATA!AF135)</f>
        <v>0</v>
      </c>
      <c r="AN150" s="266">
        <f>IF(OR(Is_Loading,LEN($A150)=0),"",SWDATA!AG135)</f>
        <v>0</v>
      </c>
      <c r="AO150" s="320">
        <f>IF(OR(Is_Loading,LEN($A150)=0),"",SWDATA!AH135)</f>
        <v>0</v>
      </c>
      <c r="AP150" s="317" t="str">
        <f t="shared" si="1240"/>
        <v/>
      </c>
      <c r="AQ150" s="265">
        <f>IF(OR(Is_Loading,LEN($A150)=0),"",SWDATA!AJ135)</f>
        <v>0</v>
      </c>
      <c r="AR150" s="266">
        <f>IF(OR(Is_Loading,LEN($A150)=0),"",SWDATA!AK135)</f>
        <v>0</v>
      </c>
      <c r="AS150" s="266">
        <f>IF(OR(Is_Loading,LEN($A150)=0),"",SWDATA!AL135)</f>
        <v>0</v>
      </c>
      <c r="AT150" s="265" t="str">
        <f t="shared" si="1241"/>
        <v/>
      </c>
      <c r="AU150" s="265">
        <f>IF(OR(Is_Loading,LEN($A150)=0),"",SWDATA!AN135)</f>
        <v>0</v>
      </c>
      <c r="AV150" s="266">
        <f>IF(OR(Is_Loading,LEN($A150)=0),"",SWDATA!AO135)</f>
        <v>0</v>
      </c>
      <c r="AW150" s="266">
        <f>IF(OR(Is_Loading,LEN($A150)=0),"",SWDATA!AP135)</f>
        <v>0</v>
      </c>
      <c r="AX150" s="265" t="str">
        <f t="shared" si="1242"/>
        <v/>
      </c>
      <c r="AY150" s="265">
        <f>IF(OR(Is_Loading,LEN($A150)=0),"",SWDATA!AR135)</f>
        <v>0</v>
      </c>
      <c r="AZ150" s="266">
        <f>IF(OR(Is_Loading,LEN($A150)=0),"",SWDATA!AS135)</f>
        <v>0</v>
      </c>
      <c r="BA150" s="266">
        <f>IF(OR(Is_Loading,LEN($A150)=0),"",SWDATA!AT135)</f>
        <v>0</v>
      </c>
      <c r="BB150" s="265" t="str">
        <f t="shared" si="1243"/>
        <v/>
      </c>
      <c r="BC150" s="265">
        <f>IF(OR(Is_Loading,LEN($A150)=0),"",SWDATA!AV135)</f>
        <v>0</v>
      </c>
      <c r="BD150" s="266">
        <f>IF(OR(Is_Loading,LEN($A150)=0),"",SWDATA!AW135)</f>
        <v>0</v>
      </c>
      <c r="BE150" s="320">
        <f>IF(OR(Is_Loading,LEN($A150)=0),"",SWDATA!AX135)</f>
        <v>0</v>
      </c>
      <c r="BF150" s="317" t="str">
        <f t="shared" si="1244"/>
        <v/>
      </c>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s="201"/>
      <c r="CO150" s="201"/>
      <c r="CP150" s="201"/>
      <c r="CQ150" s="201"/>
      <c r="CR150" s="201"/>
      <c r="CS150" s="201"/>
      <c r="CT150" s="201"/>
      <c r="CU150" s="201"/>
      <c r="CV150" s="201"/>
      <c r="CW150" s="201"/>
      <c r="CX150" s="201"/>
      <c r="CY150" s="201"/>
      <c r="CZ150" s="201"/>
      <c r="DA150" s="201"/>
      <c r="DB150" s="201"/>
      <c r="DC150" s="201"/>
      <c r="DD150" s="201"/>
      <c r="DE150" s="201"/>
      <c r="DF150" s="201"/>
      <c r="DG150" s="201"/>
      <c r="DH150" s="201"/>
      <c r="DI150" s="201"/>
      <c r="DJ150" s="201"/>
      <c r="DK150" s="201"/>
      <c r="DL150" s="201"/>
      <c r="DM150" s="201"/>
      <c r="DN150" s="201"/>
      <c r="DO150" s="374"/>
      <c r="DP150" s="374"/>
      <c r="DQ150" s="374"/>
      <c r="DR150" s="374"/>
      <c r="DS150" s="361"/>
      <c r="DT150" s="361"/>
      <c r="DU150" s="364">
        <f t="shared" ref="DU150" si="2051">COLUMN(W148)</f>
        <v>23</v>
      </c>
      <c r="DV150" s="364">
        <f t="shared" ref="DV150" si="2052">SUM(DU150)+DV151+1</f>
        <v>24</v>
      </c>
      <c r="DW150" s="364">
        <f t="shared" ref="DW150" si="2053">SUM(DV150)+DW151+1</f>
        <v>25</v>
      </c>
      <c r="DX150" s="364">
        <f t="shared" ref="DX150" si="2054">SUM(DW150)+DX151+1</f>
        <v>27</v>
      </c>
      <c r="DY150" s="364">
        <f t="shared" ref="DY150" si="2055">SUM(DX150)+DY151+1</f>
        <v>28</v>
      </c>
      <c r="DZ150" s="364">
        <f t="shared" ref="DZ150" si="2056">SUM(DY150)+DZ151+1</f>
        <v>29</v>
      </c>
      <c r="EA150" s="364">
        <f t="shared" ref="EA150" si="2057">SUM(DZ150)+EA151+1</f>
        <v>31</v>
      </c>
      <c r="EB150" s="364">
        <f t="shared" ref="EB150" si="2058">SUM(EA150)+EB151+1</f>
        <v>32</v>
      </c>
      <c r="EC150" s="364">
        <f t="shared" ref="EC150" si="2059">SUM(EB150)+EC151+1</f>
        <v>33</v>
      </c>
      <c r="ED150" s="364">
        <f t="shared" ref="ED150" si="2060">SUM(EC150)+ED151+1</f>
        <v>35</v>
      </c>
      <c r="EE150" s="364">
        <f t="shared" ref="EE150" si="2061">SUM(ED150)+EE151+1</f>
        <v>36</v>
      </c>
      <c r="EF150" s="364">
        <f t="shared" ref="EF150" si="2062">SUM(EE150)+EF151+1</f>
        <v>37</v>
      </c>
      <c r="EG150" s="364">
        <f t="shared" ref="EG150" si="2063">SUM(EF150)+EG151+1</f>
        <v>39</v>
      </c>
      <c r="EH150" s="364">
        <f t="shared" ref="EH150" si="2064">SUM(EG150)+EH151+1</f>
        <v>40</v>
      </c>
      <c r="EI150" s="364">
        <f t="shared" ref="EI150" si="2065">SUM(EH150)+EI151+1</f>
        <v>41</v>
      </c>
      <c r="EJ150" s="364">
        <f t="shared" ref="EJ150" si="2066">SUM(EI150)+EJ151+1</f>
        <v>43</v>
      </c>
      <c r="EK150" s="364">
        <f t="shared" ref="EK150" si="2067">SUM(EJ150)+EK151+1</f>
        <v>44</v>
      </c>
      <c r="EL150" s="364">
        <f t="shared" ref="EL150" si="2068">SUM(EK150)+EL151+1</f>
        <v>45</v>
      </c>
      <c r="EM150" s="364">
        <f t="shared" ref="EM150" si="2069">SUM(EL150)+EM151+1</f>
        <v>47</v>
      </c>
      <c r="EN150" s="364">
        <f t="shared" ref="EN150" si="2070">SUM(EM150)+EN151+1</f>
        <v>48</v>
      </c>
      <c r="EO150" s="364">
        <f t="shared" ref="EO150" si="2071">SUM(EN150)+EO151+1</f>
        <v>49</v>
      </c>
      <c r="EP150" s="364">
        <f t="shared" ref="EP150" si="2072">SUM(EO150)+EP151+1</f>
        <v>51</v>
      </c>
      <c r="EQ150" s="364">
        <f t="shared" ref="EQ150" si="2073">SUM(EP150)+EQ151+1</f>
        <v>52</v>
      </c>
      <c r="ER150" s="364">
        <f t="shared" ref="ER150" si="2074">SUM(EQ150)+ER151+1</f>
        <v>53</v>
      </c>
      <c r="ES150" s="364">
        <f t="shared" ref="ES150" si="2075">SUM(ER150)+ES151+1</f>
        <v>55</v>
      </c>
      <c r="ET150" s="364">
        <f t="shared" ref="ET150" si="2076">SUM(ES150)+ET151+1</f>
        <v>56</v>
      </c>
      <c r="EU150" s="364">
        <f t="shared" ref="EU150" si="2077">SUM(ET150)+EU151+1</f>
        <v>57</v>
      </c>
      <c r="EV150" s="364">
        <f t="shared" ref="EV150" si="2078">SUM(EU150)+EV151+1</f>
        <v>59</v>
      </c>
      <c r="EW150" s="364">
        <f t="shared" ref="EW150" si="2079">SUM(EV150)+EW151+1</f>
        <v>60</v>
      </c>
      <c r="EX150" s="364">
        <f t="shared" ref="EX150" si="2080">SUM(EW150)+EX151+1</f>
        <v>61</v>
      </c>
      <c r="EY150" s="364">
        <f t="shared" ref="EY150" si="2081">SUM(EX150)+EY151+1</f>
        <v>63</v>
      </c>
      <c r="EZ150" s="364">
        <f t="shared" ref="EZ150" si="2082">SUM(EY150)+EZ151+1</f>
        <v>64</v>
      </c>
      <c r="FA150" s="364">
        <f t="shared" ref="FA150" si="2083">SUM(EZ150)+FA151+1</f>
        <v>65</v>
      </c>
      <c r="FB150" s="364">
        <f t="shared" ref="FB150" si="2084">SUM(FA150)+FB151+1</f>
        <v>67</v>
      </c>
      <c r="FC150" s="364">
        <f t="shared" ref="FC150" si="2085">SUM(FB150)+FC151+1</f>
        <v>68</v>
      </c>
      <c r="FD150" s="364">
        <f t="shared" ref="FD150" si="2086">SUM(FC150)+FD151+1</f>
        <v>69</v>
      </c>
      <c r="FE150" s="361"/>
      <c r="FF150" s="361"/>
      <c r="FG150" s="361"/>
      <c r="FH150" s="361"/>
      <c r="FI150" s="361"/>
      <c r="FJ150" s="361"/>
      <c r="FK150" s="361"/>
      <c r="FL150" s="361"/>
      <c r="FM150" s="361"/>
      <c r="FN150" s="361"/>
      <c r="FO150" s="361"/>
      <c r="FP150" s="361"/>
      <c r="FQ150" s="361"/>
      <c r="FR150" s="361"/>
      <c r="FS150" s="361"/>
      <c r="FT150" s="361"/>
      <c r="FU150" s="361"/>
      <c r="FV150" s="361"/>
      <c r="FW150" s="361"/>
      <c r="FX150" s="361"/>
      <c r="FY150" s="361"/>
      <c r="FZ150" s="361"/>
      <c r="GA150" s="361"/>
      <c r="GB150" s="361"/>
      <c r="GC150" s="361"/>
      <c r="GD150" s="361"/>
      <c r="GE150" s="361"/>
      <c r="GF150" s="361"/>
      <c r="GG150" s="297"/>
      <c r="GH150" s="297"/>
      <c r="GI150" s="297"/>
      <c r="GJ150" s="297"/>
      <c r="GK150" s="297"/>
      <c r="GL150" s="297"/>
      <c r="GM150" s="297"/>
      <c r="GN150" s="297"/>
      <c r="GO150" s="297"/>
      <c r="GP150" s="297"/>
      <c r="GQ150" s="297"/>
      <c r="GR150" s="297"/>
      <c r="GS150" s="297"/>
      <c r="GT150" s="297"/>
      <c r="GU150" s="297"/>
      <c r="GV150" s="297"/>
      <c r="GW150" s="297"/>
      <c r="GX150" s="297"/>
      <c r="GY150" s="297"/>
      <c r="GZ150" s="297"/>
    </row>
    <row r="151" spans="1:211" s="347" customFormat="1" ht="15" customHeight="1" thickBot="1" x14ac:dyDescent="0.25">
      <c r="A151" s="192">
        <f>SWDATA!O136</f>
        <v>0</v>
      </c>
      <c r="B151" s="192">
        <f>SWDATA!M136</f>
        <v>0</v>
      </c>
      <c r="C151" s="201">
        <f>IF(AND(SWDATA!M136=1,SWDATA!Q136="promotions"),SWDATA!P136,0)</f>
        <v>0</v>
      </c>
      <c r="D151" s="200">
        <f>ROW(SWDATA!M136)</f>
        <v>136</v>
      </c>
      <c r="E151" s="202">
        <f ca="1">IF(AND(B151=1,UPPER(HLOOKUP(D151,'Metrics &amp; Attributes View'!$13:$31,19,0))="SBOM"),1,0)</f>
        <v>0</v>
      </c>
      <c r="F151" s="203">
        <f t="shared" si="1232"/>
        <v>1</v>
      </c>
      <c r="G151" s="192" t="str">
        <f t="shared" si="1233"/>
        <v/>
      </c>
      <c r="H151" s="204"/>
      <c r="I151" s="382"/>
      <c r="J151" s="237">
        <f t="shared" si="1234"/>
        <v>0</v>
      </c>
      <c r="K151" s="238" t="str">
        <f t="shared" si="1235"/>
        <v/>
      </c>
      <c r="L151" s="338"/>
      <c r="M151" s="342"/>
      <c r="N151" s="336" t="str">
        <f>IF(LEN(SWDATA!F136)=0,"",N150)</f>
        <v/>
      </c>
      <c r="O151" s="295" t="str">
        <f>IF(LEN(SWDATA!G136)=0,"",O150)</f>
        <v/>
      </c>
      <c r="P151" s="296" t="str">
        <f>IF(LEN(SWDATA!C136)=0,"",SWDATA!C136)</f>
        <v/>
      </c>
      <c r="Q151" s="310" t="str">
        <f t="shared" si="1159"/>
        <v/>
      </c>
      <c r="R151" s="223" t="s">
        <v>262</v>
      </c>
      <c r="S151" s="224" t="s">
        <v>579</v>
      </c>
      <c r="T151" s="224"/>
      <c r="U151" s="263" t="s">
        <v>591</v>
      </c>
      <c r="V151" s="205" t="s">
        <v>221</v>
      </c>
      <c r="W151" s="265">
        <f>IF(OR(Is_Loading,LEN($A151)=0),"",SWDATA!P136)</f>
        <v>0</v>
      </c>
      <c r="X151" s="266">
        <f>IF(OR(Is_Loading,LEN($A151)=0),"",SWDATA!Q136)</f>
        <v>0</v>
      </c>
      <c r="Y151" s="266">
        <f>IF(OR(Is_Loading,LEN($A151)=0),"",SWDATA!R136)</f>
        <v>0</v>
      </c>
      <c r="Z151" s="265" t="str">
        <f t="shared" si="2050"/>
        <v/>
      </c>
      <c r="AA151" s="265">
        <f>IF(OR(Is_Loading,LEN($A151)=0),"",SWDATA!T136)</f>
        <v>0</v>
      </c>
      <c r="AB151" s="266">
        <f>IF(OR(Is_Loading,LEN($A151)=0),"",SWDATA!U136)</f>
        <v>0</v>
      </c>
      <c r="AC151" s="266">
        <f>IF(OR(Is_Loading,LEN($A151)=0),"",SWDATA!V136)</f>
        <v>0</v>
      </c>
      <c r="AD151" s="265" t="str">
        <f t="shared" si="1237"/>
        <v/>
      </c>
      <c r="AE151" s="265">
        <f>IF(OR(Is_Loading,LEN($A151)=0),"",SWDATA!X136)</f>
        <v>0</v>
      </c>
      <c r="AF151" s="266">
        <f>IF(OR(Is_Loading,LEN($A151)=0),"",SWDATA!Y136)</f>
        <v>0</v>
      </c>
      <c r="AG151" s="266">
        <f>IF(OR(Is_Loading,LEN($A151)=0),"",SWDATA!Z136)</f>
        <v>0</v>
      </c>
      <c r="AH151" s="265" t="str">
        <f t="shared" si="1238"/>
        <v/>
      </c>
      <c r="AI151" s="265">
        <f>IF(OR(Is_Loading,LEN($A151)=0),"",SWDATA!AB136)</f>
        <v>0</v>
      </c>
      <c r="AJ151" s="266">
        <f>IF(OR(Is_Loading,LEN($A151)=0),"",SWDATA!AC136)</f>
        <v>0</v>
      </c>
      <c r="AK151" s="266">
        <f>IF(OR(Is_Loading,LEN($A151)=0),"",SWDATA!AD136)</f>
        <v>0</v>
      </c>
      <c r="AL151" s="265" t="str">
        <f t="shared" si="1239"/>
        <v/>
      </c>
      <c r="AM151" s="265">
        <f>IF(OR(Is_Loading,LEN($A151)=0),"",SWDATA!AF136)</f>
        <v>0</v>
      </c>
      <c r="AN151" s="266">
        <f>IF(OR(Is_Loading,LEN($A151)=0),"",SWDATA!AG136)</f>
        <v>0</v>
      </c>
      <c r="AO151" s="320">
        <f>IF(OR(Is_Loading,LEN($A151)=0),"",SWDATA!AH136)</f>
        <v>0</v>
      </c>
      <c r="AP151" s="317" t="str">
        <f t="shared" si="1240"/>
        <v/>
      </c>
      <c r="AQ151" s="265">
        <f>IF(OR(Is_Loading,LEN($A151)=0),"",SWDATA!AJ136)</f>
        <v>0</v>
      </c>
      <c r="AR151" s="266">
        <f>IF(OR(Is_Loading,LEN($A151)=0),"",SWDATA!AK136)</f>
        <v>0</v>
      </c>
      <c r="AS151" s="266">
        <f>IF(OR(Is_Loading,LEN($A151)=0),"",SWDATA!AL136)</f>
        <v>0</v>
      </c>
      <c r="AT151" s="265" t="str">
        <f t="shared" si="1241"/>
        <v/>
      </c>
      <c r="AU151" s="265">
        <f>IF(OR(Is_Loading,LEN($A151)=0),"",SWDATA!AN136)</f>
        <v>0</v>
      </c>
      <c r="AV151" s="266">
        <f>IF(OR(Is_Loading,LEN($A151)=0),"",SWDATA!AO136)</f>
        <v>0</v>
      </c>
      <c r="AW151" s="266">
        <f>IF(OR(Is_Loading,LEN($A151)=0),"",SWDATA!AP136)</f>
        <v>0</v>
      </c>
      <c r="AX151" s="265" t="str">
        <f t="shared" si="1242"/>
        <v/>
      </c>
      <c r="AY151" s="265">
        <f>IF(OR(Is_Loading,LEN($A151)=0),"",SWDATA!AR136)</f>
        <v>0</v>
      </c>
      <c r="AZ151" s="266">
        <f>IF(OR(Is_Loading,LEN($A151)=0),"",SWDATA!AS136)</f>
        <v>0</v>
      </c>
      <c r="BA151" s="266">
        <f>IF(OR(Is_Loading,LEN($A151)=0),"",SWDATA!AT136)</f>
        <v>0</v>
      </c>
      <c r="BB151" s="265" t="str">
        <f t="shared" si="1243"/>
        <v/>
      </c>
      <c r="BC151" s="265">
        <f>IF(OR(Is_Loading,LEN($A151)=0),"",SWDATA!AV136)</f>
        <v>0</v>
      </c>
      <c r="BD151" s="266">
        <f>IF(OR(Is_Loading,LEN($A151)=0),"",SWDATA!AW136)</f>
        <v>0</v>
      </c>
      <c r="BE151" s="320">
        <f>IF(OR(Is_Loading,LEN($A151)=0),"",SWDATA!AX136)</f>
        <v>0</v>
      </c>
      <c r="BF151" s="317" t="str">
        <f t="shared" si="1244"/>
        <v/>
      </c>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s="201"/>
      <c r="CO151" s="201"/>
      <c r="CP151" s="201"/>
      <c r="CQ151" s="201"/>
      <c r="CR151" s="201"/>
      <c r="CS151" s="201"/>
      <c r="CT151" s="201"/>
      <c r="CU151" s="201"/>
      <c r="CV151" s="201"/>
      <c r="CW151" s="201"/>
      <c r="CX151" s="201"/>
      <c r="CY151" s="201"/>
      <c r="CZ151" s="201"/>
      <c r="DA151" s="201"/>
      <c r="DB151" s="201"/>
      <c r="DC151" s="201"/>
      <c r="DD151" s="201"/>
      <c r="DE151" s="201"/>
      <c r="DF151" s="201"/>
      <c r="DG151" s="201"/>
      <c r="DH151" s="201"/>
      <c r="DI151" s="201"/>
      <c r="DJ151" s="201"/>
      <c r="DK151" s="201"/>
      <c r="DL151" s="201"/>
      <c r="DM151" s="201"/>
      <c r="DN151" s="201"/>
      <c r="DO151" s="374"/>
      <c r="DP151" s="374"/>
      <c r="DQ151" s="374"/>
      <c r="DR151" s="374"/>
      <c r="DS151" s="361"/>
      <c r="DT151" s="375"/>
      <c r="DU151" s="364"/>
      <c r="DV151" s="364"/>
      <c r="DW151" s="364"/>
      <c r="DX151" s="364">
        <v>1</v>
      </c>
      <c r="DY151" s="364">
        <f t="shared" ref="DY151:DY153" si="2087">DV151</f>
        <v>0</v>
      </c>
      <c r="DZ151" s="364">
        <f t="shared" ref="DZ151:DZ153" si="2088">DW151</f>
        <v>0</v>
      </c>
      <c r="EA151" s="364">
        <f t="shared" ref="EA151:EA153" si="2089">DX151</f>
        <v>1</v>
      </c>
      <c r="EB151" s="364">
        <f t="shared" ref="EB151:EB153" si="2090">DY151</f>
        <v>0</v>
      </c>
      <c r="EC151" s="364">
        <f t="shared" ref="EC151:EC153" si="2091">DZ151</f>
        <v>0</v>
      </c>
      <c r="ED151" s="364">
        <f t="shared" ref="ED151:ED153" si="2092">EA151</f>
        <v>1</v>
      </c>
      <c r="EE151" s="364">
        <f t="shared" ref="EE151:EE153" si="2093">EB151</f>
        <v>0</v>
      </c>
      <c r="EF151" s="364">
        <f t="shared" ref="EF151:EF153" si="2094">EC151</f>
        <v>0</v>
      </c>
      <c r="EG151" s="364">
        <f t="shared" ref="EG151:EG153" si="2095">ED151</f>
        <v>1</v>
      </c>
      <c r="EH151" s="364">
        <f t="shared" ref="EH151:EH153" si="2096">EE151</f>
        <v>0</v>
      </c>
      <c r="EI151" s="364">
        <f t="shared" ref="EI151:EI153" si="2097">EF151</f>
        <v>0</v>
      </c>
      <c r="EJ151" s="364">
        <f t="shared" ref="EJ151:EJ153" si="2098">EG151</f>
        <v>1</v>
      </c>
      <c r="EK151" s="364">
        <f t="shared" ref="EK151:EK153" si="2099">EH151</f>
        <v>0</v>
      </c>
      <c r="EL151" s="364">
        <f t="shared" ref="EL151:EL153" si="2100">EI151</f>
        <v>0</v>
      </c>
      <c r="EM151" s="364">
        <f t="shared" ref="EM151:EM153" si="2101">EJ151</f>
        <v>1</v>
      </c>
      <c r="EN151" s="364">
        <f t="shared" ref="EN151:EN153" si="2102">EK151</f>
        <v>0</v>
      </c>
      <c r="EO151" s="364">
        <f t="shared" ref="EO151:EO153" si="2103">EL151</f>
        <v>0</v>
      </c>
      <c r="EP151" s="364">
        <f t="shared" ref="EP151:EP153" si="2104">EM151</f>
        <v>1</v>
      </c>
      <c r="EQ151" s="364">
        <f t="shared" ref="EQ151:EQ153" si="2105">EN151</f>
        <v>0</v>
      </c>
      <c r="ER151" s="364">
        <f t="shared" ref="ER151:ER153" si="2106">EO151</f>
        <v>0</v>
      </c>
      <c r="ES151" s="364">
        <f t="shared" ref="ES151:ES153" si="2107">EP151</f>
        <v>1</v>
      </c>
      <c r="ET151" s="364">
        <f t="shared" ref="ET151:ET153" si="2108">EQ151</f>
        <v>0</v>
      </c>
      <c r="EU151" s="364">
        <f t="shared" ref="EU151:EU153" si="2109">ER151</f>
        <v>0</v>
      </c>
      <c r="EV151" s="364">
        <f t="shared" ref="EV151:EV153" si="2110">ES151</f>
        <v>1</v>
      </c>
      <c r="EW151" s="364">
        <f t="shared" ref="EW151:EW153" si="2111">ET151</f>
        <v>0</v>
      </c>
      <c r="EX151" s="364">
        <f t="shared" ref="EX151:EX153" si="2112">EU151</f>
        <v>0</v>
      </c>
      <c r="EY151" s="364">
        <f t="shared" ref="EY151:EY153" si="2113">EV151</f>
        <v>1</v>
      </c>
      <c r="EZ151" s="364">
        <f t="shared" ref="EZ151:EZ153" si="2114">EW151</f>
        <v>0</v>
      </c>
      <c r="FA151" s="364">
        <f t="shared" ref="FA151:FA153" si="2115">EX151</f>
        <v>0</v>
      </c>
      <c r="FB151" s="364">
        <f t="shared" ref="FB151:FB153" si="2116">EY151</f>
        <v>1</v>
      </c>
      <c r="FC151" s="364">
        <f t="shared" ref="FC151:FC153" si="2117">EZ151</f>
        <v>0</v>
      </c>
      <c r="FD151" s="364">
        <f t="shared" ref="FD151:FD153" si="2118">FA151</f>
        <v>0</v>
      </c>
      <c r="FE151" s="377"/>
      <c r="FF151" s="361"/>
      <c r="FG151" s="361"/>
      <c r="FH151" s="361"/>
      <c r="FI151" s="361"/>
      <c r="FJ151" s="361"/>
      <c r="FK151" s="361"/>
      <c r="FL151" s="361"/>
      <c r="FM151" s="361"/>
      <c r="FN151" s="361"/>
      <c r="FO151" s="361"/>
      <c r="FP151" s="361"/>
      <c r="FQ151" s="361"/>
      <c r="FR151" s="361"/>
      <c r="FS151" s="361"/>
      <c r="FT151" s="361"/>
      <c r="FU151" s="361"/>
      <c r="FV151" s="361"/>
      <c r="FW151" s="361"/>
      <c r="FX151" s="361"/>
      <c r="FY151" s="361"/>
      <c r="FZ151" s="361"/>
      <c r="GA151" s="361"/>
      <c r="GB151" s="361"/>
      <c r="GC151" s="361"/>
      <c r="GD151" s="361"/>
      <c r="GE151" s="361"/>
      <c r="GF151" s="361"/>
      <c r="GG151" s="297"/>
      <c r="GH151" s="297"/>
      <c r="GI151" s="297"/>
      <c r="GJ151" s="297"/>
      <c r="GK151" s="297"/>
      <c r="GL151" s="297"/>
      <c r="GM151" s="297"/>
      <c r="GN151" s="297"/>
      <c r="GO151" s="297"/>
      <c r="GP151" s="297"/>
      <c r="GQ151" s="297"/>
      <c r="GR151" s="297"/>
      <c r="GS151" s="297"/>
      <c r="GT151" s="297"/>
      <c r="GU151" s="297"/>
      <c r="GV151" s="297"/>
      <c r="GW151" s="297"/>
      <c r="GX151" s="297"/>
      <c r="GY151" s="297"/>
      <c r="GZ151" s="297"/>
      <c r="HA151" s="297"/>
      <c r="HB151" s="297"/>
      <c r="HC151" s="297"/>
    </row>
    <row r="152" spans="1:211" s="347" customFormat="1" ht="15" customHeight="1" thickTop="1" x14ac:dyDescent="0.2">
      <c r="A152" s="192">
        <f>SWDATA!O137</f>
        <v>0</v>
      </c>
      <c r="B152" s="192">
        <f>SWDATA!M137</f>
        <v>0</v>
      </c>
      <c r="C152" s="201">
        <f>IF(AND(SWDATA!M137=1,SWDATA!Q137="promotions"),SWDATA!P137,0)</f>
        <v>0</v>
      </c>
      <c r="D152" s="200">
        <f>ROW(SWDATA!M137)</f>
        <v>137</v>
      </c>
      <c r="E152" s="202">
        <f t="shared" ref="E152:E155" si="2119">B152</f>
        <v>0</v>
      </c>
      <c r="F152" s="203">
        <f t="shared" si="1232"/>
        <v>1</v>
      </c>
      <c r="G152" s="192" t="str">
        <f t="shared" si="1233"/>
        <v/>
      </c>
      <c r="H152" s="204"/>
      <c r="I152" s="382"/>
      <c r="J152" s="237">
        <f t="shared" si="1234"/>
        <v>0</v>
      </c>
      <c r="K152" s="238" t="str">
        <f t="shared" si="1235"/>
        <v/>
      </c>
      <c r="L152" s="338"/>
      <c r="M152" s="341"/>
      <c r="N152" s="336" t="str">
        <f>IF(LEN(SWDATA!F137)=0,"",N151)</f>
        <v/>
      </c>
      <c r="O152" s="295" t="str">
        <f>IF(LEN(SWDATA!G137)=0,"",O151)</f>
        <v/>
      </c>
      <c r="P152" s="296" t="str">
        <f>IF(LEN(SWDATA!C137)=0,"",SWDATA!C137)</f>
        <v/>
      </c>
      <c r="Q152" s="310" t="str">
        <f t="shared" ref="Q152:Q215" si="2120">P152</f>
        <v/>
      </c>
      <c r="R152" s="223" t="s">
        <v>261</v>
      </c>
      <c r="S152" s="224" t="s">
        <v>485</v>
      </c>
      <c r="T152" s="224"/>
      <c r="U152" s="264" t="s">
        <v>581</v>
      </c>
      <c r="V152" s="205" t="s">
        <v>221</v>
      </c>
      <c r="W152" s="265">
        <f>IF(OR(Is_Loading,LEN($A152)=0),"",SWDATA!P137)</f>
        <v>0</v>
      </c>
      <c r="X152" s="266">
        <f>IF(OR(Is_Loading,LEN($A152)=0),"",SWDATA!Q137)</f>
        <v>0</v>
      </c>
      <c r="Y152" s="266">
        <f>IF(OR(Is_Loading,LEN($A152)=0),"",SWDATA!R137)</f>
        <v>0</v>
      </c>
      <c r="Z152" s="265" t="str">
        <f t="shared" ref="Z152" si="2121">IF($A152=0,"",CHOOSE($F152,SUM(W152:Y152),SUM(W152:Y152)/3,Y152))</f>
        <v/>
      </c>
      <c r="AA152" s="265">
        <f>IF(OR(Is_Loading,LEN($A152)=0),"",SWDATA!T137)</f>
        <v>0</v>
      </c>
      <c r="AB152" s="266">
        <f>IF(OR(Is_Loading,LEN($A152)=0),"",SWDATA!U137)</f>
        <v>0</v>
      </c>
      <c r="AC152" s="266">
        <f>IF(OR(Is_Loading,LEN($A152)=0),"",SWDATA!V137)</f>
        <v>0</v>
      </c>
      <c r="AD152" s="265" t="str">
        <f t="shared" si="1237"/>
        <v/>
      </c>
      <c r="AE152" s="265">
        <f>IF(OR(Is_Loading,LEN($A152)=0),"",SWDATA!X137)</f>
        <v>0</v>
      </c>
      <c r="AF152" s="266">
        <f>IF(OR(Is_Loading,LEN($A152)=0),"",SWDATA!Y137)</f>
        <v>0</v>
      </c>
      <c r="AG152" s="266">
        <f>IF(OR(Is_Loading,LEN($A152)=0),"",SWDATA!Z137)</f>
        <v>0</v>
      </c>
      <c r="AH152" s="265" t="str">
        <f t="shared" si="1238"/>
        <v/>
      </c>
      <c r="AI152" s="265">
        <f>IF(OR(Is_Loading,LEN($A152)=0),"",SWDATA!AB137)</f>
        <v>0</v>
      </c>
      <c r="AJ152" s="266">
        <f>IF(OR(Is_Loading,LEN($A152)=0),"",SWDATA!AC137)</f>
        <v>0</v>
      </c>
      <c r="AK152" s="266">
        <f>IF(OR(Is_Loading,LEN($A152)=0),"",SWDATA!AD137)</f>
        <v>0</v>
      </c>
      <c r="AL152" s="265" t="str">
        <f t="shared" si="1239"/>
        <v/>
      </c>
      <c r="AM152" s="265">
        <f>IF(OR(Is_Loading,LEN($A152)=0),"",SWDATA!AF137)</f>
        <v>0</v>
      </c>
      <c r="AN152" s="266">
        <f>IF(OR(Is_Loading,LEN($A152)=0),"",SWDATA!AG137)</f>
        <v>0</v>
      </c>
      <c r="AO152" s="320">
        <f>IF(OR(Is_Loading,LEN($A152)=0),"",SWDATA!AH137)</f>
        <v>0</v>
      </c>
      <c r="AP152" s="317" t="str">
        <f t="shared" si="1240"/>
        <v/>
      </c>
      <c r="AQ152" s="265">
        <f>IF(OR(Is_Loading,LEN($A152)=0),"",SWDATA!AJ137)</f>
        <v>0</v>
      </c>
      <c r="AR152" s="266">
        <f>IF(OR(Is_Loading,LEN($A152)=0),"",SWDATA!AK137)</f>
        <v>0</v>
      </c>
      <c r="AS152" s="266">
        <f>IF(OR(Is_Loading,LEN($A152)=0),"",SWDATA!AL137)</f>
        <v>0</v>
      </c>
      <c r="AT152" s="265" t="str">
        <f t="shared" si="1241"/>
        <v/>
      </c>
      <c r="AU152" s="265">
        <f>IF(OR(Is_Loading,LEN($A152)=0),"",SWDATA!AN137)</f>
        <v>0</v>
      </c>
      <c r="AV152" s="266">
        <f>IF(OR(Is_Loading,LEN($A152)=0),"",SWDATA!AO137)</f>
        <v>0</v>
      </c>
      <c r="AW152" s="266">
        <f>IF(OR(Is_Loading,LEN($A152)=0),"",SWDATA!AP137)</f>
        <v>0</v>
      </c>
      <c r="AX152" s="265" t="str">
        <f t="shared" si="1242"/>
        <v/>
      </c>
      <c r="AY152" s="265">
        <f>IF(OR(Is_Loading,LEN($A152)=0),"",SWDATA!AR137)</f>
        <v>0</v>
      </c>
      <c r="AZ152" s="266">
        <f>IF(OR(Is_Loading,LEN($A152)=0),"",SWDATA!AS137)</f>
        <v>0</v>
      </c>
      <c r="BA152" s="266">
        <f>IF(OR(Is_Loading,LEN($A152)=0),"",SWDATA!AT137)</f>
        <v>0</v>
      </c>
      <c r="BB152" s="265" t="str">
        <f t="shared" si="1243"/>
        <v/>
      </c>
      <c r="BC152" s="265">
        <f>IF(OR(Is_Loading,LEN($A152)=0),"",SWDATA!AV137)</f>
        <v>0</v>
      </c>
      <c r="BD152" s="266">
        <f>IF(OR(Is_Loading,LEN($A152)=0),"",SWDATA!AW137)</f>
        <v>0</v>
      </c>
      <c r="BE152" s="320">
        <f>IF(OR(Is_Loading,LEN($A152)=0),"",SWDATA!AX137)</f>
        <v>0</v>
      </c>
      <c r="BF152" s="317" t="str">
        <f t="shared" si="1244"/>
        <v/>
      </c>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s="201"/>
      <c r="CO152" s="201"/>
      <c r="CP152" s="201"/>
      <c r="CQ152" s="201"/>
      <c r="CR152" s="201"/>
      <c r="CS152" s="201"/>
      <c r="CT152" s="201"/>
      <c r="CU152" s="201"/>
      <c r="CV152" s="201"/>
      <c r="CW152" s="201"/>
      <c r="CX152" s="201"/>
      <c r="CY152" s="201"/>
      <c r="CZ152" s="201"/>
      <c r="DA152" s="201"/>
      <c r="DB152" s="201"/>
      <c r="DC152" s="201"/>
      <c r="DD152" s="201"/>
      <c r="DE152" s="201"/>
      <c r="DF152" s="201"/>
      <c r="DG152" s="201"/>
      <c r="DH152" s="201"/>
      <c r="DI152" s="201"/>
      <c r="DJ152" s="201"/>
      <c r="DK152" s="201"/>
      <c r="DL152" s="201"/>
      <c r="DM152" s="201"/>
      <c r="DN152" s="201"/>
      <c r="DO152" s="374"/>
      <c r="DP152" s="374"/>
      <c r="DQ152" s="374"/>
      <c r="DR152" s="374"/>
      <c r="DS152" s="361"/>
      <c r="DT152" s="361"/>
      <c r="DU152" s="364"/>
      <c r="DV152" s="364"/>
      <c r="DW152" s="364"/>
      <c r="DX152" s="364">
        <v>1</v>
      </c>
      <c r="DY152" s="364">
        <f t="shared" si="2087"/>
        <v>0</v>
      </c>
      <c r="DZ152" s="364">
        <f t="shared" si="2088"/>
        <v>0</v>
      </c>
      <c r="EA152" s="364">
        <f t="shared" si="2089"/>
        <v>1</v>
      </c>
      <c r="EB152" s="364">
        <f t="shared" si="2090"/>
        <v>0</v>
      </c>
      <c r="EC152" s="364">
        <f t="shared" si="2091"/>
        <v>0</v>
      </c>
      <c r="ED152" s="364">
        <f t="shared" si="2092"/>
        <v>1</v>
      </c>
      <c r="EE152" s="364">
        <f t="shared" si="2093"/>
        <v>0</v>
      </c>
      <c r="EF152" s="364">
        <f t="shared" si="2094"/>
        <v>0</v>
      </c>
      <c r="EG152" s="364">
        <f t="shared" si="2095"/>
        <v>1</v>
      </c>
      <c r="EH152" s="364">
        <f t="shared" si="2096"/>
        <v>0</v>
      </c>
      <c r="EI152" s="364">
        <f t="shared" si="2097"/>
        <v>0</v>
      </c>
      <c r="EJ152" s="364">
        <f t="shared" si="2098"/>
        <v>1</v>
      </c>
      <c r="EK152" s="364">
        <f t="shared" si="2099"/>
        <v>0</v>
      </c>
      <c r="EL152" s="364">
        <f t="shared" si="2100"/>
        <v>0</v>
      </c>
      <c r="EM152" s="364">
        <f t="shared" si="2101"/>
        <v>1</v>
      </c>
      <c r="EN152" s="364">
        <f t="shared" si="2102"/>
        <v>0</v>
      </c>
      <c r="EO152" s="364">
        <f t="shared" si="2103"/>
        <v>0</v>
      </c>
      <c r="EP152" s="364">
        <f t="shared" si="2104"/>
        <v>1</v>
      </c>
      <c r="EQ152" s="364">
        <f t="shared" si="2105"/>
        <v>0</v>
      </c>
      <c r="ER152" s="364">
        <f t="shared" si="2106"/>
        <v>0</v>
      </c>
      <c r="ES152" s="364">
        <f t="shared" si="2107"/>
        <v>1</v>
      </c>
      <c r="ET152" s="364">
        <f t="shared" si="2108"/>
        <v>0</v>
      </c>
      <c r="EU152" s="364">
        <f t="shared" si="2109"/>
        <v>0</v>
      </c>
      <c r="EV152" s="364">
        <f t="shared" si="2110"/>
        <v>1</v>
      </c>
      <c r="EW152" s="364">
        <f t="shared" si="2111"/>
        <v>0</v>
      </c>
      <c r="EX152" s="364">
        <f t="shared" si="2112"/>
        <v>0</v>
      </c>
      <c r="EY152" s="364">
        <f t="shared" si="2113"/>
        <v>1</v>
      </c>
      <c r="EZ152" s="364">
        <f t="shared" si="2114"/>
        <v>0</v>
      </c>
      <c r="FA152" s="364">
        <f t="shared" si="2115"/>
        <v>0</v>
      </c>
      <c r="FB152" s="364">
        <f t="shared" si="2116"/>
        <v>1</v>
      </c>
      <c r="FC152" s="364">
        <f t="shared" si="2117"/>
        <v>0</v>
      </c>
      <c r="FD152" s="364">
        <f t="shared" si="2118"/>
        <v>0</v>
      </c>
      <c r="FE152" s="361"/>
      <c r="FF152" s="361"/>
      <c r="FG152" s="361"/>
      <c r="FH152" s="361"/>
      <c r="FI152" s="361"/>
      <c r="FJ152" s="361"/>
      <c r="FK152" s="361"/>
      <c r="FL152" s="361"/>
      <c r="FM152" s="361"/>
      <c r="FN152" s="361"/>
      <c r="FO152" s="361"/>
      <c r="FP152" s="361"/>
      <c r="FQ152" s="361"/>
      <c r="FR152" s="361"/>
      <c r="FS152" s="361"/>
      <c r="FT152" s="361"/>
      <c r="FU152" s="361"/>
      <c r="FV152" s="361"/>
      <c r="FW152" s="361"/>
      <c r="FX152" s="361"/>
      <c r="FY152" s="361"/>
      <c r="FZ152" s="361"/>
      <c r="GA152" s="361"/>
      <c r="GB152" s="361"/>
      <c r="GC152" s="361"/>
      <c r="GD152" s="361"/>
      <c r="GE152" s="361"/>
      <c r="GF152" s="361"/>
      <c r="GG152" s="297"/>
      <c r="GH152" s="297"/>
      <c r="GI152" s="297"/>
      <c r="GJ152" s="297"/>
      <c r="GK152" s="297"/>
      <c r="GL152" s="297"/>
      <c r="GM152" s="297"/>
      <c r="GN152" s="297"/>
      <c r="GO152" s="297"/>
      <c r="GP152" s="297"/>
      <c r="GQ152" s="297"/>
      <c r="GR152" s="297"/>
      <c r="GS152" s="297"/>
      <c r="GT152" s="297"/>
      <c r="GU152" s="297"/>
      <c r="GV152" s="297"/>
      <c r="GW152" s="297"/>
      <c r="GX152" s="297"/>
      <c r="GY152" s="297"/>
      <c r="GZ152" s="297"/>
    </row>
    <row r="153" spans="1:211" s="390" customFormat="1" ht="15" customHeight="1" thickBot="1" x14ac:dyDescent="0.25">
      <c r="A153" s="389">
        <f>SWDATA!O138</f>
        <v>0</v>
      </c>
      <c r="B153" s="389">
        <f>SWDATA!M138</f>
        <v>0</v>
      </c>
      <c r="C153" s="390">
        <f>IF(AND(SWDATA!M138=1,SWDATA!Q138="promotions"),SWDATA!P138,0)</f>
        <v>0</v>
      </c>
      <c r="D153" s="391">
        <f>ROW(SWDATA!M138)</f>
        <v>138</v>
      </c>
      <c r="E153" s="392">
        <f t="shared" si="2119"/>
        <v>0</v>
      </c>
      <c r="F153" s="393">
        <f t="shared" si="1232"/>
        <v>1</v>
      </c>
      <c r="G153" s="389" t="str">
        <f t="shared" si="1233"/>
        <v/>
      </c>
      <c r="H153" s="394"/>
      <c r="I153" s="395"/>
      <c r="J153" s="396">
        <f t="shared" si="1234"/>
        <v>0</v>
      </c>
      <c r="K153" s="397" t="str">
        <f t="shared" si="1235"/>
        <v/>
      </c>
      <c r="L153" s="398"/>
      <c r="M153" s="399"/>
      <c r="N153" s="400" t="str">
        <f>IF(LEN(SWDATA!F138)=0,"",N152)</f>
        <v/>
      </c>
      <c r="O153" s="401" t="str">
        <f>IF(LEN(SWDATA!G138)=0,"",O152)</f>
        <v/>
      </c>
      <c r="P153" s="402" t="str">
        <f>IF(LEN(SWDATA!C138)=0,"",SWDATA!C138)</f>
        <v/>
      </c>
      <c r="Q153" s="403" t="str">
        <f t="shared" si="2120"/>
        <v/>
      </c>
      <c r="R153" s="404" t="s">
        <v>261</v>
      </c>
      <c r="S153" s="405" t="s">
        <v>485</v>
      </c>
      <c r="T153" s="405"/>
      <c r="U153" s="406" t="s">
        <v>590</v>
      </c>
      <c r="V153" s="407" t="s">
        <v>221</v>
      </c>
      <c r="W153" s="408">
        <f>IF(OR(Is_Loading,LEN($A153)=0),"",SWDATA!P138)</f>
        <v>0</v>
      </c>
      <c r="X153" s="409">
        <f>IF(OR(Is_Loading,LEN($A153)=0),"",SWDATA!Q138)</f>
        <v>0</v>
      </c>
      <c r="Y153" s="409">
        <f>IF(OR(Is_Loading,LEN($A153)=0),"",SWDATA!R138)</f>
        <v>0</v>
      </c>
      <c r="Z153" s="408" t="str">
        <f t="shared" ref="Z153" si="2122">IF($A153=0,"",CHOOSE($F153,SUM(W153:Y153),SUM(W153:Y153)/3,Y153))</f>
        <v/>
      </c>
      <c r="AA153" s="408">
        <f>IF(OR(Is_Loading,LEN($A153)=0),"",SWDATA!T138)</f>
        <v>0</v>
      </c>
      <c r="AB153" s="409">
        <f>IF(OR(Is_Loading,LEN($A153)=0),"",SWDATA!U138)</f>
        <v>0</v>
      </c>
      <c r="AC153" s="409">
        <f>IF(OR(Is_Loading,LEN($A153)=0),"",SWDATA!V138)</f>
        <v>0</v>
      </c>
      <c r="AD153" s="408" t="str">
        <f t="shared" si="1237"/>
        <v/>
      </c>
      <c r="AE153" s="408">
        <f>IF(OR(Is_Loading,LEN($A153)=0),"",SWDATA!X138)</f>
        <v>0</v>
      </c>
      <c r="AF153" s="409">
        <f>IF(OR(Is_Loading,LEN($A153)=0),"",SWDATA!Y138)</f>
        <v>0</v>
      </c>
      <c r="AG153" s="409">
        <f>IF(OR(Is_Loading,LEN($A153)=0),"",SWDATA!Z138)</f>
        <v>0</v>
      </c>
      <c r="AH153" s="408" t="str">
        <f t="shared" si="1238"/>
        <v/>
      </c>
      <c r="AI153" s="408">
        <f>IF(OR(Is_Loading,LEN($A153)=0),"",SWDATA!AB138)</f>
        <v>0</v>
      </c>
      <c r="AJ153" s="409">
        <f>IF(OR(Is_Loading,LEN($A153)=0),"",SWDATA!AC138)</f>
        <v>0</v>
      </c>
      <c r="AK153" s="409">
        <f>IF(OR(Is_Loading,LEN($A153)=0),"",SWDATA!AD138)</f>
        <v>0</v>
      </c>
      <c r="AL153" s="408" t="str">
        <f t="shared" si="1239"/>
        <v/>
      </c>
      <c r="AM153" s="408">
        <f>IF(OR(Is_Loading,LEN($A153)=0),"",SWDATA!AF138)</f>
        <v>0</v>
      </c>
      <c r="AN153" s="409">
        <f>IF(OR(Is_Loading,LEN($A153)=0),"",SWDATA!AG138)</f>
        <v>0</v>
      </c>
      <c r="AO153" s="410">
        <f>IF(OR(Is_Loading,LEN($A153)=0),"",SWDATA!AH138)</f>
        <v>0</v>
      </c>
      <c r="AP153" s="411" t="str">
        <f t="shared" si="1240"/>
        <v/>
      </c>
      <c r="AQ153" s="408">
        <f>IF(OR(Is_Loading,LEN($A153)=0),"",SWDATA!AJ138)</f>
        <v>0</v>
      </c>
      <c r="AR153" s="409">
        <f>IF(OR(Is_Loading,LEN($A153)=0),"",SWDATA!AK138)</f>
        <v>0</v>
      </c>
      <c r="AS153" s="409">
        <f>IF(OR(Is_Loading,LEN($A153)=0),"",SWDATA!AL138)</f>
        <v>0</v>
      </c>
      <c r="AT153" s="408" t="str">
        <f t="shared" si="1241"/>
        <v/>
      </c>
      <c r="AU153" s="408">
        <f>IF(OR(Is_Loading,LEN($A153)=0),"",SWDATA!AN138)</f>
        <v>0</v>
      </c>
      <c r="AV153" s="409">
        <f>IF(OR(Is_Loading,LEN($A153)=0),"",SWDATA!AO138)</f>
        <v>0</v>
      </c>
      <c r="AW153" s="409">
        <f>IF(OR(Is_Loading,LEN($A153)=0),"",SWDATA!AP138)</f>
        <v>0</v>
      </c>
      <c r="AX153" s="408" t="str">
        <f t="shared" si="1242"/>
        <v/>
      </c>
      <c r="AY153" s="408">
        <f>IF(OR(Is_Loading,LEN($A153)=0),"",SWDATA!AR138)</f>
        <v>0</v>
      </c>
      <c r="AZ153" s="409">
        <f>IF(OR(Is_Loading,LEN($A153)=0),"",SWDATA!AS138)</f>
        <v>0</v>
      </c>
      <c r="BA153" s="409">
        <f>IF(OR(Is_Loading,LEN($A153)=0),"",SWDATA!AT138)</f>
        <v>0</v>
      </c>
      <c r="BB153" s="408" t="str">
        <f t="shared" si="1243"/>
        <v/>
      </c>
      <c r="BC153" s="408">
        <f>IF(OR(Is_Loading,LEN($A153)=0),"",SWDATA!AV138)</f>
        <v>0</v>
      </c>
      <c r="BD153" s="409">
        <f>IF(OR(Is_Loading,LEN($A153)=0),"",SWDATA!AW138)</f>
        <v>0</v>
      </c>
      <c r="BE153" s="410">
        <f>IF(OR(Is_Loading,LEN($A153)=0),"",SWDATA!AX138)</f>
        <v>0</v>
      </c>
      <c r="BF153" s="411" t="str">
        <f t="shared" si="1244"/>
        <v/>
      </c>
      <c r="BG153" s="412"/>
      <c r="BH153" s="412"/>
      <c r="BI153" s="412"/>
      <c r="BJ153" s="412"/>
      <c r="BK153" s="412"/>
      <c r="BL153" s="412"/>
      <c r="BM153" s="412"/>
      <c r="BN153" s="412"/>
      <c r="BO153" s="412"/>
      <c r="BP153" s="412"/>
      <c r="BQ153" s="412"/>
      <c r="BR153" s="412"/>
      <c r="BS153" s="412"/>
      <c r="BT153" s="412"/>
      <c r="BU153" s="412"/>
      <c r="BV153" s="412"/>
      <c r="BW153" s="412"/>
      <c r="BX153" s="412"/>
      <c r="BY153" s="412"/>
      <c r="BZ153" s="412"/>
      <c r="CA153" s="412"/>
      <c r="CB153" s="412"/>
      <c r="CC153" s="412"/>
      <c r="CD153" s="412"/>
      <c r="CE153" s="412"/>
      <c r="CF153" s="412"/>
      <c r="CG153" s="412"/>
      <c r="CH153" s="412"/>
      <c r="CI153" s="412"/>
      <c r="CJ153" s="412"/>
      <c r="CK153" s="412"/>
      <c r="CL153" s="412"/>
      <c r="CM153" s="412"/>
      <c r="DO153" s="395"/>
      <c r="DP153" s="395"/>
      <c r="DQ153" s="395"/>
      <c r="DR153" s="395"/>
      <c r="DS153" s="413"/>
      <c r="DT153" s="414"/>
      <c r="DU153" s="415"/>
      <c r="DV153" s="415"/>
      <c r="DW153" s="415"/>
      <c r="DX153" s="415">
        <v>1</v>
      </c>
      <c r="DY153" s="415">
        <f t="shared" si="2087"/>
        <v>0</v>
      </c>
      <c r="DZ153" s="415">
        <f t="shared" si="2088"/>
        <v>0</v>
      </c>
      <c r="EA153" s="415">
        <f t="shared" si="2089"/>
        <v>1</v>
      </c>
      <c r="EB153" s="415">
        <f t="shared" si="2090"/>
        <v>0</v>
      </c>
      <c r="EC153" s="415">
        <f t="shared" si="2091"/>
        <v>0</v>
      </c>
      <c r="ED153" s="415">
        <f t="shared" si="2092"/>
        <v>1</v>
      </c>
      <c r="EE153" s="415">
        <f t="shared" si="2093"/>
        <v>0</v>
      </c>
      <c r="EF153" s="415">
        <f t="shared" si="2094"/>
        <v>0</v>
      </c>
      <c r="EG153" s="415">
        <f t="shared" si="2095"/>
        <v>1</v>
      </c>
      <c r="EH153" s="415">
        <f t="shared" si="2096"/>
        <v>0</v>
      </c>
      <c r="EI153" s="415">
        <f t="shared" si="2097"/>
        <v>0</v>
      </c>
      <c r="EJ153" s="415">
        <f t="shared" si="2098"/>
        <v>1</v>
      </c>
      <c r="EK153" s="415">
        <f t="shared" si="2099"/>
        <v>0</v>
      </c>
      <c r="EL153" s="415">
        <f t="shared" si="2100"/>
        <v>0</v>
      </c>
      <c r="EM153" s="415">
        <f t="shared" si="2101"/>
        <v>1</v>
      </c>
      <c r="EN153" s="415">
        <f t="shared" si="2102"/>
        <v>0</v>
      </c>
      <c r="EO153" s="415">
        <f t="shared" si="2103"/>
        <v>0</v>
      </c>
      <c r="EP153" s="415">
        <f t="shared" si="2104"/>
        <v>1</v>
      </c>
      <c r="EQ153" s="415">
        <f t="shared" si="2105"/>
        <v>0</v>
      </c>
      <c r="ER153" s="415">
        <f t="shared" si="2106"/>
        <v>0</v>
      </c>
      <c r="ES153" s="415">
        <f t="shared" si="2107"/>
        <v>1</v>
      </c>
      <c r="ET153" s="415">
        <f t="shared" si="2108"/>
        <v>0</v>
      </c>
      <c r="EU153" s="415">
        <f t="shared" si="2109"/>
        <v>0</v>
      </c>
      <c r="EV153" s="415">
        <f t="shared" si="2110"/>
        <v>1</v>
      </c>
      <c r="EW153" s="415">
        <f t="shared" si="2111"/>
        <v>0</v>
      </c>
      <c r="EX153" s="415">
        <f t="shared" si="2112"/>
        <v>0</v>
      </c>
      <c r="EY153" s="415">
        <f t="shared" si="2113"/>
        <v>1</v>
      </c>
      <c r="EZ153" s="415">
        <f t="shared" si="2114"/>
        <v>0</v>
      </c>
      <c r="FA153" s="415">
        <f t="shared" si="2115"/>
        <v>0</v>
      </c>
      <c r="FB153" s="415">
        <f t="shared" si="2116"/>
        <v>1</v>
      </c>
      <c r="FC153" s="415">
        <f t="shared" si="2117"/>
        <v>0</v>
      </c>
      <c r="FD153" s="415">
        <f t="shared" si="2118"/>
        <v>0</v>
      </c>
      <c r="FE153" s="416"/>
      <c r="FF153" s="413"/>
      <c r="FG153" s="413"/>
      <c r="FH153" s="413"/>
      <c r="FI153" s="413"/>
      <c r="FJ153" s="413"/>
      <c r="FK153" s="413"/>
      <c r="FL153" s="413"/>
      <c r="FM153" s="413"/>
      <c r="FN153" s="413"/>
      <c r="FO153" s="413"/>
      <c r="FP153" s="413"/>
      <c r="FQ153" s="413"/>
      <c r="FR153" s="413"/>
      <c r="FS153" s="413"/>
      <c r="FT153" s="413"/>
      <c r="FU153" s="413"/>
      <c r="FV153" s="413"/>
      <c r="FW153" s="413"/>
      <c r="FX153" s="413"/>
      <c r="FY153" s="413"/>
      <c r="FZ153" s="413"/>
      <c r="GA153" s="413"/>
      <c r="GB153" s="413"/>
      <c r="GC153" s="413"/>
      <c r="GD153" s="413"/>
      <c r="GE153" s="413"/>
      <c r="GF153" s="413"/>
      <c r="GG153" s="417"/>
      <c r="GH153" s="417"/>
      <c r="GI153" s="417"/>
      <c r="GJ153" s="417"/>
      <c r="GK153" s="417"/>
      <c r="GL153" s="417"/>
      <c r="GM153" s="417"/>
      <c r="GN153" s="417"/>
      <c r="GO153" s="417"/>
      <c r="GP153" s="417"/>
      <c r="GQ153" s="417"/>
      <c r="GR153" s="417"/>
      <c r="GS153" s="417"/>
      <c r="GT153" s="417"/>
      <c r="GU153" s="417"/>
      <c r="GV153" s="417"/>
      <c r="GW153" s="417"/>
      <c r="GX153" s="417"/>
      <c r="GY153" s="417"/>
      <c r="GZ153" s="417"/>
      <c r="HA153" s="417"/>
      <c r="HB153" s="417"/>
      <c r="HC153" s="417"/>
    </row>
    <row r="154" spans="1:211" s="347" customFormat="1" ht="15" customHeight="1" thickTop="1" x14ac:dyDescent="0.2">
      <c r="A154" s="192">
        <f>SWDATA!O139</f>
        <v>0</v>
      </c>
      <c r="B154" s="192">
        <f>SWDATA!M139</f>
        <v>0</v>
      </c>
      <c r="C154" s="201">
        <f>IF(AND(SWDATA!M139=1,SWDATA!Q139="promotions"),SWDATA!P139,0)</f>
        <v>0</v>
      </c>
      <c r="D154" s="200">
        <f>ROW(SWDATA!M139)</f>
        <v>139</v>
      </c>
      <c r="E154" s="202">
        <f t="shared" si="2119"/>
        <v>0</v>
      </c>
      <c r="F154" s="203">
        <f t="shared" si="1232"/>
        <v>1</v>
      </c>
      <c r="G154" s="192" t="str">
        <f t="shared" si="1233"/>
        <v/>
      </c>
      <c r="H154" s="311"/>
      <c r="I154" s="382"/>
      <c r="J154" s="237">
        <f t="shared" si="1234"/>
        <v>0</v>
      </c>
      <c r="K154" s="238" t="str">
        <f t="shared" si="1235"/>
        <v/>
      </c>
      <c r="L154" s="338"/>
      <c r="M154" s="340"/>
      <c r="N154" s="335" t="str">
        <f>IF(LEN(SWDATA!F139)=0,"",IF(LEN(SWDATA!G139)=0,"",IF($O$12="ID",MID(SWDATA!G139,FIND("|",SWDATA!G139)+1,FIND("~~",SWDATA!G139)-FIND("|",SWDATA!G139)-1),IF($O$12="Desc",RIGHT(SWDATA!G139,LEN(SWDATA!G139)-FIND("~~",SWDATA!G139)-1),RIGHT(SWDATA!G139,LEN(SWDATA!G139)-FIND("|",SWDATA!G139))))))</f>
        <v/>
      </c>
      <c r="O154" s="239" t="str">
        <f>IF(LEN(SWDATA!G139)=0,"",IF(LEN(SWDATA!H139)=0,"",IF($O$12="ID",MID(SWDATA!H139,FIND("|",SWDATA!H139)+1,FIND("~~",SWDATA!H139)-FIND("|",SWDATA!H139)-1),IF($O$12="Desc",RIGHT(SWDATA!H139,LEN(SWDATA!H139)-FIND("~~",SWDATA!H139)-1),RIGHT(SWDATA!H139,LEN(SWDATA!H139)-FIND("|",SWDATA!H139))))))</f>
        <v/>
      </c>
      <c r="P154" s="252" t="str">
        <f>IF(LEN(SWDATA!C139)=0,"",SWDATA!C139)</f>
        <v/>
      </c>
      <c r="Q154" s="310" t="str">
        <f t="shared" si="2120"/>
        <v/>
      </c>
      <c r="R154" s="223" t="s">
        <v>261</v>
      </c>
      <c r="S154" s="224" t="s">
        <v>485</v>
      </c>
      <c r="T154" s="224"/>
      <c r="U154" s="263" t="s">
        <v>583</v>
      </c>
      <c r="V154" s="205" t="s">
        <v>221</v>
      </c>
      <c r="W154" s="265">
        <f>IF(OR(Is_Loading,LEN($A154)=0),"",SWDATA!P139)</f>
        <v>0</v>
      </c>
      <c r="X154" s="266">
        <f>IF(OR(Is_Loading,LEN($A154)=0),"",SWDATA!Q139)</f>
        <v>0</v>
      </c>
      <c r="Y154" s="266">
        <f>IF(OR(Is_Loading,LEN($A154)=0),"",SWDATA!R139)</f>
        <v>0</v>
      </c>
      <c r="Z154" s="265" t="str">
        <f t="shared" ref="Z154" si="2123">IF($A154=0,"",CHOOSE($F154,SUM(W154:Y154),SUM(W154:Y154)/3,Y154))</f>
        <v/>
      </c>
      <c r="AA154" s="265">
        <f>IF(OR(Is_Loading,LEN($A154)=0),"",SWDATA!T139)</f>
        <v>0</v>
      </c>
      <c r="AB154" s="266">
        <f>IF(OR(Is_Loading,LEN($A154)=0),"",SWDATA!U139)</f>
        <v>0</v>
      </c>
      <c r="AC154" s="266">
        <f>IF(OR(Is_Loading,LEN($A154)=0),"",SWDATA!V139)</f>
        <v>0</v>
      </c>
      <c r="AD154" s="265" t="str">
        <f t="shared" si="1237"/>
        <v/>
      </c>
      <c r="AE154" s="265">
        <f>IF(OR(Is_Loading,LEN($A154)=0),"",SWDATA!X139)</f>
        <v>0</v>
      </c>
      <c r="AF154" s="266">
        <f>IF(OR(Is_Loading,LEN($A154)=0),"",SWDATA!Y139)</f>
        <v>0</v>
      </c>
      <c r="AG154" s="266">
        <f>IF(OR(Is_Loading,LEN($A154)=0),"",SWDATA!Z139)</f>
        <v>0</v>
      </c>
      <c r="AH154" s="265" t="str">
        <f t="shared" si="1238"/>
        <v/>
      </c>
      <c r="AI154" s="265">
        <f>IF(OR(Is_Loading,LEN($A154)=0),"",SWDATA!AB139)</f>
        <v>0</v>
      </c>
      <c r="AJ154" s="266">
        <f>IF(OR(Is_Loading,LEN($A154)=0),"",SWDATA!AC139)</f>
        <v>0</v>
      </c>
      <c r="AK154" s="266">
        <f>IF(OR(Is_Loading,LEN($A154)=0),"",SWDATA!AD139)</f>
        <v>0</v>
      </c>
      <c r="AL154" s="265" t="str">
        <f t="shared" si="1239"/>
        <v/>
      </c>
      <c r="AM154" s="265">
        <f>IF(OR(Is_Loading,LEN($A154)=0),"",SWDATA!AF139)</f>
        <v>0</v>
      </c>
      <c r="AN154" s="266">
        <f>IF(OR(Is_Loading,LEN($A154)=0),"",SWDATA!AG139)</f>
        <v>0</v>
      </c>
      <c r="AO154" s="320">
        <f>IF(OR(Is_Loading,LEN($A154)=0),"",SWDATA!AH139)</f>
        <v>0</v>
      </c>
      <c r="AP154" s="317" t="str">
        <f t="shared" si="1240"/>
        <v/>
      </c>
      <c r="AQ154" s="265">
        <f>IF(OR(Is_Loading,LEN($A154)=0),"",SWDATA!AJ139)</f>
        <v>0</v>
      </c>
      <c r="AR154" s="266">
        <f>IF(OR(Is_Loading,LEN($A154)=0),"",SWDATA!AK139)</f>
        <v>0</v>
      </c>
      <c r="AS154" s="266">
        <f>IF(OR(Is_Loading,LEN($A154)=0),"",SWDATA!AL139)</f>
        <v>0</v>
      </c>
      <c r="AT154" s="265" t="str">
        <f t="shared" si="1241"/>
        <v/>
      </c>
      <c r="AU154" s="265">
        <f>IF(OR(Is_Loading,LEN($A154)=0),"",SWDATA!AN139)</f>
        <v>0</v>
      </c>
      <c r="AV154" s="266">
        <f>IF(OR(Is_Loading,LEN($A154)=0),"",SWDATA!AO139)</f>
        <v>0</v>
      </c>
      <c r="AW154" s="266">
        <f>IF(OR(Is_Loading,LEN($A154)=0),"",SWDATA!AP139)</f>
        <v>0</v>
      </c>
      <c r="AX154" s="265" t="str">
        <f t="shared" si="1242"/>
        <v/>
      </c>
      <c r="AY154" s="265">
        <f>IF(OR(Is_Loading,LEN($A154)=0),"",SWDATA!AR139)</f>
        <v>0</v>
      </c>
      <c r="AZ154" s="266">
        <f>IF(OR(Is_Loading,LEN($A154)=0),"",SWDATA!AS139)</f>
        <v>0</v>
      </c>
      <c r="BA154" s="266">
        <f>IF(OR(Is_Loading,LEN($A154)=0),"",SWDATA!AT139)</f>
        <v>0</v>
      </c>
      <c r="BB154" s="265" t="str">
        <f t="shared" si="1243"/>
        <v/>
      </c>
      <c r="BC154" s="265">
        <f>IF(OR(Is_Loading,LEN($A154)=0),"",SWDATA!AV139)</f>
        <v>0</v>
      </c>
      <c r="BD154" s="266">
        <f>IF(OR(Is_Loading,LEN($A154)=0),"",SWDATA!AW139)</f>
        <v>0</v>
      </c>
      <c r="BE154" s="320">
        <f>IF(OR(Is_Loading,LEN($A154)=0),"",SWDATA!AX139)</f>
        <v>0</v>
      </c>
      <c r="BF154" s="317" t="str">
        <f t="shared" si="1244"/>
        <v/>
      </c>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s="201"/>
      <c r="CO154" s="201"/>
      <c r="CP154" s="201"/>
      <c r="CQ154" s="201"/>
      <c r="CR154" s="201"/>
      <c r="CS154" s="201"/>
      <c r="CT154" s="201"/>
      <c r="CU154" s="201"/>
      <c r="CV154" s="201"/>
      <c r="CW154" s="201"/>
      <c r="CX154" s="201"/>
      <c r="CY154" s="201"/>
      <c r="CZ154" s="201"/>
      <c r="DA154" s="201"/>
      <c r="DB154" s="201"/>
      <c r="DC154" s="201"/>
      <c r="DD154" s="201"/>
      <c r="DE154" s="201"/>
      <c r="DF154" s="201"/>
      <c r="DG154" s="201"/>
      <c r="DH154" s="201"/>
      <c r="DI154" s="201"/>
      <c r="DJ154" s="201"/>
      <c r="DK154" s="201"/>
      <c r="DL154" s="201"/>
      <c r="DM154" s="201"/>
      <c r="DN154" s="201"/>
      <c r="DO154" s="374"/>
      <c r="DP154" s="374"/>
      <c r="DQ154" s="374"/>
      <c r="DR154" s="374"/>
      <c r="DS154" s="361"/>
      <c r="DT154" s="375"/>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77"/>
      <c r="FF154" s="361"/>
      <c r="FG154" s="361"/>
      <c r="FH154" s="361"/>
      <c r="FI154" s="361"/>
      <c r="FJ154" s="361"/>
      <c r="FK154" s="361"/>
      <c r="FL154" s="361"/>
      <c r="FM154" s="361"/>
      <c r="FN154" s="361"/>
      <c r="FO154" s="361"/>
      <c r="FP154" s="361"/>
      <c r="FQ154" s="361"/>
      <c r="FR154" s="361"/>
      <c r="FS154" s="361"/>
      <c r="FT154" s="361"/>
      <c r="FU154" s="361"/>
      <c r="FV154" s="361"/>
      <c r="FW154" s="361"/>
      <c r="FX154" s="361"/>
      <c r="FY154" s="361"/>
      <c r="FZ154" s="361"/>
      <c r="GA154" s="361"/>
      <c r="GB154" s="361"/>
      <c r="GC154" s="361"/>
      <c r="GD154" s="361"/>
      <c r="GE154" s="361"/>
      <c r="GF154" s="361"/>
      <c r="GG154" s="297"/>
      <c r="GH154" s="297"/>
      <c r="GI154" s="297"/>
      <c r="GJ154" s="297"/>
      <c r="GK154" s="297"/>
      <c r="GL154" s="297"/>
      <c r="GM154" s="297"/>
      <c r="GN154" s="297"/>
      <c r="GO154" s="297"/>
      <c r="GP154" s="297"/>
      <c r="GQ154" s="297"/>
      <c r="GR154" s="297"/>
      <c r="GS154" s="297"/>
      <c r="GT154" s="297"/>
      <c r="GU154" s="297"/>
      <c r="GV154" s="297"/>
      <c r="GW154" s="297"/>
      <c r="GX154" s="297"/>
      <c r="GY154" s="297"/>
      <c r="GZ154" s="297"/>
      <c r="HA154" s="297"/>
      <c r="HB154" s="297"/>
      <c r="HC154" s="297"/>
    </row>
    <row r="155" spans="1:211" s="347" customFormat="1" ht="15" customHeight="1" x14ac:dyDescent="0.2">
      <c r="A155" s="192">
        <f>SWDATA!O140</f>
        <v>0</v>
      </c>
      <c r="B155" s="192">
        <f>SWDATA!M140</f>
        <v>0</v>
      </c>
      <c r="C155" s="201">
        <f>IF(AND(SWDATA!M140=1,SWDATA!Q140="promotions"),SWDATA!P140,0)</f>
        <v>0</v>
      </c>
      <c r="D155" s="200">
        <f>ROW(SWDATA!M140)</f>
        <v>140</v>
      </c>
      <c r="E155" s="202">
        <f t="shared" si="2119"/>
        <v>0</v>
      </c>
      <c r="F155" s="203">
        <f t="shared" si="1232"/>
        <v>1</v>
      </c>
      <c r="G155" s="192" t="str">
        <f t="shared" si="1233"/>
        <v/>
      </c>
      <c r="H155" s="204"/>
      <c r="I155" s="382"/>
      <c r="J155" s="237">
        <f t="shared" si="1234"/>
        <v>0</v>
      </c>
      <c r="K155" s="238" t="str">
        <f t="shared" si="1235"/>
        <v/>
      </c>
      <c r="L155" s="338"/>
      <c r="M155" s="341"/>
      <c r="N155" s="336" t="str">
        <f>IF(LEN(SWDATA!F140)=0,"",N154)</f>
        <v/>
      </c>
      <c r="O155" s="295" t="str">
        <f>IF(LEN(SWDATA!G140)=0,"",O154)</f>
        <v/>
      </c>
      <c r="P155" s="296" t="str">
        <f>IF(LEN(SWDATA!C140)=0,"",SWDATA!C140)</f>
        <v/>
      </c>
      <c r="Q155" s="310" t="str">
        <f t="shared" si="2120"/>
        <v/>
      </c>
      <c r="R155" s="223" t="s">
        <v>261</v>
      </c>
      <c r="S155" s="224" t="s">
        <v>485</v>
      </c>
      <c r="T155" s="224"/>
      <c r="U155" s="264" t="s">
        <v>580</v>
      </c>
      <c r="V155" s="205" t="s">
        <v>221</v>
      </c>
      <c r="W155" s="265">
        <f>IF(OR(Is_Loading,LEN($A155)=0),"",SWDATA!P140)</f>
        <v>0</v>
      </c>
      <c r="X155" s="266">
        <f>IF(OR(Is_Loading,LEN($A155)=0),"",SWDATA!Q140)</f>
        <v>0</v>
      </c>
      <c r="Y155" s="266">
        <f>IF(OR(Is_Loading,LEN($A155)=0),"",SWDATA!R140)</f>
        <v>0</v>
      </c>
      <c r="Z155" s="265" t="str">
        <f t="shared" ref="Z155:Z156" si="2124">IF($A155=0,"",CHOOSE($F155,SUM(W155:Y155),SUM(W155:Y155)/3,Y155))</f>
        <v/>
      </c>
      <c r="AA155" s="265">
        <f>IF(OR(Is_Loading,LEN($A155)=0),"",SWDATA!T140)</f>
        <v>0</v>
      </c>
      <c r="AB155" s="266">
        <f>IF(OR(Is_Loading,LEN($A155)=0),"",SWDATA!U140)</f>
        <v>0</v>
      </c>
      <c r="AC155" s="266">
        <f>IF(OR(Is_Loading,LEN($A155)=0),"",SWDATA!V140)</f>
        <v>0</v>
      </c>
      <c r="AD155" s="265" t="str">
        <f t="shared" si="1237"/>
        <v/>
      </c>
      <c r="AE155" s="265">
        <f>IF(OR(Is_Loading,LEN($A155)=0),"",SWDATA!X140)</f>
        <v>0</v>
      </c>
      <c r="AF155" s="266">
        <f>IF(OR(Is_Loading,LEN($A155)=0),"",SWDATA!Y140)</f>
        <v>0</v>
      </c>
      <c r="AG155" s="266">
        <f>IF(OR(Is_Loading,LEN($A155)=0),"",SWDATA!Z140)</f>
        <v>0</v>
      </c>
      <c r="AH155" s="265" t="str">
        <f t="shared" si="1238"/>
        <v/>
      </c>
      <c r="AI155" s="265">
        <f>IF(OR(Is_Loading,LEN($A155)=0),"",SWDATA!AB140)</f>
        <v>0</v>
      </c>
      <c r="AJ155" s="266">
        <f>IF(OR(Is_Loading,LEN($A155)=0),"",SWDATA!AC140)</f>
        <v>0</v>
      </c>
      <c r="AK155" s="266">
        <f>IF(OR(Is_Loading,LEN($A155)=0),"",SWDATA!AD140)</f>
        <v>0</v>
      </c>
      <c r="AL155" s="265" t="str">
        <f t="shared" si="1239"/>
        <v/>
      </c>
      <c r="AM155" s="265">
        <f>IF(OR(Is_Loading,LEN($A155)=0),"",SWDATA!AF140)</f>
        <v>0</v>
      </c>
      <c r="AN155" s="266">
        <f>IF(OR(Is_Loading,LEN($A155)=0),"",SWDATA!AG140)</f>
        <v>0</v>
      </c>
      <c r="AO155" s="320">
        <f>IF(OR(Is_Loading,LEN($A155)=0),"",SWDATA!AH140)</f>
        <v>0</v>
      </c>
      <c r="AP155" s="317" t="str">
        <f t="shared" si="1240"/>
        <v/>
      </c>
      <c r="AQ155" s="265">
        <f>IF(OR(Is_Loading,LEN($A155)=0),"",SWDATA!AJ140)</f>
        <v>0</v>
      </c>
      <c r="AR155" s="266">
        <f>IF(OR(Is_Loading,LEN($A155)=0),"",SWDATA!AK140)</f>
        <v>0</v>
      </c>
      <c r="AS155" s="266">
        <f>IF(OR(Is_Loading,LEN($A155)=0),"",SWDATA!AL140)</f>
        <v>0</v>
      </c>
      <c r="AT155" s="265" t="str">
        <f t="shared" si="1241"/>
        <v/>
      </c>
      <c r="AU155" s="265">
        <f>IF(OR(Is_Loading,LEN($A155)=0),"",SWDATA!AN140)</f>
        <v>0</v>
      </c>
      <c r="AV155" s="266">
        <f>IF(OR(Is_Loading,LEN($A155)=0),"",SWDATA!AO140)</f>
        <v>0</v>
      </c>
      <c r="AW155" s="266">
        <f>IF(OR(Is_Loading,LEN($A155)=0),"",SWDATA!AP140)</f>
        <v>0</v>
      </c>
      <c r="AX155" s="265" t="str">
        <f t="shared" si="1242"/>
        <v/>
      </c>
      <c r="AY155" s="265">
        <f>IF(OR(Is_Loading,LEN($A155)=0),"",SWDATA!AR140)</f>
        <v>0</v>
      </c>
      <c r="AZ155" s="266">
        <f>IF(OR(Is_Loading,LEN($A155)=0),"",SWDATA!AS140)</f>
        <v>0</v>
      </c>
      <c r="BA155" s="266">
        <f>IF(OR(Is_Loading,LEN($A155)=0),"",SWDATA!AT140)</f>
        <v>0</v>
      </c>
      <c r="BB155" s="265" t="str">
        <f t="shared" si="1243"/>
        <v/>
      </c>
      <c r="BC155" s="265">
        <f>IF(OR(Is_Loading,LEN($A155)=0),"",SWDATA!AV140)</f>
        <v>0</v>
      </c>
      <c r="BD155" s="266">
        <f>IF(OR(Is_Loading,LEN($A155)=0),"",SWDATA!AW140)</f>
        <v>0</v>
      </c>
      <c r="BE155" s="320">
        <f>IF(OR(Is_Loading,LEN($A155)=0),"",SWDATA!AX140)</f>
        <v>0</v>
      </c>
      <c r="BF155" s="317" t="str">
        <f t="shared" si="1244"/>
        <v/>
      </c>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s="201"/>
      <c r="CO155" s="201"/>
      <c r="CP155" s="201"/>
      <c r="CQ155" s="201"/>
      <c r="CR155" s="201"/>
      <c r="CS155" s="201"/>
      <c r="CT155" s="201"/>
      <c r="CU155" s="201"/>
      <c r="CV155" s="201"/>
      <c r="CW155" s="201"/>
      <c r="CX155" s="201"/>
      <c r="CY155" s="201"/>
      <c r="CZ155" s="201"/>
      <c r="DA155" s="201"/>
      <c r="DB155" s="201"/>
      <c r="DC155" s="201"/>
      <c r="DD155" s="201"/>
      <c r="DE155" s="201"/>
      <c r="DF155" s="201"/>
      <c r="DG155" s="201"/>
      <c r="DH155" s="201"/>
      <c r="DI155" s="201"/>
      <c r="DJ155" s="201"/>
      <c r="DK155" s="201"/>
      <c r="DL155" s="201"/>
      <c r="DM155" s="201"/>
      <c r="DN155" s="201"/>
      <c r="DO155" s="374"/>
      <c r="DP155" s="374"/>
      <c r="DQ155" s="374"/>
      <c r="DR155" s="374"/>
      <c r="DS155" s="361"/>
      <c r="DT155" s="361"/>
      <c r="DU155" s="364">
        <f t="shared" ref="DU155" si="2125">COLUMN(W153)</f>
        <v>23</v>
      </c>
      <c r="DV155" s="364">
        <f t="shared" ref="DV155" si="2126">SUM(DU155)+DV156+1</f>
        <v>24</v>
      </c>
      <c r="DW155" s="364">
        <f t="shared" ref="DW155" si="2127">SUM(DV155)+DW156+1</f>
        <v>25</v>
      </c>
      <c r="DX155" s="364">
        <f t="shared" ref="DX155" si="2128">SUM(DW155)+DX156+1</f>
        <v>27</v>
      </c>
      <c r="DY155" s="364">
        <f t="shared" ref="DY155" si="2129">SUM(DX155)+DY156+1</f>
        <v>28</v>
      </c>
      <c r="DZ155" s="364">
        <f t="shared" ref="DZ155" si="2130">SUM(DY155)+DZ156+1</f>
        <v>29</v>
      </c>
      <c r="EA155" s="364">
        <f t="shared" ref="EA155" si="2131">SUM(DZ155)+EA156+1</f>
        <v>31</v>
      </c>
      <c r="EB155" s="364">
        <f t="shared" ref="EB155" si="2132">SUM(EA155)+EB156+1</f>
        <v>32</v>
      </c>
      <c r="EC155" s="364">
        <f t="shared" ref="EC155" si="2133">SUM(EB155)+EC156+1</f>
        <v>33</v>
      </c>
      <c r="ED155" s="364">
        <f t="shared" ref="ED155" si="2134">SUM(EC155)+ED156+1</f>
        <v>35</v>
      </c>
      <c r="EE155" s="364">
        <f t="shared" ref="EE155" si="2135">SUM(ED155)+EE156+1</f>
        <v>36</v>
      </c>
      <c r="EF155" s="364">
        <f t="shared" ref="EF155" si="2136">SUM(EE155)+EF156+1</f>
        <v>37</v>
      </c>
      <c r="EG155" s="364">
        <f t="shared" ref="EG155" si="2137">SUM(EF155)+EG156+1</f>
        <v>39</v>
      </c>
      <c r="EH155" s="364">
        <f t="shared" ref="EH155" si="2138">SUM(EG155)+EH156+1</f>
        <v>40</v>
      </c>
      <c r="EI155" s="364">
        <f t="shared" ref="EI155" si="2139">SUM(EH155)+EI156+1</f>
        <v>41</v>
      </c>
      <c r="EJ155" s="364">
        <f t="shared" ref="EJ155" si="2140">SUM(EI155)+EJ156+1</f>
        <v>43</v>
      </c>
      <c r="EK155" s="364">
        <f t="shared" ref="EK155" si="2141">SUM(EJ155)+EK156+1</f>
        <v>44</v>
      </c>
      <c r="EL155" s="364">
        <f t="shared" ref="EL155" si="2142">SUM(EK155)+EL156+1</f>
        <v>45</v>
      </c>
      <c r="EM155" s="364">
        <f t="shared" ref="EM155" si="2143">SUM(EL155)+EM156+1</f>
        <v>47</v>
      </c>
      <c r="EN155" s="364">
        <f t="shared" ref="EN155" si="2144">SUM(EM155)+EN156+1</f>
        <v>48</v>
      </c>
      <c r="EO155" s="364">
        <f t="shared" ref="EO155" si="2145">SUM(EN155)+EO156+1</f>
        <v>49</v>
      </c>
      <c r="EP155" s="364">
        <f t="shared" ref="EP155" si="2146">SUM(EO155)+EP156+1</f>
        <v>51</v>
      </c>
      <c r="EQ155" s="364">
        <f t="shared" ref="EQ155" si="2147">SUM(EP155)+EQ156+1</f>
        <v>52</v>
      </c>
      <c r="ER155" s="364">
        <f t="shared" ref="ER155" si="2148">SUM(EQ155)+ER156+1</f>
        <v>53</v>
      </c>
      <c r="ES155" s="364">
        <f t="shared" ref="ES155" si="2149">SUM(ER155)+ES156+1</f>
        <v>55</v>
      </c>
      <c r="ET155" s="364">
        <f t="shared" ref="ET155" si="2150">SUM(ES155)+ET156+1</f>
        <v>56</v>
      </c>
      <c r="EU155" s="364">
        <f t="shared" ref="EU155" si="2151">SUM(ET155)+EU156+1</f>
        <v>57</v>
      </c>
      <c r="EV155" s="364">
        <f t="shared" ref="EV155" si="2152">SUM(EU155)+EV156+1</f>
        <v>59</v>
      </c>
      <c r="EW155" s="364">
        <f t="shared" ref="EW155" si="2153">SUM(EV155)+EW156+1</f>
        <v>60</v>
      </c>
      <c r="EX155" s="364">
        <f t="shared" ref="EX155" si="2154">SUM(EW155)+EX156+1</f>
        <v>61</v>
      </c>
      <c r="EY155" s="364">
        <f t="shared" ref="EY155" si="2155">SUM(EX155)+EY156+1</f>
        <v>63</v>
      </c>
      <c r="EZ155" s="364">
        <f t="shared" ref="EZ155" si="2156">SUM(EY155)+EZ156+1</f>
        <v>64</v>
      </c>
      <c r="FA155" s="364">
        <f t="shared" ref="FA155" si="2157">SUM(EZ155)+FA156+1</f>
        <v>65</v>
      </c>
      <c r="FB155" s="364">
        <f t="shared" ref="FB155" si="2158">SUM(FA155)+FB156+1</f>
        <v>67</v>
      </c>
      <c r="FC155" s="364">
        <f t="shared" ref="FC155" si="2159">SUM(FB155)+FC156+1</f>
        <v>68</v>
      </c>
      <c r="FD155" s="364">
        <f t="shared" ref="FD155" si="2160">SUM(FC155)+FD156+1</f>
        <v>69</v>
      </c>
      <c r="FE155" s="361"/>
      <c r="FF155" s="361"/>
      <c r="FG155" s="361"/>
      <c r="FH155" s="361"/>
      <c r="FI155" s="361"/>
      <c r="FJ155" s="361"/>
      <c r="FK155" s="361"/>
      <c r="FL155" s="361"/>
      <c r="FM155" s="361"/>
      <c r="FN155" s="361"/>
      <c r="FO155" s="361"/>
      <c r="FP155" s="361"/>
      <c r="FQ155" s="361"/>
      <c r="FR155" s="361"/>
      <c r="FS155" s="361"/>
      <c r="FT155" s="361"/>
      <c r="FU155" s="361"/>
      <c r="FV155" s="361"/>
      <c r="FW155" s="361"/>
      <c r="FX155" s="361"/>
      <c r="FY155" s="361"/>
      <c r="FZ155" s="361"/>
      <c r="GA155" s="361"/>
      <c r="GB155" s="361"/>
      <c r="GC155" s="361"/>
      <c r="GD155" s="361"/>
      <c r="GE155" s="361"/>
      <c r="GF155" s="361"/>
      <c r="GG155" s="297"/>
      <c r="GH155" s="297"/>
      <c r="GI155" s="297"/>
      <c r="GJ155" s="297"/>
      <c r="GK155" s="297"/>
      <c r="GL155" s="297"/>
      <c r="GM155" s="297"/>
      <c r="GN155" s="297"/>
      <c r="GO155" s="297"/>
      <c r="GP155" s="297"/>
      <c r="GQ155" s="297"/>
      <c r="GR155" s="297"/>
      <c r="GS155" s="297"/>
      <c r="GT155" s="297"/>
      <c r="GU155" s="297"/>
      <c r="GV155" s="297"/>
      <c r="GW155" s="297"/>
      <c r="GX155" s="297"/>
      <c r="GY155" s="297"/>
      <c r="GZ155" s="297"/>
    </row>
    <row r="156" spans="1:211" s="347" customFormat="1" ht="15" customHeight="1" thickBot="1" x14ac:dyDescent="0.25">
      <c r="A156" s="192">
        <f>SWDATA!O141</f>
        <v>0</v>
      </c>
      <c r="B156" s="192">
        <f>SWDATA!M141</f>
        <v>0</v>
      </c>
      <c r="C156" s="201">
        <f>IF(AND(SWDATA!M141=1,SWDATA!Q141="promotions"),SWDATA!P141,0)</f>
        <v>0</v>
      </c>
      <c r="D156" s="200">
        <f>ROW(SWDATA!M141)</f>
        <v>141</v>
      </c>
      <c r="E156" s="202">
        <f ca="1">IF(AND(B156=1,UPPER(HLOOKUP(D156,'Metrics &amp; Attributes View'!$13:$31,19,0))="SBOM"),1,0)</f>
        <v>0</v>
      </c>
      <c r="F156" s="203">
        <f t="shared" ref="F156:F219" si="2161">IF(NOT(ISERROR(SEARCH("Kg",P156))),3,IF(NOT(ISERROR(SEARCH("/Unit",P156))),2,IF(NOT(ISERROR(SEARCH("Pct",P156))),2,1)))</f>
        <v>1</v>
      </c>
      <c r="G156" s="192" t="str">
        <f t="shared" ref="G156:G219" si="2162">IF(NOT(ISERROR(SEARCH("U",P156))),"U",IF(NOT(ISERROR(SEARCH("Pct",P156))),"Pct",""))</f>
        <v/>
      </c>
      <c r="H156" s="204"/>
      <c r="I156" s="382"/>
      <c r="J156" s="237">
        <f t="shared" ref="J156:J219" si="2163">IF(ISERROR(FIND(":-1",A156)),A156,0)</f>
        <v>0</v>
      </c>
      <c r="K156" s="238" t="str">
        <f t="shared" ref="K156:K219" si="2164">IF(NOT(ISERROR(SEARCH("(Cost)",P156))),"C",IF(NOT(ISERROR(SEARCH("(EURO)",P156))),"R",IF(NOT(ISERROR(SEARCH("marg",P156))),"M",IF(OR(NOT(ISERROR(SEARCH("(Rev/",P156))),NOT(ISERROR(SEARCH("(Pct)",P156)))),"P",IF(NOT(ISERROR(SEARCH("Units",P156))),"U","")))))</f>
        <v/>
      </c>
      <c r="L156" s="338"/>
      <c r="M156" s="342"/>
      <c r="N156" s="336" t="str">
        <f>IF(LEN(SWDATA!F141)=0,"",N155)</f>
        <v/>
      </c>
      <c r="O156" s="295" t="str">
        <f>IF(LEN(SWDATA!G141)=0,"",O155)</f>
        <v/>
      </c>
      <c r="P156" s="296" t="str">
        <f>IF(LEN(SWDATA!C141)=0,"",SWDATA!C141)</f>
        <v/>
      </c>
      <c r="Q156" s="310" t="str">
        <f t="shared" si="2120"/>
        <v/>
      </c>
      <c r="R156" s="223" t="s">
        <v>262</v>
      </c>
      <c r="S156" s="224" t="s">
        <v>579</v>
      </c>
      <c r="T156" s="224"/>
      <c r="U156" s="263" t="s">
        <v>591</v>
      </c>
      <c r="V156" s="205" t="s">
        <v>221</v>
      </c>
      <c r="W156" s="265">
        <f>IF(OR(Is_Loading,LEN($A156)=0),"",SWDATA!P141)</f>
        <v>0</v>
      </c>
      <c r="X156" s="266">
        <f>IF(OR(Is_Loading,LEN($A156)=0),"",SWDATA!Q141)</f>
        <v>0</v>
      </c>
      <c r="Y156" s="266">
        <f>IF(OR(Is_Loading,LEN($A156)=0),"",SWDATA!R141)</f>
        <v>0</v>
      </c>
      <c r="Z156" s="265" t="str">
        <f t="shared" si="2124"/>
        <v/>
      </c>
      <c r="AA156" s="265">
        <f>IF(OR(Is_Loading,LEN($A156)=0),"",SWDATA!T141)</f>
        <v>0</v>
      </c>
      <c r="AB156" s="266">
        <f>IF(OR(Is_Loading,LEN($A156)=0),"",SWDATA!U141)</f>
        <v>0</v>
      </c>
      <c r="AC156" s="266">
        <f>IF(OR(Is_Loading,LEN($A156)=0),"",SWDATA!V141)</f>
        <v>0</v>
      </c>
      <c r="AD156" s="265" t="str">
        <f t="shared" ref="AD156:AD219" si="2165">IF($A156=0,"",CHOOSE($F156,SUM(AA156:AC156),SUM(AA156:AC156)/3,AC156))</f>
        <v/>
      </c>
      <c r="AE156" s="265">
        <f>IF(OR(Is_Loading,LEN($A156)=0),"",SWDATA!X141)</f>
        <v>0</v>
      </c>
      <c r="AF156" s="266">
        <f>IF(OR(Is_Loading,LEN($A156)=0),"",SWDATA!Y141)</f>
        <v>0</v>
      </c>
      <c r="AG156" s="266">
        <f>IF(OR(Is_Loading,LEN($A156)=0),"",SWDATA!Z141)</f>
        <v>0</v>
      </c>
      <c r="AH156" s="265" t="str">
        <f t="shared" ref="AH156:AH219" si="2166">IF($A156=0,"",CHOOSE($F156,SUM(AE156:AG156),SUM(AE156:AG156)/3,AG156))</f>
        <v/>
      </c>
      <c r="AI156" s="265">
        <f>IF(OR(Is_Loading,LEN($A156)=0),"",SWDATA!AB141)</f>
        <v>0</v>
      </c>
      <c r="AJ156" s="266">
        <f>IF(OR(Is_Loading,LEN($A156)=0),"",SWDATA!AC141)</f>
        <v>0</v>
      </c>
      <c r="AK156" s="266">
        <f>IF(OR(Is_Loading,LEN($A156)=0),"",SWDATA!AD141)</f>
        <v>0</v>
      </c>
      <c r="AL156" s="265" t="str">
        <f t="shared" ref="AL156:AL219" si="2167">IF($A156=0,"",CHOOSE($F156,SUM(AI156:AK156),SUM(AI156:AK156)/3,AK156))</f>
        <v/>
      </c>
      <c r="AM156" s="265">
        <f>IF(OR(Is_Loading,LEN($A156)=0),"",SWDATA!AF141)</f>
        <v>0</v>
      </c>
      <c r="AN156" s="266">
        <f>IF(OR(Is_Loading,LEN($A156)=0),"",SWDATA!AG141)</f>
        <v>0</v>
      </c>
      <c r="AO156" s="320">
        <f>IF(OR(Is_Loading,LEN($A156)=0),"",SWDATA!AH141)</f>
        <v>0</v>
      </c>
      <c r="AP156" s="317" t="str">
        <f t="shared" ref="AP156:AP219" si="2168">IF($A156=0,"",CHOOSE($F156,SUM(AM156:AO156),SUM(AM156:AO156)/3,AO156))</f>
        <v/>
      </c>
      <c r="AQ156" s="265">
        <f>IF(OR(Is_Loading,LEN($A156)=0),"",SWDATA!AJ141)</f>
        <v>0</v>
      </c>
      <c r="AR156" s="266">
        <f>IF(OR(Is_Loading,LEN($A156)=0),"",SWDATA!AK141)</f>
        <v>0</v>
      </c>
      <c r="AS156" s="266">
        <f>IF(OR(Is_Loading,LEN($A156)=0),"",SWDATA!AL141)</f>
        <v>0</v>
      </c>
      <c r="AT156" s="265" t="str">
        <f t="shared" ref="AT156:AT219" si="2169">IF($A156=0,"",CHOOSE($F156,SUM(AQ156:AS156),SUM(AQ156:AS156)/3,AS156))</f>
        <v/>
      </c>
      <c r="AU156" s="265">
        <f>IF(OR(Is_Loading,LEN($A156)=0),"",SWDATA!AN141)</f>
        <v>0</v>
      </c>
      <c r="AV156" s="266">
        <f>IF(OR(Is_Loading,LEN($A156)=0),"",SWDATA!AO141)</f>
        <v>0</v>
      </c>
      <c r="AW156" s="266">
        <f>IF(OR(Is_Loading,LEN($A156)=0),"",SWDATA!AP141)</f>
        <v>0</v>
      </c>
      <c r="AX156" s="265" t="str">
        <f t="shared" ref="AX156:AX219" si="2170">IF($A156=0,"",CHOOSE($F156,SUM(AU156:AW156),SUM(AU156:AW156)/3,AW156))</f>
        <v/>
      </c>
      <c r="AY156" s="265">
        <f>IF(OR(Is_Loading,LEN($A156)=0),"",SWDATA!AR141)</f>
        <v>0</v>
      </c>
      <c r="AZ156" s="266">
        <f>IF(OR(Is_Loading,LEN($A156)=0),"",SWDATA!AS141)</f>
        <v>0</v>
      </c>
      <c r="BA156" s="266">
        <f>IF(OR(Is_Loading,LEN($A156)=0),"",SWDATA!AT141)</f>
        <v>0</v>
      </c>
      <c r="BB156" s="265" t="str">
        <f t="shared" ref="BB156:BB219" si="2171">IF($A156=0,"",CHOOSE($F156,SUM(AY156:BA156),SUM(AY156:BA156)/3,BA156))</f>
        <v/>
      </c>
      <c r="BC156" s="265">
        <f>IF(OR(Is_Loading,LEN($A156)=0),"",SWDATA!AV141)</f>
        <v>0</v>
      </c>
      <c r="BD156" s="266">
        <f>IF(OR(Is_Loading,LEN($A156)=0),"",SWDATA!AW141)</f>
        <v>0</v>
      </c>
      <c r="BE156" s="320">
        <f>IF(OR(Is_Loading,LEN($A156)=0),"",SWDATA!AX141)</f>
        <v>0</v>
      </c>
      <c r="BF156" s="317" t="str">
        <f t="shared" ref="BF156:BF219" si="2172">IF($A156=0,"",CHOOSE($F156,SUM(BC156:BE156),SUM(BC156:BE156)/3,BE156))</f>
        <v/>
      </c>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s="201"/>
      <c r="CO156" s="201"/>
      <c r="CP156" s="201"/>
      <c r="CQ156" s="201"/>
      <c r="CR156" s="201"/>
      <c r="CS156" s="201"/>
      <c r="CT156" s="201"/>
      <c r="CU156" s="201"/>
      <c r="CV156" s="201"/>
      <c r="CW156" s="201"/>
      <c r="CX156" s="201"/>
      <c r="CY156" s="201"/>
      <c r="CZ156" s="201"/>
      <c r="DA156" s="201"/>
      <c r="DB156" s="201"/>
      <c r="DC156" s="201"/>
      <c r="DD156" s="201"/>
      <c r="DE156" s="201"/>
      <c r="DF156" s="201"/>
      <c r="DG156" s="201"/>
      <c r="DH156" s="201"/>
      <c r="DI156" s="201"/>
      <c r="DJ156" s="201"/>
      <c r="DK156" s="201"/>
      <c r="DL156" s="201"/>
      <c r="DM156" s="201"/>
      <c r="DN156" s="201"/>
      <c r="DO156" s="374"/>
      <c r="DP156" s="374"/>
      <c r="DQ156" s="374"/>
      <c r="DR156" s="374"/>
      <c r="DS156" s="361"/>
      <c r="DT156" s="375"/>
      <c r="DU156" s="364"/>
      <c r="DV156" s="364"/>
      <c r="DW156" s="364"/>
      <c r="DX156" s="364">
        <v>1</v>
      </c>
      <c r="DY156" s="364">
        <f t="shared" ref="DY156:DY158" si="2173">DV156</f>
        <v>0</v>
      </c>
      <c r="DZ156" s="364">
        <f t="shared" ref="DZ156:DZ158" si="2174">DW156</f>
        <v>0</v>
      </c>
      <c r="EA156" s="364">
        <f t="shared" ref="EA156:EA158" si="2175">DX156</f>
        <v>1</v>
      </c>
      <c r="EB156" s="364">
        <f t="shared" ref="EB156:EB158" si="2176">DY156</f>
        <v>0</v>
      </c>
      <c r="EC156" s="364">
        <f t="shared" ref="EC156:EC158" si="2177">DZ156</f>
        <v>0</v>
      </c>
      <c r="ED156" s="364">
        <f t="shared" ref="ED156:ED158" si="2178">EA156</f>
        <v>1</v>
      </c>
      <c r="EE156" s="364">
        <f t="shared" ref="EE156:EE158" si="2179">EB156</f>
        <v>0</v>
      </c>
      <c r="EF156" s="364">
        <f t="shared" ref="EF156:EF158" si="2180">EC156</f>
        <v>0</v>
      </c>
      <c r="EG156" s="364">
        <f t="shared" ref="EG156:EG158" si="2181">ED156</f>
        <v>1</v>
      </c>
      <c r="EH156" s="364">
        <f t="shared" ref="EH156:EH158" si="2182">EE156</f>
        <v>0</v>
      </c>
      <c r="EI156" s="364">
        <f t="shared" ref="EI156:EI158" si="2183">EF156</f>
        <v>0</v>
      </c>
      <c r="EJ156" s="364">
        <f t="shared" ref="EJ156:EJ158" si="2184">EG156</f>
        <v>1</v>
      </c>
      <c r="EK156" s="364">
        <f t="shared" ref="EK156:EK158" si="2185">EH156</f>
        <v>0</v>
      </c>
      <c r="EL156" s="364">
        <f t="shared" ref="EL156:EL158" si="2186">EI156</f>
        <v>0</v>
      </c>
      <c r="EM156" s="364">
        <f t="shared" ref="EM156:EM158" si="2187">EJ156</f>
        <v>1</v>
      </c>
      <c r="EN156" s="364">
        <f t="shared" ref="EN156:EN158" si="2188">EK156</f>
        <v>0</v>
      </c>
      <c r="EO156" s="364">
        <f t="shared" ref="EO156:EO158" si="2189">EL156</f>
        <v>0</v>
      </c>
      <c r="EP156" s="364">
        <f t="shared" ref="EP156:EP158" si="2190">EM156</f>
        <v>1</v>
      </c>
      <c r="EQ156" s="364">
        <f t="shared" ref="EQ156:EQ158" si="2191">EN156</f>
        <v>0</v>
      </c>
      <c r="ER156" s="364">
        <f t="shared" ref="ER156:ER158" si="2192">EO156</f>
        <v>0</v>
      </c>
      <c r="ES156" s="364">
        <f t="shared" ref="ES156:ES158" si="2193">EP156</f>
        <v>1</v>
      </c>
      <c r="ET156" s="364">
        <f t="shared" ref="ET156:ET158" si="2194">EQ156</f>
        <v>0</v>
      </c>
      <c r="EU156" s="364">
        <f t="shared" ref="EU156:EU158" si="2195">ER156</f>
        <v>0</v>
      </c>
      <c r="EV156" s="364">
        <f t="shared" ref="EV156:EV158" si="2196">ES156</f>
        <v>1</v>
      </c>
      <c r="EW156" s="364">
        <f t="shared" ref="EW156:EW158" si="2197">ET156</f>
        <v>0</v>
      </c>
      <c r="EX156" s="364">
        <f t="shared" ref="EX156:EX158" si="2198">EU156</f>
        <v>0</v>
      </c>
      <c r="EY156" s="364">
        <f t="shared" ref="EY156:EY158" si="2199">EV156</f>
        <v>1</v>
      </c>
      <c r="EZ156" s="364">
        <f t="shared" ref="EZ156:EZ158" si="2200">EW156</f>
        <v>0</v>
      </c>
      <c r="FA156" s="364">
        <f t="shared" ref="FA156:FA158" si="2201">EX156</f>
        <v>0</v>
      </c>
      <c r="FB156" s="364">
        <f t="shared" ref="FB156:FB158" si="2202">EY156</f>
        <v>1</v>
      </c>
      <c r="FC156" s="364">
        <f t="shared" ref="FC156:FC158" si="2203">EZ156</f>
        <v>0</v>
      </c>
      <c r="FD156" s="364">
        <f t="shared" ref="FD156:FD158" si="2204">FA156</f>
        <v>0</v>
      </c>
      <c r="FE156" s="377"/>
      <c r="FF156" s="361"/>
      <c r="FG156" s="361"/>
      <c r="FH156" s="361"/>
      <c r="FI156" s="361"/>
      <c r="FJ156" s="361"/>
      <c r="FK156" s="361"/>
      <c r="FL156" s="361"/>
      <c r="FM156" s="361"/>
      <c r="FN156" s="361"/>
      <c r="FO156" s="361"/>
      <c r="FP156" s="361"/>
      <c r="FQ156" s="361"/>
      <c r="FR156" s="361"/>
      <c r="FS156" s="361"/>
      <c r="FT156" s="361"/>
      <c r="FU156" s="361"/>
      <c r="FV156" s="361"/>
      <c r="FW156" s="361"/>
      <c r="FX156" s="361"/>
      <c r="FY156" s="361"/>
      <c r="FZ156" s="361"/>
      <c r="GA156" s="361"/>
      <c r="GB156" s="361"/>
      <c r="GC156" s="361"/>
      <c r="GD156" s="361"/>
      <c r="GE156" s="361"/>
      <c r="GF156" s="361"/>
      <c r="GG156" s="297"/>
      <c r="GH156" s="297"/>
      <c r="GI156" s="297"/>
      <c r="GJ156" s="297"/>
      <c r="GK156" s="297"/>
      <c r="GL156" s="297"/>
      <c r="GM156" s="297"/>
      <c r="GN156" s="297"/>
      <c r="GO156" s="297"/>
      <c r="GP156" s="297"/>
      <c r="GQ156" s="297"/>
      <c r="GR156" s="297"/>
      <c r="GS156" s="297"/>
      <c r="GT156" s="297"/>
      <c r="GU156" s="297"/>
      <c r="GV156" s="297"/>
      <c r="GW156" s="297"/>
      <c r="GX156" s="297"/>
      <c r="GY156" s="297"/>
      <c r="GZ156" s="297"/>
      <c r="HA156" s="297"/>
      <c r="HB156" s="297"/>
      <c r="HC156" s="297"/>
    </row>
    <row r="157" spans="1:211" s="347" customFormat="1" ht="15" customHeight="1" thickTop="1" x14ac:dyDescent="0.2">
      <c r="A157" s="192">
        <f>SWDATA!O142</f>
        <v>0</v>
      </c>
      <c r="B157" s="192">
        <f>SWDATA!M142</f>
        <v>0</v>
      </c>
      <c r="C157" s="201">
        <f>IF(AND(SWDATA!M142=1,SWDATA!Q142="promotions"),SWDATA!P142,0)</f>
        <v>0</v>
      </c>
      <c r="D157" s="200">
        <f>ROW(SWDATA!M142)</f>
        <v>142</v>
      </c>
      <c r="E157" s="202">
        <f t="shared" ref="E157:E160" si="2205">B157</f>
        <v>0</v>
      </c>
      <c r="F157" s="203">
        <f t="shared" si="2161"/>
        <v>1</v>
      </c>
      <c r="G157" s="192" t="str">
        <f t="shared" si="2162"/>
        <v/>
      </c>
      <c r="H157" s="204"/>
      <c r="I157" s="382"/>
      <c r="J157" s="237">
        <f t="shared" si="2163"/>
        <v>0</v>
      </c>
      <c r="K157" s="238" t="str">
        <f t="shared" si="2164"/>
        <v/>
      </c>
      <c r="L157" s="338"/>
      <c r="M157" s="341"/>
      <c r="N157" s="336" t="str">
        <f>IF(LEN(SWDATA!F142)=0,"",N156)</f>
        <v/>
      </c>
      <c r="O157" s="295" t="str">
        <f>IF(LEN(SWDATA!G142)=0,"",O156)</f>
        <v/>
      </c>
      <c r="P157" s="296" t="str">
        <f>IF(LEN(SWDATA!C142)=0,"",SWDATA!C142)</f>
        <v/>
      </c>
      <c r="Q157" s="310" t="str">
        <f t="shared" si="2120"/>
        <v/>
      </c>
      <c r="R157" s="223" t="s">
        <v>261</v>
      </c>
      <c r="S157" s="224" t="s">
        <v>485</v>
      </c>
      <c r="T157" s="224"/>
      <c r="U157" s="264" t="s">
        <v>581</v>
      </c>
      <c r="V157" s="205" t="s">
        <v>221</v>
      </c>
      <c r="W157" s="265">
        <f>IF(OR(Is_Loading,LEN($A157)=0),"",SWDATA!P142)</f>
        <v>0</v>
      </c>
      <c r="X157" s="266">
        <f>IF(OR(Is_Loading,LEN($A157)=0),"",SWDATA!Q142)</f>
        <v>0</v>
      </c>
      <c r="Y157" s="266">
        <f>IF(OR(Is_Loading,LEN($A157)=0),"",SWDATA!R142)</f>
        <v>0</v>
      </c>
      <c r="Z157" s="265" t="str">
        <f t="shared" ref="Z157" si="2206">IF($A157=0,"",CHOOSE($F157,SUM(W157:Y157),SUM(W157:Y157)/3,Y157))</f>
        <v/>
      </c>
      <c r="AA157" s="265">
        <f>IF(OR(Is_Loading,LEN($A157)=0),"",SWDATA!T142)</f>
        <v>0</v>
      </c>
      <c r="AB157" s="266">
        <f>IF(OR(Is_Loading,LEN($A157)=0),"",SWDATA!U142)</f>
        <v>0</v>
      </c>
      <c r="AC157" s="266">
        <f>IF(OR(Is_Loading,LEN($A157)=0),"",SWDATA!V142)</f>
        <v>0</v>
      </c>
      <c r="AD157" s="265" t="str">
        <f t="shared" si="2165"/>
        <v/>
      </c>
      <c r="AE157" s="265">
        <f>IF(OR(Is_Loading,LEN($A157)=0),"",SWDATA!X142)</f>
        <v>0</v>
      </c>
      <c r="AF157" s="266">
        <f>IF(OR(Is_Loading,LEN($A157)=0),"",SWDATA!Y142)</f>
        <v>0</v>
      </c>
      <c r="AG157" s="266">
        <f>IF(OR(Is_Loading,LEN($A157)=0),"",SWDATA!Z142)</f>
        <v>0</v>
      </c>
      <c r="AH157" s="265" t="str">
        <f t="shared" si="2166"/>
        <v/>
      </c>
      <c r="AI157" s="265">
        <f>IF(OR(Is_Loading,LEN($A157)=0),"",SWDATA!AB142)</f>
        <v>0</v>
      </c>
      <c r="AJ157" s="266">
        <f>IF(OR(Is_Loading,LEN($A157)=0),"",SWDATA!AC142)</f>
        <v>0</v>
      </c>
      <c r="AK157" s="266">
        <f>IF(OR(Is_Loading,LEN($A157)=0),"",SWDATA!AD142)</f>
        <v>0</v>
      </c>
      <c r="AL157" s="265" t="str">
        <f t="shared" si="2167"/>
        <v/>
      </c>
      <c r="AM157" s="265">
        <f>IF(OR(Is_Loading,LEN($A157)=0),"",SWDATA!AF142)</f>
        <v>0</v>
      </c>
      <c r="AN157" s="266">
        <f>IF(OR(Is_Loading,LEN($A157)=0),"",SWDATA!AG142)</f>
        <v>0</v>
      </c>
      <c r="AO157" s="320">
        <f>IF(OR(Is_Loading,LEN($A157)=0),"",SWDATA!AH142)</f>
        <v>0</v>
      </c>
      <c r="AP157" s="317" t="str">
        <f t="shared" si="2168"/>
        <v/>
      </c>
      <c r="AQ157" s="265">
        <f>IF(OR(Is_Loading,LEN($A157)=0),"",SWDATA!AJ142)</f>
        <v>0</v>
      </c>
      <c r="AR157" s="266">
        <f>IF(OR(Is_Loading,LEN($A157)=0),"",SWDATA!AK142)</f>
        <v>0</v>
      </c>
      <c r="AS157" s="266">
        <f>IF(OR(Is_Loading,LEN($A157)=0),"",SWDATA!AL142)</f>
        <v>0</v>
      </c>
      <c r="AT157" s="265" t="str">
        <f t="shared" si="2169"/>
        <v/>
      </c>
      <c r="AU157" s="265">
        <f>IF(OR(Is_Loading,LEN($A157)=0),"",SWDATA!AN142)</f>
        <v>0</v>
      </c>
      <c r="AV157" s="266">
        <f>IF(OR(Is_Loading,LEN($A157)=0),"",SWDATA!AO142)</f>
        <v>0</v>
      </c>
      <c r="AW157" s="266">
        <f>IF(OR(Is_Loading,LEN($A157)=0),"",SWDATA!AP142)</f>
        <v>0</v>
      </c>
      <c r="AX157" s="265" t="str">
        <f t="shared" si="2170"/>
        <v/>
      </c>
      <c r="AY157" s="265">
        <f>IF(OR(Is_Loading,LEN($A157)=0),"",SWDATA!AR142)</f>
        <v>0</v>
      </c>
      <c r="AZ157" s="266">
        <f>IF(OR(Is_Loading,LEN($A157)=0),"",SWDATA!AS142)</f>
        <v>0</v>
      </c>
      <c r="BA157" s="266">
        <f>IF(OR(Is_Loading,LEN($A157)=0),"",SWDATA!AT142)</f>
        <v>0</v>
      </c>
      <c r="BB157" s="265" t="str">
        <f t="shared" si="2171"/>
        <v/>
      </c>
      <c r="BC157" s="265">
        <f>IF(OR(Is_Loading,LEN($A157)=0),"",SWDATA!AV142)</f>
        <v>0</v>
      </c>
      <c r="BD157" s="266">
        <f>IF(OR(Is_Loading,LEN($A157)=0),"",SWDATA!AW142)</f>
        <v>0</v>
      </c>
      <c r="BE157" s="320">
        <f>IF(OR(Is_Loading,LEN($A157)=0),"",SWDATA!AX142)</f>
        <v>0</v>
      </c>
      <c r="BF157" s="317" t="str">
        <f t="shared" si="2172"/>
        <v/>
      </c>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s="201"/>
      <c r="CO157" s="201"/>
      <c r="CP157" s="201"/>
      <c r="CQ157" s="201"/>
      <c r="CR157" s="201"/>
      <c r="CS157" s="201"/>
      <c r="CT157" s="201"/>
      <c r="CU157" s="201"/>
      <c r="CV157" s="201"/>
      <c r="CW157" s="201"/>
      <c r="CX157" s="201"/>
      <c r="CY157" s="201"/>
      <c r="CZ157" s="201"/>
      <c r="DA157" s="201"/>
      <c r="DB157" s="201"/>
      <c r="DC157" s="201"/>
      <c r="DD157" s="201"/>
      <c r="DE157" s="201"/>
      <c r="DF157" s="201"/>
      <c r="DG157" s="201"/>
      <c r="DH157" s="201"/>
      <c r="DI157" s="201"/>
      <c r="DJ157" s="201"/>
      <c r="DK157" s="201"/>
      <c r="DL157" s="201"/>
      <c r="DM157" s="201"/>
      <c r="DN157" s="201"/>
      <c r="DO157" s="374"/>
      <c r="DP157" s="374"/>
      <c r="DQ157" s="374"/>
      <c r="DR157" s="374"/>
      <c r="DS157" s="361"/>
      <c r="DT157" s="361"/>
      <c r="DU157" s="364"/>
      <c r="DV157" s="364"/>
      <c r="DW157" s="364"/>
      <c r="DX157" s="364">
        <v>1</v>
      </c>
      <c r="DY157" s="364">
        <f t="shared" si="2173"/>
        <v>0</v>
      </c>
      <c r="DZ157" s="364">
        <f t="shared" si="2174"/>
        <v>0</v>
      </c>
      <c r="EA157" s="364">
        <f t="shared" si="2175"/>
        <v>1</v>
      </c>
      <c r="EB157" s="364">
        <f t="shared" si="2176"/>
        <v>0</v>
      </c>
      <c r="EC157" s="364">
        <f t="shared" si="2177"/>
        <v>0</v>
      </c>
      <c r="ED157" s="364">
        <f t="shared" si="2178"/>
        <v>1</v>
      </c>
      <c r="EE157" s="364">
        <f t="shared" si="2179"/>
        <v>0</v>
      </c>
      <c r="EF157" s="364">
        <f t="shared" si="2180"/>
        <v>0</v>
      </c>
      <c r="EG157" s="364">
        <f t="shared" si="2181"/>
        <v>1</v>
      </c>
      <c r="EH157" s="364">
        <f t="shared" si="2182"/>
        <v>0</v>
      </c>
      <c r="EI157" s="364">
        <f t="shared" si="2183"/>
        <v>0</v>
      </c>
      <c r="EJ157" s="364">
        <f t="shared" si="2184"/>
        <v>1</v>
      </c>
      <c r="EK157" s="364">
        <f t="shared" si="2185"/>
        <v>0</v>
      </c>
      <c r="EL157" s="364">
        <f t="shared" si="2186"/>
        <v>0</v>
      </c>
      <c r="EM157" s="364">
        <f t="shared" si="2187"/>
        <v>1</v>
      </c>
      <c r="EN157" s="364">
        <f t="shared" si="2188"/>
        <v>0</v>
      </c>
      <c r="EO157" s="364">
        <f t="shared" si="2189"/>
        <v>0</v>
      </c>
      <c r="EP157" s="364">
        <f t="shared" si="2190"/>
        <v>1</v>
      </c>
      <c r="EQ157" s="364">
        <f t="shared" si="2191"/>
        <v>0</v>
      </c>
      <c r="ER157" s="364">
        <f t="shared" si="2192"/>
        <v>0</v>
      </c>
      <c r="ES157" s="364">
        <f t="shared" si="2193"/>
        <v>1</v>
      </c>
      <c r="ET157" s="364">
        <f t="shared" si="2194"/>
        <v>0</v>
      </c>
      <c r="EU157" s="364">
        <f t="shared" si="2195"/>
        <v>0</v>
      </c>
      <c r="EV157" s="364">
        <f t="shared" si="2196"/>
        <v>1</v>
      </c>
      <c r="EW157" s="364">
        <f t="shared" si="2197"/>
        <v>0</v>
      </c>
      <c r="EX157" s="364">
        <f t="shared" si="2198"/>
        <v>0</v>
      </c>
      <c r="EY157" s="364">
        <f t="shared" si="2199"/>
        <v>1</v>
      </c>
      <c r="EZ157" s="364">
        <f t="shared" si="2200"/>
        <v>0</v>
      </c>
      <c r="FA157" s="364">
        <f t="shared" si="2201"/>
        <v>0</v>
      </c>
      <c r="FB157" s="364">
        <f t="shared" si="2202"/>
        <v>1</v>
      </c>
      <c r="FC157" s="364">
        <f t="shared" si="2203"/>
        <v>0</v>
      </c>
      <c r="FD157" s="364">
        <f t="shared" si="2204"/>
        <v>0</v>
      </c>
      <c r="FE157" s="361"/>
      <c r="FF157" s="361"/>
      <c r="FG157" s="361"/>
      <c r="FH157" s="361"/>
      <c r="FI157" s="361"/>
      <c r="FJ157" s="361"/>
      <c r="FK157" s="361"/>
      <c r="FL157" s="361"/>
      <c r="FM157" s="361"/>
      <c r="FN157" s="361"/>
      <c r="FO157" s="361"/>
      <c r="FP157" s="361"/>
      <c r="FQ157" s="361"/>
      <c r="FR157" s="361"/>
      <c r="FS157" s="361"/>
      <c r="FT157" s="361"/>
      <c r="FU157" s="361"/>
      <c r="FV157" s="361"/>
      <c r="FW157" s="361"/>
      <c r="FX157" s="361"/>
      <c r="FY157" s="361"/>
      <c r="FZ157" s="361"/>
      <c r="GA157" s="361"/>
      <c r="GB157" s="361"/>
      <c r="GC157" s="361"/>
      <c r="GD157" s="361"/>
      <c r="GE157" s="361"/>
      <c r="GF157" s="361"/>
      <c r="GG157" s="297"/>
      <c r="GH157" s="297"/>
      <c r="GI157" s="297"/>
      <c r="GJ157" s="297"/>
      <c r="GK157" s="297"/>
      <c r="GL157" s="297"/>
      <c r="GM157" s="297"/>
      <c r="GN157" s="297"/>
      <c r="GO157" s="297"/>
      <c r="GP157" s="297"/>
      <c r="GQ157" s="297"/>
      <c r="GR157" s="297"/>
      <c r="GS157" s="297"/>
      <c r="GT157" s="297"/>
      <c r="GU157" s="297"/>
      <c r="GV157" s="297"/>
      <c r="GW157" s="297"/>
      <c r="GX157" s="297"/>
      <c r="GY157" s="297"/>
      <c r="GZ157" s="297"/>
    </row>
    <row r="158" spans="1:211" s="390" customFormat="1" ht="15" customHeight="1" thickBot="1" x14ac:dyDescent="0.25">
      <c r="A158" s="389">
        <f>SWDATA!O143</f>
        <v>0</v>
      </c>
      <c r="B158" s="389">
        <f>SWDATA!M143</f>
        <v>0</v>
      </c>
      <c r="C158" s="390">
        <f>IF(AND(SWDATA!M143=1,SWDATA!Q143="promotions"),SWDATA!P143,0)</f>
        <v>0</v>
      </c>
      <c r="D158" s="391">
        <f>ROW(SWDATA!M143)</f>
        <v>143</v>
      </c>
      <c r="E158" s="392">
        <f t="shared" si="2205"/>
        <v>0</v>
      </c>
      <c r="F158" s="393">
        <f t="shared" si="2161"/>
        <v>1</v>
      </c>
      <c r="G158" s="389" t="str">
        <f t="shared" si="2162"/>
        <v/>
      </c>
      <c r="H158" s="394"/>
      <c r="I158" s="395"/>
      <c r="J158" s="396">
        <f t="shared" si="2163"/>
        <v>0</v>
      </c>
      <c r="K158" s="397" t="str">
        <f t="shared" si="2164"/>
        <v/>
      </c>
      <c r="L158" s="398"/>
      <c r="M158" s="399"/>
      <c r="N158" s="400" t="str">
        <f>IF(LEN(SWDATA!F143)=0,"",N157)</f>
        <v/>
      </c>
      <c r="O158" s="401" t="str">
        <f>IF(LEN(SWDATA!G143)=0,"",O157)</f>
        <v/>
      </c>
      <c r="P158" s="402" t="str">
        <f>IF(LEN(SWDATA!C143)=0,"",SWDATA!C143)</f>
        <v/>
      </c>
      <c r="Q158" s="403" t="str">
        <f t="shared" si="2120"/>
        <v/>
      </c>
      <c r="R158" s="404" t="s">
        <v>261</v>
      </c>
      <c r="S158" s="405" t="s">
        <v>485</v>
      </c>
      <c r="T158" s="405"/>
      <c r="U158" s="406" t="s">
        <v>590</v>
      </c>
      <c r="V158" s="407" t="s">
        <v>221</v>
      </c>
      <c r="W158" s="408">
        <f>IF(OR(Is_Loading,LEN($A158)=0),"",SWDATA!P143)</f>
        <v>0</v>
      </c>
      <c r="X158" s="409">
        <f>IF(OR(Is_Loading,LEN($A158)=0),"",SWDATA!Q143)</f>
        <v>0</v>
      </c>
      <c r="Y158" s="409">
        <f>IF(OR(Is_Loading,LEN($A158)=0),"",SWDATA!R143)</f>
        <v>0</v>
      </c>
      <c r="Z158" s="408" t="str">
        <f t="shared" ref="Z158" si="2207">IF($A158=0,"",CHOOSE($F158,SUM(W158:Y158),SUM(W158:Y158)/3,Y158))</f>
        <v/>
      </c>
      <c r="AA158" s="408">
        <f>IF(OR(Is_Loading,LEN($A158)=0),"",SWDATA!T143)</f>
        <v>0</v>
      </c>
      <c r="AB158" s="409">
        <f>IF(OR(Is_Loading,LEN($A158)=0),"",SWDATA!U143)</f>
        <v>0</v>
      </c>
      <c r="AC158" s="409">
        <f>IF(OR(Is_Loading,LEN($A158)=0),"",SWDATA!V143)</f>
        <v>0</v>
      </c>
      <c r="AD158" s="408" t="str">
        <f t="shared" si="2165"/>
        <v/>
      </c>
      <c r="AE158" s="408">
        <f>IF(OR(Is_Loading,LEN($A158)=0),"",SWDATA!X143)</f>
        <v>0</v>
      </c>
      <c r="AF158" s="409">
        <f>IF(OR(Is_Loading,LEN($A158)=0),"",SWDATA!Y143)</f>
        <v>0</v>
      </c>
      <c r="AG158" s="409">
        <f>IF(OR(Is_Loading,LEN($A158)=0),"",SWDATA!Z143)</f>
        <v>0</v>
      </c>
      <c r="AH158" s="408" t="str">
        <f t="shared" si="2166"/>
        <v/>
      </c>
      <c r="AI158" s="408">
        <f>IF(OR(Is_Loading,LEN($A158)=0),"",SWDATA!AB143)</f>
        <v>0</v>
      </c>
      <c r="AJ158" s="409">
        <f>IF(OR(Is_Loading,LEN($A158)=0),"",SWDATA!AC143)</f>
        <v>0</v>
      </c>
      <c r="AK158" s="409">
        <f>IF(OR(Is_Loading,LEN($A158)=0),"",SWDATA!AD143)</f>
        <v>0</v>
      </c>
      <c r="AL158" s="408" t="str">
        <f t="shared" si="2167"/>
        <v/>
      </c>
      <c r="AM158" s="408">
        <f>IF(OR(Is_Loading,LEN($A158)=0),"",SWDATA!AF143)</f>
        <v>0</v>
      </c>
      <c r="AN158" s="409">
        <f>IF(OR(Is_Loading,LEN($A158)=0),"",SWDATA!AG143)</f>
        <v>0</v>
      </c>
      <c r="AO158" s="410">
        <f>IF(OR(Is_Loading,LEN($A158)=0),"",SWDATA!AH143)</f>
        <v>0</v>
      </c>
      <c r="AP158" s="411" t="str">
        <f t="shared" si="2168"/>
        <v/>
      </c>
      <c r="AQ158" s="408">
        <f>IF(OR(Is_Loading,LEN($A158)=0),"",SWDATA!AJ143)</f>
        <v>0</v>
      </c>
      <c r="AR158" s="409">
        <f>IF(OR(Is_Loading,LEN($A158)=0),"",SWDATA!AK143)</f>
        <v>0</v>
      </c>
      <c r="AS158" s="409">
        <f>IF(OR(Is_Loading,LEN($A158)=0),"",SWDATA!AL143)</f>
        <v>0</v>
      </c>
      <c r="AT158" s="408" t="str">
        <f t="shared" si="2169"/>
        <v/>
      </c>
      <c r="AU158" s="408">
        <f>IF(OR(Is_Loading,LEN($A158)=0),"",SWDATA!AN143)</f>
        <v>0</v>
      </c>
      <c r="AV158" s="409">
        <f>IF(OR(Is_Loading,LEN($A158)=0),"",SWDATA!AO143)</f>
        <v>0</v>
      </c>
      <c r="AW158" s="409">
        <f>IF(OR(Is_Loading,LEN($A158)=0),"",SWDATA!AP143)</f>
        <v>0</v>
      </c>
      <c r="AX158" s="408" t="str">
        <f t="shared" si="2170"/>
        <v/>
      </c>
      <c r="AY158" s="408">
        <f>IF(OR(Is_Loading,LEN($A158)=0),"",SWDATA!AR143)</f>
        <v>0</v>
      </c>
      <c r="AZ158" s="409">
        <f>IF(OR(Is_Loading,LEN($A158)=0),"",SWDATA!AS143)</f>
        <v>0</v>
      </c>
      <c r="BA158" s="409">
        <f>IF(OR(Is_Loading,LEN($A158)=0),"",SWDATA!AT143)</f>
        <v>0</v>
      </c>
      <c r="BB158" s="408" t="str">
        <f t="shared" si="2171"/>
        <v/>
      </c>
      <c r="BC158" s="408">
        <f>IF(OR(Is_Loading,LEN($A158)=0),"",SWDATA!AV143)</f>
        <v>0</v>
      </c>
      <c r="BD158" s="409">
        <f>IF(OR(Is_Loading,LEN($A158)=0),"",SWDATA!AW143)</f>
        <v>0</v>
      </c>
      <c r="BE158" s="410">
        <f>IF(OR(Is_Loading,LEN($A158)=0),"",SWDATA!AX143)</f>
        <v>0</v>
      </c>
      <c r="BF158" s="411" t="str">
        <f t="shared" si="2172"/>
        <v/>
      </c>
      <c r="BG158" s="412"/>
      <c r="BH158" s="412"/>
      <c r="BI158" s="412"/>
      <c r="BJ158" s="412"/>
      <c r="BK158" s="412"/>
      <c r="BL158" s="412"/>
      <c r="BM158" s="412"/>
      <c r="BN158" s="412"/>
      <c r="BO158" s="412"/>
      <c r="BP158" s="412"/>
      <c r="BQ158" s="412"/>
      <c r="BR158" s="412"/>
      <c r="BS158" s="412"/>
      <c r="BT158" s="412"/>
      <c r="BU158" s="412"/>
      <c r="BV158" s="412"/>
      <c r="BW158" s="412"/>
      <c r="BX158" s="412"/>
      <c r="BY158" s="412"/>
      <c r="BZ158" s="412"/>
      <c r="CA158" s="412"/>
      <c r="CB158" s="412"/>
      <c r="CC158" s="412"/>
      <c r="CD158" s="412"/>
      <c r="CE158" s="412"/>
      <c r="CF158" s="412"/>
      <c r="CG158" s="412"/>
      <c r="CH158" s="412"/>
      <c r="CI158" s="412"/>
      <c r="CJ158" s="412"/>
      <c r="CK158" s="412"/>
      <c r="CL158" s="412"/>
      <c r="CM158" s="412"/>
      <c r="DO158" s="395"/>
      <c r="DP158" s="395"/>
      <c r="DQ158" s="395"/>
      <c r="DR158" s="395"/>
      <c r="DS158" s="413"/>
      <c r="DT158" s="414"/>
      <c r="DU158" s="415"/>
      <c r="DV158" s="415"/>
      <c r="DW158" s="415"/>
      <c r="DX158" s="415">
        <v>1</v>
      </c>
      <c r="DY158" s="415">
        <f t="shared" si="2173"/>
        <v>0</v>
      </c>
      <c r="DZ158" s="415">
        <f t="shared" si="2174"/>
        <v>0</v>
      </c>
      <c r="EA158" s="415">
        <f t="shared" si="2175"/>
        <v>1</v>
      </c>
      <c r="EB158" s="415">
        <f t="shared" si="2176"/>
        <v>0</v>
      </c>
      <c r="EC158" s="415">
        <f t="shared" si="2177"/>
        <v>0</v>
      </c>
      <c r="ED158" s="415">
        <f t="shared" si="2178"/>
        <v>1</v>
      </c>
      <c r="EE158" s="415">
        <f t="shared" si="2179"/>
        <v>0</v>
      </c>
      <c r="EF158" s="415">
        <f t="shared" si="2180"/>
        <v>0</v>
      </c>
      <c r="EG158" s="415">
        <f t="shared" si="2181"/>
        <v>1</v>
      </c>
      <c r="EH158" s="415">
        <f t="shared" si="2182"/>
        <v>0</v>
      </c>
      <c r="EI158" s="415">
        <f t="shared" si="2183"/>
        <v>0</v>
      </c>
      <c r="EJ158" s="415">
        <f t="shared" si="2184"/>
        <v>1</v>
      </c>
      <c r="EK158" s="415">
        <f t="shared" si="2185"/>
        <v>0</v>
      </c>
      <c r="EL158" s="415">
        <f t="shared" si="2186"/>
        <v>0</v>
      </c>
      <c r="EM158" s="415">
        <f t="shared" si="2187"/>
        <v>1</v>
      </c>
      <c r="EN158" s="415">
        <f t="shared" si="2188"/>
        <v>0</v>
      </c>
      <c r="EO158" s="415">
        <f t="shared" si="2189"/>
        <v>0</v>
      </c>
      <c r="EP158" s="415">
        <f t="shared" si="2190"/>
        <v>1</v>
      </c>
      <c r="EQ158" s="415">
        <f t="shared" si="2191"/>
        <v>0</v>
      </c>
      <c r="ER158" s="415">
        <f t="shared" si="2192"/>
        <v>0</v>
      </c>
      <c r="ES158" s="415">
        <f t="shared" si="2193"/>
        <v>1</v>
      </c>
      <c r="ET158" s="415">
        <f t="shared" si="2194"/>
        <v>0</v>
      </c>
      <c r="EU158" s="415">
        <f t="shared" si="2195"/>
        <v>0</v>
      </c>
      <c r="EV158" s="415">
        <f t="shared" si="2196"/>
        <v>1</v>
      </c>
      <c r="EW158" s="415">
        <f t="shared" si="2197"/>
        <v>0</v>
      </c>
      <c r="EX158" s="415">
        <f t="shared" si="2198"/>
        <v>0</v>
      </c>
      <c r="EY158" s="415">
        <f t="shared" si="2199"/>
        <v>1</v>
      </c>
      <c r="EZ158" s="415">
        <f t="shared" si="2200"/>
        <v>0</v>
      </c>
      <c r="FA158" s="415">
        <f t="shared" si="2201"/>
        <v>0</v>
      </c>
      <c r="FB158" s="415">
        <f t="shared" si="2202"/>
        <v>1</v>
      </c>
      <c r="FC158" s="415">
        <f t="shared" si="2203"/>
        <v>0</v>
      </c>
      <c r="FD158" s="415">
        <f t="shared" si="2204"/>
        <v>0</v>
      </c>
      <c r="FE158" s="416"/>
      <c r="FF158" s="413"/>
      <c r="FG158" s="413"/>
      <c r="FH158" s="413"/>
      <c r="FI158" s="413"/>
      <c r="FJ158" s="413"/>
      <c r="FK158" s="413"/>
      <c r="FL158" s="413"/>
      <c r="FM158" s="413"/>
      <c r="FN158" s="413"/>
      <c r="FO158" s="413"/>
      <c r="FP158" s="413"/>
      <c r="FQ158" s="413"/>
      <c r="FR158" s="413"/>
      <c r="FS158" s="413"/>
      <c r="FT158" s="413"/>
      <c r="FU158" s="413"/>
      <c r="FV158" s="413"/>
      <c r="FW158" s="413"/>
      <c r="FX158" s="413"/>
      <c r="FY158" s="413"/>
      <c r="FZ158" s="413"/>
      <c r="GA158" s="413"/>
      <c r="GB158" s="413"/>
      <c r="GC158" s="413"/>
      <c r="GD158" s="413"/>
      <c r="GE158" s="413"/>
      <c r="GF158" s="413"/>
      <c r="GG158" s="417"/>
      <c r="GH158" s="417"/>
      <c r="GI158" s="417"/>
      <c r="GJ158" s="417"/>
      <c r="GK158" s="417"/>
      <c r="GL158" s="417"/>
      <c r="GM158" s="417"/>
      <c r="GN158" s="417"/>
      <c r="GO158" s="417"/>
      <c r="GP158" s="417"/>
      <c r="GQ158" s="417"/>
      <c r="GR158" s="417"/>
      <c r="GS158" s="417"/>
      <c r="GT158" s="417"/>
      <c r="GU158" s="417"/>
      <c r="GV158" s="417"/>
      <c r="GW158" s="417"/>
      <c r="GX158" s="417"/>
      <c r="GY158" s="417"/>
      <c r="GZ158" s="417"/>
      <c r="HA158" s="417"/>
      <c r="HB158" s="417"/>
      <c r="HC158" s="417"/>
    </row>
    <row r="159" spans="1:211" s="347" customFormat="1" ht="15" customHeight="1" thickTop="1" x14ac:dyDescent="0.2">
      <c r="A159" s="192">
        <f>SWDATA!O144</f>
        <v>0</v>
      </c>
      <c r="B159" s="192">
        <f>SWDATA!M144</f>
        <v>0</v>
      </c>
      <c r="C159" s="201">
        <f>IF(AND(SWDATA!M144=1,SWDATA!Q144="promotions"),SWDATA!P144,0)</f>
        <v>0</v>
      </c>
      <c r="D159" s="200">
        <f>ROW(SWDATA!M144)</f>
        <v>144</v>
      </c>
      <c r="E159" s="202">
        <f t="shared" si="2205"/>
        <v>0</v>
      </c>
      <c r="F159" s="203">
        <f t="shared" si="2161"/>
        <v>1</v>
      </c>
      <c r="G159" s="192" t="str">
        <f t="shared" si="2162"/>
        <v/>
      </c>
      <c r="H159" s="311"/>
      <c r="I159" s="382"/>
      <c r="J159" s="237">
        <f t="shared" si="2163"/>
        <v>0</v>
      </c>
      <c r="K159" s="238" t="str">
        <f t="shared" si="2164"/>
        <v/>
      </c>
      <c r="L159" s="338"/>
      <c r="M159" s="340"/>
      <c r="N159" s="335" t="str">
        <f>IF(LEN(SWDATA!F144)=0,"",IF(LEN(SWDATA!G144)=0,"",IF($O$12="ID",MID(SWDATA!G144,FIND("|",SWDATA!G144)+1,FIND("~~",SWDATA!G144)-FIND("|",SWDATA!G144)-1),IF($O$12="Desc",RIGHT(SWDATA!G144,LEN(SWDATA!G144)-FIND("~~",SWDATA!G144)-1),RIGHT(SWDATA!G144,LEN(SWDATA!G144)-FIND("|",SWDATA!G144))))))</f>
        <v/>
      </c>
      <c r="O159" s="239" t="str">
        <f>IF(LEN(SWDATA!G144)=0,"",IF(LEN(SWDATA!H144)=0,"",IF($O$12="ID",MID(SWDATA!H144,FIND("|",SWDATA!H144)+1,FIND("~~",SWDATA!H144)-FIND("|",SWDATA!H144)-1),IF($O$12="Desc",RIGHT(SWDATA!H144,LEN(SWDATA!H144)-FIND("~~",SWDATA!H144)-1),RIGHT(SWDATA!H144,LEN(SWDATA!H144)-FIND("|",SWDATA!H144))))))</f>
        <v/>
      </c>
      <c r="P159" s="252" t="str">
        <f>IF(LEN(SWDATA!C144)=0,"",SWDATA!C144)</f>
        <v/>
      </c>
      <c r="Q159" s="310" t="str">
        <f t="shared" si="2120"/>
        <v/>
      </c>
      <c r="R159" s="223" t="s">
        <v>261</v>
      </c>
      <c r="S159" s="224" t="s">
        <v>485</v>
      </c>
      <c r="T159" s="224"/>
      <c r="U159" s="263" t="s">
        <v>583</v>
      </c>
      <c r="V159" s="205" t="s">
        <v>221</v>
      </c>
      <c r="W159" s="265">
        <f>IF(OR(Is_Loading,LEN($A159)=0),"",SWDATA!P144)</f>
        <v>0</v>
      </c>
      <c r="X159" s="266">
        <f>IF(OR(Is_Loading,LEN($A159)=0),"",SWDATA!Q144)</f>
        <v>0</v>
      </c>
      <c r="Y159" s="266">
        <f>IF(OR(Is_Loading,LEN($A159)=0),"",SWDATA!R144)</f>
        <v>0</v>
      </c>
      <c r="Z159" s="265" t="str">
        <f t="shared" ref="Z159" si="2208">IF($A159=0,"",CHOOSE($F159,SUM(W159:Y159),SUM(W159:Y159)/3,Y159))</f>
        <v/>
      </c>
      <c r="AA159" s="265">
        <f>IF(OR(Is_Loading,LEN($A159)=0),"",SWDATA!T144)</f>
        <v>0</v>
      </c>
      <c r="AB159" s="266">
        <f>IF(OR(Is_Loading,LEN($A159)=0),"",SWDATA!U144)</f>
        <v>0</v>
      </c>
      <c r="AC159" s="266">
        <f>IF(OR(Is_Loading,LEN($A159)=0),"",SWDATA!V144)</f>
        <v>0</v>
      </c>
      <c r="AD159" s="265" t="str">
        <f t="shared" si="2165"/>
        <v/>
      </c>
      <c r="AE159" s="265">
        <f>IF(OR(Is_Loading,LEN($A159)=0),"",SWDATA!X144)</f>
        <v>0</v>
      </c>
      <c r="AF159" s="266">
        <f>IF(OR(Is_Loading,LEN($A159)=0),"",SWDATA!Y144)</f>
        <v>0</v>
      </c>
      <c r="AG159" s="266">
        <f>IF(OR(Is_Loading,LEN($A159)=0),"",SWDATA!Z144)</f>
        <v>0</v>
      </c>
      <c r="AH159" s="265" t="str">
        <f t="shared" si="2166"/>
        <v/>
      </c>
      <c r="AI159" s="265">
        <f>IF(OR(Is_Loading,LEN($A159)=0),"",SWDATA!AB144)</f>
        <v>0</v>
      </c>
      <c r="AJ159" s="266">
        <f>IF(OR(Is_Loading,LEN($A159)=0),"",SWDATA!AC144)</f>
        <v>0</v>
      </c>
      <c r="AK159" s="266">
        <f>IF(OR(Is_Loading,LEN($A159)=0),"",SWDATA!AD144)</f>
        <v>0</v>
      </c>
      <c r="AL159" s="265" t="str">
        <f t="shared" si="2167"/>
        <v/>
      </c>
      <c r="AM159" s="265">
        <f>IF(OR(Is_Loading,LEN($A159)=0),"",SWDATA!AF144)</f>
        <v>0</v>
      </c>
      <c r="AN159" s="266">
        <f>IF(OR(Is_Loading,LEN($A159)=0),"",SWDATA!AG144)</f>
        <v>0</v>
      </c>
      <c r="AO159" s="320">
        <f>IF(OR(Is_Loading,LEN($A159)=0),"",SWDATA!AH144)</f>
        <v>0</v>
      </c>
      <c r="AP159" s="317" t="str">
        <f t="shared" si="2168"/>
        <v/>
      </c>
      <c r="AQ159" s="265">
        <f>IF(OR(Is_Loading,LEN($A159)=0),"",SWDATA!AJ144)</f>
        <v>0</v>
      </c>
      <c r="AR159" s="266">
        <f>IF(OR(Is_Loading,LEN($A159)=0),"",SWDATA!AK144)</f>
        <v>0</v>
      </c>
      <c r="AS159" s="266">
        <f>IF(OR(Is_Loading,LEN($A159)=0),"",SWDATA!AL144)</f>
        <v>0</v>
      </c>
      <c r="AT159" s="265" t="str">
        <f t="shared" si="2169"/>
        <v/>
      </c>
      <c r="AU159" s="265">
        <f>IF(OR(Is_Loading,LEN($A159)=0),"",SWDATA!AN144)</f>
        <v>0</v>
      </c>
      <c r="AV159" s="266">
        <f>IF(OR(Is_Loading,LEN($A159)=0),"",SWDATA!AO144)</f>
        <v>0</v>
      </c>
      <c r="AW159" s="266">
        <f>IF(OR(Is_Loading,LEN($A159)=0),"",SWDATA!AP144)</f>
        <v>0</v>
      </c>
      <c r="AX159" s="265" t="str">
        <f t="shared" si="2170"/>
        <v/>
      </c>
      <c r="AY159" s="265">
        <f>IF(OR(Is_Loading,LEN($A159)=0),"",SWDATA!AR144)</f>
        <v>0</v>
      </c>
      <c r="AZ159" s="266">
        <f>IF(OR(Is_Loading,LEN($A159)=0),"",SWDATA!AS144)</f>
        <v>0</v>
      </c>
      <c r="BA159" s="266">
        <f>IF(OR(Is_Loading,LEN($A159)=0),"",SWDATA!AT144)</f>
        <v>0</v>
      </c>
      <c r="BB159" s="265" t="str">
        <f t="shared" si="2171"/>
        <v/>
      </c>
      <c r="BC159" s="265">
        <f>IF(OR(Is_Loading,LEN($A159)=0),"",SWDATA!AV144)</f>
        <v>0</v>
      </c>
      <c r="BD159" s="266">
        <f>IF(OR(Is_Loading,LEN($A159)=0),"",SWDATA!AW144)</f>
        <v>0</v>
      </c>
      <c r="BE159" s="320">
        <f>IF(OR(Is_Loading,LEN($A159)=0),"",SWDATA!AX144)</f>
        <v>0</v>
      </c>
      <c r="BF159" s="317" t="str">
        <f t="shared" si="2172"/>
        <v/>
      </c>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s="201"/>
      <c r="CO159" s="201"/>
      <c r="CP159" s="201"/>
      <c r="CQ159" s="201"/>
      <c r="CR159" s="201"/>
      <c r="CS159" s="201"/>
      <c r="CT159" s="201"/>
      <c r="CU159" s="201"/>
      <c r="CV159" s="201"/>
      <c r="CW159" s="201"/>
      <c r="CX159" s="201"/>
      <c r="CY159" s="201"/>
      <c r="CZ159" s="201"/>
      <c r="DA159" s="201"/>
      <c r="DB159" s="201"/>
      <c r="DC159" s="201"/>
      <c r="DD159" s="201"/>
      <c r="DE159" s="201"/>
      <c r="DF159" s="201"/>
      <c r="DG159" s="201"/>
      <c r="DH159" s="201"/>
      <c r="DI159" s="201"/>
      <c r="DJ159" s="201"/>
      <c r="DK159" s="201"/>
      <c r="DL159" s="201"/>
      <c r="DM159" s="201"/>
      <c r="DN159" s="201"/>
      <c r="DO159" s="374"/>
      <c r="DP159" s="374"/>
      <c r="DQ159" s="374"/>
      <c r="DR159" s="374"/>
      <c r="DS159" s="361"/>
      <c r="DT159" s="375"/>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77"/>
      <c r="FF159" s="361"/>
      <c r="FG159" s="361"/>
      <c r="FH159" s="361"/>
      <c r="FI159" s="361"/>
      <c r="FJ159" s="361"/>
      <c r="FK159" s="361"/>
      <c r="FL159" s="361"/>
      <c r="FM159" s="361"/>
      <c r="FN159" s="361"/>
      <c r="FO159" s="361"/>
      <c r="FP159" s="361"/>
      <c r="FQ159" s="361"/>
      <c r="FR159" s="361"/>
      <c r="FS159" s="361"/>
      <c r="FT159" s="361"/>
      <c r="FU159" s="361"/>
      <c r="FV159" s="361"/>
      <c r="FW159" s="361"/>
      <c r="FX159" s="361"/>
      <c r="FY159" s="361"/>
      <c r="FZ159" s="361"/>
      <c r="GA159" s="361"/>
      <c r="GB159" s="361"/>
      <c r="GC159" s="361"/>
      <c r="GD159" s="361"/>
      <c r="GE159" s="361"/>
      <c r="GF159" s="361"/>
      <c r="GG159" s="297"/>
      <c r="GH159" s="297"/>
      <c r="GI159" s="297"/>
      <c r="GJ159" s="297"/>
      <c r="GK159" s="297"/>
      <c r="GL159" s="297"/>
      <c r="GM159" s="297"/>
      <c r="GN159" s="297"/>
      <c r="GO159" s="297"/>
      <c r="GP159" s="297"/>
      <c r="GQ159" s="297"/>
      <c r="GR159" s="297"/>
      <c r="GS159" s="297"/>
      <c r="GT159" s="297"/>
      <c r="GU159" s="297"/>
      <c r="GV159" s="297"/>
      <c r="GW159" s="297"/>
      <c r="GX159" s="297"/>
      <c r="GY159" s="297"/>
      <c r="GZ159" s="297"/>
      <c r="HA159" s="297"/>
      <c r="HB159" s="297"/>
      <c r="HC159" s="297"/>
    </row>
    <row r="160" spans="1:211" s="347" customFormat="1" ht="15" customHeight="1" x14ac:dyDescent="0.2">
      <c r="A160" s="192">
        <f>SWDATA!O145</f>
        <v>0</v>
      </c>
      <c r="B160" s="192">
        <f>SWDATA!M145</f>
        <v>0</v>
      </c>
      <c r="C160" s="201">
        <f>IF(AND(SWDATA!M145=1,SWDATA!Q145="promotions"),SWDATA!P145,0)</f>
        <v>0</v>
      </c>
      <c r="D160" s="200">
        <f>ROW(SWDATA!M145)</f>
        <v>145</v>
      </c>
      <c r="E160" s="202">
        <f t="shared" si="2205"/>
        <v>0</v>
      </c>
      <c r="F160" s="203">
        <f t="shared" si="2161"/>
        <v>1</v>
      </c>
      <c r="G160" s="192" t="str">
        <f t="shared" si="2162"/>
        <v/>
      </c>
      <c r="H160" s="204"/>
      <c r="I160" s="382"/>
      <c r="J160" s="237">
        <f t="shared" si="2163"/>
        <v>0</v>
      </c>
      <c r="K160" s="238" t="str">
        <f t="shared" si="2164"/>
        <v/>
      </c>
      <c r="L160" s="338"/>
      <c r="M160" s="341"/>
      <c r="N160" s="336" t="str">
        <f>IF(LEN(SWDATA!F145)=0,"",N159)</f>
        <v/>
      </c>
      <c r="O160" s="295" t="str">
        <f>IF(LEN(SWDATA!G145)=0,"",O159)</f>
        <v/>
      </c>
      <c r="P160" s="296" t="str">
        <f>IF(LEN(SWDATA!C145)=0,"",SWDATA!C145)</f>
        <v/>
      </c>
      <c r="Q160" s="310" t="str">
        <f t="shared" si="2120"/>
        <v/>
      </c>
      <c r="R160" s="223" t="s">
        <v>261</v>
      </c>
      <c r="S160" s="224" t="s">
        <v>485</v>
      </c>
      <c r="T160" s="224"/>
      <c r="U160" s="264" t="s">
        <v>580</v>
      </c>
      <c r="V160" s="205" t="s">
        <v>221</v>
      </c>
      <c r="W160" s="265">
        <f>IF(OR(Is_Loading,LEN($A160)=0),"",SWDATA!P145)</f>
        <v>0</v>
      </c>
      <c r="X160" s="266">
        <f>IF(OR(Is_Loading,LEN($A160)=0),"",SWDATA!Q145)</f>
        <v>0</v>
      </c>
      <c r="Y160" s="266">
        <f>IF(OR(Is_Loading,LEN($A160)=0),"",SWDATA!R145)</f>
        <v>0</v>
      </c>
      <c r="Z160" s="265" t="str">
        <f t="shared" ref="Z160:Z161" si="2209">IF($A160=0,"",CHOOSE($F160,SUM(W160:Y160),SUM(W160:Y160)/3,Y160))</f>
        <v/>
      </c>
      <c r="AA160" s="265">
        <f>IF(OR(Is_Loading,LEN($A160)=0),"",SWDATA!T145)</f>
        <v>0</v>
      </c>
      <c r="AB160" s="266">
        <f>IF(OR(Is_Loading,LEN($A160)=0),"",SWDATA!U145)</f>
        <v>0</v>
      </c>
      <c r="AC160" s="266">
        <f>IF(OR(Is_Loading,LEN($A160)=0),"",SWDATA!V145)</f>
        <v>0</v>
      </c>
      <c r="AD160" s="265" t="str">
        <f t="shared" si="2165"/>
        <v/>
      </c>
      <c r="AE160" s="265">
        <f>IF(OR(Is_Loading,LEN($A160)=0),"",SWDATA!X145)</f>
        <v>0</v>
      </c>
      <c r="AF160" s="266">
        <f>IF(OR(Is_Loading,LEN($A160)=0),"",SWDATA!Y145)</f>
        <v>0</v>
      </c>
      <c r="AG160" s="266">
        <f>IF(OR(Is_Loading,LEN($A160)=0),"",SWDATA!Z145)</f>
        <v>0</v>
      </c>
      <c r="AH160" s="265" t="str">
        <f t="shared" si="2166"/>
        <v/>
      </c>
      <c r="AI160" s="265">
        <f>IF(OR(Is_Loading,LEN($A160)=0),"",SWDATA!AB145)</f>
        <v>0</v>
      </c>
      <c r="AJ160" s="266">
        <f>IF(OR(Is_Loading,LEN($A160)=0),"",SWDATA!AC145)</f>
        <v>0</v>
      </c>
      <c r="AK160" s="266">
        <f>IF(OR(Is_Loading,LEN($A160)=0),"",SWDATA!AD145)</f>
        <v>0</v>
      </c>
      <c r="AL160" s="265" t="str">
        <f t="shared" si="2167"/>
        <v/>
      </c>
      <c r="AM160" s="265">
        <f>IF(OR(Is_Loading,LEN($A160)=0),"",SWDATA!AF145)</f>
        <v>0</v>
      </c>
      <c r="AN160" s="266">
        <f>IF(OR(Is_Loading,LEN($A160)=0),"",SWDATA!AG145)</f>
        <v>0</v>
      </c>
      <c r="AO160" s="320">
        <f>IF(OR(Is_Loading,LEN($A160)=0),"",SWDATA!AH145)</f>
        <v>0</v>
      </c>
      <c r="AP160" s="317" t="str">
        <f t="shared" si="2168"/>
        <v/>
      </c>
      <c r="AQ160" s="265">
        <f>IF(OR(Is_Loading,LEN($A160)=0),"",SWDATA!AJ145)</f>
        <v>0</v>
      </c>
      <c r="AR160" s="266">
        <f>IF(OR(Is_Loading,LEN($A160)=0),"",SWDATA!AK145)</f>
        <v>0</v>
      </c>
      <c r="AS160" s="266">
        <f>IF(OR(Is_Loading,LEN($A160)=0),"",SWDATA!AL145)</f>
        <v>0</v>
      </c>
      <c r="AT160" s="265" t="str">
        <f t="shared" si="2169"/>
        <v/>
      </c>
      <c r="AU160" s="265">
        <f>IF(OR(Is_Loading,LEN($A160)=0),"",SWDATA!AN145)</f>
        <v>0</v>
      </c>
      <c r="AV160" s="266">
        <f>IF(OR(Is_Loading,LEN($A160)=0),"",SWDATA!AO145)</f>
        <v>0</v>
      </c>
      <c r="AW160" s="266">
        <f>IF(OR(Is_Loading,LEN($A160)=0),"",SWDATA!AP145)</f>
        <v>0</v>
      </c>
      <c r="AX160" s="265" t="str">
        <f t="shared" si="2170"/>
        <v/>
      </c>
      <c r="AY160" s="265">
        <f>IF(OR(Is_Loading,LEN($A160)=0),"",SWDATA!AR145)</f>
        <v>0</v>
      </c>
      <c r="AZ160" s="266">
        <f>IF(OR(Is_Loading,LEN($A160)=0),"",SWDATA!AS145)</f>
        <v>0</v>
      </c>
      <c r="BA160" s="266">
        <f>IF(OR(Is_Loading,LEN($A160)=0),"",SWDATA!AT145)</f>
        <v>0</v>
      </c>
      <c r="BB160" s="265" t="str">
        <f t="shared" si="2171"/>
        <v/>
      </c>
      <c r="BC160" s="265">
        <f>IF(OR(Is_Loading,LEN($A160)=0),"",SWDATA!AV145)</f>
        <v>0</v>
      </c>
      <c r="BD160" s="266">
        <f>IF(OR(Is_Loading,LEN($A160)=0),"",SWDATA!AW145)</f>
        <v>0</v>
      </c>
      <c r="BE160" s="320">
        <f>IF(OR(Is_Loading,LEN($A160)=0),"",SWDATA!AX145)</f>
        <v>0</v>
      </c>
      <c r="BF160" s="317" t="str">
        <f t="shared" si="2172"/>
        <v/>
      </c>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s="201"/>
      <c r="CO160" s="201"/>
      <c r="CP160" s="201"/>
      <c r="CQ160" s="201"/>
      <c r="CR160" s="201"/>
      <c r="CS160" s="201"/>
      <c r="CT160" s="201"/>
      <c r="CU160" s="201"/>
      <c r="CV160" s="201"/>
      <c r="CW160" s="201"/>
      <c r="CX160" s="201"/>
      <c r="CY160" s="201"/>
      <c r="CZ160" s="201"/>
      <c r="DA160" s="201"/>
      <c r="DB160" s="201"/>
      <c r="DC160" s="201"/>
      <c r="DD160" s="201"/>
      <c r="DE160" s="201"/>
      <c r="DF160" s="201"/>
      <c r="DG160" s="201"/>
      <c r="DH160" s="201"/>
      <c r="DI160" s="201"/>
      <c r="DJ160" s="201"/>
      <c r="DK160" s="201"/>
      <c r="DL160" s="201"/>
      <c r="DM160" s="201"/>
      <c r="DN160" s="201"/>
      <c r="DO160" s="374"/>
      <c r="DP160" s="374"/>
      <c r="DQ160" s="374"/>
      <c r="DR160" s="374"/>
      <c r="DS160" s="361"/>
      <c r="DT160" s="361"/>
      <c r="DU160" s="364">
        <f t="shared" ref="DU160" si="2210">COLUMN(W158)</f>
        <v>23</v>
      </c>
      <c r="DV160" s="364">
        <f t="shared" ref="DV160" si="2211">SUM(DU160)+DV161+1</f>
        <v>24</v>
      </c>
      <c r="DW160" s="364">
        <f t="shared" ref="DW160" si="2212">SUM(DV160)+DW161+1</f>
        <v>25</v>
      </c>
      <c r="DX160" s="364">
        <f t="shared" ref="DX160" si="2213">SUM(DW160)+DX161+1</f>
        <v>27</v>
      </c>
      <c r="DY160" s="364">
        <f t="shared" ref="DY160" si="2214">SUM(DX160)+DY161+1</f>
        <v>28</v>
      </c>
      <c r="DZ160" s="364">
        <f t="shared" ref="DZ160" si="2215">SUM(DY160)+DZ161+1</f>
        <v>29</v>
      </c>
      <c r="EA160" s="364">
        <f t="shared" ref="EA160" si="2216">SUM(DZ160)+EA161+1</f>
        <v>31</v>
      </c>
      <c r="EB160" s="364">
        <f t="shared" ref="EB160" si="2217">SUM(EA160)+EB161+1</f>
        <v>32</v>
      </c>
      <c r="EC160" s="364">
        <f t="shared" ref="EC160" si="2218">SUM(EB160)+EC161+1</f>
        <v>33</v>
      </c>
      <c r="ED160" s="364">
        <f t="shared" ref="ED160" si="2219">SUM(EC160)+ED161+1</f>
        <v>35</v>
      </c>
      <c r="EE160" s="364">
        <f t="shared" ref="EE160" si="2220">SUM(ED160)+EE161+1</f>
        <v>36</v>
      </c>
      <c r="EF160" s="364">
        <f t="shared" ref="EF160" si="2221">SUM(EE160)+EF161+1</f>
        <v>37</v>
      </c>
      <c r="EG160" s="364">
        <f t="shared" ref="EG160" si="2222">SUM(EF160)+EG161+1</f>
        <v>39</v>
      </c>
      <c r="EH160" s="364">
        <f t="shared" ref="EH160" si="2223">SUM(EG160)+EH161+1</f>
        <v>40</v>
      </c>
      <c r="EI160" s="364">
        <f t="shared" ref="EI160" si="2224">SUM(EH160)+EI161+1</f>
        <v>41</v>
      </c>
      <c r="EJ160" s="364">
        <f t="shared" ref="EJ160" si="2225">SUM(EI160)+EJ161+1</f>
        <v>43</v>
      </c>
      <c r="EK160" s="364">
        <f t="shared" ref="EK160" si="2226">SUM(EJ160)+EK161+1</f>
        <v>44</v>
      </c>
      <c r="EL160" s="364">
        <f t="shared" ref="EL160" si="2227">SUM(EK160)+EL161+1</f>
        <v>45</v>
      </c>
      <c r="EM160" s="364">
        <f t="shared" ref="EM160" si="2228">SUM(EL160)+EM161+1</f>
        <v>47</v>
      </c>
      <c r="EN160" s="364">
        <f t="shared" ref="EN160" si="2229">SUM(EM160)+EN161+1</f>
        <v>48</v>
      </c>
      <c r="EO160" s="364">
        <f t="shared" ref="EO160" si="2230">SUM(EN160)+EO161+1</f>
        <v>49</v>
      </c>
      <c r="EP160" s="364">
        <f t="shared" ref="EP160" si="2231">SUM(EO160)+EP161+1</f>
        <v>51</v>
      </c>
      <c r="EQ160" s="364">
        <f t="shared" ref="EQ160" si="2232">SUM(EP160)+EQ161+1</f>
        <v>52</v>
      </c>
      <c r="ER160" s="364">
        <f t="shared" ref="ER160" si="2233">SUM(EQ160)+ER161+1</f>
        <v>53</v>
      </c>
      <c r="ES160" s="364">
        <f t="shared" ref="ES160" si="2234">SUM(ER160)+ES161+1</f>
        <v>55</v>
      </c>
      <c r="ET160" s="364">
        <f t="shared" ref="ET160" si="2235">SUM(ES160)+ET161+1</f>
        <v>56</v>
      </c>
      <c r="EU160" s="364">
        <f t="shared" ref="EU160" si="2236">SUM(ET160)+EU161+1</f>
        <v>57</v>
      </c>
      <c r="EV160" s="364">
        <f t="shared" ref="EV160" si="2237">SUM(EU160)+EV161+1</f>
        <v>59</v>
      </c>
      <c r="EW160" s="364">
        <f t="shared" ref="EW160" si="2238">SUM(EV160)+EW161+1</f>
        <v>60</v>
      </c>
      <c r="EX160" s="364">
        <f t="shared" ref="EX160" si="2239">SUM(EW160)+EX161+1</f>
        <v>61</v>
      </c>
      <c r="EY160" s="364">
        <f t="shared" ref="EY160" si="2240">SUM(EX160)+EY161+1</f>
        <v>63</v>
      </c>
      <c r="EZ160" s="364">
        <f t="shared" ref="EZ160" si="2241">SUM(EY160)+EZ161+1</f>
        <v>64</v>
      </c>
      <c r="FA160" s="364">
        <f t="shared" ref="FA160" si="2242">SUM(EZ160)+FA161+1</f>
        <v>65</v>
      </c>
      <c r="FB160" s="364">
        <f t="shared" ref="FB160" si="2243">SUM(FA160)+FB161+1</f>
        <v>67</v>
      </c>
      <c r="FC160" s="364">
        <f t="shared" ref="FC160" si="2244">SUM(FB160)+FC161+1</f>
        <v>68</v>
      </c>
      <c r="FD160" s="364">
        <f t="shared" ref="FD160" si="2245">SUM(FC160)+FD161+1</f>
        <v>69</v>
      </c>
      <c r="FE160" s="361"/>
      <c r="FF160" s="361"/>
      <c r="FG160" s="361"/>
      <c r="FH160" s="361"/>
      <c r="FI160" s="361"/>
      <c r="FJ160" s="361"/>
      <c r="FK160" s="361"/>
      <c r="FL160" s="361"/>
      <c r="FM160" s="361"/>
      <c r="FN160" s="361"/>
      <c r="FO160" s="361"/>
      <c r="FP160" s="361"/>
      <c r="FQ160" s="361"/>
      <c r="FR160" s="361"/>
      <c r="FS160" s="361"/>
      <c r="FT160" s="361"/>
      <c r="FU160" s="361"/>
      <c r="FV160" s="361"/>
      <c r="FW160" s="361"/>
      <c r="FX160" s="361"/>
      <c r="FY160" s="361"/>
      <c r="FZ160" s="361"/>
      <c r="GA160" s="361"/>
      <c r="GB160" s="361"/>
      <c r="GC160" s="361"/>
      <c r="GD160" s="361"/>
      <c r="GE160" s="361"/>
      <c r="GF160" s="361"/>
      <c r="GG160" s="297"/>
      <c r="GH160" s="297"/>
      <c r="GI160" s="297"/>
      <c r="GJ160" s="297"/>
      <c r="GK160" s="297"/>
      <c r="GL160" s="297"/>
      <c r="GM160" s="297"/>
      <c r="GN160" s="297"/>
      <c r="GO160" s="297"/>
      <c r="GP160" s="297"/>
      <c r="GQ160" s="297"/>
      <c r="GR160" s="297"/>
      <c r="GS160" s="297"/>
      <c r="GT160" s="297"/>
      <c r="GU160" s="297"/>
      <c r="GV160" s="297"/>
      <c r="GW160" s="297"/>
      <c r="GX160" s="297"/>
      <c r="GY160" s="297"/>
      <c r="GZ160" s="297"/>
    </row>
    <row r="161" spans="1:211" s="347" customFormat="1" ht="15" customHeight="1" thickBot="1" x14ac:dyDescent="0.25">
      <c r="A161" s="192">
        <f>SWDATA!O146</f>
        <v>0</v>
      </c>
      <c r="B161" s="192">
        <f>SWDATA!M146</f>
        <v>0</v>
      </c>
      <c r="C161" s="201">
        <f>IF(AND(SWDATA!M146=1,SWDATA!Q146="promotions"),SWDATA!P146,0)</f>
        <v>0</v>
      </c>
      <c r="D161" s="200">
        <f>ROW(SWDATA!M146)</f>
        <v>146</v>
      </c>
      <c r="E161" s="202">
        <f ca="1">IF(AND(B161=1,UPPER(HLOOKUP(D161,'Metrics &amp; Attributes View'!$13:$31,19,0))="SBOM"),1,0)</f>
        <v>0</v>
      </c>
      <c r="F161" s="203">
        <f t="shared" si="2161"/>
        <v>1</v>
      </c>
      <c r="G161" s="192" t="str">
        <f t="shared" si="2162"/>
        <v/>
      </c>
      <c r="H161" s="204"/>
      <c r="I161" s="382"/>
      <c r="J161" s="237">
        <f t="shared" si="2163"/>
        <v>0</v>
      </c>
      <c r="K161" s="238" t="str">
        <f t="shared" si="2164"/>
        <v/>
      </c>
      <c r="L161" s="338"/>
      <c r="M161" s="342"/>
      <c r="N161" s="336" t="str">
        <f>IF(LEN(SWDATA!F146)=0,"",N160)</f>
        <v/>
      </c>
      <c r="O161" s="295" t="str">
        <f>IF(LEN(SWDATA!G146)=0,"",O160)</f>
        <v/>
      </c>
      <c r="P161" s="296" t="str">
        <f>IF(LEN(SWDATA!C146)=0,"",SWDATA!C146)</f>
        <v/>
      </c>
      <c r="Q161" s="310" t="str">
        <f t="shared" si="2120"/>
        <v/>
      </c>
      <c r="R161" s="223" t="s">
        <v>262</v>
      </c>
      <c r="S161" s="224" t="s">
        <v>579</v>
      </c>
      <c r="T161" s="224"/>
      <c r="U161" s="263" t="s">
        <v>591</v>
      </c>
      <c r="V161" s="205" t="s">
        <v>221</v>
      </c>
      <c r="W161" s="265">
        <f>IF(OR(Is_Loading,LEN($A161)=0),"",SWDATA!P146)</f>
        <v>0</v>
      </c>
      <c r="X161" s="266">
        <f>IF(OR(Is_Loading,LEN($A161)=0),"",SWDATA!Q146)</f>
        <v>0</v>
      </c>
      <c r="Y161" s="266">
        <f>IF(OR(Is_Loading,LEN($A161)=0),"",SWDATA!R146)</f>
        <v>0</v>
      </c>
      <c r="Z161" s="265" t="str">
        <f t="shared" si="2209"/>
        <v/>
      </c>
      <c r="AA161" s="265">
        <f>IF(OR(Is_Loading,LEN($A161)=0),"",SWDATA!T146)</f>
        <v>0</v>
      </c>
      <c r="AB161" s="266">
        <f>IF(OR(Is_Loading,LEN($A161)=0),"",SWDATA!U146)</f>
        <v>0</v>
      </c>
      <c r="AC161" s="266">
        <f>IF(OR(Is_Loading,LEN($A161)=0),"",SWDATA!V146)</f>
        <v>0</v>
      </c>
      <c r="AD161" s="265" t="str">
        <f t="shared" si="2165"/>
        <v/>
      </c>
      <c r="AE161" s="265">
        <f>IF(OR(Is_Loading,LEN($A161)=0),"",SWDATA!X146)</f>
        <v>0</v>
      </c>
      <c r="AF161" s="266">
        <f>IF(OR(Is_Loading,LEN($A161)=0),"",SWDATA!Y146)</f>
        <v>0</v>
      </c>
      <c r="AG161" s="266">
        <f>IF(OR(Is_Loading,LEN($A161)=0),"",SWDATA!Z146)</f>
        <v>0</v>
      </c>
      <c r="AH161" s="265" t="str">
        <f t="shared" si="2166"/>
        <v/>
      </c>
      <c r="AI161" s="265">
        <f>IF(OR(Is_Loading,LEN($A161)=0),"",SWDATA!AB146)</f>
        <v>0</v>
      </c>
      <c r="AJ161" s="266">
        <f>IF(OR(Is_Loading,LEN($A161)=0),"",SWDATA!AC146)</f>
        <v>0</v>
      </c>
      <c r="AK161" s="266">
        <f>IF(OR(Is_Loading,LEN($A161)=0),"",SWDATA!AD146)</f>
        <v>0</v>
      </c>
      <c r="AL161" s="265" t="str">
        <f t="shared" si="2167"/>
        <v/>
      </c>
      <c r="AM161" s="265">
        <f>IF(OR(Is_Loading,LEN($A161)=0),"",SWDATA!AF146)</f>
        <v>0</v>
      </c>
      <c r="AN161" s="266">
        <f>IF(OR(Is_Loading,LEN($A161)=0),"",SWDATA!AG146)</f>
        <v>0</v>
      </c>
      <c r="AO161" s="320">
        <f>IF(OR(Is_Loading,LEN($A161)=0),"",SWDATA!AH146)</f>
        <v>0</v>
      </c>
      <c r="AP161" s="317" t="str">
        <f t="shared" si="2168"/>
        <v/>
      </c>
      <c r="AQ161" s="265">
        <f>IF(OR(Is_Loading,LEN($A161)=0),"",SWDATA!AJ146)</f>
        <v>0</v>
      </c>
      <c r="AR161" s="266">
        <f>IF(OR(Is_Loading,LEN($A161)=0),"",SWDATA!AK146)</f>
        <v>0</v>
      </c>
      <c r="AS161" s="266">
        <f>IF(OR(Is_Loading,LEN($A161)=0),"",SWDATA!AL146)</f>
        <v>0</v>
      </c>
      <c r="AT161" s="265" t="str">
        <f t="shared" si="2169"/>
        <v/>
      </c>
      <c r="AU161" s="265">
        <f>IF(OR(Is_Loading,LEN($A161)=0),"",SWDATA!AN146)</f>
        <v>0</v>
      </c>
      <c r="AV161" s="266">
        <f>IF(OR(Is_Loading,LEN($A161)=0),"",SWDATA!AO146)</f>
        <v>0</v>
      </c>
      <c r="AW161" s="266">
        <f>IF(OR(Is_Loading,LEN($A161)=0),"",SWDATA!AP146)</f>
        <v>0</v>
      </c>
      <c r="AX161" s="265" t="str">
        <f t="shared" si="2170"/>
        <v/>
      </c>
      <c r="AY161" s="265">
        <f>IF(OR(Is_Loading,LEN($A161)=0),"",SWDATA!AR146)</f>
        <v>0</v>
      </c>
      <c r="AZ161" s="266">
        <f>IF(OR(Is_Loading,LEN($A161)=0),"",SWDATA!AS146)</f>
        <v>0</v>
      </c>
      <c r="BA161" s="266">
        <f>IF(OR(Is_Loading,LEN($A161)=0),"",SWDATA!AT146)</f>
        <v>0</v>
      </c>
      <c r="BB161" s="265" t="str">
        <f t="shared" si="2171"/>
        <v/>
      </c>
      <c r="BC161" s="265">
        <f>IF(OR(Is_Loading,LEN($A161)=0),"",SWDATA!AV146)</f>
        <v>0</v>
      </c>
      <c r="BD161" s="266">
        <f>IF(OR(Is_Loading,LEN($A161)=0),"",SWDATA!AW146)</f>
        <v>0</v>
      </c>
      <c r="BE161" s="320">
        <f>IF(OR(Is_Loading,LEN($A161)=0),"",SWDATA!AX146)</f>
        <v>0</v>
      </c>
      <c r="BF161" s="317" t="str">
        <f t="shared" si="2172"/>
        <v/>
      </c>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s="201"/>
      <c r="CO161" s="201"/>
      <c r="CP161" s="201"/>
      <c r="CQ161" s="201"/>
      <c r="CR161" s="201"/>
      <c r="CS161" s="201"/>
      <c r="CT161" s="201"/>
      <c r="CU161" s="201"/>
      <c r="CV161" s="201"/>
      <c r="CW161" s="201"/>
      <c r="CX161" s="201"/>
      <c r="CY161" s="201"/>
      <c r="CZ161" s="201"/>
      <c r="DA161" s="201"/>
      <c r="DB161" s="201"/>
      <c r="DC161" s="201"/>
      <c r="DD161" s="201"/>
      <c r="DE161" s="201"/>
      <c r="DF161" s="201"/>
      <c r="DG161" s="201"/>
      <c r="DH161" s="201"/>
      <c r="DI161" s="201"/>
      <c r="DJ161" s="201"/>
      <c r="DK161" s="201"/>
      <c r="DL161" s="201"/>
      <c r="DM161" s="201"/>
      <c r="DN161" s="201"/>
      <c r="DO161" s="374"/>
      <c r="DP161" s="374"/>
      <c r="DQ161" s="374"/>
      <c r="DR161" s="374"/>
      <c r="DS161" s="361"/>
      <c r="DT161" s="375"/>
      <c r="DU161" s="364"/>
      <c r="DV161" s="364"/>
      <c r="DW161" s="364"/>
      <c r="DX161" s="364">
        <v>1</v>
      </c>
      <c r="DY161" s="364">
        <f t="shared" ref="DY161:DY163" si="2246">DV161</f>
        <v>0</v>
      </c>
      <c r="DZ161" s="364">
        <f t="shared" ref="DZ161:DZ163" si="2247">DW161</f>
        <v>0</v>
      </c>
      <c r="EA161" s="364">
        <f t="shared" ref="EA161:EA163" si="2248">DX161</f>
        <v>1</v>
      </c>
      <c r="EB161" s="364">
        <f t="shared" ref="EB161:EB163" si="2249">DY161</f>
        <v>0</v>
      </c>
      <c r="EC161" s="364">
        <f t="shared" ref="EC161:EC163" si="2250">DZ161</f>
        <v>0</v>
      </c>
      <c r="ED161" s="364">
        <f t="shared" ref="ED161:ED163" si="2251">EA161</f>
        <v>1</v>
      </c>
      <c r="EE161" s="364">
        <f t="shared" ref="EE161:EE163" si="2252">EB161</f>
        <v>0</v>
      </c>
      <c r="EF161" s="364">
        <f t="shared" ref="EF161:EF163" si="2253">EC161</f>
        <v>0</v>
      </c>
      <c r="EG161" s="364">
        <f t="shared" ref="EG161:EG163" si="2254">ED161</f>
        <v>1</v>
      </c>
      <c r="EH161" s="364">
        <f t="shared" ref="EH161:EH163" si="2255">EE161</f>
        <v>0</v>
      </c>
      <c r="EI161" s="364">
        <f t="shared" ref="EI161:EI163" si="2256">EF161</f>
        <v>0</v>
      </c>
      <c r="EJ161" s="364">
        <f t="shared" ref="EJ161:EJ163" si="2257">EG161</f>
        <v>1</v>
      </c>
      <c r="EK161" s="364">
        <f t="shared" ref="EK161:EK163" si="2258">EH161</f>
        <v>0</v>
      </c>
      <c r="EL161" s="364">
        <f t="shared" ref="EL161:EL163" si="2259">EI161</f>
        <v>0</v>
      </c>
      <c r="EM161" s="364">
        <f t="shared" ref="EM161:EM163" si="2260">EJ161</f>
        <v>1</v>
      </c>
      <c r="EN161" s="364">
        <f t="shared" ref="EN161:EN163" si="2261">EK161</f>
        <v>0</v>
      </c>
      <c r="EO161" s="364">
        <f t="shared" ref="EO161:EO163" si="2262">EL161</f>
        <v>0</v>
      </c>
      <c r="EP161" s="364">
        <f t="shared" ref="EP161:EP163" si="2263">EM161</f>
        <v>1</v>
      </c>
      <c r="EQ161" s="364">
        <f t="shared" ref="EQ161:EQ163" si="2264">EN161</f>
        <v>0</v>
      </c>
      <c r="ER161" s="364">
        <f t="shared" ref="ER161:ER163" si="2265">EO161</f>
        <v>0</v>
      </c>
      <c r="ES161" s="364">
        <f t="shared" ref="ES161:ES163" si="2266">EP161</f>
        <v>1</v>
      </c>
      <c r="ET161" s="364">
        <f t="shared" ref="ET161:ET163" si="2267">EQ161</f>
        <v>0</v>
      </c>
      <c r="EU161" s="364">
        <f t="shared" ref="EU161:EU163" si="2268">ER161</f>
        <v>0</v>
      </c>
      <c r="EV161" s="364">
        <f t="shared" ref="EV161:EV163" si="2269">ES161</f>
        <v>1</v>
      </c>
      <c r="EW161" s="364">
        <f t="shared" ref="EW161:EW163" si="2270">ET161</f>
        <v>0</v>
      </c>
      <c r="EX161" s="364">
        <f t="shared" ref="EX161:EX163" si="2271">EU161</f>
        <v>0</v>
      </c>
      <c r="EY161" s="364">
        <f t="shared" ref="EY161:EY163" si="2272">EV161</f>
        <v>1</v>
      </c>
      <c r="EZ161" s="364">
        <f t="shared" ref="EZ161:EZ163" si="2273">EW161</f>
        <v>0</v>
      </c>
      <c r="FA161" s="364">
        <f t="shared" ref="FA161:FA163" si="2274">EX161</f>
        <v>0</v>
      </c>
      <c r="FB161" s="364">
        <f t="shared" ref="FB161:FB163" si="2275">EY161</f>
        <v>1</v>
      </c>
      <c r="FC161" s="364">
        <f t="shared" ref="FC161:FC163" si="2276">EZ161</f>
        <v>0</v>
      </c>
      <c r="FD161" s="364">
        <f t="shared" ref="FD161:FD163" si="2277">FA161</f>
        <v>0</v>
      </c>
      <c r="FE161" s="377"/>
      <c r="FF161" s="361"/>
      <c r="FG161" s="361"/>
      <c r="FH161" s="361"/>
      <c r="FI161" s="361"/>
      <c r="FJ161" s="361"/>
      <c r="FK161" s="361"/>
      <c r="FL161" s="361"/>
      <c r="FM161" s="361"/>
      <c r="FN161" s="361"/>
      <c r="FO161" s="361"/>
      <c r="FP161" s="361"/>
      <c r="FQ161" s="361"/>
      <c r="FR161" s="361"/>
      <c r="FS161" s="361"/>
      <c r="FT161" s="361"/>
      <c r="FU161" s="361"/>
      <c r="FV161" s="361"/>
      <c r="FW161" s="361"/>
      <c r="FX161" s="361"/>
      <c r="FY161" s="361"/>
      <c r="FZ161" s="361"/>
      <c r="GA161" s="361"/>
      <c r="GB161" s="361"/>
      <c r="GC161" s="361"/>
      <c r="GD161" s="361"/>
      <c r="GE161" s="361"/>
      <c r="GF161" s="361"/>
      <c r="GG161" s="297"/>
      <c r="GH161" s="297"/>
      <c r="GI161" s="297"/>
      <c r="GJ161" s="297"/>
      <c r="GK161" s="297"/>
      <c r="GL161" s="297"/>
      <c r="GM161" s="297"/>
      <c r="GN161" s="297"/>
      <c r="GO161" s="297"/>
      <c r="GP161" s="297"/>
      <c r="GQ161" s="297"/>
      <c r="GR161" s="297"/>
      <c r="GS161" s="297"/>
      <c r="GT161" s="297"/>
      <c r="GU161" s="297"/>
      <c r="GV161" s="297"/>
      <c r="GW161" s="297"/>
      <c r="GX161" s="297"/>
      <c r="GY161" s="297"/>
      <c r="GZ161" s="297"/>
      <c r="HA161" s="297"/>
      <c r="HB161" s="297"/>
      <c r="HC161" s="297"/>
    </row>
    <row r="162" spans="1:211" s="347" customFormat="1" ht="15" customHeight="1" thickTop="1" x14ac:dyDescent="0.2">
      <c r="A162" s="192">
        <f>SWDATA!O147</f>
        <v>0</v>
      </c>
      <c r="B162" s="192">
        <f>SWDATA!M147</f>
        <v>0</v>
      </c>
      <c r="C162" s="201">
        <f>IF(AND(SWDATA!M147=1,SWDATA!Q147="promotions"),SWDATA!P147,0)</f>
        <v>0</v>
      </c>
      <c r="D162" s="200">
        <f>ROW(SWDATA!M147)</f>
        <v>147</v>
      </c>
      <c r="E162" s="202">
        <f t="shared" ref="E162:E165" si="2278">B162</f>
        <v>0</v>
      </c>
      <c r="F162" s="203">
        <f t="shared" si="2161"/>
        <v>1</v>
      </c>
      <c r="G162" s="192" t="str">
        <f t="shared" si="2162"/>
        <v/>
      </c>
      <c r="H162" s="204"/>
      <c r="I162" s="382"/>
      <c r="J162" s="237">
        <f t="shared" si="2163"/>
        <v>0</v>
      </c>
      <c r="K162" s="238" t="str">
        <f t="shared" si="2164"/>
        <v/>
      </c>
      <c r="L162" s="338"/>
      <c r="M162" s="341"/>
      <c r="N162" s="336" t="str">
        <f>IF(LEN(SWDATA!F147)=0,"",N161)</f>
        <v/>
      </c>
      <c r="O162" s="295" t="str">
        <f>IF(LEN(SWDATA!G147)=0,"",O161)</f>
        <v/>
      </c>
      <c r="P162" s="296" t="str">
        <f>IF(LEN(SWDATA!C147)=0,"",SWDATA!C147)</f>
        <v/>
      </c>
      <c r="Q162" s="310" t="str">
        <f t="shared" si="2120"/>
        <v/>
      </c>
      <c r="R162" s="223" t="s">
        <v>261</v>
      </c>
      <c r="S162" s="224" t="s">
        <v>485</v>
      </c>
      <c r="T162" s="224"/>
      <c r="U162" s="264" t="s">
        <v>581</v>
      </c>
      <c r="V162" s="205" t="s">
        <v>221</v>
      </c>
      <c r="W162" s="265">
        <f>IF(OR(Is_Loading,LEN($A162)=0),"",SWDATA!P147)</f>
        <v>0</v>
      </c>
      <c r="X162" s="266">
        <f>IF(OR(Is_Loading,LEN($A162)=0),"",SWDATA!Q147)</f>
        <v>0</v>
      </c>
      <c r="Y162" s="266">
        <f>IF(OR(Is_Loading,LEN($A162)=0),"",SWDATA!R147)</f>
        <v>0</v>
      </c>
      <c r="Z162" s="265" t="str">
        <f t="shared" ref="Z162" si="2279">IF($A162=0,"",CHOOSE($F162,SUM(W162:Y162),SUM(W162:Y162)/3,Y162))</f>
        <v/>
      </c>
      <c r="AA162" s="265">
        <f>IF(OR(Is_Loading,LEN($A162)=0),"",SWDATA!T147)</f>
        <v>0</v>
      </c>
      <c r="AB162" s="266">
        <f>IF(OR(Is_Loading,LEN($A162)=0),"",SWDATA!U147)</f>
        <v>0</v>
      </c>
      <c r="AC162" s="266">
        <f>IF(OR(Is_Loading,LEN($A162)=0),"",SWDATA!V147)</f>
        <v>0</v>
      </c>
      <c r="AD162" s="265" t="str">
        <f t="shared" si="2165"/>
        <v/>
      </c>
      <c r="AE162" s="265">
        <f>IF(OR(Is_Loading,LEN($A162)=0),"",SWDATA!X147)</f>
        <v>0</v>
      </c>
      <c r="AF162" s="266">
        <f>IF(OR(Is_Loading,LEN($A162)=0),"",SWDATA!Y147)</f>
        <v>0</v>
      </c>
      <c r="AG162" s="266">
        <f>IF(OR(Is_Loading,LEN($A162)=0),"",SWDATA!Z147)</f>
        <v>0</v>
      </c>
      <c r="AH162" s="265" t="str">
        <f t="shared" si="2166"/>
        <v/>
      </c>
      <c r="AI162" s="265">
        <f>IF(OR(Is_Loading,LEN($A162)=0),"",SWDATA!AB147)</f>
        <v>0</v>
      </c>
      <c r="AJ162" s="266">
        <f>IF(OR(Is_Loading,LEN($A162)=0),"",SWDATA!AC147)</f>
        <v>0</v>
      </c>
      <c r="AK162" s="266">
        <f>IF(OR(Is_Loading,LEN($A162)=0),"",SWDATA!AD147)</f>
        <v>0</v>
      </c>
      <c r="AL162" s="265" t="str">
        <f t="shared" si="2167"/>
        <v/>
      </c>
      <c r="AM162" s="265">
        <f>IF(OR(Is_Loading,LEN($A162)=0),"",SWDATA!AF147)</f>
        <v>0</v>
      </c>
      <c r="AN162" s="266">
        <f>IF(OR(Is_Loading,LEN($A162)=0),"",SWDATA!AG147)</f>
        <v>0</v>
      </c>
      <c r="AO162" s="320">
        <f>IF(OR(Is_Loading,LEN($A162)=0),"",SWDATA!AH147)</f>
        <v>0</v>
      </c>
      <c r="AP162" s="317" t="str">
        <f t="shared" si="2168"/>
        <v/>
      </c>
      <c r="AQ162" s="265">
        <f>IF(OR(Is_Loading,LEN($A162)=0),"",SWDATA!AJ147)</f>
        <v>0</v>
      </c>
      <c r="AR162" s="266">
        <f>IF(OR(Is_Loading,LEN($A162)=0),"",SWDATA!AK147)</f>
        <v>0</v>
      </c>
      <c r="AS162" s="266">
        <f>IF(OR(Is_Loading,LEN($A162)=0),"",SWDATA!AL147)</f>
        <v>0</v>
      </c>
      <c r="AT162" s="265" t="str">
        <f t="shared" si="2169"/>
        <v/>
      </c>
      <c r="AU162" s="265">
        <f>IF(OR(Is_Loading,LEN($A162)=0),"",SWDATA!AN147)</f>
        <v>0</v>
      </c>
      <c r="AV162" s="266">
        <f>IF(OR(Is_Loading,LEN($A162)=0),"",SWDATA!AO147)</f>
        <v>0</v>
      </c>
      <c r="AW162" s="266">
        <f>IF(OR(Is_Loading,LEN($A162)=0),"",SWDATA!AP147)</f>
        <v>0</v>
      </c>
      <c r="AX162" s="265" t="str">
        <f t="shared" si="2170"/>
        <v/>
      </c>
      <c r="AY162" s="265">
        <f>IF(OR(Is_Loading,LEN($A162)=0),"",SWDATA!AR147)</f>
        <v>0</v>
      </c>
      <c r="AZ162" s="266">
        <f>IF(OR(Is_Loading,LEN($A162)=0),"",SWDATA!AS147)</f>
        <v>0</v>
      </c>
      <c r="BA162" s="266">
        <f>IF(OR(Is_Loading,LEN($A162)=0),"",SWDATA!AT147)</f>
        <v>0</v>
      </c>
      <c r="BB162" s="265" t="str">
        <f t="shared" si="2171"/>
        <v/>
      </c>
      <c r="BC162" s="265">
        <f>IF(OR(Is_Loading,LEN($A162)=0),"",SWDATA!AV147)</f>
        <v>0</v>
      </c>
      <c r="BD162" s="266">
        <f>IF(OR(Is_Loading,LEN($A162)=0),"",SWDATA!AW147)</f>
        <v>0</v>
      </c>
      <c r="BE162" s="320">
        <f>IF(OR(Is_Loading,LEN($A162)=0),"",SWDATA!AX147)</f>
        <v>0</v>
      </c>
      <c r="BF162" s="317" t="str">
        <f t="shared" si="2172"/>
        <v/>
      </c>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s="201"/>
      <c r="CO162" s="201"/>
      <c r="CP162" s="201"/>
      <c r="CQ162" s="201"/>
      <c r="CR162" s="201"/>
      <c r="CS162" s="201"/>
      <c r="CT162" s="201"/>
      <c r="CU162" s="201"/>
      <c r="CV162" s="201"/>
      <c r="CW162" s="201"/>
      <c r="CX162" s="201"/>
      <c r="CY162" s="201"/>
      <c r="CZ162" s="201"/>
      <c r="DA162" s="201"/>
      <c r="DB162" s="201"/>
      <c r="DC162" s="201"/>
      <c r="DD162" s="201"/>
      <c r="DE162" s="201"/>
      <c r="DF162" s="201"/>
      <c r="DG162" s="201"/>
      <c r="DH162" s="201"/>
      <c r="DI162" s="201"/>
      <c r="DJ162" s="201"/>
      <c r="DK162" s="201"/>
      <c r="DL162" s="201"/>
      <c r="DM162" s="201"/>
      <c r="DN162" s="201"/>
      <c r="DO162" s="374"/>
      <c r="DP162" s="374"/>
      <c r="DQ162" s="374"/>
      <c r="DR162" s="374"/>
      <c r="DS162" s="361"/>
      <c r="DT162" s="361"/>
      <c r="DU162" s="364"/>
      <c r="DV162" s="364"/>
      <c r="DW162" s="364"/>
      <c r="DX162" s="364">
        <v>1</v>
      </c>
      <c r="DY162" s="364">
        <f t="shared" si="2246"/>
        <v>0</v>
      </c>
      <c r="DZ162" s="364">
        <f t="shared" si="2247"/>
        <v>0</v>
      </c>
      <c r="EA162" s="364">
        <f t="shared" si="2248"/>
        <v>1</v>
      </c>
      <c r="EB162" s="364">
        <f t="shared" si="2249"/>
        <v>0</v>
      </c>
      <c r="EC162" s="364">
        <f t="shared" si="2250"/>
        <v>0</v>
      </c>
      <c r="ED162" s="364">
        <f t="shared" si="2251"/>
        <v>1</v>
      </c>
      <c r="EE162" s="364">
        <f t="shared" si="2252"/>
        <v>0</v>
      </c>
      <c r="EF162" s="364">
        <f t="shared" si="2253"/>
        <v>0</v>
      </c>
      <c r="EG162" s="364">
        <f t="shared" si="2254"/>
        <v>1</v>
      </c>
      <c r="EH162" s="364">
        <f t="shared" si="2255"/>
        <v>0</v>
      </c>
      <c r="EI162" s="364">
        <f t="shared" si="2256"/>
        <v>0</v>
      </c>
      <c r="EJ162" s="364">
        <f t="shared" si="2257"/>
        <v>1</v>
      </c>
      <c r="EK162" s="364">
        <f t="shared" si="2258"/>
        <v>0</v>
      </c>
      <c r="EL162" s="364">
        <f t="shared" si="2259"/>
        <v>0</v>
      </c>
      <c r="EM162" s="364">
        <f t="shared" si="2260"/>
        <v>1</v>
      </c>
      <c r="EN162" s="364">
        <f t="shared" si="2261"/>
        <v>0</v>
      </c>
      <c r="EO162" s="364">
        <f t="shared" si="2262"/>
        <v>0</v>
      </c>
      <c r="EP162" s="364">
        <f t="shared" si="2263"/>
        <v>1</v>
      </c>
      <c r="EQ162" s="364">
        <f t="shared" si="2264"/>
        <v>0</v>
      </c>
      <c r="ER162" s="364">
        <f t="shared" si="2265"/>
        <v>0</v>
      </c>
      <c r="ES162" s="364">
        <f t="shared" si="2266"/>
        <v>1</v>
      </c>
      <c r="ET162" s="364">
        <f t="shared" si="2267"/>
        <v>0</v>
      </c>
      <c r="EU162" s="364">
        <f t="shared" si="2268"/>
        <v>0</v>
      </c>
      <c r="EV162" s="364">
        <f t="shared" si="2269"/>
        <v>1</v>
      </c>
      <c r="EW162" s="364">
        <f t="shared" si="2270"/>
        <v>0</v>
      </c>
      <c r="EX162" s="364">
        <f t="shared" si="2271"/>
        <v>0</v>
      </c>
      <c r="EY162" s="364">
        <f t="shared" si="2272"/>
        <v>1</v>
      </c>
      <c r="EZ162" s="364">
        <f t="shared" si="2273"/>
        <v>0</v>
      </c>
      <c r="FA162" s="364">
        <f t="shared" si="2274"/>
        <v>0</v>
      </c>
      <c r="FB162" s="364">
        <f t="shared" si="2275"/>
        <v>1</v>
      </c>
      <c r="FC162" s="364">
        <f t="shared" si="2276"/>
        <v>0</v>
      </c>
      <c r="FD162" s="364">
        <f t="shared" si="2277"/>
        <v>0</v>
      </c>
      <c r="FE162" s="361"/>
      <c r="FF162" s="361"/>
      <c r="FG162" s="361"/>
      <c r="FH162" s="361"/>
      <c r="FI162" s="361"/>
      <c r="FJ162" s="361"/>
      <c r="FK162" s="361"/>
      <c r="FL162" s="361"/>
      <c r="FM162" s="361"/>
      <c r="FN162" s="361"/>
      <c r="FO162" s="361"/>
      <c r="FP162" s="361"/>
      <c r="FQ162" s="361"/>
      <c r="FR162" s="361"/>
      <c r="FS162" s="361"/>
      <c r="FT162" s="361"/>
      <c r="FU162" s="361"/>
      <c r="FV162" s="361"/>
      <c r="FW162" s="361"/>
      <c r="FX162" s="361"/>
      <c r="FY162" s="361"/>
      <c r="FZ162" s="361"/>
      <c r="GA162" s="361"/>
      <c r="GB162" s="361"/>
      <c r="GC162" s="361"/>
      <c r="GD162" s="361"/>
      <c r="GE162" s="361"/>
      <c r="GF162" s="361"/>
      <c r="GG162" s="297"/>
      <c r="GH162" s="297"/>
      <c r="GI162" s="297"/>
      <c r="GJ162" s="297"/>
      <c r="GK162" s="297"/>
      <c r="GL162" s="297"/>
      <c r="GM162" s="297"/>
      <c r="GN162" s="297"/>
      <c r="GO162" s="297"/>
      <c r="GP162" s="297"/>
      <c r="GQ162" s="297"/>
      <c r="GR162" s="297"/>
      <c r="GS162" s="297"/>
      <c r="GT162" s="297"/>
      <c r="GU162" s="297"/>
      <c r="GV162" s="297"/>
      <c r="GW162" s="297"/>
      <c r="GX162" s="297"/>
      <c r="GY162" s="297"/>
      <c r="GZ162" s="297"/>
    </row>
    <row r="163" spans="1:211" s="390" customFormat="1" ht="15" customHeight="1" thickBot="1" x14ac:dyDescent="0.25">
      <c r="A163" s="389">
        <f>SWDATA!O148</f>
        <v>0</v>
      </c>
      <c r="B163" s="389">
        <f>SWDATA!M148</f>
        <v>0</v>
      </c>
      <c r="C163" s="390">
        <f>IF(AND(SWDATA!M148=1,SWDATA!Q148="promotions"),SWDATA!P148,0)</f>
        <v>0</v>
      </c>
      <c r="D163" s="391">
        <f>ROW(SWDATA!M148)</f>
        <v>148</v>
      </c>
      <c r="E163" s="392">
        <f t="shared" si="2278"/>
        <v>0</v>
      </c>
      <c r="F163" s="393">
        <f t="shared" si="2161"/>
        <v>1</v>
      </c>
      <c r="G163" s="389" t="str">
        <f t="shared" si="2162"/>
        <v/>
      </c>
      <c r="H163" s="394"/>
      <c r="I163" s="395"/>
      <c r="J163" s="396">
        <f t="shared" si="2163"/>
        <v>0</v>
      </c>
      <c r="K163" s="397" t="str">
        <f t="shared" si="2164"/>
        <v/>
      </c>
      <c r="L163" s="398"/>
      <c r="M163" s="399"/>
      <c r="N163" s="400" t="str">
        <f>IF(LEN(SWDATA!F148)=0,"",N162)</f>
        <v/>
      </c>
      <c r="O163" s="401" t="str">
        <f>IF(LEN(SWDATA!G148)=0,"",O162)</f>
        <v/>
      </c>
      <c r="P163" s="402" t="str">
        <f>IF(LEN(SWDATA!C148)=0,"",SWDATA!C148)</f>
        <v/>
      </c>
      <c r="Q163" s="403" t="str">
        <f t="shared" si="2120"/>
        <v/>
      </c>
      <c r="R163" s="404" t="s">
        <v>261</v>
      </c>
      <c r="S163" s="405" t="s">
        <v>485</v>
      </c>
      <c r="T163" s="405"/>
      <c r="U163" s="406" t="s">
        <v>590</v>
      </c>
      <c r="V163" s="407" t="s">
        <v>221</v>
      </c>
      <c r="W163" s="408">
        <f>IF(OR(Is_Loading,LEN($A163)=0),"",SWDATA!P148)</f>
        <v>0</v>
      </c>
      <c r="X163" s="409">
        <f>IF(OR(Is_Loading,LEN($A163)=0),"",SWDATA!Q148)</f>
        <v>0</v>
      </c>
      <c r="Y163" s="409">
        <f>IF(OR(Is_Loading,LEN($A163)=0),"",SWDATA!R148)</f>
        <v>0</v>
      </c>
      <c r="Z163" s="408" t="str">
        <f t="shared" ref="Z163" si="2280">IF($A163=0,"",CHOOSE($F163,SUM(W163:Y163),SUM(W163:Y163)/3,Y163))</f>
        <v/>
      </c>
      <c r="AA163" s="408">
        <f>IF(OR(Is_Loading,LEN($A163)=0),"",SWDATA!T148)</f>
        <v>0</v>
      </c>
      <c r="AB163" s="409">
        <f>IF(OR(Is_Loading,LEN($A163)=0),"",SWDATA!U148)</f>
        <v>0</v>
      </c>
      <c r="AC163" s="409">
        <f>IF(OR(Is_Loading,LEN($A163)=0),"",SWDATA!V148)</f>
        <v>0</v>
      </c>
      <c r="AD163" s="408" t="str">
        <f t="shared" si="2165"/>
        <v/>
      </c>
      <c r="AE163" s="408">
        <f>IF(OR(Is_Loading,LEN($A163)=0),"",SWDATA!X148)</f>
        <v>0</v>
      </c>
      <c r="AF163" s="409">
        <f>IF(OR(Is_Loading,LEN($A163)=0),"",SWDATA!Y148)</f>
        <v>0</v>
      </c>
      <c r="AG163" s="409">
        <f>IF(OR(Is_Loading,LEN($A163)=0),"",SWDATA!Z148)</f>
        <v>0</v>
      </c>
      <c r="AH163" s="408" t="str">
        <f t="shared" si="2166"/>
        <v/>
      </c>
      <c r="AI163" s="408">
        <f>IF(OR(Is_Loading,LEN($A163)=0),"",SWDATA!AB148)</f>
        <v>0</v>
      </c>
      <c r="AJ163" s="409">
        <f>IF(OR(Is_Loading,LEN($A163)=0),"",SWDATA!AC148)</f>
        <v>0</v>
      </c>
      <c r="AK163" s="409">
        <f>IF(OR(Is_Loading,LEN($A163)=0),"",SWDATA!AD148)</f>
        <v>0</v>
      </c>
      <c r="AL163" s="408" t="str">
        <f t="shared" si="2167"/>
        <v/>
      </c>
      <c r="AM163" s="408">
        <f>IF(OR(Is_Loading,LEN($A163)=0),"",SWDATA!AF148)</f>
        <v>0</v>
      </c>
      <c r="AN163" s="409">
        <f>IF(OR(Is_Loading,LEN($A163)=0),"",SWDATA!AG148)</f>
        <v>0</v>
      </c>
      <c r="AO163" s="410">
        <f>IF(OR(Is_Loading,LEN($A163)=0),"",SWDATA!AH148)</f>
        <v>0</v>
      </c>
      <c r="AP163" s="411" t="str">
        <f t="shared" si="2168"/>
        <v/>
      </c>
      <c r="AQ163" s="408">
        <f>IF(OR(Is_Loading,LEN($A163)=0),"",SWDATA!AJ148)</f>
        <v>0</v>
      </c>
      <c r="AR163" s="409">
        <f>IF(OR(Is_Loading,LEN($A163)=0),"",SWDATA!AK148)</f>
        <v>0</v>
      </c>
      <c r="AS163" s="409">
        <f>IF(OR(Is_Loading,LEN($A163)=0),"",SWDATA!AL148)</f>
        <v>0</v>
      </c>
      <c r="AT163" s="408" t="str">
        <f t="shared" si="2169"/>
        <v/>
      </c>
      <c r="AU163" s="408">
        <f>IF(OR(Is_Loading,LEN($A163)=0),"",SWDATA!AN148)</f>
        <v>0</v>
      </c>
      <c r="AV163" s="409">
        <f>IF(OR(Is_Loading,LEN($A163)=0),"",SWDATA!AO148)</f>
        <v>0</v>
      </c>
      <c r="AW163" s="409">
        <f>IF(OR(Is_Loading,LEN($A163)=0),"",SWDATA!AP148)</f>
        <v>0</v>
      </c>
      <c r="AX163" s="408" t="str">
        <f t="shared" si="2170"/>
        <v/>
      </c>
      <c r="AY163" s="408">
        <f>IF(OR(Is_Loading,LEN($A163)=0),"",SWDATA!AR148)</f>
        <v>0</v>
      </c>
      <c r="AZ163" s="409">
        <f>IF(OR(Is_Loading,LEN($A163)=0),"",SWDATA!AS148)</f>
        <v>0</v>
      </c>
      <c r="BA163" s="409">
        <f>IF(OR(Is_Loading,LEN($A163)=0),"",SWDATA!AT148)</f>
        <v>0</v>
      </c>
      <c r="BB163" s="408" t="str">
        <f t="shared" si="2171"/>
        <v/>
      </c>
      <c r="BC163" s="408">
        <f>IF(OR(Is_Loading,LEN($A163)=0),"",SWDATA!AV148)</f>
        <v>0</v>
      </c>
      <c r="BD163" s="409">
        <f>IF(OR(Is_Loading,LEN($A163)=0),"",SWDATA!AW148)</f>
        <v>0</v>
      </c>
      <c r="BE163" s="410">
        <f>IF(OR(Is_Loading,LEN($A163)=0),"",SWDATA!AX148)</f>
        <v>0</v>
      </c>
      <c r="BF163" s="411" t="str">
        <f t="shared" si="2172"/>
        <v/>
      </c>
      <c r="BG163" s="412"/>
      <c r="BH163" s="412"/>
      <c r="BI163" s="412"/>
      <c r="BJ163" s="412"/>
      <c r="BK163" s="412"/>
      <c r="BL163" s="412"/>
      <c r="BM163" s="412"/>
      <c r="BN163" s="412"/>
      <c r="BO163" s="412"/>
      <c r="BP163" s="412"/>
      <c r="BQ163" s="412"/>
      <c r="BR163" s="412"/>
      <c r="BS163" s="412"/>
      <c r="BT163" s="412"/>
      <c r="BU163" s="412"/>
      <c r="BV163" s="412"/>
      <c r="BW163" s="412"/>
      <c r="BX163" s="412"/>
      <c r="BY163" s="412"/>
      <c r="BZ163" s="412"/>
      <c r="CA163" s="412"/>
      <c r="CB163" s="412"/>
      <c r="CC163" s="412"/>
      <c r="CD163" s="412"/>
      <c r="CE163" s="412"/>
      <c r="CF163" s="412"/>
      <c r="CG163" s="412"/>
      <c r="CH163" s="412"/>
      <c r="CI163" s="412"/>
      <c r="CJ163" s="412"/>
      <c r="CK163" s="412"/>
      <c r="CL163" s="412"/>
      <c r="CM163" s="412"/>
      <c r="DO163" s="395"/>
      <c r="DP163" s="395"/>
      <c r="DQ163" s="395"/>
      <c r="DR163" s="395"/>
      <c r="DS163" s="413"/>
      <c r="DT163" s="414"/>
      <c r="DU163" s="415"/>
      <c r="DV163" s="415"/>
      <c r="DW163" s="415"/>
      <c r="DX163" s="415">
        <v>1</v>
      </c>
      <c r="DY163" s="415">
        <f t="shared" si="2246"/>
        <v>0</v>
      </c>
      <c r="DZ163" s="415">
        <f t="shared" si="2247"/>
        <v>0</v>
      </c>
      <c r="EA163" s="415">
        <f t="shared" si="2248"/>
        <v>1</v>
      </c>
      <c r="EB163" s="415">
        <f t="shared" si="2249"/>
        <v>0</v>
      </c>
      <c r="EC163" s="415">
        <f t="shared" si="2250"/>
        <v>0</v>
      </c>
      <c r="ED163" s="415">
        <f t="shared" si="2251"/>
        <v>1</v>
      </c>
      <c r="EE163" s="415">
        <f t="shared" si="2252"/>
        <v>0</v>
      </c>
      <c r="EF163" s="415">
        <f t="shared" si="2253"/>
        <v>0</v>
      </c>
      <c r="EG163" s="415">
        <f t="shared" si="2254"/>
        <v>1</v>
      </c>
      <c r="EH163" s="415">
        <f t="shared" si="2255"/>
        <v>0</v>
      </c>
      <c r="EI163" s="415">
        <f t="shared" si="2256"/>
        <v>0</v>
      </c>
      <c r="EJ163" s="415">
        <f t="shared" si="2257"/>
        <v>1</v>
      </c>
      <c r="EK163" s="415">
        <f t="shared" si="2258"/>
        <v>0</v>
      </c>
      <c r="EL163" s="415">
        <f t="shared" si="2259"/>
        <v>0</v>
      </c>
      <c r="EM163" s="415">
        <f t="shared" si="2260"/>
        <v>1</v>
      </c>
      <c r="EN163" s="415">
        <f t="shared" si="2261"/>
        <v>0</v>
      </c>
      <c r="EO163" s="415">
        <f t="shared" si="2262"/>
        <v>0</v>
      </c>
      <c r="EP163" s="415">
        <f t="shared" si="2263"/>
        <v>1</v>
      </c>
      <c r="EQ163" s="415">
        <f t="shared" si="2264"/>
        <v>0</v>
      </c>
      <c r="ER163" s="415">
        <f t="shared" si="2265"/>
        <v>0</v>
      </c>
      <c r="ES163" s="415">
        <f t="shared" si="2266"/>
        <v>1</v>
      </c>
      <c r="ET163" s="415">
        <f t="shared" si="2267"/>
        <v>0</v>
      </c>
      <c r="EU163" s="415">
        <f t="shared" si="2268"/>
        <v>0</v>
      </c>
      <c r="EV163" s="415">
        <f t="shared" si="2269"/>
        <v>1</v>
      </c>
      <c r="EW163" s="415">
        <f t="shared" si="2270"/>
        <v>0</v>
      </c>
      <c r="EX163" s="415">
        <f t="shared" si="2271"/>
        <v>0</v>
      </c>
      <c r="EY163" s="415">
        <f t="shared" si="2272"/>
        <v>1</v>
      </c>
      <c r="EZ163" s="415">
        <f t="shared" si="2273"/>
        <v>0</v>
      </c>
      <c r="FA163" s="415">
        <f t="shared" si="2274"/>
        <v>0</v>
      </c>
      <c r="FB163" s="415">
        <f t="shared" si="2275"/>
        <v>1</v>
      </c>
      <c r="FC163" s="415">
        <f t="shared" si="2276"/>
        <v>0</v>
      </c>
      <c r="FD163" s="415">
        <f t="shared" si="2277"/>
        <v>0</v>
      </c>
      <c r="FE163" s="416"/>
      <c r="FF163" s="413"/>
      <c r="FG163" s="413"/>
      <c r="FH163" s="413"/>
      <c r="FI163" s="413"/>
      <c r="FJ163" s="413"/>
      <c r="FK163" s="413"/>
      <c r="FL163" s="413"/>
      <c r="FM163" s="413"/>
      <c r="FN163" s="413"/>
      <c r="FO163" s="413"/>
      <c r="FP163" s="413"/>
      <c r="FQ163" s="413"/>
      <c r="FR163" s="413"/>
      <c r="FS163" s="413"/>
      <c r="FT163" s="413"/>
      <c r="FU163" s="413"/>
      <c r="FV163" s="413"/>
      <c r="FW163" s="413"/>
      <c r="FX163" s="413"/>
      <c r="FY163" s="413"/>
      <c r="FZ163" s="413"/>
      <c r="GA163" s="413"/>
      <c r="GB163" s="413"/>
      <c r="GC163" s="413"/>
      <c r="GD163" s="413"/>
      <c r="GE163" s="413"/>
      <c r="GF163" s="413"/>
      <c r="GG163" s="417"/>
      <c r="GH163" s="417"/>
      <c r="GI163" s="417"/>
      <c r="GJ163" s="417"/>
      <c r="GK163" s="417"/>
      <c r="GL163" s="417"/>
      <c r="GM163" s="417"/>
      <c r="GN163" s="417"/>
      <c r="GO163" s="417"/>
      <c r="GP163" s="417"/>
      <c r="GQ163" s="417"/>
      <c r="GR163" s="417"/>
      <c r="GS163" s="417"/>
      <c r="GT163" s="417"/>
      <c r="GU163" s="417"/>
      <c r="GV163" s="417"/>
      <c r="GW163" s="417"/>
      <c r="GX163" s="417"/>
      <c r="GY163" s="417"/>
      <c r="GZ163" s="417"/>
      <c r="HA163" s="417"/>
      <c r="HB163" s="417"/>
      <c r="HC163" s="417"/>
    </row>
    <row r="164" spans="1:211" s="347" customFormat="1" ht="15" customHeight="1" thickTop="1" x14ac:dyDescent="0.2">
      <c r="A164" s="192">
        <f>SWDATA!O149</f>
        <v>0</v>
      </c>
      <c r="B164" s="192">
        <f>SWDATA!M149</f>
        <v>0</v>
      </c>
      <c r="C164" s="201">
        <f>IF(AND(SWDATA!M149=1,SWDATA!Q149="promotions"),SWDATA!P149,0)</f>
        <v>0</v>
      </c>
      <c r="D164" s="200">
        <f>ROW(SWDATA!M149)</f>
        <v>149</v>
      </c>
      <c r="E164" s="202">
        <f t="shared" si="2278"/>
        <v>0</v>
      </c>
      <c r="F164" s="203">
        <f t="shared" si="2161"/>
        <v>1</v>
      </c>
      <c r="G164" s="192" t="str">
        <f t="shared" si="2162"/>
        <v/>
      </c>
      <c r="H164" s="311"/>
      <c r="I164" s="382"/>
      <c r="J164" s="237">
        <f t="shared" si="2163"/>
        <v>0</v>
      </c>
      <c r="K164" s="238" t="str">
        <f t="shared" si="2164"/>
        <v/>
      </c>
      <c r="L164" s="338"/>
      <c r="M164" s="340"/>
      <c r="N164" s="335" t="str">
        <f>IF(LEN(SWDATA!F149)=0,"",IF(LEN(SWDATA!G149)=0,"",IF($O$12="ID",MID(SWDATA!G149,FIND("|",SWDATA!G149)+1,FIND("~~",SWDATA!G149)-FIND("|",SWDATA!G149)-1),IF($O$12="Desc",RIGHT(SWDATA!G149,LEN(SWDATA!G149)-FIND("~~",SWDATA!G149)-1),RIGHT(SWDATA!G149,LEN(SWDATA!G149)-FIND("|",SWDATA!G149))))))</f>
        <v/>
      </c>
      <c r="O164" s="239" t="str">
        <f>IF(LEN(SWDATA!G149)=0,"",IF(LEN(SWDATA!H149)=0,"",IF($O$12="ID",MID(SWDATA!H149,FIND("|",SWDATA!H149)+1,FIND("~~",SWDATA!H149)-FIND("|",SWDATA!H149)-1),IF($O$12="Desc",RIGHT(SWDATA!H149,LEN(SWDATA!H149)-FIND("~~",SWDATA!H149)-1),RIGHT(SWDATA!H149,LEN(SWDATA!H149)-FIND("|",SWDATA!H149))))))</f>
        <v/>
      </c>
      <c r="P164" s="252" t="str">
        <f>IF(LEN(SWDATA!C149)=0,"",SWDATA!C149)</f>
        <v/>
      </c>
      <c r="Q164" s="310" t="str">
        <f t="shared" si="2120"/>
        <v/>
      </c>
      <c r="R164" s="223" t="s">
        <v>261</v>
      </c>
      <c r="S164" s="224" t="s">
        <v>485</v>
      </c>
      <c r="T164" s="224"/>
      <c r="U164" s="263" t="s">
        <v>583</v>
      </c>
      <c r="V164" s="205" t="s">
        <v>221</v>
      </c>
      <c r="W164" s="265">
        <f>IF(OR(Is_Loading,LEN($A164)=0),"",SWDATA!P149)</f>
        <v>0</v>
      </c>
      <c r="X164" s="266">
        <f>IF(OR(Is_Loading,LEN($A164)=0),"",SWDATA!Q149)</f>
        <v>0</v>
      </c>
      <c r="Y164" s="266">
        <f>IF(OR(Is_Loading,LEN($A164)=0),"",SWDATA!R149)</f>
        <v>0</v>
      </c>
      <c r="Z164" s="265" t="str">
        <f t="shared" ref="Z164" si="2281">IF($A164=0,"",CHOOSE($F164,SUM(W164:Y164),SUM(W164:Y164)/3,Y164))</f>
        <v/>
      </c>
      <c r="AA164" s="265">
        <f>IF(OR(Is_Loading,LEN($A164)=0),"",SWDATA!T149)</f>
        <v>0</v>
      </c>
      <c r="AB164" s="266">
        <f>IF(OR(Is_Loading,LEN($A164)=0),"",SWDATA!U149)</f>
        <v>0</v>
      </c>
      <c r="AC164" s="266">
        <f>IF(OR(Is_Loading,LEN($A164)=0),"",SWDATA!V149)</f>
        <v>0</v>
      </c>
      <c r="AD164" s="265" t="str">
        <f t="shared" si="2165"/>
        <v/>
      </c>
      <c r="AE164" s="265">
        <f>IF(OR(Is_Loading,LEN($A164)=0),"",SWDATA!X149)</f>
        <v>0</v>
      </c>
      <c r="AF164" s="266">
        <f>IF(OR(Is_Loading,LEN($A164)=0),"",SWDATA!Y149)</f>
        <v>0</v>
      </c>
      <c r="AG164" s="266">
        <f>IF(OR(Is_Loading,LEN($A164)=0),"",SWDATA!Z149)</f>
        <v>0</v>
      </c>
      <c r="AH164" s="265" t="str">
        <f t="shared" si="2166"/>
        <v/>
      </c>
      <c r="AI164" s="265">
        <f>IF(OR(Is_Loading,LEN($A164)=0),"",SWDATA!AB149)</f>
        <v>0</v>
      </c>
      <c r="AJ164" s="266">
        <f>IF(OR(Is_Loading,LEN($A164)=0),"",SWDATA!AC149)</f>
        <v>0</v>
      </c>
      <c r="AK164" s="266">
        <f>IF(OR(Is_Loading,LEN($A164)=0),"",SWDATA!AD149)</f>
        <v>0</v>
      </c>
      <c r="AL164" s="265" t="str">
        <f t="shared" si="2167"/>
        <v/>
      </c>
      <c r="AM164" s="265">
        <f>IF(OR(Is_Loading,LEN($A164)=0),"",SWDATA!AF149)</f>
        <v>0</v>
      </c>
      <c r="AN164" s="266">
        <f>IF(OR(Is_Loading,LEN($A164)=0),"",SWDATA!AG149)</f>
        <v>0</v>
      </c>
      <c r="AO164" s="320">
        <f>IF(OR(Is_Loading,LEN($A164)=0),"",SWDATA!AH149)</f>
        <v>0</v>
      </c>
      <c r="AP164" s="317" t="str">
        <f t="shared" si="2168"/>
        <v/>
      </c>
      <c r="AQ164" s="265">
        <f>IF(OR(Is_Loading,LEN($A164)=0),"",SWDATA!AJ149)</f>
        <v>0</v>
      </c>
      <c r="AR164" s="266">
        <f>IF(OR(Is_Loading,LEN($A164)=0),"",SWDATA!AK149)</f>
        <v>0</v>
      </c>
      <c r="AS164" s="266">
        <f>IF(OR(Is_Loading,LEN($A164)=0),"",SWDATA!AL149)</f>
        <v>0</v>
      </c>
      <c r="AT164" s="265" t="str">
        <f t="shared" si="2169"/>
        <v/>
      </c>
      <c r="AU164" s="265">
        <f>IF(OR(Is_Loading,LEN($A164)=0),"",SWDATA!AN149)</f>
        <v>0</v>
      </c>
      <c r="AV164" s="266">
        <f>IF(OR(Is_Loading,LEN($A164)=0),"",SWDATA!AO149)</f>
        <v>0</v>
      </c>
      <c r="AW164" s="266">
        <f>IF(OR(Is_Loading,LEN($A164)=0),"",SWDATA!AP149)</f>
        <v>0</v>
      </c>
      <c r="AX164" s="265" t="str">
        <f t="shared" si="2170"/>
        <v/>
      </c>
      <c r="AY164" s="265">
        <f>IF(OR(Is_Loading,LEN($A164)=0),"",SWDATA!AR149)</f>
        <v>0</v>
      </c>
      <c r="AZ164" s="266">
        <f>IF(OR(Is_Loading,LEN($A164)=0),"",SWDATA!AS149)</f>
        <v>0</v>
      </c>
      <c r="BA164" s="266">
        <f>IF(OR(Is_Loading,LEN($A164)=0),"",SWDATA!AT149)</f>
        <v>0</v>
      </c>
      <c r="BB164" s="265" t="str">
        <f t="shared" si="2171"/>
        <v/>
      </c>
      <c r="BC164" s="265">
        <f>IF(OR(Is_Loading,LEN($A164)=0),"",SWDATA!AV149)</f>
        <v>0</v>
      </c>
      <c r="BD164" s="266">
        <f>IF(OR(Is_Loading,LEN($A164)=0),"",SWDATA!AW149)</f>
        <v>0</v>
      </c>
      <c r="BE164" s="320">
        <f>IF(OR(Is_Loading,LEN($A164)=0),"",SWDATA!AX149)</f>
        <v>0</v>
      </c>
      <c r="BF164" s="317" t="str">
        <f t="shared" si="2172"/>
        <v/>
      </c>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s="201"/>
      <c r="CO164" s="201"/>
      <c r="CP164" s="201"/>
      <c r="CQ164" s="201"/>
      <c r="CR164" s="201"/>
      <c r="CS164" s="201"/>
      <c r="CT164" s="201"/>
      <c r="CU164" s="201"/>
      <c r="CV164" s="201"/>
      <c r="CW164" s="201"/>
      <c r="CX164" s="201"/>
      <c r="CY164" s="201"/>
      <c r="CZ164" s="201"/>
      <c r="DA164" s="201"/>
      <c r="DB164" s="201"/>
      <c r="DC164" s="201"/>
      <c r="DD164" s="201"/>
      <c r="DE164" s="201"/>
      <c r="DF164" s="201"/>
      <c r="DG164" s="201"/>
      <c r="DH164" s="201"/>
      <c r="DI164" s="201"/>
      <c r="DJ164" s="201"/>
      <c r="DK164" s="201"/>
      <c r="DL164" s="201"/>
      <c r="DM164" s="201"/>
      <c r="DN164" s="201"/>
      <c r="DO164" s="374"/>
      <c r="DP164" s="374"/>
      <c r="DQ164" s="374"/>
      <c r="DR164" s="374"/>
      <c r="DS164" s="361"/>
      <c r="DT164" s="375"/>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77"/>
      <c r="FF164" s="361"/>
      <c r="FG164" s="361"/>
      <c r="FH164" s="361"/>
      <c r="FI164" s="361"/>
      <c r="FJ164" s="361"/>
      <c r="FK164" s="361"/>
      <c r="FL164" s="361"/>
      <c r="FM164" s="361"/>
      <c r="FN164" s="361"/>
      <c r="FO164" s="361"/>
      <c r="FP164" s="361"/>
      <c r="FQ164" s="361"/>
      <c r="FR164" s="361"/>
      <c r="FS164" s="361"/>
      <c r="FT164" s="361"/>
      <c r="FU164" s="361"/>
      <c r="FV164" s="361"/>
      <c r="FW164" s="361"/>
      <c r="FX164" s="361"/>
      <c r="FY164" s="361"/>
      <c r="FZ164" s="361"/>
      <c r="GA164" s="361"/>
      <c r="GB164" s="361"/>
      <c r="GC164" s="361"/>
      <c r="GD164" s="361"/>
      <c r="GE164" s="361"/>
      <c r="GF164" s="361"/>
      <c r="GG164" s="297"/>
      <c r="GH164" s="297"/>
      <c r="GI164" s="297"/>
      <c r="GJ164" s="297"/>
      <c r="GK164" s="297"/>
      <c r="GL164" s="297"/>
      <c r="GM164" s="297"/>
      <c r="GN164" s="297"/>
      <c r="GO164" s="297"/>
      <c r="GP164" s="297"/>
      <c r="GQ164" s="297"/>
      <c r="GR164" s="297"/>
      <c r="GS164" s="297"/>
      <c r="GT164" s="297"/>
      <c r="GU164" s="297"/>
      <c r="GV164" s="297"/>
      <c r="GW164" s="297"/>
      <c r="GX164" s="297"/>
      <c r="GY164" s="297"/>
      <c r="GZ164" s="297"/>
      <c r="HA164" s="297"/>
      <c r="HB164" s="297"/>
      <c r="HC164" s="297"/>
    </row>
    <row r="165" spans="1:211" s="347" customFormat="1" ht="15" customHeight="1" x14ac:dyDescent="0.2">
      <c r="A165" s="192">
        <f>SWDATA!O150</f>
        <v>0</v>
      </c>
      <c r="B165" s="192">
        <f>SWDATA!M150</f>
        <v>0</v>
      </c>
      <c r="C165" s="201">
        <f>IF(AND(SWDATA!M150=1,SWDATA!Q150="promotions"),SWDATA!P150,0)</f>
        <v>0</v>
      </c>
      <c r="D165" s="200">
        <f>ROW(SWDATA!M150)</f>
        <v>150</v>
      </c>
      <c r="E165" s="202">
        <f t="shared" si="2278"/>
        <v>0</v>
      </c>
      <c r="F165" s="203">
        <f t="shared" si="2161"/>
        <v>1</v>
      </c>
      <c r="G165" s="192" t="str">
        <f t="shared" si="2162"/>
        <v/>
      </c>
      <c r="H165" s="204"/>
      <c r="I165" s="382"/>
      <c r="J165" s="237">
        <f t="shared" si="2163"/>
        <v>0</v>
      </c>
      <c r="K165" s="238" t="str">
        <f t="shared" si="2164"/>
        <v/>
      </c>
      <c r="L165" s="338"/>
      <c r="M165" s="341"/>
      <c r="N165" s="336" t="str">
        <f>IF(LEN(SWDATA!F150)=0,"",N164)</f>
        <v/>
      </c>
      <c r="O165" s="295" t="str">
        <f>IF(LEN(SWDATA!G150)=0,"",O164)</f>
        <v/>
      </c>
      <c r="P165" s="296" t="str">
        <f>IF(LEN(SWDATA!C150)=0,"",SWDATA!C150)</f>
        <v/>
      </c>
      <c r="Q165" s="310" t="str">
        <f t="shared" si="2120"/>
        <v/>
      </c>
      <c r="R165" s="223" t="s">
        <v>261</v>
      </c>
      <c r="S165" s="224" t="s">
        <v>485</v>
      </c>
      <c r="T165" s="224"/>
      <c r="U165" s="264" t="s">
        <v>580</v>
      </c>
      <c r="V165" s="205" t="s">
        <v>221</v>
      </c>
      <c r="W165" s="265">
        <f>IF(OR(Is_Loading,LEN($A165)=0),"",SWDATA!P150)</f>
        <v>0</v>
      </c>
      <c r="X165" s="266">
        <f>IF(OR(Is_Loading,LEN($A165)=0),"",SWDATA!Q150)</f>
        <v>0</v>
      </c>
      <c r="Y165" s="266">
        <f>IF(OR(Is_Loading,LEN($A165)=0),"",SWDATA!R150)</f>
        <v>0</v>
      </c>
      <c r="Z165" s="265" t="str">
        <f t="shared" ref="Z165:Z166" si="2282">IF($A165=0,"",CHOOSE($F165,SUM(W165:Y165),SUM(W165:Y165)/3,Y165))</f>
        <v/>
      </c>
      <c r="AA165" s="265">
        <f>IF(OR(Is_Loading,LEN($A165)=0),"",SWDATA!T150)</f>
        <v>0</v>
      </c>
      <c r="AB165" s="266">
        <f>IF(OR(Is_Loading,LEN($A165)=0),"",SWDATA!U150)</f>
        <v>0</v>
      </c>
      <c r="AC165" s="266">
        <f>IF(OR(Is_Loading,LEN($A165)=0),"",SWDATA!V150)</f>
        <v>0</v>
      </c>
      <c r="AD165" s="265" t="str">
        <f t="shared" si="2165"/>
        <v/>
      </c>
      <c r="AE165" s="265">
        <f>IF(OR(Is_Loading,LEN($A165)=0),"",SWDATA!X150)</f>
        <v>0</v>
      </c>
      <c r="AF165" s="266">
        <f>IF(OR(Is_Loading,LEN($A165)=0),"",SWDATA!Y150)</f>
        <v>0</v>
      </c>
      <c r="AG165" s="266">
        <f>IF(OR(Is_Loading,LEN($A165)=0),"",SWDATA!Z150)</f>
        <v>0</v>
      </c>
      <c r="AH165" s="265" t="str">
        <f t="shared" si="2166"/>
        <v/>
      </c>
      <c r="AI165" s="265">
        <f>IF(OR(Is_Loading,LEN($A165)=0),"",SWDATA!AB150)</f>
        <v>0</v>
      </c>
      <c r="AJ165" s="266">
        <f>IF(OR(Is_Loading,LEN($A165)=0),"",SWDATA!AC150)</f>
        <v>0</v>
      </c>
      <c r="AK165" s="266">
        <f>IF(OR(Is_Loading,LEN($A165)=0),"",SWDATA!AD150)</f>
        <v>0</v>
      </c>
      <c r="AL165" s="265" t="str">
        <f t="shared" si="2167"/>
        <v/>
      </c>
      <c r="AM165" s="265">
        <f>IF(OR(Is_Loading,LEN($A165)=0),"",SWDATA!AF150)</f>
        <v>0</v>
      </c>
      <c r="AN165" s="266">
        <f>IF(OR(Is_Loading,LEN($A165)=0),"",SWDATA!AG150)</f>
        <v>0</v>
      </c>
      <c r="AO165" s="320">
        <f>IF(OR(Is_Loading,LEN($A165)=0),"",SWDATA!AH150)</f>
        <v>0</v>
      </c>
      <c r="AP165" s="317" t="str">
        <f t="shared" si="2168"/>
        <v/>
      </c>
      <c r="AQ165" s="265">
        <f>IF(OR(Is_Loading,LEN($A165)=0),"",SWDATA!AJ150)</f>
        <v>0</v>
      </c>
      <c r="AR165" s="266">
        <f>IF(OR(Is_Loading,LEN($A165)=0),"",SWDATA!AK150)</f>
        <v>0</v>
      </c>
      <c r="AS165" s="266">
        <f>IF(OR(Is_Loading,LEN($A165)=0),"",SWDATA!AL150)</f>
        <v>0</v>
      </c>
      <c r="AT165" s="265" t="str">
        <f t="shared" si="2169"/>
        <v/>
      </c>
      <c r="AU165" s="265">
        <f>IF(OR(Is_Loading,LEN($A165)=0),"",SWDATA!AN150)</f>
        <v>0</v>
      </c>
      <c r="AV165" s="266">
        <f>IF(OR(Is_Loading,LEN($A165)=0),"",SWDATA!AO150)</f>
        <v>0</v>
      </c>
      <c r="AW165" s="266">
        <f>IF(OR(Is_Loading,LEN($A165)=0),"",SWDATA!AP150)</f>
        <v>0</v>
      </c>
      <c r="AX165" s="265" t="str">
        <f t="shared" si="2170"/>
        <v/>
      </c>
      <c r="AY165" s="265">
        <f>IF(OR(Is_Loading,LEN($A165)=0),"",SWDATA!AR150)</f>
        <v>0</v>
      </c>
      <c r="AZ165" s="266">
        <f>IF(OR(Is_Loading,LEN($A165)=0),"",SWDATA!AS150)</f>
        <v>0</v>
      </c>
      <c r="BA165" s="266">
        <f>IF(OR(Is_Loading,LEN($A165)=0),"",SWDATA!AT150)</f>
        <v>0</v>
      </c>
      <c r="BB165" s="265" t="str">
        <f t="shared" si="2171"/>
        <v/>
      </c>
      <c r="BC165" s="265">
        <f>IF(OR(Is_Loading,LEN($A165)=0),"",SWDATA!AV150)</f>
        <v>0</v>
      </c>
      <c r="BD165" s="266">
        <f>IF(OR(Is_Loading,LEN($A165)=0),"",SWDATA!AW150)</f>
        <v>0</v>
      </c>
      <c r="BE165" s="320">
        <f>IF(OR(Is_Loading,LEN($A165)=0),"",SWDATA!AX150)</f>
        <v>0</v>
      </c>
      <c r="BF165" s="317" t="str">
        <f t="shared" si="2172"/>
        <v/>
      </c>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s="201"/>
      <c r="CO165" s="201"/>
      <c r="CP165" s="201"/>
      <c r="CQ165" s="201"/>
      <c r="CR165" s="201"/>
      <c r="CS165" s="201"/>
      <c r="CT165" s="201"/>
      <c r="CU165" s="201"/>
      <c r="CV165" s="201"/>
      <c r="CW165" s="201"/>
      <c r="CX165" s="201"/>
      <c r="CY165" s="201"/>
      <c r="CZ165" s="201"/>
      <c r="DA165" s="201"/>
      <c r="DB165" s="201"/>
      <c r="DC165" s="201"/>
      <c r="DD165" s="201"/>
      <c r="DE165" s="201"/>
      <c r="DF165" s="201"/>
      <c r="DG165" s="201"/>
      <c r="DH165" s="201"/>
      <c r="DI165" s="201"/>
      <c r="DJ165" s="201"/>
      <c r="DK165" s="201"/>
      <c r="DL165" s="201"/>
      <c r="DM165" s="201"/>
      <c r="DN165" s="201"/>
      <c r="DO165" s="374"/>
      <c r="DP165" s="374"/>
      <c r="DQ165" s="374"/>
      <c r="DR165" s="374"/>
      <c r="DS165" s="361"/>
      <c r="DT165" s="361"/>
      <c r="DU165" s="364">
        <f t="shared" ref="DU165" si="2283">COLUMN(W163)</f>
        <v>23</v>
      </c>
      <c r="DV165" s="364">
        <f t="shared" ref="DV165" si="2284">SUM(DU165)+DV166+1</f>
        <v>24</v>
      </c>
      <c r="DW165" s="364">
        <f t="shared" ref="DW165" si="2285">SUM(DV165)+DW166+1</f>
        <v>25</v>
      </c>
      <c r="DX165" s="364">
        <f t="shared" ref="DX165" si="2286">SUM(DW165)+DX166+1</f>
        <v>27</v>
      </c>
      <c r="DY165" s="364">
        <f t="shared" ref="DY165" si="2287">SUM(DX165)+DY166+1</f>
        <v>28</v>
      </c>
      <c r="DZ165" s="364">
        <f t="shared" ref="DZ165" si="2288">SUM(DY165)+DZ166+1</f>
        <v>29</v>
      </c>
      <c r="EA165" s="364">
        <f t="shared" ref="EA165" si="2289">SUM(DZ165)+EA166+1</f>
        <v>31</v>
      </c>
      <c r="EB165" s="364">
        <f t="shared" ref="EB165" si="2290">SUM(EA165)+EB166+1</f>
        <v>32</v>
      </c>
      <c r="EC165" s="364">
        <f t="shared" ref="EC165" si="2291">SUM(EB165)+EC166+1</f>
        <v>33</v>
      </c>
      <c r="ED165" s="364">
        <f t="shared" ref="ED165" si="2292">SUM(EC165)+ED166+1</f>
        <v>35</v>
      </c>
      <c r="EE165" s="364">
        <f t="shared" ref="EE165" si="2293">SUM(ED165)+EE166+1</f>
        <v>36</v>
      </c>
      <c r="EF165" s="364">
        <f t="shared" ref="EF165" si="2294">SUM(EE165)+EF166+1</f>
        <v>37</v>
      </c>
      <c r="EG165" s="364">
        <f t="shared" ref="EG165" si="2295">SUM(EF165)+EG166+1</f>
        <v>39</v>
      </c>
      <c r="EH165" s="364">
        <f t="shared" ref="EH165" si="2296">SUM(EG165)+EH166+1</f>
        <v>40</v>
      </c>
      <c r="EI165" s="364">
        <f t="shared" ref="EI165" si="2297">SUM(EH165)+EI166+1</f>
        <v>41</v>
      </c>
      <c r="EJ165" s="364">
        <f t="shared" ref="EJ165" si="2298">SUM(EI165)+EJ166+1</f>
        <v>43</v>
      </c>
      <c r="EK165" s="364">
        <f t="shared" ref="EK165" si="2299">SUM(EJ165)+EK166+1</f>
        <v>44</v>
      </c>
      <c r="EL165" s="364">
        <f t="shared" ref="EL165" si="2300">SUM(EK165)+EL166+1</f>
        <v>45</v>
      </c>
      <c r="EM165" s="364">
        <f t="shared" ref="EM165" si="2301">SUM(EL165)+EM166+1</f>
        <v>47</v>
      </c>
      <c r="EN165" s="364">
        <f t="shared" ref="EN165" si="2302">SUM(EM165)+EN166+1</f>
        <v>48</v>
      </c>
      <c r="EO165" s="364">
        <f t="shared" ref="EO165" si="2303">SUM(EN165)+EO166+1</f>
        <v>49</v>
      </c>
      <c r="EP165" s="364">
        <f t="shared" ref="EP165" si="2304">SUM(EO165)+EP166+1</f>
        <v>51</v>
      </c>
      <c r="EQ165" s="364">
        <f t="shared" ref="EQ165" si="2305">SUM(EP165)+EQ166+1</f>
        <v>52</v>
      </c>
      <c r="ER165" s="364">
        <f t="shared" ref="ER165" si="2306">SUM(EQ165)+ER166+1</f>
        <v>53</v>
      </c>
      <c r="ES165" s="364">
        <f t="shared" ref="ES165" si="2307">SUM(ER165)+ES166+1</f>
        <v>55</v>
      </c>
      <c r="ET165" s="364">
        <f t="shared" ref="ET165" si="2308">SUM(ES165)+ET166+1</f>
        <v>56</v>
      </c>
      <c r="EU165" s="364">
        <f t="shared" ref="EU165" si="2309">SUM(ET165)+EU166+1</f>
        <v>57</v>
      </c>
      <c r="EV165" s="364">
        <f t="shared" ref="EV165" si="2310">SUM(EU165)+EV166+1</f>
        <v>59</v>
      </c>
      <c r="EW165" s="364">
        <f t="shared" ref="EW165" si="2311">SUM(EV165)+EW166+1</f>
        <v>60</v>
      </c>
      <c r="EX165" s="364">
        <f t="shared" ref="EX165" si="2312">SUM(EW165)+EX166+1</f>
        <v>61</v>
      </c>
      <c r="EY165" s="364">
        <f t="shared" ref="EY165" si="2313">SUM(EX165)+EY166+1</f>
        <v>63</v>
      </c>
      <c r="EZ165" s="364">
        <f t="shared" ref="EZ165" si="2314">SUM(EY165)+EZ166+1</f>
        <v>64</v>
      </c>
      <c r="FA165" s="364">
        <f t="shared" ref="FA165" si="2315">SUM(EZ165)+FA166+1</f>
        <v>65</v>
      </c>
      <c r="FB165" s="364">
        <f t="shared" ref="FB165" si="2316">SUM(FA165)+FB166+1</f>
        <v>67</v>
      </c>
      <c r="FC165" s="364">
        <f t="shared" ref="FC165" si="2317">SUM(FB165)+FC166+1</f>
        <v>68</v>
      </c>
      <c r="FD165" s="364">
        <f t="shared" ref="FD165" si="2318">SUM(FC165)+FD166+1</f>
        <v>69</v>
      </c>
      <c r="FE165" s="361"/>
      <c r="FF165" s="361"/>
      <c r="FG165" s="361"/>
      <c r="FH165" s="361"/>
      <c r="FI165" s="361"/>
      <c r="FJ165" s="361"/>
      <c r="FK165" s="361"/>
      <c r="FL165" s="361"/>
      <c r="FM165" s="361"/>
      <c r="FN165" s="361"/>
      <c r="FO165" s="361"/>
      <c r="FP165" s="361"/>
      <c r="FQ165" s="361"/>
      <c r="FR165" s="361"/>
      <c r="FS165" s="361"/>
      <c r="FT165" s="361"/>
      <c r="FU165" s="361"/>
      <c r="FV165" s="361"/>
      <c r="FW165" s="361"/>
      <c r="FX165" s="361"/>
      <c r="FY165" s="361"/>
      <c r="FZ165" s="361"/>
      <c r="GA165" s="361"/>
      <c r="GB165" s="361"/>
      <c r="GC165" s="361"/>
      <c r="GD165" s="361"/>
      <c r="GE165" s="361"/>
      <c r="GF165" s="361"/>
      <c r="GG165" s="297"/>
      <c r="GH165" s="297"/>
      <c r="GI165" s="297"/>
      <c r="GJ165" s="297"/>
      <c r="GK165" s="297"/>
      <c r="GL165" s="297"/>
      <c r="GM165" s="297"/>
      <c r="GN165" s="297"/>
      <c r="GO165" s="297"/>
      <c r="GP165" s="297"/>
      <c r="GQ165" s="297"/>
      <c r="GR165" s="297"/>
      <c r="GS165" s="297"/>
      <c r="GT165" s="297"/>
      <c r="GU165" s="297"/>
      <c r="GV165" s="297"/>
      <c r="GW165" s="297"/>
      <c r="GX165" s="297"/>
      <c r="GY165" s="297"/>
      <c r="GZ165" s="297"/>
    </row>
    <row r="166" spans="1:211" s="347" customFormat="1" ht="15" customHeight="1" thickBot="1" x14ac:dyDescent="0.25">
      <c r="A166" s="192">
        <f>SWDATA!O151</f>
        <v>0</v>
      </c>
      <c r="B166" s="192">
        <f>SWDATA!M151</f>
        <v>0</v>
      </c>
      <c r="C166" s="201">
        <f>IF(AND(SWDATA!M151=1,SWDATA!Q151="promotions"),SWDATA!P151,0)</f>
        <v>0</v>
      </c>
      <c r="D166" s="200">
        <f>ROW(SWDATA!M151)</f>
        <v>151</v>
      </c>
      <c r="E166" s="202">
        <f ca="1">IF(AND(B166=1,UPPER(HLOOKUP(D166,'Metrics &amp; Attributes View'!$13:$31,19,0))="SBOM"),1,0)</f>
        <v>0</v>
      </c>
      <c r="F166" s="203">
        <f t="shared" si="2161"/>
        <v>1</v>
      </c>
      <c r="G166" s="192" t="str">
        <f t="shared" si="2162"/>
        <v/>
      </c>
      <c r="H166" s="204"/>
      <c r="I166" s="382"/>
      <c r="J166" s="237">
        <f t="shared" si="2163"/>
        <v>0</v>
      </c>
      <c r="K166" s="238" t="str">
        <f t="shared" si="2164"/>
        <v/>
      </c>
      <c r="L166" s="338"/>
      <c r="M166" s="342"/>
      <c r="N166" s="336" t="str">
        <f>IF(LEN(SWDATA!F151)=0,"",N165)</f>
        <v/>
      </c>
      <c r="O166" s="295" t="str">
        <f>IF(LEN(SWDATA!G151)=0,"",O165)</f>
        <v/>
      </c>
      <c r="P166" s="296" t="str">
        <f>IF(LEN(SWDATA!C151)=0,"",SWDATA!C151)</f>
        <v/>
      </c>
      <c r="Q166" s="310" t="str">
        <f t="shared" si="2120"/>
        <v/>
      </c>
      <c r="R166" s="223" t="s">
        <v>262</v>
      </c>
      <c r="S166" s="224" t="s">
        <v>579</v>
      </c>
      <c r="T166" s="224"/>
      <c r="U166" s="263" t="s">
        <v>591</v>
      </c>
      <c r="V166" s="205" t="s">
        <v>221</v>
      </c>
      <c r="W166" s="265">
        <f>IF(OR(Is_Loading,LEN($A166)=0),"",SWDATA!P151)</f>
        <v>0</v>
      </c>
      <c r="X166" s="266">
        <f>IF(OR(Is_Loading,LEN($A166)=0),"",SWDATA!Q151)</f>
        <v>0</v>
      </c>
      <c r="Y166" s="266">
        <f>IF(OR(Is_Loading,LEN($A166)=0),"",SWDATA!R151)</f>
        <v>0</v>
      </c>
      <c r="Z166" s="265" t="str">
        <f t="shared" si="2282"/>
        <v/>
      </c>
      <c r="AA166" s="265">
        <f>IF(OR(Is_Loading,LEN($A166)=0),"",SWDATA!T151)</f>
        <v>0</v>
      </c>
      <c r="AB166" s="266">
        <f>IF(OR(Is_Loading,LEN($A166)=0),"",SWDATA!U151)</f>
        <v>0</v>
      </c>
      <c r="AC166" s="266">
        <f>IF(OR(Is_Loading,LEN($A166)=0),"",SWDATA!V151)</f>
        <v>0</v>
      </c>
      <c r="AD166" s="265" t="str">
        <f t="shared" si="2165"/>
        <v/>
      </c>
      <c r="AE166" s="265">
        <f>IF(OR(Is_Loading,LEN($A166)=0),"",SWDATA!X151)</f>
        <v>0</v>
      </c>
      <c r="AF166" s="266">
        <f>IF(OR(Is_Loading,LEN($A166)=0),"",SWDATA!Y151)</f>
        <v>0</v>
      </c>
      <c r="AG166" s="266">
        <f>IF(OR(Is_Loading,LEN($A166)=0),"",SWDATA!Z151)</f>
        <v>0</v>
      </c>
      <c r="AH166" s="265" t="str">
        <f t="shared" si="2166"/>
        <v/>
      </c>
      <c r="AI166" s="265">
        <f>IF(OR(Is_Loading,LEN($A166)=0),"",SWDATA!AB151)</f>
        <v>0</v>
      </c>
      <c r="AJ166" s="266">
        <f>IF(OR(Is_Loading,LEN($A166)=0),"",SWDATA!AC151)</f>
        <v>0</v>
      </c>
      <c r="AK166" s="266">
        <f>IF(OR(Is_Loading,LEN($A166)=0),"",SWDATA!AD151)</f>
        <v>0</v>
      </c>
      <c r="AL166" s="265" t="str">
        <f t="shared" si="2167"/>
        <v/>
      </c>
      <c r="AM166" s="265">
        <f>IF(OR(Is_Loading,LEN($A166)=0),"",SWDATA!AF151)</f>
        <v>0</v>
      </c>
      <c r="AN166" s="266">
        <f>IF(OR(Is_Loading,LEN($A166)=0),"",SWDATA!AG151)</f>
        <v>0</v>
      </c>
      <c r="AO166" s="320">
        <f>IF(OR(Is_Loading,LEN($A166)=0),"",SWDATA!AH151)</f>
        <v>0</v>
      </c>
      <c r="AP166" s="317" t="str">
        <f t="shared" si="2168"/>
        <v/>
      </c>
      <c r="AQ166" s="265">
        <f>IF(OR(Is_Loading,LEN($A166)=0),"",SWDATA!AJ151)</f>
        <v>0</v>
      </c>
      <c r="AR166" s="266">
        <f>IF(OR(Is_Loading,LEN($A166)=0),"",SWDATA!AK151)</f>
        <v>0</v>
      </c>
      <c r="AS166" s="266">
        <f>IF(OR(Is_Loading,LEN($A166)=0),"",SWDATA!AL151)</f>
        <v>0</v>
      </c>
      <c r="AT166" s="265" t="str">
        <f t="shared" si="2169"/>
        <v/>
      </c>
      <c r="AU166" s="265">
        <f>IF(OR(Is_Loading,LEN($A166)=0),"",SWDATA!AN151)</f>
        <v>0</v>
      </c>
      <c r="AV166" s="266">
        <f>IF(OR(Is_Loading,LEN($A166)=0),"",SWDATA!AO151)</f>
        <v>0</v>
      </c>
      <c r="AW166" s="266">
        <f>IF(OR(Is_Loading,LEN($A166)=0),"",SWDATA!AP151)</f>
        <v>0</v>
      </c>
      <c r="AX166" s="265" t="str">
        <f t="shared" si="2170"/>
        <v/>
      </c>
      <c r="AY166" s="265">
        <f>IF(OR(Is_Loading,LEN($A166)=0),"",SWDATA!AR151)</f>
        <v>0</v>
      </c>
      <c r="AZ166" s="266">
        <f>IF(OR(Is_Loading,LEN($A166)=0),"",SWDATA!AS151)</f>
        <v>0</v>
      </c>
      <c r="BA166" s="266">
        <f>IF(OR(Is_Loading,LEN($A166)=0),"",SWDATA!AT151)</f>
        <v>0</v>
      </c>
      <c r="BB166" s="265" t="str">
        <f t="shared" si="2171"/>
        <v/>
      </c>
      <c r="BC166" s="265">
        <f>IF(OR(Is_Loading,LEN($A166)=0),"",SWDATA!AV151)</f>
        <v>0</v>
      </c>
      <c r="BD166" s="266">
        <f>IF(OR(Is_Loading,LEN($A166)=0),"",SWDATA!AW151)</f>
        <v>0</v>
      </c>
      <c r="BE166" s="320">
        <f>IF(OR(Is_Loading,LEN($A166)=0),"",SWDATA!AX151)</f>
        <v>0</v>
      </c>
      <c r="BF166" s="317" t="str">
        <f t="shared" si="2172"/>
        <v/>
      </c>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s="201"/>
      <c r="CO166" s="201"/>
      <c r="CP166" s="201"/>
      <c r="CQ166" s="201"/>
      <c r="CR166" s="201"/>
      <c r="CS166" s="201"/>
      <c r="CT166" s="201"/>
      <c r="CU166" s="201"/>
      <c r="CV166" s="201"/>
      <c r="CW166" s="201"/>
      <c r="CX166" s="201"/>
      <c r="CY166" s="201"/>
      <c r="CZ166" s="201"/>
      <c r="DA166" s="201"/>
      <c r="DB166" s="201"/>
      <c r="DC166" s="201"/>
      <c r="DD166" s="201"/>
      <c r="DE166" s="201"/>
      <c r="DF166" s="201"/>
      <c r="DG166" s="201"/>
      <c r="DH166" s="201"/>
      <c r="DI166" s="201"/>
      <c r="DJ166" s="201"/>
      <c r="DK166" s="201"/>
      <c r="DL166" s="201"/>
      <c r="DM166" s="201"/>
      <c r="DN166" s="201"/>
      <c r="DO166" s="374"/>
      <c r="DP166" s="374"/>
      <c r="DQ166" s="374"/>
      <c r="DR166" s="374"/>
      <c r="DS166" s="361"/>
      <c r="DT166" s="375"/>
      <c r="DU166" s="364"/>
      <c r="DV166" s="364"/>
      <c r="DW166" s="364"/>
      <c r="DX166" s="364">
        <v>1</v>
      </c>
      <c r="DY166" s="364">
        <f t="shared" ref="DY166:DY168" si="2319">DV166</f>
        <v>0</v>
      </c>
      <c r="DZ166" s="364">
        <f t="shared" ref="DZ166:DZ168" si="2320">DW166</f>
        <v>0</v>
      </c>
      <c r="EA166" s="364">
        <f t="shared" ref="EA166:EA168" si="2321">DX166</f>
        <v>1</v>
      </c>
      <c r="EB166" s="364">
        <f t="shared" ref="EB166:EB168" si="2322">DY166</f>
        <v>0</v>
      </c>
      <c r="EC166" s="364">
        <f t="shared" ref="EC166:EC168" si="2323">DZ166</f>
        <v>0</v>
      </c>
      <c r="ED166" s="364">
        <f t="shared" ref="ED166:ED168" si="2324">EA166</f>
        <v>1</v>
      </c>
      <c r="EE166" s="364">
        <f t="shared" ref="EE166:EE168" si="2325">EB166</f>
        <v>0</v>
      </c>
      <c r="EF166" s="364">
        <f t="shared" ref="EF166:EF168" si="2326">EC166</f>
        <v>0</v>
      </c>
      <c r="EG166" s="364">
        <f t="shared" ref="EG166:EG168" si="2327">ED166</f>
        <v>1</v>
      </c>
      <c r="EH166" s="364">
        <f t="shared" ref="EH166:EH168" si="2328">EE166</f>
        <v>0</v>
      </c>
      <c r="EI166" s="364">
        <f t="shared" ref="EI166:EI168" si="2329">EF166</f>
        <v>0</v>
      </c>
      <c r="EJ166" s="364">
        <f t="shared" ref="EJ166:EJ168" si="2330">EG166</f>
        <v>1</v>
      </c>
      <c r="EK166" s="364">
        <f t="shared" ref="EK166:EK168" si="2331">EH166</f>
        <v>0</v>
      </c>
      <c r="EL166" s="364">
        <f t="shared" ref="EL166:EL168" si="2332">EI166</f>
        <v>0</v>
      </c>
      <c r="EM166" s="364">
        <f t="shared" ref="EM166:EM168" si="2333">EJ166</f>
        <v>1</v>
      </c>
      <c r="EN166" s="364">
        <f t="shared" ref="EN166:EN168" si="2334">EK166</f>
        <v>0</v>
      </c>
      <c r="EO166" s="364">
        <f t="shared" ref="EO166:EO168" si="2335">EL166</f>
        <v>0</v>
      </c>
      <c r="EP166" s="364">
        <f t="shared" ref="EP166:EP168" si="2336">EM166</f>
        <v>1</v>
      </c>
      <c r="EQ166" s="364">
        <f t="shared" ref="EQ166:EQ168" si="2337">EN166</f>
        <v>0</v>
      </c>
      <c r="ER166" s="364">
        <f t="shared" ref="ER166:ER168" si="2338">EO166</f>
        <v>0</v>
      </c>
      <c r="ES166" s="364">
        <f t="shared" ref="ES166:ES168" si="2339">EP166</f>
        <v>1</v>
      </c>
      <c r="ET166" s="364">
        <f t="shared" ref="ET166:ET168" si="2340">EQ166</f>
        <v>0</v>
      </c>
      <c r="EU166" s="364">
        <f t="shared" ref="EU166:EU168" si="2341">ER166</f>
        <v>0</v>
      </c>
      <c r="EV166" s="364">
        <f t="shared" ref="EV166:EV168" si="2342">ES166</f>
        <v>1</v>
      </c>
      <c r="EW166" s="364">
        <f t="shared" ref="EW166:EW168" si="2343">ET166</f>
        <v>0</v>
      </c>
      <c r="EX166" s="364">
        <f t="shared" ref="EX166:EX168" si="2344">EU166</f>
        <v>0</v>
      </c>
      <c r="EY166" s="364">
        <f t="shared" ref="EY166:EY168" si="2345">EV166</f>
        <v>1</v>
      </c>
      <c r="EZ166" s="364">
        <f t="shared" ref="EZ166:EZ168" si="2346">EW166</f>
        <v>0</v>
      </c>
      <c r="FA166" s="364">
        <f t="shared" ref="FA166:FA168" si="2347">EX166</f>
        <v>0</v>
      </c>
      <c r="FB166" s="364">
        <f t="shared" ref="FB166:FB168" si="2348">EY166</f>
        <v>1</v>
      </c>
      <c r="FC166" s="364">
        <f t="shared" ref="FC166:FC168" si="2349">EZ166</f>
        <v>0</v>
      </c>
      <c r="FD166" s="364">
        <f t="shared" ref="FD166:FD168" si="2350">FA166</f>
        <v>0</v>
      </c>
      <c r="FE166" s="377"/>
      <c r="FF166" s="361"/>
      <c r="FG166" s="361"/>
      <c r="FH166" s="361"/>
      <c r="FI166" s="361"/>
      <c r="FJ166" s="361"/>
      <c r="FK166" s="361"/>
      <c r="FL166" s="361"/>
      <c r="FM166" s="361"/>
      <c r="FN166" s="361"/>
      <c r="FO166" s="361"/>
      <c r="FP166" s="361"/>
      <c r="FQ166" s="361"/>
      <c r="FR166" s="361"/>
      <c r="FS166" s="361"/>
      <c r="FT166" s="361"/>
      <c r="FU166" s="361"/>
      <c r="FV166" s="361"/>
      <c r="FW166" s="361"/>
      <c r="FX166" s="361"/>
      <c r="FY166" s="361"/>
      <c r="FZ166" s="361"/>
      <c r="GA166" s="361"/>
      <c r="GB166" s="361"/>
      <c r="GC166" s="361"/>
      <c r="GD166" s="361"/>
      <c r="GE166" s="361"/>
      <c r="GF166" s="361"/>
      <c r="GG166" s="297"/>
      <c r="GH166" s="297"/>
      <c r="GI166" s="297"/>
      <c r="GJ166" s="297"/>
      <c r="GK166" s="297"/>
      <c r="GL166" s="297"/>
      <c r="GM166" s="297"/>
      <c r="GN166" s="297"/>
      <c r="GO166" s="297"/>
      <c r="GP166" s="297"/>
      <c r="GQ166" s="297"/>
      <c r="GR166" s="297"/>
      <c r="GS166" s="297"/>
      <c r="GT166" s="297"/>
      <c r="GU166" s="297"/>
      <c r="GV166" s="297"/>
      <c r="GW166" s="297"/>
      <c r="GX166" s="297"/>
      <c r="GY166" s="297"/>
      <c r="GZ166" s="297"/>
      <c r="HA166" s="297"/>
      <c r="HB166" s="297"/>
      <c r="HC166" s="297"/>
    </row>
    <row r="167" spans="1:211" s="347" customFormat="1" ht="15" customHeight="1" thickTop="1" x14ac:dyDescent="0.2">
      <c r="A167" s="192">
        <f>SWDATA!O152</f>
        <v>0</v>
      </c>
      <c r="B167" s="192">
        <f>SWDATA!M152</f>
        <v>0</v>
      </c>
      <c r="C167" s="201">
        <f>IF(AND(SWDATA!M152=1,SWDATA!Q152="promotions"),SWDATA!P152,0)</f>
        <v>0</v>
      </c>
      <c r="D167" s="200">
        <f>ROW(SWDATA!M152)</f>
        <v>152</v>
      </c>
      <c r="E167" s="202">
        <f t="shared" ref="E167:E170" si="2351">B167</f>
        <v>0</v>
      </c>
      <c r="F167" s="203">
        <f t="shared" si="2161"/>
        <v>1</v>
      </c>
      <c r="G167" s="192" t="str">
        <f t="shared" si="2162"/>
        <v/>
      </c>
      <c r="H167" s="204"/>
      <c r="I167" s="382"/>
      <c r="J167" s="237">
        <f t="shared" si="2163"/>
        <v>0</v>
      </c>
      <c r="K167" s="238" t="str">
        <f t="shared" si="2164"/>
        <v/>
      </c>
      <c r="L167" s="338"/>
      <c r="M167" s="341"/>
      <c r="N167" s="336" t="str">
        <f>IF(LEN(SWDATA!F152)=0,"",N166)</f>
        <v/>
      </c>
      <c r="O167" s="295" t="str">
        <f>IF(LEN(SWDATA!G152)=0,"",O166)</f>
        <v/>
      </c>
      <c r="P167" s="296" t="str">
        <f>IF(LEN(SWDATA!C152)=0,"",SWDATA!C152)</f>
        <v/>
      </c>
      <c r="Q167" s="310" t="str">
        <f t="shared" si="2120"/>
        <v/>
      </c>
      <c r="R167" s="223" t="s">
        <v>261</v>
      </c>
      <c r="S167" s="224" t="s">
        <v>485</v>
      </c>
      <c r="T167" s="224"/>
      <c r="U167" s="264" t="s">
        <v>581</v>
      </c>
      <c r="V167" s="205" t="s">
        <v>221</v>
      </c>
      <c r="W167" s="265">
        <f>IF(OR(Is_Loading,LEN($A167)=0),"",SWDATA!P152)</f>
        <v>0</v>
      </c>
      <c r="X167" s="266">
        <f>IF(OR(Is_Loading,LEN($A167)=0),"",SWDATA!Q152)</f>
        <v>0</v>
      </c>
      <c r="Y167" s="266">
        <f>IF(OR(Is_Loading,LEN($A167)=0),"",SWDATA!R152)</f>
        <v>0</v>
      </c>
      <c r="Z167" s="265" t="str">
        <f t="shared" ref="Z167" si="2352">IF($A167=0,"",CHOOSE($F167,SUM(W167:Y167),SUM(W167:Y167)/3,Y167))</f>
        <v/>
      </c>
      <c r="AA167" s="265">
        <f>IF(OR(Is_Loading,LEN($A167)=0),"",SWDATA!T152)</f>
        <v>0</v>
      </c>
      <c r="AB167" s="266">
        <f>IF(OR(Is_Loading,LEN($A167)=0),"",SWDATA!U152)</f>
        <v>0</v>
      </c>
      <c r="AC167" s="266">
        <f>IF(OR(Is_Loading,LEN($A167)=0),"",SWDATA!V152)</f>
        <v>0</v>
      </c>
      <c r="AD167" s="265" t="str">
        <f t="shared" si="2165"/>
        <v/>
      </c>
      <c r="AE167" s="265">
        <f>IF(OR(Is_Loading,LEN($A167)=0),"",SWDATA!X152)</f>
        <v>0</v>
      </c>
      <c r="AF167" s="266">
        <f>IF(OR(Is_Loading,LEN($A167)=0),"",SWDATA!Y152)</f>
        <v>0</v>
      </c>
      <c r="AG167" s="266">
        <f>IF(OR(Is_Loading,LEN($A167)=0),"",SWDATA!Z152)</f>
        <v>0</v>
      </c>
      <c r="AH167" s="265" t="str">
        <f t="shared" si="2166"/>
        <v/>
      </c>
      <c r="AI167" s="265">
        <f>IF(OR(Is_Loading,LEN($A167)=0),"",SWDATA!AB152)</f>
        <v>0</v>
      </c>
      <c r="AJ167" s="266">
        <f>IF(OR(Is_Loading,LEN($A167)=0),"",SWDATA!AC152)</f>
        <v>0</v>
      </c>
      <c r="AK167" s="266">
        <f>IF(OR(Is_Loading,LEN($A167)=0),"",SWDATA!AD152)</f>
        <v>0</v>
      </c>
      <c r="AL167" s="265" t="str">
        <f t="shared" si="2167"/>
        <v/>
      </c>
      <c r="AM167" s="265">
        <f>IF(OR(Is_Loading,LEN($A167)=0),"",SWDATA!AF152)</f>
        <v>0</v>
      </c>
      <c r="AN167" s="266">
        <f>IF(OR(Is_Loading,LEN($A167)=0),"",SWDATA!AG152)</f>
        <v>0</v>
      </c>
      <c r="AO167" s="320">
        <f>IF(OR(Is_Loading,LEN($A167)=0),"",SWDATA!AH152)</f>
        <v>0</v>
      </c>
      <c r="AP167" s="317" t="str">
        <f t="shared" si="2168"/>
        <v/>
      </c>
      <c r="AQ167" s="265">
        <f>IF(OR(Is_Loading,LEN($A167)=0),"",SWDATA!AJ152)</f>
        <v>0</v>
      </c>
      <c r="AR167" s="266">
        <f>IF(OR(Is_Loading,LEN($A167)=0),"",SWDATA!AK152)</f>
        <v>0</v>
      </c>
      <c r="AS167" s="266">
        <f>IF(OR(Is_Loading,LEN($A167)=0),"",SWDATA!AL152)</f>
        <v>0</v>
      </c>
      <c r="AT167" s="265" t="str">
        <f t="shared" si="2169"/>
        <v/>
      </c>
      <c r="AU167" s="265">
        <f>IF(OR(Is_Loading,LEN($A167)=0),"",SWDATA!AN152)</f>
        <v>0</v>
      </c>
      <c r="AV167" s="266">
        <f>IF(OR(Is_Loading,LEN($A167)=0),"",SWDATA!AO152)</f>
        <v>0</v>
      </c>
      <c r="AW167" s="266">
        <f>IF(OR(Is_Loading,LEN($A167)=0),"",SWDATA!AP152)</f>
        <v>0</v>
      </c>
      <c r="AX167" s="265" t="str">
        <f t="shared" si="2170"/>
        <v/>
      </c>
      <c r="AY167" s="265">
        <f>IF(OR(Is_Loading,LEN($A167)=0),"",SWDATA!AR152)</f>
        <v>0</v>
      </c>
      <c r="AZ167" s="266">
        <f>IF(OR(Is_Loading,LEN($A167)=0),"",SWDATA!AS152)</f>
        <v>0</v>
      </c>
      <c r="BA167" s="266">
        <f>IF(OR(Is_Loading,LEN($A167)=0),"",SWDATA!AT152)</f>
        <v>0</v>
      </c>
      <c r="BB167" s="265" t="str">
        <f t="shared" si="2171"/>
        <v/>
      </c>
      <c r="BC167" s="265">
        <f>IF(OR(Is_Loading,LEN($A167)=0),"",SWDATA!AV152)</f>
        <v>0</v>
      </c>
      <c r="BD167" s="266">
        <f>IF(OR(Is_Loading,LEN($A167)=0),"",SWDATA!AW152)</f>
        <v>0</v>
      </c>
      <c r="BE167" s="320">
        <f>IF(OR(Is_Loading,LEN($A167)=0),"",SWDATA!AX152)</f>
        <v>0</v>
      </c>
      <c r="BF167" s="317" t="str">
        <f t="shared" si="2172"/>
        <v/>
      </c>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s="201"/>
      <c r="CO167" s="201"/>
      <c r="CP167" s="201"/>
      <c r="CQ167" s="201"/>
      <c r="CR167" s="201"/>
      <c r="CS167" s="201"/>
      <c r="CT167" s="201"/>
      <c r="CU167" s="201"/>
      <c r="CV167" s="201"/>
      <c r="CW167" s="201"/>
      <c r="CX167" s="201"/>
      <c r="CY167" s="201"/>
      <c r="CZ167" s="201"/>
      <c r="DA167" s="201"/>
      <c r="DB167" s="201"/>
      <c r="DC167" s="201"/>
      <c r="DD167" s="201"/>
      <c r="DE167" s="201"/>
      <c r="DF167" s="201"/>
      <c r="DG167" s="201"/>
      <c r="DH167" s="201"/>
      <c r="DI167" s="201"/>
      <c r="DJ167" s="201"/>
      <c r="DK167" s="201"/>
      <c r="DL167" s="201"/>
      <c r="DM167" s="201"/>
      <c r="DN167" s="201"/>
      <c r="DO167" s="374"/>
      <c r="DP167" s="374"/>
      <c r="DQ167" s="374"/>
      <c r="DR167" s="374"/>
      <c r="DS167" s="361"/>
      <c r="DT167" s="361"/>
      <c r="DU167" s="364"/>
      <c r="DV167" s="364"/>
      <c r="DW167" s="364"/>
      <c r="DX167" s="364">
        <v>1</v>
      </c>
      <c r="DY167" s="364">
        <f t="shared" si="2319"/>
        <v>0</v>
      </c>
      <c r="DZ167" s="364">
        <f t="shared" si="2320"/>
        <v>0</v>
      </c>
      <c r="EA167" s="364">
        <f t="shared" si="2321"/>
        <v>1</v>
      </c>
      <c r="EB167" s="364">
        <f t="shared" si="2322"/>
        <v>0</v>
      </c>
      <c r="EC167" s="364">
        <f t="shared" si="2323"/>
        <v>0</v>
      </c>
      <c r="ED167" s="364">
        <f t="shared" si="2324"/>
        <v>1</v>
      </c>
      <c r="EE167" s="364">
        <f t="shared" si="2325"/>
        <v>0</v>
      </c>
      <c r="EF167" s="364">
        <f t="shared" si="2326"/>
        <v>0</v>
      </c>
      <c r="EG167" s="364">
        <f t="shared" si="2327"/>
        <v>1</v>
      </c>
      <c r="EH167" s="364">
        <f t="shared" si="2328"/>
        <v>0</v>
      </c>
      <c r="EI167" s="364">
        <f t="shared" si="2329"/>
        <v>0</v>
      </c>
      <c r="EJ167" s="364">
        <f t="shared" si="2330"/>
        <v>1</v>
      </c>
      <c r="EK167" s="364">
        <f t="shared" si="2331"/>
        <v>0</v>
      </c>
      <c r="EL167" s="364">
        <f t="shared" si="2332"/>
        <v>0</v>
      </c>
      <c r="EM167" s="364">
        <f t="shared" si="2333"/>
        <v>1</v>
      </c>
      <c r="EN167" s="364">
        <f t="shared" si="2334"/>
        <v>0</v>
      </c>
      <c r="EO167" s="364">
        <f t="shared" si="2335"/>
        <v>0</v>
      </c>
      <c r="EP167" s="364">
        <f t="shared" si="2336"/>
        <v>1</v>
      </c>
      <c r="EQ167" s="364">
        <f t="shared" si="2337"/>
        <v>0</v>
      </c>
      <c r="ER167" s="364">
        <f t="shared" si="2338"/>
        <v>0</v>
      </c>
      <c r="ES167" s="364">
        <f t="shared" si="2339"/>
        <v>1</v>
      </c>
      <c r="ET167" s="364">
        <f t="shared" si="2340"/>
        <v>0</v>
      </c>
      <c r="EU167" s="364">
        <f t="shared" si="2341"/>
        <v>0</v>
      </c>
      <c r="EV167" s="364">
        <f t="shared" si="2342"/>
        <v>1</v>
      </c>
      <c r="EW167" s="364">
        <f t="shared" si="2343"/>
        <v>0</v>
      </c>
      <c r="EX167" s="364">
        <f t="shared" si="2344"/>
        <v>0</v>
      </c>
      <c r="EY167" s="364">
        <f t="shared" si="2345"/>
        <v>1</v>
      </c>
      <c r="EZ167" s="364">
        <f t="shared" si="2346"/>
        <v>0</v>
      </c>
      <c r="FA167" s="364">
        <f t="shared" si="2347"/>
        <v>0</v>
      </c>
      <c r="FB167" s="364">
        <f t="shared" si="2348"/>
        <v>1</v>
      </c>
      <c r="FC167" s="364">
        <f t="shared" si="2349"/>
        <v>0</v>
      </c>
      <c r="FD167" s="364">
        <f t="shared" si="2350"/>
        <v>0</v>
      </c>
      <c r="FE167" s="361"/>
      <c r="FF167" s="361"/>
      <c r="FG167" s="361"/>
      <c r="FH167" s="361"/>
      <c r="FI167" s="361"/>
      <c r="FJ167" s="361"/>
      <c r="FK167" s="361"/>
      <c r="FL167" s="361"/>
      <c r="FM167" s="361"/>
      <c r="FN167" s="361"/>
      <c r="FO167" s="361"/>
      <c r="FP167" s="361"/>
      <c r="FQ167" s="361"/>
      <c r="FR167" s="361"/>
      <c r="FS167" s="361"/>
      <c r="FT167" s="361"/>
      <c r="FU167" s="361"/>
      <c r="FV167" s="361"/>
      <c r="FW167" s="361"/>
      <c r="FX167" s="361"/>
      <c r="FY167" s="361"/>
      <c r="FZ167" s="361"/>
      <c r="GA167" s="361"/>
      <c r="GB167" s="361"/>
      <c r="GC167" s="361"/>
      <c r="GD167" s="361"/>
      <c r="GE167" s="361"/>
      <c r="GF167" s="361"/>
      <c r="GG167" s="297"/>
      <c r="GH167" s="297"/>
      <c r="GI167" s="297"/>
      <c r="GJ167" s="297"/>
      <c r="GK167" s="297"/>
      <c r="GL167" s="297"/>
      <c r="GM167" s="297"/>
      <c r="GN167" s="297"/>
      <c r="GO167" s="297"/>
      <c r="GP167" s="297"/>
      <c r="GQ167" s="297"/>
      <c r="GR167" s="297"/>
      <c r="GS167" s="297"/>
      <c r="GT167" s="297"/>
      <c r="GU167" s="297"/>
      <c r="GV167" s="297"/>
      <c r="GW167" s="297"/>
      <c r="GX167" s="297"/>
      <c r="GY167" s="297"/>
      <c r="GZ167" s="297"/>
    </row>
    <row r="168" spans="1:211" s="390" customFormat="1" ht="15" customHeight="1" thickBot="1" x14ac:dyDescent="0.25">
      <c r="A168" s="389">
        <f>SWDATA!O153</f>
        <v>0</v>
      </c>
      <c r="B168" s="389">
        <f>SWDATA!M153</f>
        <v>0</v>
      </c>
      <c r="C168" s="390">
        <f>IF(AND(SWDATA!M153=1,SWDATA!Q153="promotions"),SWDATA!P153,0)</f>
        <v>0</v>
      </c>
      <c r="D168" s="391">
        <f>ROW(SWDATA!M153)</f>
        <v>153</v>
      </c>
      <c r="E168" s="392">
        <f t="shared" si="2351"/>
        <v>0</v>
      </c>
      <c r="F168" s="393">
        <f t="shared" si="2161"/>
        <v>1</v>
      </c>
      <c r="G168" s="389" t="str">
        <f t="shared" si="2162"/>
        <v/>
      </c>
      <c r="H168" s="394"/>
      <c r="I168" s="395"/>
      <c r="J168" s="396">
        <f t="shared" si="2163"/>
        <v>0</v>
      </c>
      <c r="K168" s="397" t="str">
        <f t="shared" si="2164"/>
        <v/>
      </c>
      <c r="L168" s="398"/>
      <c r="M168" s="399"/>
      <c r="N168" s="400" t="str">
        <f>IF(LEN(SWDATA!F153)=0,"",N167)</f>
        <v/>
      </c>
      <c r="O168" s="401" t="str">
        <f>IF(LEN(SWDATA!G153)=0,"",O167)</f>
        <v/>
      </c>
      <c r="P168" s="402" t="str">
        <f>IF(LEN(SWDATA!C153)=0,"",SWDATA!C153)</f>
        <v/>
      </c>
      <c r="Q168" s="403" t="str">
        <f t="shared" si="2120"/>
        <v/>
      </c>
      <c r="R168" s="404" t="s">
        <v>261</v>
      </c>
      <c r="S168" s="405" t="s">
        <v>485</v>
      </c>
      <c r="T168" s="405"/>
      <c r="U168" s="406" t="s">
        <v>590</v>
      </c>
      <c r="V168" s="407" t="s">
        <v>221</v>
      </c>
      <c r="W168" s="408">
        <f>IF(OR(Is_Loading,LEN($A168)=0),"",SWDATA!P153)</f>
        <v>0</v>
      </c>
      <c r="X168" s="409">
        <f>IF(OR(Is_Loading,LEN($A168)=0),"",SWDATA!Q153)</f>
        <v>0</v>
      </c>
      <c r="Y168" s="409">
        <f>IF(OR(Is_Loading,LEN($A168)=0),"",SWDATA!R153)</f>
        <v>0</v>
      </c>
      <c r="Z168" s="408" t="str">
        <f t="shared" ref="Z168" si="2353">IF($A168=0,"",CHOOSE($F168,SUM(W168:Y168),SUM(W168:Y168)/3,Y168))</f>
        <v/>
      </c>
      <c r="AA168" s="408">
        <f>IF(OR(Is_Loading,LEN($A168)=0),"",SWDATA!T153)</f>
        <v>0</v>
      </c>
      <c r="AB168" s="409">
        <f>IF(OR(Is_Loading,LEN($A168)=0),"",SWDATA!U153)</f>
        <v>0</v>
      </c>
      <c r="AC168" s="409">
        <f>IF(OR(Is_Loading,LEN($A168)=0),"",SWDATA!V153)</f>
        <v>0</v>
      </c>
      <c r="AD168" s="408" t="str">
        <f t="shared" si="2165"/>
        <v/>
      </c>
      <c r="AE168" s="408">
        <f>IF(OR(Is_Loading,LEN($A168)=0),"",SWDATA!X153)</f>
        <v>0</v>
      </c>
      <c r="AF168" s="409">
        <f>IF(OR(Is_Loading,LEN($A168)=0),"",SWDATA!Y153)</f>
        <v>0</v>
      </c>
      <c r="AG168" s="409">
        <f>IF(OR(Is_Loading,LEN($A168)=0),"",SWDATA!Z153)</f>
        <v>0</v>
      </c>
      <c r="AH168" s="408" t="str">
        <f t="shared" si="2166"/>
        <v/>
      </c>
      <c r="AI168" s="408">
        <f>IF(OR(Is_Loading,LEN($A168)=0),"",SWDATA!AB153)</f>
        <v>0</v>
      </c>
      <c r="AJ168" s="409">
        <f>IF(OR(Is_Loading,LEN($A168)=0),"",SWDATA!AC153)</f>
        <v>0</v>
      </c>
      <c r="AK168" s="409">
        <f>IF(OR(Is_Loading,LEN($A168)=0),"",SWDATA!AD153)</f>
        <v>0</v>
      </c>
      <c r="AL168" s="408" t="str">
        <f t="shared" si="2167"/>
        <v/>
      </c>
      <c r="AM168" s="408">
        <f>IF(OR(Is_Loading,LEN($A168)=0),"",SWDATA!AF153)</f>
        <v>0</v>
      </c>
      <c r="AN168" s="409">
        <f>IF(OR(Is_Loading,LEN($A168)=0),"",SWDATA!AG153)</f>
        <v>0</v>
      </c>
      <c r="AO168" s="410">
        <f>IF(OR(Is_Loading,LEN($A168)=0),"",SWDATA!AH153)</f>
        <v>0</v>
      </c>
      <c r="AP168" s="411" t="str">
        <f t="shared" si="2168"/>
        <v/>
      </c>
      <c r="AQ168" s="408">
        <f>IF(OR(Is_Loading,LEN($A168)=0),"",SWDATA!AJ153)</f>
        <v>0</v>
      </c>
      <c r="AR168" s="409">
        <f>IF(OR(Is_Loading,LEN($A168)=0),"",SWDATA!AK153)</f>
        <v>0</v>
      </c>
      <c r="AS168" s="409">
        <f>IF(OR(Is_Loading,LEN($A168)=0),"",SWDATA!AL153)</f>
        <v>0</v>
      </c>
      <c r="AT168" s="408" t="str">
        <f t="shared" si="2169"/>
        <v/>
      </c>
      <c r="AU168" s="408">
        <f>IF(OR(Is_Loading,LEN($A168)=0),"",SWDATA!AN153)</f>
        <v>0</v>
      </c>
      <c r="AV168" s="409">
        <f>IF(OR(Is_Loading,LEN($A168)=0),"",SWDATA!AO153)</f>
        <v>0</v>
      </c>
      <c r="AW168" s="409">
        <f>IF(OR(Is_Loading,LEN($A168)=0),"",SWDATA!AP153)</f>
        <v>0</v>
      </c>
      <c r="AX168" s="408" t="str">
        <f t="shared" si="2170"/>
        <v/>
      </c>
      <c r="AY168" s="408">
        <f>IF(OR(Is_Loading,LEN($A168)=0),"",SWDATA!AR153)</f>
        <v>0</v>
      </c>
      <c r="AZ168" s="409">
        <f>IF(OR(Is_Loading,LEN($A168)=0),"",SWDATA!AS153)</f>
        <v>0</v>
      </c>
      <c r="BA168" s="409">
        <f>IF(OR(Is_Loading,LEN($A168)=0),"",SWDATA!AT153)</f>
        <v>0</v>
      </c>
      <c r="BB168" s="408" t="str">
        <f t="shared" si="2171"/>
        <v/>
      </c>
      <c r="BC168" s="408">
        <f>IF(OR(Is_Loading,LEN($A168)=0),"",SWDATA!AV153)</f>
        <v>0</v>
      </c>
      <c r="BD168" s="409">
        <f>IF(OR(Is_Loading,LEN($A168)=0),"",SWDATA!AW153)</f>
        <v>0</v>
      </c>
      <c r="BE168" s="410">
        <f>IF(OR(Is_Loading,LEN($A168)=0),"",SWDATA!AX153)</f>
        <v>0</v>
      </c>
      <c r="BF168" s="411" t="str">
        <f t="shared" si="2172"/>
        <v/>
      </c>
      <c r="BG168" s="412"/>
      <c r="BH168" s="412"/>
      <c r="BI168" s="412"/>
      <c r="BJ168" s="412"/>
      <c r="BK168" s="412"/>
      <c r="BL168" s="412"/>
      <c r="BM168" s="412"/>
      <c r="BN168" s="412"/>
      <c r="BO168" s="412"/>
      <c r="BP168" s="412"/>
      <c r="BQ168" s="412"/>
      <c r="BR168" s="412"/>
      <c r="BS168" s="412"/>
      <c r="BT168" s="412"/>
      <c r="BU168" s="412"/>
      <c r="BV168" s="412"/>
      <c r="BW168" s="412"/>
      <c r="BX168" s="412"/>
      <c r="BY168" s="412"/>
      <c r="BZ168" s="412"/>
      <c r="CA168" s="412"/>
      <c r="CB168" s="412"/>
      <c r="CC168" s="412"/>
      <c r="CD168" s="412"/>
      <c r="CE168" s="412"/>
      <c r="CF168" s="412"/>
      <c r="CG168" s="412"/>
      <c r="CH168" s="412"/>
      <c r="CI168" s="412"/>
      <c r="CJ168" s="412"/>
      <c r="CK168" s="412"/>
      <c r="CL168" s="412"/>
      <c r="CM168" s="412"/>
      <c r="DO168" s="395"/>
      <c r="DP168" s="395"/>
      <c r="DQ168" s="395"/>
      <c r="DR168" s="395"/>
      <c r="DS168" s="413"/>
      <c r="DT168" s="414"/>
      <c r="DU168" s="415"/>
      <c r="DV168" s="415"/>
      <c r="DW168" s="415"/>
      <c r="DX168" s="415">
        <v>1</v>
      </c>
      <c r="DY168" s="415">
        <f t="shared" si="2319"/>
        <v>0</v>
      </c>
      <c r="DZ168" s="415">
        <f t="shared" si="2320"/>
        <v>0</v>
      </c>
      <c r="EA168" s="415">
        <f t="shared" si="2321"/>
        <v>1</v>
      </c>
      <c r="EB168" s="415">
        <f t="shared" si="2322"/>
        <v>0</v>
      </c>
      <c r="EC168" s="415">
        <f t="shared" si="2323"/>
        <v>0</v>
      </c>
      <c r="ED168" s="415">
        <f t="shared" si="2324"/>
        <v>1</v>
      </c>
      <c r="EE168" s="415">
        <f t="shared" si="2325"/>
        <v>0</v>
      </c>
      <c r="EF168" s="415">
        <f t="shared" si="2326"/>
        <v>0</v>
      </c>
      <c r="EG168" s="415">
        <f t="shared" si="2327"/>
        <v>1</v>
      </c>
      <c r="EH168" s="415">
        <f t="shared" si="2328"/>
        <v>0</v>
      </c>
      <c r="EI168" s="415">
        <f t="shared" si="2329"/>
        <v>0</v>
      </c>
      <c r="EJ168" s="415">
        <f t="shared" si="2330"/>
        <v>1</v>
      </c>
      <c r="EK168" s="415">
        <f t="shared" si="2331"/>
        <v>0</v>
      </c>
      <c r="EL168" s="415">
        <f t="shared" si="2332"/>
        <v>0</v>
      </c>
      <c r="EM168" s="415">
        <f t="shared" si="2333"/>
        <v>1</v>
      </c>
      <c r="EN168" s="415">
        <f t="shared" si="2334"/>
        <v>0</v>
      </c>
      <c r="EO168" s="415">
        <f t="shared" si="2335"/>
        <v>0</v>
      </c>
      <c r="EP168" s="415">
        <f t="shared" si="2336"/>
        <v>1</v>
      </c>
      <c r="EQ168" s="415">
        <f t="shared" si="2337"/>
        <v>0</v>
      </c>
      <c r="ER168" s="415">
        <f t="shared" si="2338"/>
        <v>0</v>
      </c>
      <c r="ES168" s="415">
        <f t="shared" si="2339"/>
        <v>1</v>
      </c>
      <c r="ET168" s="415">
        <f t="shared" si="2340"/>
        <v>0</v>
      </c>
      <c r="EU168" s="415">
        <f t="shared" si="2341"/>
        <v>0</v>
      </c>
      <c r="EV168" s="415">
        <f t="shared" si="2342"/>
        <v>1</v>
      </c>
      <c r="EW168" s="415">
        <f t="shared" si="2343"/>
        <v>0</v>
      </c>
      <c r="EX168" s="415">
        <f t="shared" si="2344"/>
        <v>0</v>
      </c>
      <c r="EY168" s="415">
        <f t="shared" si="2345"/>
        <v>1</v>
      </c>
      <c r="EZ168" s="415">
        <f t="shared" si="2346"/>
        <v>0</v>
      </c>
      <c r="FA168" s="415">
        <f t="shared" si="2347"/>
        <v>0</v>
      </c>
      <c r="FB168" s="415">
        <f t="shared" si="2348"/>
        <v>1</v>
      </c>
      <c r="FC168" s="415">
        <f t="shared" si="2349"/>
        <v>0</v>
      </c>
      <c r="FD168" s="415">
        <f t="shared" si="2350"/>
        <v>0</v>
      </c>
      <c r="FE168" s="416"/>
      <c r="FF168" s="413"/>
      <c r="FG168" s="413"/>
      <c r="FH168" s="413"/>
      <c r="FI168" s="413"/>
      <c r="FJ168" s="413"/>
      <c r="FK168" s="413"/>
      <c r="FL168" s="413"/>
      <c r="FM168" s="413"/>
      <c r="FN168" s="413"/>
      <c r="FO168" s="413"/>
      <c r="FP168" s="413"/>
      <c r="FQ168" s="413"/>
      <c r="FR168" s="413"/>
      <c r="FS168" s="413"/>
      <c r="FT168" s="413"/>
      <c r="FU168" s="413"/>
      <c r="FV168" s="413"/>
      <c r="FW168" s="413"/>
      <c r="FX168" s="413"/>
      <c r="FY168" s="413"/>
      <c r="FZ168" s="413"/>
      <c r="GA168" s="413"/>
      <c r="GB168" s="413"/>
      <c r="GC168" s="413"/>
      <c r="GD168" s="413"/>
      <c r="GE168" s="413"/>
      <c r="GF168" s="413"/>
      <c r="GG168" s="417"/>
      <c r="GH168" s="417"/>
      <c r="GI168" s="417"/>
      <c r="GJ168" s="417"/>
      <c r="GK168" s="417"/>
      <c r="GL168" s="417"/>
      <c r="GM168" s="417"/>
      <c r="GN168" s="417"/>
      <c r="GO168" s="417"/>
      <c r="GP168" s="417"/>
      <c r="GQ168" s="417"/>
      <c r="GR168" s="417"/>
      <c r="GS168" s="417"/>
      <c r="GT168" s="417"/>
      <c r="GU168" s="417"/>
      <c r="GV168" s="417"/>
      <c r="GW168" s="417"/>
      <c r="GX168" s="417"/>
      <c r="GY168" s="417"/>
      <c r="GZ168" s="417"/>
      <c r="HA168" s="417"/>
      <c r="HB168" s="417"/>
      <c r="HC168" s="417"/>
    </row>
    <row r="169" spans="1:211" s="347" customFormat="1" ht="15" customHeight="1" thickTop="1" x14ac:dyDescent="0.2">
      <c r="A169" s="192">
        <f>SWDATA!O154</f>
        <v>0</v>
      </c>
      <c r="B169" s="192">
        <f>SWDATA!M154</f>
        <v>0</v>
      </c>
      <c r="C169" s="201">
        <f>IF(AND(SWDATA!M154=1,SWDATA!Q154="promotions"),SWDATA!P154,0)</f>
        <v>0</v>
      </c>
      <c r="D169" s="200">
        <f>ROW(SWDATA!M154)</f>
        <v>154</v>
      </c>
      <c r="E169" s="202">
        <f t="shared" si="2351"/>
        <v>0</v>
      </c>
      <c r="F169" s="203">
        <f t="shared" si="2161"/>
        <v>1</v>
      </c>
      <c r="G169" s="192" t="str">
        <f t="shared" si="2162"/>
        <v/>
      </c>
      <c r="H169" s="311"/>
      <c r="I169" s="382"/>
      <c r="J169" s="237">
        <f t="shared" si="2163"/>
        <v>0</v>
      </c>
      <c r="K169" s="238" t="str">
        <f t="shared" si="2164"/>
        <v/>
      </c>
      <c r="L169" s="338"/>
      <c r="M169" s="340"/>
      <c r="N169" s="335" t="str">
        <f>IF(LEN(SWDATA!F154)=0,"",IF(LEN(SWDATA!G154)=0,"",IF($O$12="ID",MID(SWDATA!G154,FIND("|",SWDATA!G154)+1,FIND("~~",SWDATA!G154)-FIND("|",SWDATA!G154)-1),IF($O$12="Desc",RIGHT(SWDATA!G154,LEN(SWDATA!G154)-FIND("~~",SWDATA!G154)-1),RIGHT(SWDATA!G154,LEN(SWDATA!G154)-FIND("|",SWDATA!G154))))))</f>
        <v/>
      </c>
      <c r="O169" s="239" t="str">
        <f>IF(LEN(SWDATA!G154)=0,"",IF(LEN(SWDATA!H154)=0,"",IF($O$12="ID",MID(SWDATA!H154,FIND("|",SWDATA!H154)+1,FIND("~~",SWDATA!H154)-FIND("|",SWDATA!H154)-1),IF($O$12="Desc",RIGHT(SWDATA!H154,LEN(SWDATA!H154)-FIND("~~",SWDATA!H154)-1),RIGHT(SWDATA!H154,LEN(SWDATA!H154)-FIND("|",SWDATA!H154))))))</f>
        <v/>
      </c>
      <c r="P169" s="252" t="str">
        <f>IF(LEN(SWDATA!C154)=0,"",SWDATA!C154)</f>
        <v/>
      </c>
      <c r="Q169" s="310" t="str">
        <f t="shared" si="2120"/>
        <v/>
      </c>
      <c r="R169" s="223" t="s">
        <v>261</v>
      </c>
      <c r="S169" s="224" t="s">
        <v>485</v>
      </c>
      <c r="T169" s="224"/>
      <c r="U169" s="263" t="s">
        <v>583</v>
      </c>
      <c r="V169" s="205" t="s">
        <v>221</v>
      </c>
      <c r="W169" s="265">
        <f>IF(OR(Is_Loading,LEN($A169)=0),"",SWDATA!P154)</f>
        <v>0</v>
      </c>
      <c r="X169" s="266">
        <f>IF(OR(Is_Loading,LEN($A169)=0),"",SWDATA!Q154)</f>
        <v>0</v>
      </c>
      <c r="Y169" s="266">
        <f>IF(OR(Is_Loading,LEN($A169)=0),"",SWDATA!R154)</f>
        <v>0</v>
      </c>
      <c r="Z169" s="265" t="str">
        <f t="shared" ref="Z169" si="2354">IF($A169=0,"",CHOOSE($F169,SUM(W169:Y169),SUM(W169:Y169)/3,Y169))</f>
        <v/>
      </c>
      <c r="AA169" s="265">
        <f>IF(OR(Is_Loading,LEN($A169)=0),"",SWDATA!T154)</f>
        <v>0</v>
      </c>
      <c r="AB169" s="266">
        <f>IF(OR(Is_Loading,LEN($A169)=0),"",SWDATA!U154)</f>
        <v>0</v>
      </c>
      <c r="AC169" s="266">
        <f>IF(OR(Is_Loading,LEN($A169)=0),"",SWDATA!V154)</f>
        <v>0</v>
      </c>
      <c r="AD169" s="265" t="str">
        <f t="shared" si="2165"/>
        <v/>
      </c>
      <c r="AE169" s="265">
        <f>IF(OR(Is_Loading,LEN($A169)=0),"",SWDATA!X154)</f>
        <v>0</v>
      </c>
      <c r="AF169" s="266">
        <f>IF(OR(Is_Loading,LEN($A169)=0),"",SWDATA!Y154)</f>
        <v>0</v>
      </c>
      <c r="AG169" s="266">
        <f>IF(OR(Is_Loading,LEN($A169)=0),"",SWDATA!Z154)</f>
        <v>0</v>
      </c>
      <c r="AH169" s="265" t="str">
        <f t="shared" si="2166"/>
        <v/>
      </c>
      <c r="AI169" s="265">
        <f>IF(OR(Is_Loading,LEN($A169)=0),"",SWDATA!AB154)</f>
        <v>0</v>
      </c>
      <c r="AJ169" s="266">
        <f>IF(OR(Is_Loading,LEN($A169)=0),"",SWDATA!AC154)</f>
        <v>0</v>
      </c>
      <c r="AK169" s="266">
        <f>IF(OR(Is_Loading,LEN($A169)=0),"",SWDATA!AD154)</f>
        <v>0</v>
      </c>
      <c r="AL169" s="265" t="str">
        <f t="shared" si="2167"/>
        <v/>
      </c>
      <c r="AM169" s="265">
        <f>IF(OR(Is_Loading,LEN($A169)=0),"",SWDATA!AF154)</f>
        <v>0</v>
      </c>
      <c r="AN169" s="266">
        <f>IF(OR(Is_Loading,LEN($A169)=0),"",SWDATA!AG154)</f>
        <v>0</v>
      </c>
      <c r="AO169" s="320">
        <f>IF(OR(Is_Loading,LEN($A169)=0),"",SWDATA!AH154)</f>
        <v>0</v>
      </c>
      <c r="AP169" s="317" t="str">
        <f t="shared" si="2168"/>
        <v/>
      </c>
      <c r="AQ169" s="265">
        <f>IF(OR(Is_Loading,LEN($A169)=0),"",SWDATA!AJ154)</f>
        <v>0</v>
      </c>
      <c r="AR169" s="266">
        <f>IF(OR(Is_Loading,LEN($A169)=0),"",SWDATA!AK154)</f>
        <v>0</v>
      </c>
      <c r="AS169" s="266">
        <f>IF(OR(Is_Loading,LEN($A169)=0),"",SWDATA!AL154)</f>
        <v>0</v>
      </c>
      <c r="AT169" s="265" t="str">
        <f t="shared" si="2169"/>
        <v/>
      </c>
      <c r="AU169" s="265">
        <f>IF(OR(Is_Loading,LEN($A169)=0),"",SWDATA!AN154)</f>
        <v>0</v>
      </c>
      <c r="AV169" s="266">
        <f>IF(OR(Is_Loading,LEN($A169)=0),"",SWDATA!AO154)</f>
        <v>0</v>
      </c>
      <c r="AW169" s="266">
        <f>IF(OR(Is_Loading,LEN($A169)=0),"",SWDATA!AP154)</f>
        <v>0</v>
      </c>
      <c r="AX169" s="265" t="str">
        <f t="shared" si="2170"/>
        <v/>
      </c>
      <c r="AY169" s="265">
        <f>IF(OR(Is_Loading,LEN($A169)=0),"",SWDATA!AR154)</f>
        <v>0</v>
      </c>
      <c r="AZ169" s="266">
        <f>IF(OR(Is_Loading,LEN($A169)=0),"",SWDATA!AS154)</f>
        <v>0</v>
      </c>
      <c r="BA169" s="266">
        <f>IF(OR(Is_Loading,LEN($A169)=0),"",SWDATA!AT154)</f>
        <v>0</v>
      </c>
      <c r="BB169" s="265" t="str">
        <f t="shared" si="2171"/>
        <v/>
      </c>
      <c r="BC169" s="265">
        <f>IF(OR(Is_Loading,LEN($A169)=0),"",SWDATA!AV154)</f>
        <v>0</v>
      </c>
      <c r="BD169" s="266">
        <f>IF(OR(Is_Loading,LEN($A169)=0),"",SWDATA!AW154)</f>
        <v>0</v>
      </c>
      <c r="BE169" s="320">
        <f>IF(OR(Is_Loading,LEN($A169)=0),"",SWDATA!AX154)</f>
        <v>0</v>
      </c>
      <c r="BF169" s="317" t="str">
        <f t="shared" si="2172"/>
        <v/>
      </c>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s="201"/>
      <c r="CO169" s="201"/>
      <c r="CP169" s="201"/>
      <c r="CQ169" s="201"/>
      <c r="CR169" s="201"/>
      <c r="CS169" s="201"/>
      <c r="CT169" s="201"/>
      <c r="CU169" s="201"/>
      <c r="CV169" s="201"/>
      <c r="CW169" s="201"/>
      <c r="CX169" s="201"/>
      <c r="CY169" s="201"/>
      <c r="CZ169" s="201"/>
      <c r="DA169" s="201"/>
      <c r="DB169" s="201"/>
      <c r="DC169" s="201"/>
      <c r="DD169" s="201"/>
      <c r="DE169" s="201"/>
      <c r="DF169" s="201"/>
      <c r="DG169" s="201"/>
      <c r="DH169" s="201"/>
      <c r="DI169" s="201"/>
      <c r="DJ169" s="201"/>
      <c r="DK169" s="201"/>
      <c r="DL169" s="201"/>
      <c r="DM169" s="201"/>
      <c r="DN169" s="201"/>
      <c r="DO169" s="374"/>
      <c r="DP169" s="374"/>
      <c r="DQ169" s="374"/>
      <c r="DR169" s="374"/>
      <c r="DS169" s="361"/>
      <c r="DT169" s="375"/>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77"/>
      <c r="FF169" s="361"/>
      <c r="FG169" s="361"/>
      <c r="FH169" s="361"/>
      <c r="FI169" s="361"/>
      <c r="FJ169" s="361"/>
      <c r="FK169" s="361"/>
      <c r="FL169" s="361"/>
      <c r="FM169" s="361"/>
      <c r="FN169" s="361"/>
      <c r="FO169" s="361"/>
      <c r="FP169" s="361"/>
      <c r="FQ169" s="361"/>
      <c r="FR169" s="361"/>
      <c r="FS169" s="361"/>
      <c r="FT169" s="361"/>
      <c r="FU169" s="361"/>
      <c r="FV169" s="361"/>
      <c r="FW169" s="361"/>
      <c r="FX169" s="361"/>
      <c r="FY169" s="361"/>
      <c r="FZ169" s="361"/>
      <c r="GA169" s="361"/>
      <c r="GB169" s="361"/>
      <c r="GC169" s="361"/>
      <c r="GD169" s="361"/>
      <c r="GE169" s="361"/>
      <c r="GF169" s="361"/>
      <c r="GG169" s="297"/>
      <c r="GH169" s="297"/>
      <c r="GI169" s="297"/>
      <c r="GJ169" s="297"/>
      <c r="GK169" s="297"/>
      <c r="GL169" s="297"/>
      <c r="GM169" s="297"/>
      <c r="GN169" s="297"/>
      <c r="GO169" s="297"/>
      <c r="GP169" s="297"/>
      <c r="GQ169" s="297"/>
      <c r="GR169" s="297"/>
      <c r="GS169" s="297"/>
      <c r="GT169" s="297"/>
      <c r="GU169" s="297"/>
      <c r="GV169" s="297"/>
      <c r="GW169" s="297"/>
      <c r="GX169" s="297"/>
      <c r="GY169" s="297"/>
      <c r="GZ169" s="297"/>
      <c r="HA169" s="297"/>
      <c r="HB169" s="297"/>
      <c r="HC169" s="297"/>
    </row>
    <row r="170" spans="1:211" s="347" customFormat="1" ht="15" customHeight="1" x14ac:dyDescent="0.2">
      <c r="A170" s="192">
        <f>SWDATA!O155</f>
        <v>0</v>
      </c>
      <c r="B170" s="192">
        <f>SWDATA!M155</f>
        <v>0</v>
      </c>
      <c r="C170" s="201">
        <f>IF(AND(SWDATA!M155=1,SWDATA!Q155="promotions"),SWDATA!P155,0)</f>
        <v>0</v>
      </c>
      <c r="D170" s="200">
        <f>ROW(SWDATA!M155)</f>
        <v>155</v>
      </c>
      <c r="E170" s="202">
        <f t="shared" si="2351"/>
        <v>0</v>
      </c>
      <c r="F170" s="203">
        <f t="shared" si="2161"/>
        <v>1</v>
      </c>
      <c r="G170" s="192" t="str">
        <f t="shared" si="2162"/>
        <v/>
      </c>
      <c r="H170" s="204"/>
      <c r="I170" s="382"/>
      <c r="J170" s="237">
        <f t="shared" si="2163"/>
        <v>0</v>
      </c>
      <c r="K170" s="238" t="str">
        <f t="shared" si="2164"/>
        <v/>
      </c>
      <c r="L170" s="338"/>
      <c r="M170" s="341"/>
      <c r="N170" s="336" t="str">
        <f>IF(LEN(SWDATA!F155)=0,"",N169)</f>
        <v/>
      </c>
      <c r="O170" s="295" t="str">
        <f>IF(LEN(SWDATA!G155)=0,"",O169)</f>
        <v/>
      </c>
      <c r="P170" s="296" t="str">
        <f>IF(LEN(SWDATA!C155)=0,"",SWDATA!C155)</f>
        <v/>
      </c>
      <c r="Q170" s="310" t="str">
        <f t="shared" si="2120"/>
        <v/>
      </c>
      <c r="R170" s="223" t="s">
        <v>261</v>
      </c>
      <c r="S170" s="224" t="s">
        <v>485</v>
      </c>
      <c r="T170" s="224"/>
      <c r="U170" s="264" t="s">
        <v>580</v>
      </c>
      <c r="V170" s="205" t="s">
        <v>221</v>
      </c>
      <c r="W170" s="265">
        <f>IF(OR(Is_Loading,LEN($A170)=0),"",SWDATA!P155)</f>
        <v>0</v>
      </c>
      <c r="X170" s="266">
        <f>IF(OR(Is_Loading,LEN($A170)=0),"",SWDATA!Q155)</f>
        <v>0</v>
      </c>
      <c r="Y170" s="266">
        <f>IF(OR(Is_Loading,LEN($A170)=0),"",SWDATA!R155)</f>
        <v>0</v>
      </c>
      <c r="Z170" s="265" t="str">
        <f t="shared" ref="Z170:Z171" si="2355">IF($A170=0,"",CHOOSE($F170,SUM(W170:Y170),SUM(W170:Y170)/3,Y170))</f>
        <v/>
      </c>
      <c r="AA170" s="265">
        <f>IF(OR(Is_Loading,LEN($A170)=0),"",SWDATA!T155)</f>
        <v>0</v>
      </c>
      <c r="AB170" s="266">
        <f>IF(OR(Is_Loading,LEN($A170)=0),"",SWDATA!U155)</f>
        <v>0</v>
      </c>
      <c r="AC170" s="266">
        <f>IF(OR(Is_Loading,LEN($A170)=0),"",SWDATA!V155)</f>
        <v>0</v>
      </c>
      <c r="AD170" s="265" t="str">
        <f t="shared" si="2165"/>
        <v/>
      </c>
      <c r="AE170" s="265">
        <f>IF(OR(Is_Loading,LEN($A170)=0),"",SWDATA!X155)</f>
        <v>0</v>
      </c>
      <c r="AF170" s="266">
        <f>IF(OR(Is_Loading,LEN($A170)=0),"",SWDATA!Y155)</f>
        <v>0</v>
      </c>
      <c r="AG170" s="266">
        <f>IF(OR(Is_Loading,LEN($A170)=0),"",SWDATA!Z155)</f>
        <v>0</v>
      </c>
      <c r="AH170" s="265" t="str">
        <f t="shared" si="2166"/>
        <v/>
      </c>
      <c r="AI170" s="265">
        <f>IF(OR(Is_Loading,LEN($A170)=0),"",SWDATA!AB155)</f>
        <v>0</v>
      </c>
      <c r="AJ170" s="266">
        <f>IF(OR(Is_Loading,LEN($A170)=0),"",SWDATA!AC155)</f>
        <v>0</v>
      </c>
      <c r="AK170" s="266">
        <f>IF(OR(Is_Loading,LEN($A170)=0),"",SWDATA!AD155)</f>
        <v>0</v>
      </c>
      <c r="AL170" s="265" t="str">
        <f t="shared" si="2167"/>
        <v/>
      </c>
      <c r="AM170" s="265">
        <f>IF(OR(Is_Loading,LEN($A170)=0),"",SWDATA!AF155)</f>
        <v>0</v>
      </c>
      <c r="AN170" s="266">
        <f>IF(OR(Is_Loading,LEN($A170)=0),"",SWDATA!AG155)</f>
        <v>0</v>
      </c>
      <c r="AO170" s="320">
        <f>IF(OR(Is_Loading,LEN($A170)=0),"",SWDATA!AH155)</f>
        <v>0</v>
      </c>
      <c r="AP170" s="317" t="str">
        <f t="shared" si="2168"/>
        <v/>
      </c>
      <c r="AQ170" s="265">
        <f>IF(OR(Is_Loading,LEN($A170)=0),"",SWDATA!AJ155)</f>
        <v>0</v>
      </c>
      <c r="AR170" s="266">
        <f>IF(OR(Is_Loading,LEN($A170)=0),"",SWDATA!AK155)</f>
        <v>0</v>
      </c>
      <c r="AS170" s="266">
        <f>IF(OR(Is_Loading,LEN($A170)=0),"",SWDATA!AL155)</f>
        <v>0</v>
      </c>
      <c r="AT170" s="265" t="str">
        <f t="shared" si="2169"/>
        <v/>
      </c>
      <c r="AU170" s="265">
        <f>IF(OR(Is_Loading,LEN($A170)=0),"",SWDATA!AN155)</f>
        <v>0</v>
      </c>
      <c r="AV170" s="266">
        <f>IF(OR(Is_Loading,LEN($A170)=0),"",SWDATA!AO155)</f>
        <v>0</v>
      </c>
      <c r="AW170" s="266">
        <f>IF(OR(Is_Loading,LEN($A170)=0),"",SWDATA!AP155)</f>
        <v>0</v>
      </c>
      <c r="AX170" s="265" t="str">
        <f t="shared" si="2170"/>
        <v/>
      </c>
      <c r="AY170" s="265">
        <f>IF(OR(Is_Loading,LEN($A170)=0),"",SWDATA!AR155)</f>
        <v>0</v>
      </c>
      <c r="AZ170" s="266">
        <f>IF(OR(Is_Loading,LEN($A170)=0),"",SWDATA!AS155)</f>
        <v>0</v>
      </c>
      <c r="BA170" s="266">
        <f>IF(OR(Is_Loading,LEN($A170)=0),"",SWDATA!AT155)</f>
        <v>0</v>
      </c>
      <c r="BB170" s="265" t="str">
        <f t="shared" si="2171"/>
        <v/>
      </c>
      <c r="BC170" s="265">
        <f>IF(OR(Is_Loading,LEN($A170)=0),"",SWDATA!AV155)</f>
        <v>0</v>
      </c>
      <c r="BD170" s="266">
        <f>IF(OR(Is_Loading,LEN($A170)=0),"",SWDATA!AW155)</f>
        <v>0</v>
      </c>
      <c r="BE170" s="320">
        <f>IF(OR(Is_Loading,LEN($A170)=0),"",SWDATA!AX155)</f>
        <v>0</v>
      </c>
      <c r="BF170" s="317" t="str">
        <f t="shared" si="2172"/>
        <v/>
      </c>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s="201"/>
      <c r="CO170" s="201"/>
      <c r="CP170" s="201"/>
      <c r="CQ170" s="201"/>
      <c r="CR170" s="201"/>
      <c r="CS170" s="201"/>
      <c r="CT170" s="201"/>
      <c r="CU170" s="201"/>
      <c r="CV170" s="201"/>
      <c r="CW170" s="201"/>
      <c r="CX170" s="201"/>
      <c r="CY170" s="201"/>
      <c r="CZ170" s="201"/>
      <c r="DA170" s="201"/>
      <c r="DB170" s="201"/>
      <c r="DC170" s="201"/>
      <c r="DD170" s="201"/>
      <c r="DE170" s="201"/>
      <c r="DF170" s="201"/>
      <c r="DG170" s="201"/>
      <c r="DH170" s="201"/>
      <c r="DI170" s="201"/>
      <c r="DJ170" s="201"/>
      <c r="DK170" s="201"/>
      <c r="DL170" s="201"/>
      <c r="DM170" s="201"/>
      <c r="DN170" s="201"/>
      <c r="DO170" s="374"/>
      <c r="DP170" s="374"/>
      <c r="DQ170" s="374"/>
      <c r="DR170" s="374"/>
      <c r="DS170" s="361"/>
      <c r="DT170" s="361"/>
      <c r="DU170" s="364">
        <f t="shared" ref="DU170" si="2356">COLUMN(W168)</f>
        <v>23</v>
      </c>
      <c r="DV170" s="364">
        <f t="shared" ref="DV170" si="2357">SUM(DU170)+DV171+1</f>
        <v>24</v>
      </c>
      <c r="DW170" s="364">
        <f t="shared" ref="DW170" si="2358">SUM(DV170)+DW171+1</f>
        <v>25</v>
      </c>
      <c r="DX170" s="364">
        <f t="shared" ref="DX170" si="2359">SUM(DW170)+DX171+1</f>
        <v>27</v>
      </c>
      <c r="DY170" s="364">
        <f t="shared" ref="DY170" si="2360">SUM(DX170)+DY171+1</f>
        <v>28</v>
      </c>
      <c r="DZ170" s="364">
        <f t="shared" ref="DZ170" si="2361">SUM(DY170)+DZ171+1</f>
        <v>29</v>
      </c>
      <c r="EA170" s="364">
        <f t="shared" ref="EA170" si="2362">SUM(DZ170)+EA171+1</f>
        <v>31</v>
      </c>
      <c r="EB170" s="364">
        <f t="shared" ref="EB170" si="2363">SUM(EA170)+EB171+1</f>
        <v>32</v>
      </c>
      <c r="EC170" s="364">
        <f t="shared" ref="EC170" si="2364">SUM(EB170)+EC171+1</f>
        <v>33</v>
      </c>
      <c r="ED170" s="364">
        <f t="shared" ref="ED170" si="2365">SUM(EC170)+ED171+1</f>
        <v>35</v>
      </c>
      <c r="EE170" s="364">
        <f t="shared" ref="EE170" si="2366">SUM(ED170)+EE171+1</f>
        <v>36</v>
      </c>
      <c r="EF170" s="364">
        <f t="shared" ref="EF170" si="2367">SUM(EE170)+EF171+1</f>
        <v>37</v>
      </c>
      <c r="EG170" s="364">
        <f t="shared" ref="EG170" si="2368">SUM(EF170)+EG171+1</f>
        <v>39</v>
      </c>
      <c r="EH170" s="364">
        <f t="shared" ref="EH170" si="2369">SUM(EG170)+EH171+1</f>
        <v>40</v>
      </c>
      <c r="EI170" s="364">
        <f t="shared" ref="EI170" si="2370">SUM(EH170)+EI171+1</f>
        <v>41</v>
      </c>
      <c r="EJ170" s="364">
        <f t="shared" ref="EJ170" si="2371">SUM(EI170)+EJ171+1</f>
        <v>43</v>
      </c>
      <c r="EK170" s="364">
        <f t="shared" ref="EK170" si="2372">SUM(EJ170)+EK171+1</f>
        <v>44</v>
      </c>
      <c r="EL170" s="364">
        <f t="shared" ref="EL170" si="2373">SUM(EK170)+EL171+1</f>
        <v>45</v>
      </c>
      <c r="EM170" s="364">
        <f t="shared" ref="EM170" si="2374">SUM(EL170)+EM171+1</f>
        <v>47</v>
      </c>
      <c r="EN170" s="364">
        <f t="shared" ref="EN170" si="2375">SUM(EM170)+EN171+1</f>
        <v>48</v>
      </c>
      <c r="EO170" s="364">
        <f t="shared" ref="EO170" si="2376">SUM(EN170)+EO171+1</f>
        <v>49</v>
      </c>
      <c r="EP170" s="364">
        <f t="shared" ref="EP170" si="2377">SUM(EO170)+EP171+1</f>
        <v>51</v>
      </c>
      <c r="EQ170" s="364">
        <f t="shared" ref="EQ170" si="2378">SUM(EP170)+EQ171+1</f>
        <v>52</v>
      </c>
      <c r="ER170" s="364">
        <f t="shared" ref="ER170" si="2379">SUM(EQ170)+ER171+1</f>
        <v>53</v>
      </c>
      <c r="ES170" s="364">
        <f t="shared" ref="ES170" si="2380">SUM(ER170)+ES171+1</f>
        <v>55</v>
      </c>
      <c r="ET170" s="364">
        <f t="shared" ref="ET170" si="2381">SUM(ES170)+ET171+1</f>
        <v>56</v>
      </c>
      <c r="EU170" s="364">
        <f t="shared" ref="EU170" si="2382">SUM(ET170)+EU171+1</f>
        <v>57</v>
      </c>
      <c r="EV170" s="364">
        <f t="shared" ref="EV170" si="2383">SUM(EU170)+EV171+1</f>
        <v>59</v>
      </c>
      <c r="EW170" s="364">
        <f t="shared" ref="EW170" si="2384">SUM(EV170)+EW171+1</f>
        <v>60</v>
      </c>
      <c r="EX170" s="364">
        <f t="shared" ref="EX170" si="2385">SUM(EW170)+EX171+1</f>
        <v>61</v>
      </c>
      <c r="EY170" s="364">
        <f t="shared" ref="EY170" si="2386">SUM(EX170)+EY171+1</f>
        <v>63</v>
      </c>
      <c r="EZ170" s="364">
        <f t="shared" ref="EZ170" si="2387">SUM(EY170)+EZ171+1</f>
        <v>64</v>
      </c>
      <c r="FA170" s="364">
        <f t="shared" ref="FA170" si="2388">SUM(EZ170)+FA171+1</f>
        <v>65</v>
      </c>
      <c r="FB170" s="364">
        <f t="shared" ref="FB170" si="2389">SUM(FA170)+FB171+1</f>
        <v>67</v>
      </c>
      <c r="FC170" s="364">
        <f t="shared" ref="FC170" si="2390">SUM(FB170)+FC171+1</f>
        <v>68</v>
      </c>
      <c r="FD170" s="364">
        <f t="shared" ref="FD170" si="2391">SUM(FC170)+FD171+1</f>
        <v>69</v>
      </c>
      <c r="FE170" s="361"/>
      <c r="FF170" s="361"/>
      <c r="FG170" s="361"/>
      <c r="FH170" s="361"/>
      <c r="FI170" s="361"/>
      <c r="FJ170" s="361"/>
      <c r="FK170" s="361"/>
      <c r="FL170" s="361"/>
      <c r="FM170" s="361"/>
      <c r="FN170" s="361"/>
      <c r="FO170" s="361"/>
      <c r="FP170" s="361"/>
      <c r="FQ170" s="361"/>
      <c r="FR170" s="361"/>
      <c r="FS170" s="361"/>
      <c r="FT170" s="361"/>
      <c r="FU170" s="361"/>
      <c r="FV170" s="361"/>
      <c r="FW170" s="361"/>
      <c r="FX170" s="361"/>
      <c r="FY170" s="361"/>
      <c r="FZ170" s="361"/>
      <c r="GA170" s="361"/>
      <c r="GB170" s="361"/>
      <c r="GC170" s="361"/>
      <c r="GD170" s="361"/>
      <c r="GE170" s="361"/>
      <c r="GF170" s="361"/>
      <c r="GG170" s="297"/>
      <c r="GH170" s="297"/>
      <c r="GI170" s="297"/>
      <c r="GJ170" s="297"/>
      <c r="GK170" s="297"/>
      <c r="GL170" s="297"/>
      <c r="GM170" s="297"/>
      <c r="GN170" s="297"/>
      <c r="GO170" s="297"/>
      <c r="GP170" s="297"/>
      <c r="GQ170" s="297"/>
      <c r="GR170" s="297"/>
      <c r="GS170" s="297"/>
      <c r="GT170" s="297"/>
      <c r="GU170" s="297"/>
      <c r="GV170" s="297"/>
      <c r="GW170" s="297"/>
      <c r="GX170" s="297"/>
      <c r="GY170" s="297"/>
      <c r="GZ170" s="297"/>
    </row>
    <row r="171" spans="1:211" s="347" customFormat="1" ht="15" customHeight="1" thickBot="1" x14ac:dyDescent="0.25">
      <c r="A171" s="192">
        <f>SWDATA!O156</f>
        <v>0</v>
      </c>
      <c r="B171" s="192">
        <f>SWDATA!M156</f>
        <v>0</v>
      </c>
      <c r="C171" s="201">
        <f>IF(AND(SWDATA!M156=1,SWDATA!Q156="promotions"),SWDATA!P156,0)</f>
        <v>0</v>
      </c>
      <c r="D171" s="200">
        <f>ROW(SWDATA!M156)</f>
        <v>156</v>
      </c>
      <c r="E171" s="202">
        <f ca="1">IF(AND(B171=1,UPPER(HLOOKUP(D171,'Metrics &amp; Attributes View'!$13:$31,19,0))="SBOM"),1,0)</f>
        <v>0</v>
      </c>
      <c r="F171" s="203">
        <f t="shared" si="2161"/>
        <v>1</v>
      </c>
      <c r="G171" s="192" t="str">
        <f t="shared" si="2162"/>
        <v/>
      </c>
      <c r="H171" s="204"/>
      <c r="I171" s="382"/>
      <c r="J171" s="237">
        <f t="shared" si="2163"/>
        <v>0</v>
      </c>
      <c r="K171" s="238" t="str">
        <f t="shared" si="2164"/>
        <v/>
      </c>
      <c r="L171" s="338"/>
      <c r="M171" s="342"/>
      <c r="N171" s="336" t="str">
        <f>IF(LEN(SWDATA!F156)=0,"",N170)</f>
        <v/>
      </c>
      <c r="O171" s="295" t="str">
        <f>IF(LEN(SWDATA!G156)=0,"",O170)</f>
        <v/>
      </c>
      <c r="P171" s="296" t="str">
        <f>IF(LEN(SWDATA!C156)=0,"",SWDATA!C156)</f>
        <v/>
      </c>
      <c r="Q171" s="310" t="str">
        <f t="shared" si="2120"/>
        <v/>
      </c>
      <c r="R171" s="223" t="s">
        <v>262</v>
      </c>
      <c r="S171" s="224" t="s">
        <v>579</v>
      </c>
      <c r="T171" s="224"/>
      <c r="U171" s="263" t="s">
        <v>591</v>
      </c>
      <c r="V171" s="205" t="s">
        <v>221</v>
      </c>
      <c r="W171" s="265">
        <f>IF(OR(Is_Loading,LEN($A171)=0),"",SWDATA!P156)</f>
        <v>0</v>
      </c>
      <c r="X171" s="266">
        <f>IF(OR(Is_Loading,LEN($A171)=0),"",SWDATA!Q156)</f>
        <v>0</v>
      </c>
      <c r="Y171" s="266">
        <f>IF(OR(Is_Loading,LEN($A171)=0),"",SWDATA!R156)</f>
        <v>0</v>
      </c>
      <c r="Z171" s="265" t="str">
        <f t="shared" si="2355"/>
        <v/>
      </c>
      <c r="AA171" s="265">
        <f>IF(OR(Is_Loading,LEN($A171)=0),"",SWDATA!T156)</f>
        <v>0</v>
      </c>
      <c r="AB171" s="266">
        <f>IF(OR(Is_Loading,LEN($A171)=0),"",SWDATA!U156)</f>
        <v>0</v>
      </c>
      <c r="AC171" s="266">
        <f>IF(OR(Is_Loading,LEN($A171)=0),"",SWDATA!V156)</f>
        <v>0</v>
      </c>
      <c r="AD171" s="265" t="str">
        <f t="shared" si="2165"/>
        <v/>
      </c>
      <c r="AE171" s="265">
        <f>IF(OR(Is_Loading,LEN($A171)=0),"",SWDATA!X156)</f>
        <v>0</v>
      </c>
      <c r="AF171" s="266">
        <f>IF(OR(Is_Loading,LEN($A171)=0),"",SWDATA!Y156)</f>
        <v>0</v>
      </c>
      <c r="AG171" s="266">
        <f>IF(OR(Is_Loading,LEN($A171)=0),"",SWDATA!Z156)</f>
        <v>0</v>
      </c>
      <c r="AH171" s="265" t="str">
        <f t="shared" si="2166"/>
        <v/>
      </c>
      <c r="AI171" s="265">
        <f>IF(OR(Is_Loading,LEN($A171)=0),"",SWDATA!AB156)</f>
        <v>0</v>
      </c>
      <c r="AJ171" s="266">
        <f>IF(OR(Is_Loading,LEN($A171)=0),"",SWDATA!AC156)</f>
        <v>0</v>
      </c>
      <c r="AK171" s="266">
        <f>IF(OR(Is_Loading,LEN($A171)=0),"",SWDATA!AD156)</f>
        <v>0</v>
      </c>
      <c r="AL171" s="265" t="str">
        <f t="shared" si="2167"/>
        <v/>
      </c>
      <c r="AM171" s="265">
        <f>IF(OR(Is_Loading,LEN($A171)=0),"",SWDATA!AF156)</f>
        <v>0</v>
      </c>
      <c r="AN171" s="266">
        <f>IF(OR(Is_Loading,LEN($A171)=0),"",SWDATA!AG156)</f>
        <v>0</v>
      </c>
      <c r="AO171" s="320">
        <f>IF(OR(Is_Loading,LEN($A171)=0),"",SWDATA!AH156)</f>
        <v>0</v>
      </c>
      <c r="AP171" s="317" t="str">
        <f t="shared" si="2168"/>
        <v/>
      </c>
      <c r="AQ171" s="265">
        <f>IF(OR(Is_Loading,LEN($A171)=0),"",SWDATA!AJ156)</f>
        <v>0</v>
      </c>
      <c r="AR171" s="266">
        <f>IF(OR(Is_Loading,LEN($A171)=0),"",SWDATA!AK156)</f>
        <v>0</v>
      </c>
      <c r="AS171" s="266">
        <f>IF(OR(Is_Loading,LEN($A171)=0),"",SWDATA!AL156)</f>
        <v>0</v>
      </c>
      <c r="AT171" s="265" t="str">
        <f t="shared" si="2169"/>
        <v/>
      </c>
      <c r="AU171" s="265">
        <f>IF(OR(Is_Loading,LEN($A171)=0),"",SWDATA!AN156)</f>
        <v>0</v>
      </c>
      <c r="AV171" s="266">
        <f>IF(OR(Is_Loading,LEN($A171)=0),"",SWDATA!AO156)</f>
        <v>0</v>
      </c>
      <c r="AW171" s="266">
        <f>IF(OR(Is_Loading,LEN($A171)=0),"",SWDATA!AP156)</f>
        <v>0</v>
      </c>
      <c r="AX171" s="265" t="str">
        <f t="shared" si="2170"/>
        <v/>
      </c>
      <c r="AY171" s="265">
        <f>IF(OR(Is_Loading,LEN($A171)=0),"",SWDATA!AR156)</f>
        <v>0</v>
      </c>
      <c r="AZ171" s="266">
        <f>IF(OR(Is_Loading,LEN($A171)=0),"",SWDATA!AS156)</f>
        <v>0</v>
      </c>
      <c r="BA171" s="266">
        <f>IF(OR(Is_Loading,LEN($A171)=0),"",SWDATA!AT156)</f>
        <v>0</v>
      </c>
      <c r="BB171" s="265" t="str">
        <f t="shared" si="2171"/>
        <v/>
      </c>
      <c r="BC171" s="265">
        <f>IF(OR(Is_Loading,LEN($A171)=0),"",SWDATA!AV156)</f>
        <v>0</v>
      </c>
      <c r="BD171" s="266">
        <f>IF(OR(Is_Loading,LEN($A171)=0),"",SWDATA!AW156)</f>
        <v>0</v>
      </c>
      <c r="BE171" s="320">
        <f>IF(OR(Is_Loading,LEN($A171)=0),"",SWDATA!AX156)</f>
        <v>0</v>
      </c>
      <c r="BF171" s="317" t="str">
        <f t="shared" si="2172"/>
        <v/>
      </c>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s="201"/>
      <c r="CO171" s="201"/>
      <c r="CP171" s="201"/>
      <c r="CQ171" s="201"/>
      <c r="CR171" s="201"/>
      <c r="CS171" s="201"/>
      <c r="CT171" s="201"/>
      <c r="CU171" s="201"/>
      <c r="CV171" s="201"/>
      <c r="CW171" s="201"/>
      <c r="CX171" s="201"/>
      <c r="CY171" s="201"/>
      <c r="CZ171" s="201"/>
      <c r="DA171" s="201"/>
      <c r="DB171" s="201"/>
      <c r="DC171" s="201"/>
      <c r="DD171" s="201"/>
      <c r="DE171" s="201"/>
      <c r="DF171" s="201"/>
      <c r="DG171" s="201"/>
      <c r="DH171" s="201"/>
      <c r="DI171" s="201"/>
      <c r="DJ171" s="201"/>
      <c r="DK171" s="201"/>
      <c r="DL171" s="201"/>
      <c r="DM171" s="201"/>
      <c r="DN171" s="201"/>
      <c r="DO171" s="374"/>
      <c r="DP171" s="374"/>
      <c r="DQ171" s="374"/>
      <c r="DR171" s="374"/>
      <c r="DS171" s="361"/>
      <c r="DT171" s="375"/>
      <c r="DU171" s="364"/>
      <c r="DV171" s="364"/>
      <c r="DW171" s="364"/>
      <c r="DX171" s="364">
        <v>1</v>
      </c>
      <c r="DY171" s="364">
        <f t="shared" ref="DY171:DY173" si="2392">DV171</f>
        <v>0</v>
      </c>
      <c r="DZ171" s="364">
        <f t="shared" ref="DZ171:DZ173" si="2393">DW171</f>
        <v>0</v>
      </c>
      <c r="EA171" s="364">
        <f t="shared" ref="EA171:EA173" si="2394">DX171</f>
        <v>1</v>
      </c>
      <c r="EB171" s="364">
        <f t="shared" ref="EB171:EB173" si="2395">DY171</f>
        <v>0</v>
      </c>
      <c r="EC171" s="364">
        <f t="shared" ref="EC171:EC173" si="2396">DZ171</f>
        <v>0</v>
      </c>
      <c r="ED171" s="364">
        <f t="shared" ref="ED171:ED173" si="2397">EA171</f>
        <v>1</v>
      </c>
      <c r="EE171" s="364">
        <f t="shared" ref="EE171:EE173" si="2398">EB171</f>
        <v>0</v>
      </c>
      <c r="EF171" s="364">
        <f t="shared" ref="EF171:EF173" si="2399">EC171</f>
        <v>0</v>
      </c>
      <c r="EG171" s="364">
        <f t="shared" ref="EG171:EG173" si="2400">ED171</f>
        <v>1</v>
      </c>
      <c r="EH171" s="364">
        <f t="shared" ref="EH171:EH173" si="2401">EE171</f>
        <v>0</v>
      </c>
      <c r="EI171" s="364">
        <f t="shared" ref="EI171:EI173" si="2402">EF171</f>
        <v>0</v>
      </c>
      <c r="EJ171" s="364">
        <f t="shared" ref="EJ171:EJ173" si="2403">EG171</f>
        <v>1</v>
      </c>
      <c r="EK171" s="364">
        <f t="shared" ref="EK171:EK173" si="2404">EH171</f>
        <v>0</v>
      </c>
      <c r="EL171" s="364">
        <f t="shared" ref="EL171:EL173" si="2405">EI171</f>
        <v>0</v>
      </c>
      <c r="EM171" s="364">
        <f t="shared" ref="EM171:EM173" si="2406">EJ171</f>
        <v>1</v>
      </c>
      <c r="EN171" s="364">
        <f t="shared" ref="EN171:EN173" si="2407">EK171</f>
        <v>0</v>
      </c>
      <c r="EO171" s="364">
        <f t="shared" ref="EO171:EO173" si="2408">EL171</f>
        <v>0</v>
      </c>
      <c r="EP171" s="364">
        <f t="shared" ref="EP171:EP173" si="2409">EM171</f>
        <v>1</v>
      </c>
      <c r="EQ171" s="364">
        <f t="shared" ref="EQ171:EQ173" si="2410">EN171</f>
        <v>0</v>
      </c>
      <c r="ER171" s="364">
        <f t="shared" ref="ER171:ER173" si="2411">EO171</f>
        <v>0</v>
      </c>
      <c r="ES171" s="364">
        <f t="shared" ref="ES171:ES173" si="2412">EP171</f>
        <v>1</v>
      </c>
      <c r="ET171" s="364">
        <f t="shared" ref="ET171:ET173" si="2413">EQ171</f>
        <v>0</v>
      </c>
      <c r="EU171" s="364">
        <f t="shared" ref="EU171:EU173" si="2414">ER171</f>
        <v>0</v>
      </c>
      <c r="EV171" s="364">
        <f t="shared" ref="EV171:EV173" si="2415">ES171</f>
        <v>1</v>
      </c>
      <c r="EW171" s="364">
        <f t="shared" ref="EW171:EW173" si="2416">ET171</f>
        <v>0</v>
      </c>
      <c r="EX171" s="364">
        <f t="shared" ref="EX171:EX173" si="2417">EU171</f>
        <v>0</v>
      </c>
      <c r="EY171" s="364">
        <f t="shared" ref="EY171:EY173" si="2418">EV171</f>
        <v>1</v>
      </c>
      <c r="EZ171" s="364">
        <f t="shared" ref="EZ171:EZ173" si="2419">EW171</f>
        <v>0</v>
      </c>
      <c r="FA171" s="364">
        <f t="shared" ref="FA171:FA173" si="2420">EX171</f>
        <v>0</v>
      </c>
      <c r="FB171" s="364">
        <f t="shared" ref="FB171:FB173" si="2421">EY171</f>
        <v>1</v>
      </c>
      <c r="FC171" s="364">
        <f t="shared" ref="FC171:FC173" si="2422">EZ171</f>
        <v>0</v>
      </c>
      <c r="FD171" s="364">
        <f t="shared" ref="FD171:FD173" si="2423">FA171</f>
        <v>0</v>
      </c>
      <c r="FE171" s="377"/>
      <c r="FF171" s="361"/>
      <c r="FG171" s="361"/>
      <c r="FH171" s="361"/>
      <c r="FI171" s="361"/>
      <c r="FJ171" s="361"/>
      <c r="FK171" s="361"/>
      <c r="FL171" s="361"/>
      <c r="FM171" s="361"/>
      <c r="FN171" s="361"/>
      <c r="FO171" s="361"/>
      <c r="FP171" s="361"/>
      <c r="FQ171" s="361"/>
      <c r="FR171" s="361"/>
      <c r="FS171" s="361"/>
      <c r="FT171" s="361"/>
      <c r="FU171" s="361"/>
      <c r="FV171" s="361"/>
      <c r="FW171" s="361"/>
      <c r="FX171" s="361"/>
      <c r="FY171" s="361"/>
      <c r="FZ171" s="361"/>
      <c r="GA171" s="361"/>
      <c r="GB171" s="361"/>
      <c r="GC171" s="361"/>
      <c r="GD171" s="361"/>
      <c r="GE171" s="361"/>
      <c r="GF171" s="361"/>
      <c r="GG171" s="297"/>
      <c r="GH171" s="297"/>
      <c r="GI171" s="297"/>
      <c r="GJ171" s="297"/>
      <c r="GK171" s="297"/>
      <c r="GL171" s="297"/>
      <c r="GM171" s="297"/>
      <c r="GN171" s="297"/>
      <c r="GO171" s="297"/>
      <c r="GP171" s="297"/>
      <c r="GQ171" s="297"/>
      <c r="GR171" s="297"/>
      <c r="GS171" s="297"/>
      <c r="GT171" s="297"/>
      <c r="GU171" s="297"/>
      <c r="GV171" s="297"/>
      <c r="GW171" s="297"/>
      <c r="GX171" s="297"/>
      <c r="GY171" s="297"/>
      <c r="GZ171" s="297"/>
      <c r="HA171" s="297"/>
      <c r="HB171" s="297"/>
      <c r="HC171" s="297"/>
    </row>
    <row r="172" spans="1:211" s="347" customFormat="1" ht="15" customHeight="1" thickTop="1" x14ac:dyDescent="0.2">
      <c r="A172" s="192">
        <f>SWDATA!O157</f>
        <v>0</v>
      </c>
      <c r="B172" s="192">
        <f>SWDATA!M157</f>
        <v>0</v>
      </c>
      <c r="C172" s="201">
        <f>IF(AND(SWDATA!M157=1,SWDATA!Q157="promotions"),SWDATA!P157,0)</f>
        <v>0</v>
      </c>
      <c r="D172" s="200">
        <f>ROW(SWDATA!M157)</f>
        <v>157</v>
      </c>
      <c r="E172" s="202">
        <f t="shared" ref="E172:E175" si="2424">B172</f>
        <v>0</v>
      </c>
      <c r="F172" s="203">
        <f t="shared" si="2161"/>
        <v>1</v>
      </c>
      <c r="G172" s="192" t="str">
        <f t="shared" si="2162"/>
        <v/>
      </c>
      <c r="H172" s="204"/>
      <c r="I172" s="382"/>
      <c r="J172" s="237">
        <f t="shared" si="2163"/>
        <v>0</v>
      </c>
      <c r="K172" s="238" t="str">
        <f t="shared" si="2164"/>
        <v/>
      </c>
      <c r="L172" s="338"/>
      <c r="M172" s="341"/>
      <c r="N172" s="336" t="str">
        <f>IF(LEN(SWDATA!F157)=0,"",N171)</f>
        <v/>
      </c>
      <c r="O172" s="295" t="str">
        <f>IF(LEN(SWDATA!G157)=0,"",O171)</f>
        <v/>
      </c>
      <c r="P172" s="296" t="str">
        <f>IF(LEN(SWDATA!C157)=0,"",SWDATA!C157)</f>
        <v/>
      </c>
      <c r="Q172" s="310" t="str">
        <f t="shared" si="2120"/>
        <v/>
      </c>
      <c r="R172" s="223" t="s">
        <v>261</v>
      </c>
      <c r="S172" s="224" t="s">
        <v>485</v>
      </c>
      <c r="T172" s="224"/>
      <c r="U172" s="264" t="s">
        <v>581</v>
      </c>
      <c r="V172" s="205" t="s">
        <v>221</v>
      </c>
      <c r="W172" s="265">
        <f>IF(OR(Is_Loading,LEN($A172)=0),"",SWDATA!P157)</f>
        <v>0</v>
      </c>
      <c r="X172" s="266">
        <f>IF(OR(Is_Loading,LEN($A172)=0),"",SWDATA!Q157)</f>
        <v>0</v>
      </c>
      <c r="Y172" s="266">
        <f>IF(OR(Is_Loading,LEN($A172)=0),"",SWDATA!R157)</f>
        <v>0</v>
      </c>
      <c r="Z172" s="265" t="str">
        <f t="shared" ref="Z172" si="2425">IF($A172=0,"",CHOOSE($F172,SUM(W172:Y172),SUM(W172:Y172)/3,Y172))</f>
        <v/>
      </c>
      <c r="AA172" s="265">
        <f>IF(OR(Is_Loading,LEN($A172)=0),"",SWDATA!T157)</f>
        <v>0</v>
      </c>
      <c r="AB172" s="266">
        <f>IF(OR(Is_Loading,LEN($A172)=0),"",SWDATA!U157)</f>
        <v>0</v>
      </c>
      <c r="AC172" s="266">
        <f>IF(OR(Is_Loading,LEN($A172)=0),"",SWDATA!V157)</f>
        <v>0</v>
      </c>
      <c r="AD172" s="265" t="str">
        <f t="shared" si="2165"/>
        <v/>
      </c>
      <c r="AE172" s="265">
        <f>IF(OR(Is_Loading,LEN($A172)=0),"",SWDATA!X157)</f>
        <v>0</v>
      </c>
      <c r="AF172" s="266">
        <f>IF(OR(Is_Loading,LEN($A172)=0),"",SWDATA!Y157)</f>
        <v>0</v>
      </c>
      <c r="AG172" s="266">
        <f>IF(OR(Is_Loading,LEN($A172)=0),"",SWDATA!Z157)</f>
        <v>0</v>
      </c>
      <c r="AH172" s="265" t="str">
        <f t="shared" si="2166"/>
        <v/>
      </c>
      <c r="AI172" s="265">
        <f>IF(OR(Is_Loading,LEN($A172)=0),"",SWDATA!AB157)</f>
        <v>0</v>
      </c>
      <c r="AJ172" s="266">
        <f>IF(OR(Is_Loading,LEN($A172)=0),"",SWDATA!AC157)</f>
        <v>0</v>
      </c>
      <c r="AK172" s="266">
        <f>IF(OR(Is_Loading,LEN($A172)=0),"",SWDATA!AD157)</f>
        <v>0</v>
      </c>
      <c r="AL172" s="265" t="str">
        <f t="shared" si="2167"/>
        <v/>
      </c>
      <c r="AM172" s="265">
        <f>IF(OR(Is_Loading,LEN($A172)=0),"",SWDATA!AF157)</f>
        <v>0</v>
      </c>
      <c r="AN172" s="266">
        <f>IF(OR(Is_Loading,LEN($A172)=0),"",SWDATA!AG157)</f>
        <v>0</v>
      </c>
      <c r="AO172" s="320">
        <f>IF(OR(Is_Loading,LEN($A172)=0),"",SWDATA!AH157)</f>
        <v>0</v>
      </c>
      <c r="AP172" s="317" t="str">
        <f t="shared" si="2168"/>
        <v/>
      </c>
      <c r="AQ172" s="265">
        <f>IF(OR(Is_Loading,LEN($A172)=0),"",SWDATA!AJ157)</f>
        <v>0</v>
      </c>
      <c r="AR172" s="266">
        <f>IF(OR(Is_Loading,LEN($A172)=0),"",SWDATA!AK157)</f>
        <v>0</v>
      </c>
      <c r="AS172" s="266">
        <f>IF(OR(Is_Loading,LEN($A172)=0),"",SWDATA!AL157)</f>
        <v>0</v>
      </c>
      <c r="AT172" s="265" t="str">
        <f t="shared" si="2169"/>
        <v/>
      </c>
      <c r="AU172" s="265">
        <f>IF(OR(Is_Loading,LEN($A172)=0),"",SWDATA!AN157)</f>
        <v>0</v>
      </c>
      <c r="AV172" s="266">
        <f>IF(OR(Is_Loading,LEN($A172)=0),"",SWDATA!AO157)</f>
        <v>0</v>
      </c>
      <c r="AW172" s="266">
        <f>IF(OR(Is_Loading,LEN($A172)=0),"",SWDATA!AP157)</f>
        <v>0</v>
      </c>
      <c r="AX172" s="265" t="str">
        <f t="shared" si="2170"/>
        <v/>
      </c>
      <c r="AY172" s="265">
        <f>IF(OR(Is_Loading,LEN($A172)=0),"",SWDATA!AR157)</f>
        <v>0</v>
      </c>
      <c r="AZ172" s="266">
        <f>IF(OR(Is_Loading,LEN($A172)=0),"",SWDATA!AS157)</f>
        <v>0</v>
      </c>
      <c r="BA172" s="266">
        <f>IF(OR(Is_Loading,LEN($A172)=0),"",SWDATA!AT157)</f>
        <v>0</v>
      </c>
      <c r="BB172" s="265" t="str">
        <f t="shared" si="2171"/>
        <v/>
      </c>
      <c r="BC172" s="265">
        <f>IF(OR(Is_Loading,LEN($A172)=0),"",SWDATA!AV157)</f>
        <v>0</v>
      </c>
      <c r="BD172" s="266">
        <f>IF(OR(Is_Loading,LEN($A172)=0),"",SWDATA!AW157)</f>
        <v>0</v>
      </c>
      <c r="BE172" s="320">
        <f>IF(OR(Is_Loading,LEN($A172)=0),"",SWDATA!AX157)</f>
        <v>0</v>
      </c>
      <c r="BF172" s="317" t="str">
        <f t="shared" si="2172"/>
        <v/>
      </c>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s="201"/>
      <c r="CO172" s="201"/>
      <c r="CP172" s="201"/>
      <c r="CQ172" s="201"/>
      <c r="CR172" s="201"/>
      <c r="CS172" s="201"/>
      <c r="CT172" s="201"/>
      <c r="CU172" s="201"/>
      <c r="CV172" s="201"/>
      <c r="CW172" s="201"/>
      <c r="CX172" s="201"/>
      <c r="CY172" s="201"/>
      <c r="CZ172" s="201"/>
      <c r="DA172" s="201"/>
      <c r="DB172" s="201"/>
      <c r="DC172" s="201"/>
      <c r="DD172" s="201"/>
      <c r="DE172" s="201"/>
      <c r="DF172" s="201"/>
      <c r="DG172" s="201"/>
      <c r="DH172" s="201"/>
      <c r="DI172" s="201"/>
      <c r="DJ172" s="201"/>
      <c r="DK172" s="201"/>
      <c r="DL172" s="201"/>
      <c r="DM172" s="201"/>
      <c r="DN172" s="201"/>
      <c r="DO172" s="374"/>
      <c r="DP172" s="374"/>
      <c r="DQ172" s="374"/>
      <c r="DR172" s="374"/>
      <c r="DS172" s="361"/>
      <c r="DT172" s="361"/>
      <c r="DU172" s="364"/>
      <c r="DV172" s="364"/>
      <c r="DW172" s="364"/>
      <c r="DX172" s="364">
        <v>1</v>
      </c>
      <c r="DY172" s="364">
        <f t="shared" si="2392"/>
        <v>0</v>
      </c>
      <c r="DZ172" s="364">
        <f t="shared" si="2393"/>
        <v>0</v>
      </c>
      <c r="EA172" s="364">
        <f t="shared" si="2394"/>
        <v>1</v>
      </c>
      <c r="EB172" s="364">
        <f t="shared" si="2395"/>
        <v>0</v>
      </c>
      <c r="EC172" s="364">
        <f t="shared" si="2396"/>
        <v>0</v>
      </c>
      <c r="ED172" s="364">
        <f t="shared" si="2397"/>
        <v>1</v>
      </c>
      <c r="EE172" s="364">
        <f t="shared" si="2398"/>
        <v>0</v>
      </c>
      <c r="EF172" s="364">
        <f t="shared" si="2399"/>
        <v>0</v>
      </c>
      <c r="EG172" s="364">
        <f t="shared" si="2400"/>
        <v>1</v>
      </c>
      <c r="EH172" s="364">
        <f t="shared" si="2401"/>
        <v>0</v>
      </c>
      <c r="EI172" s="364">
        <f t="shared" si="2402"/>
        <v>0</v>
      </c>
      <c r="EJ172" s="364">
        <f t="shared" si="2403"/>
        <v>1</v>
      </c>
      <c r="EK172" s="364">
        <f t="shared" si="2404"/>
        <v>0</v>
      </c>
      <c r="EL172" s="364">
        <f t="shared" si="2405"/>
        <v>0</v>
      </c>
      <c r="EM172" s="364">
        <f t="shared" si="2406"/>
        <v>1</v>
      </c>
      <c r="EN172" s="364">
        <f t="shared" si="2407"/>
        <v>0</v>
      </c>
      <c r="EO172" s="364">
        <f t="shared" si="2408"/>
        <v>0</v>
      </c>
      <c r="EP172" s="364">
        <f t="shared" si="2409"/>
        <v>1</v>
      </c>
      <c r="EQ172" s="364">
        <f t="shared" si="2410"/>
        <v>0</v>
      </c>
      <c r="ER172" s="364">
        <f t="shared" si="2411"/>
        <v>0</v>
      </c>
      <c r="ES172" s="364">
        <f t="shared" si="2412"/>
        <v>1</v>
      </c>
      <c r="ET172" s="364">
        <f t="shared" si="2413"/>
        <v>0</v>
      </c>
      <c r="EU172" s="364">
        <f t="shared" si="2414"/>
        <v>0</v>
      </c>
      <c r="EV172" s="364">
        <f t="shared" si="2415"/>
        <v>1</v>
      </c>
      <c r="EW172" s="364">
        <f t="shared" si="2416"/>
        <v>0</v>
      </c>
      <c r="EX172" s="364">
        <f t="shared" si="2417"/>
        <v>0</v>
      </c>
      <c r="EY172" s="364">
        <f t="shared" si="2418"/>
        <v>1</v>
      </c>
      <c r="EZ172" s="364">
        <f t="shared" si="2419"/>
        <v>0</v>
      </c>
      <c r="FA172" s="364">
        <f t="shared" si="2420"/>
        <v>0</v>
      </c>
      <c r="FB172" s="364">
        <f t="shared" si="2421"/>
        <v>1</v>
      </c>
      <c r="FC172" s="364">
        <f t="shared" si="2422"/>
        <v>0</v>
      </c>
      <c r="FD172" s="364">
        <f t="shared" si="2423"/>
        <v>0</v>
      </c>
      <c r="FE172" s="361"/>
      <c r="FF172" s="361"/>
      <c r="FG172" s="361"/>
      <c r="FH172" s="361"/>
      <c r="FI172" s="361"/>
      <c r="FJ172" s="361"/>
      <c r="FK172" s="361"/>
      <c r="FL172" s="361"/>
      <c r="FM172" s="361"/>
      <c r="FN172" s="361"/>
      <c r="FO172" s="361"/>
      <c r="FP172" s="361"/>
      <c r="FQ172" s="361"/>
      <c r="FR172" s="361"/>
      <c r="FS172" s="361"/>
      <c r="FT172" s="361"/>
      <c r="FU172" s="361"/>
      <c r="FV172" s="361"/>
      <c r="FW172" s="361"/>
      <c r="FX172" s="361"/>
      <c r="FY172" s="361"/>
      <c r="FZ172" s="361"/>
      <c r="GA172" s="361"/>
      <c r="GB172" s="361"/>
      <c r="GC172" s="361"/>
      <c r="GD172" s="361"/>
      <c r="GE172" s="361"/>
      <c r="GF172" s="361"/>
      <c r="GG172" s="297"/>
      <c r="GH172" s="297"/>
      <c r="GI172" s="297"/>
      <c r="GJ172" s="297"/>
      <c r="GK172" s="297"/>
      <c r="GL172" s="297"/>
      <c r="GM172" s="297"/>
      <c r="GN172" s="297"/>
      <c r="GO172" s="297"/>
      <c r="GP172" s="297"/>
      <c r="GQ172" s="297"/>
      <c r="GR172" s="297"/>
      <c r="GS172" s="297"/>
      <c r="GT172" s="297"/>
      <c r="GU172" s="297"/>
      <c r="GV172" s="297"/>
      <c r="GW172" s="297"/>
      <c r="GX172" s="297"/>
      <c r="GY172" s="297"/>
      <c r="GZ172" s="297"/>
    </row>
    <row r="173" spans="1:211" s="390" customFormat="1" ht="15" customHeight="1" thickBot="1" x14ac:dyDescent="0.25">
      <c r="A173" s="389">
        <f>SWDATA!O158</f>
        <v>0</v>
      </c>
      <c r="B173" s="389">
        <f>SWDATA!M158</f>
        <v>0</v>
      </c>
      <c r="C173" s="390">
        <f>IF(AND(SWDATA!M158=1,SWDATA!Q158="promotions"),SWDATA!P158,0)</f>
        <v>0</v>
      </c>
      <c r="D173" s="391">
        <f>ROW(SWDATA!M158)</f>
        <v>158</v>
      </c>
      <c r="E173" s="392">
        <f t="shared" si="2424"/>
        <v>0</v>
      </c>
      <c r="F173" s="393">
        <f t="shared" si="2161"/>
        <v>1</v>
      </c>
      <c r="G173" s="389" t="str">
        <f t="shared" si="2162"/>
        <v/>
      </c>
      <c r="H173" s="394"/>
      <c r="I173" s="395"/>
      <c r="J173" s="396">
        <f t="shared" si="2163"/>
        <v>0</v>
      </c>
      <c r="K173" s="397" t="str">
        <f t="shared" si="2164"/>
        <v/>
      </c>
      <c r="L173" s="398"/>
      <c r="M173" s="399"/>
      <c r="N173" s="400" t="str">
        <f>IF(LEN(SWDATA!F158)=0,"",N172)</f>
        <v/>
      </c>
      <c r="O173" s="401" t="str">
        <f>IF(LEN(SWDATA!G158)=0,"",O172)</f>
        <v/>
      </c>
      <c r="P173" s="402" t="str">
        <f>IF(LEN(SWDATA!C158)=0,"",SWDATA!C158)</f>
        <v/>
      </c>
      <c r="Q173" s="403" t="str">
        <f t="shared" si="2120"/>
        <v/>
      </c>
      <c r="R173" s="404" t="s">
        <v>261</v>
      </c>
      <c r="S173" s="405" t="s">
        <v>485</v>
      </c>
      <c r="T173" s="405"/>
      <c r="U173" s="406" t="s">
        <v>590</v>
      </c>
      <c r="V173" s="407" t="s">
        <v>221</v>
      </c>
      <c r="W173" s="408">
        <f>IF(OR(Is_Loading,LEN($A173)=0),"",SWDATA!P158)</f>
        <v>0</v>
      </c>
      <c r="X173" s="409">
        <f>IF(OR(Is_Loading,LEN($A173)=0),"",SWDATA!Q158)</f>
        <v>0</v>
      </c>
      <c r="Y173" s="409">
        <f>IF(OR(Is_Loading,LEN($A173)=0),"",SWDATA!R158)</f>
        <v>0</v>
      </c>
      <c r="Z173" s="408" t="str">
        <f t="shared" ref="Z173" si="2426">IF($A173=0,"",CHOOSE($F173,SUM(W173:Y173),SUM(W173:Y173)/3,Y173))</f>
        <v/>
      </c>
      <c r="AA173" s="408">
        <f>IF(OR(Is_Loading,LEN($A173)=0),"",SWDATA!T158)</f>
        <v>0</v>
      </c>
      <c r="AB173" s="409">
        <f>IF(OR(Is_Loading,LEN($A173)=0),"",SWDATA!U158)</f>
        <v>0</v>
      </c>
      <c r="AC173" s="409">
        <f>IF(OR(Is_Loading,LEN($A173)=0),"",SWDATA!V158)</f>
        <v>0</v>
      </c>
      <c r="AD173" s="408" t="str">
        <f t="shared" si="2165"/>
        <v/>
      </c>
      <c r="AE173" s="408">
        <f>IF(OR(Is_Loading,LEN($A173)=0),"",SWDATA!X158)</f>
        <v>0</v>
      </c>
      <c r="AF173" s="409">
        <f>IF(OR(Is_Loading,LEN($A173)=0),"",SWDATA!Y158)</f>
        <v>0</v>
      </c>
      <c r="AG173" s="409">
        <f>IF(OR(Is_Loading,LEN($A173)=0),"",SWDATA!Z158)</f>
        <v>0</v>
      </c>
      <c r="AH173" s="408" t="str">
        <f t="shared" si="2166"/>
        <v/>
      </c>
      <c r="AI173" s="408">
        <f>IF(OR(Is_Loading,LEN($A173)=0),"",SWDATA!AB158)</f>
        <v>0</v>
      </c>
      <c r="AJ173" s="409">
        <f>IF(OR(Is_Loading,LEN($A173)=0),"",SWDATA!AC158)</f>
        <v>0</v>
      </c>
      <c r="AK173" s="409">
        <f>IF(OR(Is_Loading,LEN($A173)=0),"",SWDATA!AD158)</f>
        <v>0</v>
      </c>
      <c r="AL173" s="408" t="str">
        <f t="shared" si="2167"/>
        <v/>
      </c>
      <c r="AM173" s="408">
        <f>IF(OR(Is_Loading,LEN($A173)=0),"",SWDATA!AF158)</f>
        <v>0</v>
      </c>
      <c r="AN173" s="409">
        <f>IF(OR(Is_Loading,LEN($A173)=0),"",SWDATA!AG158)</f>
        <v>0</v>
      </c>
      <c r="AO173" s="410">
        <f>IF(OR(Is_Loading,LEN($A173)=0),"",SWDATA!AH158)</f>
        <v>0</v>
      </c>
      <c r="AP173" s="411" t="str">
        <f t="shared" si="2168"/>
        <v/>
      </c>
      <c r="AQ173" s="408">
        <f>IF(OR(Is_Loading,LEN($A173)=0),"",SWDATA!AJ158)</f>
        <v>0</v>
      </c>
      <c r="AR173" s="409">
        <f>IF(OR(Is_Loading,LEN($A173)=0),"",SWDATA!AK158)</f>
        <v>0</v>
      </c>
      <c r="AS173" s="409">
        <f>IF(OR(Is_Loading,LEN($A173)=0),"",SWDATA!AL158)</f>
        <v>0</v>
      </c>
      <c r="AT173" s="408" t="str">
        <f t="shared" si="2169"/>
        <v/>
      </c>
      <c r="AU173" s="408">
        <f>IF(OR(Is_Loading,LEN($A173)=0),"",SWDATA!AN158)</f>
        <v>0</v>
      </c>
      <c r="AV173" s="409">
        <f>IF(OR(Is_Loading,LEN($A173)=0),"",SWDATA!AO158)</f>
        <v>0</v>
      </c>
      <c r="AW173" s="409">
        <f>IF(OR(Is_Loading,LEN($A173)=0),"",SWDATA!AP158)</f>
        <v>0</v>
      </c>
      <c r="AX173" s="408" t="str">
        <f t="shared" si="2170"/>
        <v/>
      </c>
      <c r="AY173" s="408">
        <f>IF(OR(Is_Loading,LEN($A173)=0),"",SWDATA!AR158)</f>
        <v>0</v>
      </c>
      <c r="AZ173" s="409">
        <f>IF(OR(Is_Loading,LEN($A173)=0),"",SWDATA!AS158)</f>
        <v>0</v>
      </c>
      <c r="BA173" s="409">
        <f>IF(OR(Is_Loading,LEN($A173)=0),"",SWDATA!AT158)</f>
        <v>0</v>
      </c>
      <c r="BB173" s="408" t="str">
        <f t="shared" si="2171"/>
        <v/>
      </c>
      <c r="BC173" s="408">
        <f>IF(OR(Is_Loading,LEN($A173)=0),"",SWDATA!AV158)</f>
        <v>0</v>
      </c>
      <c r="BD173" s="409">
        <f>IF(OR(Is_Loading,LEN($A173)=0),"",SWDATA!AW158)</f>
        <v>0</v>
      </c>
      <c r="BE173" s="410">
        <f>IF(OR(Is_Loading,LEN($A173)=0),"",SWDATA!AX158)</f>
        <v>0</v>
      </c>
      <c r="BF173" s="411" t="str">
        <f t="shared" si="2172"/>
        <v/>
      </c>
      <c r="BG173" s="412"/>
      <c r="BH173" s="412"/>
      <c r="BI173" s="412"/>
      <c r="BJ173" s="412"/>
      <c r="BK173" s="412"/>
      <c r="BL173" s="412"/>
      <c r="BM173" s="412"/>
      <c r="BN173" s="412"/>
      <c r="BO173" s="412"/>
      <c r="BP173" s="412"/>
      <c r="BQ173" s="412"/>
      <c r="BR173" s="412"/>
      <c r="BS173" s="412"/>
      <c r="BT173" s="412"/>
      <c r="BU173" s="412"/>
      <c r="BV173" s="412"/>
      <c r="BW173" s="412"/>
      <c r="BX173" s="412"/>
      <c r="BY173" s="412"/>
      <c r="BZ173" s="412"/>
      <c r="CA173" s="412"/>
      <c r="CB173" s="412"/>
      <c r="CC173" s="412"/>
      <c r="CD173" s="412"/>
      <c r="CE173" s="412"/>
      <c r="CF173" s="412"/>
      <c r="CG173" s="412"/>
      <c r="CH173" s="412"/>
      <c r="CI173" s="412"/>
      <c r="CJ173" s="412"/>
      <c r="CK173" s="412"/>
      <c r="CL173" s="412"/>
      <c r="CM173" s="412"/>
      <c r="DO173" s="395"/>
      <c r="DP173" s="395"/>
      <c r="DQ173" s="395"/>
      <c r="DR173" s="395"/>
      <c r="DS173" s="413"/>
      <c r="DT173" s="414"/>
      <c r="DU173" s="415"/>
      <c r="DV173" s="415"/>
      <c r="DW173" s="415"/>
      <c r="DX173" s="415">
        <v>1</v>
      </c>
      <c r="DY173" s="415">
        <f t="shared" si="2392"/>
        <v>0</v>
      </c>
      <c r="DZ173" s="415">
        <f t="shared" si="2393"/>
        <v>0</v>
      </c>
      <c r="EA173" s="415">
        <f t="shared" si="2394"/>
        <v>1</v>
      </c>
      <c r="EB173" s="415">
        <f t="shared" si="2395"/>
        <v>0</v>
      </c>
      <c r="EC173" s="415">
        <f t="shared" si="2396"/>
        <v>0</v>
      </c>
      <c r="ED173" s="415">
        <f t="shared" si="2397"/>
        <v>1</v>
      </c>
      <c r="EE173" s="415">
        <f t="shared" si="2398"/>
        <v>0</v>
      </c>
      <c r="EF173" s="415">
        <f t="shared" si="2399"/>
        <v>0</v>
      </c>
      <c r="EG173" s="415">
        <f t="shared" si="2400"/>
        <v>1</v>
      </c>
      <c r="EH173" s="415">
        <f t="shared" si="2401"/>
        <v>0</v>
      </c>
      <c r="EI173" s="415">
        <f t="shared" si="2402"/>
        <v>0</v>
      </c>
      <c r="EJ173" s="415">
        <f t="shared" si="2403"/>
        <v>1</v>
      </c>
      <c r="EK173" s="415">
        <f t="shared" si="2404"/>
        <v>0</v>
      </c>
      <c r="EL173" s="415">
        <f t="shared" si="2405"/>
        <v>0</v>
      </c>
      <c r="EM173" s="415">
        <f t="shared" si="2406"/>
        <v>1</v>
      </c>
      <c r="EN173" s="415">
        <f t="shared" si="2407"/>
        <v>0</v>
      </c>
      <c r="EO173" s="415">
        <f t="shared" si="2408"/>
        <v>0</v>
      </c>
      <c r="EP173" s="415">
        <f t="shared" si="2409"/>
        <v>1</v>
      </c>
      <c r="EQ173" s="415">
        <f t="shared" si="2410"/>
        <v>0</v>
      </c>
      <c r="ER173" s="415">
        <f t="shared" si="2411"/>
        <v>0</v>
      </c>
      <c r="ES173" s="415">
        <f t="shared" si="2412"/>
        <v>1</v>
      </c>
      <c r="ET173" s="415">
        <f t="shared" si="2413"/>
        <v>0</v>
      </c>
      <c r="EU173" s="415">
        <f t="shared" si="2414"/>
        <v>0</v>
      </c>
      <c r="EV173" s="415">
        <f t="shared" si="2415"/>
        <v>1</v>
      </c>
      <c r="EW173" s="415">
        <f t="shared" si="2416"/>
        <v>0</v>
      </c>
      <c r="EX173" s="415">
        <f t="shared" si="2417"/>
        <v>0</v>
      </c>
      <c r="EY173" s="415">
        <f t="shared" si="2418"/>
        <v>1</v>
      </c>
      <c r="EZ173" s="415">
        <f t="shared" si="2419"/>
        <v>0</v>
      </c>
      <c r="FA173" s="415">
        <f t="shared" si="2420"/>
        <v>0</v>
      </c>
      <c r="FB173" s="415">
        <f t="shared" si="2421"/>
        <v>1</v>
      </c>
      <c r="FC173" s="415">
        <f t="shared" si="2422"/>
        <v>0</v>
      </c>
      <c r="FD173" s="415">
        <f t="shared" si="2423"/>
        <v>0</v>
      </c>
      <c r="FE173" s="416"/>
      <c r="FF173" s="413"/>
      <c r="FG173" s="413"/>
      <c r="FH173" s="413"/>
      <c r="FI173" s="413"/>
      <c r="FJ173" s="413"/>
      <c r="FK173" s="413"/>
      <c r="FL173" s="413"/>
      <c r="FM173" s="413"/>
      <c r="FN173" s="413"/>
      <c r="FO173" s="413"/>
      <c r="FP173" s="413"/>
      <c r="FQ173" s="413"/>
      <c r="FR173" s="413"/>
      <c r="FS173" s="413"/>
      <c r="FT173" s="413"/>
      <c r="FU173" s="413"/>
      <c r="FV173" s="413"/>
      <c r="FW173" s="413"/>
      <c r="FX173" s="413"/>
      <c r="FY173" s="413"/>
      <c r="FZ173" s="413"/>
      <c r="GA173" s="413"/>
      <c r="GB173" s="413"/>
      <c r="GC173" s="413"/>
      <c r="GD173" s="413"/>
      <c r="GE173" s="413"/>
      <c r="GF173" s="413"/>
      <c r="GG173" s="417"/>
      <c r="GH173" s="417"/>
      <c r="GI173" s="417"/>
      <c r="GJ173" s="417"/>
      <c r="GK173" s="417"/>
      <c r="GL173" s="417"/>
      <c r="GM173" s="417"/>
      <c r="GN173" s="417"/>
      <c r="GO173" s="417"/>
      <c r="GP173" s="417"/>
      <c r="GQ173" s="417"/>
      <c r="GR173" s="417"/>
      <c r="GS173" s="417"/>
      <c r="GT173" s="417"/>
      <c r="GU173" s="417"/>
      <c r="GV173" s="417"/>
      <c r="GW173" s="417"/>
      <c r="GX173" s="417"/>
      <c r="GY173" s="417"/>
      <c r="GZ173" s="417"/>
      <c r="HA173" s="417"/>
      <c r="HB173" s="417"/>
      <c r="HC173" s="417"/>
    </row>
    <row r="174" spans="1:211" s="347" customFormat="1" ht="15" customHeight="1" thickTop="1" x14ac:dyDescent="0.2">
      <c r="A174" s="192">
        <f>SWDATA!O159</f>
        <v>0</v>
      </c>
      <c r="B174" s="192">
        <f>SWDATA!M159</f>
        <v>0</v>
      </c>
      <c r="C174" s="201">
        <f>IF(AND(SWDATA!M159=1,SWDATA!Q159="promotions"),SWDATA!P159,0)</f>
        <v>0</v>
      </c>
      <c r="D174" s="200">
        <f>ROW(SWDATA!M159)</f>
        <v>159</v>
      </c>
      <c r="E174" s="202">
        <f t="shared" si="2424"/>
        <v>0</v>
      </c>
      <c r="F174" s="203">
        <f t="shared" si="2161"/>
        <v>1</v>
      </c>
      <c r="G174" s="192" t="str">
        <f t="shared" si="2162"/>
        <v/>
      </c>
      <c r="H174" s="311"/>
      <c r="I174" s="382"/>
      <c r="J174" s="237">
        <f t="shared" si="2163"/>
        <v>0</v>
      </c>
      <c r="K174" s="238" t="str">
        <f t="shared" si="2164"/>
        <v/>
      </c>
      <c r="L174" s="338"/>
      <c r="M174" s="340"/>
      <c r="N174" s="335" t="str">
        <f>IF(LEN(SWDATA!F159)=0,"",IF(LEN(SWDATA!G159)=0,"",IF($O$12="ID",MID(SWDATA!G159,FIND("|",SWDATA!G159)+1,FIND("~~",SWDATA!G159)-FIND("|",SWDATA!G159)-1),IF($O$12="Desc",RIGHT(SWDATA!G159,LEN(SWDATA!G159)-FIND("~~",SWDATA!G159)-1),RIGHT(SWDATA!G159,LEN(SWDATA!G159)-FIND("|",SWDATA!G159))))))</f>
        <v/>
      </c>
      <c r="O174" s="239" t="str">
        <f>IF(LEN(SWDATA!G159)=0,"",IF(LEN(SWDATA!H159)=0,"",IF($O$12="ID",MID(SWDATA!H159,FIND("|",SWDATA!H159)+1,FIND("~~",SWDATA!H159)-FIND("|",SWDATA!H159)-1),IF($O$12="Desc",RIGHT(SWDATA!H159,LEN(SWDATA!H159)-FIND("~~",SWDATA!H159)-1),RIGHT(SWDATA!H159,LEN(SWDATA!H159)-FIND("|",SWDATA!H159))))))</f>
        <v/>
      </c>
      <c r="P174" s="252" t="str">
        <f>IF(LEN(SWDATA!C159)=0,"",SWDATA!C159)</f>
        <v/>
      </c>
      <c r="Q174" s="310" t="str">
        <f t="shared" si="2120"/>
        <v/>
      </c>
      <c r="R174" s="223" t="s">
        <v>261</v>
      </c>
      <c r="S174" s="224" t="s">
        <v>485</v>
      </c>
      <c r="T174" s="224"/>
      <c r="U174" s="263" t="s">
        <v>583</v>
      </c>
      <c r="V174" s="205" t="s">
        <v>221</v>
      </c>
      <c r="W174" s="265">
        <f>IF(OR(Is_Loading,LEN($A174)=0),"",SWDATA!P159)</f>
        <v>0</v>
      </c>
      <c r="X174" s="266">
        <f>IF(OR(Is_Loading,LEN($A174)=0),"",SWDATA!Q159)</f>
        <v>0</v>
      </c>
      <c r="Y174" s="266">
        <f>IF(OR(Is_Loading,LEN($A174)=0),"",SWDATA!R159)</f>
        <v>0</v>
      </c>
      <c r="Z174" s="265" t="str">
        <f t="shared" ref="Z174" si="2427">IF($A174=0,"",CHOOSE($F174,SUM(W174:Y174),SUM(W174:Y174)/3,Y174))</f>
        <v/>
      </c>
      <c r="AA174" s="265">
        <f>IF(OR(Is_Loading,LEN($A174)=0),"",SWDATA!T159)</f>
        <v>0</v>
      </c>
      <c r="AB174" s="266">
        <f>IF(OR(Is_Loading,LEN($A174)=0),"",SWDATA!U159)</f>
        <v>0</v>
      </c>
      <c r="AC174" s="266">
        <f>IF(OR(Is_Loading,LEN($A174)=0),"",SWDATA!V159)</f>
        <v>0</v>
      </c>
      <c r="AD174" s="265" t="str">
        <f t="shared" si="2165"/>
        <v/>
      </c>
      <c r="AE174" s="265">
        <f>IF(OR(Is_Loading,LEN($A174)=0),"",SWDATA!X159)</f>
        <v>0</v>
      </c>
      <c r="AF174" s="266">
        <f>IF(OR(Is_Loading,LEN($A174)=0),"",SWDATA!Y159)</f>
        <v>0</v>
      </c>
      <c r="AG174" s="266">
        <f>IF(OR(Is_Loading,LEN($A174)=0),"",SWDATA!Z159)</f>
        <v>0</v>
      </c>
      <c r="AH174" s="265" t="str">
        <f t="shared" si="2166"/>
        <v/>
      </c>
      <c r="AI174" s="265">
        <f>IF(OR(Is_Loading,LEN($A174)=0),"",SWDATA!AB159)</f>
        <v>0</v>
      </c>
      <c r="AJ174" s="266">
        <f>IF(OR(Is_Loading,LEN($A174)=0),"",SWDATA!AC159)</f>
        <v>0</v>
      </c>
      <c r="AK174" s="266">
        <f>IF(OR(Is_Loading,LEN($A174)=0),"",SWDATA!AD159)</f>
        <v>0</v>
      </c>
      <c r="AL174" s="265" t="str">
        <f t="shared" si="2167"/>
        <v/>
      </c>
      <c r="AM174" s="265">
        <f>IF(OR(Is_Loading,LEN($A174)=0),"",SWDATA!AF159)</f>
        <v>0</v>
      </c>
      <c r="AN174" s="266">
        <f>IF(OR(Is_Loading,LEN($A174)=0),"",SWDATA!AG159)</f>
        <v>0</v>
      </c>
      <c r="AO174" s="320">
        <f>IF(OR(Is_Loading,LEN($A174)=0),"",SWDATA!AH159)</f>
        <v>0</v>
      </c>
      <c r="AP174" s="317" t="str">
        <f t="shared" si="2168"/>
        <v/>
      </c>
      <c r="AQ174" s="265">
        <f>IF(OR(Is_Loading,LEN($A174)=0),"",SWDATA!AJ159)</f>
        <v>0</v>
      </c>
      <c r="AR174" s="266">
        <f>IF(OR(Is_Loading,LEN($A174)=0),"",SWDATA!AK159)</f>
        <v>0</v>
      </c>
      <c r="AS174" s="266">
        <f>IF(OR(Is_Loading,LEN($A174)=0),"",SWDATA!AL159)</f>
        <v>0</v>
      </c>
      <c r="AT174" s="265" t="str">
        <f t="shared" si="2169"/>
        <v/>
      </c>
      <c r="AU174" s="265">
        <f>IF(OR(Is_Loading,LEN($A174)=0),"",SWDATA!AN159)</f>
        <v>0</v>
      </c>
      <c r="AV174" s="266">
        <f>IF(OR(Is_Loading,LEN($A174)=0),"",SWDATA!AO159)</f>
        <v>0</v>
      </c>
      <c r="AW174" s="266">
        <f>IF(OR(Is_Loading,LEN($A174)=0),"",SWDATA!AP159)</f>
        <v>0</v>
      </c>
      <c r="AX174" s="265" t="str">
        <f t="shared" si="2170"/>
        <v/>
      </c>
      <c r="AY174" s="265">
        <f>IF(OR(Is_Loading,LEN($A174)=0),"",SWDATA!AR159)</f>
        <v>0</v>
      </c>
      <c r="AZ174" s="266">
        <f>IF(OR(Is_Loading,LEN($A174)=0),"",SWDATA!AS159)</f>
        <v>0</v>
      </c>
      <c r="BA174" s="266">
        <f>IF(OR(Is_Loading,LEN($A174)=0),"",SWDATA!AT159)</f>
        <v>0</v>
      </c>
      <c r="BB174" s="265" t="str">
        <f t="shared" si="2171"/>
        <v/>
      </c>
      <c r="BC174" s="265">
        <f>IF(OR(Is_Loading,LEN($A174)=0),"",SWDATA!AV159)</f>
        <v>0</v>
      </c>
      <c r="BD174" s="266">
        <f>IF(OR(Is_Loading,LEN($A174)=0),"",SWDATA!AW159)</f>
        <v>0</v>
      </c>
      <c r="BE174" s="320">
        <f>IF(OR(Is_Loading,LEN($A174)=0),"",SWDATA!AX159)</f>
        <v>0</v>
      </c>
      <c r="BF174" s="317" t="str">
        <f t="shared" si="2172"/>
        <v/>
      </c>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s="201"/>
      <c r="CO174" s="201"/>
      <c r="CP174" s="201"/>
      <c r="CQ174" s="201"/>
      <c r="CR174" s="201"/>
      <c r="CS174" s="201"/>
      <c r="CT174" s="201"/>
      <c r="CU174" s="201"/>
      <c r="CV174" s="201"/>
      <c r="CW174" s="201"/>
      <c r="CX174" s="201"/>
      <c r="CY174" s="201"/>
      <c r="CZ174" s="201"/>
      <c r="DA174" s="201"/>
      <c r="DB174" s="201"/>
      <c r="DC174" s="201"/>
      <c r="DD174" s="201"/>
      <c r="DE174" s="201"/>
      <c r="DF174" s="201"/>
      <c r="DG174" s="201"/>
      <c r="DH174" s="201"/>
      <c r="DI174" s="201"/>
      <c r="DJ174" s="201"/>
      <c r="DK174" s="201"/>
      <c r="DL174" s="201"/>
      <c r="DM174" s="201"/>
      <c r="DN174" s="201"/>
      <c r="DO174" s="374"/>
      <c r="DP174" s="374"/>
      <c r="DQ174" s="374"/>
      <c r="DR174" s="374"/>
      <c r="DS174" s="361"/>
      <c r="DT174" s="375"/>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77"/>
      <c r="FF174" s="361"/>
      <c r="FG174" s="361"/>
      <c r="FH174" s="361"/>
      <c r="FI174" s="361"/>
      <c r="FJ174" s="361"/>
      <c r="FK174" s="361"/>
      <c r="FL174" s="361"/>
      <c r="FM174" s="361"/>
      <c r="FN174" s="361"/>
      <c r="FO174" s="361"/>
      <c r="FP174" s="361"/>
      <c r="FQ174" s="361"/>
      <c r="FR174" s="361"/>
      <c r="FS174" s="361"/>
      <c r="FT174" s="361"/>
      <c r="FU174" s="361"/>
      <c r="FV174" s="361"/>
      <c r="FW174" s="361"/>
      <c r="FX174" s="361"/>
      <c r="FY174" s="361"/>
      <c r="FZ174" s="361"/>
      <c r="GA174" s="361"/>
      <c r="GB174" s="361"/>
      <c r="GC174" s="361"/>
      <c r="GD174" s="361"/>
      <c r="GE174" s="361"/>
      <c r="GF174" s="361"/>
      <c r="GG174" s="297"/>
      <c r="GH174" s="297"/>
      <c r="GI174" s="297"/>
      <c r="GJ174" s="297"/>
      <c r="GK174" s="297"/>
      <c r="GL174" s="297"/>
      <c r="GM174" s="297"/>
      <c r="GN174" s="297"/>
      <c r="GO174" s="297"/>
      <c r="GP174" s="297"/>
      <c r="GQ174" s="297"/>
      <c r="GR174" s="297"/>
      <c r="GS174" s="297"/>
      <c r="GT174" s="297"/>
      <c r="GU174" s="297"/>
      <c r="GV174" s="297"/>
      <c r="GW174" s="297"/>
      <c r="GX174" s="297"/>
      <c r="GY174" s="297"/>
      <c r="GZ174" s="297"/>
      <c r="HA174" s="297"/>
      <c r="HB174" s="297"/>
      <c r="HC174" s="297"/>
    </row>
    <row r="175" spans="1:211" s="347" customFormat="1" ht="15" customHeight="1" x14ac:dyDescent="0.2">
      <c r="A175" s="192">
        <f>SWDATA!O160</f>
        <v>0</v>
      </c>
      <c r="B175" s="192">
        <f>SWDATA!M160</f>
        <v>0</v>
      </c>
      <c r="C175" s="201">
        <f>IF(AND(SWDATA!M160=1,SWDATA!Q160="promotions"),SWDATA!P160,0)</f>
        <v>0</v>
      </c>
      <c r="D175" s="200">
        <f>ROW(SWDATA!M160)</f>
        <v>160</v>
      </c>
      <c r="E175" s="202">
        <f t="shared" si="2424"/>
        <v>0</v>
      </c>
      <c r="F175" s="203">
        <f t="shared" si="2161"/>
        <v>1</v>
      </c>
      <c r="G175" s="192" t="str">
        <f t="shared" si="2162"/>
        <v/>
      </c>
      <c r="H175" s="204"/>
      <c r="I175" s="382"/>
      <c r="J175" s="237">
        <f t="shared" si="2163"/>
        <v>0</v>
      </c>
      <c r="K175" s="238" t="str">
        <f t="shared" si="2164"/>
        <v/>
      </c>
      <c r="L175" s="338"/>
      <c r="M175" s="341"/>
      <c r="N175" s="336" t="str">
        <f>IF(LEN(SWDATA!F160)=0,"",N174)</f>
        <v/>
      </c>
      <c r="O175" s="295" t="str">
        <f>IF(LEN(SWDATA!G160)=0,"",O174)</f>
        <v/>
      </c>
      <c r="P175" s="296" t="str">
        <f>IF(LEN(SWDATA!C160)=0,"",SWDATA!C160)</f>
        <v/>
      </c>
      <c r="Q175" s="310" t="str">
        <f t="shared" si="2120"/>
        <v/>
      </c>
      <c r="R175" s="223" t="s">
        <v>261</v>
      </c>
      <c r="S175" s="224" t="s">
        <v>485</v>
      </c>
      <c r="T175" s="224"/>
      <c r="U175" s="264" t="s">
        <v>580</v>
      </c>
      <c r="V175" s="205" t="s">
        <v>221</v>
      </c>
      <c r="W175" s="265">
        <f>IF(OR(Is_Loading,LEN($A175)=0),"",SWDATA!P160)</f>
        <v>0</v>
      </c>
      <c r="X175" s="266">
        <f>IF(OR(Is_Loading,LEN($A175)=0),"",SWDATA!Q160)</f>
        <v>0</v>
      </c>
      <c r="Y175" s="266">
        <f>IF(OR(Is_Loading,LEN($A175)=0),"",SWDATA!R160)</f>
        <v>0</v>
      </c>
      <c r="Z175" s="265" t="str">
        <f t="shared" ref="Z175:Z176" si="2428">IF($A175=0,"",CHOOSE($F175,SUM(W175:Y175),SUM(W175:Y175)/3,Y175))</f>
        <v/>
      </c>
      <c r="AA175" s="265">
        <f>IF(OR(Is_Loading,LEN($A175)=0),"",SWDATA!T160)</f>
        <v>0</v>
      </c>
      <c r="AB175" s="266">
        <f>IF(OR(Is_Loading,LEN($A175)=0),"",SWDATA!U160)</f>
        <v>0</v>
      </c>
      <c r="AC175" s="266">
        <f>IF(OR(Is_Loading,LEN($A175)=0),"",SWDATA!V160)</f>
        <v>0</v>
      </c>
      <c r="AD175" s="265" t="str">
        <f t="shared" si="2165"/>
        <v/>
      </c>
      <c r="AE175" s="265">
        <f>IF(OR(Is_Loading,LEN($A175)=0),"",SWDATA!X160)</f>
        <v>0</v>
      </c>
      <c r="AF175" s="266">
        <f>IF(OR(Is_Loading,LEN($A175)=0),"",SWDATA!Y160)</f>
        <v>0</v>
      </c>
      <c r="AG175" s="266">
        <f>IF(OR(Is_Loading,LEN($A175)=0),"",SWDATA!Z160)</f>
        <v>0</v>
      </c>
      <c r="AH175" s="265" t="str">
        <f t="shared" si="2166"/>
        <v/>
      </c>
      <c r="AI175" s="265">
        <f>IF(OR(Is_Loading,LEN($A175)=0),"",SWDATA!AB160)</f>
        <v>0</v>
      </c>
      <c r="AJ175" s="266">
        <f>IF(OR(Is_Loading,LEN($A175)=0),"",SWDATA!AC160)</f>
        <v>0</v>
      </c>
      <c r="AK175" s="266">
        <f>IF(OR(Is_Loading,LEN($A175)=0),"",SWDATA!AD160)</f>
        <v>0</v>
      </c>
      <c r="AL175" s="265" t="str">
        <f t="shared" si="2167"/>
        <v/>
      </c>
      <c r="AM175" s="265">
        <f>IF(OR(Is_Loading,LEN($A175)=0),"",SWDATA!AF160)</f>
        <v>0</v>
      </c>
      <c r="AN175" s="266">
        <f>IF(OR(Is_Loading,LEN($A175)=0),"",SWDATA!AG160)</f>
        <v>0</v>
      </c>
      <c r="AO175" s="320">
        <f>IF(OR(Is_Loading,LEN($A175)=0),"",SWDATA!AH160)</f>
        <v>0</v>
      </c>
      <c r="AP175" s="317" t="str">
        <f t="shared" si="2168"/>
        <v/>
      </c>
      <c r="AQ175" s="265">
        <f>IF(OR(Is_Loading,LEN($A175)=0),"",SWDATA!AJ160)</f>
        <v>0</v>
      </c>
      <c r="AR175" s="266">
        <f>IF(OR(Is_Loading,LEN($A175)=0),"",SWDATA!AK160)</f>
        <v>0</v>
      </c>
      <c r="AS175" s="266">
        <f>IF(OR(Is_Loading,LEN($A175)=0),"",SWDATA!AL160)</f>
        <v>0</v>
      </c>
      <c r="AT175" s="265" t="str">
        <f t="shared" si="2169"/>
        <v/>
      </c>
      <c r="AU175" s="265">
        <f>IF(OR(Is_Loading,LEN($A175)=0),"",SWDATA!AN160)</f>
        <v>0</v>
      </c>
      <c r="AV175" s="266">
        <f>IF(OR(Is_Loading,LEN($A175)=0),"",SWDATA!AO160)</f>
        <v>0</v>
      </c>
      <c r="AW175" s="266">
        <f>IF(OR(Is_Loading,LEN($A175)=0),"",SWDATA!AP160)</f>
        <v>0</v>
      </c>
      <c r="AX175" s="265" t="str">
        <f t="shared" si="2170"/>
        <v/>
      </c>
      <c r="AY175" s="265">
        <f>IF(OR(Is_Loading,LEN($A175)=0),"",SWDATA!AR160)</f>
        <v>0</v>
      </c>
      <c r="AZ175" s="266">
        <f>IF(OR(Is_Loading,LEN($A175)=0),"",SWDATA!AS160)</f>
        <v>0</v>
      </c>
      <c r="BA175" s="266">
        <f>IF(OR(Is_Loading,LEN($A175)=0),"",SWDATA!AT160)</f>
        <v>0</v>
      </c>
      <c r="BB175" s="265" t="str">
        <f t="shared" si="2171"/>
        <v/>
      </c>
      <c r="BC175" s="265">
        <f>IF(OR(Is_Loading,LEN($A175)=0),"",SWDATA!AV160)</f>
        <v>0</v>
      </c>
      <c r="BD175" s="266">
        <f>IF(OR(Is_Loading,LEN($A175)=0),"",SWDATA!AW160)</f>
        <v>0</v>
      </c>
      <c r="BE175" s="320">
        <f>IF(OR(Is_Loading,LEN($A175)=0),"",SWDATA!AX160)</f>
        <v>0</v>
      </c>
      <c r="BF175" s="317" t="str">
        <f t="shared" si="2172"/>
        <v/>
      </c>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s="201"/>
      <c r="CO175" s="201"/>
      <c r="CP175" s="201"/>
      <c r="CQ175" s="201"/>
      <c r="CR175" s="201"/>
      <c r="CS175" s="201"/>
      <c r="CT175" s="201"/>
      <c r="CU175" s="201"/>
      <c r="CV175" s="201"/>
      <c r="CW175" s="201"/>
      <c r="CX175" s="201"/>
      <c r="CY175" s="201"/>
      <c r="CZ175" s="201"/>
      <c r="DA175" s="201"/>
      <c r="DB175" s="201"/>
      <c r="DC175" s="201"/>
      <c r="DD175" s="201"/>
      <c r="DE175" s="201"/>
      <c r="DF175" s="201"/>
      <c r="DG175" s="201"/>
      <c r="DH175" s="201"/>
      <c r="DI175" s="201"/>
      <c r="DJ175" s="201"/>
      <c r="DK175" s="201"/>
      <c r="DL175" s="201"/>
      <c r="DM175" s="201"/>
      <c r="DN175" s="201"/>
      <c r="DO175" s="374"/>
      <c r="DP175" s="374"/>
      <c r="DQ175" s="374"/>
      <c r="DR175" s="374"/>
      <c r="DS175" s="361"/>
      <c r="DT175" s="361"/>
      <c r="DU175" s="364">
        <f t="shared" ref="DU175" si="2429">COLUMN(W173)</f>
        <v>23</v>
      </c>
      <c r="DV175" s="364">
        <f t="shared" ref="DV175" si="2430">SUM(DU175)+DV176+1</f>
        <v>24</v>
      </c>
      <c r="DW175" s="364">
        <f t="shared" ref="DW175" si="2431">SUM(DV175)+DW176+1</f>
        <v>25</v>
      </c>
      <c r="DX175" s="364">
        <f t="shared" ref="DX175" si="2432">SUM(DW175)+DX176+1</f>
        <v>27</v>
      </c>
      <c r="DY175" s="364">
        <f t="shared" ref="DY175" si="2433">SUM(DX175)+DY176+1</f>
        <v>28</v>
      </c>
      <c r="DZ175" s="364">
        <f t="shared" ref="DZ175" si="2434">SUM(DY175)+DZ176+1</f>
        <v>29</v>
      </c>
      <c r="EA175" s="364">
        <f t="shared" ref="EA175" si="2435">SUM(DZ175)+EA176+1</f>
        <v>31</v>
      </c>
      <c r="EB175" s="364">
        <f t="shared" ref="EB175" si="2436">SUM(EA175)+EB176+1</f>
        <v>32</v>
      </c>
      <c r="EC175" s="364">
        <f t="shared" ref="EC175" si="2437">SUM(EB175)+EC176+1</f>
        <v>33</v>
      </c>
      <c r="ED175" s="364">
        <f t="shared" ref="ED175" si="2438">SUM(EC175)+ED176+1</f>
        <v>35</v>
      </c>
      <c r="EE175" s="364">
        <f t="shared" ref="EE175" si="2439">SUM(ED175)+EE176+1</f>
        <v>36</v>
      </c>
      <c r="EF175" s="364">
        <f t="shared" ref="EF175" si="2440">SUM(EE175)+EF176+1</f>
        <v>37</v>
      </c>
      <c r="EG175" s="364">
        <f t="shared" ref="EG175" si="2441">SUM(EF175)+EG176+1</f>
        <v>39</v>
      </c>
      <c r="EH175" s="364">
        <f t="shared" ref="EH175" si="2442">SUM(EG175)+EH176+1</f>
        <v>40</v>
      </c>
      <c r="EI175" s="364">
        <f t="shared" ref="EI175" si="2443">SUM(EH175)+EI176+1</f>
        <v>41</v>
      </c>
      <c r="EJ175" s="364">
        <f t="shared" ref="EJ175" si="2444">SUM(EI175)+EJ176+1</f>
        <v>43</v>
      </c>
      <c r="EK175" s="364">
        <f t="shared" ref="EK175" si="2445">SUM(EJ175)+EK176+1</f>
        <v>44</v>
      </c>
      <c r="EL175" s="364">
        <f t="shared" ref="EL175" si="2446">SUM(EK175)+EL176+1</f>
        <v>45</v>
      </c>
      <c r="EM175" s="364">
        <f t="shared" ref="EM175" si="2447">SUM(EL175)+EM176+1</f>
        <v>47</v>
      </c>
      <c r="EN175" s="364">
        <f t="shared" ref="EN175" si="2448">SUM(EM175)+EN176+1</f>
        <v>48</v>
      </c>
      <c r="EO175" s="364">
        <f t="shared" ref="EO175" si="2449">SUM(EN175)+EO176+1</f>
        <v>49</v>
      </c>
      <c r="EP175" s="364">
        <f t="shared" ref="EP175" si="2450">SUM(EO175)+EP176+1</f>
        <v>51</v>
      </c>
      <c r="EQ175" s="364">
        <f t="shared" ref="EQ175" si="2451">SUM(EP175)+EQ176+1</f>
        <v>52</v>
      </c>
      <c r="ER175" s="364">
        <f t="shared" ref="ER175" si="2452">SUM(EQ175)+ER176+1</f>
        <v>53</v>
      </c>
      <c r="ES175" s="364">
        <f t="shared" ref="ES175" si="2453">SUM(ER175)+ES176+1</f>
        <v>55</v>
      </c>
      <c r="ET175" s="364">
        <f t="shared" ref="ET175" si="2454">SUM(ES175)+ET176+1</f>
        <v>56</v>
      </c>
      <c r="EU175" s="364">
        <f t="shared" ref="EU175" si="2455">SUM(ET175)+EU176+1</f>
        <v>57</v>
      </c>
      <c r="EV175" s="364">
        <f t="shared" ref="EV175" si="2456">SUM(EU175)+EV176+1</f>
        <v>59</v>
      </c>
      <c r="EW175" s="364">
        <f t="shared" ref="EW175" si="2457">SUM(EV175)+EW176+1</f>
        <v>60</v>
      </c>
      <c r="EX175" s="364">
        <f t="shared" ref="EX175" si="2458">SUM(EW175)+EX176+1</f>
        <v>61</v>
      </c>
      <c r="EY175" s="364">
        <f t="shared" ref="EY175" si="2459">SUM(EX175)+EY176+1</f>
        <v>63</v>
      </c>
      <c r="EZ175" s="364">
        <f t="shared" ref="EZ175" si="2460">SUM(EY175)+EZ176+1</f>
        <v>64</v>
      </c>
      <c r="FA175" s="364">
        <f t="shared" ref="FA175" si="2461">SUM(EZ175)+FA176+1</f>
        <v>65</v>
      </c>
      <c r="FB175" s="364">
        <f t="shared" ref="FB175" si="2462">SUM(FA175)+FB176+1</f>
        <v>67</v>
      </c>
      <c r="FC175" s="364">
        <f t="shared" ref="FC175" si="2463">SUM(FB175)+FC176+1</f>
        <v>68</v>
      </c>
      <c r="FD175" s="364">
        <f t="shared" ref="FD175" si="2464">SUM(FC175)+FD176+1</f>
        <v>69</v>
      </c>
      <c r="FE175" s="361"/>
      <c r="FF175" s="361"/>
      <c r="FG175" s="361"/>
      <c r="FH175" s="361"/>
      <c r="FI175" s="361"/>
      <c r="FJ175" s="361"/>
      <c r="FK175" s="361"/>
      <c r="FL175" s="361"/>
      <c r="FM175" s="361"/>
      <c r="FN175" s="361"/>
      <c r="FO175" s="361"/>
      <c r="FP175" s="361"/>
      <c r="FQ175" s="361"/>
      <c r="FR175" s="361"/>
      <c r="FS175" s="361"/>
      <c r="FT175" s="361"/>
      <c r="FU175" s="361"/>
      <c r="FV175" s="361"/>
      <c r="FW175" s="361"/>
      <c r="FX175" s="361"/>
      <c r="FY175" s="361"/>
      <c r="FZ175" s="361"/>
      <c r="GA175" s="361"/>
      <c r="GB175" s="361"/>
      <c r="GC175" s="361"/>
      <c r="GD175" s="361"/>
      <c r="GE175" s="361"/>
      <c r="GF175" s="361"/>
      <c r="GG175" s="297"/>
      <c r="GH175" s="297"/>
      <c r="GI175" s="297"/>
      <c r="GJ175" s="297"/>
      <c r="GK175" s="297"/>
      <c r="GL175" s="297"/>
      <c r="GM175" s="297"/>
      <c r="GN175" s="297"/>
      <c r="GO175" s="297"/>
      <c r="GP175" s="297"/>
      <c r="GQ175" s="297"/>
      <c r="GR175" s="297"/>
      <c r="GS175" s="297"/>
      <c r="GT175" s="297"/>
      <c r="GU175" s="297"/>
      <c r="GV175" s="297"/>
      <c r="GW175" s="297"/>
      <c r="GX175" s="297"/>
      <c r="GY175" s="297"/>
      <c r="GZ175" s="297"/>
    </row>
    <row r="176" spans="1:211" s="347" customFormat="1" ht="15" customHeight="1" thickBot="1" x14ac:dyDescent="0.25">
      <c r="A176" s="192">
        <f>SWDATA!O161</f>
        <v>0</v>
      </c>
      <c r="B176" s="192">
        <f>SWDATA!M161</f>
        <v>0</v>
      </c>
      <c r="C176" s="201">
        <f>IF(AND(SWDATA!M161=1,SWDATA!Q161="promotions"),SWDATA!P161,0)</f>
        <v>0</v>
      </c>
      <c r="D176" s="200">
        <f>ROW(SWDATA!M161)</f>
        <v>161</v>
      </c>
      <c r="E176" s="202">
        <f ca="1">IF(AND(B176=1,UPPER(HLOOKUP(D176,'Metrics &amp; Attributes View'!$13:$31,19,0))="SBOM"),1,0)</f>
        <v>0</v>
      </c>
      <c r="F176" s="203">
        <f t="shared" si="2161"/>
        <v>1</v>
      </c>
      <c r="G176" s="192" t="str">
        <f t="shared" si="2162"/>
        <v/>
      </c>
      <c r="H176" s="204"/>
      <c r="I176" s="382"/>
      <c r="J176" s="237">
        <f t="shared" si="2163"/>
        <v>0</v>
      </c>
      <c r="K176" s="238" t="str">
        <f t="shared" si="2164"/>
        <v/>
      </c>
      <c r="L176" s="338"/>
      <c r="M176" s="342"/>
      <c r="N176" s="336" t="str">
        <f>IF(LEN(SWDATA!F161)=0,"",N175)</f>
        <v/>
      </c>
      <c r="O176" s="295" t="str">
        <f>IF(LEN(SWDATA!G161)=0,"",O175)</f>
        <v/>
      </c>
      <c r="P176" s="296" t="str">
        <f>IF(LEN(SWDATA!C161)=0,"",SWDATA!C161)</f>
        <v/>
      </c>
      <c r="Q176" s="310" t="str">
        <f t="shared" si="2120"/>
        <v/>
      </c>
      <c r="R176" s="223" t="s">
        <v>262</v>
      </c>
      <c r="S176" s="224" t="s">
        <v>579</v>
      </c>
      <c r="T176" s="224"/>
      <c r="U176" s="263" t="s">
        <v>591</v>
      </c>
      <c r="V176" s="205" t="s">
        <v>221</v>
      </c>
      <c r="W176" s="265">
        <f>IF(OR(Is_Loading,LEN($A176)=0),"",SWDATA!P161)</f>
        <v>0</v>
      </c>
      <c r="X176" s="266">
        <f>IF(OR(Is_Loading,LEN($A176)=0),"",SWDATA!Q161)</f>
        <v>0</v>
      </c>
      <c r="Y176" s="266">
        <f>IF(OR(Is_Loading,LEN($A176)=0),"",SWDATA!R161)</f>
        <v>0</v>
      </c>
      <c r="Z176" s="265" t="str">
        <f t="shared" si="2428"/>
        <v/>
      </c>
      <c r="AA176" s="265">
        <f>IF(OR(Is_Loading,LEN($A176)=0),"",SWDATA!T161)</f>
        <v>0</v>
      </c>
      <c r="AB176" s="266">
        <f>IF(OR(Is_Loading,LEN($A176)=0),"",SWDATA!U161)</f>
        <v>0</v>
      </c>
      <c r="AC176" s="266">
        <f>IF(OR(Is_Loading,LEN($A176)=0),"",SWDATA!V161)</f>
        <v>0</v>
      </c>
      <c r="AD176" s="265" t="str">
        <f t="shared" si="2165"/>
        <v/>
      </c>
      <c r="AE176" s="265">
        <f>IF(OR(Is_Loading,LEN($A176)=0),"",SWDATA!X161)</f>
        <v>0</v>
      </c>
      <c r="AF176" s="266">
        <f>IF(OR(Is_Loading,LEN($A176)=0),"",SWDATA!Y161)</f>
        <v>0</v>
      </c>
      <c r="AG176" s="266">
        <f>IF(OR(Is_Loading,LEN($A176)=0),"",SWDATA!Z161)</f>
        <v>0</v>
      </c>
      <c r="AH176" s="265" t="str">
        <f t="shared" si="2166"/>
        <v/>
      </c>
      <c r="AI176" s="265">
        <f>IF(OR(Is_Loading,LEN($A176)=0),"",SWDATA!AB161)</f>
        <v>0</v>
      </c>
      <c r="AJ176" s="266">
        <f>IF(OR(Is_Loading,LEN($A176)=0),"",SWDATA!AC161)</f>
        <v>0</v>
      </c>
      <c r="AK176" s="266">
        <f>IF(OR(Is_Loading,LEN($A176)=0),"",SWDATA!AD161)</f>
        <v>0</v>
      </c>
      <c r="AL176" s="265" t="str">
        <f t="shared" si="2167"/>
        <v/>
      </c>
      <c r="AM176" s="265">
        <f>IF(OR(Is_Loading,LEN($A176)=0),"",SWDATA!AF161)</f>
        <v>0</v>
      </c>
      <c r="AN176" s="266">
        <f>IF(OR(Is_Loading,LEN($A176)=0),"",SWDATA!AG161)</f>
        <v>0</v>
      </c>
      <c r="AO176" s="320">
        <f>IF(OR(Is_Loading,LEN($A176)=0),"",SWDATA!AH161)</f>
        <v>0</v>
      </c>
      <c r="AP176" s="317" t="str">
        <f t="shared" si="2168"/>
        <v/>
      </c>
      <c r="AQ176" s="265">
        <f>IF(OR(Is_Loading,LEN($A176)=0),"",SWDATA!AJ161)</f>
        <v>0</v>
      </c>
      <c r="AR176" s="266">
        <f>IF(OR(Is_Loading,LEN($A176)=0),"",SWDATA!AK161)</f>
        <v>0</v>
      </c>
      <c r="AS176" s="266">
        <f>IF(OR(Is_Loading,LEN($A176)=0),"",SWDATA!AL161)</f>
        <v>0</v>
      </c>
      <c r="AT176" s="265" t="str">
        <f t="shared" si="2169"/>
        <v/>
      </c>
      <c r="AU176" s="265">
        <f>IF(OR(Is_Loading,LEN($A176)=0),"",SWDATA!AN161)</f>
        <v>0</v>
      </c>
      <c r="AV176" s="266">
        <f>IF(OR(Is_Loading,LEN($A176)=0),"",SWDATA!AO161)</f>
        <v>0</v>
      </c>
      <c r="AW176" s="266">
        <f>IF(OR(Is_Loading,LEN($A176)=0),"",SWDATA!AP161)</f>
        <v>0</v>
      </c>
      <c r="AX176" s="265" t="str">
        <f t="shared" si="2170"/>
        <v/>
      </c>
      <c r="AY176" s="265">
        <f>IF(OR(Is_Loading,LEN($A176)=0),"",SWDATA!AR161)</f>
        <v>0</v>
      </c>
      <c r="AZ176" s="266">
        <f>IF(OR(Is_Loading,LEN($A176)=0),"",SWDATA!AS161)</f>
        <v>0</v>
      </c>
      <c r="BA176" s="266">
        <f>IF(OR(Is_Loading,LEN($A176)=0),"",SWDATA!AT161)</f>
        <v>0</v>
      </c>
      <c r="BB176" s="265" t="str">
        <f t="shared" si="2171"/>
        <v/>
      </c>
      <c r="BC176" s="265">
        <f>IF(OR(Is_Loading,LEN($A176)=0),"",SWDATA!AV161)</f>
        <v>0</v>
      </c>
      <c r="BD176" s="266">
        <f>IF(OR(Is_Loading,LEN($A176)=0),"",SWDATA!AW161)</f>
        <v>0</v>
      </c>
      <c r="BE176" s="320">
        <f>IF(OR(Is_Loading,LEN($A176)=0),"",SWDATA!AX161)</f>
        <v>0</v>
      </c>
      <c r="BF176" s="317" t="str">
        <f t="shared" si="2172"/>
        <v/>
      </c>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s="201"/>
      <c r="CO176" s="201"/>
      <c r="CP176" s="201"/>
      <c r="CQ176" s="201"/>
      <c r="CR176" s="201"/>
      <c r="CS176" s="201"/>
      <c r="CT176" s="201"/>
      <c r="CU176" s="201"/>
      <c r="CV176" s="201"/>
      <c r="CW176" s="201"/>
      <c r="CX176" s="201"/>
      <c r="CY176" s="201"/>
      <c r="CZ176" s="201"/>
      <c r="DA176" s="201"/>
      <c r="DB176" s="201"/>
      <c r="DC176" s="201"/>
      <c r="DD176" s="201"/>
      <c r="DE176" s="201"/>
      <c r="DF176" s="201"/>
      <c r="DG176" s="201"/>
      <c r="DH176" s="201"/>
      <c r="DI176" s="201"/>
      <c r="DJ176" s="201"/>
      <c r="DK176" s="201"/>
      <c r="DL176" s="201"/>
      <c r="DM176" s="201"/>
      <c r="DN176" s="201"/>
      <c r="DO176" s="374"/>
      <c r="DP176" s="374"/>
      <c r="DQ176" s="374"/>
      <c r="DR176" s="374"/>
      <c r="DS176" s="361"/>
      <c r="DT176" s="375"/>
      <c r="DU176" s="364"/>
      <c r="DV176" s="364"/>
      <c r="DW176" s="364"/>
      <c r="DX176" s="364">
        <v>1</v>
      </c>
      <c r="DY176" s="364">
        <f t="shared" ref="DY176:DY178" si="2465">DV176</f>
        <v>0</v>
      </c>
      <c r="DZ176" s="364">
        <f t="shared" ref="DZ176:DZ178" si="2466">DW176</f>
        <v>0</v>
      </c>
      <c r="EA176" s="364">
        <f t="shared" ref="EA176:EA178" si="2467">DX176</f>
        <v>1</v>
      </c>
      <c r="EB176" s="364">
        <f t="shared" ref="EB176:EB178" si="2468">DY176</f>
        <v>0</v>
      </c>
      <c r="EC176" s="364">
        <f t="shared" ref="EC176:EC178" si="2469">DZ176</f>
        <v>0</v>
      </c>
      <c r="ED176" s="364">
        <f t="shared" ref="ED176:ED178" si="2470">EA176</f>
        <v>1</v>
      </c>
      <c r="EE176" s="364">
        <f t="shared" ref="EE176:EE178" si="2471">EB176</f>
        <v>0</v>
      </c>
      <c r="EF176" s="364">
        <f t="shared" ref="EF176:EF178" si="2472">EC176</f>
        <v>0</v>
      </c>
      <c r="EG176" s="364">
        <f t="shared" ref="EG176:EG178" si="2473">ED176</f>
        <v>1</v>
      </c>
      <c r="EH176" s="364">
        <f t="shared" ref="EH176:EH178" si="2474">EE176</f>
        <v>0</v>
      </c>
      <c r="EI176" s="364">
        <f t="shared" ref="EI176:EI178" si="2475">EF176</f>
        <v>0</v>
      </c>
      <c r="EJ176" s="364">
        <f t="shared" ref="EJ176:EJ178" si="2476">EG176</f>
        <v>1</v>
      </c>
      <c r="EK176" s="364">
        <f t="shared" ref="EK176:EK178" si="2477">EH176</f>
        <v>0</v>
      </c>
      <c r="EL176" s="364">
        <f t="shared" ref="EL176:EL178" si="2478">EI176</f>
        <v>0</v>
      </c>
      <c r="EM176" s="364">
        <f t="shared" ref="EM176:EM178" si="2479">EJ176</f>
        <v>1</v>
      </c>
      <c r="EN176" s="364">
        <f t="shared" ref="EN176:EN178" si="2480">EK176</f>
        <v>0</v>
      </c>
      <c r="EO176" s="364">
        <f t="shared" ref="EO176:EO178" si="2481">EL176</f>
        <v>0</v>
      </c>
      <c r="EP176" s="364">
        <f t="shared" ref="EP176:EP178" si="2482">EM176</f>
        <v>1</v>
      </c>
      <c r="EQ176" s="364">
        <f t="shared" ref="EQ176:EQ178" si="2483">EN176</f>
        <v>0</v>
      </c>
      <c r="ER176" s="364">
        <f t="shared" ref="ER176:ER178" si="2484">EO176</f>
        <v>0</v>
      </c>
      <c r="ES176" s="364">
        <f t="shared" ref="ES176:ES178" si="2485">EP176</f>
        <v>1</v>
      </c>
      <c r="ET176" s="364">
        <f t="shared" ref="ET176:ET178" si="2486">EQ176</f>
        <v>0</v>
      </c>
      <c r="EU176" s="364">
        <f t="shared" ref="EU176:EU178" si="2487">ER176</f>
        <v>0</v>
      </c>
      <c r="EV176" s="364">
        <f t="shared" ref="EV176:EV178" si="2488">ES176</f>
        <v>1</v>
      </c>
      <c r="EW176" s="364">
        <f t="shared" ref="EW176:EW178" si="2489">ET176</f>
        <v>0</v>
      </c>
      <c r="EX176" s="364">
        <f t="shared" ref="EX176:EX178" si="2490">EU176</f>
        <v>0</v>
      </c>
      <c r="EY176" s="364">
        <f t="shared" ref="EY176:EY178" si="2491">EV176</f>
        <v>1</v>
      </c>
      <c r="EZ176" s="364">
        <f t="shared" ref="EZ176:EZ178" si="2492">EW176</f>
        <v>0</v>
      </c>
      <c r="FA176" s="364">
        <f t="shared" ref="FA176:FA178" si="2493">EX176</f>
        <v>0</v>
      </c>
      <c r="FB176" s="364">
        <f t="shared" ref="FB176:FB178" si="2494">EY176</f>
        <v>1</v>
      </c>
      <c r="FC176" s="364">
        <f t="shared" ref="FC176:FC178" si="2495">EZ176</f>
        <v>0</v>
      </c>
      <c r="FD176" s="364">
        <f t="shared" ref="FD176:FD178" si="2496">FA176</f>
        <v>0</v>
      </c>
      <c r="FE176" s="377"/>
      <c r="FF176" s="361"/>
      <c r="FG176" s="361"/>
      <c r="FH176" s="361"/>
      <c r="FI176" s="361"/>
      <c r="FJ176" s="361"/>
      <c r="FK176" s="361"/>
      <c r="FL176" s="361"/>
      <c r="FM176" s="361"/>
      <c r="FN176" s="361"/>
      <c r="FO176" s="361"/>
      <c r="FP176" s="361"/>
      <c r="FQ176" s="361"/>
      <c r="FR176" s="361"/>
      <c r="FS176" s="361"/>
      <c r="FT176" s="361"/>
      <c r="FU176" s="361"/>
      <c r="FV176" s="361"/>
      <c r="FW176" s="361"/>
      <c r="FX176" s="361"/>
      <c r="FY176" s="361"/>
      <c r="FZ176" s="361"/>
      <c r="GA176" s="361"/>
      <c r="GB176" s="361"/>
      <c r="GC176" s="361"/>
      <c r="GD176" s="361"/>
      <c r="GE176" s="361"/>
      <c r="GF176" s="361"/>
      <c r="GG176" s="297"/>
      <c r="GH176" s="297"/>
      <c r="GI176" s="297"/>
      <c r="GJ176" s="297"/>
      <c r="GK176" s="297"/>
      <c r="GL176" s="297"/>
      <c r="GM176" s="297"/>
      <c r="GN176" s="297"/>
      <c r="GO176" s="297"/>
      <c r="GP176" s="297"/>
      <c r="GQ176" s="297"/>
      <c r="GR176" s="297"/>
      <c r="GS176" s="297"/>
      <c r="GT176" s="297"/>
      <c r="GU176" s="297"/>
      <c r="GV176" s="297"/>
      <c r="GW176" s="297"/>
      <c r="GX176" s="297"/>
      <c r="GY176" s="297"/>
      <c r="GZ176" s="297"/>
      <c r="HA176" s="297"/>
      <c r="HB176" s="297"/>
      <c r="HC176" s="297"/>
    </row>
    <row r="177" spans="1:211" s="347" customFormat="1" ht="15" customHeight="1" thickTop="1" x14ac:dyDescent="0.2">
      <c r="A177" s="192">
        <f>SWDATA!O162</f>
        <v>0</v>
      </c>
      <c r="B177" s="192">
        <f>SWDATA!M162</f>
        <v>0</v>
      </c>
      <c r="C177" s="201">
        <f>IF(AND(SWDATA!M162=1,SWDATA!Q162="promotions"),SWDATA!P162,0)</f>
        <v>0</v>
      </c>
      <c r="D177" s="200">
        <f>ROW(SWDATA!M162)</f>
        <v>162</v>
      </c>
      <c r="E177" s="202">
        <f t="shared" ref="E177:E180" si="2497">B177</f>
        <v>0</v>
      </c>
      <c r="F177" s="203">
        <f t="shared" si="2161"/>
        <v>1</v>
      </c>
      <c r="G177" s="192" t="str">
        <f t="shared" si="2162"/>
        <v/>
      </c>
      <c r="H177" s="204"/>
      <c r="I177" s="382"/>
      <c r="J177" s="237">
        <f t="shared" si="2163"/>
        <v>0</v>
      </c>
      <c r="K177" s="238" t="str">
        <f t="shared" si="2164"/>
        <v/>
      </c>
      <c r="L177" s="338"/>
      <c r="M177" s="341"/>
      <c r="N177" s="336" t="str">
        <f>IF(LEN(SWDATA!F162)=0,"",N176)</f>
        <v/>
      </c>
      <c r="O177" s="295" t="str">
        <f>IF(LEN(SWDATA!G162)=0,"",O176)</f>
        <v/>
      </c>
      <c r="P177" s="296" t="str">
        <f>IF(LEN(SWDATA!C162)=0,"",SWDATA!C162)</f>
        <v/>
      </c>
      <c r="Q177" s="310" t="str">
        <f t="shared" si="2120"/>
        <v/>
      </c>
      <c r="R177" s="223" t="s">
        <v>261</v>
      </c>
      <c r="S177" s="224" t="s">
        <v>485</v>
      </c>
      <c r="T177" s="224"/>
      <c r="U177" s="264" t="s">
        <v>581</v>
      </c>
      <c r="V177" s="205" t="s">
        <v>221</v>
      </c>
      <c r="W177" s="265">
        <f>IF(OR(Is_Loading,LEN($A177)=0),"",SWDATA!P162)</f>
        <v>0</v>
      </c>
      <c r="X177" s="266">
        <f>IF(OR(Is_Loading,LEN($A177)=0),"",SWDATA!Q162)</f>
        <v>0</v>
      </c>
      <c r="Y177" s="266">
        <f>IF(OR(Is_Loading,LEN($A177)=0),"",SWDATA!R162)</f>
        <v>0</v>
      </c>
      <c r="Z177" s="265" t="str">
        <f t="shared" ref="Z177" si="2498">IF($A177=0,"",CHOOSE($F177,SUM(W177:Y177),SUM(W177:Y177)/3,Y177))</f>
        <v/>
      </c>
      <c r="AA177" s="265">
        <f>IF(OR(Is_Loading,LEN($A177)=0),"",SWDATA!T162)</f>
        <v>0</v>
      </c>
      <c r="AB177" s="266">
        <f>IF(OR(Is_Loading,LEN($A177)=0),"",SWDATA!U162)</f>
        <v>0</v>
      </c>
      <c r="AC177" s="266">
        <f>IF(OR(Is_Loading,LEN($A177)=0),"",SWDATA!V162)</f>
        <v>0</v>
      </c>
      <c r="AD177" s="265" t="str">
        <f t="shared" si="2165"/>
        <v/>
      </c>
      <c r="AE177" s="265">
        <f>IF(OR(Is_Loading,LEN($A177)=0),"",SWDATA!X162)</f>
        <v>0</v>
      </c>
      <c r="AF177" s="266">
        <f>IF(OR(Is_Loading,LEN($A177)=0),"",SWDATA!Y162)</f>
        <v>0</v>
      </c>
      <c r="AG177" s="266">
        <f>IF(OR(Is_Loading,LEN($A177)=0),"",SWDATA!Z162)</f>
        <v>0</v>
      </c>
      <c r="AH177" s="265" t="str">
        <f t="shared" si="2166"/>
        <v/>
      </c>
      <c r="AI177" s="265">
        <f>IF(OR(Is_Loading,LEN($A177)=0),"",SWDATA!AB162)</f>
        <v>0</v>
      </c>
      <c r="AJ177" s="266">
        <f>IF(OR(Is_Loading,LEN($A177)=0),"",SWDATA!AC162)</f>
        <v>0</v>
      </c>
      <c r="AK177" s="266">
        <f>IF(OR(Is_Loading,LEN($A177)=0),"",SWDATA!AD162)</f>
        <v>0</v>
      </c>
      <c r="AL177" s="265" t="str">
        <f t="shared" si="2167"/>
        <v/>
      </c>
      <c r="AM177" s="265">
        <f>IF(OR(Is_Loading,LEN($A177)=0),"",SWDATA!AF162)</f>
        <v>0</v>
      </c>
      <c r="AN177" s="266">
        <f>IF(OR(Is_Loading,LEN($A177)=0),"",SWDATA!AG162)</f>
        <v>0</v>
      </c>
      <c r="AO177" s="320">
        <f>IF(OR(Is_Loading,LEN($A177)=0),"",SWDATA!AH162)</f>
        <v>0</v>
      </c>
      <c r="AP177" s="317" t="str">
        <f t="shared" si="2168"/>
        <v/>
      </c>
      <c r="AQ177" s="265">
        <f>IF(OR(Is_Loading,LEN($A177)=0),"",SWDATA!AJ162)</f>
        <v>0</v>
      </c>
      <c r="AR177" s="266">
        <f>IF(OR(Is_Loading,LEN($A177)=0),"",SWDATA!AK162)</f>
        <v>0</v>
      </c>
      <c r="AS177" s="266">
        <f>IF(OR(Is_Loading,LEN($A177)=0),"",SWDATA!AL162)</f>
        <v>0</v>
      </c>
      <c r="AT177" s="265" t="str">
        <f t="shared" si="2169"/>
        <v/>
      </c>
      <c r="AU177" s="265">
        <f>IF(OR(Is_Loading,LEN($A177)=0),"",SWDATA!AN162)</f>
        <v>0</v>
      </c>
      <c r="AV177" s="266">
        <f>IF(OR(Is_Loading,LEN($A177)=0),"",SWDATA!AO162)</f>
        <v>0</v>
      </c>
      <c r="AW177" s="266">
        <f>IF(OR(Is_Loading,LEN($A177)=0),"",SWDATA!AP162)</f>
        <v>0</v>
      </c>
      <c r="AX177" s="265" t="str">
        <f t="shared" si="2170"/>
        <v/>
      </c>
      <c r="AY177" s="265">
        <f>IF(OR(Is_Loading,LEN($A177)=0),"",SWDATA!AR162)</f>
        <v>0</v>
      </c>
      <c r="AZ177" s="266">
        <f>IF(OR(Is_Loading,LEN($A177)=0),"",SWDATA!AS162)</f>
        <v>0</v>
      </c>
      <c r="BA177" s="266">
        <f>IF(OR(Is_Loading,LEN($A177)=0),"",SWDATA!AT162)</f>
        <v>0</v>
      </c>
      <c r="BB177" s="265" t="str">
        <f t="shared" si="2171"/>
        <v/>
      </c>
      <c r="BC177" s="265">
        <f>IF(OR(Is_Loading,LEN($A177)=0),"",SWDATA!AV162)</f>
        <v>0</v>
      </c>
      <c r="BD177" s="266">
        <f>IF(OR(Is_Loading,LEN($A177)=0),"",SWDATA!AW162)</f>
        <v>0</v>
      </c>
      <c r="BE177" s="320">
        <f>IF(OR(Is_Loading,LEN($A177)=0),"",SWDATA!AX162)</f>
        <v>0</v>
      </c>
      <c r="BF177" s="317" t="str">
        <f t="shared" si="2172"/>
        <v/>
      </c>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s="201"/>
      <c r="CO177" s="201"/>
      <c r="CP177" s="201"/>
      <c r="CQ177" s="201"/>
      <c r="CR177" s="201"/>
      <c r="CS177" s="201"/>
      <c r="CT177" s="201"/>
      <c r="CU177" s="201"/>
      <c r="CV177" s="201"/>
      <c r="CW177" s="201"/>
      <c r="CX177" s="201"/>
      <c r="CY177" s="201"/>
      <c r="CZ177" s="201"/>
      <c r="DA177" s="201"/>
      <c r="DB177" s="201"/>
      <c r="DC177" s="201"/>
      <c r="DD177" s="201"/>
      <c r="DE177" s="201"/>
      <c r="DF177" s="201"/>
      <c r="DG177" s="201"/>
      <c r="DH177" s="201"/>
      <c r="DI177" s="201"/>
      <c r="DJ177" s="201"/>
      <c r="DK177" s="201"/>
      <c r="DL177" s="201"/>
      <c r="DM177" s="201"/>
      <c r="DN177" s="201"/>
      <c r="DO177" s="374"/>
      <c r="DP177" s="374"/>
      <c r="DQ177" s="374"/>
      <c r="DR177" s="374"/>
      <c r="DS177" s="361"/>
      <c r="DT177" s="361"/>
      <c r="DU177" s="364"/>
      <c r="DV177" s="364"/>
      <c r="DW177" s="364"/>
      <c r="DX177" s="364">
        <v>1</v>
      </c>
      <c r="DY177" s="364">
        <f t="shared" si="2465"/>
        <v>0</v>
      </c>
      <c r="DZ177" s="364">
        <f t="shared" si="2466"/>
        <v>0</v>
      </c>
      <c r="EA177" s="364">
        <f t="shared" si="2467"/>
        <v>1</v>
      </c>
      <c r="EB177" s="364">
        <f t="shared" si="2468"/>
        <v>0</v>
      </c>
      <c r="EC177" s="364">
        <f t="shared" si="2469"/>
        <v>0</v>
      </c>
      <c r="ED177" s="364">
        <f t="shared" si="2470"/>
        <v>1</v>
      </c>
      <c r="EE177" s="364">
        <f t="shared" si="2471"/>
        <v>0</v>
      </c>
      <c r="EF177" s="364">
        <f t="shared" si="2472"/>
        <v>0</v>
      </c>
      <c r="EG177" s="364">
        <f t="shared" si="2473"/>
        <v>1</v>
      </c>
      <c r="EH177" s="364">
        <f t="shared" si="2474"/>
        <v>0</v>
      </c>
      <c r="EI177" s="364">
        <f t="shared" si="2475"/>
        <v>0</v>
      </c>
      <c r="EJ177" s="364">
        <f t="shared" si="2476"/>
        <v>1</v>
      </c>
      <c r="EK177" s="364">
        <f t="shared" si="2477"/>
        <v>0</v>
      </c>
      <c r="EL177" s="364">
        <f t="shared" si="2478"/>
        <v>0</v>
      </c>
      <c r="EM177" s="364">
        <f t="shared" si="2479"/>
        <v>1</v>
      </c>
      <c r="EN177" s="364">
        <f t="shared" si="2480"/>
        <v>0</v>
      </c>
      <c r="EO177" s="364">
        <f t="shared" si="2481"/>
        <v>0</v>
      </c>
      <c r="EP177" s="364">
        <f t="shared" si="2482"/>
        <v>1</v>
      </c>
      <c r="EQ177" s="364">
        <f t="shared" si="2483"/>
        <v>0</v>
      </c>
      <c r="ER177" s="364">
        <f t="shared" si="2484"/>
        <v>0</v>
      </c>
      <c r="ES177" s="364">
        <f t="shared" si="2485"/>
        <v>1</v>
      </c>
      <c r="ET177" s="364">
        <f t="shared" si="2486"/>
        <v>0</v>
      </c>
      <c r="EU177" s="364">
        <f t="shared" si="2487"/>
        <v>0</v>
      </c>
      <c r="EV177" s="364">
        <f t="shared" si="2488"/>
        <v>1</v>
      </c>
      <c r="EW177" s="364">
        <f t="shared" si="2489"/>
        <v>0</v>
      </c>
      <c r="EX177" s="364">
        <f t="shared" si="2490"/>
        <v>0</v>
      </c>
      <c r="EY177" s="364">
        <f t="shared" si="2491"/>
        <v>1</v>
      </c>
      <c r="EZ177" s="364">
        <f t="shared" si="2492"/>
        <v>0</v>
      </c>
      <c r="FA177" s="364">
        <f t="shared" si="2493"/>
        <v>0</v>
      </c>
      <c r="FB177" s="364">
        <f t="shared" si="2494"/>
        <v>1</v>
      </c>
      <c r="FC177" s="364">
        <f t="shared" si="2495"/>
        <v>0</v>
      </c>
      <c r="FD177" s="364">
        <f t="shared" si="2496"/>
        <v>0</v>
      </c>
      <c r="FE177" s="361"/>
      <c r="FF177" s="361"/>
      <c r="FG177" s="361"/>
      <c r="FH177" s="361"/>
      <c r="FI177" s="361"/>
      <c r="FJ177" s="361"/>
      <c r="FK177" s="361"/>
      <c r="FL177" s="361"/>
      <c r="FM177" s="361"/>
      <c r="FN177" s="361"/>
      <c r="FO177" s="361"/>
      <c r="FP177" s="361"/>
      <c r="FQ177" s="361"/>
      <c r="FR177" s="361"/>
      <c r="FS177" s="361"/>
      <c r="FT177" s="361"/>
      <c r="FU177" s="361"/>
      <c r="FV177" s="361"/>
      <c r="FW177" s="361"/>
      <c r="FX177" s="361"/>
      <c r="FY177" s="361"/>
      <c r="FZ177" s="361"/>
      <c r="GA177" s="361"/>
      <c r="GB177" s="361"/>
      <c r="GC177" s="361"/>
      <c r="GD177" s="361"/>
      <c r="GE177" s="361"/>
      <c r="GF177" s="361"/>
      <c r="GG177" s="297"/>
      <c r="GH177" s="297"/>
      <c r="GI177" s="297"/>
      <c r="GJ177" s="297"/>
      <c r="GK177" s="297"/>
      <c r="GL177" s="297"/>
      <c r="GM177" s="297"/>
      <c r="GN177" s="297"/>
      <c r="GO177" s="297"/>
      <c r="GP177" s="297"/>
      <c r="GQ177" s="297"/>
      <c r="GR177" s="297"/>
      <c r="GS177" s="297"/>
      <c r="GT177" s="297"/>
      <c r="GU177" s="297"/>
      <c r="GV177" s="297"/>
      <c r="GW177" s="297"/>
      <c r="GX177" s="297"/>
      <c r="GY177" s="297"/>
      <c r="GZ177" s="297"/>
    </row>
    <row r="178" spans="1:211" s="390" customFormat="1" ht="15" customHeight="1" thickBot="1" x14ac:dyDescent="0.25">
      <c r="A178" s="389">
        <f>SWDATA!O163</f>
        <v>0</v>
      </c>
      <c r="B178" s="389">
        <f>SWDATA!M163</f>
        <v>0</v>
      </c>
      <c r="C178" s="390">
        <f>IF(AND(SWDATA!M163=1,SWDATA!Q163="promotions"),SWDATA!P163,0)</f>
        <v>0</v>
      </c>
      <c r="D178" s="391">
        <f>ROW(SWDATA!M163)</f>
        <v>163</v>
      </c>
      <c r="E178" s="392">
        <f t="shared" si="2497"/>
        <v>0</v>
      </c>
      <c r="F178" s="393">
        <f t="shared" si="2161"/>
        <v>1</v>
      </c>
      <c r="G178" s="389" t="str">
        <f t="shared" si="2162"/>
        <v/>
      </c>
      <c r="H178" s="394"/>
      <c r="I178" s="395"/>
      <c r="J178" s="396">
        <f t="shared" si="2163"/>
        <v>0</v>
      </c>
      <c r="K178" s="397" t="str">
        <f t="shared" si="2164"/>
        <v/>
      </c>
      <c r="L178" s="398"/>
      <c r="M178" s="399"/>
      <c r="N178" s="400" t="str">
        <f>IF(LEN(SWDATA!F163)=0,"",N177)</f>
        <v/>
      </c>
      <c r="O178" s="401" t="str">
        <f>IF(LEN(SWDATA!G163)=0,"",O177)</f>
        <v/>
      </c>
      <c r="P178" s="402" t="str">
        <f>IF(LEN(SWDATA!C163)=0,"",SWDATA!C163)</f>
        <v/>
      </c>
      <c r="Q178" s="403" t="str">
        <f t="shared" si="2120"/>
        <v/>
      </c>
      <c r="R178" s="404" t="s">
        <v>261</v>
      </c>
      <c r="S178" s="405" t="s">
        <v>485</v>
      </c>
      <c r="T178" s="405"/>
      <c r="U178" s="406" t="s">
        <v>590</v>
      </c>
      <c r="V178" s="407" t="s">
        <v>221</v>
      </c>
      <c r="W178" s="408">
        <f>IF(OR(Is_Loading,LEN($A178)=0),"",SWDATA!P163)</f>
        <v>0</v>
      </c>
      <c r="X178" s="409">
        <f>IF(OR(Is_Loading,LEN($A178)=0),"",SWDATA!Q163)</f>
        <v>0</v>
      </c>
      <c r="Y178" s="409">
        <f>IF(OR(Is_Loading,LEN($A178)=0),"",SWDATA!R163)</f>
        <v>0</v>
      </c>
      <c r="Z178" s="408" t="str">
        <f t="shared" ref="Z178" si="2499">IF($A178=0,"",CHOOSE($F178,SUM(W178:Y178),SUM(W178:Y178)/3,Y178))</f>
        <v/>
      </c>
      <c r="AA178" s="408">
        <f>IF(OR(Is_Loading,LEN($A178)=0),"",SWDATA!T163)</f>
        <v>0</v>
      </c>
      <c r="AB178" s="409">
        <f>IF(OR(Is_Loading,LEN($A178)=0),"",SWDATA!U163)</f>
        <v>0</v>
      </c>
      <c r="AC178" s="409">
        <f>IF(OR(Is_Loading,LEN($A178)=0),"",SWDATA!V163)</f>
        <v>0</v>
      </c>
      <c r="AD178" s="408" t="str">
        <f t="shared" si="2165"/>
        <v/>
      </c>
      <c r="AE178" s="408">
        <f>IF(OR(Is_Loading,LEN($A178)=0),"",SWDATA!X163)</f>
        <v>0</v>
      </c>
      <c r="AF178" s="409">
        <f>IF(OR(Is_Loading,LEN($A178)=0),"",SWDATA!Y163)</f>
        <v>0</v>
      </c>
      <c r="AG178" s="409">
        <f>IF(OR(Is_Loading,LEN($A178)=0),"",SWDATA!Z163)</f>
        <v>0</v>
      </c>
      <c r="AH178" s="408" t="str">
        <f t="shared" si="2166"/>
        <v/>
      </c>
      <c r="AI178" s="408">
        <f>IF(OR(Is_Loading,LEN($A178)=0),"",SWDATA!AB163)</f>
        <v>0</v>
      </c>
      <c r="AJ178" s="409">
        <f>IF(OR(Is_Loading,LEN($A178)=0),"",SWDATA!AC163)</f>
        <v>0</v>
      </c>
      <c r="AK178" s="409">
        <f>IF(OR(Is_Loading,LEN($A178)=0),"",SWDATA!AD163)</f>
        <v>0</v>
      </c>
      <c r="AL178" s="408" t="str">
        <f t="shared" si="2167"/>
        <v/>
      </c>
      <c r="AM178" s="408">
        <f>IF(OR(Is_Loading,LEN($A178)=0),"",SWDATA!AF163)</f>
        <v>0</v>
      </c>
      <c r="AN178" s="409">
        <f>IF(OR(Is_Loading,LEN($A178)=0),"",SWDATA!AG163)</f>
        <v>0</v>
      </c>
      <c r="AO178" s="410">
        <f>IF(OR(Is_Loading,LEN($A178)=0),"",SWDATA!AH163)</f>
        <v>0</v>
      </c>
      <c r="AP178" s="411" t="str">
        <f t="shared" si="2168"/>
        <v/>
      </c>
      <c r="AQ178" s="408">
        <f>IF(OR(Is_Loading,LEN($A178)=0),"",SWDATA!AJ163)</f>
        <v>0</v>
      </c>
      <c r="AR178" s="409">
        <f>IF(OR(Is_Loading,LEN($A178)=0),"",SWDATA!AK163)</f>
        <v>0</v>
      </c>
      <c r="AS178" s="409">
        <f>IF(OR(Is_Loading,LEN($A178)=0),"",SWDATA!AL163)</f>
        <v>0</v>
      </c>
      <c r="AT178" s="408" t="str">
        <f t="shared" si="2169"/>
        <v/>
      </c>
      <c r="AU178" s="408">
        <f>IF(OR(Is_Loading,LEN($A178)=0),"",SWDATA!AN163)</f>
        <v>0</v>
      </c>
      <c r="AV178" s="409">
        <f>IF(OR(Is_Loading,LEN($A178)=0),"",SWDATA!AO163)</f>
        <v>0</v>
      </c>
      <c r="AW178" s="409">
        <f>IF(OR(Is_Loading,LEN($A178)=0),"",SWDATA!AP163)</f>
        <v>0</v>
      </c>
      <c r="AX178" s="408" t="str">
        <f t="shared" si="2170"/>
        <v/>
      </c>
      <c r="AY178" s="408">
        <f>IF(OR(Is_Loading,LEN($A178)=0),"",SWDATA!AR163)</f>
        <v>0</v>
      </c>
      <c r="AZ178" s="409">
        <f>IF(OR(Is_Loading,LEN($A178)=0),"",SWDATA!AS163)</f>
        <v>0</v>
      </c>
      <c r="BA178" s="409">
        <f>IF(OR(Is_Loading,LEN($A178)=0),"",SWDATA!AT163)</f>
        <v>0</v>
      </c>
      <c r="BB178" s="408" t="str">
        <f t="shared" si="2171"/>
        <v/>
      </c>
      <c r="BC178" s="408">
        <f>IF(OR(Is_Loading,LEN($A178)=0),"",SWDATA!AV163)</f>
        <v>0</v>
      </c>
      <c r="BD178" s="409">
        <f>IF(OR(Is_Loading,LEN($A178)=0),"",SWDATA!AW163)</f>
        <v>0</v>
      </c>
      <c r="BE178" s="410">
        <f>IF(OR(Is_Loading,LEN($A178)=0),"",SWDATA!AX163)</f>
        <v>0</v>
      </c>
      <c r="BF178" s="411" t="str">
        <f t="shared" si="2172"/>
        <v/>
      </c>
      <c r="BG178" s="412"/>
      <c r="BH178" s="412"/>
      <c r="BI178" s="412"/>
      <c r="BJ178" s="412"/>
      <c r="BK178" s="412"/>
      <c r="BL178" s="412"/>
      <c r="BM178" s="412"/>
      <c r="BN178" s="412"/>
      <c r="BO178" s="412"/>
      <c r="BP178" s="412"/>
      <c r="BQ178" s="412"/>
      <c r="BR178" s="412"/>
      <c r="BS178" s="412"/>
      <c r="BT178" s="412"/>
      <c r="BU178" s="412"/>
      <c r="BV178" s="412"/>
      <c r="BW178" s="412"/>
      <c r="BX178" s="412"/>
      <c r="BY178" s="412"/>
      <c r="BZ178" s="412"/>
      <c r="CA178" s="412"/>
      <c r="CB178" s="412"/>
      <c r="CC178" s="412"/>
      <c r="CD178" s="412"/>
      <c r="CE178" s="412"/>
      <c r="CF178" s="412"/>
      <c r="CG178" s="412"/>
      <c r="CH178" s="412"/>
      <c r="CI178" s="412"/>
      <c r="CJ178" s="412"/>
      <c r="CK178" s="412"/>
      <c r="CL178" s="412"/>
      <c r="CM178" s="412"/>
      <c r="DO178" s="395"/>
      <c r="DP178" s="395"/>
      <c r="DQ178" s="395"/>
      <c r="DR178" s="395"/>
      <c r="DS178" s="413"/>
      <c r="DT178" s="414"/>
      <c r="DU178" s="415"/>
      <c r="DV178" s="415"/>
      <c r="DW178" s="415"/>
      <c r="DX178" s="415">
        <v>1</v>
      </c>
      <c r="DY178" s="415">
        <f t="shared" si="2465"/>
        <v>0</v>
      </c>
      <c r="DZ178" s="415">
        <f t="shared" si="2466"/>
        <v>0</v>
      </c>
      <c r="EA178" s="415">
        <f t="shared" si="2467"/>
        <v>1</v>
      </c>
      <c r="EB178" s="415">
        <f t="shared" si="2468"/>
        <v>0</v>
      </c>
      <c r="EC178" s="415">
        <f t="shared" si="2469"/>
        <v>0</v>
      </c>
      <c r="ED178" s="415">
        <f t="shared" si="2470"/>
        <v>1</v>
      </c>
      <c r="EE178" s="415">
        <f t="shared" si="2471"/>
        <v>0</v>
      </c>
      <c r="EF178" s="415">
        <f t="shared" si="2472"/>
        <v>0</v>
      </c>
      <c r="EG178" s="415">
        <f t="shared" si="2473"/>
        <v>1</v>
      </c>
      <c r="EH178" s="415">
        <f t="shared" si="2474"/>
        <v>0</v>
      </c>
      <c r="EI178" s="415">
        <f t="shared" si="2475"/>
        <v>0</v>
      </c>
      <c r="EJ178" s="415">
        <f t="shared" si="2476"/>
        <v>1</v>
      </c>
      <c r="EK178" s="415">
        <f t="shared" si="2477"/>
        <v>0</v>
      </c>
      <c r="EL178" s="415">
        <f t="shared" si="2478"/>
        <v>0</v>
      </c>
      <c r="EM178" s="415">
        <f t="shared" si="2479"/>
        <v>1</v>
      </c>
      <c r="EN178" s="415">
        <f t="shared" si="2480"/>
        <v>0</v>
      </c>
      <c r="EO178" s="415">
        <f t="shared" si="2481"/>
        <v>0</v>
      </c>
      <c r="EP178" s="415">
        <f t="shared" si="2482"/>
        <v>1</v>
      </c>
      <c r="EQ178" s="415">
        <f t="shared" si="2483"/>
        <v>0</v>
      </c>
      <c r="ER178" s="415">
        <f t="shared" si="2484"/>
        <v>0</v>
      </c>
      <c r="ES178" s="415">
        <f t="shared" si="2485"/>
        <v>1</v>
      </c>
      <c r="ET178" s="415">
        <f t="shared" si="2486"/>
        <v>0</v>
      </c>
      <c r="EU178" s="415">
        <f t="shared" si="2487"/>
        <v>0</v>
      </c>
      <c r="EV178" s="415">
        <f t="shared" si="2488"/>
        <v>1</v>
      </c>
      <c r="EW178" s="415">
        <f t="shared" si="2489"/>
        <v>0</v>
      </c>
      <c r="EX178" s="415">
        <f t="shared" si="2490"/>
        <v>0</v>
      </c>
      <c r="EY178" s="415">
        <f t="shared" si="2491"/>
        <v>1</v>
      </c>
      <c r="EZ178" s="415">
        <f t="shared" si="2492"/>
        <v>0</v>
      </c>
      <c r="FA178" s="415">
        <f t="shared" si="2493"/>
        <v>0</v>
      </c>
      <c r="FB178" s="415">
        <f t="shared" si="2494"/>
        <v>1</v>
      </c>
      <c r="FC178" s="415">
        <f t="shared" si="2495"/>
        <v>0</v>
      </c>
      <c r="FD178" s="415">
        <f t="shared" si="2496"/>
        <v>0</v>
      </c>
      <c r="FE178" s="416"/>
      <c r="FF178" s="413"/>
      <c r="FG178" s="413"/>
      <c r="FH178" s="413"/>
      <c r="FI178" s="413"/>
      <c r="FJ178" s="413"/>
      <c r="FK178" s="413"/>
      <c r="FL178" s="413"/>
      <c r="FM178" s="413"/>
      <c r="FN178" s="413"/>
      <c r="FO178" s="413"/>
      <c r="FP178" s="413"/>
      <c r="FQ178" s="413"/>
      <c r="FR178" s="413"/>
      <c r="FS178" s="413"/>
      <c r="FT178" s="413"/>
      <c r="FU178" s="413"/>
      <c r="FV178" s="413"/>
      <c r="FW178" s="413"/>
      <c r="FX178" s="413"/>
      <c r="FY178" s="413"/>
      <c r="FZ178" s="413"/>
      <c r="GA178" s="413"/>
      <c r="GB178" s="413"/>
      <c r="GC178" s="413"/>
      <c r="GD178" s="413"/>
      <c r="GE178" s="413"/>
      <c r="GF178" s="413"/>
      <c r="GG178" s="417"/>
      <c r="GH178" s="417"/>
      <c r="GI178" s="417"/>
      <c r="GJ178" s="417"/>
      <c r="GK178" s="417"/>
      <c r="GL178" s="417"/>
      <c r="GM178" s="417"/>
      <c r="GN178" s="417"/>
      <c r="GO178" s="417"/>
      <c r="GP178" s="417"/>
      <c r="GQ178" s="417"/>
      <c r="GR178" s="417"/>
      <c r="GS178" s="417"/>
      <c r="GT178" s="417"/>
      <c r="GU178" s="417"/>
      <c r="GV178" s="417"/>
      <c r="GW178" s="417"/>
      <c r="GX178" s="417"/>
      <c r="GY178" s="417"/>
      <c r="GZ178" s="417"/>
      <c r="HA178" s="417"/>
      <c r="HB178" s="417"/>
      <c r="HC178" s="417"/>
    </row>
    <row r="179" spans="1:211" s="347" customFormat="1" ht="15" customHeight="1" thickTop="1" x14ac:dyDescent="0.2">
      <c r="A179" s="192">
        <f>SWDATA!O164</f>
        <v>0</v>
      </c>
      <c r="B179" s="192">
        <f>SWDATA!M164</f>
        <v>0</v>
      </c>
      <c r="C179" s="201">
        <f>IF(AND(SWDATA!M164=1,SWDATA!Q164="promotions"),SWDATA!P164,0)</f>
        <v>0</v>
      </c>
      <c r="D179" s="200">
        <f>ROW(SWDATA!M164)</f>
        <v>164</v>
      </c>
      <c r="E179" s="202">
        <f t="shared" si="2497"/>
        <v>0</v>
      </c>
      <c r="F179" s="203">
        <f t="shared" si="2161"/>
        <v>1</v>
      </c>
      <c r="G179" s="192" t="str">
        <f t="shared" si="2162"/>
        <v/>
      </c>
      <c r="H179" s="311"/>
      <c r="I179" s="382"/>
      <c r="J179" s="237">
        <f t="shared" si="2163"/>
        <v>0</v>
      </c>
      <c r="K179" s="238" t="str">
        <f t="shared" si="2164"/>
        <v/>
      </c>
      <c r="L179" s="338"/>
      <c r="M179" s="340"/>
      <c r="N179" s="335" t="str">
        <f>IF(LEN(SWDATA!F164)=0,"",IF(LEN(SWDATA!G164)=0,"",IF($O$12="ID",MID(SWDATA!G164,FIND("|",SWDATA!G164)+1,FIND("~~",SWDATA!G164)-FIND("|",SWDATA!G164)-1),IF($O$12="Desc",RIGHT(SWDATA!G164,LEN(SWDATA!G164)-FIND("~~",SWDATA!G164)-1),RIGHT(SWDATA!G164,LEN(SWDATA!G164)-FIND("|",SWDATA!G164))))))</f>
        <v/>
      </c>
      <c r="O179" s="239" t="str">
        <f>IF(LEN(SWDATA!G164)=0,"",IF(LEN(SWDATA!H164)=0,"",IF($O$12="ID",MID(SWDATA!H164,FIND("|",SWDATA!H164)+1,FIND("~~",SWDATA!H164)-FIND("|",SWDATA!H164)-1),IF($O$12="Desc",RIGHT(SWDATA!H164,LEN(SWDATA!H164)-FIND("~~",SWDATA!H164)-1),RIGHT(SWDATA!H164,LEN(SWDATA!H164)-FIND("|",SWDATA!H164))))))</f>
        <v/>
      </c>
      <c r="P179" s="252" t="str">
        <f>IF(LEN(SWDATA!C164)=0,"",SWDATA!C164)</f>
        <v/>
      </c>
      <c r="Q179" s="310" t="str">
        <f t="shared" si="2120"/>
        <v/>
      </c>
      <c r="R179" s="223" t="s">
        <v>261</v>
      </c>
      <c r="S179" s="224" t="s">
        <v>485</v>
      </c>
      <c r="T179" s="224"/>
      <c r="U179" s="263" t="s">
        <v>583</v>
      </c>
      <c r="V179" s="205" t="s">
        <v>221</v>
      </c>
      <c r="W179" s="265">
        <f>IF(OR(Is_Loading,LEN($A179)=0),"",SWDATA!P164)</f>
        <v>0</v>
      </c>
      <c r="X179" s="266">
        <f>IF(OR(Is_Loading,LEN($A179)=0),"",SWDATA!Q164)</f>
        <v>0</v>
      </c>
      <c r="Y179" s="266">
        <f>IF(OR(Is_Loading,LEN($A179)=0),"",SWDATA!R164)</f>
        <v>0</v>
      </c>
      <c r="Z179" s="265" t="str">
        <f t="shared" ref="Z179" si="2500">IF($A179=0,"",CHOOSE($F179,SUM(W179:Y179),SUM(W179:Y179)/3,Y179))</f>
        <v/>
      </c>
      <c r="AA179" s="265">
        <f>IF(OR(Is_Loading,LEN($A179)=0),"",SWDATA!T164)</f>
        <v>0</v>
      </c>
      <c r="AB179" s="266">
        <f>IF(OR(Is_Loading,LEN($A179)=0),"",SWDATA!U164)</f>
        <v>0</v>
      </c>
      <c r="AC179" s="266">
        <f>IF(OR(Is_Loading,LEN($A179)=0),"",SWDATA!V164)</f>
        <v>0</v>
      </c>
      <c r="AD179" s="265" t="str">
        <f t="shared" si="2165"/>
        <v/>
      </c>
      <c r="AE179" s="265">
        <f>IF(OR(Is_Loading,LEN($A179)=0),"",SWDATA!X164)</f>
        <v>0</v>
      </c>
      <c r="AF179" s="266">
        <f>IF(OR(Is_Loading,LEN($A179)=0),"",SWDATA!Y164)</f>
        <v>0</v>
      </c>
      <c r="AG179" s="266">
        <f>IF(OR(Is_Loading,LEN($A179)=0),"",SWDATA!Z164)</f>
        <v>0</v>
      </c>
      <c r="AH179" s="265" t="str">
        <f t="shared" si="2166"/>
        <v/>
      </c>
      <c r="AI179" s="265">
        <f>IF(OR(Is_Loading,LEN($A179)=0),"",SWDATA!AB164)</f>
        <v>0</v>
      </c>
      <c r="AJ179" s="266">
        <f>IF(OR(Is_Loading,LEN($A179)=0),"",SWDATA!AC164)</f>
        <v>0</v>
      </c>
      <c r="AK179" s="266">
        <f>IF(OR(Is_Loading,LEN($A179)=0),"",SWDATA!AD164)</f>
        <v>0</v>
      </c>
      <c r="AL179" s="265" t="str">
        <f t="shared" si="2167"/>
        <v/>
      </c>
      <c r="AM179" s="265">
        <f>IF(OR(Is_Loading,LEN($A179)=0),"",SWDATA!AF164)</f>
        <v>0</v>
      </c>
      <c r="AN179" s="266">
        <f>IF(OR(Is_Loading,LEN($A179)=0),"",SWDATA!AG164)</f>
        <v>0</v>
      </c>
      <c r="AO179" s="320">
        <f>IF(OR(Is_Loading,LEN($A179)=0),"",SWDATA!AH164)</f>
        <v>0</v>
      </c>
      <c r="AP179" s="317" t="str">
        <f t="shared" si="2168"/>
        <v/>
      </c>
      <c r="AQ179" s="265">
        <f>IF(OR(Is_Loading,LEN($A179)=0),"",SWDATA!AJ164)</f>
        <v>0</v>
      </c>
      <c r="AR179" s="266">
        <f>IF(OR(Is_Loading,LEN($A179)=0),"",SWDATA!AK164)</f>
        <v>0</v>
      </c>
      <c r="AS179" s="266">
        <f>IF(OR(Is_Loading,LEN($A179)=0),"",SWDATA!AL164)</f>
        <v>0</v>
      </c>
      <c r="AT179" s="265" t="str">
        <f t="shared" si="2169"/>
        <v/>
      </c>
      <c r="AU179" s="265">
        <f>IF(OR(Is_Loading,LEN($A179)=0),"",SWDATA!AN164)</f>
        <v>0</v>
      </c>
      <c r="AV179" s="266">
        <f>IF(OR(Is_Loading,LEN($A179)=0),"",SWDATA!AO164)</f>
        <v>0</v>
      </c>
      <c r="AW179" s="266">
        <f>IF(OR(Is_Loading,LEN($A179)=0),"",SWDATA!AP164)</f>
        <v>0</v>
      </c>
      <c r="AX179" s="265" t="str">
        <f t="shared" si="2170"/>
        <v/>
      </c>
      <c r="AY179" s="265">
        <f>IF(OR(Is_Loading,LEN($A179)=0),"",SWDATA!AR164)</f>
        <v>0</v>
      </c>
      <c r="AZ179" s="266">
        <f>IF(OR(Is_Loading,LEN($A179)=0),"",SWDATA!AS164)</f>
        <v>0</v>
      </c>
      <c r="BA179" s="266">
        <f>IF(OR(Is_Loading,LEN($A179)=0),"",SWDATA!AT164)</f>
        <v>0</v>
      </c>
      <c r="BB179" s="265" t="str">
        <f t="shared" si="2171"/>
        <v/>
      </c>
      <c r="BC179" s="265">
        <f>IF(OR(Is_Loading,LEN($A179)=0),"",SWDATA!AV164)</f>
        <v>0</v>
      </c>
      <c r="BD179" s="266">
        <f>IF(OR(Is_Loading,LEN($A179)=0),"",SWDATA!AW164)</f>
        <v>0</v>
      </c>
      <c r="BE179" s="320">
        <f>IF(OR(Is_Loading,LEN($A179)=0),"",SWDATA!AX164)</f>
        <v>0</v>
      </c>
      <c r="BF179" s="317" t="str">
        <f t="shared" si="2172"/>
        <v/>
      </c>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s="201"/>
      <c r="CO179" s="201"/>
      <c r="CP179" s="201"/>
      <c r="CQ179" s="201"/>
      <c r="CR179" s="201"/>
      <c r="CS179" s="201"/>
      <c r="CT179" s="201"/>
      <c r="CU179" s="201"/>
      <c r="CV179" s="201"/>
      <c r="CW179" s="201"/>
      <c r="CX179" s="201"/>
      <c r="CY179" s="201"/>
      <c r="CZ179" s="201"/>
      <c r="DA179" s="201"/>
      <c r="DB179" s="201"/>
      <c r="DC179" s="201"/>
      <c r="DD179" s="201"/>
      <c r="DE179" s="201"/>
      <c r="DF179" s="201"/>
      <c r="DG179" s="201"/>
      <c r="DH179" s="201"/>
      <c r="DI179" s="201"/>
      <c r="DJ179" s="201"/>
      <c r="DK179" s="201"/>
      <c r="DL179" s="201"/>
      <c r="DM179" s="201"/>
      <c r="DN179" s="201"/>
      <c r="DO179" s="374"/>
      <c r="DP179" s="374"/>
      <c r="DQ179" s="374"/>
      <c r="DR179" s="374"/>
      <c r="DS179" s="361"/>
      <c r="DT179" s="375"/>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77"/>
      <c r="FF179" s="361"/>
      <c r="FG179" s="361"/>
      <c r="FH179" s="361"/>
      <c r="FI179" s="361"/>
      <c r="FJ179" s="361"/>
      <c r="FK179" s="361"/>
      <c r="FL179" s="361"/>
      <c r="FM179" s="361"/>
      <c r="FN179" s="361"/>
      <c r="FO179" s="361"/>
      <c r="FP179" s="361"/>
      <c r="FQ179" s="361"/>
      <c r="FR179" s="361"/>
      <c r="FS179" s="361"/>
      <c r="FT179" s="361"/>
      <c r="FU179" s="361"/>
      <c r="FV179" s="361"/>
      <c r="FW179" s="361"/>
      <c r="FX179" s="361"/>
      <c r="FY179" s="361"/>
      <c r="FZ179" s="361"/>
      <c r="GA179" s="361"/>
      <c r="GB179" s="361"/>
      <c r="GC179" s="361"/>
      <c r="GD179" s="361"/>
      <c r="GE179" s="361"/>
      <c r="GF179" s="361"/>
      <c r="GG179" s="297"/>
      <c r="GH179" s="297"/>
      <c r="GI179" s="297"/>
      <c r="GJ179" s="297"/>
      <c r="GK179" s="297"/>
      <c r="GL179" s="297"/>
      <c r="GM179" s="297"/>
      <c r="GN179" s="297"/>
      <c r="GO179" s="297"/>
      <c r="GP179" s="297"/>
      <c r="GQ179" s="297"/>
      <c r="GR179" s="297"/>
      <c r="GS179" s="297"/>
      <c r="GT179" s="297"/>
      <c r="GU179" s="297"/>
      <c r="GV179" s="297"/>
      <c r="GW179" s="297"/>
      <c r="GX179" s="297"/>
      <c r="GY179" s="297"/>
      <c r="GZ179" s="297"/>
      <c r="HA179" s="297"/>
      <c r="HB179" s="297"/>
      <c r="HC179" s="297"/>
    </row>
    <row r="180" spans="1:211" s="347" customFormat="1" ht="15" customHeight="1" x14ac:dyDescent="0.2">
      <c r="A180" s="192">
        <f>SWDATA!O165</f>
        <v>0</v>
      </c>
      <c r="B180" s="192">
        <f>SWDATA!M165</f>
        <v>0</v>
      </c>
      <c r="C180" s="201">
        <f>IF(AND(SWDATA!M165=1,SWDATA!Q165="promotions"),SWDATA!P165,0)</f>
        <v>0</v>
      </c>
      <c r="D180" s="200">
        <f>ROW(SWDATA!M165)</f>
        <v>165</v>
      </c>
      <c r="E180" s="202">
        <f t="shared" si="2497"/>
        <v>0</v>
      </c>
      <c r="F180" s="203">
        <f t="shared" si="2161"/>
        <v>1</v>
      </c>
      <c r="G180" s="192" t="str">
        <f t="shared" si="2162"/>
        <v/>
      </c>
      <c r="H180" s="204"/>
      <c r="I180" s="382"/>
      <c r="J180" s="237">
        <f t="shared" si="2163"/>
        <v>0</v>
      </c>
      <c r="K180" s="238" t="str">
        <f t="shared" si="2164"/>
        <v/>
      </c>
      <c r="L180" s="338"/>
      <c r="M180" s="341"/>
      <c r="N180" s="336" t="str">
        <f>IF(LEN(SWDATA!F165)=0,"",N179)</f>
        <v/>
      </c>
      <c r="O180" s="295" t="str">
        <f>IF(LEN(SWDATA!G165)=0,"",O179)</f>
        <v/>
      </c>
      <c r="P180" s="296" t="str">
        <f>IF(LEN(SWDATA!C165)=0,"",SWDATA!C165)</f>
        <v/>
      </c>
      <c r="Q180" s="310" t="str">
        <f t="shared" si="2120"/>
        <v/>
      </c>
      <c r="R180" s="223" t="s">
        <v>261</v>
      </c>
      <c r="S180" s="224" t="s">
        <v>485</v>
      </c>
      <c r="T180" s="224"/>
      <c r="U180" s="264" t="s">
        <v>580</v>
      </c>
      <c r="V180" s="205" t="s">
        <v>221</v>
      </c>
      <c r="W180" s="265">
        <f>IF(OR(Is_Loading,LEN($A180)=0),"",SWDATA!P165)</f>
        <v>0</v>
      </c>
      <c r="X180" s="266">
        <f>IF(OR(Is_Loading,LEN($A180)=0),"",SWDATA!Q165)</f>
        <v>0</v>
      </c>
      <c r="Y180" s="266">
        <f>IF(OR(Is_Loading,LEN($A180)=0),"",SWDATA!R165)</f>
        <v>0</v>
      </c>
      <c r="Z180" s="265" t="str">
        <f t="shared" ref="Z180:Z181" si="2501">IF($A180=0,"",CHOOSE($F180,SUM(W180:Y180),SUM(W180:Y180)/3,Y180))</f>
        <v/>
      </c>
      <c r="AA180" s="265">
        <f>IF(OR(Is_Loading,LEN($A180)=0),"",SWDATA!T165)</f>
        <v>0</v>
      </c>
      <c r="AB180" s="266">
        <f>IF(OR(Is_Loading,LEN($A180)=0),"",SWDATA!U165)</f>
        <v>0</v>
      </c>
      <c r="AC180" s="266">
        <f>IF(OR(Is_Loading,LEN($A180)=0),"",SWDATA!V165)</f>
        <v>0</v>
      </c>
      <c r="AD180" s="265" t="str">
        <f t="shared" si="2165"/>
        <v/>
      </c>
      <c r="AE180" s="265">
        <f>IF(OR(Is_Loading,LEN($A180)=0),"",SWDATA!X165)</f>
        <v>0</v>
      </c>
      <c r="AF180" s="266">
        <f>IF(OR(Is_Loading,LEN($A180)=0),"",SWDATA!Y165)</f>
        <v>0</v>
      </c>
      <c r="AG180" s="266">
        <f>IF(OR(Is_Loading,LEN($A180)=0),"",SWDATA!Z165)</f>
        <v>0</v>
      </c>
      <c r="AH180" s="265" t="str">
        <f t="shared" si="2166"/>
        <v/>
      </c>
      <c r="AI180" s="265">
        <f>IF(OR(Is_Loading,LEN($A180)=0),"",SWDATA!AB165)</f>
        <v>0</v>
      </c>
      <c r="AJ180" s="266">
        <f>IF(OR(Is_Loading,LEN($A180)=0),"",SWDATA!AC165)</f>
        <v>0</v>
      </c>
      <c r="AK180" s="266">
        <f>IF(OR(Is_Loading,LEN($A180)=0),"",SWDATA!AD165)</f>
        <v>0</v>
      </c>
      <c r="AL180" s="265" t="str">
        <f t="shared" si="2167"/>
        <v/>
      </c>
      <c r="AM180" s="265">
        <f>IF(OR(Is_Loading,LEN($A180)=0),"",SWDATA!AF165)</f>
        <v>0</v>
      </c>
      <c r="AN180" s="266">
        <f>IF(OR(Is_Loading,LEN($A180)=0),"",SWDATA!AG165)</f>
        <v>0</v>
      </c>
      <c r="AO180" s="320">
        <f>IF(OR(Is_Loading,LEN($A180)=0),"",SWDATA!AH165)</f>
        <v>0</v>
      </c>
      <c r="AP180" s="317" t="str">
        <f t="shared" si="2168"/>
        <v/>
      </c>
      <c r="AQ180" s="265">
        <f>IF(OR(Is_Loading,LEN($A180)=0),"",SWDATA!AJ165)</f>
        <v>0</v>
      </c>
      <c r="AR180" s="266">
        <f>IF(OR(Is_Loading,LEN($A180)=0),"",SWDATA!AK165)</f>
        <v>0</v>
      </c>
      <c r="AS180" s="266">
        <f>IF(OR(Is_Loading,LEN($A180)=0),"",SWDATA!AL165)</f>
        <v>0</v>
      </c>
      <c r="AT180" s="265" t="str">
        <f t="shared" si="2169"/>
        <v/>
      </c>
      <c r="AU180" s="265">
        <f>IF(OR(Is_Loading,LEN($A180)=0),"",SWDATA!AN165)</f>
        <v>0</v>
      </c>
      <c r="AV180" s="266">
        <f>IF(OR(Is_Loading,LEN($A180)=0),"",SWDATA!AO165)</f>
        <v>0</v>
      </c>
      <c r="AW180" s="266">
        <f>IF(OR(Is_Loading,LEN($A180)=0),"",SWDATA!AP165)</f>
        <v>0</v>
      </c>
      <c r="AX180" s="265" t="str">
        <f t="shared" si="2170"/>
        <v/>
      </c>
      <c r="AY180" s="265">
        <f>IF(OR(Is_Loading,LEN($A180)=0),"",SWDATA!AR165)</f>
        <v>0</v>
      </c>
      <c r="AZ180" s="266">
        <f>IF(OR(Is_Loading,LEN($A180)=0),"",SWDATA!AS165)</f>
        <v>0</v>
      </c>
      <c r="BA180" s="266">
        <f>IF(OR(Is_Loading,LEN($A180)=0),"",SWDATA!AT165)</f>
        <v>0</v>
      </c>
      <c r="BB180" s="265" t="str">
        <f t="shared" si="2171"/>
        <v/>
      </c>
      <c r="BC180" s="265">
        <f>IF(OR(Is_Loading,LEN($A180)=0),"",SWDATA!AV165)</f>
        <v>0</v>
      </c>
      <c r="BD180" s="266">
        <f>IF(OR(Is_Loading,LEN($A180)=0),"",SWDATA!AW165)</f>
        <v>0</v>
      </c>
      <c r="BE180" s="320">
        <f>IF(OR(Is_Loading,LEN($A180)=0),"",SWDATA!AX165)</f>
        <v>0</v>
      </c>
      <c r="BF180" s="317" t="str">
        <f t="shared" si="2172"/>
        <v/>
      </c>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s="201"/>
      <c r="CO180" s="201"/>
      <c r="CP180" s="201"/>
      <c r="CQ180" s="201"/>
      <c r="CR180" s="201"/>
      <c r="CS180" s="201"/>
      <c r="CT180" s="201"/>
      <c r="CU180" s="201"/>
      <c r="CV180" s="201"/>
      <c r="CW180" s="201"/>
      <c r="CX180" s="201"/>
      <c r="CY180" s="201"/>
      <c r="CZ180" s="201"/>
      <c r="DA180" s="201"/>
      <c r="DB180" s="201"/>
      <c r="DC180" s="201"/>
      <c r="DD180" s="201"/>
      <c r="DE180" s="201"/>
      <c r="DF180" s="201"/>
      <c r="DG180" s="201"/>
      <c r="DH180" s="201"/>
      <c r="DI180" s="201"/>
      <c r="DJ180" s="201"/>
      <c r="DK180" s="201"/>
      <c r="DL180" s="201"/>
      <c r="DM180" s="201"/>
      <c r="DN180" s="201"/>
      <c r="DO180" s="374"/>
      <c r="DP180" s="374"/>
      <c r="DQ180" s="374"/>
      <c r="DR180" s="374"/>
      <c r="DS180" s="361"/>
      <c r="DT180" s="361"/>
      <c r="DU180" s="364">
        <f t="shared" ref="DU180" si="2502">COLUMN(W178)</f>
        <v>23</v>
      </c>
      <c r="DV180" s="364">
        <f t="shared" ref="DV180" si="2503">SUM(DU180)+DV181+1</f>
        <v>24</v>
      </c>
      <c r="DW180" s="364">
        <f t="shared" ref="DW180" si="2504">SUM(DV180)+DW181+1</f>
        <v>25</v>
      </c>
      <c r="DX180" s="364">
        <f t="shared" ref="DX180" si="2505">SUM(DW180)+DX181+1</f>
        <v>27</v>
      </c>
      <c r="DY180" s="364">
        <f t="shared" ref="DY180" si="2506">SUM(DX180)+DY181+1</f>
        <v>28</v>
      </c>
      <c r="DZ180" s="364">
        <f t="shared" ref="DZ180" si="2507">SUM(DY180)+DZ181+1</f>
        <v>29</v>
      </c>
      <c r="EA180" s="364">
        <f t="shared" ref="EA180" si="2508">SUM(DZ180)+EA181+1</f>
        <v>31</v>
      </c>
      <c r="EB180" s="364">
        <f t="shared" ref="EB180" si="2509">SUM(EA180)+EB181+1</f>
        <v>32</v>
      </c>
      <c r="EC180" s="364">
        <f t="shared" ref="EC180" si="2510">SUM(EB180)+EC181+1</f>
        <v>33</v>
      </c>
      <c r="ED180" s="364">
        <f t="shared" ref="ED180" si="2511">SUM(EC180)+ED181+1</f>
        <v>35</v>
      </c>
      <c r="EE180" s="364">
        <f t="shared" ref="EE180" si="2512">SUM(ED180)+EE181+1</f>
        <v>36</v>
      </c>
      <c r="EF180" s="364">
        <f t="shared" ref="EF180" si="2513">SUM(EE180)+EF181+1</f>
        <v>37</v>
      </c>
      <c r="EG180" s="364">
        <f t="shared" ref="EG180" si="2514">SUM(EF180)+EG181+1</f>
        <v>39</v>
      </c>
      <c r="EH180" s="364">
        <f t="shared" ref="EH180" si="2515">SUM(EG180)+EH181+1</f>
        <v>40</v>
      </c>
      <c r="EI180" s="364">
        <f t="shared" ref="EI180" si="2516">SUM(EH180)+EI181+1</f>
        <v>41</v>
      </c>
      <c r="EJ180" s="364">
        <f t="shared" ref="EJ180" si="2517">SUM(EI180)+EJ181+1</f>
        <v>43</v>
      </c>
      <c r="EK180" s="364">
        <f t="shared" ref="EK180" si="2518">SUM(EJ180)+EK181+1</f>
        <v>44</v>
      </c>
      <c r="EL180" s="364">
        <f t="shared" ref="EL180" si="2519">SUM(EK180)+EL181+1</f>
        <v>45</v>
      </c>
      <c r="EM180" s="364">
        <f t="shared" ref="EM180" si="2520">SUM(EL180)+EM181+1</f>
        <v>47</v>
      </c>
      <c r="EN180" s="364">
        <f t="shared" ref="EN180" si="2521">SUM(EM180)+EN181+1</f>
        <v>48</v>
      </c>
      <c r="EO180" s="364">
        <f t="shared" ref="EO180" si="2522">SUM(EN180)+EO181+1</f>
        <v>49</v>
      </c>
      <c r="EP180" s="364">
        <f t="shared" ref="EP180" si="2523">SUM(EO180)+EP181+1</f>
        <v>51</v>
      </c>
      <c r="EQ180" s="364">
        <f t="shared" ref="EQ180" si="2524">SUM(EP180)+EQ181+1</f>
        <v>52</v>
      </c>
      <c r="ER180" s="364">
        <f t="shared" ref="ER180" si="2525">SUM(EQ180)+ER181+1</f>
        <v>53</v>
      </c>
      <c r="ES180" s="364">
        <f t="shared" ref="ES180" si="2526">SUM(ER180)+ES181+1</f>
        <v>55</v>
      </c>
      <c r="ET180" s="364">
        <f t="shared" ref="ET180" si="2527">SUM(ES180)+ET181+1</f>
        <v>56</v>
      </c>
      <c r="EU180" s="364">
        <f t="shared" ref="EU180" si="2528">SUM(ET180)+EU181+1</f>
        <v>57</v>
      </c>
      <c r="EV180" s="364">
        <f t="shared" ref="EV180" si="2529">SUM(EU180)+EV181+1</f>
        <v>59</v>
      </c>
      <c r="EW180" s="364">
        <f t="shared" ref="EW180" si="2530">SUM(EV180)+EW181+1</f>
        <v>60</v>
      </c>
      <c r="EX180" s="364">
        <f t="shared" ref="EX180" si="2531">SUM(EW180)+EX181+1</f>
        <v>61</v>
      </c>
      <c r="EY180" s="364">
        <f t="shared" ref="EY180" si="2532">SUM(EX180)+EY181+1</f>
        <v>63</v>
      </c>
      <c r="EZ180" s="364">
        <f t="shared" ref="EZ180" si="2533">SUM(EY180)+EZ181+1</f>
        <v>64</v>
      </c>
      <c r="FA180" s="364">
        <f t="shared" ref="FA180" si="2534">SUM(EZ180)+FA181+1</f>
        <v>65</v>
      </c>
      <c r="FB180" s="364">
        <f t="shared" ref="FB180" si="2535">SUM(FA180)+FB181+1</f>
        <v>67</v>
      </c>
      <c r="FC180" s="364">
        <f t="shared" ref="FC180" si="2536">SUM(FB180)+FC181+1</f>
        <v>68</v>
      </c>
      <c r="FD180" s="364">
        <f t="shared" ref="FD180" si="2537">SUM(FC180)+FD181+1</f>
        <v>69</v>
      </c>
      <c r="FE180" s="361"/>
      <c r="FF180" s="361"/>
      <c r="FG180" s="361"/>
      <c r="FH180" s="361"/>
      <c r="FI180" s="361"/>
      <c r="FJ180" s="361"/>
      <c r="FK180" s="361"/>
      <c r="FL180" s="361"/>
      <c r="FM180" s="361"/>
      <c r="FN180" s="361"/>
      <c r="FO180" s="361"/>
      <c r="FP180" s="361"/>
      <c r="FQ180" s="361"/>
      <c r="FR180" s="361"/>
      <c r="FS180" s="361"/>
      <c r="FT180" s="361"/>
      <c r="FU180" s="361"/>
      <c r="FV180" s="361"/>
      <c r="FW180" s="361"/>
      <c r="FX180" s="361"/>
      <c r="FY180" s="361"/>
      <c r="FZ180" s="361"/>
      <c r="GA180" s="361"/>
      <c r="GB180" s="361"/>
      <c r="GC180" s="361"/>
      <c r="GD180" s="361"/>
      <c r="GE180" s="361"/>
      <c r="GF180" s="361"/>
      <c r="GG180" s="297"/>
      <c r="GH180" s="297"/>
      <c r="GI180" s="297"/>
      <c r="GJ180" s="297"/>
      <c r="GK180" s="297"/>
      <c r="GL180" s="297"/>
      <c r="GM180" s="297"/>
      <c r="GN180" s="297"/>
      <c r="GO180" s="297"/>
      <c r="GP180" s="297"/>
      <c r="GQ180" s="297"/>
      <c r="GR180" s="297"/>
      <c r="GS180" s="297"/>
      <c r="GT180" s="297"/>
      <c r="GU180" s="297"/>
      <c r="GV180" s="297"/>
      <c r="GW180" s="297"/>
      <c r="GX180" s="297"/>
      <c r="GY180" s="297"/>
      <c r="GZ180" s="297"/>
    </row>
    <row r="181" spans="1:211" s="347" customFormat="1" ht="15" customHeight="1" thickBot="1" x14ac:dyDescent="0.25">
      <c r="A181" s="192">
        <f>SWDATA!O166</f>
        <v>0</v>
      </c>
      <c r="B181" s="192">
        <f>SWDATA!M166</f>
        <v>0</v>
      </c>
      <c r="C181" s="201">
        <f>IF(AND(SWDATA!M166=1,SWDATA!Q166="promotions"),SWDATA!P166,0)</f>
        <v>0</v>
      </c>
      <c r="D181" s="200">
        <f>ROW(SWDATA!M166)</f>
        <v>166</v>
      </c>
      <c r="E181" s="202">
        <f ca="1">IF(AND(B181=1,UPPER(HLOOKUP(D181,'Metrics &amp; Attributes View'!$13:$31,19,0))="SBOM"),1,0)</f>
        <v>0</v>
      </c>
      <c r="F181" s="203">
        <f t="shared" si="2161"/>
        <v>1</v>
      </c>
      <c r="G181" s="192" t="str">
        <f t="shared" si="2162"/>
        <v/>
      </c>
      <c r="H181" s="204"/>
      <c r="I181" s="382"/>
      <c r="J181" s="237">
        <f t="shared" si="2163"/>
        <v>0</v>
      </c>
      <c r="K181" s="238" t="str">
        <f t="shared" si="2164"/>
        <v/>
      </c>
      <c r="L181" s="338"/>
      <c r="M181" s="342"/>
      <c r="N181" s="336" t="str">
        <f>IF(LEN(SWDATA!F166)=0,"",N180)</f>
        <v/>
      </c>
      <c r="O181" s="295" t="str">
        <f>IF(LEN(SWDATA!G166)=0,"",O180)</f>
        <v/>
      </c>
      <c r="P181" s="296" t="str">
        <f>IF(LEN(SWDATA!C166)=0,"",SWDATA!C166)</f>
        <v/>
      </c>
      <c r="Q181" s="310" t="str">
        <f t="shared" si="2120"/>
        <v/>
      </c>
      <c r="R181" s="223" t="s">
        <v>262</v>
      </c>
      <c r="S181" s="224" t="s">
        <v>579</v>
      </c>
      <c r="T181" s="224"/>
      <c r="U181" s="263" t="s">
        <v>591</v>
      </c>
      <c r="V181" s="205" t="s">
        <v>221</v>
      </c>
      <c r="W181" s="265">
        <f>IF(OR(Is_Loading,LEN($A181)=0),"",SWDATA!P166)</f>
        <v>0</v>
      </c>
      <c r="X181" s="266">
        <f>IF(OR(Is_Loading,LEN($A181)=0),"",SWDATA!Q166)</f>
        <v>0</v>
      </c>
      <c r="Y181" s="266">
        <f>IF(OR(Is_Loading,LEN($A181)=0),"",SWDATA!R166)</f>
        <v>0</v>
      </c>
      <c r="Z181" s="265" t="str">
        <f t="shared" si="2501"/>
        <v/>
      </c>
      <c r="AA181" s="265">
        <f>IF(OR(Is_Loading,LEN($A181)=0),"",SWDATA!T166)</f>
        <v>0</v>
      </c>
      <c r="AB181" s="266">
        <f>IF(OR(Is_Loading,LEN($A181)=0),"",SWDATA!U166)</f>
        <v>0</v>
      </c>
      <c r="AC181" s="266">
        <f>IF(OR(Is_Loading,LEN($A181)=0),"",SWDATA!V166)</f>
        <v>0</v>
      </c>
      <c r="AD181" s="265" t="str">
        <f t="shared" si="2165"/>
        <v/>
      </c>
      <c r="AE181" s="265">
        <f>IF(OR(Is_Loading,LEN($A181)=0),"",SWDATA!X166)</f>
        <v>0</v>
      </c>
      <c r="AF181" s="266">
        <f>IF(OR(Is_Loading,LEN($A181)=0),"",SWDATA!Y166)</f>
        <v>0</v>
      </c>
      <c r="AG181" s="266">
        <f>IF(OR(Is_Loading,LEN($A181)=0),"",SWDATA!Z166)</f>
        <v>0</v>
      </c>
      <c r="AH181" s="265" t="str">
        <f t="shared" si="2166"/>
        <v/>
      </c>
      <c r="AI181" s="265">
        <f>IF(OR(Is_Loading,LEN($A181)=0),"",SWDATA!AB166)</f>
        <v>0</v>
      </c>
      <c r="AJ181" s="266">
        <f>IF(OR(Is_Loading,LEN($A181)=0),"",SWDATA!AC166)</f>
        <v>0</v>
      </c>
      <c r="AK181" s="266">
        <f>IF(OR(Is_Loading,LEN($A181)=0),"",SWDATA!AD166)</f>
        <v>0</v>
      </c>
      <c r="AL181" s="265" t="str">
        <f t="shared" si="2167"/>
        <v/>
      </c>
      <c r="AM181" s="265">
        <f>IF(OR(Is_Loading,LEN($A181)=0),"",SWDATA!AF166)</f>
        <v>0</v>
      </c>
      <c r="AN181" s="266">
        <f>IF(OR(Is_Loading,LEN($A181)=0),"",SWDATA!AG166)</f>
        <v>0</v>
      </c>
      <c r="AO181" s="320">
        <f>IF(OR(Is_Loading,LEN($A181)=0),"",SWDATA!AH166)</f>
        <v>0</v>
      </c>
      <c r="AP181" s="317" t="str">
        <f t="shared" si="2168"/>
        <v/>
      </c>
      <c r="AQ181" s="265">
        <f>IF(OR(Is_Loading,LEN($A181)=0),"",SWDATA!AJ166)</f>
        <v>0</v>
      </c>
      <c r="AR181" s="266">
        <f>IF(OR(Is_Loading,LEN($A181)=0),"",SWDATA!AK166)</f>
        <v>0</v>
      </c>
      <c r="AS181" s="266">
        <f>IF(OR(Is_Loading,LEN($A181)=0),"",SWDATA!AL166)</f>
        <v>0</v>
      </c>
      <c r="AT181" s="265" t="str">
        <f t="shared" si="2169"/>
        <v/>
      </c>
      <c r="AU181" s="265">
        <f>IF(OR(Is_Loading,LEN($A181)=0),"",SWDATA!AN166)</f>
        <v>0</v>
      </c>
      <c r="AV181" s="266">
        <f>IF(OR(Is_Loading,LEN($A181)=0),"",SWDATA!AO166)</f>
        <v>0</v>
      </c>
      <c r="AW181" s="266">
        <f>IF(OR(Is_Loading,LEN($A181)=0),"",SWDATA!AP166)</f>
        <v>0</v>
      </c>
      <c r="AX181" s="265" t="str">
        <f t="shared" si="2170"/>
        <v/>
      </c>
      <c r="AY181" s="265">
        <f>IF(OR(Is_Loading,LEN($A181)=0),"",SWDATA!AR166)</f>
        <v>0</v>
      </c>
      <c r="AZ181" s="266">
        <f>IF(OR(Is_Loading,LEN($A181)=0),"",SWDATA!AS166)</f>
        <v>0</v>
      </c>
      <c r="BA181" s="266">
        <f>IF(OR(Is_Loading,LEN($A181)=0),"",SWDATA!AT166)</f>
        <v>0</v>
      </c>
      <c r="BB181" s="265" t="str">
        <f t="shared" si="2171"/>
        <v/>
      </c>
      <c r="BC181" s="265">
        <f>IF(OR(Is_Loading,LEN($A181)=0),"",SWDATA!AV166)</f>
        <v>0</v>
      </c>
      <c r="BD181" s="266">
        <f>IF(OR(Is_Loading,LEN($A181)=0),"",SWDATA!AW166)</f>
        <v>0</v>
      </c>
      <c r="BE181" s="320">
        <f>IF(OR(Is_Loading,LEN($A181)=0),"",SWDATA!AX166)</f>
        <v>0</v>
      </c>
      <c r="BF181" s="317" t="str">
        <f t="shared" si="2172"/>
        <v/>
      </c>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s="201"/>
      <c r="CO181" s="201"/>
      <c r="CP181" s="201"/>
      <c r="CQ181" s="201"/>
      <c r="CR181" s="201"/>
      <c r="CS181" s="201"/>
      <c r="CT181" s="201"/>
      <c r="CU181" s="201"/>
      <c r="CV181" s="201"/>
      <c r="CW181" s="201"/>
      <c r="CX181" s="201"/>
      <c r="CY181" s="201"/>
      <c r="CZ181" s="201"/>
      <c r="DA181" s="201"/>
      <c r="DB181" s="201"/>
      <c r="DC181" s="201"/>
      <c r="DD181" s="201"/>
      <c r="DE181" s="201"/>
      <c r="DF181" s="201"/>
      <c r="DG181" s="201"/>
      <c r="DH181" s="201"/>
      <c r="DI181" s="201"/>
      <c r="DJ181" s="201"/>
      <c r="DK181" s="201"/>
      <c r="DL181" s="201"/>
      <c r="DM181" s="201"/>
      <c r="DN181" s="201"/>
      <c r="DO181" s="374"/>
      <c r="DP181" s="374"/>
      <c r="DQ181" s="374"/>
      <c r="DR181" s="374"/>
      <c r="DS181" s="361"/>
      <c r="DT181" s="375"/>
      <c r="DU181" s="364"/>
      <c r="DV181" s="364"/>
      <c r="DW181" s="364"/>
      <c r="DX181" s="364">
        <v>1</v>
      </c>
      <c r="DY181" s="364">
        <f t="shared" ref="DY181:DY183" si="2538">DV181</f>
        <v>0</v>
      </c>
      <c r="DZ181" s="364">
        <f t="shared" ref="DZ181:DZ183" si="2539">DW181</f>
        <v>0</v>
      </c>
      <c r="EA181" s="364">
        <f t="shared" ref="EA181:EA183" si="2540">DX181</f>
        <v>1</v>
      </c>
      <c r="EB181" s="364">
        <f t="shared" ref="EB181:EB183" si="2541">DY181</f>
        <v>0</v>
      </c>
      <c r="EC181" s="364">
        <f t="shared" ref="EC181:EC183" si="2542">DZ181</f>
        <v>0</v>
      </c>
      <c r="ED181" s="364">
        <f t="shared" ref="ED181:ED183" si="2543">EA181</f>
        <v>1</v>
      </c>
      <c r="EE181" s="364">
        <f t="shared" ref="EE181:EE183" si="2544">EB181</f>
        <v>0</v>
      </c>
      <c r="EF181" s="364">
        <f t="shared" ref="EF181:EF183" si="2545">EC181</f>
        <v>0</v>
      </c>
      <c r="EG181" s="364">
        <f t="shared" ref="EG181:EG183" si="2546">ED181</f>
        <v>1</v>
      </c>
      <c r="EH181" s="364">
        <f t="shared" ref="EH181:EH183" si="2547">EE181</f>
        <v>0</v>
      </c>
      <c r="EI181" s="364">
        <f t="shared" ref="EI181:EI183" si="2548">EF181</f>
        <v>0</v>
      </c>
      <c r="EJ181" s="364">
        <f t="shared" ref="EJ181:EJ183" si="2549">EG181</f>
        <v>1</v>
      </c>
      <c r="EK181" s="364">
        <f t="shared" ref="EK181:EK183" si="2550">EH181</f>
        <v>0</v>
      </c>
      <c r="EL181" s="364">
        <f t="shared" ref="EL181:EL183" si="2551">EI181</f>
        <v>0</v>
      </c>
      <c r="EM181" s="364">
        <f t="shared" ref="EM181:EM183" si="2552">EJ181</f>
        <v>1</v>
      </c>
      <c r="EN181" s="364">
        <f t="shared" ref="EN181:EN183" si="2553">EK181</f>
        <v>0</v>
      </c>
      <c r="EO181" s="364">
        <f t="shared" ref="EO181:EO183" si="2554">EL181</f>
        <v>0</v>
      </c>
      <c r="EP181" s="364">
        <f t="shared" ref="EP181:EP183" si="2555">EM181</f>
        <v>1</v>
      </c>
      <c r="EQ181" s="364">
        <f t="shared" ref="EQ181:EQ183" si="2556">EN181</f>
        <v>0</v>
      </c>
      <c r="ER181" s="364">
        <f t="shared" ref="ER181:ER183" si="2557">EO181</f>
        <v>0</v>
      </c>
      <c r="ES181" s="364">
        <f t="shared" ref="ES181:ES183" si="2558">EP181</f>
        <v>1</v>
      </c>
      <c r="ET181" s="364">
        <f t="shared" ref="ET181:ET183" si="2559">EQ181</f>
        <v>0</v>
      </c>
      <c r="EU181" s="364">
        <f t="shared" ref="EU181:EU183" si="2560">ER181</f>
        <v>0</v>
      </c>
      <c r="EV181" s="364">
        <f t="shared" ref="EV181:EV183" si="2561">ES181</f>
        <v>1</v>
      </c>
      <c r="EW181" s="364">
        <f t="shared" ref="EW181:EW183" si="2562">ET181</f>
        <v>0</v>
      </c>
      <c r="EX181" s="364">
        <f t="shared" ref="EX181:EX183" si="2563">EU181</f>
        <v>0</v>
      </c>
      <c r="EY181" s="364">
        <f t="shared" ref="EY181:EY183" si="2564">EV181</f>
        <v>1</v>
      </c>
      <c r="EZ181" s="364">
        <f t="shared" ref="EZ181:EZ183" si="2565">EW181</f>
        <v>0</v>
      </c>
      <c r="FA181" s="364">
        <f t="shared" ref="FA181:FA183" si="2566">EX181</f>
        <v>0</v>
      </c>
      <c r="FB181" s="364">
        <f t="shared" ref="FB181:FB183" si="2567">EY181</f>
        <v>1</v>
      </c>
      <c r="FC181" s="364">
        <f t="shared" ref="FC181:FC183" si="2568">EZ181</f>
        <v>0</v>
      </c>
      <c r="FD181" s="364">
        <f t="shared" ref="FD181:FD183" si="2569">FA181</f>
        <v>0</v>
      </c>
      <c r="FE181" s="377"/>
      <c r="FF181" s="361"/>
      <c r="FG181" s="361"/>
      <c r="FH181" s="361"/>
      <c r="FI181" s="361"/>
      <c r="FJ181" s="361"/>
      <c r="FK181" s="361"/>
      <c r="FL181" s="361"/>
      <c r="FM181" s="361"/>
      <c r="FN181" s="361"/>
      <c r="FO181" s="361"/>
      <c r="FP181" s="361"/>
      <c r="FQ181" s="361"/>
      <c r="FR181" s="361"/>
      <c r="FS181" s="361"/>
      <c r="FT181" s="361"/>
      <c r="FU181" s="361"/>
      <c r="FV181" s="361"/>
      <c r="FW181" s="361"/>
      <c r="FX181" s="361"/>
      <c r="FY181" s="361"/>
      <c r="FZ181" s="361"/>
      <c r="GA181" s="361"/>
      <c r="GB181" s="361"/>
      <c r="GC181" s="361"/>
      <c r="GD181" s="361"/>
      <c r="GE181" s="361"/>
      <c r="GF181" s="361"/>
      <c r="GG181" s="297"/>
      <c r="GH181" s="297"/>
      <c r="GI181" s="297"/>
      <c r="GJ181" s="297"/>
      <c r="GK181" s="297"/>
      <c r="GL181" s="297"/>
      <c r="GM181" s="297"/>
      <c r="GN181" s="297"/>
      <c r="GO181" s="297"/>
      <c r="GP181" s="297"/>
      <c r="GQ181" s="297"/>
      <c r="GR181" s="297"/>
      <c r="GS181" s="297"/>
      <c r="GT181" s="297"/>
      <c r="GU181" s="297"/>
      <c r="GV181" s="297"/>
      <c r="GW181" s="297"/>
      <c r="GX181" s="297"/>
      <c r="GY181" s="297"/>
      <c r="GZ181" s="297"/>
      <c r="HA181" s="297"/>
      <c r="HB181" s="297"/>
      <c r="HC181" s="297"/>
    </row>
    <row r="182" spans="1:211" s="347" customFormat="1" ht="15" customHeight="1" thickTop="1" x14ac:dyDescent="0.2">
      <c r="A182" s="192">
        <f>SWDATA!O167</f>
        <v>0</v>
      </c>
      <c r="B182" s="192">
        <f>SWDATA!M167</f>
        <v>0</v>
      </c>
      <c r="C182" s="201">
        <f>IF(AND(SWDATA!M167=1,SWDATA!Q167="promotions"),SWDATA!P167,0)</f>
        <v>0</v>
      </c>
      <c r="D182" s="200">
        <f>ROW(SWDATA!M167)</f>
        <v>167</v>
      </c>
      <c r="E182" s="202">
        <f t="shared" ref="E182:E185" si="2570">B182</f>
        <v>0</v>
      </c>
      <c r="F182" s="203">
        <f t="shared" si="2161"/>
        <v>1</v>
      </c>
      <c r="G182" s="192" t="str">
        <f t="shared" si="2162"/>
        <v/>
      </c>
      <c r="H182" s="204"/>
      <c r="I182" s="382"/>
      <c r="J182" s="237">
        <f t="shared" si="2163"/>
        <v>0</v>
      </c>
      <c r="K182" s="238" t="str">
        <f t="shared" si="2164"/>
        <v/>
      </c>
      <c r="L182" s="338"/>
      <c r="M182" s="341"/>
      <c r="N182" s="336" t="str">
        <f>IF(LEN(SWDATA!F167)=0,"",N181)</f>
        <v/>
      </c>
      <c r="O182" s="295" t="str">
        <f>IF(LEN(SWDATA!G167)=0,"",O181)</f>
        <v/>
      </c>
      <c r="P182" s="296" t="str">
        <f>IF(LEN(SWDATA!C167)=0,"",SWDATA!C167)</f>
        <v/>
      </c>
      <c r="Q182" s="310" t="str">
        <f t="shared" si="2120"/>
        <v/>
      </c>
      <c r="R182" s="223" t="s">
        <v>261</v>
      </c>
      <c r="S182" s="224" t="s">
        <v>485</v>
      </c>
      <c r="T182" s="224"/>
      <c r="U182" s="264" t="s">
        <v>581</v>
      </c>
      <c r="V182" s="205" t="s">
        <v>221</v>
      </c>
      <c r="W182" s="265">
        <f>IF(OR(Is_Loading,LEN($A182)=0),"",SWDATA!P167)</f>
        <v>0</v>
      </c>
      <c r="X182" s="266">
        <f>IF(OR(Is_Loading,LEN($A182)=0),"",SWDATA!Q167)</f>
        <v>0</v>
      </c>
      <c r="Y182" s="266">
        <f>IF(OR(Is_Loading,LEN($A182)=0),"",SWDATA!R167)</f>
        <v>0</v>
      </c>
      <c r="Z182" s="265" t="str">
        <f t="shared" ref="Z182" si="2571">IF($A182=0,"",CHOOSE($F182,SUM(W182:Y182),SUM(W182:Y182)/3,Y182))</f>
        <v/>
      </c>
      <c r="AA182" s="265">
        <f>IF(OR(Is_Loading,LEN($A182)=0),"",SWDATA!T167)</f>
        <v>0</v>
      </c>
      <c r="AB182" s="266">
        <f>IF(OR(Is_Loading,LEN($A182)=0),"",SWDATA!U167)</f>
        <v>0</v>
      </c>
      <c r="AC182" s="266">
        <f>IF(OR(Is_Loading,LEN($A182)=0),"",SWDATA!V167)</f>
        <v>0</v>
      </c>
      <c r="AD182" s="265" t="str">
        <f t="shared" si="2165"/>
        <v/>
      </c>
      <c r="AE182" s="265">
        <f>IF(OR(Is_Loading,LEN($A182)=0),"",SWDATA!X167)</f>
        <v>0</v>
      </c>
      <c r="AF182" s="266">
        <f>IF(OR(Is_Loading,LEN($A182)=0),"",SWDATA!Y167)</f>
        <v>0</v>
      </c>
      <c r="AG182" s="266">
        <f>IF(OR(Is_Loading,LEN($A182)=0),"",SWDATA!Z167)</f>
        <v>0</v>
      </c>
      <c r="AH182" s="265" t="str">
        <f t="shared" si="2166"/>
        <v/>
      </c>
      <c r="AI182" s="265">
        <f>IF(OR(Is_Loading,LEN($A182)=0),"",SWDATA!AB167)</f>
        <v>0</v>
      </c>
      <c r="AJ182" s="266">
        <f>IF(OR(Is_Loading,LEN($A182)=0),"",SWDATA!AC167)</f>
        <v>0</v>
      </c>
      <c r="AK182" s="266">
        <f>IF(OR(Is_Loading,LEN($A182)=0),"",SWDATA!AD167)</f>
        <v>0</v>
      </c>
      <c r="AL182" s="265" t="str">
        <f t="shared" si="2167"/>
        <v/>
      </c>
      <c r="AM182" s="265">
        <f>IF(OR(Is_Loading,LEN($A182)=0),"",SWDATA!AF167)</f>
        <v>0</v>
      </c>
      <c r="AN182" s="266">
        <f>IF(OR(Is_Loading,LEN($A182)=0),"",SWDATA!AG167)</f>
        <v>0</v>
      </c>
      <c r="AO182" s="320">
        <f>IF(OR(Is_Loading,LEN($A182)=0),"",SWDATA!AH167)</f>
        <v>0</v>
      </c>
      <c r="AP182" s="317" t="str">
        <f t="shared" si="2168"/>
        <v/>
      </c>
      <c r="AQ182" s="265">
        <f>IF(OR(Is_Loading,LEN($A182)=0),"",SWDATA!AJ167)</f>
        <v>0</v>
      </c>
      <c r="AR182" s="266">
        <f>IF(OR(Is_Loading,LEN($A182)=0),"",SWDATA!AK167)</f>
        <v>0</v>
      </c>
      <c r="AS182" s="266">
        <f>IF(OR(Is_Loading,LEN($A182)=0),"",SWDATA!AL167)</f>
        <v>0</v>
      </c>
      <c r="AT182" s="265" t="str">
        <f t="shared" si="2169"/>
        <v/>
      </c>
      <c r="AU182" s="265">
        <f>IF(OR(Is_Loading,LEN($A182)=0),"",SWDATA!AN167)</f>
        <v>0</v>
      </c>
      <c r="AV182" s="266">
        <f>IF(OR(Is_Loading,LEN($A182)=0),"",SWDATA!AO167)</f>
        <v>0</v>
      </c>
      <c r="AW182" s="266">
        <f>IF(OR(Is_Loading,LEN($A182)=0),"",SWDATA!AP167)</f>
        <v>0</v>
      </c>
      <c r="AX182" s="265" t="str">
        <f t="shared" si="2170"/>
        <v/>
      </c>
      <c r="AY182" s="265">
        <f>IF(OR(Is_Loading,LEN($A182)=0),"",SWDATA!AR167)</f>
        <v>0</v>
      </c>
      <c r="AZ182" s="266">
        <f>IF(OR(Is_Loading,LEN($A182)=0),"",SWDATA!AS167)</f>
        <v>0</v>
      </c>
      <c r="BA182" s="266">
        <f>IF(OR(Is_Loading,LEN($A182)=0),"",SWDATA!AT167)</f>
        <v>0</v>
      </c>
      <c r="BB182" s="265" t="str">
        <f t="shared" si="2171"/>
        <v/>
      </c>
      <c r="BC182" s="265">
        <f>IF(OR(Is_Loading,LEN($A182)=0),"",SWDATA!AV167)</f>
        <v>0</v>
      </c>
      <c r="BD182" s="266">
        <f>IF(OR(Is_Loading,LEN($A182)=0),"",SWDATA!AW167)</f>
        <v>0</v>
      </c>
      <c r="BE182" s="320">
        <f>IF(OR(Is_Loading,LEN($A182)=0),"",SWDATA!AX167)</f>
        <v>0</v>
      </c>
      <c r="BF182" s="317" t="str">
        <f t="shared" si="2172"/>
        <v/>
      </c>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s="201"/>
      <c r="CO182" s="201"/>
      <c r="CP182" s="201"/>
      <c r="CQ182" s="201"/>
      <c r="CR182" s="201"/>
      <c r="CS182" s="201"/>
      <c r="CT182" s="201"/>
      <c r="CU182" s="201"/>
      <c r="CV182" s="201"/>
      <c r="CW182" s="201"/>
      <c r="CX182" s="201"/>
      <c r="CY182" s="201"/>
      <c r="CZ182" s="201"/>
      <c r="DA182" s="201"/>
      <c r="DB182" s="201"/>
      <c r="DC182" s="201"/>
      <c r="DD182" s="201"/>
      <c r="DE182" s="201"/>
      <c r="DF182" s="201"/>
      <c r="DG182" s="201"/>
      <c r="DH182" s="201"/>
      <c r="DI182" s="201"/>
      <c r="DJ182" s="201"/>
      <c r="DK182" s="201"/>
      <c r="DL182" s="201"/>
      <c r="DM182" s="201"/>
      <c r="DN182" s="201"/>
      <c r="DO182" s="374"/>
      <c r="DP182" s="374"/>
      <c r="DQ182" s="374"/>
      <c r="DR182" s="374"/>
      <c r="DS182" s="361"/>
      <c r="DT182" s="361"/>
      <c r="DU182" s="364"/>
      <c r="DV182" s="364"/>
      <c r="DW182" s="364"/>
      <c r="DX182" s="364">
        <v>1</v>
      </c>
      <c r="DY182" s="364">
        <f t="shared" si="2538"/>
        <v>0</v>
      </c>
      <c r="DZ182" s="364">
        <f t="shared" si="2539"/>
        <v>0</v>
      </c>
      <c r="EA182" s="364">
        <f t="shared" si="2540"/>
        <v>1</v>
      </c>
      <c r="EB182" s="364">
        <f t="shared" si="2541"/>
        <v>0</v>
      </c>
      <c r="EC182" s="364">
        <f t="shared" si="2542"/>
        <v>0</v>
      </c>
      <c r="ED182" s="364">
        <f t="shared" si="2543"/>
        <v>1</v>
      </c>
      <c r="EE182" s="364">
        <f t="shared" si="2544"/>
        <v>0</v>
      </c>
      <c r="EF182" s="364">
        <f t="shared" si="2545"/>
        <v>0</v>
      </c>
      <c r="EG182" s="364">
        <f t="shared" si="2546"/>
        <v>1</v>
      </c>
      <c r="EH182" s="364">
        <f t="shared" si="2547"/>
        <v>0</v>
      </c>
      <c r="EI182" s="364">
        <f t="shared" si="2548"/>
        <v>0</v>
      </c>
      <c r="EJ182" s="364">
        <f t="shared" si="2549"/>
        <v>1</v>
      </c>
      <c r="EK182" s="364">
        <f t="shared" si="2550"/>
        <v>0</v>
      </c>
      <c r="EL182" s="364">
        <f t="shared" si="2551"/>
        <v>0</v>
      </c>
      <c r="EM182" s="364">
        <f t="shared" si="2552"/>
        <v>1</v>
      </c>
      <c r="EN182" s="364">
        <f t="shared" si="2553"/>
        <v>0</v>
      </c>
      <c r="EO182" s="364">
        <f t="shared" si="2554"/>
        <v>0</v>
      </c>
      <c r="EP182" s="364">
        <f t="shared" si="2555"/>
        <v>1</v>
      </c>
      <c r="EQ182" s="364">
        <f t="shared" si="2556"/>
        <v>0</v>
      </c>
      <c r="ER182" s="364">
        <f t="shared" si="2557"/>
        <v>0</v>
      </c>
      <c r="ES182" s="364">
        <f t="shared" si="2558"/>
        <v>1</v>
      </c>
      <c r="ET182" s="364">
        <f t="shared" si="2559"/>
        <v>0</v>
      </c>
      <c r="EU182" s="364">
        <f t="shared" si="2560"/>
        <v>0</v>
      </c>
      <c r="EV182" s="364">
        <f t="shared" si="2561"/>
        <v>1</v>
      </c>
      <c r="EW182" s="364">
        <f t="shared" si="2562"/>
        <v>0</v>
      </c>
      <c r="EX182" s="364">
        <f t="shared" si="2563"/>
        <v>0</v>
      </c>
      <c r="EY182" s="364">
        <f t="shared" si="2564"/>
        <v>1</v>
      </c>
      <c r="EZ182" s="364">
        <f t="shared" si="2565"/>
        <v>0</v>
      </c>
      <c r="FA182" s="364">
        <f t="shared" si="2566"/>
        <v>0</v>
      </c>
      <c r="FB182" s="364">
        <f t="shared" si="2567"/>
        <v>1</v>
      </c>
      <c r="FC182" s="364">
        <f t="shared" si="2568"/>
        <v>0</v>
      </c>
      <c r="FD182" s="364">
        <f t="shared" si="2569"/>
        <v>0</v>
      </c>
      <c r="FE182" s="361"/>
      <c r="FF182" s="361"/>
      <c r="FG182" s="361"/>
      <c r="FH182" s="361"/>
      <c r="FI182" s="361"/>
      <c r="FJ182" s="361"/>
      <c r="FK182" s="361"/>
      <c r="FL182" s="361"/>
      <c r="FM182" s="361"/>
      <c r="FN182" s="361"/>
      <c r="FO182" s="361"/>
      <c r="FP182" s="361"/>
      <c r="FQ182" s="361"/>
      <c r="FR182" s="361"/>
      <c r="FS182" s="361"/>
      <c r="FT182" s="361"/>
      <c r="FU182" s="361"/>
      <c r="FV182" s="361"/>
      <c r="FW182" s="361"/>
      <c r="FX182" s="361"/>
      <c r="FY182" s="361"/>
      <c r="FZ182" s="361"/>
      <c r="GA182" s="361"/>
      <c r="GB182" s="361"/>
      <c r="GC182" s="361"/>
      <c r="GD182" s="361"/>
      <c r="GE182" s="361"/>
      <c r="GF182" s="361"/>
      <c r="GG182" s="297"/>
      <c r="GH182" s="297"/>
      <c r="GI182" s="297"/>
      <c r="GJ182" s="297"/>
      <c r="GK182" s="297"/>
      <c r="GL182" s="297"/>
      <c r="GM182" s="297"/>
      <c r="GN182" s="297"/>
      <c r="GO182" s="297"/>
      <c r="GP182" s="297"/>
      <c r="GQ182" s="297"/>
      <c r="GR182" s="297"/>
      <c r="GS182" s="297"/>
      <c r="GT182" s="297"/>
      <c r="GU182" s="297"/>
      <c r="GV182" s="297"/>
      <c r="GW182" s="297"/>
      <c r="GX182" s="297"/>
      <c r="GY182" s="297"/>
      <c r="GZ182" s="297"/>
    </row>
    <row r="183" spans="1:211" s="390" customFormat="1" ht="15" customHeight="1" thickBot="1" x14ac:dyDescent="0.25">
      <c r="A183" s="389">
        <f>SWDATA!O168</f>
        <v>0</v>
      </c>
      <c r="B183" s="389">
        <f>SWDATA!M168</f>
        <v>0</v>
      </c>
      <c r="C183" s="390">
        <f>IF(AND(SWDATA!M168=1,SWDATA!Q168="promotions"),SWDATA!P168,0)</f>
        <v>0</v>
      </c>
      <c r="D183" s="391">
        <f>ROW(SWDATA!M168)</f>
        <v>168</v>
      </c>
      <c r="E183" s="392">
        <f t="shared" si="2570"/>
        <v>0</v>
      </c>
      <c r="F183" s="393">
        <f t="shared" si="2161"/>
        <v>1</v>
      </c>
      <c r="G183" s="389" t="str">
        <f t="shared" si="2162"/>
        <v/>
      </c>
      <c r="H183" s="394"/>
      <c r="I183" s="395"/>
      <c r="J183" s="396">
        <f t="shared" si="2163"/>
        <v>0</v>
      </c>
      <c r="K183" s="397" t="str">
        <f t="shared" si="2164"/>
        <v/>
      </c>
      <c r="L183" s="398"/>
      <c r="M183" s="399"/>
      <c r="N183" s="400" t="str">
        <f>IF(LEN(SWDATA!F168)=0,"",N182)</f>
        <v/>
      </c>
      <c r="O183" s="401" t="str">
        <f>IF(LEN(SWDATA!G168)=0,"",O182)</f>
        <v/>
      </c>
      <c r="P183" s="402" t="str">
        <f>IF(LEN(SWDATA!C168)=0,"",SWDATA!C168)</f>
        <v/>
      </c>
      <c r="Q183" s="403" t="str">
        <f t="shared" si="2120"/>
        <v/>
      </c>
      <c r="R183" s="404" t="s">
        <v>261</v>
      </c>
      <c r="S183" s="405" t="s">
        <v>485</v>
      </c>
      <c r="T183" s="405"/>
      <c r="U183" s="406" t="s">
        <v>590</v>
      </c>
      <c r="V183" s="407" t="s">
        <v>221</v>
      </c>
      <c r="W183" s="408">
        <f>IF(OR(Is_Loading,LEN($A183)=0),"",SWDATA!P168)</f>
        <v>0</v>
      </c>
      <c r="X183" s="409">
        <f>IF(OR(Is_Loading,LEN($A183)=0),"",SWDATA!Q168)</f>
        <v>0</v>
      </c>
      <c r="Y183" s="409">
        <f>IF(OR(Is_Loading,LEN($A183)=0),"",SWDATA!R168)</f>
        <v>0</v>
      </c>
      <c r="Z183" s="408" t="str">
        <f t="shared" ref="Z183" si="2572">IF($A183=0,"",CHOOSE($F183,SUM(W183:Y183),SUM(W183:Y183)/3,Y183))</f>
        <v/>
      </c>
      <c r="AA183" s="408">
        <f>IF(OR(Is_Loading,LEN($A183)=0),"",SWDATA!T168)</f>
        <v>0</v>
      </c>
      <c r="AB183" s="409">
        <f>IF(OR(Is_Loading,LEN($A183)=0),"",SWDATA!U168)</f>
        <v>0</v>
      </c>
      <c r="AC183" s="409">
        <f>IF(OR(Is_Loading,LEN($A183)=0),"",SWDATA!V168)</f>
        <v>0</v>
      </c>
      <c r="AD183" s="408" t="str">
        <f t="shared" si="2165"/>
        <v/>
      </c>
      <c r="AE183" s="408">
        <f>IF(OR(Is_Loading,LEN($A183)=0),"",SWDATA!X168)</f>
        <v>0</v>
      </c>
      <c r="AF183" s="409">
        <f>IF(OR(Is_Loading,LEN($A183)=0),"",SWDATA!Y168)</f>
        <v>0</v>
      </c>
      <c r="AG183" s="409">
        <f>IF(OR(Is_Loading,LEN($A183)=0),"",SWDATA!Z168)</f>
        <v>0</v>
      </c>
      <c r="AH183" s="408" t="str">
        <f t="shared" si="2166"/>
        <v/>
      </c>
      <c r="AI183" s="408">
        <f>IF(OR(Is_Loading,LEN($A183)=0),"",SWDATA!AB168)</f>
        <v>0</v>
      </c>
      <c r="AJ183" s="409">
        <f>IF(OR(Is_Loading,LEN($A183)=0),"",SWDATA!AC168)</f>
        <v>0</v>
      </c>
      <c r="AK183" s="409">
        <f>IF(OR(Is_Loading,LEN($A183)=0),"",SWDATA!AD168)</f>
        <v>0</v>
      </c>
      <c r="AL183" s="408" t="str">
        <f t="shared" si="2167"/>
        <v/>
      </c>
      <c r="AM183" s="408">
        <f>IF(OR(Is_Loading,LEN($A183)=0),"",SWDATA!AF168)</f>
        <v>0</v>
      </c>
      <c r="AN183" s="409">
        <f>IF(OR(Is_Loading,LEN($A183)=0),"",SWDATA!AG168)</f>
        <v>0</v>
      </c>
      <c r="AO183" s="410">
        <f>IF(OR(Is_Loading,LEN($A183)=0),"",SWDATA!AH168)</f>
        <v>0</v>
      </c>
      <c r="AP183" s="411" t="str">
        <f t="shared" si="2168"/>
        <v/>
      </c>
      <c r="AQ183" s="408">
        <f>IF(OR(Is_Loading,LEN($A183)=0),"",SWDATA!AJ168)</f>
        <v>0</v>
      </c>
      <c r="AR183" s="409">
        <f>IF(OR(Is_Loading,LEN($A183)=0),"",SWDATA!AK168)</f>
        <v>0</v>
      </c>
      <c r="AS183" s="409">
        <f>IF(OR(Is_Loading,LEN($A183)=0),"",SWDATA!AL168)</f>
        <v>0</v>
      </c>
      <c r="AT183" s="408" t="str">
        <f t="shared" si="2169"/>
        <v/>
      </c>
      <c r="AU183" s="408">
        <f>IF(OR(Is_Loading,LEN($A183)=0),"",SWDATA!AN168)</f>
        <v>0</v>
      </c>
      <c r="AV183" s="409">
        <f>IF(OR(Is_Loading,LEN($A183)=0),"",SWDATA!AO168)</f>
        <v>0</v>
      </c>
      <c r="AW183" s="409">
        <f>IF(OR(Is_Loading,LEN($A183)=0),"",SWDATA!AP168)</f>
        <v>0</v>
      </c>
      <c r="AX183" s="408" t="str">
        <f t="shared" si="2170"/>
        <v/>
      </c>
      <c r="AY183" s="408">
        <f>IF(OR(Is_Loading,LEN($A183)=0),"",SWDATA!AR168)</f>
        <v>0</v>
      </c>
      <c r="AZ183" s="409">
        <f>IF(OR(Is_Loading,LEN($A183)=0),"",SWDATA!AS168)</f>
        <v>0</v>
      </c>
      <c r="BA183" s="409">
        <f>IF(OR(Is_Loading,LEN($A183)=0),"",SWDATA!AT168)</f>
        <v>0</v>
      </c>
      <c r="BB183" s="408" t="str">
        <f t="shared" si="2171"/>
        <v/>
      </c>
      <c r="BC183" s="408">
        <f>IF(OR(Is_Loading,LEN($A183)=0),"",SWDATA!AV168)</f>
        <v>0</v>
      </c>
      <c r="BD183" s="409">
        <f>IF(OR(Is_Loading,LEN($A183)=0),"",SWDATA!AW168)</f>
        <v>0</v>
      </c>
      <c r="BE183" s="410">
        <f>IF(OR(Is_Loading,LEN($A183)=0),"",SWDATA!AX168)</f>
        <v>0</v>
      </c>
      <c r="BF183" s="411" t="str">
        <f t="shared" si="2172"/>
        <v/>
      </c>
      <c r="BG183" s="412"/>
      <c r="BH183" s="412"/>
      <c r="BI183" s="412"/>
      <c r="BJ183" s="412"/>
      <c r="BK183" s="412"/>
      <c r="BL183" s="412"/>
      <c r="BM183" s="412"/>
      <c r="BN183" s="412"/>
      <c r="BO183" s="412"/>
      <c r="BP183" s="412"/>
      <c r="BQ183" s="412"/>
      <c r="BR183" s="412"/>
      <c r="BS183" s="412"/>
      <c r="BT183" s="412"/>
      <c r="BU183" s="412"/>
      <c r="BV183" s="412"/>
      <c r="BW183" s="412"/>
      <c r="BX183" s="412"/>
      <c r="BY183" s="412"/>
      <c r="BZ183" s="412"/>
      <c r="CA183" s="412"/>
      <c r="CB183" s="412"/>
      <c r="CC183" s="412"/>
      <c r="CD183" s="412"/>
      <c r="CE183" s="412"/>
      <c r="CF183" s="412"/>
      <c r="CG183" s="412"/>
      <c r="CH183" s="412"/>
      <c r="CI183" s="412"/>
      <c r="CJ183" s="412"/>
      <c r="CK183" s="412"/>
      <c r="CL183" s="412"/>
      <c r="CM183" s="412"/>
      <c r="DO183" s="395"/>
      <c r="DP183" s="395"/>
      <c r="DQ183" s="395"/>
      <c r="DR183" s="395"/>
      <c r="DS183" s="413"/>
      <c r="DT183" s="414"/>
      <c r="DU183" s="415"/>
      <c r="DV183" s="415"/>
      <c r="DW183" s="415"/>
      <c r="DX183" s="415">
        <v>1</v>
      </c>
      <c r="DY183" s="415">
        <f t="shared" si="2538"/>
        <v>0</v>
      </c>
      <c r="DZ183" s="415">
        <f t="shared" si="2539"/>
        <v>0</v>
      </c>
      <c r="EA183" s="415">
        <f t="shared" si="2540"/>
        <v>1</v>
      </c>
      <c r="EB183" s="415">
        <f t="shared" si="2541"/>
        <v>0</v>
      </c>
      <c r="EC183" s="415">
        <f t="shared" si="2542"/>
        <v>0</v>
      </c>
      <c r="ED183" s="415">
        <f t="shared" si="2543"/>
        <v>1</v>
      </c>
      <c r="EE183" s="415">
        <f t="shared" si="2544"/>
        <v>0</v>
      </c>
      <c r="EF183" s="415">
        <f t="shared" si="2545"/>
        <v>0</v>
      </c>
      <c r="EG183" s="415">
        <f t="shared" si="2546"/>
        <v>1</v>
      </c>
      <c r="EH183" s="415">
        <f t="shared" si="2547"/>
        <v>0</v>
      </c>
      <c r="EI183" s="415">
        <f t="shared" si="2548"/>
        <v>0</v>
      </c>
      <c r="EJ183" s="415">
        <f t="shared" si="2549"/>
        <v>1</v>
      </c>
      <c r="EK183" s="415">
        <f t="shared" si="2550"/>
        <v>0</v>
      </c>
      <c r="EL183" s="415">
        <f t="shared" si="2551"/>
        <v>0</v>
      </c>
      <c r="EM183" s="415">
        <f t="shared" si="2552"/>
        <v>1</v>
      </c>
      <c r="EN183" s="415">
        <f t="shared" si="2553"/>
        <v>0</v>
      </c>
      <c r="EO183" s="415">
        <f t="shared" si="2554"/>
        <v>0</v>
      </c>
      <c r="EP183" s="415">
        <f t="shared" si="2555"/>
        <v>1</v>
      </c>
      <c r="EQ183" s="415">
        <f t="shared" si="2556"/>
        <v>0</v>
      </c>
      <c r="ER183" s="415">
        <f t="shared" si="2557"/>
        <v>0</v>
      </c>
      <c r="ES183" s="415">
        <f t="shared" si="2558"/>
        <v>1</v>
      </c>
      <c r="ET183" s="415">
        <f t="shared" si="2559"/>
        <v>0</v>
      </c>
      <c r="EU183" s="415">
        <f t="shared" si="2560"/>
        <v>0</v>
      </c>
      <c r="EV183" s="415">
        <f t="shared" si="2561"/>
        <v>1</v>
      </c>
      <c r="EW183" s="415">
        <f t="shared" si="2562"/>
        <v>0</v>
      </c>
      <c r="EX183" s="415">
        <f t="shared" si="2563"/>
        <v>0</v>
      </c>
      <c r="EY183" s="415">
        <f t="shared" si="2564"/>
        <v>1</v>
      </c>
      <c r="EZ183" s="415">
        <f t="shared" si="2565"/>
        <v>0</v>
      </c>
      <c r="FA183" s="415">
        <f t="shared" si="2566"/>
        <v>0</v>
      </c>
      <c r="FB183" s="415">
        <f t="shared" si="2567"/>
        <v>1</v>
      </c>
      <c r="FC183" s="415">
        <f t="shared" si="2568"/>
        <v>0</v>
      </c>
      <c r="FD183" s="415">
        <f t="shared" si="2569"/>
        <v>0</v>
      </c>
      <c r="FE183" s="416"/>
      <c r="FF183" s="413"/>
      <c r="FG183" s="413"/>
      <c r="FH183" s="413"/>
      <c r="FI183" s="413"/>
      <c r="FJ183" s="413"/>
      <c r="FK183" s="413"/>
      <c r="FL183" s="413"/>
      <c r="FM183" s="413"/>
      <c r="FN183" s="413"/>
      <c r="FO183" s="413"/>
      <c r="FP183" s="413"/>
      <c r="FQ183" s="413"/>
      <c r="FR183" s="413"/>
      <c r="FS183" s="413"/>
      <c r="FT183" s="413"/>
      <c r="FU183" s="413"/>
      <c r="FV183" s="413"/>
      <c r="FW183" s="413"/>
      <c r="FX183" s="413"/>
      <c r="FY183" s="413"/>
      <c r="FZ183" s="413"/>
      <c r="GA183" s="413"/>
      <c r="GB183" s="413"/>
      <c r="GC183" s="413"/>
      <c r="GD183" s="413"/>
      <c r="GE183" s="413"/>
      <c r="GF183" s="413"/>
      <c r="GG183" s="417"/>
      <c r="GH183" s="417"/>
      <c r="GI183" s="417"/>
      <c r="GJ183" s="417"/>
      <c r="GK183" s="417"/>
      <c r="GL183" s="417"/>
      <c r="GM183" s="417"/>
      <c r="GN183" s="417"/>
      <c r="GO183" s="417"/>
      <c r="GP183" s="417"/>
      <c r="GQ183" s="417"/>
      <c r="GR183" s="417"/>
      <c r="GS183" s="417"/>
      <c r="GT183" s="417"/>
      <c r="GU183" s="417"/>
      <c r="GV183" s="417"/>
      <c r="GW183" s="417"/>
      <c r="GX183" s="417"/>
      <c r="GY183" s="417"/>
      <c r="GZ183" s="417"/>
      <c r="HA183" s="417"/>
      <c r="HB183" s="417"/>
      <c r="HC183" s="417"/>
    </row>
    <row r="184" spans="1:211" s="347" customFormat="1" ht="15" customHeight="1" thickTop="1" x14ac:dyDescent="0.2">
      <c r="A184" s="192">
        <f>SWDATA!O169</f>
        <v>0</v>
      </c>
      <c r="B184" s="192">
        <f>SWDATA!M169</f>
        <v>0</v>
      </c>
      <c r="C184" s="201">
        <f>IF(AND(SWDATA!M169=1,SWDATA!Q169="promotions"),SWDATA!P169,0)</f>
        <v>0</v>
      </c>
      <c r="D184" s="200">
        <f>ROW(SWDATA!M169)</f>
        <v>169</v>
      </c>
      <c r="E184" s="202">
        <f t="shared" si="2570"/>
        <v>0</v>
      </c>
      <c r="F184" s="203">
        <f t="shared" si="2161"/>
        <v>1</v>
      </c>
      <c r="G184" s="192" t="str">
        <f t="shared" si="2162"/>
        <v/>
      </c>
      <c r="H184" s="311"/>
      <c r="I184" s="382"/>
      <c r="J184" s="237">
        <f t="shared" si="2163"/>
        <v>0</v>
      </c>
      <c r="K184" s="238" t="str">
        <f t="shared" si="2164"/>
        <v/>
      </c>
      <c r="L184" s="338"/>
      <c r="M184" s="340"/>
      <c r="N184" s="335" t="str">
        <f>IF(LEN(SWDATA!F169)=0,"",IF(LEN(SWDATA!G169)=0,"",IF($O$12="ID",MID(SWDATA!G169,FIND("|",SWDATA!G169)+1,FIND("~~",SWDATA!G169)-FIND("|",SWDATA!G169)-1),IF($O$12="Desc",RIGHT(SWDATA!G169,LEN(SWDATA!G169)-FIND("~~",SWDATA!G169)-1),RIGHT(SWDATA!G169,LEN(SWDATA!G169)-FIND("|",SWDATA!G169))))))</f>
        <v/>
      </c>
      <c r="O184" s="239" t="str">
        <f>IF(LEN(SWDATA!G169)=0,"",IF(LEN(SWDATA!H169)=0,"",IF($O$12="ID",MID(SWDATA!H169,FIND("|",SWDATA!H169)+1,FIND("~~",SWDATA!H169)-FIND("|",SWDATA!H169)-1),IF($O$12="Desc",RIGHT(SWDATA!H169,LEN(SWDATA!H169)-FIND("~~",SWDATA!H169)-1),RIGHT(SWDATA!H169,LEN(SWDATA!H169)-FIND("|",SWDATA!H169))))))</f>
        <v/>
      </c>
      <c r="P184" s="252" t="str">
        <f>IF(LEN(SWDATA!C169)=0,"",SWDATA!C169)</f>
        <v/>
      </c>
      <c r="Q184" s="310" t="str">
        <f t="shared" si="2120"/>
        <v/>
      </c>
      <c r="R184" s="223" t="s">
        <v>261</v>
      </c>
      <c r="S184" s="224" t="s">
        <v>485</v>
      </c>
      <c r="T184" s="224"/>
      <c r="U184" s="263" t="s">
        <v>583</v>
      </c>
      <c r="V184" s="205" t="s">
        <v>221</v>
      </c>
      <c r="W184" s="265">
        <f>IF(OR(Is_Loading,LEN($A184)=0),"",SWDATA!P169)</f>
        <v>0</v>
      </c>
      <c r="X184" s="266">
        <f>IF(OR(Is_Loading,LEN($A184)=0),"",SWDATA!Q169)</f>
        <v>0</v>
      </c>
      <c r="Y184" s="266">
        <f>IF(OR(Is_Loading,LEN($A184)=0),"",SWDATA!R169)</f>
        <v>0</v>
      </c>
      <c r="Z184" s="265" t="str">
        <f t="shared" ref="Z184" si="2573">IF($A184=0,"",CHOOSE($F184,SUM(W184:Y184),SUM(W184:Y184)/3,Y184))</f>
        <v/>
      </c>
      <c r="AA184" s="265">
        <f>IF(OR(Is_Loading,LEN($A184)=0),"",SWDATA!T169)</f>
        <v>0</v>
      </c>
      <c r="AB184" s="266">
        <f>IF(OR(Is_Loading,LEN($A184)=0),"",SWDATA!U169)</f>
        <v>0</v>
      </c>
      <c r="AC184" s="266">
        <f>IF(OR(Is_Loading,LEN($A184)=0),"",SWDATA!V169)</f>
        <v>0</v>
      </c>
      <c r="AD184" s="265" t="str">
        <f t="shared" si="2165"/>
        <v/>
      </c>
      <c r="AE184" s="265">
        <f>IF(OR(Is_Loading,LEN($A184)=0),"",SWDATA!X169)</f>
        <v>0</v>
      </c>
      <c r="AF184" s="266">
        <f>IF(OR(Is_Loading,LEN($A184)=0),"",SWDATA!Y169)</f>
        <v>0</v>
      </c>
      <c r="AG184" s="266">
        <f>IF(OR(Is_Loading,LEN($A184)=0),"",SWDATA!Z169)</f>
        <v>0</v>
      </c>
      <c r="AH184" s="265" t="str">
        <f t="shared" si="2166"/>
        <v/>
      </c>
      <c r="AI184" s="265">
        <f>IF(OR(Is_Loading,LEN($A184)=0),"",SWDATA!AB169)</f>
        <v>0</v>
      </c>
      <c r="AJ184" s="266">
        <f>IF(OR(Is_Loading,LEN($A184)=0),"",SWDATA!AC169)</f>
        <v>0</v>
      </c>
      <c r="AK184" s="266">
        <f>IF(OR(Is_Loading,LEN($A184)=0),"",SWDATA!AD169)</f>
        <v>0</v>
      </c>
      <c r="AL184" s="265" t="str">
        <f t="shared" si="2167"/>
        <v/>
      </c>
      <c r="AM184" s="265">
        <f>IF(OR(Is_Loading,LEN($A184)=0),"",SWDATA!AF169)</f>
        <v>0</v>
      </c>
      <c r="AN184" s="266">
        <f>IF(OR(Is_Loading,LEN($A184)=0),"",SWDATA!AG169)</f>
        <v>0</v>
      </c>
      <c r="AO184" s="320">
        <f>IF(OR(Is_Loading,LEN($A184)=0),"",SWDATA!AH169)</f>
        <v>0</v>
      </c>
      <c r="AP184" s="317" t="str">
        <f t="shared" si="2168"/>
        <v/>
      </c>
      <c r="AQ184" s="265">
        <f>IF(OR(Is_Loading,LEN($A184)=0),"",SWDATA!AJ169)</f>
        <v>0</v>
      </c>
      <c r="AR184" s="266">
        <f>IF(OR(Is_Loading,LEN($A184)=0),"",SWDATA!AK169)</f>
        <v>0</v>
      </c>
      <c r="AS184" s="266">
        <f>IF(OR(Is_Loading,LEN($A184)=0),"",SWDATA!AL169)</f>
        <v>0</v>
      </c>
      <c r="AT184" s="265" t="str">
        <f t="shared" si="2169"/>
        <v/>
      </c>
      <c r="AU184" s="265">
        <f>IF(OR(Is_Loading,LEN($A184)=0),"",SWDATA!AN169)</f>
        <v>0</v>
      </c>
      <c r="AV184" s="266">
        <f>IF(OR(Is_Loading,LEN($A184)=0),"",SWDATA!AO169)</f>
        <v>0</v>
      </c>
      <c r="AW184" s="266">
        <f>IF(OR(Is_Loading,LEN($A184)=0),"",SWDATA!AP169)</f>
        <v>0</v>
      </c>
      <c r="AX184" s="265" t="str">
        <f t="shared" si="2170"/>
        <v/>
      </c>
      <c r="AY184" s="265">
        <f>IF(OR(Is_Loading,LEN($A184)=0),"",SWDATA!AR169)</f>
        <v>0</v>
      </c>
      <c r="AZ184" s="266">
        <f>IF(OR(Is_Loading,LEN($A184)=0),"",SWDATA!AS169)</f>
        <v>0</v>
      </c>
      <c r="BA184" s="266">
        <f>IF(OR(Is_Loading,LEN($A184)=0),"",SWDATA!AT169)</f>
        <v>0</v>
      </c>
      <c r="BB184" s="265" t="str">
        <f t="shared" si="2171"/>
        <v/>
      </c>
      <c r="BC184" s="265">
        <f>IF(OR(Is_Loading,LEN($A184)=0),"",SWDATA!AV169)</f>
        <v>0</v>
      </c>
      <c r="BD184" s="266">
        <f>IF(OR(Is_Loading,LEN($A184)=0),"",SWDATA!AW169)</f>
        <v>0</v>
      </c>
      <c r="BE184" s="320">
        <f>IF(OR(Is_Loading,LEN($A184)=0),"",SWDATA!AX169)</f>
        <v>0</v>
      </c>
      <c r="BF184" s="317" t="str">
        <f t="shared" si="2172"/>
        <v/>
      </c>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s="201"/>
      <c r="CO184" s="201"/>
      <c r="CP184" s="201"/>
      <c r="CQ184" s="201"/>
      <c r="CR184" s="201"/>
      <c r="CS184" s="201"/>
      <c r="CT184" s="201"/>
      <c r="CU184" s="201"/>
      <c r="CV184" s="201"/>
      <c r="CW184" s="201"/>
      <c r="CX184" s="201"/>
      <c r="CY184" s="201"/>
      <c r="CZ184" s="201"/>
      <c r="DA184" s="201"/>
      <c r="DB184" s="201"/>
      <c r="DC184" s="201"/>
      <c r="DD184" s="201"/>
      <c r="DE184" s="201"/>
      <c r="DF184" s="201"/>
      <c r="DG184" s="201"/>
      <c r="DH184" s="201"/>
      <c r="DI184" s="201"/>
      <c r="DJ184" s="201"/>
      <c r="DK184" s="201"/>
      <c r="DL184" s="201"/>
      <c r="DM184" s="201"/>
      <c r="DN184" s="201"/>
      <c r="DO184" s="374"/>
      <c r="DP184" s="374"/>
      <c r="DQ184" s="374"/>
      <c r="DR184" s="374"/>
      <c r="DS184" s="361"/>
      <c r="DT184" s="375"/>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77"/>
      <c r="FF184" s="361"/>
      <c r="FG184" s="361"/>
      <c r="FH184" s="361"/>
      <c r="FI184" s="361"/>
      <c r="FJ184" s="361"/>
      <c r="FK184" s="361"/>
      <c r="FL184" s="361"/>
      <c r="FM184" s="361"/>
      <c r="FN184" s="361"/>
      <c r="FO184" s="361"/>
      <c r="FP184" s="361"/>
      <c r="FQ184" s="361"/>
      <c r="FR184" s="361"/>
      <c r="FS184" s="361"/>
      <c r="FT184" s="361"/>
      <c r="FU184" s="361"/>
      <c r="FV184" s="361"/>
      <c r="FW184" s="361"/>
      <c r="FX184" s="361"/>
      <c r="FY184" s="361"/>
      <c r="FZ184" s="361"/>
      <c r="GA184" s="361"/>
      <c r="GB184" s="361"/>
      <c r="GC184" s="361"/>
      <c r="GD184" s="361"/>
      <c r="GE184" s="361"/>
      <c r="GF184" s="361"/>
      <c r="GG184" s="297"/>
      <c r="GH184" s="297"/>
      <c r="GI184" s="297"/>
      <c r="GJ184" s="297"/>
      <c r="GK184" s="297"/>
      <c r="GL184" s="297"/>
      <c r="GM184" s="297"/>
      <c r="GN184" s="297"/>
      <c r="GO184" s="297"/>
      <c r="GP184" s="297"/>
      <c r="GQ184" s="297"/>
      <c r="GR184" s="297"/>
      <c r="GS184" s="297"/>
      <c r="GT184" s="297"/>
      <c r="GU184" s="297"/>
      <c r="GV184" s="297"/>
      <c r="GW184" s="297"/>
      <c r="GX184" s="297"/>
      <c r="GY184" s="297"/>
      <c r="GZ184" s="297"/>
      <c r="HA184" s="297"/>
      <c r="HB184" s="297"/>
      <c r="HC184" s="297"/>
    </row>
    <row r="185" spans="1:211" s="347" customFormat="1" ht="15" customHeight="1" x14ac:dyDescent="0.2">
      <c r="A185" s="192">
        <f>SWDATA!O170</f>
        <v>0</v>
      </c>
      <c r="B185" s="192">
        <f>SWDATA!M170</f>
        <v>0</v>
      </c>
      <c r="C185" s="201">
        <f>IF(AND(SWDATA!M170=1,SWDATA!Q170="promotions"),SWDATA!P170,0)</f>
        <v>0</v>
      </c>
      <c r="D185" s="200">
        <f>ROW(SWDATA!M170)</f>
        <v>170</v>
      </c>
      <c r="E185" s="202">
        <f t="shared" si="2570"/>
        <v>0</v>
      </c>
      <c r="F185" s="203">
        <f t="shared" si="2161"/>
        <v>1</v>
      </c>
      <c r="G185" s="192" t="str">
        <f t="shared" si="2162"/>
        <v/>
      </c>
      <c r="H185" s="204"/>
      <c r="I185" s="382"/>
      <c r="J185" s="237">
        <f t="shared" si="2163"/>
        <v>0</v>
      </c>
      <c r="K185" s="238" t="str">
        <f t="shared" si="2164"/>
        <v/>
      </c>
      <c r="L185" s="338"/>
      <c r="M185" s="341"/>
      <c r="N185" s="336" t="str">
        <f>IF(LEN(SWDATA!F170)=0,"",N184)</f>
        <v/>
      </c>
      <c r="O185" s="295" t="str">
        <f>IF(LEN(SWDATA!G170)=0,"",O184)</f>
        <v/>
      </c>
      <c r="P185" s="296" t="str">
        <f>IF(LEN(SWDATA!C170)=0,"",SWDATA!C170)</f>
        <v/>
      </c>
      <c r="Q185" s="310" t="str">
        <f t="shared" si="2120"/>
        <v/>
      </c>
      <c r="R185" s="223" t="s">
        <v>261</v>
      </c>
      <c r="S185" s="224" t="s">
        <v>485</v>
      </c>
      <c r="T185" s="224"/>
      <c r="U185" s="264" t="s">
        <v>580</v>
      </c>
      <c r="V185" s="205" t="s">
        <v>221</v>
      </c>
      <c r="W185" s="265">
        <f>IF(OR(Is_Loading,LEN($A185)=0),"",SWDATA!P170)</f>
        <v>0</v>
      </c>
      <c r="X185" s="266">
        <f>IF(OR(Is_Loading,LEN($A185)=0),"",SWDATA!Q170)</f>
        <v>0</v>
      </c>
      <c r="Y185" s="266">
        <f>IF(OR(Is_Loading,LEN($A185)=0),"",SWDATA!R170)</f>
        <v>0</v>
      </c>
      <c r="Z185" s="265" t="str">
        <f t="shared" ref="Z185:Z186" si="2574">IF($A185=0,"",CHOOSE($F185,SUM(W185:Y185),SUM(W185:Y185)/3,Y185))</f>
        <v/>
      </c>
      <c r="AA185" s="265">
        <f>IF(OR(Is_Loading,LEN($A185)=0),"",SWDATA!T170)</f>
        <v>0</v>
      </c>
      <c r="AB185" s="266">
        <f>IF(OR(Is_Loading,LEN($A185)=0),"",SWDATA!U170)</f>
        <v>0</v>
      </c>
      <c r="AC185" s="266">
        <f>IF(OR(Is_Loading,LEN($A185)=0),"",SWDATA!V170)</f>
        <v>0</v>
      </c>
      <c r="AD185" s="265" t="str">
        <f t="shared" si="2165"/>
        <v/>
      </c>
      <c r="AE185" s="265">
        <f>IF(OR(Is_Loading,LEN($A185)=0),"",SWDATA!X170)</f>
        <v>0</v>
      </c>
      <c r="AF185" s="266">
        <f>IF(OR(Is_Loading,LEN($A185)=0),"",SWDATA!Y170)</f>
        <v>0</v>
      </c>
      <c r="AG185" s="266">
        <f>IF(OR(Is_Loading,LEN($A185)=0),"",SWDATA!Z170)</f>
        <v>0</v>
      </c>
      <c r="AH185" s="265" t="str">
        <f t="shared" si="2166"/>
        <v/>
      </c>
      <c r="AI185" s="265">
        <f>IF(OR(Is_Loading,LEN($A185)=0),"",SWDATA!AB170)</f>
        <v>0</v>
      </c>
      <c r="AJ185" s="266">
        <f>IF(OR(Is_Loading,LEN($A185)=0),"",SWDATA!AC170)</f>
        <v>0</v>
      </c>
      <c r="AK185" s="266">
        <f>IF(OR(Is_Loading,LEN($A185)=0),"",SWDATA!AD170)</f>
        <v>0</v>
      </c>
      <c r="AL185" s="265" t="str">
        <f t="shared" si="2167"/>
        <v/>
      </c>
      <c r="AM185" s="265">
        <f>IF(OR(Is_Loading,LEN($A185)=0),"",SWDATA!AF170)</f>
        <v>0</v>
      </c>
      <c r="AN185" s="266">
        <f>IF(OR(Is_Loading,LEN($A185)=0),"",SWDATA!AG170)</f>
        <v>0</v>
      </c>
      <c r="AO185" s="320">
        <f>IF(OR(Is_Loading,LEN($A185)=0),"",SWDATA!AH170)</f>
        <v>0</v>
      </c>
      <c r="AP185" s="317" t="str">
        <f t="shared" si="2168"/>
        <v/>
      </c>
      <c r="AQ185" s="265">
        <f>IF(OR(Is_Loading,LEN($A185)=0),"",SWDATA!AJ170)</f>
        <v>0</v>
      </c>
      <c r="AR185" s="266">
        <f>IF(OR(Is_Loading,LEN($A185)=0),"",SWDATA!AK170)</f>
        <v>0</v>
      </c>
      <c r="AS185" s="266">
        <f>IF(OR(Is_Loading,LEN($A185)=0),"",SWDATA!AL170)</f>
        <v>0</v>
      </c>
      <c r="AT185" s="265" t="str">
        <f t="shared" si="2169"/>
        <v/>
      </c>
      <c r="AU185" s="265">
        <f>IF(OR(Is_Loading,LEN($A185)=0),"",SWDATA!AN170)</f>
        <v>0</v>
      </c>
      <c r="AV185" s="266">
        <f>IF(OR(Is_Loading,LEN($A185)=0),"",SWDATA!AO170)</f>
        <v>0</v>
      </c>
      <c r="AW185" s="266">
        <f>IF(OR(Is_Loading,LEN($A185)=0),"",SWDATA!AP170)</f>
        <v>0</v>
      </c>
      <c r="AX185" s="265" t="str">
        <f t="shared" si="2170"/>
        <v/>
      </c>
      <c r="AY185" s="265">
        <f>IF(OR(Is_Loading,LEN($A185)=0),"",SWDATA!AR170)</f>
        <v>0</v>
      </c>
      <c r="AZ185" s="266">
        <f>IF(OR(Is_Loading,LEN($A185)=0),"",SWDATA!AS170)</f>
        <v>0</v>
      </c>
      <c r="BA185" s="266">
        <f>IF(OR(Is_Loading,LEN($A185)=0),"",SWDATA!AT170)</f>
        <v>0</v>
      </c>
      <c r="BB185" s="265" t="str">
        <f t="shared" si="2171"/>
        <v/>
      </c>
      <c r="BC185" s="265">
        <f>IF(OR(Is_Loading,LEN($A185)=0),"",SWDATA!AV170)</f>
        <v>0</v>
      </c>
      <c r="BD185" s="266">
        <f>IF(OR(Is_Loading,LEN($A185)=0),"",SWDATA!AW170)</f>
        <v>0</v>
      </c>
      <c r="BE185" s="320">
        <f>IF(OR(Is_Loading,LEN($A185)=0),"",SWDATA!AX170)</f>
        <v>0</v>
      </c>
      <c r="BF185" s="317" t="str">
        <f t="shared" si="2172"/>
        <v/>
      </c>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s="201"/>
      <c r="CO185" s="201"/>
      <c r="CP185" s="201"/>
      <c r="CQ185" s="201"/>
      <c r="CR185" s="201"/>
      <c r="CS185" s="201"/>
      <c r="CT185" s="201"/>
      <c r="CU185" s="201"/>
      <c r="CV185" s="201"/>
      <c r="CW185" s="201"/>
      <c r="CX185" s="201"/>
      <c r="CY185" s="201"/>
      <c r="CZ185" s="201"/>
      <c r="DA185" s="201"/>
      <c r="DB185" s="201"/>
      <c r="DC185" s="201"/>
      <c r="DD185" s="201"/>
      <c r="DE185" s="201"/>
      <c r="DF185" s="201"/>
      <c r="DG185" s="201"/>
      <c r="DH185" s="201"/>
      <c r="DI185" s="201"/>
      <c r="DJ185" s="201"/>
      <c r="DK185" s="201"/>
      <c r="DL185" s="201"/>
      <c r="DM185" s="201"/>
      <c r="DN185" s="201"/>
      <c r="DO185" s="374"/>
      <c r="DP185" s="374"/>
      <c r="DQ185" s="374"/>
      <c r="DR185" s="374"/>
      <c r="DS185" s="361"/>
      <c r="DT185" s="361"/>
      <c r="DU185" s="364">
        <f t="shared" ref="DU185" si="2575">COLUMN(W183)</f>
        <v>23</v>
      </c>
      <c r="DV185" s="364">
        <f t="shared" ref="DV185" si="2576">SUM(DU185)+DV186+1</f>
        <v>24</v>
      </c>
      <c r="DW185" s="364">
        <f t="shared" ref="DW185" si="2577">SUM(DV185)+DW186+1</f>
        <v>25</v>
      </c>
      <c r="DX185" s="364">
        <f t="shared" ref="DX185" si="2578">SUM(DW185)+DX186+1</f>
        <v>27</v>
      </c>
      <c r="DY185" s="364">
        <f t="shared" ref="DY185" si="2579">SUM(DX185)+DY186+1</f>
        <v>28</v>
      </c>
      <c r="DZ185" s="364">
        <f t="shared" ref="DZ185" si="2580">SUM(DY185)+DZ186+1</f>
        <v>29</v>
      </c>
      <c r="EA185" s="364">
        <f t="shared" ref="EA185" si="2581">SUM(DZ185)+EA186+1</f>
        <v>31</v>
      </c>
      <c r="EB185" s="364">
        <f t="shared" ref="EB185" si="2582">SUM(EA185)+EB186+1</f>
        <v>32</v>
      </c>
      <c r="EC185" s="364">
        <f t="shared" ref="EC185" si="2583">SUM(EB185)+EC186+1</f>
        <v>33</v>
      </c>
      <c r="ED185" s="364">
        <f t="shared" ref="ED185" si="2584">SUM(EC185)+ED186+1</f>
        <v>35</v>
      </c>
      <c r="EE185" s="364">
        <f t="shared" ref="EE185" si="2585">SUM(ED185)+EE186+1</f>
        <v>36</v>
      </c>
      <c r="EF185" s="364">
        <f t="shared" ref="EF185" si="2586">SUM(EE185)+EF186+1</f>
        <v>37</v>
      </c>
      <c r="EG185" s="364">
        <f t="shared" ref="EG185" si="2587">SUM(EF185)+EG186+1</f>
        <v>39</v>
      </c>
      <c r="EH185" s="364">
        <f t="shared" ref="EH185" si="2588">SUM(EG185)+EH186+1</f>
        <v>40</v>
      </c>
      <c r="EI185" s="364">
        <f t="shared" ref="EI185" si="2589">SUM(EH185)+EI186+1</f>
        <v>41</v>
      </c>
      <c r="EJ185" s="364">
        <f t="shared" ref="EJ185" si="2590">SUM(EI185)+EJ186+1</f>
        <v>43</v>
      </c>
      <c r="EK185" s="364">
        <f t="shared" ref="EK185" si="2591">SUM(EJ185)+EK186+1</f>
        <v>44</v>
      </c>
      <c r="EL185" s="364">
        <f t="shared" ref="EL185" si="2592">SUM(EK185)+EL186+1</f>
        <v>45</v>
      </c>
      <c r="EM185" s="364">
        <f t="shared" ref="EM185" si="2593">SUM(EL185)+EM186+1</f>
        <v>47</v>
      </c>
      <c r="EN185" s="364">
        <f t="shared" ref="EN185" si="2594">SUM(EM185)+EN186+1</f>
        <v>48</v>
      </c>
      <c r="EO185" s="364">
        <f t="shared" ref="EO185" si="2595">SUM(EN185)+EO186+1</f>
        <v>49</v>
      </c>
      <c r="EP185" s="364">
        <f t="shared" ref="EP185" si="2596">SUM(EO185)+EP186+1</f>
        <v>51</v>
      </c>
      <c r="EQ185" s="364">
        <f t="shared" ref="EQ185" si="2597">SUM(EP185)+EQ186+1</f>
        <v>52</v>
      </c>
      <c r="ER185" s="364">
        <f t="shared" ref="ER185" si="2598">SUM(EQ185)+ER186+1</f>
        <v>53</v>
      </c>
      <c r="ES185" s="364">
        <f t="shared" ref="ES185" si="2599">SUM(ER185)+ES186+1</f>
        <v>55</v>
      </c>
      <c r="ET185" s="364">
        <f t="shared" ref="ET185" si="2600">SUM(ES185)+ET186+1</f>
        <v>56</v>
      </c>
      <c r="EU185" s="364">
        <f t="shared" ref="EU185" si="2601">SUM(ET185)+EU186+1</f>
        <v>57</v>
      </c>
      <c r="EV185" s="364">
        <f t="shared" ref="EV185" si="2602">SUM(EU185)+EV186+1</f>
        <v>59</v>
      </c>
      <c r="EW185" s="364">
        <f t="shared" ref="EW185" si="2603">SUM(EV185)+EW186+1</f>
        <v>60</v>
      </c>
      <c r="EX185" s="364">
        <f t="shared" ref="EX185" si="2604">SUM(EW185)+EX186+1</f>
        <v>61</v>
      </c>
      <c r="EY185" s="364">
        <f t="shared" ref="EY185" si="2605">SUM(EX185)+EY186+1</f>
        <v>63</v>
      </c>
      <c r="EZ185" s="364">
        <f t="shared" ref="EZ185" si="2606">SUM(EY185)+EZ186+1</f>
        <v>64</v>
      </c>
      <c r="FA185" s="364">
        <f t="shared" ref="FA185" si="2607">SUM(EZ185)+FA186+1</f>
        <v>65</v>
      </c>
      <c r="FB185" s="364">
        <f t="shared" ref="FB185" si="2608">SUM(FA185)+FB186+1</f>
        <v>67</v>
      </c>
      <c r="FC185" s="364">
        <f t="shared" ref="FC185" si="2609">SUM(FB185)+FC186+1</f>
        <v>68</v>
      </c>
      <c r="FD185" s="364">
        <f t="shared" ref="FD185" si="2610">SUM(FC185)+FD186+1</f>
        <v>69</v>
      </c>
      <c r="FE185" s="361"/>
      <c r="FF185" s="361"/>
      <c r="FG185" s="361"/>
      <c r="FH185" s="361"/>
      <c r="FI185" s="361"/>
      <c r="FJ185" s="361"/>
      <c r="FK185" s="361"/>
      <c r="FL185" s="361"/>
      <c r="FM185" s="361"/>
      <c r="FN185" s="361"/>
      <c r="FO185" s="361"/>
      <c r="FP185" s="361"/>
      <c r="FQ185" s="361"/>
      <c r="FR185" s="361"/>
      <c r="FS185" s="361"/>
      <c r="FT185" s="361"/>
      <c r="FU185" s="361"/>
      <c r="FV185" s="361"/>
      <c r="FW185" s="361"/>
      <c r="FX185" s="361"/>
      <c r="FY185" s="361"/>
      <c r="FZ185" s="361"/>
      <c r="GA185" s="361"/>
      <c r="GB185" s="361"/>
      <c r="GC185" s="361"/>
      <c r="GD185" s="361"/>
      <c r="GE185" s="361"/>
      <c r="GF185" s="361"/>
      <c r="GG185" s="297"/>
      <c r="GH185" s="297"/>
      <c r="GI185" s="297"/>
      <c r="GJ185" s="297"/>
      <c r="GK185" s="297"/>
      <c r="GL185" s="297"/>
      <c r="GM185" s="297"/>
      <c r="GN185" s="297"/>
      <c r="GO185" s="297"/>
      <c r="GP185" s="297"/>
      <c r="GQ185" s="297"/>
      <c r="GR185" s="297"/>
      <c r="GS185" s="297"/>
      <c r="GT185" s="297"/>
      <c r="GU185" s="297"/>
      <c r="GV185" s="297"/>
      <c r="GW185" s="297"/>
      <c r="GX185" s="297"/>
      <c r="GY185" s="297"/>
      <c r="GZ185" s="297"/>
    </row>
    <row r="186" spans="1:211" s="347" customFormat="1" ht="15" customHeight="1" thickBot="1" x14ac:dyDescent="0.25">
      <c r="A186" s="192">
        <f>SWDATA!O171</f>
        <v>0</v>
      </c>
      <c r="B186" s="192">
        <f>SWDATA!M171</f>
        <v>0</v>
      </c>
      <c r="C186" s="201">
        <f>IF(AND(SWDATA!M171=1,SWDATA!Q171="promotions"),SWDATA!P171,0)</f>
        <v>0</v>
      </c>
      <c r="D186" s="200">
        <f>ROW(SWDATA!M171)</f>
        <v>171</v>
      </c>
      <c r="E186" s="202">
        <f ca="1">IF(AND(B186=1,UPPER(HLOOKUP(D186,'Metrics &amp; Attributes View'!$13:$31,19,0))="SBOM"),1,0)</f>
        <v>0</v>
      </c>
      <c r="F186" s="203">
        <f t="shared" si="2161"/>
        <v>1</v>
      </c>
      <c r="G186" s="192" t="str">
        <f t="shared" si="2162"/>
        <v/>
      </c>
      <c r="H186" s="204"/>
      <c r="I186" s="382"/>
      <c r="J186" s="237">
        <f t="shared" si="2163"/>
        <v>0</v>
      </c>
      <c r="K186" s="238" t="str">
        <f t="shared" si="2164"/>
        <v/>
      </c>
      <c r="L186" s="338"/>
      <c r="M186" s="342"/>
      <c r="N186" s="336" t="str">
        <f>IF(LEN(SWDATA!F171)=0,"",N185)</f>
        <v/>
      </c>
      <c r="O186" s="295" t="str">
        <f>IF(LEN(SWDATA!G171)=0,"",O185)</f>
        <v/>
      </c>
      <c r="P186" s="296" t="str">
        <f>IF(LEN(SWDATA!C171)=0,"",SWDATA!C171)</f>
        <v/>
      </c>
      <c r="Q186" s="310" t="str">
        <f t="shared" si="2120"/>
        <v/>
      </c>
      <c r="R186" s="223" t="s">
        <v>262</v>
      </c>
      <c r="S186" s="224" t="s">
        <v>579</v>
      </c>
      <c r="T186" s="224"/>
      <c r="U186" s="263" t="s">
        <v>591</v>
      </c>
      <c r="V186" s="205" t="s">
        <v>221</v>
      </c>
      <c r="W186" s="265">
        <f>IF(OR(Is_Loading,LEN($A186)=0),"",SWDATA!P171)</f>
        <v>0</v>
      </c>
      <c r="X186" s="266">
        <f>IF(OR(Is_Loading,LEN($A186)=0),"",SWDATA!Q171)</f>
        <v>0</v>
      </c>
      <c r="Y186" s="266">
        <f>IF(OR(Is_Loading,LEN($A186)=0),"",SWDATA!R171)</f>
        <v>0</v>
      </c>
      <c r="Z186" s="265" t="str">
        <f t="shared" si="2574"/>
        <v/>
      </c>
      <c r="AA186" s="265">
        <f>IF(OR(Is_Loading,LEN($A186)=0),"",SWDATA!T171)</f>
        <v>0</v>
      </c>
      <c r="AB186" s="266">
        <f>IF(OR(Is_Loading,LEN($A186)=0),"",SWDATA!U171)</f>
        <v>0</v>
      </c>
      <c r="AC186" s="266">
        <f>IF(OR(Is_Loading,LEN($A186)=0),"",SWDATA!V171)</f>
        <v>0</v>
      </c>
      <c r="AD186" s="265" t="str">
        <f t="shared" si="2165"/>
        <v/>
      </c>
      <c r="AE186" s="265">
        <f>IF(OR(Is_Loading,LEN($A186)=0),"",SWDATA!X171)</f>
        <v>0</v>
      </c>
      <c r="AF186" s="266">
        <f>IF(OR(Is_Loading,LEN($A186)=0),"",SWDATA!Y171)</f>
        <v>0</v>
      </c>
      <c r="AG186" s="266">
        <f>IF(OR(Is_Loading,LEN($A186)=0),"",SWDATA!Z171)</f>
        <v>0</v>
      </c>
      <c r="AH186" s="265" t="str">
        <f t="shared" si="2166"/>
        <v/>
      </c>
      <c r="AI186" s="265">
        <f>IF(OR(Is_Loading,LEN($A186)=0),"",SWDATA!AB171)</f>
        <v>0</v>
      </c>
      <c r="AJ186" s="266">
        <f>IF(OR(Is_Loading,LEN($A186)=0),"",SWDATA!AC171)</f>
        <v>0</v>
      </c>
      <c r="AK186" s="266">
        <f>IF(OR(Is_Loading,LEN($A186)=0),"",SWDATA!AD171)</f>
        <v>0</v>
      </c>
      <c r="AL186" s="265" t="str">
        <f t="shared" si="2167"/>
        <v/>
      </c>
      <c r="AM186" s="265">
        <f>IF(OR(Is_Loading,LEN($A186)=0),"",SWDATA!AF171)</f>
        <v>0</v>
      </c>
      <c r="AN186" s="266">
        <f>IF(OR(Is_Loading,LEN($A186)=0),"",SWDATA!AG171)</f>
        <v>0</v>
      </c>
      <c r="AO186" s="320">
        <f>IF(OR(Is_Loading,LEN($A186)=0),"",SWDATA!AH171)</f>
        <v>0</v>
      </c>
      <c r="AP186" s="317" t="str">
        <f t="shared" si="2168"/>
        <v/>
      </c>
      <c r="AQ186" s="265">
        <f>IF(OR(Is_Loading,LEN($A186)=0),"",SWDATA!AJ171)</f>
        <v>0</v>
      </c>
      <c r="AR186" s="266">
        <f>IF(OR(Is_Loading,LEN($A186)=0),"",SWDATA!AK171)</f>
        <v>0</v>
      </c>
      <c r="AS186" s="266">
        <f>IF(OR(Is_Loading,LEN($A186)=0),"",SWDATA!AL171)</f>
        <v>0</v>
      </c>
      <c r="AT186" s="265" t="str">
        <f t="shared" si="2169"/>
        <v/>
      </c>
      <c r="AU186" s="265">
        <f>IF(OR(Is_Loading,LEN($A186)=0),"",SWDATA!AN171)</f>
        <v>0</v>
      </c>
      <c r="AV186" s="266">
        <f>IF(OR(Is_Loading,LEN($A186)=0),"",SWDATA!AO171)</f>
        <v>0</v>
      </c>
      <c r="AW186" s="266">
        <f>IF(OR(Is_Loading,LEN($A186)=0),"",SWDATA!AP171)</f>
        <v>0</v>
      </c>
      <c r="AX186" s="265" t="str">
        <f t="shared" si="2170"/>
        <v/>
      </c>
      <c r="AY186" s="265">
        <f>IF(OR(Is_Loading,LEN($A186)=0),"",SWDATA!AR171)</f>
        <v>0</v>
      </c>
      <c r="AZ186" s="266">
        <f>IF(OR(Is_Loading,LEN($A186)=0),"",SWDATA!AS171)</f>
        <v>0</v>
      </c>
      <c r="BA186" s="266">
        <f>IF(OR(Is_Loading,LEN($A186)=0),"",SWDATA!AT171)</f>
        <v>0</v>
      </c>
      <c r="BB186" s="265" t="str">
        <f t="shared" si="2171"/>
        <v/>
      </c>
      <c r="BC186" s="265">
        <f>IF(OR(Is_Loading,LEN($A186)=0),"",SWDATA!AV171)</f>
        <v>0</v>
      </c>
      <c r="BD186" s="266">
        <f>IF(OR(Is_Loading,LEN($A186)=0),"",SWDATA!AW171)</f>
        <v>0</v>
      </c>
      <c r="BE186" s="320">
        <f>IF(OR(Is_Loading,LEN($A186)=0),"",SWDATA!AX171)</f>
        <v>0</v>
      </c>
      <c r="BF186" s="317" t="str">
        <f t="shared" si="2172"/>
        <v/>
      </c>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s="201"/>
      <c r="CO186" s="201"/>
      <c r="CP186" s="201"/>
      <c r="CQ186" s="201"/>
      <c r="CR186" s="201"/>
      <c r="CS186" s="201"/>
      <c r="CT186" s="201"/>
      <c r="CU186" s="201"/>
      <c r="CV186" s="201"/>
      <c r="CW186" s="201"/>
      <c r="CX186" s="201"/>
      <c r="CY186" s="201"/>
      <c r="CZ186" s="201"/>
      <c r="DA186" s="201"/>
      <c r="DB186" s="201"/>
      <c r="DC186" s="201"/>
      <c r="DD186" s="201"/>
      <c r="DE186" s="201"/>
      <c r="DF186" s="201"/>
      <c r="DG186" s="201"/>
      <c r="DH186" s="201"/>
      <c r="DI186" s="201"/>
      <c r="DJ186" s="201"/>
      <c r="DK186" s="201"/>
      <c r="DL186" s="201"/>
      <c r="DM186" s="201"/>
      <c r="DN186" s="201"/>
      <c r="DO186" s="374"/>
      <c r="DP186" s="374"/>
      <c r="DQ186" s="374"/>
      <c r="DR186" s="374"/>
      <c r="DS186" s="361"/>
      <c r="DT186" s="375"/>
      <c r="DU186" s="364"/>
      <c r="DV186" s="364"/>
      <c r="DW186" s="364"/>
      <c r="DX186" s="364">
        <v>1</v>
      </c>
      <c r="DY186" s="364">
        <f t="shared" ref="DY186:DY188" si="2611">DV186</f>
        <v>0</v>
      </c>
      <c r="DZ186" s="364">
        <f t="shared" ref="DZ186:DZ188" si="2612">DW186</f>
        <v>0</v>
      </c>
      <c r="EA186" s="364">
        <f t="shared" ref="EA186:EA188" si="2613">DX186</f>
        <v>1</v>
      </c>
      <c r="EB186" s="364">
        <f t="shared" ref="EB186:EB188" si="2614">DY186</f>
        <v>0</v>
      </c>
      <c r="EC186" s="364">
        <f t="shared" ref="EC186:EC188" si="2615">DZ186</f>
        <v>0</v>
      </c>
      <c r="ED186" s="364">
        <f t="shared" ref="ED186:ED188" si="2616">EA186</f>
        <v>1</v>
      </c>
      <c r="EE186" s="364">
        <f t="shared" ref="EE186:EE188" si="2617">EB186</f>
        <v>0</v>
      </c>
      <c r="EF186" s="364">
        <f t="shared" ref="EF186:EF188" si="2618">EC186</f>
        <v>0</v>
      </c>
      <c r="EG186" s="364">
        <f t="shared" ref="EG186:EG188" si="2619">ED186</f>
        <v>1</v>
      </c>
      <c r="EH186" s="364">
        <f t="shared" ref="EH186:EH188" si="2620">EE186</f>
        <v>0</v>
      </c>
      <c r="EI186" s="364">
        <f t="shared" ref="EI186:EI188" si="2621">EF186</f>
        <v>0</v>
      </c>
      <c r="EJ186" s="364">
        <f t="shared" ref="EJ186:EJ188" si="2622">EG186</f>
        <v>1</v>
      </c>
      <c r="EK186" s="364">
        <f t="shared" ref="EK186:EK188" si="2623">EH186</f>
        <v>0</v>
      </c>
      <c r="EL186" s="364">
        <f t="shared" ref="EL186:EL188" si="2624">EI186</f>
        <v>0</v>
      </c>
      <c r="EM186" s="364">
        <f t="shared" ref="EM186:EM188" si="2625">EJ186</f>
        <v>1</v>
      </c>
      <c r="EN186" s="364">
        <f t="shared" ref="EN186:EN188" si="2626">EK186</f>
        <v>0</v>
      </c>
      <c r="EO186" s="364">
        <f t="shared" ref="EO186:EO188" si="2627">EL186</f>
        <v>0</v>
      </c>
      <c r="EP186" s="364">
        <f t="shared" ref="EP186:EP188" si="2628">EM186</f>
        <v>1</v>
      </c>
      <c r="EQ186" s="364">
        <f t="shared" ref="EQ186:EQ188" si="2629">EN186</f>
        <v>0</v>
      </c>
      <c r="ER186" s="364">
        <f t="shared" ref="ER186:ER188" si="2630">EO186</f>
        <v>0</v>
      </c>
      <c r="ES186" s="364">
        <f t="shared" ref="ES186:ES188" si="2631">EP186</f>
        <v>1</v>
      </c>
      <c r="ET186" s="364">
        <f t="shared" ref="ET186:ET188" si="2632">EQ186</f>
        <v>0</v>
      </c>
      <c r="EU186" s="364">
        <f t="shared" ref="EU186:EU188" si="2633">ER186</f>
        <v>0</v>
      </c>
      <c r="EV186" s="364">
        <f t="shared" ref="EV186:EV188" si="2634">ES186</f>
        <v>1</v>
      </c>
      <c r="EW186" s="364">
        <f t="shared" ref="EW186:EW188" si="2635">ET186</f>
        <v>0</v>
      </c>
      <c r="EX186" s="364">
        <f t="shared" ref="EX186:EX188" si="2636">EU186</f>
        <v>0</v>
      </c>
      <c r="EY186" s="364">
        <f t="shared" ref="EY186:EY188" si="2637">EV186</f>
        <v>1</v>
      </c>
      <c r="EZ186" s="364">
        <f t="shared" ref="EZ186:EZ188" si="2638">EW186</f>
        <v>0</v>
      </c>
      <c r="FA186" s="364">
        <f t="shared" ref="FA186:FA188" si="2639">EX186</f>
        <v>0</v>
      </c>
      <c r="FB186" s="364">
        <f t="shared" ref="FB186:FB188" si="2640">EY186</f>
        <v>1</v>
      </c>
      <c r="FC186" s="364">
        <f t="shared" ref="FC186:FC188" si="2641">EZ186</f>
        <v>0</v>
      </c>
      <c r="FD186" s="364">
        <f t="shared" ref="FD186:FD188" si="2642">FA186</f>
        <v>0</v>
      </c>
      <c r="FE186" s="377"/>
      <c r="FF186" s="361"/>
      <c r="FG186" s="361"/>
      <c r="FH186" s="361"/>
      <c r="FI186" s="361"/>
      <c r="FJ186" s="361"/>
      <c r="FK186" s="361"/>
      <c r="FL186" s="361"/>
      <c r="FM186" s="361"/>
      <c r="FN186" s="361"/>
      <c r="FO186" s="361"/>
      <c r="FP186" s="361"/>
      <c r="FQ186" s="361"/>
      <c r="FR186" s="361"/>
      <c r="FS186" s="361"/>
      <c r="FT186" s="361"/>
      <c r="FU186" s="361"/>
      <c r="FV186" s="361"/>
      <c r="FW186" s="361"/>
      <c r="FX186" s="361"/>
      <c r="FY186" s="361"/>
      <c r="FZ186" s="361"/>
      <c r="GA186" s="361"/>
      <c r="GB186" s="361"/>
      <c r="GC186" s="361"/>
      <c r="GD186" s="361"/>
      <c r="GE186" s="361"/>
      <c r="GF186" s="361"/>
      <c r="GG186" s="297"/>
      <c r="GH186" s="297"/>
      <c r="GI186" s="297"/>
      <c r="GJ186" s="297"/>
      <c r="GK186" s="297"/>
      <c r="GL186" s="297"/>
      <c r="GM186" s="297"/>
      <c r="GN186" s="297"/>
      <c r="GO186" s="297"/>
      <c r="GP186" s="297"/>
      <c r="GQ186" s="297"/>
      <c r="GR186" s="297"/>
      <c r="GS186" s="297"/>
      <c r="GT186" s="297"/>
      <c r="GU186" s="297"/>
      <c r="GV186" s="297"/>
      <c r="GW186" s="297"/>
      <c r="GX186" s="297"/>
      <c r="GY186" s="297"/>
      <c r="GZ186" s="297"/>
      <c r="HA186" s="297"/>
      <c r="HB186" s="297"/>
      <c r="HC186" s="297"/>
    </row>
    <row r="187" spans="1:211" s="347" customFormat="1" ht="15" customHeight="1" thickTop="1" x14ac:dyDescent="0.2">
      <c r="A187" s="192">
        <f>SWDATA!O172</f>
        <v>0</v>
      </c>
      <c r="B187" s="192">
        <f>SWDATA!M172</f>
        <v>0</v>
      </c>
      <c r="C187" s="201">
        <f>IF(AND(SWDATA!M172=1,SWDATA!Q172="promotions"),SWDATA!P172,0)</f>
        <v>0</v>
      </c>
      <c r="D187" s="200">
        <f>ROW(SWDATA!M172)</f>
        <v>172</v>
      </c>
      <c r="E187" s="202">
        <f t="shared" ref="E187:E190" si="2643">B187</f>
        <v>0</v>
      </c>
      <c r="F187" s="203">
        <f t="shared" si="2161"/>
        <v>1</v>
      </c>
      <c r="G187" s="192" t="str">
        <f t="shared" si="2162"/>
        <v/>
      </c>
      <c r="H187" s="204"/>
      <c r="I187" s="382"/>
      <c r="J187" s="237">
        <f t="shared" si="2163"/>
        <v>0</v>
      </c>
      <c r="K187" s="238" t="str">
        <f t="shared" si="2164"/>
        <v/>
      </c>
      <c r="L187" s="338"/>
      <c r="M187" s="341"/>
      <c r="N187" s="336" t="str">
        <f>IF(LEN(SWDATA!F172)=0,"",N186)</f>
        <v/>
      </c>
      <c r="O187" s="295" t="str">
        <f>IF(LEN(SWDATA!G172)=0,"",O186)</f>
        <v/>
      </c>
      <c r="P187" s="296" t="str">
        <f>IF(LEN(SWDATA!C172)=0,"",SWDATA!C172)</f>
        <v/>
      </c>
      <c r="Q187" s="310" t="str">
        <f t="shared" si="2120"/>
        <v/>
      </c>
      <c r="R187" s="223" t="s">
        <v>261</v>
      </c>
      <c r="S187" s="224" t="s">
        <v>485</v>
      </c>
      <c r="T187" s="224"/>
      <c r="U187" s="264" t="s">
        <v>581</v>
      </c>
      <c r="V187" s="205" t="s">
        <v>221</v>
      </c>
      <c r="W187" s="265">
        <f>IF(OR(Is_Loading,LEN($A187)=0),"",SWDATA!P172)</f>
        <v>0</v>
      </c>
      <c r="X187" s="266">
        <f>IF(OR(Is_Loading,LEN($A187)=0),"",SWDATA!Q172)</f>
        <v>0</v>
      </c>
      <c r="Y187" s="266">
        <f>IF(OR(Is_Loading,LEN($A187)=0),"",SWDATA!R172)</f>
        <v>0</v>
      </c>
      <c r="Z187" s="265" t="str">
        <f t="shared" ref="Z187" si="2644">IF($A187=0,"",CHOOSE($F187,SUM(W187:Y187),SUM(W187:Y187)/3,Y187))</f>
        <v/>
      </c>
      <c r="AA187" s="265">
        <f>IF(OR(Is_Loading,LEN($A187)=0),"",SWDATA!T172)</f>
        <v>0</v>
      </c>
      <c r="AB187" s="266">
        <f>IF(OR(Is_Loading,LEN($A187)=0),"",SWDATA!U172)</f>
        <v>0</v>
      </c>
      <c r="AC187" s="266">
        <f>IF(OR(Is_Loading,LEN($A187)=0),"",SWDATA!V172)</f>
        <v>0</v>
      </c>
      <c r="AD187" s="265" t="str">
        <f t="shared" si="2165"/>
        <v/>
      </c>
      <c r="AE187" s="265">
        <f>IF(OR(Is_Loading,LEN($A187)=0),"",SWDATA!X172)</f>
        <v>0</v>
      </c>
      <c r="AF187" s="266">
        <f>IF(OR(Is_Loading,LEN($A187)=0),"",SWDATA!Y172)</f>
        <v>0</v>
      </c>
      <c r="AG187" s="266">
        <f>IF(OR(Is_Loading,LEN($A187)=0),"",SWDATA!Z172)</f>
        <v>0</v>
      </c>
      <c r="AH187" s="265" t="str">
        <f t="shared" si="2166"/>
        <v/>
      </c>
      <c r="AI187" s="265">
        <f>IF(OR(Is_Loading,LEN($A187)=0),"",SWDATA!AB172)</f>
        <v>0</v>
      </c>
      <c r="AJ187" s="266">
        <f>IF(OR(Is_Loading,LEN($A187)=0),"",SWDATA!AC172)</f>
        <v>0</v>
      </c>
      <c r="AK187" s="266">
        <f>IF(OR(Is_Loading,LEN($A187)=0),"",SWDATA!AD172)</f>
        <v>0</v>
      </c>
      <c r="AL187" s="265" t="str">
        <f t="shared" si="2167"/>
        <v/>
      </c>
      <c r="AM187" s="265">
        <f>IF(OR(Is_Loading,LEN($A187)=0),"",SWDATA!AF172)</f>
        <v>0</v>
      </c>
      <c r="AN187" s="266">
        <f>IF(OR(Is_Loading,LEN($A187)=0),"",SWDATA!AG172)</f>
        <v>0</v>
      </c>
      <c r="AO187" s="320">
        <f>IF(OR(Is_Loading,LEN($A187)=0),"",SWDATA!AH172)</f>
        <v>0</v>
      </c>
      <c r="AP187" s="317" t="str">
        <f t="shared" si="2168"/>
        <v/>
      </c>
      <c r="AQ187" s="265">
        <f>IF(OR(Is_Loading,LEN($A187)=0),"",SWDATA!AJ172)</f>
        <v>0</v>
      </c>
      <c r="AR187" s="266">
        <f>IF(OR(Is_Loading,LEN($A187)=0),"",SWDATA!AK172)</f>
        <v>0</v>
      </c>
      <c r="AS187" s="266">
        <f>IF(OR(Is_Loading,LEN($A187)=0),"",SWDATA!AL172)</f>
        <v>0</v>
      </c>
      <c r="AT187" s="265" t="str">
        <f t="shared" si="2169"/>
        <v/>
      </c>
      <c r="AU187" s="265">
        <f>IF(OR(Is_Loading,LEN($A187)=0),"",SWDATA!AN172)</f>
        <v>0</v>
      </c>
      <c r="AV187" s="266">
        <f>IF(OR(Is_Loading,LEN($A187)=0),"",SWDATA!AO172)</f>
        <v>0</v>
      </c>
      <c r="AW187" s="266">
        <f>IF(OR(Is_Loading,LEN($A187)=0),"",SWDATA!AP172)</f>
        <v>0</v>
      </c>
      <c r="AX187" s="265" t="str">
        <f t="shared" si="2170"/>
        <v/>
      </c>
      <c r="AY187" s="265">
        <f>IF(OR(Is_Loading,LEN($A187)=0),"",SWDATA!AR172)</f>
        <v>0</v>
      </c>
      <c r="AZ187" s="266">
        <f>IF(OR(Is_Loading,LEN($A187)=0),"",SWDATA!AS172)</f>
        <v>0</v>
      </c>
      <c r="BA187" s="266">
        <f>IF(OR(Is_Loading,LEN($A187)=0),"",SWDATA!AT172)</f>
        <v>0</v>
      </c>
      <c r="BB187" s="265" t="str">
        <f t="shared" si="2171"/>
        <v/>
      </c>
      <c r="BC187" s="265">
        <f>IF(OR(Is_Loading,LEN($A187)=0),"",SWDATA!AV172)</f>
        <v>0</v>
      </c>
      <c r="BD187" s="266">
        <f>IF(OR(Is_Loading,LEN($A187)=0),"",SWDATA!AW172)</f>
        <v>0</v>
      </c>
      <c r="BE187" s="320">
        <f>IF(OR(Is_Loading,LEN($A187)=0),"",SWDATA!AX172)</f>
        <v>0</v>
      </c>
      <c r="BF187" s="317" t="str">
        <f t="shared" si="2172"/>
        <v/>
      </c>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s="201"/>
      <c r="CO187" s="201"/>
      <c r="CP187" s="201"/>
      <c r="CQ187" s="201"/>
      <c r="CR187" s="201"/>
      <c r="CS187" s="201"/>
      <c r="CT187" s="201"/>
      <c r="CU187" s="201"/>
      <c r="CV187" s="201"/>
      <c r="CW187" s="201"/>
      <c r="CX187" s="201"/>
      <c r="CY187" s="201"/>
      <c r="CZ187" s="201"/>
      <c r="DA187" s="201"/>
      <c r="DB187" s="201"/>
      <c r="DC187" s="201"/>
      <c r="DD187" s="201"/>
      <c r="DE187" s="201"/>
      <c r="DF187" s="201"/>
      <c r="DG187" s="201"/>
      <c r="DH187" s="201"/>
      <c r="DI187" s="201"/>
      <c r="DJ187" s="201"/>
      <c r="DK187" s="201"/>
      <c r="DL187" s="201"/>
      <c r="DM187" s="201"/>
      <c r="DN187" s="201"/>
      <c r="DO187" s="374"/>
      <c r="DP187" s="374"/>
      <c r="DQ187" s="374"/>
      <c r="DR187" s="374"/>
      <c r="DS187" s="361"/>
      <c r="DT187" s="361"/>
      <c r="DU187" s="364"/>
      <c r="DV187" s="364"/>
      <c r="DW187" s="364"/>
      <c r="DX187" s="364">
        <v>1</v>
      </c>
      <c r="DY187" s="364">
        <f t="shared" si="2611"/>
        <v>0</v>
      </c>
      <c r="DZ187" s="364">
        <f t="shared" si="2612"/>
        <v>0</v>
      </c>
      <c r="EA187" s="364">
        <f t="shared" si="2613"/>
        <v>1</v>
      </c>
      <c r="EB187" s="364">
        <f t="shared" si="2614"/>
        <v>0</v>
      </c>
      <c r="EC187" s="364">
        <f t="shared" si="2615"/>
        <v>0</v>
      </c>
      <c r="ED187" s="364">
        <f t="shared" si="2616"/>
        <v>1</v>
      </c>
      <c r="EE187" s="364">
        <f t="shared" si="2617"/>
        <v>0</v>
      </c>
      <c r="EF187" s="364">
        <f t="shared" si="2618"/>
        <v>0</v>
      </c>
      <c r="EG187" s="364">
        <f t="shared" si="2619"/>
        <v>1</v>
      </c>
      <c r="EH187" s="364">
        <f t="shared" si="2620"/>
        <v>0</v>
      </c>
      <c r="EI187" s="364">
        <f t="shared" si="2621"/>
        <v>0</v>
      </c>
      <c r="EJ187" s="364">
        <f t="shared" si="2622"/>
        <v>1</v>
      </c>
      <c r="EK187" s="364">
        <f t="shared" si="2623"/>
        <v>0</v>
      </c>
      <c r="EL187" s="364">
        <f t="shared" si="2624"/>
        <v>0</v>
      </c>
      <c r="EM187" s="364">
        <f t="shared" si="2625"/>
        <v>1</v>
      </c>
      <c r="EN187" s="364">
        <f t="shared" si="2626"/>
        <v>0</v>
      </c>
      <c r="EO187" s="364">
        <f t="shared" si="2627"/>
        <v>0</v>
      </c>
      <c r="EP187" s="364">
        <f t="shared" si="2628"/>
        <v>1</v>
      </c>
      <c r="EQ187" s="364">
        <f t="shared" si="2629"/>
        <v>0</v>
      </c>
      <c r="ER187" s="364">
        <f t="shared" si="2630"/>
        <v>0</v>
      </c>
      <c r="ES187" s="364">
        <f t="shared" si="2631"/>
        <v>1</v>
      </c>
      <c r="ET187" s="364">
        <f t="shared" si="2632"/>
        <v>0</v>
      </c>
      <c r="EU187" s="364">
        <f t="shared" si="2633"/>
        <v>0</v>
      </c>
      <c r="EV187" s="364">
        <f t="shared" si="2634"/>
        <v>1</v>
      </c>
      <c r="EW187" s="364">
        <f t="shared" si="2635"/>
        <v>0</v>
      </c>
      <c r="EX187" s="364">
        <f t="shared" si="2636"/>
        <v>0</v>
      </c>
      <c r="EY187" s="364">
        <f t="shared" si="2637"/>
        <v>1</v>
      </c>
      <c r="EZ187" s="364">
        <f t="shared" si="2638"/>
        <v>0</v>
      </c>
      <c r="FA187" s="364">
        <f t="shared" si="2639"/>
        <v>0</v>
      </c>
      <c r="FB187" s="364">
        <f t="shared" si="2640"/>
        <v>1</v>
      </c>
      <c r="FC187" s="364">
        <f t="shared" si="2641"/>
        <v>0</v>
      </c>
      <c r="FD187" s="364">
        <f t="shared" si="2642"/>
        <v>0</v>
      </c>
      <c r="FE187" s="361"/>
      <c r="FF187" s="361"/>
      <c r="FG187" s="361"/>
      <c r="FH187" s="361"/>
      <c r="FI187" s="361"/>
      <c r="FJ187" s="361"/>
      <c r="FK187" s="361"/>
      <c r="FL187" s="361"/>
      <c r="FM187" s="361"/>
      <c r="FN187" s="361"/>
      <c r="FO187" s="361"/>
      <c r="FP187" s="361"/>
      <c r="FQ187" s="361"/>
      <c r="FR187" s="361"/>
      <c r="FS187" s="361"/>
      <c r="FT187" s="361"/>
      <c r="FU187" s="361"/>
      <c r="FV187" s="361"/>
      <c r="FW187" s="361"/>
      <c r="FX187" s="361"/>
      <c r="FY187" s="361"/>
      <c r="FZ187" s="361"/>
      <c r="GA187" s="361"/>
      <c r="GB187" s="361"/>
      <c r="GC187" s="361"/>
      <c r="GD187" s="361"/>
      <c r="GE187" s="361"/>
      <c r="GF187" s="361"/>
      <c r="GG187" s="297"/>
      <c r="GH187" s="297"/>
      <c r="GI187" s="297"/>
      <c r="GJ187" s="297"/>
      <c r="GK187" s="297"/>
      <c r="GL187" s="297"/>
      <c r="GM187" s="297"/>
      <c r="GN187" s="297"/>
      <c r="GO187" s="297"/>
      <c r="GP187" s="297"/>
      <c r="GQ187" s="297"/>
      <c r="GR187" s="297"/>
      <c r="GS187" s="297"/>
      <c r="GT187" s="297"/>
      <c r="GU187" s="297"/>
      <c r="GV187" s="297"/>
      <c r="GW187" s="297"/>
      <c r="GX187" s="297"/>
      <c r="GY187" s="297"/>
      <c r="GZ187" s="297"/>
    </row>
    <row r="188" spans="1:211" s="390" customFormat="1" ht="15" customHeight="1" thickBot="1" x14ac:dyDescent="0.25">
      <c r="A188" s="389">
        <f>SWDATA!O173</f>
        <v>0</v>
      </c>
      <c r="B188" s="389">
        <f>SWDATA!M173</f>
        <v>0</v>
      </c>
      <c r="C188" s="390">
        <f>IF(AND(SWDATA!M173=1,SWDATA!Q173="promotions"),SWDATA!P173,0)</f>
        <v>0</v>
      </c>
      <c r="D188" s="391">
        <f>ROW(SWDATA!M173)</f>
        <v>173</v>
      </c>
      <c r="E188" s="392">
        <f t="shared" si="2643"/>
        <v>0</v>
      </c>
      <c r="F188" s="393">
        <f t="shared" si="2161"/>
        <v>1</v>
      </c>
      <c r="G188" s="389" t="str">
        <f t="shared" si="2162"/>
        <v/>
      </c>
      <c r="H188" s="394"/>
      <c r="I188" s="395"/>
      <c r="J188" s="396">
        <f t="shared" si="2163"/>
        <v>0</v>
      </c>
      <c r="K188" s="397" t="str">
        <f t="shared" si="2164"/>
        <v/>
      </c>
      <c r="L188" s="398"/>
      <c r="M188" s="399"/>
      <c r="N188" s="400" t="str">
        <f>IF(LEN(SWDATA!F173)=0,"",N187)</f>
        <v/>
      </c>
      <c r="O188" s="401" t="str">
        <f>IF(LEN(SWDATA!G173)=0,"",O187)</f>
        <v/>
      </c>
      <c r="P188" s="402" t="str">
        <f>IF(LEN(SWDATA!C173)=0,"",SWDATA!C173)</f>
        <v/>
      </c>
      <c r="Q188" s="403" t="str">
        <f t="shared" si="2120"/>
        <v/>
      </c>
      <c r="R188" s="404" t="s">
        <v>261</v>
      </c>
      <c r="S188" s="405" t="s">
        <v>485</v>
      </c>
      <c r="T188" s="405"/>
      <c r="U188" s="406" t="s">
        <v>590</v>
      </c>
      <c r="V188" s="407" t="s">
        <v>221</v>
      </c>
      <c r="W188" s="408">
        <f>IF(OR(Is_Loading,LEN($A188)=0),"",SWDATA!P173)</f>
        <v>0</v>
      </c>
      <c r="X188" s="409">
        <f>IF(OR(Is_Loading,LEN($A188)=0),"",SWDATA!Q173)</f>
        <v>0</v>
      </c>
      <c r="Y188" s="409">
        <f>IF(OR(Is_Loading,LEN($A188)=0),"",SWDATA!R173)</f>
        <v>0</v>
      </c>
      <c r="Z188" s="408" t="str">
        <f t="shared" ref="Z188" si="2645">IF($A188=0,"",CHOOSE($F188,SUM(W188:Y188),SUM(W188:Y188)/3,Y188))</f>
        <v/>
      </c>
      <c r="AA188" s="408">
        <f>IF(OR(Is_Loading,LEN($A188)=0),"",SWDATA!T173)</f>
        <v>0</v>
      </c>
      <c r="AB188" s="409">
        <f>IF(OR(Is_Loading,LEN($A188)=0),"",SWDATA!U173)</f>
        <v>0</v>
      </c>
      <c r="AC188" s="409">
        <f>IF(OR(Is_Loading,LEN($A188)=0),"",SWDATA!V173)</f>
        <v>0</v>
      </c>
      <c r="AD188" s="408" t="str">
        <f t="shared" si="2165"/>
        <v/>
      </c>
      <c r="AE188" s="408">
        <f>IF(OR(Is_Loading,LEN($A188)=0),"",SWDATA!X173)</f>
        <v>0</v>
      </c>
      <c r="AF188" s="409">
        <f>IF(OR(Is_Loading,LEN($A188)=0),"",SWDATA!Y173)</f>
        <v>0</v>
      </c>
      <c r="AG188" s="409">
        <f>IF(OR(Is_Loading,LEN($A188)=0),"",SWDATA!Z173)</f>
        <v>0</v>
      </c>
      <c r="AH188" s="408" t="str">
        <f t="shared" si="2166"/>
        <v/>
      </c>
      <c r="AI188" s="408">
        <f>IF(OR(Is_Loading,LEN($A188)=0),"",SWDATA!AB173)</f>
        <v>0</v>
      </c>
      <c r="AJ188" s="409">
        <f>IF(OR(Is_Loading,LEN($A188)=0),"",SWDATA!AC173)</f>
        <v>0</v>
      </c>
      <c r="AK188" s="409">
        <f>IF(OR(Is_Loading,LEN($A188)=0),"",SWDATA!AD173)</f>
        <v>0</v>
      </c>
      <c r="AL188" s="408" t="str">
        <f t="shared" si="2167"/>
        <v/>
      </c>
      <c r="AM188" s="408">
        <f>IF(OR(Is_Loading,LEN($A188)=0),"",SWDATA!AF173)</f>
        <v>0</v>
      </c>
      <c r="AN188" s="409">
        <f>IF(OR(Is_Loading,LEN($A188)=0),"",SWDATA!AG173)</f>
        <v>0</v>
      </c>
      <c r="AO188" s="410">
        <f>IF(OR(Is_Loading,LEN($A188)=0),"",SWDATA!AH173)</f>
        <v>0</v>
      </c>
      <c r="AP188" s="411" t="str">
        <f t="shared" si="2168"/>
        <v/>
      </c>
      <c r="AQ188" s="408">
        <f>IF(OR(Is_Loading,LEN($A188)=0),"",SWDATA!AJ173)</f>
        <v>0</v>
      </c>
      <c r="AR188" s="409">
        <f>IF(OR(Is_Loading,LEN($A188)=0),"",SWDATA!AK173)</f>
        <v>0</v>
      </c>
      <c r="AS188" s="409">
        <f>IF(OR(Is_Loading,LEN($A188)=0),"",SWDATA!AL173)</f>
        <v>0</v>
      </c>
      <c r="AT188" s="408" t="str">
        <f t="shared" si="2169"/>
        <v/>
      </c>
      <c r="AU188" s="408">
        <f>IF(OR(Is_Loading,LEN($A188)=0),"",SWDATA!AN173)</f>
        <v>0</v>
      </c>
      <c r="AV188" s="409">
        <f>IF(OR(Is_Loading,LEN($A188)=0),"",SWDATA!AO173)</f>
        <v>0</v>
      </c>
      <c r="AW188" s="409">
        <f>IF(OR(Is_Loading,LEN($A188)=0),"",SWDATA!AP173)</f>
        <v>0</v>
      </c>
      <c r="AX188" s="408" t="str">
        <f t="shared" si="2170"/>
        <v/>
      </c>
      <c r="AY188" s="408">
        <f>IF(OR(Is_Loading,LEN($A188)=0),"",SWDATA!AR173)</f>
        <v>0</v>
      </c>
      <c r="AZ188" s="409">
        <f>IF(OR(Is_Loading,LEN($A188)=0),"",SWDATA!AS173)</f>
        <v>0</v>
      </c>
      <c r="BA188" s="409">
        <f>IF(OR(Is_Loading,LEN($A188)=0),"",SWDATA!AT173)</f>
        <v>0</v>
      </c>
      <c r="BB188" s="408" t="str">
        <f t="shared" si="2171"/>
        <v/>
      </c>
      <c r="BC188" s="408">
        <f>IF(OR(Is_Loading,LEN($A188)=0),"",SWDATA!AV173)</f>
        <v>0</v>
      </c>
      <c r="BD188" s="409">
        <f>IF(OR(Is_Loading,LEN($A188)=0),"",SWDATA!AW173)</f>
        <v>0</v>
      </c>
      <c r="BE188" s="410">
        <f>IF(OR(Is_Loading,LEN($A188)=0),"",SWDATA!AX173)</f>
        <v>0</v>
      </c>
      <c r="BF188" s="411" t="str">
        <f t="shared" si="2172"/>
        <v/>
      </c>
      <c r="BG188" s="412"/>
      <c r="BH188" s="412"/>
      <c r="BI188" s="412"/>
      <c r="BJ188" s="412"/>
      <c r="BK188" s="412"/>
      <c r="BL188" s="412"/>
      <c r="BM188" s="412"/>
      <c r="BN188" s="412"/>
      <c r="BO188" s="412"/>
      <c r="BP188" s="412"/>
      <c r="BQ188" s="412"/>
      <c r="BR188" s="412"/>
      <c r="BS188" s="412"/>
      <c r="BT188" s="412"/>
      <c r="BU188" s="412"/>
      <c r="BV188" s="412"/>
      <c r="BW188" s="412"/>
      <c r="BX188" s="412"/>
      <c r="BY188" s="412"/>
      <c r="BZ188" s="412"/>
      <c r="CA188" s="412"/>
      <c r="CB188" s="412"/>
      <c r="CC188" s="412"/>
      <c r="CD188" s="412"/>
      <c r="CE188" s="412"/>
      <c r="CF188" s="412"/>
      <c r="CG188" s="412"/>
      <c r="CH188" s="412"/>
      <c r="CI188" s="412"/>
      <c r="CJ188" s="412"/>
      <c r="CK188" s="412"/>
      <c r="CL188" s="412"/>
      <c r="CM188" s="412"/>
      <c r="DO188" s="395"/>
      <c r="DP188" s="395"/>
      <c r="DQ188" s="395"/>
      <c r="DR188" s="395"/>
      <c r="DS188" s="413"/>
      <c r="DT188" s="414"/>
      <c r="DU188" s="415"/>
      <c r="DV188" s="415"/>
      <c r="DW188" s="415"/>
      <c r="DX188" s="415">
        <v>1</v>
      </c>
      <c r="DY188" s="415">
        <f t="shared" si="2611"/>
        <v>0</v>
      </c>
      <c r="DZ188" s="415">
        <f t="shared" si="2612"/>
        <v>0</v>
      </c>
      <c r="EA188" s="415">
        <f t="shared" si="2613"/>
        <v>1</v>
      </c>
      <c r="EB188" s="415">
        <f t="shared" si="2614"/>
        <v>0</v>
      </c>
      <c r="EC188" s="415">
        <f t="shared" si="2615"/>
        <v>0</v>
      </c>
      <c r="ED188" s="415">
        <f t="shared" si="2616"/>
        <v>1</v>
      </c>
      <c r="EE188" s="415">
        <f t="shared" si="2617"/>
        <v>0</v>
      </c>
      <c r="EF188" s="415">
        <f t="shared" si="2618"/>
        <v>0</v>
      </c>
      <c r="EG188" s="415">
        <f t="shared" si="2619"/>
        <v>1</v>
      </c>
      <c r="EH188" s="415">
        <f t="shared" si="2620"/>
        <v>0</v>
      </c>
      <c r="EI188" s="415">
        <f t="shared" si="2621"/>
        <v>0</v>
      </c>
      <c r="EJ188" s="415">
        <f t="shared" si="2622"/>
        <v>1</v>
      </c>
      <c r="EK188" s="415">
        <f t="shared" si="2623"/>
        <v>0</v>
      </c>
      <c r="EL188" s="415">
        <f t="shared" si="2624"/>
        <v>0</v>
      </c>
      <c r="EM188" s="415">
        <f t="shared" si="2625"/>
        <v>1</v>
      </c>
      <c r="EN188" s="415">
        <f t="shared" si="2626"/>
        <v>0</v>
      </c>
      <c r="EO188" s="415">
        <f t="shared" si="2627"/>
        <v>0</v>
      </c>
      <c r="EP188" s="415">
        <f t="shared" si="2628"/>
        <v>1</v>
      </c>
      <c r="EQ188" s="415">
        <f t="shared" si="2629"/>
        <v>0</v>
      </c>
      <c r="ER188" s="415">
        <f t="shared" si="2630"/>
        <v>0</v>
      </c>
      <c r="ES188" s="415">
        <f t="shared" si="2631"/>
        <v>1</v>
      </c>
      <c r="ET188" s="415">
        <f t="shared" si="2632"/>
        <v>0</v>
      </c>
      <c r="EU188" s="415">
        <f t="shared" si="2633"/>
        <v>0</v>
      </c>
      <c r="EV188" s="415">
        <f t="shared" si="2634"/>
        <v>1</v>
      </c>
      <c r="EW188" s="415">
        <f t="shared" si="2635"/>
        <v>0</v>
      </c>
      <c r="EX188" s="415">
        <f t="shared" si="2636"/>
        <v>0</v>
      </c>
      <c r="EY188" s="415">
        <f t="shared" si="2637"/>
        <v>1</v>
      </c>
      <c r="EZ188" s="415">
        <f t="shared" si="2638"/>
        <v>0</v>
      </c>
      <c r="FA188" s="415">
        <f t="shared" si="2639"/>
        <v>0</v>
      </c>
      <c r="FB188" s="415">
        <f t="shared" si="2640"/>
        <v>1</v>
      </c>
      <c r="FC188" s="415">
        <f t="shared" si="2641"/>
        <v>0</v>
      </c>
      <c r="FD188" s="415">
        <f t="shared" si="2642"/>
        <v>0</v>
      </c>
      <c r="FE188" s="416"/>
      <c r="FF188" s="413"/>
      <c r="FG188" s="413"/>
      <c r="FH188" s="413"/>
      <c r="FI188" s="413"/>
      <c r="FJ188" s="413"/>
      <c r="FK188" s="413"/>
      <c r="FL188" s="413"/>
      <c r="FM188" s="413"/>
      <c r="FN188" s="413"/>
      <c r="FO188" s="413"/>
      <c r="FP188" s="413"/>
      <c r="FQ188" s="413"/>
      <c r="FR188" s="413"/>
      <c r="FS188" s="413"/>
      <c r="FT188" s="413"/>
      <c r="FU188" s="413"/>
      <c r="FV188" s="413"/>
      <c r="FW188" s="413"/>
      <c r="FX188" s="413"/>
      <c r="FY188" s="413"/>
      <c r="FZ188" s="413"/>
      <c r="GA188" s="413"/>
      <c r="GB188" s="413"/>
      <c r="GC188" s="413"/>
      <c r="GD188" s="413"/>
      <c r="GE188" s="413"/>
      <c r="GF188" s="413"/>
      <c r="GG188" s="417"/>
      <c r="GH188" s="417"/>
      <c r="GI188" s="417"/>
      <c r="GJ188" s="417"/>
      <c r="GK188" s="417"/>
      <c r="GL188" s="417"/>
      <c r="GM188" s="417"/>
      <c r="GN188" s="417"/>
      <c r="GO188" s="417"/>
      <c r="GP188" s="417"/>
      <c r="GQ188" s="417"/>
      <c r="GR188" s="417"/>
      <c r="GS188" s="417"/>
      <c r="GT188" s="417"/>
      <c r="GU188" s="417"/>
      <c r="GV188" s="417"/>
      <c r="GW188" s="417"/>
      <c r="GX188" s="417"/>
      <c r="GY188" s="417"/>
      <c r="GZ188" s="417"/>
      <c r="HA188" s="417"/>
      <c r="HB188" s="417"/>
      <c r="HC188" s="417"/>
    </row>
    <row r="189" spans="1:211" s="347" customFormat="1" ht="15" customHeight="1" thickTop="1" x14ac:dyDescent="0.2">
      <c r="A189" s="192">
        <f>SWDATA!O174</f>
        <v>0</v>
      </c>
      <c r="B189" s="192">
        <f>SWDATA!M174</f>
        <v>0</v>
      </c>
      <c r="C189" s="201">
        <f>IF(AND(SWDATA!M174=1,SWDATA!Q174="promotions"),SWDATA!P174,0)</f>
        <v>0</v>
      </c>
      <c r="D189" s="200">
        <f>ROW(SWDATA!M174)</f>
        <v>174</v>
      </c>
      <c r="E189" s="202">
        <f t="shared" si="2643"/>
        <v>0</v>
      </c>
      <c r="F189" s="203">
        <f t="shared" si="2161"/>
        <v>1</v>
      </c>
      <c r="G189" s="192" t="str">
        <f t="shared" si="2162"/>
        <v/>
      </c>
      <c r="H189" s="311"/>
      <c r="I189" s="382"/>
      <c r="J189" s="237">
        <f t="shared" si="2163"/>
        <v>0</v>
      </c>
      <c r="K189" s="238" t="str">
        <f t="shared" si="2164"/>
        <v/>
      </c>
      <c r="L189" s="338"/>
      <c r="M189" s="340"/>
      <c r="N189" s="335" t="str">
        <f>IF(LEN(SWDATA!F174)=0,"",IF(LEN(SWDATA!G174)=0,"",IF($O$12="ID",MID(SWDATA!G174,FIND("|",SWDATA!G174)+1,FIND("~~",SWDATA!G174)-FIND("|",SWDATA!G174)-1),IF($O$12="Desc",RIGHT(SWDATA!G174,LEN(SWDATA!G174)-FIND("~~",SWDATA!G174)-1),RIGHT(SWDATA!G174,LEN(SWDATA!G174)-FIND("|",SWDATA!G174))))))</f>
        <v/>
      </c>
      <c r="O189" s="239" t="str">
        <f>IF(LEN(SWDATA!G174)=0,"",IF(LEN(SWDATA!H174)=0,"",IF($O$12="ID",MID(SWDATA!H174,FIND("|",SWDATA!H174)+1,FIND("~~",SWDATA!H174)-FIND("|",SWDATA!H174)-1),IF($O$12="Desc",RIGHT(SWDATA!H174,LEN(SWDATA!H174)-FIND("~~",SWDATA!H174)-1),RIGHT(SWDATA!H174,LEN(SWDATA!H174)-FIND("|",SWDATA!H174))))))</f>
        <v/>
      </c>
      <c r="P189" s="252" t="str">
        <f>IF(LEN(SWDATA!C174)=0,"",SWDATA!C174)</f>
        <v/>
      </c>
      <c r="Q189" s="310" t="str">
        <f t="shared" si="2120"/>
        <v/>
      </c>
      <c r="R189" s="223" t="s">
        <v>261</v>
      </c>
      <c r="S189" s="224" t="s">
        <v>485</v>
      </c>
      <c r="T189" s="224"/>
      <c r="U189" s="263" t="s">
        <v>583</v>
      </c>
      <c r="V189" s="205" t="s">
        <v>221</v>
      </c>
      <c r="W189" s="265">
        <f>IF(OR(Is_Loading,LEN($A189)=0),"",SWDATA!P174)</f>
        <v>0</v>
      </c>
      <c r="X189" s="266">
        <f>IF(OR(Is_Loading,LEN($A189)=0),"",SWDATA!Q174)</f>
        <v>0</v>
      </c>
      <c r="Y189" s="266">
        <f>IF(OR(Is_Loading,LEN($A189)=0),"",SWDATA!R174)</f>
        <v>0</v>
      </c>
      <c r="Z189" s="265" t="str">
        <f t="shared" ref="Z189" si="2646">IF($A189=0,"",CHOOSE($F189,SUM(W189:Y189),SUM(W189:Y189)/3,Y189))</f>
        <v/>
      </c>
      <c r="AA189" s="265">
        <f>IF(OR(Is_Loading,LEN($A189)=0),"",SWDATA!T174)</f>
        <v>0</v>
      </c>
      <c r="AB189" s="266">
        <f>IF(OR(Is_Loading,LEN($A189)=0),"",SWDATA!U174)</f>
        <v>0</v>
      </c>
      <c r="AC189" s="266">
        <f>IF(OR(Is_Loading,LEN($A189)=0),"",SWDATA!V174)</f>
        <v>0</v>
      </c>
      <c r="AD189" s="265" t="str">
        <f t="shared" si="2165"/>
        <v/>
      </c>
      <c r="AE189" s="265">
        <f>IF(OR(Is_Loading,LEN($A189)=0),"",SWDATA!X174)</f>
        <v>0</v>
      </c>
      <c r="AF189" s="266">
        <f>IF(OR(Is_Loading,LEN($A189)=0),"",SWDATA!Y174)</f>
        <v>0</v>
      </c>
      <c r="AG189" s="266">
        <f>IF(OR(Is_Loading,LEN($A189)=0),"",SWDATA!Z174)</f>
        <v>0</v>
      </c>
      <c r="AH189" s="265" t="str">
        <f t="shared" si="2166"/>
        <v/>
      </c>
      <c r="AI189" s="265">
        <f>IF(OR(Is_Loading,LEN($A189)=0),"",SWDATA!AB174)</f>
        <v>0</v>
      </c>
      <c r="AJ189" s="266">
        <f>IF(OR(Is_Loading,LEN($A189)=0),"",SWDATA!AC174)</f>
        <v>0</v>
      </c>
      <c r="AK189" s="266">
        <f>IF(OR(Is_Loading,LEN($A189)=0),"",SWDATA!AD174)</f>
        <v>0</v>
      </c>
      <c r="AL189" s="265" t="str">
        <f t="shared" si="2167"/>
        <v/>
      </c>
      <c r="AM189" s="265">
        <f>IF(OR(Is_Loading,LEN($A189)=0),"",SWDATA!AF174)</f>
        <v>0</v>
      </c>
      <c r="AN189" s="266">
        <f>IF(OR(Is_Loading,LEN($A189)=0),"",SWDATA!AG174)</f>
        <v>0</v>
      </c>
      <c r="AO189" s="320">
        <f>IF(OR(Is_Loading,LEN($A189)=0),"",SWDATA!AH174)</f>
        <v>0</v>
      </c>
      <c r="AP189" s="317" t="str">
        <f t="shared" si="2168"/>
        <v/>
      </c>
      <c r="AQ189" s="265">
        <f>IF(OR(Is_Loading,LEN($A189)=0),"",SWDATA!AJ174)</f>
        <v>0</v>
      </c>
      <c r="AR189" s="266">
        <f>IF(OR(Is_Loading,LEN($A189)=0),"",SWDATA!AK174)</f>
        <v>0</v>
      </c>
      <c r="AS189" s="266">
        <f>IF(OR(Is_Loading,LEN($A189)=0),"",SWDATA!AL174)</f>
        <v>0</v>
      </c>
      <c r="AT189" s="265" t="str">
        <f t="shared" si="2169"/>
        <v/>
      </c>
      <c r="AU189" s="265">
        <f>IF(OR(Is_Loading,LEN($A189)=0),"",SWDATA!AN174)</f>
        <v>0</v>
      </c>
      <c r="AV189" s="266">
        <f>IF(OR(Is_Loading,LEN($A189)=0),"",SWDATA!AO174)</f>
        <v>0</v>
      </c>
      <c r="AW189" s="266">
        <f>IF(OR(Is_Loading,LEN($A189)=0),"",SWDATA!AP174)</f>
        <v>0</v>
      </c>
      <c r="AX189" s="265" t="str">
        <f t="shared" si="2170"/>
        <v/>
      </c>
      <c r="AY189" s="265">
        <f>IF(OR(Is_Loading,LEN($A189)=0),"",SWDATA!AR174)</f>
        <v>0</v>
      </c>
      <c r="AZ189" s="266">
        <f>IF(OR(Is_Loading,LEN($A189)=0),"",SWDATA!AS174)</f>
        <v>0</v>
      </c>
      <c r="BA189" s="266">
        <f>IF(OR(Is_Loading,LEN($A189)=0),"",SWDATA!AT174)</f>
        <v>0</v>
      </c>
      <c r="BB189" s="265" t="str">
        <f t="shared" si="2171"/>
        <v/>
      </c>
      <c r="BC189" s="265">
        <f>IF(OR(Is_Loading,LEN($A189)=0),"",SWDATA!AV174)</f>
        <v>0</v>
      </c>
      <c r="BD189" s="266">
        <f>IF(OR(Is_Loading,LEN($A189)=0),"",SWDATA!AW174)</f>
        <v>0</v>
      </c>
      <c r="BE189" s="320">
        <f>IF(OR(Is_Loading,LEN($A189)=0),"",SWDATA!AX174)</f>
        <v>0</v>
      </c>
      <c r="BF189" s="317" t="str">
        <f t="shared" si="2172"/>
        <v/>
      </c>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s="201"/>
      <c r="CO189" s="201"/>
      <c r="CP189" s="201"/>
      <c r="CQ189" s="201"/>
      <c r="CR189" s="201"/>
      <c r="CS189" s="201"/>
      <c r="CT189" s="201"/>
      <c r="CU189" s="201"/>
      <c r="CV189" s="201"/>
      <c r="CW189" s="201"/>
      <c r="CX189" s="201"/>
      <c r="CY189" s="201"/>
      <c r="CZ189" s="201"/>
      <c r="DA189" s="201"/>
      <c r="DB189" s="201"/>
      <c r="DC189" s="201"/>
      <c r="DD189" s="201"/>
      <c r="DE189" s="201"/>
      <c r="DF189" s="201"/>
      <c r="DG189" s="201"/>
      <c r="DH189" s="201"/>
      <c r="DI189" s="201"/>
      <c r="DJ189" s="201"/>
      <c r="DK189" s="201"/>
      <c r="DL189" s="201"/>
      <c r="DM189" s="201"/>
      <c r="DN189" s="201"/>
      <c r="DO189" s="374"/>
      <c r="DP189" s="374"/>
      <c r="DQ189" s="374"/>
      <c r="DR189" s="374"/>
      <c r="DS189" s="361"/>
      <c r="DT189" s="375"/>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77"/>
      <c r="FF189" s="361"/>
      <c r="FG189" s="361"/>
      <c r="FH189" s="361"/>
      <c r="FI189" s="361"/>
      <c r="FJ189" s="361"/>
      <c r="FK189" s="361"/>
      <c r="FL189" s="361"/>
      <c r="FM189" s="361"/>
      <c r="FN189" s="361"/>
      <c r="FO189" s="361"/>
      <c r="FP189" s="361"/>
      <c r="FQ189" s="361"/>
      <c r="FR189" s="361"/>
      <c r="FS189" s="361"/>
      <c r="FT189" s="361"/>
      <c r="FU189" s="361"/>
      <c r="FV189" s="361"/>
      <c r="FW189" s="361"/>
      <c r="FX189" s="361"/>
      <c r="FY189" s="361"/>
      <c r="FZ189" s="361"/>
      <c r="GA189" s="361"/>
      <c r="GB189" s="361"/>
      <c r="GC189" s="361"/>
      <c r="GD189" s="361"/>
      <c r="GE189" s="361"/>
      <c r="GF189" s="361"/>
      <c r="GG189" s="297"/>
      <c r="GH189" s="297"/>
      <c r="GI189" s="297"/>
      <c r="GJ189" s="297"/>
      <c r="GK189" s="297"/>
      <c r="GL189" s="297"/>
      <c r="GM189" s="297"/>
      <c r="GN189" s="297"/>
      <c r="GO189" s="297"/>
      <c r="GP189" s="297"/>
      <c r="GQ189" s="297"/>
      <c r="GR189" s="297"/>
      <c r="GS189" s="297"/>
      <c r="GT189" s="297"/>
      <c r="GU189" s="297"/>
      <c r="GV189" s="297"/>
      <c r="GW189" s="297"/>
      <c r="GX189" s="297"/>
      <c r="GY189" s="297"/>
      <c r="GZ189" s="297"/>
      <c r="HA189" s="297"/>
      <c r="HB189" s="297"/>
      <c r="HC189" s="297"/>
    </row>
    <row r="190" spans="1:211" s="347" customFormat="1" ht="15" customHeight="1" x14ac:dyDescent="0.2">
      <c r="A190" s="192">
        <f>SWDATA!O175</f>
        <v>0</v>
      </c>
      <c r="B190" s="192">
        <f>SWDATA!M175</f>
        <v>0</v>
      </c>
      <c r="C190" s="201">
        <f>IF(AND(SWDATA!M175=1,SWDATA!Q175="promotions"),SWDATA!P175,0)</f>
        <v>0</v>
      </c>
      <c r="D190" s="200">
        <f>ROW(SWDATA!M175)</f>
        <v>175</v>
      </c>
      <c r="E190" s="202">
        <f t="shared" si="2643"/>
        <v>0</v>
      </c>
      <c r="F190" s="203">
        <f t="shared" si="2161"/>
        <v>1</v>
      </c>
      <c r="G190" s="192" t="str">
        <f t="shared" si="2162"/>
        <v/>
      </c>
      <c r="H190" s="204"/>
      <c r="I190" s="382"/>
      <c r="J190" s="237">
        <f t="shared" si="2163"/>
        <v>0</v>
      </c>
      <c r="K190" s="238" t="str">
        <f t="shared" si="2164"/>
        <v/>
      </c>
      <c r="L190" s="338"/>
      <c r="M190" s="341"/>
      <c r="N190" s="336" t="str">
        <f>IF(LEN(SWDATA!F175)=0,"",N189)</f>
        <v/>
      </c>
      <c r="O190" s="295" t="str">
        <f>IF(LEN(SWDATA!G175)=0,"",O189)</f>
        <v/>
      </c>
      <c r="P190" s="296" t="str">
        <f>IF(LEN(SWDATA!C175)=0,"",SWDATA!C175)</f>
        <v/>
      </c>
      <c r="Q190" s="310" t="str">
        <f t="shared" si="2120"/>
        <v/>
      </c>
      <c r="R190" s="223" t="s">
        <v>261</v>
      </c>
      <c r="S190" s="224" t="s">
        <v>485</v>
      </c>
      <c r="T190" s="224"/>
      <c r="U190" s="264" t="s">
        <v>580</v>
      </c>
      <c r="V190" s="205" t="s">
        <v>221</v>
      </c>
      <c r="W190" s="265">
        <f>IF(OR(Is_Loading,LEN($A190)=0),"",SWDATA!P175)</f>
        <v>0</v>
      </c>
      <c r="X190" s="266">
        <f>IF(OR(Is_Loading,LEN($A190)=0),"",SWDATA!Q175)</f>
        <v>0</v>
      </c>
      <c r="Y190" s="266">
        <f>IF(OR(Is_Loading,LEN($A190)=0),"",SWDATA!R175)</f>
        <v>0</v>
      </c>
      <c r="Z190" s="265" t="str">
        <f t="shared" ref="Z190:Z191" si="2647">IF($A190=0,"",CHOOSE($F190,SUM(W190:Y190),SUM(W190:Y190)/3,Y190))</f>
        <v/>
      </c>
      <c r="AA190" s="265">
        <f>IF(OR(Is_Loading,LEN($A190)=0),"",SWDATA!T175)</f>
        <v>0</v>
      </c>
      <c r="AB190" s="266">
        <f>IF(OR(Is_Loading,LEN($A190)=0),"",SWDATA!U175)</f>
        <v>0</v>
      </c>
      <c r="AC190" s="266">
        <f>IF(OR(Is_Loading,LEN($A190)=0),"",SWDATA!V175)</f>
        <v>0</v>
      </c>
      <c r="AD190" s="265" t="str">
        <f t="shared" si="2165"/>
        <v/>
      </c>
      <c r="AE190" s="265">
        <f>IF(OR(Is_Loading,LEN($A190)=0),"",SWDATA!X175)</f>
        <v>0</v>
      </c>
      <c r="AF190" s="266">
        <f>IF(OR(Is_Loading,LEN($A190)=0),"",SWDATA!Y175)</f>
        <v>0</v>
      </c>
      <c r="AG190" s="266">
        <f>IF(OR(Is_Loading,LEN($A190)=0),"",SWDATA!Z175)</f>
        <v>0</v>
      </c>
      <c r="AH190" s="265" t="str">
        <f t="shared" si="2166"/>
        <v/>
      </c>
      <c r="AI190" s="265">
        <f>IF(OR(Is_Loading,LEN($A190)=0),"",SWDATA!AB175)</f>
        <v>0</v>
      </c>
      <c r="AJ190" s="266">
        <f>IF(OR(Is_Loading,LEN($A190)=0),"",SWDATA!AC175)</f>
        <v>0</v>
      </c>
      <c r="AK190" s="266">
        <f>IF(OR(Is_Loading,LEN($A190)=0),"",SWDATA!AD175)</f>
        <v>0</v>
      </c>
      <c r="AL190" s="265" t="str">
        <f t="shared" si="2167"/>
        <v/>
      </c>
      <c r="AM190" s="265">
        <f>IF(OR(Is_Loading,LEN($A190)=0),"",SWDATA!AF175)</f>
        <v>0</v>
      </c>
      <c r="AN190" s="266">
        <f>IF(OR(Is_Loading,LEN($A190)=0),"",SWDATA!AG175)</f>
        <v>0</v>
      </c>
      <c r="AO190" s="320">
        <f>IF(OR(Is_Loading,LEN($A190)=0),"",SWDATA!AH175)</f>
        <v>0</v>
      </c>
      <c r="AP190" s="317" t="str">
        <f t="shared" si="2168"/>
        <v/>
      </c>
      <c r="AQ190" s="265">
        <f>IF(OR(Is_Loading,LEN($A190)=0),"",SWDATA!AJ175)</f>
        <v>0</v>
      </c>
      <c r="AR190" s="266">
        <f>IF(OR(Is_Loading,LEN($A190)=0),"",SWDATA!AK175)</f>
        <v>0</v>
      </c>
      <c r="AS190" s="266">
        <f>IF(OR(Is_Loading,LEN($A190)=0),"",SWDATA!AL175)</f>
        <v>0</v>
      </c>
      <c r="AT190" s="265" t="str">
        <f t="shared" si="2169"/>
        <v/>
      </c>
      <c r="AU190" s="265">
        <f>IF(OR(Is_Loading,LEN($A190)=0),"",SWDATA!AN175)</f>
        <v>0</v>
      </c>
      <c r="AV190" s="266">
        <f>IF(OR(Is_Loading,LEN($A190)=0),"",SWDATA!AO175)</f>
        <v>0</v>
      </c>
      <c r="AW190" s="266">
        <f>IF(OR(Is_Loading,LEN($A190)=0),"",SWDATA!AP175)</f>
        <v>0</v>
      </c>
      <c r="AX190" s="265" t="str">
        <f t="shared" si="2170"/>
        <v/>
      </c>
      <c r="AY190" s="265">
        <f>IF(OR(Is_Loading,LEN($A190)=0),"",SWDATA!AR175)</f>
        <v>0</v>
      </c>
      <c r="AZ190" s="266">
        <f>IF(OR(Is_Loading,LEN($A190)=0),"",SWDATA!AS175)</f>
        <v>0</v>
      </c>
      <c r="BA190" s="266">
        <f>IF(OR(Is_Loading,LEN($A190)=0),"",SWDATA!AT175)</f>
        <v>0</v>
      </c>
      <c r="BB190" s="265" t="str">
        <f t="shared" si="2171"/>
        <v/>
      </c>
      <c r="BC190" s="265">
        <f>IF(OR(Is_Loading,LEN($A190)=0),"",SWDATA!AV175)</f>
        <v>0</v>
      </c>
      <c r="BD190" s="266">
        <f>IF(OR(Is_Loading,LEN($A190)=0),"",SWDATA!AW175)</f>
        <v>0</v>
      </c>
      <c r="BE190" s="320">
        <f>IF(OR(Is_Loading,LEN($A190)=0),"",SWDATA!AX175)</f>
        <v>0</v>
      </c>
      <c r="BF190" s="317" t="str">
        <f t="shared" si="2172"/>
        <v/>
      </c>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s="201"/>
      <c r="CO190" s="201"/>
      <c r="CP190" s="201"/>
      <c r="CQ190" s="201"/>
      <c r="CR190" s="201"/>
      <c r="CS190" s="201"/>
      <c r="CT190" s="201"/>
      <c r="CU190" s="201"/>
      <c r="CV190" s="201"/>
      <c r="CW190" s="201"/>
      <c r="CX190" s="201"/>
      <c r="CY190" s="201"/>
      <c r="CZ190" s="201"/>
      <c r="DA190" s="201"/>
      <c r="DB190" s="201"/>
      <c r="DC190" s="201"/>
      <c r="DD190" s="201"/>
      <c r="DE190" s="201"/>
      <c r="DF190" s="201"/>
      <c r="DG190" s="201"/>
      <c r="DH190" s="201"/>
      <c r="DI190" s="201"/>
      <c r="DJ190" s="201"/>
      <c r="DK190" s="201"/>
      <c r="DL190" s="201"/>
      <c r="DM190" s="201"/>
      <c r="DN190" s="201"/>
      <c r="DO190" s="374"/>
      <c r="DP190" s="374"/>
      <c r="DQ190" s="374"/>
      <c r="DR190" s="374"/>
      <c r="DS190" s="361"/>
      <c r="DT190" s="361"/>
      <c r="DU190" s="364">
        <f t="shared" ref="DU190" si="2648">COLUMN(W188)</f>
        <v>23</v>
      </c>
      <c r="DV190" s="364">
        <f t="shared" ref="DV190" si="2649">SUM(DU190)+DV191+1</f>
        <v>24</v>
      </c>
      <c r="DW190" s="364">
        <f t="shared" ref="DW190" si="2650">SUM(DV190)+DW191+1</f>
        <v>25</v>
      </c>
      <c r="DX190" s="364">
        <f t="shared" ref="DX190" si="2651">SUM(DW190)+DX191+1</f>
        <v>27</v>
      </c>
      <c r="DY190" s="364">
        <f t="shared" ref="DY190" si="2652">SUM(DX190)+DY191+1</f>
        <v>28</v>
      </c>
      <c r="DZ190" s="364">
        <f t="shared" ref="DZ190" si="2653">SUM(DY190)+DZ191+1</f>
        <v>29</v>
      </c>
      <c r="EA190" s="364">
        <f t="shared" ref="EA190" si="2654">SUM(DZ190)+EA191+1</f>
        <v>31</v>
      </c>
      <c r="EB190" s="364">
        <f t="shared" ref="EB190" si="2655">SUM(EA190)+EB191+1</f>
        <v>32</v>
      </c>
      <c r="EC190" s="364">
        <f t="shared" ref="EC190" si="2656">SUM(EB190)+EC191+1</f>
        <v>33</v>
      </c>
      <c r="ED190" s="364">
        <f t="shared" ref="ED190" si="2657">SUM(EC190)+ED191+1</f>
        <v>35</v>
      </c>
      <c r="EE190" s="364">
        <f t="shared" ref="EE190" si="2658">SUM(ED190)+EE191+1</f>
        <v>36</v>
      </c>
      <c r="EF190" s="364">
        <f t="shared" ref="EF190" si="2659">SUM(EE190)+EF191+1</f>
        <v>37</v>
      </c>
      <c r="EG190" s="364">
        <f t="shared" ref="EG190" si="2660">SUM(EF190)+EG191+1</f>
        <v>39</v>
      </c>
      <c r="EH190" s="364">
        <f t="shared" ref="EH190" si="2661">SUM(EG190)+EH191+1</f>
        <v>40</v>
      </c>
      <c r="EI190" s="364">
        <f t="shared" ref="EI190" si="2662">SUM(EH190)+EI191+1</f>
        <v>41</v>
      </c>
      <c r="EJ190" s="364">
        <f t="shared" ref="EJ190" si="2663">SUM(EI190)+EJ191+1</f>
        <v>43</v>
      </c>
      <c r="EK190" s="364">
        <f t="shared" ref="EK190" si="2664">SUM(EJ190)+EK191+1</f>
        <v>44</v>
      </c>
      <c r="EL190" s="364">
        <f t="shared" ref="EL190" si="2665">SUM(EK190)+EL191+1</f>
        <v>45</v>
      </c>
      <c r="EM190" s="364">
        <f t="shared" ref="EM190" si="2666">SUM(EL190)+EM191+1</f>
        <v>47</v>
      </c>
      <c r="EN190" s="364">
        <f t="shared" ref="EN190" si="2667">SUM(EM190)+EN191+1</f>
        <v>48</v>
      </c>
      <c r="EO190" s="364">
        <f t="shared" ref="EO190" si="2668">SUM(EN190)+EO191+1</f>
        <v>49</v>
      </c>
      <c r="EP190" s="364">
        <f t="shared" ref="EP190" si="2669">SUM(EO190)+EP191+1</f>
        <v>51</v>
      </c>
      <c r="EQ190" s="364">
        <f t="shared" ref="EQ190" si="2670">SUM(EP190)+EQ191+1</f>
        <v>52</v>
      </c>
      <c r="ER190" s="364">
        <f t="shared" ref="ER190" si="2671">SUM(EQ190)+ER191+1</f>
        <v>53</v>
      </c>
      <c r="ES190" s="364">
        <f t="shared" ref="ES190" si="2672">SUM(ER190)+ES191+1</f>
        <v>55</v>
      </c>
      <c r="ET190" s="364">
        <f t="shared" ref="ET190" si="2673">SUM(ES190)+ET191+1</f>
        <v>56</v>
      </c>
      <c r="EU190" s="364">
        <f t="shared" ref="EU190" si="2674">SUM(ET190)+EU191+1</f>
        <v>57</v>
      </c>
      <c r="EV190" s="364">
        <f t="shared" ref="EV190" si="2675">SUM(EU190)+EV191+1</f>
        <v>59</v>
      </c>
      <c r="EW190" s="364">
        <f t="shared" ref="EW190" si="2676">SUM(EV190)+EW191+1</f>
        <v>60</v>
      </c>
      <c r="EX190" s="364">
        <f t="shared" ref="EX190" si="2677">SUM(EW190)+EX191+1</f>
        <v>61</v>
      </c>
      <c r="EY190" s="364">
        <f t="shared" ref="EY190" si="2678">SUM(EX190)+EY191+1</f>
        <v>63</v>
      </c>
      <c r="EZ190" s="364">
        <f t="shared" ref="EZ190" si="2679">SUM(EY190)+EZ191+1</f>
        <v>64</v>
      </c>
      <c r="FA190" s="364">
        <f t="shared" ref="FA190" si="2680">SUM(EZ190)+FA191+1</f>
        <v>65</v>
      </c>
      <c r="FB190" s="364">
        <f t="shared" ref="FB190" si="2681">SUM(FA190)+FB191+1</f>
        <v>67</v>
      </c>
      <c r="FC190" s="364">
        <f t="shared" ref="FC190" si="2682">SUM(FB190)+FC191+1</f>
        <v>68</v>
      </c>
      <c r="FD190" s="364">
        <f t="shared" ref="FD190" si="2683">SUM(FC190)+FD191+1</f>
        <v>69</v>
      </c>
      <c r="FE190" s="361"/>
      <c r="FF190" s="361"/>
      <c r="FG190" s="361"/>
      <c r="FH190" s="361"/>
      <c r="FI190" s="361"/>
      <c r="FJ190" s="361"/>
      <c r="FK190" s="361"/>
      <c r="FL190" s="361"/>
      <c r="FM190" s="361"/>
      <c r="FN190" s="361"/>
      <c r="FO190" s="361"/>
      <c r="FP190" s="361"/>
      <c r="FQ190" s="361"/>
      <c r="FR190" s="361"/>
      <c r="FS190" s="361"/>
      <c r="FT190" s="361"/>
      <c r="FU190" s="361"/>
      <c r="FV190" s="361"/>
      <c r="FW190" s="361"/>
      <c r="FX190" s="361"/>
      <c r="FY190" s="361"/>
      <c r="FZ190" s="361"/>
      <c r="GA190" s="361"/>
      <c r="GB190" s="361"/>
      <c r="GC190" s="361"/>
      <c r="GD190" s="361"/>
      <c r="GE190" s="361"/>
      <c r="GF190" s="361"/>
      <c r="GG190" s="297"/>
      <c r="GH190" s="297"/>
      <c r="GI190" s="297"/>
      <c r="GJ190" s="297"/>
      <c r="GK190" s="297"/>
      <c r="GL190" s="297"/>
      <c r="GM190" s="297"/>
      <c r="GN190" s="297"/>
      <c r="GO190" s="297"/>
      <c r="GP190" s="297"/>
      <c r="GQ190" s="297"/>
      <c r="GR190" s="297"/>
      <c r="GS190" s="297"/>
      <c r="GT190" s="297"/>
      <c r="GU190" s="297"/>
      <c r="GV190" s="297"/>
      <c r="GW190" s="297"/>
      <c r="GX190" s="297"/>
      <c r="GY190" s="297"/>
      <c r="GZ190" s="297"/>
    </row>
    <row r="191" spans="1:211" s="347" customFormat="1" ht="15" customHeight="1" thickBot="1" x14ac:dyDescent="0.25">
      <c r="A191" s="192">
        <f>SWDATA!O176</f>
        <v>0</v>
      </c>
      <c r="B191" s="192">
        <f>SWDATA!M176</f>
        <v>0</v>
      </c>
      <c r="C191" s="201">
        <f>IF(AND(SWDATA!M176=1,SWDATA!Q176="promotions"),SWDATA!P176,0)</f>
        <v>0</v>
      </c>
      <c r="D191" s="200">
        <f>ROW(SWDATA!M176)</f>
        <v>176</v>
      </c>
      <c r="E191" s="202">
        <f ca="1">IF(AND(B191=1,UPPER(HLOOKUP(D191,'Metrics &amp; Attributes View'!$13:$31,19,0))="SBOM"),1,0)</f>
        <v>0</v>
      </c>
      <c r="F191" s="203">
        <f t="shared" si="2161"/>
        <v>1</v>
      </c>
      <c r="G191" s="192" t="str">
        <f t="shared" si="2162"/>
        <v/>
      </c>
      <c r="H191" s="204"/>
      <c r="I191" s="382"/>
      <c r="J191" s="237">
        <f t="shared" si="2163"/>
        <v>0</v>
      </c>
      <c r="K191" s="238" t="str">
        <f t="shared" si="2164"/>
        <v/>
      </c>
      <c r="L191" s="338"/>
      <c r="M191" s="342"/>
      <c r="N191" s="336" t="str">
        <f>IF(LEN(SWDATA!F176)=0,"",N190)</f>
        <v/>
      </c>
      <c r="O191" s="295" t="str">
        <f>IF(LEN(SWDATA!G176)=0,"",O190)</f>
        <v/>
      </c>
      <c r="P191" s="296" t="str">
        <f>IF(LEN(SWDATA!C176)=0,"",SWDATA!C176)</f>
        <v/>
      </c>
      <c r="Q191" s="310" t="str">
        <f t="shared" si="2120"/>
        <v/>
      </c>
      <c r="R191" s="223" t="s">
        <v>262</v>
      </c>
      <c r="S191" s="224" t="s">
        <v>579</v>
      </c>
      <c r="T191" s="224"/>
      <c r="U191" s="263" t="s">
        <v>591</v>
      </c>
      <c r="V191" s="205" t="s">
        <v>221</v>
      </c>
      <c r="W191" s="265">
        <f>IF(OR(Is_Loading,LEN($A191)=0),"",SWDATA!P176)</f>
        <v>0</v>
      </c>
      <c r="X191" s="266">
        <f>IF(OR(Is_Loading,LEN($A191)=0),"",SWDATA!Q176)</f>
        <v>0</v>
      </c>
      <c r="Y191" s="266">
        <f>IF(OR(Is_Loading,LEN($A191)=0),"",SWDATA!R176)</f>
        <v>0</v>
      </c>
      <c r="Z191" s="265" t="str">
        <f t="shared" si="2647"/>
        <v/>
      </c>
      <c r="AA191" s="265">
        <f>IF(OR(Is_Loading,LEN($A191)=0),"",SWDATA!T176)</f>
        <v>0</v>
      </c>
      <c r="AB191" s="266">
        <f>IF(OR(Is_Loading,LEN($A191)=0),"",SWDATA!U176)</f>
        <v>0</v>
      </c>
      <c r="AC191" s="266">
        <f>IF(OR(Is_Loading,LEN($A191)=0),"",SWDATA!V176)</f>
        <v>0</v>
      </c>
      <c r="AD191" s="265" t="str">
        <f t="shared" si="2165"/>
        <v/>
      </c>
      <c r="AE191" s="265">
        <f>IF(OR(Is_Loading,LEN($A191)=0),"",SWDATA!X176)</f>
        <v>0</v>
      </c>
      <c r="AF191" s="266">
        <f>IF(OR(Is_Loading,LEN($A191)=0),"",SWDATA!Y176)</f>
        <v>0</v>
      </c>
      <c r="AG191" s="266">
        <f>IF(OR(Is_Loading,LEN($A191)=0),"",SWDATA!Z176)</f>
        <v>0</v>
      </c>
      <c r="AH191" s="265" t="str">
        <f t="shared" si="2166"/>
        <v/>
      </c>
      <c r="AI191" s="265">
        <f>IF(OR(Is_Loading,LEN($A191)=0),"",SWDATA!AB176)</f>
        <v>0</v>
      </c>
      <c r="AJ191" s="266">
        <f>IF(OR(Is_Loading,LEN($A191)=0),"",SWDATA!AC176)</f>
        <v>0</v>
      </c>
      <c r="AK191" s="266">
        <f>IF(OR(Is_Loading,LEN($A191)=0),"",SWDATA!AD176)</f>
        <v>0</v>
      </c>
      <c r="AL191" s="265" t="str">
        <f t="shared" si="2167"/>
        <v/>
      </c>
      <c r="AM191" s="265">
        <f>IF(OR(Is_Loading,LEN($A191)=0),"",SWDATA!AF176)</f>
        <v>0</v>
      </c>
      <c r="AN191" s="266">
        <f>IF(OR(Is_Loading,LEN($A191)=0),"",SWDATA!AG176)</f>
        <v>0</v>
      </c>
      <c r="AO191" s="320">
        <f>IF(OR(Is_Loading,LEN($A191)=0),"",SWDATA!AH176)</f>
        <v>0</v>
      </c>
      <c r="AP191" s="317" t="str">
        <f t="shared" si="2168"/>
        <v/>
      </c>
      <c r="AQ191" s="265">
        <f>IF(OR(Is_Loading,LEN($A191)=0),"",SWDATA!AJ176)</f>
        <v>0</v>
      </c>
      <c r="AR191" s="266">
        <f>IF(OR(Is_Loading,LEN($A191)=0),"",SWDATA!AK176)</f>
        <v>0</v>
      </c>
      <c r="AS191" s="266">
        <f>IF(OR(Is_Loading,LEN($A191)=0),"",SWDATA!AL176)</f>
        <v>0</v>
      </c>
      <c r="AT191" s="265" t="str">
        <f t="shared" si="2169"/>
        <v/>
      </c>
      <c r="AU191" s="265">
        <f>IF(OR(Is_Loading,LEN($A191)=0),"",SWDATA!AN176)</f>
        <v>0</v>
      </c>
      <c r="AV191" s="266">
        <f>IF(OR(Is_Loading,LEN($A191)=0),"",SWDATA!AO176)</f>
        <v>0</v>
      </c>
      <c r="AW191" s="266">
        <f>IF(OR(Is_Loading,LEN($A191)=0),"",SWDATA!AP176)</f>
        <v>0</v>
      </c>
      <c r="AX191" s="265" t="str">
        <f t="shared" si="2170"/>
        <v/>
      </c>
      <c r="AY191" s="265">
        <f>IF(OR(Is_Loading,LEN($A191)=0),"",SWDATA!AR176)</f>
        <v>0</v>
      </c>
      <c r="AZ191" s="266">
        <f>IF(OR(Is_Loading,LEN($A191)=0),"",SWDATA!AS176)</f>
        <v>0</v>
      </c>
      <c r="BA191" s="266">
        <f>IF(OR(Is_Loading,LEN($A191)=0),"",SWDATA!AT176)</f>
        <v>0</v>
      </c>
      <c r="BB191" s="265" t="str">
        <f t="shared" si="2171"/>
        <v/>
      </c>
      <c r="BC191" s="265">
        <f>IF(OR(Is_Loading,LEN($A191)=0),"",SWDATA!AV176)</f>
        <v>0</v>
      </c>
      <c r="BD191" s="266">
        <f>IF(OR(Is_Loading,LEN($A191)=0),"",SWDATA!AW176)</f>
        <v>0</v>
      </c>
      <c r="BE191" s="320">
        <f>IF(OR(Is_Loading,LEN($A191)=0),"",SWDATA!AX176)</f>
        <v>0</v>
      </c>
      <c r="BF191" s="317" t="str">
        <f t="shared" si="2172"/>
        <v/>
      </c>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s="201"/>
      <c r="CO191" s="201"/>
      <c r="CP191" s="201"/>
      <c r="CQ191" s="201"/>
      <c r="CR191" s="201"/>
      <c r="CS191" s="201"/>
      <c r="CT191" s="201"/>
      <c r="CU191" s="201"/>
      <c r="CV191" s="201"/>
      <c r="CW191" s="201"/>
      <c r="CX191" s="201"/>
      <c r="CY191" s="201"/>
      <c r="CZ191" s="201"/>
      <c r="DA191" s="201"/>
      <c r="DB191" s="201"/>
      <c r="DC191" s="201"/>
      <c r="DD191" s="201"/>
      <c r="DE191" s="201"/>
      <c r="DF191" s="201"/>
      <c r="DG191" s="201"/>
      <c r="DH191" s="201"/>
      <c r="DI191" s="201"/>
      <c r="DJ191" s="201"/>
      <c r="DK191" s="201"/>
      <c r="DL191" s="201"/>
      <c r="DM191" s="201"/>
      <c r="DN191" s="201"/>
      <c r="DO191" s="374"/>
      <c r="DP191" s="374"/>
      <c r="DQ191" s="374"/>
      <c r="DR191" s="374"/>
      <c r="DS191" s="361"/>
      <c r="DT191" s="375"/>
      <c r="DU191" s="364"/>
      <c r="DV191" s="364"/>
      <c r="DW191" s="364"/>
      <c r="DX191" s="364">
        <v>1</v>
      </c>
      <c r="DY191" s="364">
        <f t="shared" ref="DY191:DY193" si="2684">DV191</f>
        <v>0</v>
      </c>
      <c r="DZ191" s="364">
        <f t="shared" ref="DZ191:DZ193" si="2685">DW191</f>
        <v>0</v>
      </c>
      <c r="EA191" s="364">
        <f t="shared" ref="EA191:EA193" si="2686">DX191</f>
        <v>1</v>
      </c>
      <c r="EB191" s="364">
        <f t="shared" ref="EB191:EB193" si="2687">DY191</f>
        <v>0</v>
      </c>
      <c r="EC191" s="364">
        <f t="shared" ref="EC191:EC193" si="2688">DZ191</f>
        <v>0</v>
      </c>
      <c r="ED191" s="364">
        <f t="shared" ref="ED191:ED193" si="2689">EA191</f>
        <v>1</v>
      </c>
      <c r="EE191" s="364">
        <f t="shared" ref="EE191:EE193" si="2690">EB191</f>
        <v>0</v>
      </c>
      <c r="EF191" s="364">
        <f t="shared" ref="EF191:EF193" si="2691">EC191</f>
        <v>0</v>
      </c>
      <c r="EG191" s="364">
        <f t="shared" ref="EG191:EG193" si="2692">ED191</f>
        <v>1</v>
      </c>
      <c r="EH191" s="364">
        <f t="shared" ref="EH191:EH193" si="2693">EE191</f>
        <v>0</v>
      </c>
      <c r="EI191" s="364">
        <f t="shared" ref="EI191:EI193" si="2694">EF191</f>
        <v>0</v>
      </c>
      <c r="EJ191" s="364">
        <f t="shared" ref="EJ191:EJ193" si="2695">EG191</f>
        <v>1</v>
      </c>
      <c r="EK191" s="364">
        <f t="shared" ref="EK191:EK193" si="2696">EH191</f>
        <v>0</v>
      </c>
      <c r="EL191" s="364">
        <f t="shared" ref="EL191:EL193" si="2697">EI191</f>
        <v>0</v>
      </c>
      <c r="EM191" s="364">
        <f t="shared" ref="EM191:EM193" si="2698">EJ191</f>
        <v>1</v>
      </c>
      <c r="EN191" s="364">
        <f t="shared" ref="EN191:EN193" si="2699">EK191</f>
        <v>0</v>
      </c>
      <c r="EO191" s="364">
        <f t="shared" ref="EO191:EO193" si="2700">EL191</f>
        <v>0</v>
      </c>
      <c r="EP191" s="364">
        <f t="shared" ref="EP191:EP193" si="2701">EM191</f>
        <v>1</v>
      </c>
      <c r="EQ191" s="364">
        <f t="shared" ref="EQ191:EQ193" si="2702">EN191</f>
        <v>0</v>
      </c>
      <c r="ER191" s="364">
        <f t="shared" ref="ER191:ER193" si="2703">EO191</f>
        <v>0</v>
      </c>
      <c r="ES191" s="364">
        <f t="shared" ref="ES191:ES193" si="2704">EP191</f>
        <v>1</v>
      </c>
      <c r="ET191" s="364">
        <f t="shared" ref="ET191:ET193" si="2705">EQ191</f>
        <v>0</v>
      </c>
      <c r="EU191" s="364">
        <f t="shared" ref="EU191:EU193" si="2706">ER191</f>
        <v>0</v>
      </c>
      <c r="EV191" s="364">
        <f t="shared" ref="EV191:EV193" si="2707">ES191</f>
        <v>1</v>
      </c>
      <c r="EW191" s="364">
        <f t="shared" ref="EW191:EW193" si="2708">ET191</f>
        <v>0</v>
      </c>
      <c r="EX191" s="364">
        <f t="shared" ref="EX191:EX193" si="2709">EU191</f>
        <v>0</v>
      </c>
      <c r="EY191" s="364">
        <f t="shared" ref="EY191:EY193" si="2710">EV191</f>
        <v>1</v>
      </c>
      <c r="EZ191" s="364">
        <f t="shared" ref="EZ191:EZ193" si="2711">EW191</f>
        <v>0</v>
      </c>
      <c r="FA191" s="364">
        <f t="shared" ref="FA191:FA193" si="2712">EX191</f>
        <v>0</v>
      </c>
      <c r="FB191" s="364">
        <f t="shared" ref="FB191:FB193" si="2713">EY191</f>
        <v>1</v>
      </c>
      <c r="FC191" s="364">
        <f t="shared" ref="FC191:FC193" si="2714">EZ191</f>
        <v>0</v>
      </c>
      <c r="FD191" s="364">
        <f t="shared" ref="FD191:FD193" si="2715">FA191</f>
        <v>0</v>
      </c>
      <c r="FE191" s="377"/>
      <c r="FF191" s="361"/>
      <c r="FG191" s="361"/>
      <c r="FH191" s="361"/>
      <c r="FI191" s="361"/>
      <c r="FJ191" s="361"/>
      <c r="FK191" s="361"/>
      <c r="FL191" s="361"/>
      <c r="FM191" s="361"/>
      <c r="FN191" s="361"/>
      <c r="FO191" s="361"/>
      <c r="FP191" s="361"/>
      <c r="FQ191" s="361"/>
      <c r="FR191" s="361"/>
      <c r="FS191" s="361"/>
      <c r="FT191" s="361"/>
      <c r="FU191" s="361"/>
      <c r="FV191" s="361"/>
      <c r="FW191" s="361"/>
      <c r="FX191" s="361"/>
      <c r="FY191" s="361"/>
      <c r="FZ191" s="361"/>
      <c r="GA191" s="361"/>
      <c r="GB191" s="361"/>
      <c r="GC191" s="361"/>
      <c r="GD191" s="361"/>
      <c r="GE191" s="361"/>
      <c r="GF191" s="361"/>
      <c r="GG191" s="297"/>
      <c r="GH191" s="297"/>
      <c r="GI191" s="297"/>
      <c r="GJ191" s="297"/>
      <c r="GK191" s="297"/>
      <c r="GL191" s="297"/>
      <c r="GM191" s="297"/>
      <c r="GN191" s="297"/>
      <c r="GO191" s="297"/>
      <c r="GP191" s="297"/>
      <c r="GQ191" s="297"/>
      <c r="GR191" s="297"/>
      <c r="GS191" s="297"/>
      <c r="GT191" s="297"/>
      <c r="GU191" s="297"/>
      <c r="GV191" s="297"/>
      <c r="GW191" s="297"/>
      <c r="GX191" s="297"/>
      <c r="GY191" s="297"/>
      <c r="GZ191" s="297"/>
      <c r="HA191" s="297"/>
      <c r="HB191" s="297"/>
      <c r="HC191" s="297"/>
    </row>
    <row r="192" spans="1:211" s="347" customFormat="1" ht="15" customHeight="1" thickTop="1" x14ac:dyDescent="0.2">
      <c r="A192" s="192">
        <f>SWDATA!O177</f>
        <v>0</v>
      </c>
      <c r="B192" s="192">
        <f>SWDATA!M177</f>
        <v>0</v>
      </c>
      <c r="C192" s="201">
        <f>IF(AND(SWDATA!M177=1,SWDATA!Q177="promotions"),SWDATA!P177,0)</f>
        <v>0</v>
      </c>
      <c r="D192" s="200">
        <f>ROW(SWDATA!M177)</f>
        <v>177</v>
      </c>
      <c r="E192" s="202">
        <f t="shared" ref="E192:E195" si="2716">B192</f>
        <v>0</v>
      </c>
      <c r="F192" s="203">
        <f t="shared" si="2161"/>
        <v>1</v>
      </c>
      <c r="G192" s="192" t="str">
        <f t="shared" si="2162"/>
        <v/>
      </c>
      <c r="H192" s="204"/>
      <c r="I192" s="382"/>
      <c r="J192" s="237">
        <f t="shared" si="2163"/>
        <v>0</v>
      </c>
      <c r="K192" s="238" t="str">
        <f t="shared" si="2164"/>
        <v/>
      </c>
      <c r="L192" s="338"/>
      <c r="M192" s="341"/>
      <c r="N192" s="336" t="str">
        <f>IF(LEN(SWDATA!F177)=0,"",N191)</f>
        <v/>
      </c>
      <c r="O192" s="295" t="str">
        <f>IF(LEN(SWDATA!G177)=0,"",O191)</f>
        <v/>
      </c>
      <c r="P192" s="296" t="str">
        <f>IF(LEN(SWDATA!C177)=0,"",SWDATA!C177)</f>
        <v/>
      </c>
      <c r="Q192" s="310" t="str">
        <f t="shared" si="2120"/>
        <v/>
      </c>
      <c r="R192" s="223" t="s">
        <v>261</v>
      </c>
      <c r="S192" s="224" t="s">
        <v>485</v>
      </c>
      <c r="T192" s="224"/>
      <c r="U192" s="264" t="s">
        <v>581</v>
      </c>
      <c r="V192" s="205" t="s">
        <v>221</v>
      </c>
      <c r="W192" s="265">
        <f>IF(OR(Is_Loading,LEN($A192)=0),"",SWDATA!P177)</f>
        <v>0</v>
      </c>
      <c r="X192" s="266">
        <f>IF(OR(Is_Loading,LEN($A192)=0),"",SWDATA!Q177)</f>
        <v>0</v>
      </c>
      <c r="Y192" s="266">
        <f>IF(OR(Is_Loading,LEN($A192)=0),"",SWDATA!R177)</f>
        <v>0</v>
      </c>
      <c r="Z192" s="265" t="str">
        <f t="shared" ref="Z192" si="2717">IF($A192=0,"",CHOOSE($F192,SUM(W192:Y192),SUM(W192:Y192)/3,Y192))</f>
        <v/>
      </c>
      <c r="AA192" s="265">
        <f>IF(OR(Is_Loading,LEN($A192)=0),"",SWDATA!T177)</f>
        <v>0</v>
      </c>
      <c r="AB192" s="266">
        <f>IF(OR(Is_Loading,LEN($A192)=0),"",SWDATA!U177)</f>
        <v>0</v>
      </c>
      <c r="AC192" s="266">
        <f>IF(OR(Is_Loading,LEN($A192)=0),"",SWDATA!V177)</f>
        <v>0</v>
      </c>
      <c r="AD192" s="265" t="str">
        <f t="shared" si="2165"/>
        <v/>
      </c>
      <c r="AE192" s="265">
        <f>IF(OR(Is_Loading,LEN($A192)=0),"",SWDATA!X177)</f>
        <v>0</v>
      </c>
      <c r="AF192" s="266">
        <f>IF(OR(Is_Loading,LEN($A192)=0),"",SWDATA!Y177)</f>
        <v>0</v>
      </c>
      <c r="AG192" s="266">
        <f>IF(OR(Is_Loading,LEN($A192)=0),"",SWDATA!Z177)</f>
        <v>0</v>
      </c>
      <c r="AH192" s="265" t="str">
        <f t="shared" si="2166"/>
        <v/>
      </c>
      <c r="AI192" s="265">
        <f>IF(OR(Is_Loading,LEN($A192)=0),"",SWDATA!AB177)</f>
        <v>0</v>
      </c>
      <c r="AJ192" s="266">
        <f>IF(OR(Is_Loading,LEN($A192)=0),"",SWDATA!AC177)</f>
        <v>0</v>
      </c>
      <c r="AK192" s="266">
        <f>IF(OR(Is_Loading,LEN($A192)=0),"",SWDATA!AD177)</f>
        <v>0</v>
      </c>
      <c r="AL192" s="265" t="str">
        <f t="shared" si="2167"/>
        <v/>
      </c>
      <c r="AM192" s="265">
        <f>IF(OR(Is_Loading,LEN($A192)=0),"",SWDATA!AF177)</f>
        <v>0</v>
      </c>
      <c r="AN192" s="266">
        <f>IF(OR(Is_Loading,LEN($A192)=0),"",SWDATA!AG177)</f>
        <v>0</v>
      </c>
      <c r="AO192" s="320">
        <f>IF(OR(Is_Loading,LEN($A192)=0),"",SWDATA!AH177)</f>
        <v>0</v>
      </c>
      <c r="AP192" s="317" t="str">
        <f t="shared" si="2168"/>
        <v/>
      </c>
      <c r="AQ192" s="265">
        <f>IF(OR(Is_Loading,LEN($A192)=0),"",SWDATA!AJ177)</f>
        <v>0</v>
      </c>
      <c r="AR192" s="266">
        <f>IF(OR(Is_Loading,LEN($A192)=0),"",SWDATA!AK177)</f>
        <v>0</v>
      </c>
      <c r="AS192" s="266">
        <f>IF(OR(Is_Loading,LEN($A192)=0),"",SWDATA!AL177)</f>
        <v>0</v>
      </c>
      <c r="AT192" s="265" t="str">
        <f t="shared" si="2169"/>
        <v/>
      </c>
      <c r="AU192" s="265">
        <f>IF(OR(Is_Loading,LEN($A192)=0),"",SWDATA!AN177)</f>
        <v>0</v>
      </c>
      <c r="AV192" s="266">
        <f>IF(OR(Is_Loading,LEN($A192)=0),"",SWDATA!AO177)</f>
        <v>0</v>
      </c>
      <c r="AW192" s="266">
        <f>IF(OR(Is_Loading,LEN($A192)=0),"",SWDATA!AP177)</f>
        <v>0</v>
      </c>
      <c r="AX192" s="265" t="str">
        <f t="shared" si="2170"/>
        <v/>
      </c>
      <c r="AY192" s="265">
        <f>IF(OR(Is_Loading,LEN($A192)=0),"",SWDATA!AR177)</f>
        <v>0</v>
      </c>
      <c r="AZ192" s="266">
        <f>IF(OR(Is_Loading,LEN($A192)=0),"",SWDATA!AS177)</f>
        <v>0</v>
      </c>
      <c r="BA192" s="266">
        <f>IF(OR(Is_Loading,LEN($A192)=0),"",SWDATA!AT177)</f>
        <v>0</v>
      </c>
      <c r="BB192" s="265" t="str">
        <f t="shared" si="2171"/>
        <v/>
      </c>
      <c r="BC192" s="265">
        <f>IF(OR(Is_Loading,LEN($A192)=0),"",SWDATA!AV177)</f>
        <v>0</v>
      </c>
      <c r="BD192" s="266">
        <f>IF(OR(Is_Loading,LEN($A192)=0),"",SWDATA!AW177)</f>
        <v>0</v>
      </c>
      <c r="BE192" s="320">
        <f>IF(OR(Is_Loading,LEN($A192)=0),"",SWDATA!AX177)</f>
        <v>0</v>
      </c>
      <c r="BF192" s="317" t="str">
        <f t="shared" si="2172"/>
        <v/>
      </c>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s="201"/>
      <c r="CO192" s="201"/>
      <c r="CP192" s="201"/>
      <c r="CQ192" s="201"/>
      <c r="CR192" s="201"/>
      <c r="CS192" s="201"/>
      <c r="CT192" s="201"/>
      <c r="CU192" s="201"/>
      <c r="CV192" s="201"/>
      <c r="CW192" s="201"/>
      <c r="CX192" s="201"/>
      <c r="CY192" s="201"/>
      <c r="CZ192" s="201"/>
      <c r="DA192" s="201"/>
      <c r="DB192" s="201"/>
      <c r="DC192" s="201"/>
      <c r="DD192" s="201"/>
      <c r="DE192" s="201"/>
      <c r="DF192" s="201"/>
      <c r="DG192" s="201"/>
      <c r="DH192" s="201"/>
      <c r="DI192" s="201"/>
      <c r="DJ192" s="201"/>
      <c r="DK192" s="201"/>
      <c r="DL192" s="201"/>
      <c r="DM192" s="201"/>
      <c r="DN192" s="201"/>
      <c r="DO192" s="374"/>
      <c r="DP192" s="374"/>
      <c r="DQ192" s="374"/>
      <c r="DR192" s="374"/>
      <c r="DS192" s="361"/>
      <c r="DT192" s="361"/>
      <c r="DU192" s="364"/>
      <c r="DV192" s="364"/>
      <c r="DW192" s="364"/>
      <c r="DX192" s="364">
        <v>1</v>
      </c>
      <c r="DY192" s="364">
        <f t="shared" si="2684"/>
        <v>0</v>
      </c>
      <c r="DZ192" s="364">
        <f t="shared" si="2685"/>
        <v>0</v>
      </c>
      <c r="EA192" s="364">
        <f t="shared" si="2686"/>
        <v>1</v>
      </c>
      <c r="EB192" s="364">
        <f t="shared" si="2687"/>
        <v>0</v>
      </c>
      <c r="EC192" s="364">
        <f t="shared" si="2688"/>
        <v>0</v>
      </c>
      <c r="ED192" s="364">
        <f t="shared" si="2689"/>
        <v>1</v>
      </c>
      <c r="EE192" s="364">
        <f t="shared" si="2690"/>
        <v>0</v>
      </c>
      <c r="EF192" s="364">
        <f t="shared" si="2691"/>
        <v>0</v>
      </c>
      <c r="EG192" s="364">
        <f t="shared" si="2692"/>
        <v>1</v>
      </c>
      <c r="EH192" s="364">
        <f t="shared" si="2693"/>
        <v>0</v>
      </c>
      <c r="EI192" s="364">
        <f t="shared" si="2694"/>
        <v>0</v>
      </c>
      <c r="EJ192" s="364">
        <f t="shared" si="2695"/>
        <v>1</v>
      </c>
      <c r="EK192" s="364">
        <f t="shared" si="2696"/>
        <v>0</v>
      </c>
      <c r="EL192" s="364">
        <f t="shared" si="2697"/>
        <v>0</v>
      </c>
      <c r="EM192" s="364">
        <f t="shared" si="2698"/>
        <v>1</v>
      </c>
      <c r="EN192" s="364">
        <f t="shared" si="2699"/>
        <v>0</v>
      </c>
      <c r="EO192" s="364">
        <f t="shared" si="2700"/>
        <v>0</v>
      </c>
      <c r="EP192" s="364">
        <f t="shared" si="2701"/>
        <v>1</v>
      </c>
      <c r="EQ192" s="364">
        <f t="shared" si="2702"/>
        <v>0</v>
      </c>
      <c r="ER192" s="364">
        <f t="shared" si="2703"/>
        <v>0</v>
      </c>
      <c r="ES192" s="364">
        <f t="shared" si="2704"/>
        <v>1</v>
      </c>
      <c r="ET192" s="364">
        <f t="shared" si="2705"/>
        <v>0</v>
      </c>
      <c r="EU192" s="364">
        <f t="shared" si="2706"/>
        <v>0</v>
      </c>
      <c r="EV192" s="364">
        <f t="shared" si="2707"/>
        <v>1</v>
      </c>
      <c r="EW192" s="364">
        <f t="shared" si="2708"/>
        <v>0</v>
      </c>
      <c r="EX192" s="364">
        <f t="shared" si="2709"/>
        <v>0</v>
      </c>
      <c r="EY192" s="364">
        <f t="shared" si="2710"/>
        <v>1</v>
      </c>
      <c r="EZ192" s="364">
        <f t="shared" si="2711"/>
        <v>0</v>
      </c>
      <c r="FA192" s="364">
        <f t="shared" si="2712"/>
        <v>0</v>
      </c>
      <c r="FB192" s="364">
        <f t="shared" si="2713"/>
        <v>1</v>
      </c>
      <c r="FC192" s="364">
        <f t="shared" si="2714"/>
        <v>0</v>
      </c>
      <c r="FD192" s="364">
        <f t="shared" si="2715"/>
        <v>0</v>
      </c>
      <c r="FE192" s="361"/>
      <c r="FF192" s="361"/>
      <c r="FG192" s="361"/>
      <c r="FH192" s="361"/>
      <c r="FI192" s="361"/>
      <c r="FJ192" s="361"/>
      <c r="FK192" s="361"/>
      <c r="FL192" s="361"/>
      <c r="FM192" s="361"/>
      <c r="FN192" s="361"/>
      <c r="FO192" s="361"/>
      <c r="FP192" s="361"/>
      <c r="FQ192" s="361"/>
      <c r="FR192" s="361"/>
      <c r="FS192" s="361"/>
      <c r="FT192" s="361"/>
      <c r="FU192" s="361"/>
      <c r="FV192" s="361"/>
      <c r="FW192" s="361"/>
      <c r="FX192" s="361"/>
      <c r="FY192" s="361"/>
      <c r="FZ192" s="361"/>
      <c r="GA192" s="361"/>
      <c r="GB192" s="361"/>
      <c r="GC192" s="361"/>
      <c r="GD192" s="361"/>
      <c r="GE192" s="361"/>
      <c r="GF192" s="361"/>
      <c r="GG192" s="297"/>
      <c r="GH192" s="297"/>
      <c r="GI192" s="297"/>
      <c r="GJ192" s="297"/>
      <c r="GK192" s="297"/>
      <c r="GL192" s="297"/>
      <c r="GM192" s="297"/>
      <c r="GN192" s="297"/>
      <c r="GO192" s="297"/>
      <c r="GP192" s="297"/>
      <c r="GQ192" s="297"/>
      <c r="GR192" s="297"/>
      <c r="GS192" s="297"/>
      <c r="GT192" s="297"/>
      <c r="GU192" s="297"/>
      <c r="GV192" s="297"/>
      <c r="GW192" s="297"/>
      <c r="GX192" s="297"/>
      <c r="GY192" s="297"/>
      <c r="GZ192" s="297"/>
    </row>
    <row r="193" spans="1:211" s="390" customFormat="1" ht="15" customHeight="1" thickBot="1" x14ac:dyDescent="0.25">
      <c r="A193" s="389">
        <f>SWDATA!O178</f>
        <v>0</v>
      </c>
      <c r="B193" s="389">
        <f>SWDATA!M178</f>
        <v>0</v>
      </c>
      <c r="C193" s="390">
        <f>IF(AND(SWDATA!M178=1,SWDATA!Q178="promotions"),SWDATA!P178,0)</f>
        <v>0</v>
      </c>
      <c r="D193" s="391">
        <f>ROW(SWDATA!M178)</f>
        <v>178</v>
      </c>
      <c r="E193" s="392">
        <f t="shared" si="2716"/>
        <v>0</v>
      </c>
      <c r="F193" s="393">
        <f t="shared" si="2161"/>
        <v>1</v>
      </c>
      <c r="G193" s="389" t="str">
        <f t="shared" si="2162"/>
        <v/>
      </c>
      <c r="H193" s="394"/>
      <c r="I193" s="395"/>
      <c r="J193" s="396">
        <f t="shared" si="2163"/>
        <v>0</v>
      </c>
      <c r="K193" s="397" t="str">
        <f t="shared" si="2164"/>
        <v/>
      </c>
      <c r="L193" s="398"/>
      <c r="M193" s="399"/>
      <c r="N193" s="400" t="str">
        <f>IF(LEN(SWDATA!F178)=0,"",N192)</f>
        <v/>
      </c>
      <c r="O193" s="401" t="str">
        <f>IF(LEN(SWDATA!G178)=0,"",O192)</f>
        <v/>
      </c>
      <c r="P193" s="402" t="str">
        <f>IF(LEN(SWDATA!C178)=0,"",SWDATA!C178)</f>
        <v/>
      </c>
      <c r="Q193" s="403" t="str">
        <f t="shared" si="2120"/>
        <v/>
      </c>
      <c r="R193" s="404" t="s">
        <v>261</v>
      </c>
      <c r="S193" s="405" t="s">
        <v>485</v>
      </c>
      <c r="T193" s="405"/>
      <c r="U193" s="406" t="s">
        <v>590</v>
      </c>
      <c r="V193" s="407" t="s">
        <v>221</v>
      </c>
      <c r="W193" s="408">
        <f>IF(OR(Is_Loading,LEN($A193)=0),"",SWDATA!P178)</f>
        <v>0</v>
      </c>
      <c r="X193" s="409">
        <f>IF(OR(Is_Loading,LEN($A193)=0),"",SWDATA!Q178)</f>
        <v>0</v>
      </c>
      <c r="Y193" s="409">
        <f>IF(OR(Is_Loading,LEN($A193)=0),"",SWDATA!R178)</f>
        <v>0</v>
      </c>
      <c r="Z193" s="408" t="str">
        <f t="shared" ref="Z193" si="2718">IF($A193=0,"",CHOOSE($F193,SUM(W193:Y193),SUM(W193:Y193)/3,Y193))</f>
        <v/>
      </c>
      <c r="AA193" s="408">
        <f>IF(OR(Is_Loading,LEN($A193)=0),"",SWDATA!T178)</f>
        <v>0</v>
      </c>
      <c r="AB193" s="409">
        <f>IF(OR(Is_Loading,LEN($A193)=0),"",SWDATA!U178)</f>
        <v>0</v>
      </c>
      <c r="AC193" s="409">
        <f>IF(OR(Is_Loading,LEN($A193)=0),"",SWDATA!V178)</f>
        <v>0</v>
      </c>
      <c r="AD193" s="408" t="str">
        <f t="shared" si="2165"/>
        <v/>
      </c>
      <c r="AE193" s="408">
        <f>IF(OR(Is_Loading,LEN($A193)=0),"",SWDATA!X178)</f>
        <v>0</v>
      </c>
      <c r="AF193" s="409">
        <f>IF(OR(Is_Loading,LEN($A193)=0),"",SWDATA!Y178)</f>
        <v>0</v>
      </c>
      <c r="AG193" s="409">
        <f>IF(OR(Is_Loading,LEN($A193)=0),"",SWDATA!Z178)</f>
        <v>0</v>
      </c>
      <c r="AH193" s="408" t="str">
        <f t="shared" si="2166"/>
        <v/>
      </c>
      <c r="AI193" s="408">
        <f>IF(OR(Is_Loading,LEN($A193)=0),"",SWDATA!AB178)</f>
        <v>0</v>
      </c>
      <c r="AJ193" s="409">
        <f>IF(OR(Is_Loading,LEN($A193)=0),"",SWDATA!AC178)</f>
        <v>0</v>
      </c>
      <c r="AK193" s="409">
        <f>IF(OR(Is_Loading,LEN($A193)=0),"",SWDATA!AD178)</f>
        <v>0</v>
      </c>
      <c r="AL193" s="408" t="str">
        <f t="shared" si="2167"/>
        <v/>
      </c>
      <c r="AM193" s="408">
        <f>IF(OR(Is_Loading,LEN($A193)=0),"",SWDATA!AF178)</f>
        <v>0</v>
      </c>
      <c r="AN193" s="409">
        <f>IF(OR(Is_Loading,LEN($A193)=0),"",SWDATA!AG178)</f>
        <v>0</v>
      </c>
      <c r="AO193" s="410">
        <f>IF(OR(Is_Loading,LEN($A193)=0),"",SWDATA!AH178)</f>
        <v>0</v>
      </c>
      <c r="AP193" s="411" t="str">
        <f t="shared" si="2168"/>
        <v/>
      </c>
      <c r="AQ193" s="408">
        <f>IF(OR(Is_Loading,LEN($A193)=0),"",SWDATA!AJ178)</f>
        <v>0</v>
      </c>
      <c r="AR193" s="409">
        <f>IF(OR(Is_Loading,LEN($A193)=0),"",SWDATA!AK178)</f>
        <v>0</v>
      </c>
      <c r="AS193" s="409">
        <f>IF(OR(Is_Loading,LEN($A193)=0),"",SWDATA!AL178)</f>
        <v>0</v>
      </c>
      <c r="AT193" s="408" t="str">
        <f t="shared" si="2169"/>
        <v/>
      </c>
      <c r="AU193" s="408">
        <f>IF(OR(Is_Loading,LEN($A193)=0),"",SWDATA!AN178)</f>
        <v>0</v>
      </c>
      <c r="AV193" s="409">
        <f>IF(OR(Is_Loading,LEN($A193)=0),"",SWDATA!AO178)</f>
        <v>0</v>
      </c>
      <c r="AW193" s="409">
        <f>IF(OR(Is_Loading,LEN($A193)=0),"",SWDATA!AP178)</f>
        <v>0</v>
      </c>
      <c r="AX193" s="408" t="str">
        <f t="shared" si="2170"/>
        <v/>
      </c>
      <c r="AY193" s="408">
        <f>IF(OR(Is_Loading,LEN($A193)=0),"",SWDATA!AR178)</f>
        <v>0</v>
      </c>
      <c r="AZ193" s="409">
        <f>IF(OR(Is_Loading,LEN($A193)=0),"",SWDATA!AS178)</f>
        <v>0</v>
      </c>
      <c r="BA193" s="409">
        <f>IF(OR(Is_Loading,LEN($A193)=0),"",SWDATA!AT178)</f>
        <v>0</v>
      </c>
      <c r="BB193" s="408" t="str">
        <f t="shared" si="2171"/>
        <v/>
      </c>
      <c r="BC193" s="408">
        <f>IF(OR(Is_Loading,LEN($A193)=0),"",SWDATA!AV178)</f>
        <v>0</v>
      </c>
      <c r="BD193" s="409">
        <f>IF(OR(Is_Loading,LEN($A193)=0),"",SWDATA!AW178)</f>
        <v>0</v>
      </c>
      <c r="BE193" s="410">
        <f>IF(OR(Is_Loading,LEN($A193)=0),"",SWDATA!AX178)</f>
        <v>0</v>
      </c>
      <c r="BF193" s="411" t="str">
        <f t="shared" si="2172"/>
        <v/>
      </c>
      <c r="BG193" s="412"/>
      <c r="BH193" s="412"/>
      <c r="BI193" s="412"/>
      <c r="BJ193" s="412"/>
      <c r="BK193" s="412"/>
      <c r="BL193" s="412"/>
      <c r="BM193" s="412"/>
      <c r="BN193" s="412"/>
      <c r="BO193" s="412"/>
      <c r="BP193" s="412"/>
      <c r="BQ193" s="412"/>
      <c r="BR193" s="412"/>
      <c r="BS193" s="412"/>
      <c r="BT193" s="412"/>
      <c r="BU193" s="412"/>
      <c r="BV193" s="412"/>
      <c r="BW193" s="412"/>
      <c r="BX193" s="412"/>
      <c r="BY193" s="412"/>
      <c r="BZ193" s="412"/>
      <c r="CA193" s="412"/>
      <c r="CB193" s="412"/>
      <c r="CC193" s="412"/>
      <c r="CD193" s="412"/>
      <c r="CE193" s="412"/>
      <c r="CF193" s="412"/>
      <c r="CG193" s="412"/>
      <c r="CH193" s="412"/>
      <c r="CI193" s="412"/>
      <c r="CJ193" s="412"/>
      <c r="CK193" s="412"/>
      <c r="CL193" s="412"/>
      <c r="CM193" s="412"/>
      <c r="DO193" s="395"/>
      <c r="DP193" s="395"/>
      <c r="DQ193" s="395"/>
      <c r="DR193" s="395"/>
      <c r="DS193" s="413"/>
      <c r="DT193" s="414"/>
      <c r="DU193" s="415"/>
      <c r="DV193" s="415"/>
      <c r="DW193" s="415"/>
      <c r="DX193" s="415">
        <v>1</v>
      </c>
      <c r="DY193" s="415">
        <f t="shared" si="2684"/>
        <v>0</v>
      </c>
      <c r="DZ193" s="415">
        <f t="shared" si="2685"/>
        <v>0</v>
      </c>
      <c r="EA193" s="415">
        <f t="shared" si="2686"/>
        <v>1</v>
      </c>
      <c r="EB193" s="415">
        <f t="shared" si="2687"/>
        <v>0</v>
      </c>
      <c r="EC193" s="415">
        <f t="shared" si="2688"/>
        <v>0</v>
      </c>
      <c r="ED193" s="415">
        <f t="shared" si="2689"/>
        <v>1</v>
      </c>
      <c r="EE193" s="415">
        <f t="shared" si="2690"/>
        <v>0</v>
      </c>
      <c r="EF193" s="415">
        <f t="shared" si="2691"/>
        <v>0</v>
      </c>
      <c r="EG193" s="415">
        <f t="shared" si="2692"/>
        <v>1</v>
      </c>
      <c r="EH193" s="415">
        <f t="shared" si="2693"/>
        <v>0</v>
      </c>
      <c r="EI193" s="415">
        <f t="shared" si="2694"/>
        <v>0</v>
      </c>
      <c r="EJ193" s="415">
        <f t="shared" si="2695"/>
        <v>1</v>
      </c>
      <c r="EK193" s="415">
        <f t="shared" si="2696"/>
        <v>0</v>
      </c>
      <c r="EL193" s="415">
        <f t="shared" si="2697"/>
        <v>0</v>
      </c>
      <c r="EM193" s="415">
        <f t="shared" si="2698"/>
        <v>1</v>
      </c>
      <c r="EN193" s="415">
        <f t="shared" si="2699"/>
        <v>0</v>
      </c>
      <c r="EO193" s="415">
        <f t="shared" si="2700"/>
        <v>0</v>
      </c>
      <c r="EP193" s="415">
        <f t="shared" si="2701"/>
        <v>1</v>
      </c>
      <c r="EQ193" s="415">
        <f t="shared" si="2702"/>
        <v>0</v>
      </c>
      <c r="ER193" s="415">
        <f t="shared" si="2703"/>
        <v>0</v>
      </c>
      <c r="ES193" s="415">
        <f t="shared" si="2704"/>
        <v>1</v>
      </c>
      <c r="ET193" s="415">
        <f t="shared" si="2705"/>
        <v>0</v>
      </c>
      <c r="EU193" s="415">
        <f t="shared" si="2706"/>
        <v>0</v>
      </c>
      <c r="EV193" s="415">
        <f t="shared" si="2707"/>
        <v>1</v>
      </c>
      <c r="EW193" s="415">
        <f t="shared" si="2708"/>
        <v>0</v>
      </c>
      <c r="EX193" s="415">
        <f t="shared" si="2709"/>
        <v>0</v>
      </c>
      <c r="EY193" s="415">
        <f t="shared" si="2710"/>
        <v>1</v>
      </c>
      <c r="EZ193" s="415">
        <f t="shared" si="2711"/>
        <v>0</v>
      </c>
      <c r="FA193" s="415">
        <f t="shared" si="2712"/>
        <v>0</v>
      </c>
      <c r="FB193" s="415">
        <f t="shared" si="2713"/>
        <v>1</v>
      </c>
      <c r="FC193" s="415">
        <f t="shared" si="2714"/>
        <v>0</v>
      </c>
      <c r="FD193" s="415">
        <f t="shared" si="2715"/>
        <v>0</v>
      </c>
      <c r="FE193" s="416"/>
      <c r="FF193" s="413"/>
      <c r="FG193" s="413"/>
      <c r="FH193" s="413"/>
      <c r="FI193" s="413"/>
      <c r="FJ193" s="413"/>
      <c r="FK193" s="413"/>
      <c r="FL193" s="413"/>
      <c r="FM193" s="413"/>
      <c r="FN193" s="413"/>
      <c r="FO193" s="413"/>
      <c r="FP193" s="413"/>
      <c r="FQ193" s="413"/>
      <c r="FR193" s="413"/>
      <c r="FS193" s="413"/>
      <c r="FT193" s="413"/>
      <c r="FU193" s="413"/>
      <c r="FV193" s="413"/>
      <c r="FW193" s="413"/>
      <c r="FX193" s="413"/>
      <c r="FY193" s="413"/>
      <c r="FZ193" s="413"/>
      <c r="GA193" s="413"/>
      <c r="GB193" s="413"/>
      <c r="GC193" s="413"/>
      <c r="GD193" s="413"/>
      <c r="GE193" s="413"/>
      <c r="GF193" s="413"/>
      <c r="GG193" s="417"/>
      <c r="GH193" s="417"/>
      <c r="GI193" s="417"/>
      <c r="GJ193" s="417"/>
      <c r="GK193" s="417"/>
      <c r="GL193" s="417"/>
      <c r="GM193" s="417"/>
      <c r="GN193" s="417"/>
      <c r="GO193" s="417"/>
      <c r="GP193" s="417"/>
      <c r="GQ193" s="417"/>
      <c r="GR193" s="417"/>
      <c r="GS193" s="417"/>
      <c r="GT193" s="417"/>
      <c r="GU193" s="417"/>
      <c r="GV193" s="417"/>
      <c r="GW193" s="417"/>
      <c r="GX193" s="417"/>
      <c r="GY193" s="417"/>
      <c r="GZ193" s="417"/>
      <c r="HA193" s="417"/>
      <c r="HB193" s="417"/>
      <c r="HC193" s="417"/>
    </row>
    <row r="194" spans="1:211" s="347" customFormat="1" ht="15" customHeight="1" thickTop="1" x14ac:dyDescent="0.2">
      <c r="A194" s="192">
        <f>SWDATA!O179</f>
        <v>0</v>
      </c>
      <c r="B194" s="192">
        <f>SWDATA!M179</f>
        <v>0</v>
      </c>
      <c r="C194" s="201">
        <f>IF(AND(SWDATA!M179=1,SWDATA!Q179="promotions"),SWDATA!P179,0)</f>
        <v>0</v>
      </c>
      <c r="D194" s="200">
        <f>ROW(SWDATA!M179)</f>
        <v>179</v>
      </c>
      <c r="E194" s="202">
        <f t="shared" si="2716"/>
        <v>0</v>
      </c>
      <c r="F194" s="203">
        <f t="shared" si="2161"/>
        <v>1</v>
      </c>
      <c r="G194" s="192" t="str">
        <f t="shared" si="2162"/>
        <v/>
      </c>
      <c r="H194" s="311"/>
      <c r="I194" s="382"/>
      <c r="J194" s="237">
        <f t="shared" si="2163"/>
        <v>0</v>
      </c>
      <c r="K194" s="238" t="str">
        <f t="shared" si="2164"/>
        <v/>
      </c>
      <c r="L194" s="338"/>
      <c r="M194" s="340"/>
      <c r="N194" s="335" t="str">
        <f>IF(LEN(SWDATA!F179)=0,"",IF(LEN(SWDATA!G179)=0,"",IF($O$12="ID",MID(SWDATA!G179,FIND("|",SWDATA!G179)+1,FIND("~~",SWDATA!G179)-FIND("|",SWDATA!G179)-1),IF($O$12="Desc",RIGHT(SWDATA!G179,LEN(SWDATA!G179)-FIND("~~",SWDATA!G179)-1),RIGHT(SWDATA!G179,LEN(SWDATA!G179)-FIND("|",SWDATA!G179))))))</f>
        <v/>
      </c>
      <c r="O194" s="239" t="str">
        <f>IF(LEN(SWDATA!G179)=0,"",IF(LEN(SWDATA!H179)=0,"",IF($O$12="ID",MID(SWDATA!H179,FIND("|",SWDATA!H179)+1,FIND("~~",SWDATA!H179)-FIND("|",SWDATA!H179)-1),IF($O$12="Desc",RIGHT(SWDATA!H179,LEN(SWDATA!H179)-FIND("~~",SWDATA!H179)-1),RIGHT(SWDATA!H179,LEN(SWDATA!H179)-FIND("|",SWDATA!H179))))))</f>
        <v/>
      </c>
      <c r="P194" s="252" t="str">
        <f>IF(LEN(SWDATA!C179)=0,"",SWDATA!C179)</f>
        <v/>
      </c>
      <c r="Q194" s="310" t="str">
        <f t="shared" si="2120"/>
        <v/>
      </c>
      <c r="R194" s="223" t="s">
        <v>261</v>
      </c>
      <c r="S194" s="224" t="s">
        <v>485</v>
      </c>
      <c r="T194" s="224"/>
      <c r="U194" s="263" t="s">
        <v>583</v>
      </c>
      <c r="V194" s="205" t="s">
        <v>221</v>
      </c>
      <c r="W194" s="265">
        <f>IF(OR(Is_Loading,LEN($A194)=0),"",SWDATA!P179)</f>
        <v>0</v>
      </c>
      <c r="X194" s="266">
        <f>IF(OR(Is_Loading,LEN($A194)=0),"",SWDATA!Q179)</f>
        <v>0</v>
      </c>
      <c r="Y194" s="266">
        <f>IF(OR(Is_Loading,LEN($A194)=0),"",SWDATA!R179)</f>
        <v>0</v>
      </c>
      <c r="Z194" s="265" t="str">
        <f t="shared" ref="Z194" si="2719">IF($A194=0,"",CHOOSE($F194,SUM(W194:Y194),SUM(W194:Y194)/3,Y194))</f>
        <v/>
      </c>
      <c r="AA194" s="265">
        <f>IF(OR(Is_Loading,LEN($A194)=0),"",SWDATA!T179)</f>
        <v>0</v>
      </c>
      <c r="AB194" s="266">
        <f>IF(OR(Is_Loading,LEN($A194)=0),"",SWDATA!U179)</f>
        <v>0</v>
      </c>
      <c r="AC194" s="266">
        <f>IF(OR(Is_Loading,LEN($A194)=0),"",SWDATA!V179)</f>
        <v>0</v>
      </c>
      <c r="AD194" s="265" t="str">
        <f t="shared" si="2165"/>
        <v/>
      </c>
      <c r="AE194" s="265">
        <f>IF(OR(Is_Loading,LEN($A194)=0),"",SWDATA!X179)</f>
        <v>0</v>
      </c>
      <c r="AF194" s="266">
        <f>IF(OR(Is_Loading,LEN($A194)=0),"",SWDATA!Y179)</f>
        <v>0</v>
      </c>
      <c r="AG194" s="266">
        <f>IF(OR(Is_Loading,LEN($A194)=0),"",SWDATA!Z179)</f>
        <v>0</v>
      </c>
      <c r="AH194" s="265" t="str">
        <f t="shared" si="2166"/>
        <v/>
      </c>
      <c r="AI194" s="265">
        <f>IF(OR(Is_Loading,LEN($A194)=0),"",SWDATA!AB179)</f>
        <v>0</v>
      </c>
      <c r="AJ194" s="266">
        <f>IF(OR(Is_Loading,LEN($A194)=0),"",SWDATA!AC179)</f>
        <v>0</v>
      </c>
      <c r="AK194" s="266">
        <f>IF(OR(Is_Loading,LEN($A194)=0),"",SWDATA!AD179)</f>
        <v>0</v>
      </c>
      <c r="AL194" s="265" t="str">
        <f t="shared" si="2167"/>
        <v/>
      </c>
      <c r="AM194" s="265">
        <f>IF(OR(Is_Loading,LEN($A194)=0),"",SWDATA!AF179)</f>
        <v>0</v>
      </c>
      <c r="AN194" s="266">
        <f>IF(OR(Is_Loading,LEN($A194)=0),"",SWDATA!AG179)</f>
        <v>0</v>
      </c>
      <c r="AO194" s="320">
        <f>IF(OR(Is_Loading,LEN($A194)=0),"",SWDATA!AH179)</f>
        <v>0</v>
      </c>
      <c r="AP194" s="317" t="str">
        <f t="shared" si="2168"/>
        <v/>
      </c>
      <c r="AQ194" s="265">
        <f>IF(OR(Is_Loading,LEN($A194)=0),"",SWDATA!AJ179)</f>
        <v>0</v>
      </c>
      <c r="AR194" s="266">
        <f>IF(OR(Is_Loading,LEN($A194)=0),"",SWDATA!AK179)</f>
        <v>0</v>
      </c>
      <c r="AS194" s="266">
        <f>IF(OR(Is_Loading,LEN($A194)=0),"",SWDATA!AL179)</f>
        <v>0</v>
      </c>
      <c r="AT194" s="265" t="str">
        <f t="shared" si="2169"/>
        <v/>
      </c>
      <c r="AU194" s="265">
        <f>IF(OR(Is_Loading,LEN($A194)=0),"",SWDATA!AN179)</f>
        <v>0</v>
      </c>
      <c r="AV194" s="266">
        <f>IF(OR(Is_Loading,LEN($A194)=0),"",SWDATA!AO179)</f>
        <v>0</v>
      </c>
      <c r="AW194" s="266">
        <f>IF(OR(Is_Loading,LEN($A194)=0),"",SWDATA!AP179)</f>
        <v>0</v>
      </c>
      <c r="AX194" s="265" t="str">
        <f t="shared" si="2170"/>
        <v/>
      </c>
      <c r="AY194" s="265">
        <f>IF(OR(Is_Loading,LEN($A194)=0),"",SWDATA!AR179)</f>
        <v>0</v>
      </c>
      <c r="AZ194" s="266">
        <f>IF(OR(Is_Loading,LEN($A194)=0),"",SWDATA!AS179)</f>
        <v>0</v>
      </c>
      <c r="BA194" s="266">
        <f>IF(OR(Is_Loading,LEN($A194)=0),"",SWDATA!AT179)</f>
        <v>0</v>
      </c>
      <c r="BB194" s="265" t="str">
        <f t="shared" si="2171"/>
        <v/>
      </c>
      <c r="BC194" s="265">
        <f>IF(OR(Is_Loading,LEN($A194)=0),"",SWDATA!AV179)</f>
        <v>0</v>
      </c>
      <c r="BD194" s="266">
        <f>IF(OR(Is_Loading,LEN($A194)=0),"",SWDATA!AW179)</f>
        <v>0</v>
      </c>
      <c r="BE194" s="320">
        <f>IF(OR(Is_Loading,LEN($A194)=0),"",SWDATA!AX179)</f>
        <v>0</v>
      </c>
      <c r="BF194" s="317" t="str">
        <f t="shared" si="2172"/>
        <v/>
      </c>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s="201"/>
      <c r="CO194" s="201"/>
      <c r="CP194" s="201"/>
      <c r="CQ194" s="201"/>
      <c r="CR194" s="201"/>
      <c r="CS194" s="201"/>
      <c r="CT194" s="201"/>
      <c r="CU194" s="201"/>
      <c r="CV194" s="201"/>
      <c r="CW194" s="201"/>
      <c r="CX194" s="201"/>
      <c r="CY194" s="201"/>
      <c r="CZ194" s="201"/>
      <c r="DA194" s="201"/>
      <c r="DB194" s="201"/>
      <c r="DC194" s="201"/>
      <c r="DD194" s="201"/>
      <c r="DE194" s="201"/>
      <c r="DF194" s="201"/>
      <c r="DG194" s="201"/>
      <c r="DH194" s="201"/>
      <c r="DI194" s="201"/>
      <c r="DJ194" s="201"/>
      <c r="DK194" s="201"/>
      <c r="DL194" s="201"/>
      <c r="DM194" s="201"/>
      <c r="DN194" s="201"/>
      <c r="DO194" s="374"/>
      <c r="DP194" s="374"/>
      <c r="DQ194" s="374"/>
      <c r="DR194" s="374"/>
      <c r="DS194" s="361"/>
      <c r="DT194" s="375"/>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77"/>
      <c r="FF194" s="361"/>
      <c r="FG194" s="361"/>
      <c r="FH194" s="361"/>
      <c r="FI194" s="361"/>
      <c r="FJ194" s="361"/>
      <c r="FK194" s="361"/>
      <c r="FL194" s="361"/>
      <c r="FM194" s="361"/>
      <c r="FN194" s="361"/>
      <c r="FO194" s="361"/>
      <c r="FP194" s="361"/>
      <c r="FQ194" s="361"/>
      <c r="FR194" s="361"/>
      <c r="FS194" s="361"/>
      <c r="FT194" s="361"/>
      <c r="FU194" s="361"/>
      <c r="FV194" s="361"/>
      <c r="FW194" s="361"/>
      <c r="FX194" s="361"/>
      <c r="FY194" s="361"/>
      <c r="FZ194" s="361"/>
      <c r="GA194" s="361"/>
      <c r="GB194" s="361"/>
      <c r="GC194" s="361"/>
      <c r="GD194" s="361"/>
      <c r="GE194" s="361"/>
      <c r="GF194" s="361"/>
      <c r="GG194" s="297"/>
      <c r="GH194" s="297"/>
      <c r="GI194" s="297"/>
      <c r="GJ194" s="297"/>
      <c r="GK194" s="297"/>
      <c r="GL194" s="297"/>
      <c r="GM194" s="297"/>
      <c r="GN194" s="297"/>
      <c r="GO194" s="297"/>
      <c r="GP194" s="297"/>
      <c r="GQ194" s="297"/>
      <c r="GR194" s="297"/>
      <c r="GS194" s="297"/>
      <c r="GT194" s="297"/>
      <c r="GU194" s="297"/>
      <c r="GV194" s="297"/>
      <c r="GW194" s="297"/>
      <c r="GX194" s="297"/>
      <c r="GY194" s="297"/>
      <c r="GZ194" s="297"/>
      <c r="HA194" s="297"/>
      <c r="HB194" s="297"/>
      <c r="HC194" s="297"/>
    </row>
    <row r="195" spans="1:211" s="347" customFormat="1" ht="15" customHeight="1" x14ac:dyDescent="0.2">
      <c r="A195" s="192">
        <f>SWDATA!O180</f>
        <v>0</v>
      </c>
      <c r="B195" s="192">
        <f>SWDATA!M180</f>
        <v>0</v>
      </c>
      <c r="C195" s="201">
        <f>IF(AND(SWDATA!M180=1,SWDATA!Q180="promotions"),SWDATA!P180,0)</f>
        <v>0</v>
      </c>
      <c r="D195" s="200">
        <f>ROW(SWDATA!M180)</f>
        <v>180</v>
      </c>
      <c r="E195" s="202">
        <f t="shared" si="2716"/>
        <v>0</v>
      </c>
      <c r="F195" s="203">
        <f t="shared" si="2161"/>
        <v>1</v>
      </c>
      <c r="G195" s="192" t="str">
        <f t="shared" si="2162"/>
        <v/>
      </c>
      <c r="H195" s="204"/>
      <c r="I195" s="382"/>
      <c r="J195" s="237">
        <f t="shared" si="2163"/>
        <v>0</v>
      </c>
      <c r="K195" s="238" t="str">
        <f t="shared" si="2164"/>
        <v/>
      </c>
      <c r="L195" s="338"/>
      <c r="M195" s="341"/>
      <c r="N195" s="336" t="str">
        <f>IF(LEN(SWDATA!F180)=0,"",N194)</f>
        <v/>
      </c>
      <c r="O195" s="295" t="str">
        <f>IF(LEN(SWDATA!G180)=0,"",O194)</f>
        <v/>
      </c>
      <c r="P195" s="296" t="str">
        <f>IF(LEN(SWDATA!C180)=0,"",SWDATA!C180)</f>
        <v/>
      </c>
      <c r="Q195" s="310" t="str">
        <f t="shared" si="2120"/>
        <v/>
      </c>
      <c r="R195" s="223" t="s">
        <v>261</v>
      </c>
      <c r="S195" s="224" t="s">
        <v>485</v>
      </c>
      <c r="T195" s="224"/>
      <c r="U195" s="264" t="s">
        <v>580</v>
      </c>
      <c r="V195" s="205" t="s">
        <v>221</v>
      </c>
      <c r="W195" s="265">
        <f>IF(OR(Is_Loading,LEN($A195)=0),"",SWDATA!P180)</f>
        <v>0</v>
      </c>
      <c r="X195" s="266">
        <f>IF(OR(Is_Loading,LEN($A195)=0),"",SWDATA!Q180)</f>
        <v>0</v>
      </c>
      <c r="Y195" s="266">
        <f>IF(OR(Is_Loading,LEN($A195)=0),"",SWDATA!R180)</f>
        <v>0</v>
      </c>
      <c r="Z195" s="265" t="str">
        <f t="shared" ref="Z195:Z196" si="2720">IF($A195=0,"",CHOOSE($F195,SUM(W195:Y195),SUM(W195:Y195)/3,Y195))</f>
        <v/>
      </c>
      <c r="AA195" s="265">
        <f>IF(OR(Is_Loading,LEN($A195)=0),"",SWDATA!T180)</f>
        <v>0</v>
      </c>
      <c r="AB195" s="266">
        <f>IF(OR(Is_Loading,LEN($A195)=0),"",SWDATA!U180)</f>
        <v>0</v>
      </c>
      <c r="AC195" s="266">
        <f>IF(OR(Is_Loading,LEN($A195)=0),"",SWDATA!V180)</f>
        <v>0</v>
      </c>
      <c r="AD195" s="265" t="str">
        <f t="shared" si="2165"/>
        <v/>
      </c>
      <c r="AE195" s="265">
        <f>IF(OR(Is_Loading,LEN($A195)=0),"",SWDATA!X180)</f>
        <v>0</v>
      </c>
      <c r="AF195" s="266">
        <f>IF(OR(Is_Loading,LEN($A195)=0),"",SWDATA!Y180)</f>
        <v>0</v>
      </c>
      <c r="AG195" s="266">
        <f>IF(OR(Is_Loading,LEN($A195)=0),"",SWDATA!Z180)</f>
        <v>0</v>
      </c>
      <c r="AH195" s="265" t="str">
        <f t="shared" si="2166"/>
        <v/>
      </c>
      <c r="AI195" s="265">
        <f>IF(OR(Is_Loading,LEN($A195)=0),"",SWDATA!AB180)</f>
        <v>0</v>
      </c>
      <c r="AJ195" s="266">
        <f>IF(OR(Is_Loading,LEN($A195)=0),"",SWDATA!AC180)</f>
        <v>0</v>
      </c>
      <c r="AK195" s="266">
        <f>IF(OR(Is_Loading,LEN($A195)=0),"",SWDATA!AD180)</f>
        <v>0</v>
      </c>
      <c r="AL195" s="265" t="str">
        <f t="shared" si="2167"/>
        <v/>
      </c>
      <c r="AM195" s="265">
        <f>IF(OR(Is_Loading,LEN($A195)=0),"",SWDATA!AF180)</f>
        <v>0</v>
      </c>
      <c r="AN195" s="266">
        <f>IF(OR(Is_Loading,LEN($A195)=0),"",SWDATA!AG180)</f>
        <v>0</v>
      </c>
      <c r="AO195" s="320">
        <f>IF(OR(Is_Loading,LEN($A195)=0),"",SWDATA!AH180)</f>
        <v>0</v>
      </c>
      <c r="AP195" s="317" t="str">
        <f t="shared" si="2168"/>
        <v/>
      </c>
      <c r="AQ195" s="265">
        <f>IF(OR(Is_Loading,LEN($A195)=0),"",SWDATA!AJ180)</f>
        <v>0</v>
      </c>
      <c r="AR195" s="266">
        <f>IF(OR(Is_Loading,LEN($A195)=0),"",SWDATA!AK180)</f>
        <v>0</v>
      </c>
      <c r="AS195" s="266">
        <f>IF(OR(Is_Loading,LEN($A195)=0),"",SWDATA!AL180)</f>
        <v>0</v>
      </c>
      <c r="AT195" s="265" t="str">
        <f t="shared" si="2169"/>
        <v/>
      </c>
      <c r="AU195" s="265">
        <f>IF(OR(Is_Loading,LEN($A195)=0),"",SWDATA!AN180)</f>
        <v>0</v>
      </c>
      <c r="AV195" s="266">
        <f>IF(OR(Is_Loading,LEN($A195)=0),"",SWDATA!AO180)</f>
        <v>0</v>
      </c>
      <c r="AW195" s="266">
        <f>IF(OR(Is_Loading,LEN($A195)=0),"",SWDATA!AP180)</f>
        <v>0</v>
      </c>
      <c r="AX195" s="265" t="str">
        <f t="shared" si="2170"/>
        <v/>
      </c>
      <c r="AY195" s="265">
        <f>IF(OR(Is_Loading,LEN($A195)=0),"",SWDATA!AR180)</f>
        <v>0</v>
      </c>
      <c r="AZ195" s="266">
        <f>IF(OR(Is_Loading,LEN($A195)=0),"",SWDATA!AS180)</f>
        <v>0</v>
      </c>
      <c r="BA195" s="266">
        <f>IF(OR(Is_Loading,LEN($A195)=0),"",SWDATA!AT180)</f>
        <v>0</v>
      </c>
      <c r="BB195" s="265" t="str">
        <f t="shared" si="2171"/>
        <v/>
      </c>
      <c r="BC195" s="265">
        <f>IF(OR(Is_Loading,LEN($A195)=0),"",SWDATA!AV180)</f>
        <v>0</v>
      </c>
      <c r="BD195" s="266">
        <f>IF(OR(Is_Loading,LEN($A195)=0),"",SWDATA!AW180)</f>
        <v>0</v>
      </c>
      <c r="BE195" s="320">
        <f>IF(OR(Is_Loading,LEN($A195)=0),"",SWDATA!AX180)</f>
        <v>0</v>
      </c>
      <c r="BF195" s="317" t="str">
        <f t="shared" si="2172"/>
        <v/>
      </c>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s="201"/>
      <c r="CO195" s="201"/>
      <c r="CP195" s="201"/>
      <c r="CQ195" s="201"/>
      <c r="CR195" s="201"/>
      <c r="CS195" s="201"/>
      <c r="CT195" s="201"/>
      <c r="CU195" s="201"/>
      <c r="CV195" s="201"/>
      <c r="CW195" s="201"/>
      <c r="CX195" s="201"/>
      <c r="CY195" s="201"/>
      <c r="CZ195" s="201"/>
      <c r="DA195" s="201"/>
      <c r="DB195" s="201"/>
      <c r="DC195" s="201"/>
      <c r="DD195" s="201"/>
      <c r="DE195" s="201"/>
      <c r="DF195" s="201"/>
      <c r="DG195" s="201"/>
      <c r="DH195" s="201"/>
      <c r="DI195" s="201"/>
      <c r="DJ195" s="201"/>
      <c r="DK195" s="201"/>
      <c r="DL195" s="201"/>
      <c r="DM195" s="201"/>
      <c r="DN195" s="201"/>
      <c r="DO195" s="374"/>
      <c r="DP195" s="374"/>
      <c r="DQ195" s="374"/>
      <c r="DR195" s="374"/>
      <c r="DS195" s="361"/>
      <c r="DT195" s="361"/>
      <c r="DU195" s="364">
        <f t="shared" ref="DU195" si="2721">COLUMN(W193)</f>
        <v>23</v>
      </c>
      <c r="DV195" s="364">
        <f t="shared" ref="DV195" si="2722">SUM(DU195)+DV196+1</f>
        <v>24</v>
      </c>
      <c r="DW195" s="364">
        <f t="shared" ref="DW195" si="2723">SUM(DV195)+DW196+1</f>
        <v>25</v>
      </c>
      <c r="DX195" s="364">
        <f t="shared" ref="DX195" si="2724">SUM(DW195)+DX196+1</f>
        <v>27</v>
      </c>
      <c r="DY195" s="364">
        <f t="shared" ref="DY195" si="2725">SUM(DX195)+DY196+1</f>
        <v>28</v>
      </c>
      <c r="DZ195" s="364">
        <f t="shared" ref="DZ195" si="2726">SUM(DY195)+DZ196+1</f>
        <v>29</v>
      </c>
      <c r="EA195" s="364">
        <f t="shared" ref="EA195" si="2727">SUM(DZ195)+EA196+1</f>
        <v>31</v>
      </c>
      <c r="EB195" s="364">
        <f t="shared" ref="EB195" si="2728">SUM(EA195)+EB196+1</f>
        <v>32</v>
      </c>
      <c r="EC195" s="364">
        <f t="shared" ref="EC195" si="2729">SUM(EB195)+EC196+1</f>
        <v>33</v>
      </c>
      <c r="ED195" s="364">
        <f t="shared" ref="ED195" si="2730">SUM(EC195)+ED196+1</f>
        <v>35</v>
      </c>
      <c r="EE195" s="364">
        <f t="shared" ref="EE195" si="2731">SUM(ED195)+EE196+1</f>
        <v>36</v>
      </c>
      <c r="EF195" s="364">
        <f t="shared" ref="EF195" si="2732">SUM(EE195)+EF196+1</f>
        <v>37</v>
      </c>
      <c r="EG195" s="364">
        <f t="shared" ref="EG195" si="2733">SUM(EF195)+EG196+1</f>
        <v>39</v>
      </c>
      <c r="EH195" s="364">
        <f t="shared" ref="EH195" si="2734">SUM(EG195)+EH196+1</f>
        <v>40</v>
      </c>
      <c r="EI195" s="364">
        <f t="shared" ref="EI195" si="2735">SUM(EH195)+EI196+1</f>
        <v>41</v>
      </c>
      <c r="EJ195" s="364">
        <f t="shared" ref="EJ195" si="2736">SUM(EI195)+EJ196+1</f>
        <v>43</v>
      </c>
      <c r="EK195" s="364">
        <f t="shared" ref="EK195" si="2737">SUM(EJ195)+EK196+1</f>
        <v>44</v>
      </c>
      <c r="EL195" s="364">
        <f t="shared" ref="EL195" si="2738">SUM(EK195)+EL196+1</f>
        <v>45</v>
      </c>
      <c r="EM195" s="364">
        <f t="shared" ref="EM195" si="2739">SUM(EL195)+EM196+1</f>
        <v>47</v>
      </c>
      <c r="EN195" s="364">
        <f t="shared" ref="EN195" si="2740">SUM(EM195)+EN196+1</f>
        <v>48</v>
      </c>
      <c r="EO195" s="364">
        <f t="shared" ref="EO195" si="2741">SUM(EN195)+EO196+1</f>
        <v>49</v>
      </c>
      <c r="EP195" s="364">
        <f t="shared" ref="EP195" si="2742">SUM(EO195)+EP196+1</f>
        <v>51</v>
      </c>
      <c r="EQ195" s="364">
        <f t="shared" ref="EQ195" si="2743">SUM(EP195)+EQ196+1</f>
        <v>52</v>
      </c>
      <c r="ER195" s="364">
        <f t="shared" ref="ER195" si="2744">SUM(EQ195)+ER196+1</f>
        <v>53</v>
      </c>
      <c r="ES195" s="364">
        <f t="shared" ref="ES195" si="2745">SUM(ER195)+ES196+1</f>
        <v>55</v>
      </c>
      <c r="ET195" s="364">
        <f t="shared" ref="ET195" si="2746">SUM(ES195)+ET196+1</f>
        <v>56</v>
      </c>
      <c r="EU195" s="364">
        <f t="shared" ref="EU195" si="2747">SUM(ET195)+EU196+1</f>
        <v>57</v>
      </c>
      <c r="EV195" s="364">
        <f t="shared" ref="EV195" si="2748">SUM(EU195)+EV196+1</f>
        <v>59</v>
      </c>
      <c r="EW195" s="364">
        <f t="shared" ref="EW195" si="2749">SUM(EV195)+EW196+1</f>
        <v>60</v>
      </c>
      <c r="EX195" s="364">
        <f t="shared" ref="EX195" si="2750">SUM(EW195)+EX196+1</f>
        <v>61</v>
      </c>
      <c r="EY195" s="364">
        <f t="shared" ref="EY195" si="2751">SUM(EX195)+EY196+1</f>
        <v>63</v>
      </c>
      <c r="EZ195" s="364">
        <f t="shared" ref="EZ195" si="2752">SUM(EY195)+EZ196+1</f>
        <v>64</v>
      </c>
      <c r="FA195" s="364">
        <f t="shared" ref="FA195" si="2753">SUM(EZ195)+FA196+1</f>
        <v>65</v>
      </c>
      <c r="FB195" s="364">
        <f t="shared" ref="FB195" si="2754">SUM(FA195)+FB196+1</f>
        <v>67</v>
      </c>
      <c r="FC195" s="364">
        <f t="shared" ref="FC195" si="2755">SUM(FB195)+FC196+1</f>
        <v>68</v>
      </c>
      <c r="FD195" s="364">
        <f t="shared" ref="FD195" si="2756">SUM(FC195)+FD196+1</f>
        <v>69</v>
      </c>
      <c r="FE195" s="361"/>
      <c r="FF195" s="361"/>
      <c r="FG195" s="361"/>
      <c r="FH195" s="361"/>
      <c r="FI195" s="361"/>
      <c r="FJ195" s="361"/>
      <c r="FK195" s="361"/>
      <c r="FL195" s="361"/>
      <c r="FM195" s="361"/>
      <c r="FN195" s="361"/>
      <c r="FO195" s="361"/>
      <c r="FP195" s="361"/>
      <c r="FQ195" s="361"/>
      <c r="FR195" s="361"/>
      <c r="FS195" s="361"/>
      <c r="FT195" s="361"/>
      <c r="FU195" s="361"/>
      <c r="FV195" s="361"/>
      <c r="FW195" s="361"/>
      <c r="FX195" s="361"/>
      <c r="FY195" s="361"/>
      <c r="FZ195" s="361"/>
      <c r="GA195" s="361"/>
      <c r="GB195" s="361"/>
      <c r="GC195" s="361"/>
      <c r="GD195" s="361"/>
      <c r="GE195" s="361"/>
      <c r="GF195" s="361"/>
      <c r="GG195" s="297"/>
      <c r="GH195" s="297"/>
      <c r="GI195" s="297"/>
      <c r="GJ195" s="297"/>
      <c r="GK195" s="297"/>
      <c r="GL195" s="297"/>
      <c r="GM195" s="297"/>
      <c r="GN195" s="297"/>
      <c r="GO195" s="297"/>
      <c r="GP195" s="297"/>
      <c r="GQ195" s="297"/>
      <c r="GR195" s="297"/>
      <c r="GS195" s="297"/>
      <c r="GT195" s="297"/>
      <c r="GU195" s="297"/>
      <c r="GV195" s="297"/>
      <c r="GW195" s="297"/>
      <c r="GX195" s="297"/>
      <c r="GY195" s="297"/>
      <c r="GZ195" s="297"/>
    </row>
    <row r="196" spans="1:211" s="347" customFormat="1" ht="15" customHeight="1" thickBot="1" x14ac:dyDescent="0.25">
      <c r="A196" s="192">
        <f>SWDATA!O181</f>
        <v>0</v>
      </c>
      <c r="B196" s="192">
        <f>SWDATA!M181</f>
        <v>0</v>
      </c>
      <c r="C196" s="201">
        <f>IF(AND(SWDATA!M181=1,SWDATA!Q181="promotions"),SWDATA!P181,0)</f>
        <v>0</v>
      </c>
      <c r="D196" s="200">
        <f>ROW(SWDATA!M181)</f>
        <v>181</v>
      </c>
      <c r="E196" s="202">
        <f ca="1">IF(AND(B196=1,UPPER(HLOOKUP(D196,'Metrics &amp; Attributes View'!$13:$31,19,0))="SBOM"),1,0)</f>
        <v>0</v>
      </c>
      <c r="F196" s="203">
        <f t="shared" si="2161"/>
        <v>1</v>
      </c>
      <c r="G196" s="192" t="str">
        <f t="shared" si="2162"/>
        <v/>
      </c>
      <c r="H196" s="204"/>
      <c r="I196" s="382"/>
      <c r="J196" s="237">
        <f t="shared" si="2163"/>
        <v>0</v>
      </c>
      <c r="K196" s="238" t="str">
        <f t="shared" si="2164"/>
        <v/>
      </c>
      <c r="L196" s="338"/>
      <c r="M196" s="342"/>
      <c r="N196" s="336" t="str">
        <f>IF(LEN(SWDATA!F181)=0,"",N195)</f>
        <v/>
      </c>
      <c r="O196" s="295" t="str">
        <f>IF(LEN(SWDATA!G181)=0,"",O195)</f>
        <v/>
      </c>
      <c r="P196" s="296" t="str">
        <f>IF(LEN(SWDATA!C181)=0,"",SWDATA!C181)</f>
        <v/>
      </c>
      <c r="Q196" s="310" t="str">
        <f t="shared" si="2120"/>
        <v/>
      </c>
      <c r="R196" s="223" t="s">
        <v>262</v>
      </c>
      <c r="S196" s="224" t="s">
        <v>579</v>
      </c>
      <c r="T196" s="224"/>
      <c r="U196" s="263" t="s">
        <v>591</v>
      </c>
      <c r="V196" s="205" t="s">
        <v>221</v>
      </c>
      <c r="W196" s="265">
        <f>IF(OR(Is_Loading,LEN($A196)=0),"",SWDATA!P181)</f>
        <v>0</v>
      </c>
      <c r="X196" s="266">
        <f>IF(OR(Is_Loading,LEN($A196)=0),"",SWDATA!Q181)</f>
        <v>0</v>
      </c>
      <c r="Y196" s="266">
        <f>IF(OR(Is_Loading,LEN($A196)=0),"",SWDATA!R181)</f>
        <v>0</v>
      </c>
      <c r="Z196" s="265" t="str">
        <f t="shared" si="2720"/>
        <v/>
      </c>
      <c r="AA196" s="265">
        <f>IF(OR(Is_Loading,LEN($A196)=0),"",SWDATA!T181)</f>
        <v>0</v>
      </c>
      <c r="AB196" s="266">
        <f>IF(OR(Is_Loading,LEN($A196)=0),"",SWDATA!U181)</f>
        <v>0</v>
      </c>
      <c r="AC196" s="266">
        <f>IF(OR(Is_Loading,LEN($A196)=0),"",SWDATA!V181)</f>
        <v>0</v>
      </c>
      <c r="AD196" s="265" t="str">
        <f t="shared" si="2165"/>
        <v/>
      </c>
      <c r="AE196" s="265">
        <f>IF(OR(Is_Loading,LEN($A196)=0),"",SWDATA!X181)</f>
        <v>0</v>
      </c>
      <c r="AF196" s="266">
        <f>IF(OR(Is_Loading,LEN($A196)=0),"",SWDATA!Y181)</f>
        <v>0</v>
      </c>
      <c r="AG196" s="266">
        <f>IF(OR(Is_Loading,LEN($A196)=0),"",SWDATA!Z181)</f>
        <v>0</v>
      </c>
      <c r="AH196" s="265" t="str">
        <f t="shared" si="2166"/>
        <v/>
      </c>
      <c r="AI196" s="265">
        <f>IF(OR(Is_Loading,LEN($A196)=0),"",SWDATA!AB181)</f>
        <v>0</v>
      </c>
      <c r="AJ196" s="266">
        <f>IF(OR(Is_Loading,LEN($A196)=0),"",SWDATA!AC181)</f>
        <v>0</v>
      </c>
      <c r="AK196" s="266">
        <f>IF(OR(Is_Loading,LEN($A196)=0),"",SWDATA!AD181)</f>
        <v>0</v>
      </c>
      <c r="AL196" s="265" t="str">
        <f t="shared" si="2167"/>
        <v/>
      </c>
      <c r="AM196" s="265">
        <f>IF(OR(Is_Loading,LEN($A196)=0),"",SWDATA!AF181)</f>
        <v>0</v>
      </c>
      <c r="AN196" s="266">
        <f>IF(OR(Is_Loading,LEN($A196)=0),"",SWDATA!AG181)</f>
        <v>0</v>
      </c>
      <c r="AO196" s="320">
        <f>IF(OR(Is_Loading,LEN($A196)=0),"",SWDATA!AH181)</f>
        <v>0</v>
      </c>
      <c r="AP196" s="317" t="str">
        <f t="shared" si="2168"/>
        <v/>
      </c>
      <c r="AQ196" s="265">
        <f>IF(OR(Is_Loading,LEN($A196)=0),"",SWDATA!AJ181)</f>
        <v>0</v>
      </c>
      <c r="AR196" s="266">
        <f>IF(OR(Is_Loading,LEN($A196)=0),"",SWDATA!AK181)</f>
        <v>0</v>
      </c>
      <c r="AS196" s="266">
        <f>IF(OR(Is_Loading,LEN($A196)=0),"",SWDATA!AL181)</f>
        <v>0</v>
      </c>
      <c r="AT196" s="265" t="str">
        <f t="shared" si="2169"/>
        <v/>
      </c>
      <c r="AU196" s="265">
        <f>IF(OR(Is_Loading,LEN($A196)=0),"",SWDATA!AN181)</f>
        <v>0</v>
      </c>
      <c r="AV196" s="266">
        <f>IF(OR(Is_Loading,LEN($A196)=0),"",SWDATA!AO181)</f>
        <v>0</v>
      </c>
      <c r="AW196" s="266">
        <f>IF(OR(Is_Loading,LEN($A196)=0),"",SWDATA!AP181)</f>
        <v>0</v>
      </c>
      <c r="AX196" s="265" t="str">
        <f t="shared" si="2170"/>
        <v/>
      </c>
      <c r="AY196" s="265">
        <f>IF(OR(Is_Loading,LEN($A196)=0),"",SWDATA!AR181)</f>
        <v>0</v>
      </c>
      <c r="AZ196" s="266">
        <f>IF(OR(Is_Loading,LEN($A196)=0),"",SWDATA!AS181)</f>
        <v>0</v>
      </c>
      <c r="BA196" s="266">
        <f>IF(OR(Is_Loading,LEN($A196)=0),"",SWDATA!AT181)</f>
        <v>0</v>
      </c>
      <c r="BB196" s="265" t="str">
        <f t="shared" si="2171"/>
        <v/>
      </c>
      <c r="BC196" s="265">
        <f>IF(OR(Is_Loading,LEN($A196)=0),"",SWDATA!AV181)</f>
        <v>0</v>
      </c>
      <c r="BD196" s="266">
        <f>IF(OR(Is_Loading,LEN($A196)=0),"",SWDATA!AW181)</f>
        <v>0</v>
      </c>
      <c r="BE196" s="320">
        <f>IF(OR(Is_Loading,LEN($A196)=0),"",SWDATA!AX181)</f>
        <v>0</v>
      </c>
      <c r="BF196" s="317" t="str">
        <f t="shared" si="2172"/>
        <v/>
      </c>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s="201"/>
      <c r="CO196" s="201"/>
      <c r="CP196" s="201"/>
      <c r="CQ196" s="201"/>
      <c r="CR196" s="201"/>
      <c r="CS196" s="201"/>
      <c r="CT196" s="201"/>
      <c r="CU196" s="201"/>
      <c r="CV196" s="201"/>
      <c r="CW196" s="201"/>
      <c r="CX196" s="201"/>
      <c r="CY196" s="201"/>
      <c r="CZ196" s="201"/>
      <c r="DA196" s="201"/>
      <c r="DB196" s="201"/>
      <c r="DC196" s="201"/>
      <c r="DD196" s="201"/>
      <c r="DE196" s="201"/>
      <c r="DF196" s="201"/>
      <c r="DG196" s="201"/>
      <c r="DH196" s="201"/>
      <c r="DI196" s="201"/>
      <c r="DJ196" s="201"/>
      <c r="DK196" s="201"/>
      <c r="DL196" s="201"/>
      <c r="DM196" s="201"/>
      <c r="DN196" s="201"/>
      <c r="DO196" s="374"/>
      <c r="DP196" s="374"/>
      <c r="DQ196" s="374"/>
      <c r="DR196" s="374"/>
      <c r="DS196" s="361"/>
      <c r="DT196" s="375"/>
      <c r="DU196" s="364"/>
      <c r="DV196" s="364"/>
      <c r="DW196" s="364"/>
      <c r="DX196" s="364">
        <v>1</v>
      </c>
      <c r="DY196" s="364">
        <f t="shared" ref="DY196:DY198" si="2757">DV196</f>
        <v>0</v>
      </c>
      <c r="DZ196" s="364">
        <f t="shared" ref="DZ196:DZ198" si="2758">DW196</f>
        <v>0</v>
      </c>
      <c r="EA196" s="364">
        <f t="shared" ref="EA196:EA198" si="2759">DX196</f>
        <v>1</v>
      </c>
      <c r="EB196" s="364">
        <f t="shared" ref="EB196:EB198" si="2760">DY196</f>
        <v>0</v>
      </c>
      <c r="EC196" s="364">
        <f t="shared" ref="EC196:EC198" si="2761">DZ196</f>
        <v>0</v>
      </c>
      <c r="ED196" s="364">
        <f t="shared" ref="ED196:ED198" si="2762">EA196</f>
        <v>1</v>
      </c>
      <c r="EE196" s="364">
        <f t="shared" ref="EE196:EE198" si="2763">EB196</f>
        <v>0</v>
      </c>
      <c r="EF196" s="364">
        <f t="shared" ref="EF196:EF198" si="2764">EC196</f>
        <v>0</v>
      </c>
      <c r="EG196" s="364">
        <f t="shared" ref="EG196:EG198" si="2765">ED196</f>
        <v>1</v>
      </c>
      <c r="EH196" s="364">
        <f t="shared" ref="EH196:EH198" si="2766">EE196</f>
        <v>0</v>
      </c>
      <c r="EI196" s="364">
        <f t="shared" ref="EI196:EI198" si="2767">EF196</f>
        <v>0</v>
      </c>
      <c r="EJ196" s="364">
        <f t="shared" ref="EJ196:EJ198" si="2768">EG196</f>
        <v>1</v>
      </c>
      <c r="EK196" s="364">
        <f t="shared" ref="EK196:EK198" si="2769">EH196</f>
        <v>0</v>
      </c>
      <c r="EL196" s="364">
        <f t="shared" ref="EL196:EL198" si="2770">EI196</f>
        <v>0</v>
      </c>
      <c r="EM196" s="364">
        <f t="shared" ref="EM196:EM198" si="2771">EJ196</f>
        <v>1</v>
      </c>
      <c r="EN196" s="364">
        <f t="shared" ref="EN196:EN198" si="2772">EK196</f>
        <v>0</v>
      </c>
      <c r="EO196" s="364">
        <f t="shared" ref="EO196:EO198" si="2773">EL196</f>
        <v>0</v>
      </c>
      <c r="EP196" s="364">
        <f t="shared" ref="EP196:EP198" si="2774">EM196</f>
        <v>1</v>
      </c>
      <c r="EQ196" s="364">
        <f t="shared" ref="EQ196:EQ198" si="2775">EN196</f>
        <v>0</v>
      </c>
      <c r="ER196" s="364">
        <f t="shared" ref="ER196:ER198" si="2776">EO196</f>
        <v>0</v>
      </c>
      <c r="ES196" s="364">
        <f t="shared" ref="ES196:ES198" si="2777">EP196</f>
        <v>1</v>
      </c>
      <c r="ET196" s="364">
        <f t="shared" ref="ET196:ET198" si="2778">EQ196</f>
        <v>0</v>
      </c>
      <c r="EU196" s="364">
        <f t="shared" ref="EU196:EU198" si="2779">ER196</f>
        <v>0</v>
      </c>
      <c r="EV196" s="364">
        <f t="shared" ref="EV196:EV198" si="2780">ES196</f>
        <v>1</v>
      </c>
      <c r="EW196" s="364">
        <f t="shared" ref="EW196:EW198" si="2781">ET196</f>
        <v>0</v>
      </c>
      <c r="EX196" s="364">
        <f t="shared" ref="EX196:EX198" si="2782">EU196</f>
        <v>0</v>
      </c>
      <c r="EY196" s="364">
        <f t="shared" ref="EY196:EY198" si="2783">EV196</f>
        <v>1</v>
      </c>
      <c r="EZ196" s="364">
        <f t="shared" ref="EZ196:EZ198" si="2784">EW196</f>
        <v>0</v>
      </c>
      <c r="FA196" s="364">
        <f t="shared" ref="FA196:FA198" si="2785">EX196</f>
        <v>0</v>
      </c>
      <c r="FB196" s="364">
        <f t="shared" ref="FB196:FB198" si="2786">EY196</f>
        <v>1</v>
      </c>
      <c r="FC196" s="364">
        <f t="shared" ref="FC196:FC198" si="2787">EZ196</f>
        <v>0</v>
      </c>
      <c r="FD196" s="364">
        <f t="shared" ref="FD196:FD198" si="2788">FA196</f>
        <v>0</v>
      </c>
      <c r="FE196" s="377"/>
      <c r="FF196" s="361"/>
      <c r="FG196" s="361"/>
      <c r="FH196" s="361"/>
      <c r="FI196" s="361"/>
      <c r="FJ196" s="361"/>
      <c r="FK196" s="361"/>
      <c r="FL196" s="361"/>
      <c r="FM196" s="361"/>
      <c r="FN196" s="361"/>
      <c r="FO196" s="361"/>
      <c r="FP196" s="361"/>
      <c r="FQ196" s="361"/>
      <c r="FR196" s="361"/>
      <c r="FS196" s="361"/>
      <c r="FT196" s="361"/>
      <c r="FU196" s="361"/>
      <c r="FV196" s="361"/>
      <c r="FW196" s="361"/>
      <c r="FX196" s="361"/>
      <c r="FY196" s="361"/>
      <c r="FZ196" s="361"/>
      <c r="GA196" s="361"/>
      <c r="GB196" s="361"/>
      <c r="GC196" s="361"/>
      <c r="GD196" s="361"/>
      <c r="GE196" s="361"/>
      <c r="GF196" s="361"/>
      <c r="GG196" s="297"/>
      <c r="GH196" s="297"/>
      <c r="GI196" s="297"/>
      <c r="GJ196" s="297"/>
      <c r="GK196" s="297"/>
      <c r="GL196" s="297"/>
      <c r="GM196" s="297"/>
      <c r="GN196" s="297"/>
      <c r="GO196" s="297"/>
      <c r="GP196" s="297"/>
      <c r="GQ196" s="297"/>
      <c r="GR196" s="297"/>
      <c r="GS196" s="297"/>
      <c r="GT196" s="297"/>
      <c r="GU196" s="297"/>
      <c r="GV196" s="297"/>
      <c r="GW196" s="297"/>
      <c r="GX196" s="297"/>
      <c r="GY196" s="297"/>
      <c r="GZ196" s="297"/>
      <c r="HA196" s="297"/>
      <c r="HB196" s="297"/>
      <c r="HC196" s="297"/>
    </row>
    <row r="197" spans="1:211" s="347" customFormat="1" ht="15" customHeight="1" thickTop="1" x14ac:dyDescent="0.2">
      <c r="A197" s="192">
        <f>SWDATA!O182</f>
        <v>0</v>
      </c>
      <c r="B197" s="192">
        <f>SWDATA!M182</f>
        <v>0</v>
      </c>
      <c r="C197" s="201">
        <f>IF(AND(SWDATA!M182=1,SWDATA!Q182="promotions"),SWDATA!P182,0)</f>
        <v>0</v>
      </c>
      <c r="D197" s="200">
        <f>ROW(SWDATA!M182)</f>
        <v>182</v>
      </c>
      <c r="E197" s="202">
        <f t="shared" ref="E197:E200" si="2789">B197</f>
        <v>0</v>
      </c>
      <c r="F197" s="203">
        <f t="shared" si="2161"/>
        <v>1</v>
      </c>
      <c r="G197" s="192" t="str">
        <f t="shared" si="2162"/>
        <v/>
      </c>
      <c r="H197" s="204"/>
      <c r="I197" s="382"/>
      <c r="J197" s="237">
        <f t="shared" si="2163"/>
        <v>0</v>
      </c>
      <c r="K197" s="238" t="str">
        <f t="shared" si="2164"/>
        <v/>
      </c>
      <c r="L197" s="338"/>
      <c r="M197" s="341"/>
      <c r="N197" s="336" t="str">
        <f>IF(LEN(SWDATA!F182)=0,"",N196)</f>
        <v/>
      </c>
      <c r="O197" s="295" t="str">
        <f>IF(LEN(SWDATA!G182)=0,"",O196)</f>
        <v/>
      </c>
      <c r="P197" s="296" t="str">
        <f>IF(LEN(SWDATA!C182)=0,"",SWDATA!C182)</f>
        <v/>
      </c>
      <c r="Q197" s="310" t="str">
        <f t="shared" si="2120"/>
        <v/>
      </c>
      <c r="R197" s="223" t="s">
        <v>261</v>
      </c>
      <c r="S197" s="224" t="s">
        <v>485</v>
      </c>
      <c r="T197" s="224"/>
      <c r="U197" s="264" t="s">
        <v>581</v>
      </c>
      <c r="V197" s="205" t="s">
        <v>221</v>
      </c>
      <c r="W197" s="265">
        <f>IF(OR(Is_Loading,LEN($A197)=0),"",SWDATA!P182)</f>
        <v>0</v>
      </c>
      <c r="X197" s="266">
        <f>IF(OR(Is_Loading,LEN($A197)=0),"",SWDATA!Q182)</f>
        <v>0</v>
      </c>
      <c r="Y197" s="266">
        <f>IF(OR(Is_Loading,LEN($A197)=0),"",SWDATA!R182)</f>
        <v>0</v>
      </c>
      <c r="Z197" s="265" t="str">
        <f t="shared" ref="Z197" si="2790">IF($A197=0,"",CHOOSE($F197,SUM(W197:Y197),SUM(W197:Y197)/3,Y197))</f>
        <v/>
      </c>
      <c r="AA197" s="265">
        <f>IF(OR(Is_Loading,LEN($A197)=0),"",SWDATA!T182)</f>
        <v>0</v>
      </c>
      <c r="AB197" s="266">
        <f>IF(OR(Is_Loading,LEN($A197)=0),"",SWDATA!U182)</f>
        <v>0</v>
      </c>
      <c r="AC197" s="266">
        <f>IF(OR(Is_Loading,LEN($A197)=0),"",SWDATA!V182)</f>
        <v>0</v>
      </c>
      <c r="AD197" s="265" t="str">
        <f t="shared" si="2165"/>
        <v/>
      </c>
      <c r="AE197" s="265">
        <f>IF(OR(Is_Loading,LEN($A197)=0),"",SWDATA!X182)</f>
        <v>0</v>
      </c>
      <c r="AF197" s="266">
        <f>IF(OR(Is_Loading,LEN($A197)=0),"",SWDATA!Y182)</f>
        <v>0</v>
      </c>
      <c r="AG197" s="266">
        <f>IF(OR(Is_Loading,LEN($A197)=0),"",SWDATA!Z182)</f>
        <v>0</v>
      </c>
      <c r="AH197" s="265" t="str">
        <f t="shared" si="2166"/>
        <v/>
      </c>
      <c r="AI197" s="265">
        <f>IF(OR(Is_Loading,LEN($A197)=0),"",SWDATA!AB182)</f>
        <v>0</v>
      </c>
      <c r="AJ197" s="266">
        <f>IF(OR(Is_Loading,LEN($A197)=0),"",SWDATA!AC182)</f>
        <v>0</v>
      </c>
      <c r="AK197" s="266">
        <f>IF(OR(Is_Loading,LEN($A197)=0),"",SWDATA!AD182)</f>
        <v>0</v>
      </c>
      <c r="AL197" s="265" t="str">
        <f t="shared" si="2167"/>
        <v/>
      </c>
      <c r="AM197" s="265">
        <f>IF(OR(Is_Loading,LEN($A197)=0),"",SWDATA!AF182)</f>
        <v>0</v>
      </c>
      <c r="AN197" s="266">
        <f>IF(OR(Is_Loading,LEN($A197)=0),"",SWDATA!AG182)</f>
        <v>0</v>
      </c>
      <c r="AO197" s="320">
        <f>IF(OR(Is_Loading,LEN($A197)=0),"",SWDATA!AH182)</f>
        <v>0</v>
      </c>
      <c r="AP197" s="317" t="str">
        <f t="shared" si="2168"/>
        <v/>
      </c>
      <c r="AQ197" s="265">
        <f>IF(OR(Is_Loading,LEN($A197)=0),"",SWDATA!AJ182)</f>
        <v>0</v>
      </c>
      <c r="AR197" s="266">
        <f>IF(OR(Is_Loading,LEN($A197)=0),"",SWDATA!AK182)</f>
        <v>0</v>
      </c>
      <c r="AS197" s="266">
        <f>IF(OR(Is_Loading,LEN($A197)=0),"",SWDATA!AL182)</f>
        <v>0</v>
      </c>
      <c r="AT197" s="265" t="str">
        <f t="shared" si="2169"/>
        <v/>
      </c>
      <c r="AU197" s="265">
        <f>IF(OR(Is_Loading,LEN($A197)=0),"",SWDATA!AN182)</f>
        <v>0</v>
      </c>
      <c r="AV197" s="266">
        <f>IF(OR(Is_Loading,LEN($A197)=0),"",SWDATA!AO182)</f>
        <v>0</v>
      </c>
      <c r="AW197" s="266">
        <f>IF(OR(Is_Loading,LEN($A197)=0),"",SWDATA!AP182)</f>
        <v>0</v>
      </c>
      <c r="AX197" s="265" t="str">
        <f t="shared" si="2170"/>
        <v/>
      </c>
      <c r="AY197" s="265">
        <f>IF(OR(Is_Loading,LEN($A197)=0),"",SWDATA!AR182)</f>
        <v>0</v>
      </c>
      <c r="AZ197" s="266">
        <f>IF(OR(Is_Loading,LEN($A197)=0),"",SWDATA!AS182)</f>
        <v>0</v>
      </c>
      <c r="BA197" s="266">
        <f>IF(OR(Is_Loading,LEN($A197)=0),"",SWDATA!AT182)</f>
        <v>0</v>
      </c>
      <c r="BB197" s="265" t="str">
        <f t="shared" si="2171"/>
        <v/>
      </c>
      <c r="BC197" s="265">
        <f>IF(OR(Is_Loading,LEN($A197)=0),"",SWDATA!AV182)</f>
        <v>0</v>
      </c>
      <c r="BD197" s="266">
        <f>IF(OR(Is_Loading,LEN($A197)=0),"",SWDATA!AW182)</f>
        <v>0</v>
      </c>
      <c r="BE197" s="320">
        <f>IF(OR(Is_Loading,LEN($A197)=0),"",SWDATA!AX182)</f>
        <v>0</v>
      </c>
      <c r="BF197" s="317" t="str">
        <f t="shared" si="2172"/>
        <v/>
      </c>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s="201"/>
      <c r="CO197" s="201"/>
      <c r="CP197" s="201"/>
      <c r="CQ197" s="201"/>
      <c r="CR197" s="201"/>
      <c r="CS197" s="201"/>
      <c r="CT197" s="201"/>
      <c r="CU197" s="201"/>
      <c r="CV197" s="201"/>
      <c r="CW197" s="201"/>
      <c r="CX197" s="201"/>
      <c r="CY197" s="201"/>
      <c r="CZ197" s="201"/>
      <c r="DA197" s="201"/>
      <c r="DB197" s="201"/>
      <c r="DC197" s="201"/>
      <c r="DD197" s="201"/>
      <c r="DE197" s="201"/>
      <c r="DF197" s="201"/>
      <c r="DG197" s="201"/>
      <c r="DH197" s="201"/>
      <c r="DI197" s="201"/>
      <c r="DJ197" s="201"/>
      <c r="DK197" s="201"/>
      <c r="DL197" s="201"/>
      <c r="DM197" s="201"/>
      <c r="DN197" s="201"/>
      <c r="DO197" s="374"/>
      <c r="DP197" s="374"/>
      <c r="DQ197" s="374"/>
      <c r="DR197" s="374"/>
      <c r="DS197" s="361"/>
      <c r="DT197" s="361"/>
      <c r="DU197" s="364"/>
      <c r="DV197" s="364"/>
      <c r="DW197" s="364"/>
      <c r="DX197" s="364">
        <v>1</v>
      </c>
      <c r="DY197" s="364">
        <f t="shared" si="2757"/>
        <v>0</v>
      </c>
      <c r="DZ197" s="364">
        <f t="shared" si="2758"/>
        <v>0</v>
      </c>
      <c r="EA197" s="364">
        <f t="shared" si="2759"/>
        <v>1</v>
      </c>
      <c r="EB197" s="364">
        <f t="shared" si="2760"/>
        <v>0</v>
      </c>
      <c r="EC197" s="364">
        <f t="shared" si="2761"/>
        <v>0</v>
      </c>
      <c r="ED197" s="364">
        <f t="shared" si="2762"/>
        <v>1</v>
      </c>
      <c r="EE197" s="364">
        <f t="shared" si="2763"/>
        <v>0</v>
      </c>
      <c r="EF197" s="364">
        <f t="shared" si="2764"/>
        <v>0</v>
      </c>
      <c r="EG197" s="364">
        <f t="shared" si="2765"/>
        <v>1</v>
      </c>
      <c r="EH197" s="364">
        <f t="shared" si="2766"/>
        <v>0</v>
      </c>
      <c r="EI197" s="364">
        <f t="shared" si="2767"/>
        <v>0</v>
      </c>
      <c r="EJ197" s="364">
        <f t="shared" si="2768"/>
        <v>1</v>
      </c>
      <c r="EK197" s="364">
        <f t="shared" si="2769"/>
        <v>0</v>
      </c>
      <c r="EL197" s="364">
        <f t="shared" si="2770"/>
        <v>0</v>
      </c>
      <c r="EM197" s="364">
        <f t="shared" si="2771"/>
        <v>1</v>
      </c>
      <c r="EN197" s="364">
        <f t="shared" si="2772"/>
        <v>0</v>
      </c>
      <c r="EO197" s="364">
        <f t="shared" si="2773"/>
        <v>0</v>
      </c>
      <c r="EP197" s="364">
        <f t="shared" si="2774"/>
        <v>1</v>
      </c>
      <c r="EQ197" s="364">
        <f t="shared" si="2775"/>
        <v>0</v>
      </c>
      <c r="ER197" s="364">
        <f t="shared" si="2776"/>
        <v>0</v>
      </c>
      <c r="ES197" s="364">
        <f t="shared" si="2777"/>
        <v>1</v>
      </c>
      <c r="ET197" s="364">
        <f t="shared" si="2778"/>
        <v>0</v>
      </c>
      <c r="EU197" s="364">
        <f t="shared" si="2779"/>
        <v>0</v>
      </c>
      <c r="EV197" s="364">
        <f t="shared" si="2780"/>
        <v>1</v>
      </c>
      <c r="EW197" s="364">
        <f t="shared" si="2781"/>
        <v>0</v>
      </c>
      <c r="EX197" s="364">
        <f t="shared" si="2782"/>
        <v>0</v>
      </c>
      <c r="EY197" s="364">
        <f t="shared" si="2783"/>
        <v>1</v>
      </c>
      <c r="EZ197" s="364">
        <f t="shared" si="2784"/>
        <v>0</v>
      </c>
      <c r="FA197" s="364">
        <f t="shared" si="2785"/>
        <v>0</v>
      </c>
      <c r="FB197" s="364">
        <f t="shared" si="2786"/>
        <v>1</v>
      </c>
      <c r="FC197" s="364">
        <f t="shared" si="2787"/>
        <v>0</v>
      </c>
      <c r="FD197" s="364">
        <f t="shared" si="2788"/>
        <v>0</v>
      </c>
      <c r="FE197" s="361"/>
      <c r="FF197" s="361"/>
      <c r="FG197" s="361"/>
      <c r="FH197" s="361"/>
      <c r="FI197" s="361"/>
      <c r="FJ197" s="361"/>
      <c r="FK197" s="361"/>
      <c r="FL197" s="361"/>
      <c r="FM197" s="361"/>
      <c r="FN197" s="361"/>
      <c r="FO197" s="361"/>
      <c r="FP197" s="361"/>
      <c r="FQ197" s="361"/>
      <c r="FR197" s="361"/>
      <c r="FS197" s="361"/>
      <c r="FT197" s="361"/>
      <c r="FU197" s="361"/>
      <c r="FV197" s="361"/>
      <c r="FW197" s="361"/>
      <c r="FX197" s="361"/>
      <c r="FY197" s="361"/>
      <c r="FZ197" s="361"/>
      <c r="GA197" s="361"/>
      <c r="GB197" s="361"/>
      <c r="GC197" s="361"/>
      <c r="GD197" s="361"/>
      <c r="GE197" s="361"/>
      <c r="GF197" s="361"/>
      <c r="GG197" s="297"/>
      <c r="GH197" s="297"/>
      <c r="GI197" s="297"/>
      <c r="GJ197" s="297"/>
      <c r="GK197" s="297"/>
      <c r="GL197" s="297"/>
      <c r="GM197" s="297"/>
      <c r="GN197" s="297"/>
      <c r="GO197" s="297"/>
      <c r="GP197" s="297"/>
      <c r="GQ197" s="297"/>
      <c r="GR197" s="297"/>
      <c r="GS197" s="297"/>
      <c r="GT197" s="297"/>
      <c r="GU197" s="297"/>
      <c r="GV197" s="297"/>
      <c r="GW197" s="297"/>
      <c r="GX197" s="297"/>
      <c r="GY197" s="297"/>
      <c r="GZ197" s="297"/>
    </row>
    <row r="198" spans="1:211" s="390" customFormat="1" ht="15" customHeight="1" thickBot="1" x14ac:dyDescent="0.25">
      <c r="A198" s="389">
        <f>SWDATA!O183</f>
        <v>0</v>
      </c>
      <c r="B198" s="389">
        <f>SWDATA!M183</f>
        <v>0</v>
      </c>
      <c r="C198" s="390">
        <f>IF(AND(SWDATA!M183=1,SWDATA!Q183="promotions"),SWDATA!P183,0)</f>
        <v>0</v>
      </c>
      <c r="D198" s="391">
        <f>ROW(SWDATA!M183)</f>
        <v>183</v>
      </c>
      <c r="E198" s="392">
        <f t="shared" si="2789"/>
        <v>0</v>
      </c>
      <c r="F198" s="393">
        <f t="shared" si="2161"/>
        <v>1</v>
      </c>
      <c r="G198" s="389" t="str">
        <f t="shared" si="2162"/>
        <v/>
      </c>
      <c r="H198" s="394"/>
      <c r="I198" s="395"/>
      <c r="J198" s="396">
        <f t="shared" si="2163"/>
        <v>0</v>
      </c>
      <c r="K198" s="397" t="str">
        <f t="shared" si="2164"/>
        <v/>
      </c>
      <c r="L198" s="398"/>
      <c r="M198" s="399"/>
      <c r="N198" s="400" t="str">
        <f>IF(LEN(SWDATA!F183)=0,"",N197)</f>
        <v/>
      </c>
      <c r="O198" s="401" t="str">
        <f>IF(LEN(SWDATA!G183)=0,"",O197)</f>
        <v/>
      </c>
      <c r="P198" s="402" t="str">
        <f>IF(LEN(SWDATA!C183)=0,"",SWDATA!C183)</f>
        <v/>
      </c>
      <c r="Q198" s="403" t="str">
        <f t="shared" si="2120"/>
        <v/>
      </c>
      <c r="R198" s="404" t="s">
        <v>261</v>
      </c>
      <c r="S198" s="405" t="s">
        <v>485</v>
      </c>
      <c r="T198" s="405"/>
      <c r="U198" s="406" t="s">
        <v>590</v>
      </c>
      <c r="V198" s="407" t="s">
        <v>221</v>
      </c>
      <c r="W198" s="408">
        <f>IF(OR(Is_Loading,LEN($A198)=0),"",SWDATA!P183)</f>
        <v>0</v>
      </c>
      <c r="X198" s="409">
        <f>IF(OR(Is_Loading,LEN($A198)=0),"",SWDATA!Q183)</f>
        <v>0</v>
      </c>
      <c r="Y198" s="409">
        <f>IF(OR(Is_Loading,LEN($A198)=0),"",SWDATA!R183)</f>
        <v>0</v>
      </c>
      <c r="Z198" s="408" t="str">
        <f t="shared" ref="Z198" si="2791">IF($A198=0,"",CHOOSE($F198,SUM(W198:Y198),SUM(W198:Y198)/3,Y198))</f>
        <v/>
      </c>
      <c r="AA198" s="408">
        <f>IF(OR(Is_Loading,LEN($A198)=0),"",SWDATA!T183)</f>
        <v>0</v>
      </c>
      <c r="AB198" s="409">
        <f>IF(OR(Is_Loading,LEN($A198)=0),"",SWDATA!U183)</f>
        <v>0</v>
      </c>
      <c r="AC198" s="409">
        <f>IF(OR(Is_Loading,LEN($A198)=0),"",SWDATA!V183)</f>
        <v>0</v>
      </c>
      <c r="AD198" s="408" t="str">
        <f t="shared" si="2165"/>
        <v/>
      </c>
      <c r="AE198" s="408">
        <f>IF(OR(Is_Loading,LEN($A198)=0),"",SWDATA!X183)</f>
        <v>0</v>
      </c>
      <c r="AF198" s="409">
        <f>IF(OR(Is_Loading,LEN($A198)=0),"",SWDATA!Y183)</f>
        <v>0</v>
      </c>
      <c r="AG198" s="409">
        <f>IF(OR(Is_Loading,LEN($A198)=0),"",SWDATA!Z183)</f>
        <v>0</v>
      </c>
      <c r="AH198" s="408" t="str">
        <f t="shared" si="2166"/>
        <v/>
      </c>
      <c r="AI198" s="408">
        <f>IF(OR(Is_Loading,LEN($A198)=0),"",SWDATA!AB183)</f>
        <v>0</v>
      </c>
      <c r="AJ198" s="409">
        <f>IF(OR(Is_Loading,LEN($A198)=0),"",SWDATA!AC183)</f>
        <v>0</v>
      </c>
      <c r="AK198" s="409">
        <f>IF(OR(Is_Loading,LEN($A198)=0),"",SWDATA!AD183)</f>
        <v>0</v>
      </c>
      <c r="AL198" s="408" t="str">
        <f t="shared" si="2167"/>
        <v/>
      </c>
      <c r="AM198" s="408">
        <f>IF(OR(Is_Loading,LEN($A198)=0),"",SWDATA!AF183)</f>
        <v>0</v>
      </c>
      <c r="AN198" s="409">
        <f>IF(OR(Is_Loading,LEN($A198)=0),"",SWDATA!AG183)</f>
        <v>0</v>
      </c>
      <c r="AO198" s="410">
        <f>IF(OR(Is_Loading,LEN($A198)=0),"",SWDATA!AH183)</f>
        <v>0</v>
      </c>
      <c r="AP198" s="411" t="str">
        <f t="shared" si="2168"/>
        <v/>
      </c>
      <c r="AQ198" s="408">
        <f>IF(OR(Is_Loading,LEN($A198)=0),"",SWDATA!AJ183)</f>
        <v>0</v>
      </c>
      <c r="AR198" s="409">
        <f>IF(OR(Is_Loading,LEN($A198)=0),"",SWDATA!AK183)</f>
        <v>0</v>
      </c>
      <c r="AS198" s="409">
        <f>IF(OR(Is_Loading,LEN($A198)=0),"",SWDATA!AL183)</f>
        <v>0</v>
      </c>
      <c r="AT198" s="408" t="str">
        <f t="shared" si="2169"/>
        <v/>
      </c>
      <c r="AU198" s="408">
        <f>IF(OR(Is_Loading,LEN($A198)=0),"",SWDATA!AN183)</f>
        <v>0</v>
      </c>
      <c r="AV198" s="409">
        <f>IF(OR(Is_Loading,LEN($A198)=0),"",SWDATA!AO183)</f>
        <v>0</v>
      </c>
      <c r="AW198" s="409">
        <f>IF(OR(Is_Loading,LEN($A198)=0),"",SWDATA!AP183)</f>
        <v>0</v>
      </c>
      <c r="AX198" s="408" t="str">
        <f t="shared" si="2170"/>
        <v/>
      </c>
      <c r="AY198" s="408">
        <f>IF(OR(Is_Loading,LEN($A198)=0),"",SWDATA!AR183)</f>
        <v>0</v>
      </c>
      <c r="AZ198" s="409">
        <f>IF(OR(Is_Loading,LEN($A198)=0),"",SWDATA!AS183)</f>
        <v>0</v>
      </c>
      <c r="BA198" s="409">
        <f>IF(OR(Is_Loading,LEN($A198)=0),"",SWDATA!AT183)</f>
        <v>0</v>
      </c>
      <c r="BB198" s="408" t="str">
        <f t="shared" si="2171"/>
        <v/>
      </c>
      <c r="BC198" s="408">
        <f>IF(OR(Is_Loading,LEN($A198)=0),"",SWDATA!AV183)</f>
        <v>0</v>
      </c>
      <c r="BD198" s="409">
        <f>IF(OR(Is_Loading,LEN($A198)=0),"",SWDATA!AW183)</f>
        <v>0</v>
      </c>
      <c r="BE198" s="410">
        <f>IF(OR(Is_Loading,LEN($A198)=0),"",SWDATA!AX183)</f>
        <v>0</v>
      </c>
      <c r="BF198" s="411" t="str">
        <f t="shared" si="2172"/>
        <v/>
      </c>
      <c r="BG198" s="412"/>
      <c r="BH198" s="412"/>
      <c r="BI198" s="412"/>
      <c r="BJ198" s="412"/>
      <c r="BK198" s="412"/>
      <c r="BL198" s="412"/>
      <c r="BM198" s="412"/>
      <c r="BN198" s="412"/>
      <c r="BO198" s="412"/>
      <c r="BP198" s="412"/>
      <c r="BQ198" s="412"/>
      <c r="BR198" s="412"/>
      <c r="BS198" s="412"/>
      <c r="BT198" s="412"/>
      <c r="BU198" s="412"/>
      <c r="BV198" s="412"/>
      <c r="BW198" s="412"/>
      <c r="BX198" s="412"/>
      <c r="BY198" s="412"/>
      <c r="BZ198" s="412"/>
      <c r="CA198" s="412"/>
      <c r="CB198" s="412"/>
      <c r="CC198" s="412"/>
      <c r="CD198" s="412"/>
      <c r="CE198" s="412"/>
      <c r="CF198" s="412"/>
      <c r="CG198" s="412"/>
      <c r="CH198" s="412"/>
      <c r="CI198" s="412"/>
      <c r="CJ198" s="412"/>
      <c r="CK198" s="412"/>
      <c r="CL198" s="412"/>
      <c r="CM198" s="412"/>
      <c r="DO198" s="395"/>
      <c r="DP198" s="395"/>
      <c r="DQ198" s="395"/>
      <c r="DR198" s="395"/>
      <c r="DS198" s="413"/>
      <c r="DT198" s="414"/>
      <c r="DU198" s="415"/>
      <c r="DV198" s="415"/>
      <c r="DW198" s="415"/>
      <c r="DX198" s="415">
        <v>1</v>
      </c>
      <c r="DY198" s="415">
        <f t="shared" si="2757"/>
        <v>0</v>
      </c>
      <c r="DZ198" s="415">
        <f t="shared" si="2758"/>
        <v>0</v>
      </c>
      <c r="EA198" s="415">
        <f t="shared" si="2759"/>
        <v>1</v>
      </c>
      <c r="EB198" s="415">
        <f t="shared" si="2760"/>
        <v>0</v>
      </c>
      <c r="EC198" s="415">
        <f t="shared" si="2761"/>
        <v>0</v>
      </c>
      <c r="ED198" s="415">
        <f t="shared" si="2762"/>
        <v>1</v>
      </c>
      <c r="EE198" s="415">
        <f t="shared" si="2763"/>
        <v>0</v>
      </c>
      <c r="EF198" s="415">
        <f t="shared" si="2764"/>
        <v>0</v>
      </c>
      <c r="EG198" s="415">
        <f t="shared" si="2765"/>
        <v>1</v>
      </c>
      <c r="EH198" s="415">
        <f t="shared" si="2766"/>
        <v>0</v>
      </c>
      <c r="EI198" s="415">
        <f t="shared" si="2767"/>
        <v>0</v>
      </c>
      <c r="EJ198" s="415">
        <f t="shared" si="2768"/>
        <v>1</v>
      </c>
      <c r="EK198" s="415">
        <f t="shared" si="2769"/>
        <v>0</v>
      </c>
      <c r="EL198" s="415">
        <f t="shared" si="2770"/>
        <v>0</v>
      </c>
      <c r="EM198" s="415">
        <f t="shared" si="2771"/>
        <v>1</v>
      </c>
      <c r="EN198" s="415">
        <f t="shared" si="2772"/>
        <v>0</v>
      </c>
      <c r="EO198" s="415">
        <f t="shared" si="2773"/>
        <v>0</v>
      </c>
      <c r="EP198" s="415">
        <f t="shared" si="2774"/>
        <v>1</v>
      </c>
      <c r="EQ198" s="415">
        <f t="shared" si="2775"/>
        <v>0</v>
      </c>
      <c r="ER198" s="415">
        <f t="shared" si="2776"/>
        <v>0</v>
      </c>
      <c r="ES198" s="415">
        <f t="shared" si="2777"/>
        <v>1</v>
      </c>
      <c r="ET198" s="415">
        <f t="shared" si="2778"/>
        <v>0</v>
      </c>
      <c r="EU198" s="415">
        <f t="shared" si="2779"/>
        <v>0</v>
      </c>
      <c r="EV198" s="415">
        <f t="shared" si="2780"/>
        <v>1</v>
      </c>
      <c r="EW198" s="415">
        <f t="shared" si="2781"/>
        <v>0</v>
      </c>
      <c r="EX198" s="415">
        <f t="shared" si="2782"/>
        <v>0</v>
      </c>
      <c r="EY198" s="415">
        <f t="shared" si="2783"/>
        <v>1</v>
      </c>
      <c r="EZ198" s="415">
        <f t="shared" si="2784"/>
        <v>0</v>
      </c>
      <c r="FA198" s="415">
        <f t="shared" si="2785"/>
        <v>0</v>
      </c>
      <c r="FB198" s="415">
        <f t="shared" si="2786"/>
        <v>1</v>
      </c>
      <c r="FC198" s="415">
        <f t="shared" si="2787"/>
        <v>0</v>
      </c>
      <c r="FD198" s="415">
        <f t="shared" si="2788"/>
        <v>0</v>
      </c>
      <c r="FE198" s="416"/>
      <c r="FF198" s="413"/>
      <c r="FG198" s="413"/>
      <c r="FH198" s="413"/>
      <c r="FI198" s="413"/>
      <c r="FJ198" s="413"/>
      <c r="FK198" s="413"/>
      <c r="FL198" s="413"/>
      <c r="FM198" s="413"/>
      <c r="FN198" s="413"/>
      <c r="FO198" s="413"/>
      <c r="FP198" s="413"/>
      <c r="FQ198" s="413"/>
      <c r="FR198" s="413"/>
      <c r="FS198" s="413"/>
      <c r="FT198" s="413"/>
      <c r="FU198" s="413"/>
      <c r="FV198" s="413"/>
      <c r="FW198" s="413"/>
      <c r="FX198" s="413"/>
      <c r="FY198" s="413"/>
      <c r="FZ198" s="413"/>
      <c r="GA198" s="413"/>
      <c r="GB198" s="413"/>
      <c r="GC198" s="413"/>
      <c r="GD198" s="413"/>
      <c r="GE198" s="413"/>
      <c r="GF198" s="413"/>
      <c r="GG198" s="417"/>
      <c r="GH198" s="417"/>
      <c r="GI198" s="417"/>
      <c r="GJ198" s="417"/>
      <c r="GK198" s="417"/>
      <c r="GL198" s="417"/>
      <c r="GM198" s="417"/>
      <c r="GN198" s="417"/>
      <c r="GO198" s="417"/>
      <c r="GP198" s="417"/>
      <c r="GQ198" s="417"/>
      <c r="GR198" s="417"/>
      <c r="GS198" s="417"/>
      <c r="GT198" s="417"/>
      <c r="GU198" s="417"/>
      <c r="GV198" s="417"/>
      <c r="GW198" s="417"/>
      <c r="GX198" s="417"/>
      <c r="GY198" s="417"/>
      <c r="GZ198" s="417"/>
      <c r="HA198" s="417"/>
      <c r="HB198" s="417"/>
      <c r="HC198" s="417"/>
    </row>
    <row r="199" spans="1:211" s="347" customFormat="1" ht="15" customHeight="1" thickTop="1" x14ac:dyDescent="0.2">
      <c r="A199" s="192">
        <f>SWDATA!O184</f>
        <v>0</v>
      </c>
      <c r="B199" s="192">
        <f>SWDATA!M184</f>
        <v>0</v>
      </c>
      <c r="C199" s="201">
        <f>IF(AND(SWDATA!M184=1,SWDATA!Q184="promotions"),SWDATA!P184,0)</f>
        <v>0</v>
      </c>
      <c r="D199" s="200">
        <f>ROW(SWDATA!M184)</f>
        <v>184</v>
      </c>
      <c r="E199" s="202">
        <f t="shared" si="2789"/>
        <v>0</v>
      </c>
      <c r="F199" s="203">
        <f t="shared" si="2161"/>
        <v>1</v>
      </c>
      <c r="G199" s="192" t="str">
        <f t="shared" si="2162"/>
        <v/>
      </c>
      <c r="H199" s="311"/>
      <c r="I199" s="382"/>
      <c r="J199" s="237">
        <f t="shared" si="2163"/>
        <v>0</v>
      </c>
      <c r="K199" s="238" t="str">
        <f t="shared" si="2164"/>
        <v/>
      </c>
      <c r="L199" s="338"/>
      <c r="M199" s="340"/>
      <c r="N199" s="335" t="str">
        <f>IF(LEN(SWDATA!F184)=0,"",IF(LEN(SWDATA!G184)=0,"",IF($O$12="ID",MID(SWDATA!G184,FIND("|",SWDATA!G184)+1,FIND("~~",SWDATA!G184)-FIND("|",SWDATA!G184)-1),IF($O$12="Desc",RIGHT(SWDATA!G184,LEN(SWDATA!G184)-FIND("~~",SWDATA!G184)-1),RIGHT(SWDATA!G184,LEN(SWDATA!G184)-FIND("|",SWDATA!G184))))))</f>
        <v/>
      </c>
      <c r="O199" s="239" t="str">
        <f>IF(LEN(SWDATA!G184)=0,"",IF(LEN(SWDATA!H184)=0,"",IF($O$12="ID",MID(SWDATA!H184,FIND("|",SWDATA!H184)+1,FIND("~~",SWDATA!H184)-FIND("|",SWDATA!H184)-1),IF($O$12="Desc",RIGHT(SWDATA!H184,LEN(SWDATA!H184)-FIND("~~",SWDATA!H184)-1),RIGHT(SWDATA!H184,LEN(SWDATA!H184)-FIND("|",SWDATA!H184))))))</f>
        <v/>
      </c>
      <c r="P199" s="252" t="str">
        <f>IF(LEN(SWDATA!C184)=0,"",SWDATA!C184)</f>
        <v/>
      </c>
      <c r="Q199" s="310" t="str">
        <f t="shared" si="2120"/>
        <v/>
      </c>
      <c r="R199" s="223" t="s">
        <v>261</v>
      </c>
      <c r="S199" s="224" t="s">
        <v>485</v>
      </c>
      <c r="T199" s="224"/>
      <c r="U199" s="263" t="s">
        <v>583</v>
      </c>
      <c r="V199" s="205" t="s">
        <v>221</v>
      </c>
      <c r="W199" s="265">
        <f>IF(OR(Is_Loading,LEN($A199)=0),"",SWDATA!P184)</f>
        <v>0</v>
      </c>
      <c r="X199" s="266">
        <f>IF(OR(Is_Loading,LEN($A199)=0),"",SWDATA!Q184)</f>
        <v>0</v>
      </c>
      <c r="Y199" s="266">
        <f>IF(OR(Is_Loading,LEN($A199)=0),"",SWDATA!R184)</f>
        <v>0</v>
      </c>
      <c r="Z199" s="265" t="str">
        <f t="shared" ref="Z199" si="2792">IF($A199=0,"",CHOOSE($F199,SUM(W199:Y199),SUM(W199:Y199)/3,Y199))</f>
        <v/>
      </c>
      <c r="AA199" s="265">
        <f>IF(OR(Is_Loading,LEN($A199)=0),"",SWDATA!T184)</f>
        <v>0</v>
      </c>
      <c r="AB199" s="266">
        <f>IF(OR(Is_Loading,LEN($A199)=0),"",SWDATA!U184)</f>
        <v>0</v>
      </c>
      <c r="AC199" s="266">
        <f>IF(OR(Is_Loading,LEN($A199)=0),"",SWDATA!V184)</f>
        <v>0</v>
      </c>
      <c r="AD199" s="265" t="str">
        <f t="shared" si="2165"/>
        <v/>
      </c>
      <c r="AE199" s="265">
        <f>IF(OR(Is_Loading,LEN($A199)=0),"",SWDATA!X184)</f>
        <v>0</v>
      </c>
      <c r="AF199" s="266">
        <f>IF(OR(Is_Loading,LEN($A199)=0),"",SWDATA!Y184)</f>
        <v>0</v>
      </c>
      <c r="AG199" s="266">
        <f>IF(OR(Is_Loading,LEN($A199)=0),"",SWDATA!Z184)</f>
        <v>0</v>
      </c>
      <c r="AH199" s="265" t="str">
        <f t="shared" si="2166"/>
        <v/>
      </c>
      <c r="AI199" s="265">
        <f>IF(OR(Is_Loading,LEN($A199)=0),"",SWDATA!AB184)</f>
        <v>0</v>
      </c>
      <c r="AJ199" s="266">
        <f>IF(OR(Is_Loading,LEN($A199)=0),"",SWDATA!AC184)</f>
        <v>0</v>
      </c>
      <c r="AK199" s="266">
        <f>IF(OR(Is_Loading,LEN($A199)=0),"",SWDATA!AD184)</f>
        <v>0</v>
      </c>
      <c r="AL199" s="265" t="str">
        <f t="shared" si="2167"/>
        <v/>
      </c>
      <c r="AM199" s="265">
        <f>IF(OR(Is_Loading,LEN($A199)=0),"",SWDATA!AF184)</f>
        <v>0</v>
      </c>
      <c r="AN199" s="266">
        <f>IF(OR(Is_Loading,LEN($A199)=0),"",SWDATA!AG184)</f>
        <v>0</v>
      </c>
      <c r="AO199" s="320">
        <f>IF(OR(Is_Loading,LEN($A199)=0),"",SWDATA!AH184)</f>
        <v>0</v>
      </c>
      <c r="AP199" s="317" t="str">
        <f t="shared" si="2168"/>
        <v/>
      </c>
      <c r="AQ199" s="265">
        <f>IF(OR(Is_Loading,LEN($A199)=0),"",SWDATA!AJ184)</f>
        <v>0</v>
      </c>
      <c r="AR199" s="266">
        <f>IF(OR(Is_Loading,LEN($A199)=0),"",SWDATA!AK184)</f>
        <v>0</v>
      </c>
      <c r="AS199" s="266">
        <f>IF(OR(Is_Loading,LEN($A199)=0),"",SWDATA!AL184)</f>
        <v>0</v>
      </c>
      <c r="AT199" s="265" t="str">
        <f t="shared" si="2169"/>
        <v/>
      </c>
      <c r="AU199" s="265">
        <f>IF(OR(Is_Loading,LEN($A199)=0),"",SWDATA!AN184)</f>
        <v>0</v>
      </c>
      <c r="AV199" s="266">
        <f>IF(OR(Is_Loading,LEN($A199)=0),"",SWDATA!AO184)</f>
        <v>0</v>
      </c>
      <c r="AW199" s="266">
        <f>IF(OR(Is_Loading,LEN($A199)=0),"",SWDATA!AP184)</f>
        <v>0</v>
      </c>
      <c r="AX199" s="265" t="str">
        <f t="shared" si="2170"/>
        <v/>
      </c>
      <c r="AY199" s="265">
        <f>IF(OR(Is_Loading,LEN($A199)=0),"",SWDATA!AR184)</f>
        <v>0</v>
      </c>
      <c r="AZ199" s="266">
        <f>IF(OR(Is_Loading,LEN($A199)=0),"",SWDATA!AS184)</f>
        <v>0</v>
      </c>
      <c r="BA199" s="266">
        <f>IF(OR(Is_Loading,LEN($A199)=0),"",SWDATA!AT184)</f>
        <v>0</v>
      </c>
      <c r="BB199" s="265" t="str">
        <f t="shared" si="2171"/>
        <v/>
      </c>
      <c r="BC199" s="265">
        <f>IF(OR(Is_Loading,LEN($A199)=0),"",SWDATA!AV184)</f>
        <v>0</v>
      </c>
      <c r="BD199" s="266">
        <f>IF(OR(Is_Loading,LEN($A199)=0),"",SWDATA!AW184)</f>
        <v>0</v>
      </c>
      <c r="BE199" s="320">
        <f>IF(OR(Is_Loading,LEN($A199)=0),"",SWDATA!AX184)</f>
        <v>0</v>
      </c>
      <c r="BF199" s="317" t="str">
        <f t="shared" si="2172"/>
        <v/>
      </c>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s="201"/>
      <c r="CO199" s="201"/>
      <c r="CP199" s="201"/>
      <c r="CQ199" s="201"/>
      <c r="CR199" s="201"/>
      <c r="CS199" s="201"/>
      <c r="CT199" s="201"/>
      <c r="CU199" s="201"/>
      <c r="CV199" s="201"/>
      <c r="CW199" s="201"/>
      <c r="CX199" s="201"/>
      <c r="CY199" s="201"/>
      <c r="CZ199" s="201"/>
      <c r="DA199" s="201"/>
      <c r="DB199" s="201"/>
      <c r="DC199" s="201"/>
      <c r="DD199" s="201"/>
      <c r="DE199" s="201"/>
      <c r="DF199" s="201"/>
      <c r="DG199" s="201"/>
      <c r="DH199" s="201"/>
      <c r="DI199" s="201"/>
      <c r="DJ199" s="201"/>
      <c r="DK199" s="201"/>
      <c r="DL199" s="201"/>
      <c r="DM199" s="201"/>
      <c r="DN199" s="201"/>
      <c r="DO199" s="374"/>
      <c r="DP199" s="374"/>
      <c r="DQ199" s="374"/>
      <c r="DR199" s="374"/>
      <c r="DS199" s="361"/>
      <c r="DT199" s="375"/>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77"/>
      <c r="FF199" s="361"/>
      <c r="FG199" s="361"/>
      <c r="FH199" s="361"/>
      <c r="FI199" s="361"/>
      <c r="FJ199" s="361"/>
      <c r="FK199" s="361"/>
      <c r="FL199" s="361"/>
      <c r="FM199" s="361"/>
      <c r="FN199" s="361"/>
      <c r="FO199" s="361"/>
      <c r="FP199" s="361"/>
      <c r="FQ199" s="361"/>
      <c r="FR199" s="361"/>
      <c r="FS199" s="361"/>
      <c r="FT199" s="361"/>
      <c r="FU199" s="361"/>
      <c r="FV199" s="361"/>
      <c r="FW199" s="361"/>
      <c r="FX199" s="361"/>
      <c r="FY199" s="361"/>
      <c r="FZ199" s="361"/>
      <c r="GA199" s="361"/>
      <c r="GB199" s="361"/>
      <c r="GC199" s="361"/>
      <c r="GD199" s="361"/>
      <c r="GE199" s="361"/>
      <c r="GF199" s="361"/>
      <c r="GG199" s="297"/>
      <c r="GH199" s="297"/>
      <c r="GI199" s="297"/>
      <c r="GJ199" s="297"/>
      <c r="GK199" s="297"/>
      <c r="GL199" s="297"/>
      <c r="GM199" s="297"/>
      <c r="GN199" s="297"/>
      <c r="GO199" s="297"/>
      <c r="GP199" s="297"/>
      <c r="GQ199" s="297"/>
      <c r="GR199" s="297"/>
      <c r="GS199" s="297"/>
      <c r="GT199" s="297"/>
      <c r="GU199" s="297"/>
      <c r="GV199" s="297"/>
      <c r="GW199" s="297"/>
      <c r="GX199" s="297"/>
      <c r="GY199" s="297"/>
      <c r="GZ199" s="297"/>
      <c r="HA199" s="297"/>
      <c r="HB199" s="297"/>
      <c r="HC199" s="297"/>
    </row>
    <row r="200" spans="1:211" s="347" customFormat="1" ht="15" customHeight="1" x14ac:dyDescent="0.2">
      <c r="A200" s="192">
        <f>SWDATA!O185</f>
        <v>0</v>
      </c>
      <c r="B200" s="192">
        <f>SWDATA!M185</f>
        <v>0</v>
      </c>
      <c r="C200" s="201">
        <f>IF(AND(SWDATA!M185=1,SWDATA!Q185="promotions"),SWDATA!P185,0)</f>
        <v>0</v>
      </c>
      <c r="D200" s="200">
        <f>ROW(SWDATA!M185)</f>
        <v>185</v>
      </c>
      <c r="E200" s="202">
        <f t="shared" si="2789"/>
        <v>0</v>
      </c>
      <c r="F200" s="203">
        <f t="shared" si="2161"/>
        <v>1</v>
      </c>
      <c r="G200" s="192" t="str">
        <f t="shared" si="2162"/>
        <v/>
      </c>
      <c r="H200" s="204"/>
      <c r="I200" s="382"/>
      <c r="J200" s="237">
        <f t="shared" si="2163"/>
        <v>0</v>
      </c>
      <c r="K200" s="238" t="str">
        <f t="shared" si="2164"/>
        <v/>
      </c>
      <c r="L200" s="338"/>
      <c r="M200" s="341"/>
      <c r="N200" s="336" t="str">
        <f>IF(LEN(SWDATA!F185)=0,"",N199)</f>
        <v/>
      </c>
      <c r="O200" s="295" t="str">
        <f>IF(LEN(SWDATA!G185)=0,"",O199)</f>
        <v/>
      </c>
      <c r="P200" s="296" t="str">
        <f>IF(LEN(SWDATA!C185)=0,"",SWDATA!C185)</f>
        <v/>
      </c>
      <c r="Q200" s="310" t="str">
        <f t="shared" si="2120"/>
        <v/>
      </c>
      <c r="R200" s="223" t="s">
        <v>261</v>
      </c>
      <c r="S200" s="224" t="s">
        <v>485</v>
      </c>
      <c r="T200" s="224"/>
      <c r="U200" s="264" t="s">
        <v>580</v>
      </c>
      <c r="V200" s="205" t="s">
        <v>221</v>
      </c>
      <c r="W200" s="265">
        <f>IF(OR(Is_Loading,LEN($A200)=0),"",SWDATA!P185)</f>
        <v>0</v>
      </c>
      <c r="X200" s="266">
        <f>IF(OR(Is_Loading,LEN($A200)=0),"",SWDATA!Q185)</f>
        <v>0</v>
      </c>
      <c r="Y200" s="266">
        <f>IF(OR(Is_Loading,LEN($A200)=0),"",SWDATA!R185)</f>
        <v>0</v>
      </c>
      <c r="Z200" s="265" t="str">
        <f t="shared" ref="Z200:Z201" si="2793">IF($A200=0,"",CHOOSE($F200,SUM(W200:Y200),SUM(W200:Y200)/3,Y200))</f>
        <v/>
      </c>
      <c r="AA200" s="265">
        <f>IF(OR(Is_Loading,LEN($A200)=0),"",SWDATA!T185)</f>
        <v>0</v>
      </c>
      <c r="AB200" s="266">
        <f>IF(OR(Is_Loading,LEN($A200)=0),"",SWDATA!U185)</f>
        <v>0</v>
      </c>
      <c r="AC200" s="266">
        <f>IF(OR(Is_Loading,LEN($A200)=0),"",SWDATA!V185)</f>
        <v>0</v>
      </c>
      <c r="AD200" s="265" t="str">
        <f t="shared" si="2165"/>
        <v/>
      </c>
      <c r="AE200" s="265">
        <f>IF(OR(Is_Loading,LEN($A200)=0),"",SWDATA!X185)</f>
        <v>0</v>
      </c>
      <c r="AF200" s="266">
        <f>IF(OR(Is_Loading,LEN($A200)=0),"",SWDATA!Y185)</f>
        <v>0</v>
      </c>
      <c r="AG200" s="266">
        <f>IF(OR(Is_Loading,LEN($A200)=0),"",SWDATA!Z185)</f>
        <v>0</v>
      </c>
      <c r="AH200" s="265" t="str">
        <f t="shared" si="2166"/>
        <v/>
      </c>
      <c r="AI200" s="265">
        <f>IF(OR(Is_Loading,LEN($A200)=0),"",SWDATA!AB185)</f>
        <v>0</v>
      </c>
      <c r="AJ200" s="266">
        <f>IF(OR(Is_Loading,LEN($A200)=0),"",SWDATA!AC185)</f>
        <v>0</v>
      </c>
      <c r="AK200" s="266">
        <f>IF(OR(Is_Loading,LEN($A200)=0),"",SWDATA!AD185)</f>
        <v>0</v>
      </c>
      <c r="AL200" s="265" t="str">
        <f t="shared" si="2167"/>
        <v/>
      </c>
      <c r="AM200" s="265">
        <f>IF(OR(Is_Loading,LEN($A200)=0),"",SWDATA!AF185)</f>
        <v>0</v>
      </c>
      <c r="AN200" s="266">
        <f>IF(OR(Is_Loading,LEN($A200)=0),"",SWDATA!AG185)</f>
        <v>0</v>
      </c>
      <c r="AO200" s="320">
        <f>IF(OR(Is_Loading,LEN($A200)=0),"",SWDATA!AH185)</f>
        <v>0</v>
      </c>
      <c r="AP200" s="317" t="str">
        <f t="shared" si="2168"/>
        <v/>
      </c>
      <c r="AQ200" s="265">
        <f>IF(OR(Is_Loading,LEN($A200)=0),"",SWDATA!AJ185)</f>
        <v>0</v>
      </c>
      <c r="AR200" s="266">
        <f>IF(OR(Is_Loading,LEN($A200)=0),"",SWDATA!AK185)</f>
        <v>0</v>
      </c>
      <c r="AS200" s="266">
        <f>IF(OR(Is_Loading,LEN($A200)=0),"",SWDATA!AL185)</f>
        <v>0</v>
      </c>
      <c r="AT200" s="265" t="str">
        <f t="shared" si="2169"/>
        <v/>
      </c>
      <c r="AU200" s="265">
        <f>IF(OR(Is_Loading,LEN($A200)=0),"",SWDATA!AN185)</f>
        <v>0</v>
      </c>
      <c r="AV200" s="266">
        <f>IF(OR(Is_Loading,LEN($A200)=0),"",SWDATA!AO185)</f>
        <v>0</v>
      </c>
      <c r="AW200" s="266">
        <f>IF(OR(Is_Loading,LEN($A200)=0),"",SWDATA!AP185)</f>
        <v>0</v>
      </c>
      <c r="AX200" s="265" t="str">
        <f t="shared" si="2170"/>
        <v/>
      </c>
      <c r="AY200" s="265">
        <f>IF(OR(Is_Loading,LEN($A200)=0),"",SWDATA!AR185)</f>
        <v>0</v>
      </c>
      <c r="AZ200" s="266">
        <f>IF(OR(Is_Loading,LEN($A200)=0),"",SWDATA!AS185)</f>
        <v>0</v>
      </c>
      <c r="BA200" s="266">
        <f>IF(OR(Is_Loading,LEN($A200)=0),"",SWDATA!AT185)</f>
        <v>0</v>
      </c>
      <c r="BB200" s="265" t="str">
        <f t="shared" si="2171"/>
        <v/>
      </c>
      <c r="BC200" s="265">
        <f>IF(OR(Is_Loading,LEN($A200)=0),"",SWDATA!AV185)</f>
        <v>0</v>
      </c>
      <c r="BD200" s="266">
        <f>IF(OR(Is_Loading,LEN($A200)=0),"",SWDATA!AW185)</f>
        <v>0</v>
      </c>
      <c r="BE200" s="320">
        <f>IF(OR(Is_Loading,LEN($A200)=0),"",SWDATA!AX185)</f>
        <v>0</v>
      </c>
      <c r="BF200" s="317" t="str">
        <f t="shared" si="2172"/>
        <v/>
      </c>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s="201"/>
      <c r="CO200" s="201"/>
      <c r="CP200" s="201"/>
      <c r="CQ200" s="201"/>
      <c r="CR200" s="201"/>
      <c r="CS200" s="201"/>
      <c r="CT200" s="201"/>
      <c r="CU200" s="201"/>
      <c r="CV200" s="201"/>
      <c r="CW200" s="201"/>
      <c r="CX200" s="201"/>
      <c r="CY200" s="201"/>
      <c r="CZ200" s="201"/>
      <c r="DA200" s="201"/>
      <c r="DB200" s="201"/>
      <c r="DC200" s="201"/>
      <c r="DD200" s="201"/>
      <c r="DE200" s="201"/>
      <c r="DF200" s="201"/>
      <c r="DG200" s="201"/>
      <c r="DH200" s="201"/>
      <c r="DI200" s="201"/>
      <c r="DJ200" s="201"/>
      <c r="DK200" s="201"/>
      <c r="DL200" s="201"/>
      <c r="DM200" s="201"/>
      <c r="DN200" s="201"/>
      <c r="DO200" s="374"/>
      <c r="DP200" s="374"/>
      <c r="DQ200" s="374"/>
      <c r="DR200" s="374"/>
      <c r="DS200" s="361"/>
      <c r="DT200" s="361"/>
      <c r="DU200" s="364">
        <f t="shared" ref="DU200" si="2794">COLUMN(W198)</f>
        <v>23</v>
      </c>
      <c r="DV200" s="364">
        <f t="shared" ref="DV200" si="2795">SUM(DU200)+DV201+1</f>
        <v>24</v>
      </c>
      <c r="DW200" s="364">
        <f t="shared" ref="DW200" si="2796">SUM(DV200)+DW201+1</f>
        <v>25</v>
      </c>
      <c r="DX200" s="364">
        <f t="shared" ref="DX200" si="2797">SUM(DW200)+DX201+1</f>
        <v>27</v>
      </c>
      <c r="DY200" s="364">
        <f t="shared" ref="DY200" si="2798">SUM(DX200)+DY201+1</f>
        <v>28</v>
      </c>
      <c r="DZ200" s="364">
        <f t="shared" ref="DZ200" si="2799">SUM(DY200)+DZ201+1</f>
        <v>29</v>
      </c>
      <c r="EA200" s="364">
        <f t="shared" ref="EA200" si="2800">SUM(DZ200)+EA201+1</f>
        <v>31</v>
      </c>
      <c r="EB200" s="364">
        <f t="shared" ref="EB200" si="2801">SUM(EA200)+EB201+1</f>
        <v>32</v>
      </c>
      <c r="EC200" s="364">
        <f t="shared" ref="EC200" si="2802">SUM(EB200)+EC201+1</f>
        <v>33</v>
      </c>
      <c r="ED200" s="364">
        <f t="shared" ref="ED200" si="2803">SUM(EC200)+ED201+1</f>
        <v>35</v>
      </c>
      <c r="EE200" s="364">
        <f t="shared" ref="EE200" si="2804">SUM(ED200)+EE201+1</f>
        <v>36</v>
      </c>
      <c r="EF200" s="364">
        <f t="shared" ref="EF200" si="2805">SUM(EE200)+EF201+1</f>
        <v>37</v>
      </c>
      <c r="EG200" s="364">
        <f t="shared" ref="EG200" si="2806">SUM(EF200)+EG201+1</f>
        <v>39</v>
      </c>
      <c r="EH200" s="364">
        <f t="shared" ref="EH200" si="2807">SUM(EG200)+EH201+1</f>
        <v>40</v>
      </c>
      <c r="EI200" s="364">
        <f t="shared" ref="EI200" si="2808">SUM(EH200)+EI201+1</f>
        <v>41</v>
      </c>
      <c r="EJ200" s="364">
        <f t="shared" ref="EJ200" si="2809">SUM(EI200)+EJ201+1</f>
        <v>43</v>
      </c>
      <c r="EK200" s="364">
        <f t="shared" ref="EK200" si="2810">SUM(EJ200)+EK201+1</f>
        <v>44</v>
      </c>
      <c r="EL200" s="364">
        <f t="shared" ref="EL200" si="2811">SUM(EK200)+EL201+1</f>
        <v>45</v>
      </c>
      <c r="EM200" s="364">
        <f t="shared" ref="EM200" si="2812">SUM(EL200)+EM201+1</f>
        <v>47</v>
      </c>
      <c r="EN200" s="364">
        <f t="shared" ref="EN200" si="2813">SUM(EM200)+EN201+1</f>
        <v>48</v>
      </c>
      <c r="EO200" s="364">
        <f t="shared" ref="EO200" si="2814">SUM(EN200)+EO201+1</f>
        <v>49</v>
      </c>
      <c r="EP200" s="364">
        <f t="shared" ref="EP200" si="2815">SUM(EO200)+EP201+1</f>
        <v>51</v>
      </c>
      <c r="EQ200" s="364">
        <f t="shared" ref="EQ200" si="2816">SUM(EP200)+EQ201+1</f>
        <v>52</v>
      </c>
      <c r="ER200" s="364">
        <f t="shared" ref="ER200" si="2817">SUM(EQ200)+ER201+1</f>
        <v>53</v>
      </c>
      <c r="ES200" s="364">
        <f t="shared" ref="ES200" si="2818">SUM(ER200)+ES201+1</f>
        <v>55</v>
      </c>
      <c r="ET200" s="364">
        <f t="shared" ref="ET200" si="2819">SUM(ES200)+ET201+1</f>
        <v>56</v>
      </c>
      <c r="EU200" s="364">
        <f t="shared" ref="EU200" si="2820">SUM(ET200)+EU201+1</f>
        <v>57</v>
      </c>
      <c r="EV200" s="364">
        <f t="shared" ref="EV200" si="2821">SUM(EU200)+EV201+1</f>
        <v>59</v>
      </c>
      <c r="EW200" s="364">
        <f t="shared" ref="EW200" si="2822">SUM(EV200)+EW201+1</f>
        <v>60</v>
      </c>
      <c r="EX200" s="364">
        <f t="shared" ref="EX200" si="2823">SUM(EW200)+EX201+1</f>
        <v>61</v>
      </c>
      <c r="EY200" s="364">
        <f t="shared" ref="EY200" si="2824">SUM(EX200)+EY201+1</f>
        <v>63</v>
      </c>
      <c r="EZ200" s="364">
        <f t="shared" ref="EZ200" si="2825">SUM(EY200)+EZ201+1</f>
        <v>64</v>
      </c>
      <c r="FA200" s="364">
        <f t="shared" ref="FA200" si="2826">SUM(EZ200)+FA201+1</f>
        <v>65</v>
      </c>
      <c r="FB200" s="364">
        <f t="shared" ref="FB200" si="2827">SUM(FA200)+FB201+1</f>
        <v>67</v>
      </c>
      <c r="FC200" s="364">
        <f t="shared" ref="FC200" si="2828">SUM(FB200)+FC201+1</f>
        <v>68</v>
      </c>
      <c r="FD200" s="364">
        <f t="shared" ref="FD200" si="2829">SUM(FC200)+FD201+1</f>
        <v>69</v>
      </c>
      <c r="FE200" s="361"/>
      <c r="FF200" s="361"/>
      <c r="FG200" s="361"/>
      <c r="FH200" s="361"/>
      <c r="FI200" s="361"/>
      <c r="FJ200" s="361"/>
      <c r="FK200" s="361"/>
      <c r="FL200" s="361"/>
      <c r="FM200" s="361"/>
      <c r="FN200" s="361"/>
      <c r="FO200" s="361"/>
      <c r="FP200" s="361"/>
      <c r="FQ200" s="361"/>
      <c r="FR200" s="361"/>
      <c r="FS200" s="361"/>
      <c r="FT200" s="361"/>
      <c r="FU200" s="361"/>
      <c r="FV200" s="361"/>
      <c r="FW200" s="361"/>
      <c r="FX200" s="361"/>
      <c r="FY200" s="361"/>
      <c r="FZ200" s="361"/>
      <c r="GA200" s="361"/>
      <c r="GB200" s="361"/>
      <c r="GC200" s="361"/>
      <c r="GD200" s="361"/>
      <c r="GE200" s="361"/>
      <c r="GF200" s="361"/>
      <c r="GG200" s="297"/>
      <c r="GH200" s="297"/>
      <c r="GI200" s="297"/>
      <c r="GJ200" s="297"/>
      <c r="GK200" s="297"/>
      <c r="GL200" s="297"/>
      <c r="GM200" s="297"/>
      <c r="GN200" s="297"/>
      <c r="GO200" s="297"/>
      <c r="GP200" s="297"/>
      <c r="GQ200" s="297"/>
      <c r="GR200" s="297"/>
      <c r="GS200" s="297"/>
      <c r="GT200" s="297"/>
      <c r="GU200" s="297"/>
      <c r="GV200" s="297"/>
      <c r="GW200" s="297"/>
      <c r="GX200" s="297"/>
      <c r="GY200" s="297"/>
      <c r="GZ200" s="297"/>
    </row>
    <row r="201" spans="1:211" s="347" customFormat="1" ht="15" customHeight="1" thickBot="1" x14ac:dyDescent="0.25">
      <c r="A201" s="192">
        <f>SWDATA!O186</f>
        <v>0</v>
      </c>
      <c r="B201" s="192">
        <f>SWDATA!M186</f>
        <v>0</v>
      </c>
      <c r="C201" s="201">
        <f>IF(AND(SWDATA!M186=1,SWDATA!Q186="promotions"),SWDATA!P186,0)</f>
        <v>0</v>
      </c>
      <c r="D201" s="200">
        <f>ROW(SWDATA!M186)</f>
        <v>186</v>
      </c>
      <c r="E201" s="202">
        <f ca="1">IF(AND(B201=1,UPPER(HLOOKUP(D201,'Metrics &amp; Attributes View'!$13:$31,19,0))="SBOM"),1,0)</f>
        <v>0</v>
      </c>
      <c r="F201" s="203">
        <f t="shared" si="2161"/>
        <v>1</v>
      </c>
      <c r="G201" s="192" t="str">
        <f t="shared" si="2162"/>
        <v/>
      </c>
      <c r="H201" s="204"/>
      <c r="I201" s="382"/>
      <c r="J201" s="237">
        <f t="shared" si="2163"/>
        <v>0</v>
      </c>
      <c r="K201" s="238" t="str">
        <f t="shared" si="2164"/>
        <v/>
      </c>
      <c r="L201" s="338"/>
      <c r="M201" s="342"/>
      <c r="N201" s="336" t="str">
        <f>IF(LEN(SWDATA!F186)=0,"",N200)</f>
        <v/>
      </c>
      <c r="O201" s="295" t="str">
        <f>IF(LEN(SWDATA!G186)=0,"",O200)</f>
        <v/>
      </c>
      <c r="P201" s="296" t="str">
        <f>IF(LEN(SWDATA!C186)=0,"",SWDATA!C186)</f>
        <v/>
      </c>
      <c r="Q201" s="310" t="str">
        <f t="shared" si="2120"/>
        <v/>
      </c>
      <c r="R201" s="223" t="s">
        <v>262</v>
      </c>
      <c r="S201" s="224" t="s">
        <v>579</v>
      </c>
      <c r="T201" s="224"/>
      <c r="U201" s="263" t="s">
        <v>591</v>
      </c>
      <c r="V201" s="205" t="s">
        <v>221</v>
      </c>
      <c r="W201" s="265">
        <f>IF(OR(Is_Loading,LEN($A201)=0),"",SWDATA!P186)</f>
        <v>0</v>
      </c>
      <c r="X201" s="266">
        <f>IF(OR(Is_Loading,LEN($A201)=0),"",SWDATA!Q186)</f>
        <v>0</v>
      </c>
      <c r="Y201" s="266">
        <f>IF(OR(Is_Loading,LEN($A201)=0),"",SWDATA!R186)</f>
        <v>0</v>
      </c>
      <c r="Z201" s="265" t="str">
        <f t="shared" si="2793"/>
        <v/>
      </c>
      <c r="AA201" s="265">
        <f>IF(OR(Is_Loading,LEN($A201)=0),"",SWDATA!T186)</f>
        <v>0</v>
      </c>
      <c r="AB201" s="266">
        <f>IF(OR(Is_Loading,LEN($A201)=0),"",SWDATA!U186)</f>
        <v>0</v>
      </c>
      <c r="AC201" s="266">
        <f>IF(OR(Is_Loading,LEN($A201)=0),"",SWDATA!V186)</f>
        <v>0</v>
      </c>
      <c r="AD201" s="265" t="str">
        <f t="shared" si="2165"/>
        <v/>
      </c>
      <c r="AE201" s="265">
        <f>IF(OR(Is_Loading,LEN($A201)=0),"",SWDATA!X186)</f>
        <v>0</v>
      </c>
      <c r="AF201" s="266">
        <f>IF(OR(Is_Loading,LEN($A201)=0),"",SWDATA!Y186)</f>
        <v>0</v>
      </c>
      <c r="AG201" s="266">
        <f>IF(OR(Is_Loading,LEN($A201)=0),"",SWDATA!Z186)</f>
        <v>0</v>
      </c>
      <c r="AH201" s="265" t="str">
        <f t="shared" si="2166"/>
        <v/>
      </c>
      <c r="AI201" s="265">
        <f>IF(OR(Is_Loading,LEN($A201)=0),"",SWDATA!AB186)</f>
        <v>0</v>
      </c>
      <c r="AJ201" s="266">
        <f>IF(OR(Is_Loading,LEN($A201)=0),"",SWDATA!AC186)</f>
        <v>0</v>
      </c>
      <c r="AK201" s="266">
        <f>IF(OR(Is_Loading,LEN($A201)=0),"",SWDATA!AD186)</f>
        <v>0</v>
      </c>
      <c r="AL201" s="265" t="str">
        <f t="shared" si="2167"/>
        <v/>
      </c>
      <c r="AM201" s="265">
        <f>IF(OR(Is_Loading,LEN($A201)=0),"",SWDATA!AF186)</f>
        <v>0</v>
      </c>
      <c r="AN201" s="266">
        <f>IF(OR(Is_Loading,LEN($A201)=0),"",SWDATA!AG186)</f>
        <v>0</v>
      </c>
      <c r="AO201" s="320">
        <f>IF(OR(Is_Loading,LEN($A201)=0),"",SWDATA!AH186)</f>
        <v>0</v>
      </c>
      <c r="AP201" s="317" t="str">
        <f t="shared" si="2168"/>
        <v/>
      </c>
      <c r="AQ201" s="265">
        <f>IF(OR(Is_Loading,LEN($A201)=0),"",SWDATA!AJ186)</f>
        <v>0</v>
      </c>
      <c r="AR201" s="266">
        <f>IF(OR(Is_Loading,LEN($A201)=0),"",SWDATA!AK186)</f>
        <v>0</v>
      </c>
      <c r="AS201" s="266">
        <f>IF(OR(Is_Loading,LEN($A201)=0),"",SWDATA!AL186)</f>
        <v>0</v>
      </c>
      <c r="AT201" s="265" t="str">
        <f t="shared" si="2169"/>
        <v/>
      </c>
      <c r="AU201" s="265">
        <f>IF(OR(Is_Loading,LEN($A201)=0),"",SWDATA!AN186)</f>
        <v>0</v>
      </c>
      <c r="AV201" s="266">
        <f>IF(OR(Is_Loading,LEN($A201)=0),"",SWDATA!AO186)</f>
        <v>0</v>
      </c>
      <c r="AW201" s="266">
        <f>IF(OR(Is_Loading,LEN($A201)=0),"",SWDATA!AP186)</f>
        <v>0</v>
      </c>
      <c r="AX201" s="265" t="str">
        <f t="shared" si="2170"/>
        <v/>
      </c>
      <c r="AY201" s="265">
        <f>IF(OR(Is_Loading,LEN($A201)=0),"",SWDATA!AR186)</f>
        <v>0</v>
      </c>
      <c r="AZ201" s="266">
        <f>IF(OR(Is_Loading,LEN($A201)=0),"",SWDATA!AS186)</f>
        <v>0</v>
      </c>
      <c r="BA201" s="266">
        <f>IF(OR(Is_Loading,LEN($A201)=0),"",SWDATA!AT186)</f>
        <v>0</v>
      </c>
      <c r="BB201" s="265" t="str">
        <f t="shared" si="2171"/>
        <v/>
      </c>
      <c r="BC201" s="265">
        <f>IF(OR(Is_Loading,LEN($A201)=0),"",SWDATA!AV186)</f>
        <v>0</v>
      </c>
      <c r="BD201" s="266">
        <f>IF(OR(Is_Loading,LEN($A201)=0),"",SWDATA!AW186)</f>
        <v>0</v>
      </c>
      <c r="BE201" s="320">
        <f>IF(OR(Is_Loading,LEN($A201)=0),"",SWDATA!AX186)</f>
        <v>0</v>
      </c>
      <c r="BF201" s="317" t="str">
        <f t="shared" si="2172"/>
        <v/>
      </c>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s="201"/>
      <c r="CO201" s="201"/>
      <c r="CP201" s="201"/>
      <c r="CQ201" s="201"/>
      <c r="CR201" s="201"/>
      <c r="CS201" s="201"/>
      <c r="CT201" s="201"/>
      <c r="CU201" s="201"/>
      <c r="CV201" s="201"/>
      <c r="CW201" s="201"/>
      <c r="CX201" s="201"/>
      <c r="CY201" s="201"/>
      <c r="CZ201" s="201"/>
      <c r="DA201" s="201"/>
      <c r="DB201" s="201"/>
      <c r="DC201" s="201"/>
      <c r="DD201" s="201"/>
      <c r="DE201" s="201"/>
      <c r="DF201" s="201"/>
      <c r="DG201" s="201"/>
      <c r="DH201" s="201"/>
      <c r="DI201" s="201"/>
      <c r="DJ201" s="201"/>
      <c r="DK201" s="201"/>
      <c r="DL201" s="201"/>
      <c r="DM201" s="201"/>
      <c r="DN201" s="201"/>
      <c r="DO201" s="374"/>
      <c r="DP201" s="374"/>
      <c r="DQ201" s="374"/>
      <c r="DR201" s="374"/>
      <c r="DS201" s="361"/>
      <c r="DT201" s="375"/>
      <c r="DU201" s="364"/>
      <c r="DV201" s="364"/>
      <c r="DW201" s="364"/>
      <c r="DX201" s="364">
        <v>1</v>
      </c>
      <c r="DY201" s="364">
        <f t="shared" ref="DY201:DY203" si="2830">DV201</f>
        <v>0</v>
      </c>
      <c r="DZ201" s="364">
        <f t="shared" ref="DZ201:DZ203" si="2831">DW201</f>
        <v>0</v>
      </c>
      <c r="EA201" s="364">
        <f t="shared" ref="EA201:EA203" si="2832">DX201</f>
        <v>1</v>
      </c>
      <c r="EB201" s="364">
        <f t="shared" ref="EB201:EB203" si="2833">DY201</f>
        <v>0</v>
      </c>
      <c r="EC201" s="364">
        <f t="shared" ref="EC201:EC203" si="2834">DZ201</f>
        <v>0</v>
      </c>
      <c r="ED201" s="364">
        <f t="shared" ref="ED201:ED203" si="2835">EA201</f>
        <v>1</v>
      </c>
      <c r="EE201" s="364">
        <f t="shared" ref="EE201:EE203" si="2836">EB201</f>
        <v>0</v>
      </c>
      <c r="EF201" s="364">
        <f t="shared" ref="EF201:EF203" si="2837">EC201</f>
        <v>0</v>
      </c>
      <c r="EG201" s="364">
        <f t="shared" ref="EG201:EG203" si="2838">ED201</f>
        <v>1</v>
      </c>
      <c r="EH201" s="364">
        <f t="shared" ref="EH201:EH203" si="2839">EE201</f>
        <v>0</v>
      </c>
      <c r="EI201" s="364">
        <f t="shared" ref="EI201:EI203" si="2840">EF201</f>
        <v>0</v>
      </c>
      <c r="EJ201" s="364">
        <f t="shared" ref="EJ201:EJ203" si="2841">EG201</f>
        <v>1</v>
      </c>
      <c r="EK201" s="364">
        <f t="shared" ref="EK201:EK203" si="2842">EH201</f>
        <v>0</v>
      </c>
      <c r="EL201" s="364">
        <f t="shared" ref="EL201:EL203" si="2843">EI201</f>
        <v>0</v>
      </c>
      <c r="EM201" s="364">
        <f t="shared" ref="EM201:EM203" si="2844">EJ201</f>
        <v>1</v>
      </c>
      <c r="EN201" s="364">
        <f t="shared" ref="EN201:EN203" si="2845">EK201</f>
        <v>0</v>
      </c>
      <c r="EO201" s="364">
        <f t="shared" ref="EO201:EO203" si="2846">EL201</f>
        <v>0</v>
      </c>
      <c r="EP201" s="364">
        <f t="shared" ref="EP201:EP203" si="2847">EM201</f>
        <v>1</v>
      </c>
      <c r="EQ201" s="364">
        <f t="shared" ref="EQ201:EQ203" si="2848">EN201</f>
        <v>0</v>
      </c>
      <c r="ER201" s="364">
        <f t="shared" ref="ER201:ER203" si="2849">EO201</f>
        <v>0</v>
      </c>
      <c r="ES201" s="364">
        <f t="shared" ref="ES201:ES203" si="2850">EP201</f>
        <v>1</v>
      </c>
      <c r="ET201" s="364">
        <f t="shared" ref="ET201:ET203" si="2851">EQ201</f>
        <v>0</v>
      </c>
      <c r="EU201" s="364">
        <f t="shared" ref="EU201:EU203" si="2852">ER201</f>
        <v>0</v>
      </c>
      <c r="EV201" s="364">
        <f t="shared" ref="EV201:EV203" si="2853">ES201</f>
        <v>1</v>
      </c>
      <c r="EW201" s="364">
        <f t="shared" ref="EW201:EW203" si="2854">ET201</f>
        <v>0</v>
      </c>
      <c r="EX201" s="364">
        <f t="shared" ref="EX201:EX203" si="2855">EU201</f>
        <v>0</v>
      </c>
      <c r="EY201" s="364">
        <f t="shared" ref="EY201:EY203" si="2856">EV201</f>
        <v>1</v>
      </c>
      <c r="EZ201" s="364">
        <f t="shared" ref="EZ201:EZ203" si="2857">EW201</f>
        <v>0</v>
      </c>
      <c r="FA201" s="364">
        <f t="shared" ref="FA201:FA203" si="2858">EX201</f>
        <v>0</v>
      </c>
      <c r="FB201" s="364">
        <f t="shared" ref="FB201:FB203" si="2859">EY201</f>
        <v>1</v>
      </c>
      <c r="FC201" s="364">
        <f t="shared" ref="FC201:FC203" si="2860">EZ201</f>
        <v>0</v>
      </c>
      <c r="FD201" s="364">
        <f t="shared" ref="FD201:FD203" si="2861">FA201</f>
        <v>0</v>
      </c>
      <c r="FE201" s="377"/>
      <c r="FF201" s="361"/>
      <c r="FG201" s="361"/>
      <c r="FH201" s="361"/>
      <c r="FI201" s="361"/>
      <c r="FJ201" s="361"/>
      <c r="FK201" s="361"/>
      <c r="FL201" s="361"/>
      <c r="FM201" s="361"/>
      <c r="FN201" s="361"/>
      <c r="FO201" s="361"/>
      <c r="FP201" s="361"/>
      <c r="FQ201" s="361"/>
      <c r="FR201" s="361"/>
      <c r="FS201" s="361"/>
      <c r="FT201" s="361"/>
      <c r="FU201" s="361"/>
      <c r="FV201" s="361"/>
      <c r="FW201" s="361"/>
      <c r="FX201" s="361"/>
      <c r="FY201" s="361"/>
      <c r="FZ201" s="361"/>
      <c r="GA201" s="361"/>
      <c r="GB201" s="361"/>
      <c r="GC201" s="361"/>
      <c r="GD201" s="361"/>
      <c r="GE201" s="361"/>
      <c r="GF201" s="361"/>
      <c r="GG201" s="297"/>
      <c r="GH201" s="297"/>
      <c r="GI201" s="297"/>
      <c r="GJ201" s="297"/>
      <c r="GK201" s="297"/>
      <c r="GL201" s="297"/>
      <c r="GM201" s="297"/>
      <c r="GN201" s="297"/>
      <c r="GO201" s="297"/>
      <c r="GP201" s="297"/>
      <c r="GQ201" s="297"/>
      <c r="GR201" s="297"/>
      <c r="GS201" s="297"/>
      <c r="GT201" s="297"/>
      <c r="GU201" s="297"/>
      <c r="GV201" s="297"/>
      <c r="GW201" s="297"/>
      <c r="GX201" s="297"/>
      <c r="GY201" s="297"/>
      <c r="GZ201" s="297"/>
      <c r="HA201" s="297"/>
      <c r="HB201" s="297"/>
      <c r="HC201" s="297"/>
    </row>
    <row r="202" spans="1:211" s="347" customFormat="1" ht="15" customHeight="1" thickTop="1" x14ac:dyDescent="0.2">
      <c r="A202" s="192">
        <f>SWDATA!O187</f>
        <v>0</v>
      </c>
      <c r="B202" s="192">
        <f>SWDATA!M187</f>
        <v>0</v>
      </c>
      <c r="C202" s="201">
        <f>IF(AND(SWDATA!M187=1,SWDATA!Q187="promotions"),SWDATA!P187,0)</f>
        <v>0</v>
      </c>
      <c r="D202" s="200">
        <f>ROW(SWDATA!M187)</f>
        <v>187</v>
      </c>
      <c r="E202" s="202">
        <f t="shared" ref="E202:E205" si="2862">B202</f>
        <v>0</v>
      </c>
      <c r="F202" s="203">
        <f t="shared" si="2161"/>
        <v>1</v>
      </c>
      <c r="G202" s="192" t="str">
        <f t="shared" si="2162"/>
        <v/>
      </c>
      <c r="H202" s="204"/>
      <c r="I202" s="382"/>
      <c r="J202" s="237">
        <f t="shared" si="2163"/>
        <v>0</v>
      </c>
      <c r="K202" s="238" t="str">
        <f t="shared" si="2164"/>
        <v/>
      </c>
      <c r="L202" s="338"/>
      <c r="M202" s="341"/>
      <c r="N202" s="336" t="str">
        <f>IF(LEN(SWDATA!F187)=0,"",N201)</f>
        <v/>
      </c>
      <c r="O202" s="295" t="str">
        <f>IF(LEN(SWDATA!G187)=0,"",O201)</f>
        <v/>
      </c>
      <c r="P202" s="296" t="str">
        <f>IF(LEN(SWDATA!C187)=0,"",SWDATA!C187)</f>
        <v/>
      </c>
      <c r="Q202" s="310" t="str">
        <f t="shared" si="2120"/>
        <v/>
      </c>
      <c r="R202" s="223" t="s">
        <v>261</v>
      </c>
      <c r="S202" s="224" t="s">
        <v>485</v>
      </c>
      <c r="T202" s="224"/>
      <c r="U202" s="264" t="s">
        <v>581</v>
      </c>
      <c r="V202" s="205" t="s">
        <v>221</v>
      </c>
      <c r="W202" s="265">
        <f>IF(OR(Is_Loading,LEN($A202)=0),"",SWDATA!P187)</f>
        <v>0</v>
      </c>
      <c r="X202" s="266">
        <f>IF(OR(Is_Loading,LEN($A202)=0),"",SWDATA!Q187)</f>
        <v>0</v>
      </c>
      <c r="Y202" s="266">
        <f>IF(OR(Is_Loading,LEN($A202)=0),"",SWDATA!R187)</f>
        <v>0</v>
      </c>
      <c r="Z202" s="265" t="str">
        <f t="shared" ref="Z202" si="2863">IF($A202=0,"",CHOOSE($F202,SUM(W202:Y202),SUM(W202:Y202)/3,Y202))</f>
        <v/>
      </c>
      <c r="AA202" s="265">
        <f>IF(OR(Is_Loading,LEN($A202)=0),"",SWDATA!T187)</f>
        <v>0</v>
      </c>
      <c r="AB202" s="266">
        <f>IF(OR(Is_Loading,LEN($A202)=0),"",SWDATA!U187)</f>
        <v>0</v>
      </c>
      <c r="AC202" s="266">
        <f>IF(OR(Is_Loading,LEN($A202)=0),"",SWDATA!V187)</f>
        <v>0</v>
      </c>
      <c r="AD202" s="265" t="str">
        <f t="shared" si="2165"/>
        <v/>
      </c>
      <c r="AE202" s="265">
        <f>IF(OR(Is_Loading,LEN($A202)=0),"",SWDATA!X187)</f>
        <v>0</v>
      </c>
      <c r="AF202" s="266">
        <f>IF(OR(Is_Loading,LEN($A202)=0),"",SWDATA!Y187)</f>
        <v>0</v>
      </c>
      <c r="AG202" s="266">
        <f>IF(OR(Is_Loading,LEN($A202)=0),"",SWDATA!Z187)</f>
        <v>0</v>
      </c>
      <c r="AH202" s="265" t="str">
        <f t="shared" si="2166"/>
        <v/>
      </c>
      <c r="AI202" s="265">
        <f>IF(OR(Is_Loading,LEN($A202)=0),"",SWDATA!AB187)</f>
        <v>0</v>
      </c>
      <c r="AJ202" s="266">
        <f>IF(OR(Is_Loading,LEN($A202)=0),"",SWDATA!AC187)</f>
        <v>0</v>
      </c>
      <c r="AK202" s="266">
        <f>IF(OR(Is_Loading,LEN($A202)=0),"",SWDATA!AD187)</f>
        <v>0</v>
      </c>
      <c r="AL202" s="265" t="str">
        <f t="shared" si="2167"/>
        <v/>
      </c>
      <c r="AM202" s="265">
        <f>IF(OR(Is_Loading,LEN($A202)=0),"",SWDATA!AF187)</f>
        <v>0</v>
      </c>
      <c r="AN202" s="266">
        <f>IF(OR(Is_Loading,LEN($A202)=0),"",SWDATA!AG187)</f>
        <v>0</v>
      </c>
      <c r="AO202" s="320">
        <f>IF(OR(Is_Loading,LEN($A202)=0),"",SWDATA!AH187)</f>
        <v>0</v>
      </c>
      <c r="AP202" s="317" t="str">
        <f t="shared" si="2168"/>
        <v/>
      </c>
      <c r="AQ202" s="265">
        <f>IF(OR(Is_Loading,LEN($A202)=0),"",SWDATA!AJ187)</f>
        <v>0</v>
      </c>
      <c r="AR202" s="266">
        <f>IF(OR(Is_Loading,LEN($A202)=0),"",SWDATA!AK187)</f>
        <v>0</v>
      </c>
      <c r="AS202" s="266">
        <f>IF(OR(Is_Loading,LEN($A202)=0),"",SWDATA!AL187)</f>
        <v>0</v>
      </c>
      <c r="AT202" s="265" t="str">
        <f t="shared" si="2169"/>
        <v/>
      </c>
      <c r="AU202" s="265">
        <f>IF(OR(Is_Loading,LEN($A202)=0),"",SWDATA!AN187)</f>
        <v>0</v>
      </c>
      <c r="AV202" s="266">
        <f>IF(OR(Is_Loading,LEN($A202)=0),"",SWDATA!AO187)</f>
        <v>0</v>
      </c>
      <c r="AW202" s="266">
        <f>IF(OR(Is_Loading,LEN($A202)=0),"",SWDATA!AP187)</f>
        <v>0</v>
      </c>
      <c r="AX202" s="265" t="str">
        <f t="shared" si="2170"/>
        <v/>
      </c>
      <c r="AY202" s="265">
        <f>IF(OR(Is_Loading,LEN($A202)=0),"",SWDATA!AR187)</f>
        <v>0</v>
      </c>
      <c r="AZ202" s="266">
        <f>IF(OR(Is_Loading,LEN($A202)=0),"",SWDATA!AS187)</f>
        <v>0</v>
      </c>
      <c r="BA202" s="266">
        <f>IF(OR(Is_Loading,LEN($A202)=0),"",SWDATA!AT187)</f>
        <v>0</v>
      </c>
      <c r="BB202" s="265" t="str">
        <f t="shared" si="2171"/>
        <v/>
      </c>
      <c r="BC202" s="265">
        <f>IF(OR(Is_Loading,LEN($A202)=0),"",SWDATA!AV187)</f>
        <v>0</v>
      </c>
      <c r="BD202" s="266">
        <f>IF(OR(Is_Loading,LEN($A202)=0),"",SWDATA!AW187)</f>
        <v>0</v>
      </c>
      <c r="BE202" s="320">
        <f>IF(OR(Is_Loading,LEN($A202)=0),"",SWDATA!AX187)</f>
        <v>0</v>
      </c>
      <c r="BF202" s="317" t="str">
        <f t="shared" si="2172"/>
        <v/>
      </c>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s="201"/>
      <c r="CO202" s="201"/>
      <c r="CP202" s="201"/>
      <c r="CQ202" s="201"/>
      <c r="CR202" s="201"/>
      <c r="CS202" s="201"/>
      <c r="CT202" s="201"/>
      <c r="CU202" s="201"/>
      <c r="CV202" s="201"/>
      <c r="CW202" s="201"/>
      <c r="CX202" s="201"/>
      <c r="CY202" s="201"/>
      <c r="CZ202" s="201"/>
      <c r="DA202" s="201"/>
      <c r="DB202" s="201"/>
      <c r="DC202" s="201"/>
      <c r="DD202" s="201"/>
      <c r="DE202" s="201"/>
      <c r="DF202" s="201"/>
      <c r="DG202" s="201"/>
      <c r="DH202" s="201"/>
      <c r="DI202" s="201"/>
      <c r="DJ202" s="201"/>
      <c r="DK202" s="201"/>
      <c r="DL202" s="201"/>
      <c r="DM202" s="201"/>
      <c r="DN202" s="201"/>
      <c r="DO202" s="374"/>
      <c r="DP202" s="374"/>
      <c r="DQ202" s="374"/>
      <c r="DR202" s="374"/>
      <c r="DS202" s="361"/>
      <c r="DT202" s="361"/>
      <c r="DU202" s="364"/>
      <c r="DV202" s="364"/>
      <c r="DW202" s="364"/>
      <c r="DX202" s="364">
        <v>1</v>
      </c>
      <c r="DY202" s="364">
        <f t="shared" si="2830"/>
        <v>0</v>
      </c>
      <c r="DZ202" s="364">
        <f t="shared" si="2831"/>
        <v>0</v>
      </c>
      <c r="EA202" s="364">
        <f t="shared" si="2832"/>
        <v>1</v>
      </c>
      <c r="EB202" s="364">
        <f t="shared" si="2833"/>
        <v>0</v>
      </c>
      <c r="EC202" s="364">
        <f t="shared" si="2834"/>
        <v>0</v>
      </c>
      <c r="ED202" s="364">
        <f t="shared" si="2835"/>
        <v>1</v>
      </c>
      <c r="EE202" s="364">
        <f t="shared" si="2836"/>
        <v>0</v>
      </c>
      <c r="EF202" s="364">
        <f t="shared" si="2837"/>
        <v>0</v>
      </c>
      <c r="EG202" s="364">
        <f t="shared" si="2838"/>
        <v>1</v>
      </c>
      <c r="EH202" s="364">
        <f t="shared" si="2839"/>
        <v>0</v>
      </c>
      <c r="EI202" s="364">
        <f t="shared" si="2840"/>
        <v>0</v>
      </c>
      <c r="EJ202" s="364">
        <f t="shared" si="2841"/>
        <v>1</v>
      </c>
      <c r="EK202" s="364">
        <f t="shared" si="2842"/>
        <v>0</v>
      </c>
      <c r="EL202" s="364">
        <f t="shared" si="2843"/>
        <v>0</v>
      </c>
      <c r="EM202" s="364">
        <f t="shared" si="2844"/>
        <v>1</v>
      </c>
      <c r="EN202" s="364">
        <f t="shared" si="2845"/>
        <v>0</v>
      </c>
      <c r="EO202" s="364">
        <f t="shared" si="2846"/>
        <v>0</v>
      </c>
      <c r="EP202" s="364">
        <f t="shared" si="2847"/>
        <v>1</v>
      </c>
      <c r="EQ202" s="364">
        <f t="shared" si="2848"/>
        <v>0</v>
      </c>
      <c r="ER202" s="364">
        <f t="shared" si="2849"/>
        <v>0</v>
      </c>
      <c r="ES202" s="364">
        <f t="shared" si="2850"/>
        <v>1</v>
      </c>
      <c r="ET202" s="364">
        <f t="shared" si="2851"/>
        <v>0</v>
      </c>
      <c r="EU202" s="364">
        <f t="shared" si="2852"/>
        <v>0</v>
      </c>
      <c r="EV202" s="364">
        <f t="shared" si="2853"/>
        <v>1</v>
      </c>
      <c r="EW202" s="364">
        <f t="shared" si="2854"/>
        <v>0</v>
      </c>
      <c r="EX202" s="364">
        <f t="shared" si="2855"/>
        <v>0</v>
      </c>
      <c r="EY202" s="364">
        <f t="shared" si="2856"/>
        <v>1</v>
      </c>
      <c r="EZ202" s="364">
        <f t="shared" si="2857"/>
        <v>0</v>
      </c>
      <c r="FA202" s="364">
        <f t="shared" si="2858"/>
        <v>0</v>
      </c>
      <c r="FB202" s="364">
        <f t="shared" si="2859"/>
        <v>1</v>
      </c>
      <c r="FC202" s="364">
        <f t="shared" si="2860"/>
        <v>0</v>
      </c>
      <c r="FD202" s="364">
        <f t="shared" si="2861"/>
        <v>0</v>
      </c>
      <c r="FE202" s="361"/>
      <c r="FF202" s="361"/>
      <c r="FG202" s="361"/>
      <c r="FH202" s="361"/>
      <c r="FI202" s="361"/>
      <c r="FJ202" s="361"/>
      <c r="FK202" s="361"/>
      <c r="FL202" s="361"/>
      <c r="FM202" s="361"/>
      <c r="FN202" s="361"/>
      <c r="FO202" s="361"/>
      <c r="FP202" s="361"/>
      <c r="FQ202" s="361"/>
      <c r="FR202" s="361"/>
      <c r="FS202" s="361"/>
      <c r="FT202" s="361"/>
      <c r="FU202" s="361"/>
      <c r="FV202" s="361"/>
      <c r="FW202" s="361"/>
      <c r="FX202" s="361"/>
      <c r="FY202" s="361"/>
      <c r="FZ202" s="361"/>
      <c r="GA202" s="361"/>
      <c r="GB202" s="361"/>
      <c r="GC202" s="361"/>
      <c r="GD202" s="361"/>
      <c r="GE202" s="361"/>
      <c r="GF202" s="361"/>
      <c r="GG202" s="297"/>
      <c r="GH202" s="297"/>
      <c r="GI202" s="297"/>
      <c r="GJ202" s="297"/>
      <c r="GK202" s="297"/>
      <c r="GL202" s="297"/>
      <c r="GM202" s="297"/>
      <c r="GN202" s="297"/>
      <c r="GO202" s="297"/>
      <c r="GP202" s="297"/>
      <c r="GQ202" s="297"/>
      <c r="GR202" s="297"/>
      <c r="GS202" s="297"/>
      <c r="GT202" s="297"/>
      <c r="GU202" s="297"/>
      <c r="GV202" s="297"/>
      <c r="GW202" s="297"/>
      <c r="GX202" s="297"/>
      <c r="GY202" s="297"/>
      <c r="GZ202" s="297"/>
    </row>
    <row r="203" spans="1:211" s="390" customFormat="1" ht="15" customHeight="1" thickBot="1" x14ac:dyDescent="0.25">
      <c r="A203" s="389">
        <f>SWDATA!O188</f>
        <v>0</v>
      </c>
      <c r="B203" s="389">
        <f>SWDATA!M188</f>
        <v>0</v>
      </c>
      <c r="C203" s="390">
        <f>IF(AND(SWDATA!M188=1,SWDATA!Q188="promotions"),SWDATA!P188,0)</f>
        <v>0</v>
      </c>
      <c r="D203" s="391">
        <f>ROW(SWDATA!M188)</f>
        <v>188</v>
      </c>
      <c r="E203" s="392">
        <f t="shared" si="2862"/>
        <v>0</v>
      </c>
      <c r="F203" s="393">
        <f t="shared" si="2161"/>
        <v>1</v>
      </c>
      <c r="G203" s="389" t="str">
        <f t="shared" si="2162"/>
        <v/>
      </c>
      <c r="H203" s="394"/>
      <c r="I203" s="395"/>
      <c r="J203" s="396">
        <f t="shared" si="2163"/>
        <v>0</v>
      </c>
      <c r="K203" s="397" t="str">
        <f t="shared" si="2164"/>
        <v/>
      </c>
      <c r="L203" s="398"/>
      <c r="M203" s="399"/>
      <c r="N203" s="400" t="str">
        <f>IF(LEN(SWDATA!F188)=0,"",N202)</f>
        <v/>
      </c>
      <c r="O203" s="401" t="str">
        <f>IF(LEN(SWDATA!G188)=0,"",O202)</f>
        <v/>
      </c>
      <c r="P203" s="402" t="str">
        <f>IF(LEN(SWDATA!C188)=0,"",SWDATA!C188)</f>
        <v/>
      </c>
      <c r="Q203" s="403" t="str">
        <f t="shared" si="2120"/>
        <v/>
      </c>
      <c r="R203" s="404" t="s">
        <v>261</v>
      </c>
      <c r="S203" s="405" t="s">
        <v>485</v>
      </c>
      <c r="T203" s="405"/>
      <c r="U203" s="406" t="s">
        <v>590</v>
      </c>
      <c r="V203" s="407" t="s">
        <v>221</v>
      </c>
      <c r="W203" s="408">
        <f>IF(OR(Is_Loading,LEN($A203)=0),"",SWDATA!P188)</f>
        <v>0</v>
      </c>
      <c r="X203" s="409">
        <f>IF(OR(Is_Loading,LEN($A203)=0),"",SWDATA!Q188)</f>
        <v>0</v>
      </c>
      <c r="Y203" s="409">
        <f>IF(OR(Is_Loading,LEN($A203)=0),"",SWDATA!R188)</f>
        <v>0</v>
      </c>
      <c r="Z203" s="408" t="str">
        <f t="shared" ref="Z203" si="2864">IF($A203=0,"",CHOOSE($F203,SUM(W203:Y203),SUM(W203:Y203)/3,Y203))</f>
        <v/>
      </c>
      <c r="AA203" s="408">
        <f>IF(OR(Is_Loading,LEN($A203)=0),"",SWDATA!T188)</f>
        <v>0</v>
      </c>
      <c r="AB203" s="409">
        <f>IF(OR(Is_Loading,LEN($A203)=0),"",SWDATA!U188)</f>
        <v>0</v>
      </c>
      <c r="AC203" s="409">
        <f>IF(OR(Is_Loading,LEN($A203)=0),"",SWDATA!V188)</f>
        <v>0</v>
      </c>
      <c r="AD203" s="408" t="str">
        <f t="shared" si="2165"/>
        <v/>
      </c>
      <c r="AE203" s="408">
        <f>IF(OR(Is_Loading,LEN($A203)=0),"",SWDATA!X188)</f>
        <v>0</v>
      </c>
      <c r="AF203" s="409">
        <f>IF(OR(Is_Loading,LEN($A203)=0),"",SWDATA!Y188)</f>
        <v>0</v>
      </c>
      <c r="AG203" s="409">
        <f>IF(OR(Is_Loading,LEN($A203)=0),"",SWDATA!Z188)</f>
        <v>0</v>
      </c>
      <c r="AH203" s="408" t="str">
        <f t="shared" si="2166"/>
        <v/>
      </c>
      <c r="AI203" s="408">
        <f>IF(OR(Is_Loading,LEN($A203)=0),"",SWDATA!AB188)</f>
        <v>0</v>
      </c>
      <c r="AJ203" s="409">
        <f>IF(OR(Is_Loading,LEN($A203)=0),"",SWDATA!AC188)</f>
        <v>0</v>
      </c>
      <c r="AK203" s="409">
        <f>IF(OR(Is_Loading,LEN($A203)=0),"",SWDATA!AD188)</f>
        <v>0</v>
      </c>
      <c r="AL203" s="408" t="str">
        <f t="shared" si="2167"/>
        <v/>
      </c>
      <c r="AM203" s="408">
        <f>IF(OR(Is_Loading,LEN($A203)=0),"",SWDATA!AF188)</f>
        <v>0</v>
      </c>
      <c r="AN203" s="409">
        <f>IF(OR(Is_Loading,LEN($A203)=0),"",SWDATA!AG188)</f>
        <v>0</v>
      </c>
      <c r="AO203" s="410">
        <f>IF(OR(Is_Loading,LEN($A203)=0),"",SWDATA!AH188)</f>
        <v>0</v>
      </c>
      <c r="AP203" s="411" t="str">
        <f t="shared" si="2168"/>
        <v/>
      </c>
      <c r="AQ203" s="408">
        <f>IF(OR(Is_Loading,LEN($A203)=0),"",SWDATA!AJ188)</f>
        <v>0</v>
      </c>
      <c r="AR203" s="409">
        <f>IF(OR(Is_Loading,LEN($A203)=0),"",SWDATA!AK188)</f>
        <v>0</v>
      </c>
      <c r="AS203" s="409">
        <f>IF(OR(Is_Loading,LEN($A203)=0),"",SWDATA!AL188)</f>
        <v>0</v>
      </c>
      <c r="AT203" s="408" t="str">
        <f t="shared" si="2169"/>
        <v/>
      </c>
      <c r="AU203" s="408">
        <f>IF(OR(Is_Loading,LEN($A203)=0),"",SWDATA!AN188)</f>
        <v>0</v>
      </c>
      <c r="AV203" s="409">
        <f>IF(OR(Is_Loading,LEN($A203)=0),"",SWDATA!AO188)</f>
        <v>0</v>
      </c>
      <c r="AW203" s="409">
        <f>IF(OR(Is_Loading,LEN($A203)=0),"",SWDATA!AP188)</f>
        <v>0</v>
      </c>
      <c r="AX203" s="408" t="str">
        <f t="shared" si="2170"/>
        <v/>
      </c>
      <c r="AY203" s="408">
        <f>IF(OR(Is_Loading,LEN($A203)=0),"",SWDATA!AR188)</f>
        <v>0</v>
      </c>
      <c r="AZ203" s="409">
        <f>IF(OR(Is_Loading,LEN($A203)=0),"",SWDATA!AS188)</f>
        <v>0</v>
      </c>
      <c r="BA203" s="409">
        <f>IF(OR(Is_Loading,LEN($A203)=0),"",SWDATA!AT188)</f>
        <v>0</v>
      </c>
      <c r="BB203" s="408" t="str">
        <f t="shared" si="2171"/>
        <v/>
      </c>
      <c r="BC203" s="408">
        <f>IF(OR(Is_Loading,LEN($A203)=0),"",SWDATA!AV188)</f>
        <v>0</v>
      </c>
      <c r="BD203" s="409">
        <f>IF(OR(Is_Loading,LEN($A203)=0),"",SWDATA!AW188)</f>
        <v>0</v>
      </c>
      <c r="BE203" s="410">
        <f>IF(OR(Is_Loading,LEN($A203)=0),"",SWDATA!AX188)</f>
        <v>0</v>
      </c>
      <c r="BF203" s="411" t="str">
        <f t="shared" si="2172"/>
        <v/>
      </c>
      <c r="BG203" s="412"/>
      <c r="BH203" s="412"/>
      <c r="BI203" s="412"/>
      <c r="BJ203" s="412"/>
      <c r="BK203" s="412"/>
      <c r="BL203" s="412"/>
      <c r="BM203" s="412"/>
      <c r="BN203" s="412"/>
      <c r="BO203" s="412"/>
      <c r="BP203" s="412"/>
      <c r="BQ203" s="412"/>
      <c r="BR203" s="412"/>
      <c r="BS203" s="412"/>
      <c r="BT203" s="412"/>
      <c r="BU203" s="412"/>
      <c r="BV203" s="412"/>
      <c r="BW203" s="412"/>
      <c r="BX203" s="412"/>
      <c r="BY203" s="412"/>
      <c r="BZ203" s="412"/>
      <c r="CA203" s="412"/>
      <c r="CB203" s="412"/>
      <c r="CC203" s="412"/>
      <c r="CD203" s="412"/>
      <c r="CE203" s="412"/>
      <c r="CF203" s="412"/>
      <c r="CG203" s="412"/>
      <c r="CH203" s="412"/>
      <c r="CI203" s="412"/>
      <c r="CJ203" s="412"/>
      <c r="CK203" s="412"/>
      <c r="CL203" s="412"/>
      <c r="CM203" s="412"/>
      <c r="DO203" s="395"/>
      <c r="DP203" s="395"/>
      <c r="DQ203" s="395"/>
      <c r="DR203" s="395"/>
      <c r="DS203" s="413"/>
      <c r="DT203" s="414"/>
      <c r="DU203" s="415"/>
      <c r="DV203" s="415"/>
      <c r="DW203" s="415"/>
      <c r="DX203" s="415">
        <v>1</v>
      </c>
      <c r="DY203" s="415">
        <f t="shared" si="2830"/>
        <v>0</v>
      </c>
      <c r="DZ203" s="415">
        <f t="shared" si="2831"/>
        <v>0</v>
      </c>
      <c r="EA203" s="415">
        <f t="shared" si="2832"/>
        <v>1</v>
      </c>
      <c r="EB203" s="415">
        <f t="shared" si="2833"/>
        <v>0</v>
      </c>
      <c r="EC203" s="415">
        <f t="shared" si="2834"/>
        <v>0</v>
      </c>
      <c r="ED203" s="415">
        <f t="shared" si="2835"/>
        <v>1</v>
      </c>
      <c r="EE203" s="415">
        <f t="shared" si="2836"/>
        <v>0</v>
      </c>
      <c r="EF203" s="415">
        <f t="shared" si="2837"/>
        <v>0</v>
      </c>
      <c r="EG203" s="415">
        <f t="shared" si="2838"/>
        <v>1</v>
      </c>
      <c r="EH203" s="415">
        <f t="shared" si="2839"/>
        <v>0</v>
      </c>
      <c r="EI203" s="415">
        <f t="shared" si="2840"/>
        <v>0</v>
      </c>
      <c r="EJ203" s="415">
        <f t="shared" si="2841"/>
        <v>1</v>
      </c>
      <c r="EK203" s="415">
        <f t="shared" si="2842"/>
        <v>0</v>
      </c>
      <c r="EL203" s="415">
        <f t="shared" si="2843"/>
        <v>0</v>
      </c>
      <c r="EM203" s="415">
        <f t="shared" si="2844"/>
        <v>1</v>
      </c>
      <c r="EN203" s="415">
        <f t="shared" si="2845"/>
        <v>0</v>
      </c>
      <c r="EO203" s="415">
        <f t="shared" si="2846"/>
        <v>0</v>
      </c>
      <c r="EP203" s="415">
        <f t="shared" si="2847"/>
        <v>1</v>
      </c>
      <c r="EQ203" s="415">
        <f t="shared" si="2848"/>
        <v>0</v>
      </c>
      <c r="ER203" s="415">
        <f t="shared" si="2849"/>
        <v>0</v>
      </c>
      <c r="ES203" s="415">
        <f t="shared" si="2850"/>
        <v>1</v>
      </c>
      <c r="ET203" s="415">
        <f t="shared" si="2851"/>
        <v>0</v>
      </c>
      <c r="EU203" s="415">
        <f t="shared" si="2852"/>
        <v>0</v>
      </c>
      <c r="EV203" s="415">
        <f t="shared" si="2853"/>
        <v>1</v>
      </c>
      <c r="EW203" s="415">
        <f t="shared" si="2854"/>
        <v>0</v>
      </c>
      <c r="EX203" s="415">
        <f t="shared" si="2855"/>
        <v>0</v>
      </c>
      <c r="EY203" s="415">
        <f t="shared" si="2856"/>
        <v>1</v>
      </c>
      <c r="EZ203" s="415">
        <f t="shared" si="2857"/>
        <v>0</v>
      </c>
      <c r="FA203" s="415">
        <f t="shared" si="2858"/>
        <v>0</v>
      </c>
      <c r="FB203" s="415">
        <f t="shared" si="2859"/>
        <v>1</v>
      </c>
      <c r="FC203" s="415">
        <f t="shared" si="2860"/>
        <v>0</v>
      </c>
      <c r="FD203" s="415">
        <f t="shared" si="2861"/>
        <v>0</v>
      </c>
      <c r="FE203" s="416"/>
      <c r="FF203" s="413"/>
      <c r="FG203" s="413"/>
      <c r="FH203" s="413"/>
      <c r="FI203" s="413"/>
      <c r="FJ203" s="413"/>
      <c r="FK203" s="413"/>
      <c r="FL203" s="413"/>
      <c r="FM203" s="413"/>
      <c r="FN203" s="413"/>
      <c r="FO203" s="413"/>
      <c r="FP203" s="413"/>
      <c r="FQ203" s="413"/>
      <c r="FR203" s="413"/>
      <c r="FS203" s="413"/>
      <c r="FT203" s="413"/>
      <c r="FU203" s="413"/>
      <c r="FV203" s="413"/>
      <c r="FW203" s="413"/>
      <c r="FX203" s="413"/>
      <c r="FY203" s="413"/>
      <c r="FZ203" s="413"/>
      <c r="GA203" s="413"/>
      <c r="GB203" s="413"/>
      <c r="GC203" s="413"/>
      <c r="GD203" s="413"/>
      <c r="GE203" s="413"/>
      <c r="GF203" s="413"/>
      <c r="GG203" s="417"/>
      <c r="GH203" s="417"/>
      <c r="GI203" s="417"/>
      <c r="GJ203" s="417"/>
      <c r="GK203" s="417"/>
      <c r="GL203" s="417"/>
      <c r="GM203" s="417"/>
      <c r="GN203" s="417"/>
      <c r="GO203" s="417"/>
      <c r="GP203" s="417"/>
      <c r="GQ203" s="417"/>
      <c r="GR203" s="417"/>
      <c r="GS203" s="417"/>
      <c r="GT203" s="417"/>
      <c r="GU203" s="417"/>
      <c r="GV203" s="417"/>
      <c r="GW203" s="417"/>
      <c r="GX203" s="417"/>
      <c r="GY203" s="417"/>
      <c r="GZ203" s="417"/>
      <c r="HA203" s="417"/>
      <c r="HB203" s="417"/>
      <c r="HC203" s="417"/>
    </row>
    <row r="204" spans="1:211" s="347" customFormat="1" ht="15" customHeight="1" thickTop="1" x14ac:dyDescent="0.2">
      <c r="A204" s="192">
        <f>SWDATA!O189</f>
        <v>0</v>
      </c>
      <c r="B204" s="192">
        <f>SWDATA!M189</f>
        <v>0</v>
      </c>
      <c r="C204" s="201">
        <f>IF(AND(SWDATA!M189=1,SWDATA!Q189="promotions"),SWDATA!P189,0)</f>
        <v>0</v>
      </c>
      <c r="D204" s="200">
        <f>ROW(SWDATA!M189)</f>
        <v>189</v>
      </c>
      <c r="E204" s="202">
        <f t="shared" si="2862"/>
        <v>0</v>
      </c>
      <c r="F204" s="203">
        <f t="shared" si="2161"/>
        <v>1</v>
      </c>
      <c r="G204" s="192" t="str">
        <f t="shared" si="2162"/>
        <v/>
      </c>
      <c r="H204" s="311"/>
      <c r="I204" s="382"/>
      <c r="J204" s="237">
        <f t="shared" si="2163"/>
        <v>0</v>
      </c>
      <c r="K204" s="238" t="str">
        <f t="shared" si="2164"/>
        <v/>
      </c>
      <c r="L204" s="338"/>
      <c r="M204" s="340"/>
      <c r="N204" s="335" t="str">
        <f>IF(LEN(SWDATA!F189)=0,"",IF(LEN(SWDATA!G189)=0,"",IF($O$12="ID",MID(SWDATA!G189,FIND("|",SWDATA!G189)+1,FIND("~~",SWDATA!G189)-FIND("|",SWDATA!G189)-1),IF($O$12="Desc",RIGHT(SWDATA!G189,LEN(SWDATA!G189)-FIND("~~",SWDATA!G189)-1),RIGHT(SWDATA!G189,LEN(SWDATA!G189)-FIND("|",SWDATA!G189))))))</f>
        <v/>
      </c>
      <c r="O204" s="239" t="str">
        <f>IF(LEN(SWDATA!G189)=0,"",IF(LEN(SWDATA!H189)=0,"",IF($O$12="ID",MID(SWDATA!H189,FIND("|",SWDATA!H189)+1,FIND("~~",SWDATA!H189)-FIND("|",SWDATA!H189)-1),IF($O$12="Desc",RIGHT(SWDATA!H189,LEN(SWDATA!H189)-FIND("~~",SWDATA!H189)-1),RIGHT(SWDATA!H189,LEN(SWDATA!H189)-FIND("|",SWDATA!H189))))))</f>
        <v/>
      </c>
      <c r="P204" s="252" t="str">
        <f>IF(LEN(SWDATA!C189)=0,"",SWDATA!C189)</f>
        <v/>
      </c>
      <c r="Q204" s="310" t="str">
        <f t="shared" si="2120"/>
        <v/>
      </c>
      <c r="R204" s="223" t="s">
        <v>261</v>
      </c>
      <c r="S204" s="224" t="s">
        <v>485</v>
      </c>
      <c r="T204" s="224"/>
      <c r="U204" s="263" t="s">
        <v>583</v>
      </c>
      <c r="V204" s="205" t="s">
        <v>221</v>
      </c>
      <c r="W204" s="265">
        <f>IF(OR(Is_Loading,LEN($A204)=0),"",SWDATA!P189)</f>
        <v>0</v>
      </c>
      <c r="X204" s="266">
        <f>IF(OR(Is_Loading,LEN($A204)=0),"",SWDATA!Q189)</f>
        <v>0</v>
      </c>
      <c r="Y204" s="266">
        <f>IF(OR(Is_Loading,LEN($A204)=0),"",SWDATA!R189)</f>
        <v>0</v>
      </c>
      <c r="Z204" s="265" t="str">
        <f t="shared" ref="Z204" si="2865">IF($A204=0,"",CHOOSE($F204,SUM(W204:Y204),SUM(W204:Y204)/3,Y204))</f>
        <v/>
      </c>
      <c r="AA204" s="265">
        <f>IF(OR(Is_Loading,LEN($A204)=0),"",SWDATA!T189)</f>
        <v>0</v>
      </c>
      <c r="AB204" s="266">
        <f>IF(OR(Is_Loading,LEN($A204)=0),"",SWDATA!U189)</f>
        <v>0</v>
      </c>
      <c r="AC204" s="266">
        <f>IF(OR(Is_Loading,LEN($A204)=0),"",SWDATA!V189)</f>
        <v>0</v>
      </c>
      <c r="AD204" s="265" t="str">
        <f t="shared" si="2165"/>
        <v/>
      </c>
      <c r="AE204" s="265">
        <f>IF(OR(Is_Loading,LEN($A204)=0),"",SWDATA!X189)</f>
        <v>0</v>
      </c>
      <c r="AF204" s="266">
        <f>IF(OR(Is_Loading,LEN($A204)=0),"",SWDATA!Y189)</f>
        <v>0</v>
      </c>
      <c r="AG204" s="266">
        <f>IF(OR(Is_Loading,LEN($A204)=0),"",SWDATA!Z189)</f>
        <v>0</v>
      </c>
      <c r="AH204" s="265" t="str">
        <f t="shared" si="2166"/>
        <v/>
      </c>
      <c r="AI204" s="265">
        <f>IF(OR(Is_Loading,LEN($A204)=0),"",SWDATA!AB189)</f>
        <v>0</v>
      </c>
      <c r="AJ204" s="266">
        <f>IF(OR(Is_Loading,LEN($A204)=0),"",SWDATA!AC189)</f>
        <v>0</v>
      </c>
      <c r="AK204" s="266">
        <f>IF(OR(Is_Loading,LEN($A204)=0),"",SWDATA!AD189)</f>
        <v>0</v>
      </c>
      <c r="AL204" s="265" t="str">
        <f t="shared" si="2167"/>
        <v/>
      </c>
      <c r="AM204" s="265">
        <f>IF(OR(Is_Loading,LEN($A204)=0),"",SWDATA!AF189)</f>
        <v>0</v>
      </c>
      <c r="AN204" s="266">
        <f>IF(OR(Is_Loading,LEN($A204)=0),"",SWDATA!AG189)</f>
        <v>0</v>
      </c>
      <c r="AO204" s="320">
        <f>IF(OR(Is_Loading,LEN($A204)=0),"",SWDATA!AH189)</f>
        <v>0</v>
      </c>
      <c r="AP204" s="317" t="str">
        <f t="shared" si="2168"/>
        <v/>
      </c>
      <c r="AQ204" s="265">
        <f>IF(OR(Is_Loading,LEN($A204)=0),"",SWDATA!AJ189)</f>
        <v>0</v>
      </c>
      <c r="AR204" s="266">
        <f>IF(OR(Is_Loading,LEN($A204)=0),"",SWDATA!AK189)</f>
        <v>0</v>
      </c>
      <c r="AS204" s="266">
        <f>IF(OR(Is_Loading,LEN($A204)=0),"",SWDATA!AL189)</f>
        <v>0</v>
      </c>
      <c r="AT204" s="265" t="str">
        <f t="shared" si="2169"/>
        <v/>
      </c>
      <c r="AU204" s="265">
        <f>IF(OR(Is_Loading,LEN($A204)=0),"",SWDATA!AN189)</f>
        <v>0</v>
      </c>
      <c r="AV204" s="266">
        <f>IF(OR(Is_Loading,LEN($A204)=0),"",SWDATA!AO189)</f>
        <v>0</v>
      </c>
      <c r="AW204" s="266">
        <f>IF(OR(Is_Loading,LEN($A204)=0),"",SWDATA!AP189)</f>
        <v>0</v>
      </c>
      <c r="AX204" s="265" t="str">
        <f t="shared" si="2170"/>
        <v/>
      </c>
      <c r="AY204" s="265">
        <f>IF(OR(Is_Loading,LEN($A204)=0),"",SWDATA!AR189)</f>
        <v>0</v>
      </c>
      <c r="AZ204" s="266">
        <f>IF(OR(Is_Loading,LEN($A204)=0),"",SWDATA!AS189)</f>
        <v>0</v>
      </c>
      <c r="BA204" s="266">
        <f>IF(OR(Is_Loading,LEN($A204)=0),"",SWDATA!AT189)</f>
        <v>0</v>
      </c>
      <c r="BB204" s="265" t="str">
        <f t="shared" si="2171"/>
        <v/>
      </c>
      <c r="BC204" s="265">
        <f>IF(OR(Is_Loading,LEN($A204)=0),"",SWDATA!AV189)</f>
        <v>0</v>
      </c>
      <c r="BD204" s="266">
        <f>IF(OR(Is_Loading,LEN($A204)=0),"",SWDATA!AW189)</f>
        <v>0</v>
      </c>
      <c r="BE204" s="320">
        <f>IF(OR(Is_Loading,LEN($A204)=0),"",SWDATA!AX189)</f>
        <v>0</v>
      </c>
      <c r="BF204" s="317" t="str">
        <f t="shared" si="2172"/>
        <v/>
      </c>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s="201"/>
      <c r="CO204" s="201"/>
      <c r="CP204" s="201"/>
      <c r="CQ204" s="201"/>
      <c r="CR204" s="201"/>
      <c r="CS204" s="201"/>
      <c r="CT204" s="201"/>
      <c r="CU204" s="201"/>
      <c r="CV204" s="201"/>
      <c r="CW204" s="201"/>
      <c r="CX204" s="201"/>
      <c r="CY204" s="201"/>
      <c r="CZ204" s="201"/>
      <c r="DA204" s="201"/>
      <c r="DB204" s="201"/>
      <c r="DC204" s="201"/>
      <c r="DD204" s="201"/>
      <c r="DE204" s="201"/>
      <c r="DF204" s="201"/>
      <c r="DG204" s="201"/>
      <c r="DH204" s="201"/>
      <c r="DI204" s="201"/>
      <c r="DJ204" s="201"/>
      <c r="DK204" s="201"/>
      <c r="DL204" s="201"/>
      <c r="DM204" s="201"/>
      <c r="DN204" s="201"/>
      <c r="DO204" s="374"/>
      <c r="DP204" s="374"/>
      <c r="DQ204" s="374"/>
      <c r="DR204" s="374"/>
      <c r="DS204" s="361"/>
      <c r="DT204" s="375"/>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77"/>
      <c r="FF204" s="361"/>
      <c r="FG204" s="361"/>
      <c r="FH204" s="361"/>
      <c r="FI204" s="361"/>
      <c r="FJ204" s="361"/>
      <c r="FK204" s="361"/>
      <c r="FL204" s="361"/>
      <c r="FM204" s="361"/>
      <c r="FN204" s="361"/>
      <c r="FO204" s="361"/>
      <c r="FP204" s="361"/>
      <c r="FQ204" s="361"/>
      <c r="FR204" s="361"/>
      <c r="FS204" s="361"/>
      <c r="FT204" s="361"/>
      <c r="FU204" s="361"/>
      <c r="FV204" s="361"/>
      <c r="FW204" s="361"/>
      <c r="FX204" s="361"/>
      <c r="FY204" s="361"/>
      <c r="FZ204" s="361"/>
      <c r="GA204" s="361"/>
      <c r="GB204" s="361"/>
      <c r="GC204" s="361"/>
      <c r="GD204" s="361"/>
      <c r="GE204" s="361"/>
      <c r="GF204" s="361"/>
      <c r="GG204" s="297"/>
      <c r="GH204" s="297"/>
      <c r="GI204" s="297"/>
      <c r="GJ204" s="297"/>
      <c r="GK204" s="297"/>
      <c r="GL204" s="297"/>
      <c r="GM204" s="297"/>
      <c r="GN204" s="297"/>
      <c r="GO204" s="297"/>
      <c r="GP204" s="297"/>
      <c r="GQ204" s="297"/>
      <c r="GR204" s="297"/>
      <c r="GS204" s="297"/>
      <c r="GT204" s="297"/>
      <c r="GU204" s="297"/>
      <c r="GV204" s="297"/>
      <c r="GW204" s="297"/>
      <c r="GX204" s="297"/>
      <c r="GY204" s="297"/>
      <c r="GZ204" s="297"/>
      <c r="HA204" s="297"/>
      <c r="HB204" s="297"/>
      <c r="HC204" s="297"/>
    </row>
    <row r="205" spans="1:211" s="347" customFormat="1" ht="15" customHeight="1" x14ac:dyDescent="0.2">
      <c r="A205" s="192">
        <f>SWDATA!O190</f>
        <v>0</v>
      </c>
      <c r="B205" s="192">
        <f>SWDATA!M190</f>
        <v>0</v>
      </c>
      <c r="C205" s="201">
        <f>IF(AND(SWDATA!M190=1,SWDATA!Q190="promotions"),SWDATA!P190,0)</f>
        <v>0</v>
      </c>
      <c r="D205" s="200">
        <f>ROW(SWDATA!M190)</f>
        <v>190</v>
      </c>
      <c r="E205" s="202">
        <f t="shared" si="2862"/>
        <v>0</v>
      </c>
      <c r="F205" s="203">
        <f t="shared" si="2161"/>
        <v>1</v>
      </c>
      <c r="G205" s="192" t="str">
        <f t="shared" si="2162"/>
        <v/>
      </c>
      <c r="H205" s="204"/>
      <c r="I205" s="382"/>
      <c r="J205" s="237">
        <f t="shared" si="2163"/>
        <v>0</v>
      </c>
      <c r="K205" s="238" t="str">
        <f t="shared" si="2164"/>
        <v/>
      </c>
      <c r="L205" s="338"/>
      <c r="M205" s="341"/>
      <c r="N205" s="336" t="str">
        <f>IF(LEN(SWDATA!F190)=0,"",N204)</f>
        <v/>
      </c>
      <c r="O205" s="295" t="str">
        <f>IF(LEN(SWDATA!G190)=0,"",O204)</f>
        <v/>
      </c>
      <c r="P205" s="296" t="str">
        <f>IF(LEN(SWDATA!C190)=0,"",SWDATA!C190)</f>
        <v/>
      </c>
      <c r="Q205" s="310" t="str">
        <f t="shared" si="2120"/>
        <v/>
      </c>
      <c r="R205" s="223" t="s">
        <v>261</v>
      </c>
      <c r="S205" s="224" t="s">
        <v>485</v>
      </c>
      <c r="T205" s="224"/>
      <c r="U205" s="264" t="s">
        <v>580</v>
      </c>
      <c r="V205" s="205" t="s">
        <v>221</v>
      </c>
      <c r="W205" s="265">
        <f>IF(OR(Is_Loading,LEN($A205)=0),"",SWDATA!P190)</f>
        <v>0</v>
      </c>
      <c r="X205" s="266">
        <f>IF(OR(Is_Loading,LEN($A205)=0),"",SWDATA!Q190)</f>
        <v>0</v>
      </c>
      <c r="Y205" s="266">
        <f>IF(OR(Is_Loading,LEN($A205)=0),"",SWDATA!R190)</f>
        <v>0</v>
      </c>
      <c r="Z205" s="265" t="str">
        <f t="shared" ref="Z205:Z206" si="2866">IF($A205=0,"",CHOOSE($F205,SUM(W205:Y205),SUM(W205:Y205)/3,Y205))</f>
        <v/>
      </c>
      <c r="AA205" s="265">
        <f>IF(OR(Is_Loading,LEN($A205)=0),"",SWDATA!T190)</f>
        <v>0</v>
      </c>
      <c r="AB205" s="266">
        <f>IF(OR(Is_Loading,LEN($A205)=0),"",SWDATA!U190)</f>
        <v>0</v>
      </c>
      <c r="AC205" s="266">
        <f>IF(OR(Is_Loading,LEN($A205)=0),"",SWDATA!V190)</f>
        <v>0</v>
      </c>
      <c r="AD205" s="265" t="str">
        <f t="shared" si="2165"/>
        <v/>
      </c>
      <c r="AE205" s="265">
        <f>IF(OR(Is_Loading,LEN($A205)=0),"",SWDATA!X190)</f>
        <v>0</v>
      </c>
      <c r="AF205" s="266">
        <f>IF(OR(Is_Loading,LEN($A205)=0),"",SWDATA!Y190)</f>
        <v>0</v>
      </c>
      <c r="AG205" s="266">
        <f>IF(OR(Is_Loading,LEN($A205)=0),"",SWDATA!Z190)</f>
        <v>0</v>
      </c>
      <c r="AH205" s="265" t="str">
        <f t="shared" si="2166"/>
        <v/>
      </c>
      <c r="AI205" s="265">
        <f>IF(OR(Is_Loading,LEN($A205)=0),"",SWDATA!AB190)</f>
        <v>0</v>
      </c>
      <c r="AJ205" s="266">
        <f>IF(OR(Is_Loading,LEN($A205)=0),"",SWDATA!AC190)</f>
        <v>0</v>
      </c>
      <c r="AK205" s="266">
        <f>IF(OR(Is_Loading,LEN($A205)=0),"",SWDATA!AD190)</f>
        <v>0</v>
      </c>
      <c r="AL205" s="265" t="str">
        <f t="shared" si="2167"/>
        <v/>
      </c>
      <c r="AM205" s="265">
        <f>IF(OR(Is_Loading,LEN($A205)=0),"",SWDATA!AF190)</f>
        <v>0</v>
      </c>
      <c r="AN205" s="266">
        <f>IF(OR(Is_Loading,LEN($A205)=0),"",SWDATA!AG190)</f>
        <v>0</v>
      </c>
      <c r="AO205" s="320">
        <f>IF(OR(Is_Loading,LEN($A205)=0),"",SWDATA!AH190)</f>
        <v>0</v>
      </c>
      <c r="AP205" s="317" t="str">
        <f t="shared" si="2168"/>
        <v/>
      </c>
      <c r="AQ205" s="265">
        <f>IF(OR(Is_Loading,LEN($A205)=0),"",SWDATA!AJ190)</f>
        <v>0</v>
      </c>
      <c r="AR205" s="266">
        <f>IF(OR(Is_Loading,LEN($A205)=0),"",SWDATA!AK190)</f>
        <v>0</v>
      </c>
      <c r="AS205" s="266">
        <f>IF(OR(Is_Loading,LEN($A205)=0),"",SWDATA!AL190)</f>
        <v>0</v>
      </c>
      <c r="AT205" s="265" t="str">
        <f t="shared" si="2169"/>
        <v/>
      </c>
      <c r="AU205" s="265">
        <f>IF(OR(Is_Loading,LEN($A205)=0),"",SWDATA!AN190)</f>
        <v>0</v>
      </c>
      <c r="AV205" s="266">
        <f>IF(OR(Is_Loading,LEN($A205)=0),"",SWDATA!AO190)</f>
        <v>0</v>
      </c>
      <c r="AW205" s="266">
        <f>IF(OR(Is_Loading,LEN($A205)=0),"",SWDATA!AP190)</f>
        <v>0</v>
      </c>
      <c r="AX205" s="265" t="str">
        <f t="shared" si="2170"/>
        <v/>
      </c>
      <c r="AY205" s="265">
        <f>IF(OR(Is_Loading,LEN($A205)=0),"",SWDATA!AR190)</f>
        <v>0</v>
      </c>
      <c r="AZ205" s="266">
        <f>IF(OR(Is_Loading,LEN($A205)=0),"",SWDATA!AS190)</f>
        <v>0</v>
      </c>
      <c r="BA205" s="266">
        <f>IF(OR(Is_Loading,LEN($A205)=0),"",SWDATA!AT190)</f>
        <v>0</v>
      </c>
      <c r="BB205" s="265" t="str">
        <f t="shared" si="2171"/>
        <v/>
      </c>
      <c r="BC205" s="265">
        <f>IF(OR(Is_Loading,LEN($A205)=0),"",SWDATA!AV190)</f>
        <v>0</v>
      </c>
      <c r="BD205" s="266">
        <f>IF(OR(Is_Loading,LEN($A205)=0),"",SWDATA!AW190)</f>
        <v>0</v>
      </c>
      <c r="BE205" s="320">
        <f>IF(OR(Is_Loading,LEN($A205)=0),"",SWDATA!AX190)</f>
        <v>0</v>
      </c>
      <c r="BF205" s="317" t="str">
        <f t="shared" si="2172"/>
        <v/>
      </c>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s="201"/>
      <c r="CO205" s="201"/>
      <c r="CP205" s="201"/>
      <c r="CQ205" s="201"/>
      <c r="CR205" s="201"/>
      <c r="CS205" s="201"/>
      <c r="CT205" s="201"/>
      <c r="CU205" s="201"/>
      <c r="CV205" s="201"/>
      <c r="CW205" s="201"/>
      <c r="CX205" s="201"/>
      <c r="CY205" s="201"/>
      <c r="CZ205" s="201"/>
      <c r="DA205" s="201"/>
      <c r="DB205" s="201"/>
      <c r="DC205" s="201"/>
      <c r="DD205" s="201"/>
      <c r="DE205" s="201"/>
      <c r="DF205" s="201"/>
      <c r="DG205" s="201"/>
      <c r="DH205" s="201"/>
      <c r="DI205" s="201"/>
      <c r="DJ205" s="201"/>
      <c r="DK205" s="201"/>
      <c r="DL205" s="201"/>
      <c r="DM205" s="201"/>
      <c r="DN205" s="201"/>
      <c r="DO205" s="374"/>
      <c r="DP205" s="374"/>
      <c r="DQ205" s="374"/>
      <c r="DR205" s="374"/>
      <c r="DS205" s="361"/>
      <c r="DT205" s="361"/>
      <c r="DU205" s="364">
        <f t="shared" ref="DU205" si="2867">COLUMN(W203)</f>
        <v>23</v>
      </c>
      <c r="DV205" s="364">
        <f t="shared" ref="DV205" si="2868">SUM(DU205)+DV206+1</f>
        <v>24</v>
      </c>
      <c r="DW205" s="364">
        <f t="shared" ref="DW205" si="2869">SUM(DV205)+DW206+1</f>
        <v>25</v>
      </c>
      <c r="DX205" s="364">
        <f t="shared" ref="DX205" si="2870">SUM(DW205)+DX206+1</f>
        <v>27</v>
      </c>
      <c r="DY205" s="364">
        <f t="shared" ref="DY205" si="2871">SUM(DX205)+DY206+1</f>
        <v>28</v>
      </c>
      <c r="DZ205" s="364">
        <f t="shared" ref="DZ205" si="2872">SUM(DY205)+DZ206+1</f>
        <v>29</v>
      </c>
      <c r="EA205" s="364">
        <f t="shared" ref="EA205" si="2873">SUM(DZ205)+EA206+1</f>
        <v>31</v>
      </c>
      <c r="EB205" s="364">
        <f t="shared" ref="EB205" si="2874">SUM(EA205)+EB206+1</f>
        <v>32</v>
      </c>
      <c r="EC205" s="364">
        <f t="shared" ref="EC205" si="2875">SUM(EB205)+EC206+1</f>
        <v>33</v>
      </c>
      <c r="ED205" s="364">
        <f t="shared" ref="ED205" si="2876">SUM(EC205)+ED206+1</f>
        <v>35</v>
      </c>
      <c r="EE205" s="364">
        <f t="shared" ref="EE205" si="2877">SUM(ED205)+EE206+1</f>
        <v>36</v>
      </c>
      <c r="EF205" s="364">
        <f t="shared" ref="EF205" si="2878">SUM(EE205)+EF206+1</f>
        <v>37</v>
      </c>
      <c r="EG205" s="364">
        <f t="shared" ref="EG205" si="2879">SUM(EF205)+EG206+1</f>
        <v>39</v>
      </c>
      <c r="EH205" s="364">
        <f t="shared" ref="EH205" si="2880">SUM(EG205)+EH206+1</f>
        <v>40</v>
      </c>
      <c r="EI205" s="364">
        <f t="shared" ref="EI205" si="2881">SUM(EH205)+EI206+1</f>
        <v>41</v>
      </c>
      <c r="EJ205" s="364">
        <f t="shared" ref="EJ205" si="2882">SUM(EI205)+EJ206+1</f>
        <v>43</v>
      </c>
      <c r="EK205" s="364">
        <f t="shared" ref="EK205" si="2883">SUM(EJ205)+EK206+1</f>
        <v>44</v>
      </c>
      <c r="EL205" s="364">
        <f t="shared" ref="EL205" si="2884">SUM(EK205)+EL206+1</f>
        <v>45</v>
      </c>
      <c r="EM205" s="364">
        <f t="shared" ref="EM205" si="2885">SUM(EL205)+EM206+1</f>
        <v>47</v>
      </c>
      <c r="EN205" s="364">
        <f t="shared" ref="EN205" si="2886">SUM(EM205)+EN206+1</f>
        <v>48</v>
      </c>
      <c r="EO205" s="364">
        <f t="shared" ref="EO205" si="2887">SUM(EN205)+EO206+1</f>
        <v>49</v>
      </c>
      <c r="EP205" s="364">
        <f t="shared" ref="EP205" si="2888">SUM(EO205)+EP206+1</f>
        <v>51</v>
      </c>
      <c r="EQ205" s="364">
        <f t="shared" ref="EQ205" si="2889">SUM(EP205)+EQ206+1</f>
        <v>52</v>
      </c>
      <c r="ER205" s="364">
        <f t="shared" ref="ER205" si="2890">SUM(EQ205)+ER206+1</f>
        <v>53</v>
      </c>
      <c r="ES205" s="364">
        <f t="shared" ref="ES205" si="2891">SUM(ER205)+ES206+1</f>
        <v>55</v>
      </c>
      <c r="ET205" s="364">
        <f t="shared" ref="ET205" si="2892">SUM(ES205)+ET206+1</f>
        <v>56</v>
      </c>
      <c r="EU205" s="364">
        <f t="shared" ref="EU205" si="2893">SUM(ET205)+EU206+1</f>
        <v>57</v>
      </c>
      <c r="EV205" s="364">
        <f t="shared" ref="EV205" si="2894">SUM(EU205)+EV206+1</f>
        <v>59</v>
      </c>
      <c r="EW205" s="364">
        <f t="shared" ref="EW205" si="2895">SUM(EV205)+EW206+1</f>
        <v>60</v>
      </c>
      <c r="EX205" s="364">
        <f t="shared" ref="EX205" si="2896">SUM(EW205)+EX206+1</f>
        <v>61</v>
      </c>
      <c r="EY205" s="364">
        <f t="shared" ref="EY205" si="2897">SUM(EX205)+EY206+1</f>
        <v>63</v>
      </c>
      <c r="EZ205" s="364">
        <f t="shared" ref="EZ205" si="2898">SUM(EY205)+EZ206+1</f>
        <v>64</v>
      </c>
      <c r="FA205" s="364">
        <f t="shared" ref="FA205" si="2899">SUM(EZ205)+FA206+1</f>
        <v>65</v>
      </c>
      <c r="FB205" s="364">
        <f t="shared" ref="FB205" si="2900">SUM(FA205)+FB206+1</f>
        <v>67</v>
      </c>
      <c r="FC205" s="364">
        <f t="shared" ref="FC205" si="2901">SUM(FB205)+FC206+1</f>
        <v>68</v>
      </c>
      <c r="FD205" s="364">
        <f t="shared" ref="FD205" si="2902">SUM(FC205)+FD206+1</f>
        <v>69</v>
      </c>
      <c r="FE205" s="361"/>
      <c r="FF205" s="361"/>
      <c r="FG205" s="361"/>
      <c r="FH205" s="361"/>
      <c r="FI205" s="361"/>
      <c r="FJ205" s="361"/>
      <c r="FK205" s="361"/>
      <c r="FL205" s="361"/>
      <c r="FM205" s="361"/>
      <c r="FN205" s="361"/>
      <c r="FO205" s="361"/>
      <c r="FP205" s="361"/>
      <c r="FQ205" s="361"/>
      <c r="FR205" s="361"/>
      <c r="FS205" s="361"/>
      <c r="FT205" s="361"/>
      <c r="FU205" s="361"/>
      <c r="FV205" s="361"/>
      <c r="FW205" s="361"/>
      <c r="FX205" s="361"/>
      <c r="FY205" s="361"/>
      <c r="FZ205" s="361"/>
      <c r="GA205" s="361"/>
      <c r="GB205" s="361"/>
      <c r="GC205" s="361"/>
      <c r="GD205" s="361"/>
      <c r="GE205" s="361"/>
      <c r="GF205" s="361"/>
      <c r="GG205" s="297"/>
      <c r="GH205" s="297"/>
      <c r="GI205" s="297"/>
      <c r="GJ205" s="297"/>
      <c r="GK205" s="297"/>
      <c r="GL205" s="297"/>
      <c r="GM205" s="297"/>
      <c r="GN205" s="297"/>
      <c r="GO205" s="297"/>
      <c r="GP205" s="297"/>
      <c r="GQ205" s="297"/>
      <c r="GR205" s="297"/>
      <c r="GS205" s="297"/>
      <c r="GT205" s="297"/>
      <c r="GU205" s="297"/>
      <c r="GV205" s="297"/>
      <c r="GW205" s="297"/>
      <c r="GX205" s="297"/>
      <c r="GY205" s="297"/>
      <c r="GZ205" s="297"/>
    </row>
    <row r="206" spans="1:211" s="347" customFormat="1" ht="15" customHeight="1" thickBot="1" x14ac:dyDescent="0.25">
      <c r="A206" s="192">
        <f>SWDATA!O191</f>
        <v>0</v>
      </c>
      <c r="B206" s="192">
        <f>SWDATA!M191</f>
        <v>0</v>
      </c>
      <c r="C206" s="201">
        <f>IF(AND(SWDATA!M191=1,SWDATA!Q191="promotions"),SWDATA!P191,0)</f>
        <v>0</v>
      </c>
      <c r="D206" s="200">
        <f>ROW(SWDATA!M191)</f>
        <v>191</v>
      </c>
      <c r="E206" s="202">
        <f ca="1">IF(AND(B206=1,UPPER(HLOOKUP(D206,'Metrics &amp; Attributes View'!$13:$31,19,0))="SBOM"),1,0)</f>
        <v>0</v>
      </c>
      <c r="F206" s="203">
        <f t="shared" si="2161"/>
        <v>1</v>
      </c>
      <c r="G206" s="192" t="str">
        <f t="shared" si="2162"/>
        <v/>
      </c>
      <c r="H206" s="204"/>
      <c r="I206" s="382"/>
      <c r="J206" s="237">
        <f t="shared" si="2163"/>
        <v>0</v>
      </c>
      <c r="K206" s="238" t="str">
        <f t="shared" si="2164"/>
        <v/>
      </c>
      <c r="L206" s="338"/>
      <c r="M206" s="342"/>
      <c r="N206" s="336" t="str">
        <f>IF(LEN(SWDATA!F191)=0,"",N205)</f>
        <v/>
      </c>
      <c r="O206" s="295" t="str">
        <f>IF(LEN(SWDATA!G191)=0,"",O205)</f>
        <v/>
      </c>
      <c r="P206" s="296" t="str">
        <f>IF(LEN(SWDATA!C191)=0,"",SWDATA!C191)</f>
        <v/>
      </c>
      <c r="Q206" s="310" t="str">
        <f t="shared" si="2120"/>
        <v/>
      </c>
      <c r="R206" s="223" t="s">
        <v>262</v>
      </c>
      <c r="S206" s="224" t="s">
        <v>579</v>
      </c>
      <c r="T206" s="224"/>
      <c r="U206" s="263" t="s">
        <v>591</v>
      </c>
      <c r="V206" s="205" t="s">
        <v>221</v>
      </c>
      <c r="W206" s="265">
        <f>IF(OR(Is_Loading,LEN($A206)=0),"",SWDATA!P191)</f>
        <v>0</v>
      </c>
      <c r="X206" s="266">
        <f>IF(OR(Is_Loading,LEN($A206)=0),"",SWDATA!Q191)</f>
        <v>0</v>
      </c>
      <c r="Y206" s="266">
        <f>IF(OR(Is_Loading,LEN($A206)=0),"",SWDATA!R191)</f>
        <v>0</v>
      </c>
      <c r="Z206" s="265" t="str">
        <f t="shared" si="2866"/>
        <v/>
      </c>
      <c r="AA206" s="265">
        <f>IF(OR(Is_Loading,LEN($A206)=0),"",SWDATA!T191)</f>
        <v>0</v>
      </c>
      <c r="AB206" s="266">
        <f>IF(OR(Is_Loading,LEN($A206)=0),"",SWDATA!U191)</f>
        <v>0</v>
      </c>
      <c r="AC206" s="266">
        <f>IF(OR(Is_Loading,LEN($A206)=0),"",SWDATA!V191)</f>
        <v>0</v>
      </c>
      <c r="AD206" s="265" t="str">
        <f t="shared" si="2165"/>
        <v/>
      </c>
      <c r="AE206" s="265">
        <f>IF(OR(Is_Loading,LEN($A206)=0),"",SWDATA!X191)</f>
        <v>0</v>
      </c>
      <c r="AF206" s="266">
        <f>IF(OR(Is_Loading,LEN($A206)=0),"",SWDATA!Y191)</f>
        <v>0</v>
      </c>
      <c r="AG206" s="266">
        <f>IF(OR(Is_Loading,LEN($A206)=0),"",SWDATA!Z191)</f>
        <v>0</v>
      </c>
      <c r="AH206" s="265" t="str">
        <f t="shared" si="2166"/>
        <v/>
      </c>
      <c r="AI206" s="265">
        <f>IF(OR(Is_Loading,LEN($A206)=0),"",SWDATA!AB191)</f>
        <v>0</v>
      </c>
      <c r="AJ206" s="266">
        <f>IF(OR(Is_Loading,LEN($A206)=0),"",SWDATA!AC191)</f>
        <v>0</v>
      </c>
      <c r="AK206" s="266">
        <f>IF(OR(Is_Loading,LEN($A206)=0),"",SWDATA!AD191)</f>
        <v>0</v>
      </c>
      <c r="AL206" s="265" t="str">
        <f t="shared" si="2167"/>
        <v/>
      </c>
      <c r="AM206" s="265">
        <f>IF(OR(Is_Loading,LEN($A206)=0),"",SWDATA!AF191)</f>
        <v>0</v>
      </c>
      <c r="AN206" s="266">
        <f>IF(OR(Is_Loading,LEN($A206)=0),"",SWDATA!AG191)</f>
        <v>0</v>
      </c>
      <c r="AO206" s="320">
        <f>IF(OR(Is_Loading,LEN($A206)=0),"",SWDATA!AH191)</f>
        <v>0</v>
      </c>
      <c r="AP206" s="317" t="str">
        <f t="shared" si="2168"/>
        <v/>
      </c>
      <c r="AQ206" s="265">
        <f>IF(OR(Is_Loading,LEN($A206)=0),"",SWDATA!AJ191)</f>
        <v>0</v>
      </c>
      <c r="AR206" s="266">
        <f>IF(OR(Is_Loading,LEN($A206)=0),"",SWDATA!AK191)</f>
        <v>0</v>
      </c>
      <c r="AS206" s="266">
        <f>IF(OR(Is_Loading,LEN($A206)=0),"",SWDATA!AL191)</f>
        <v>0</v>
      </c>
      <c r="AT206" s="265" t="str">
        <f t="shared" si="2169"/>
        <v/>
      </c>
      <c r="AU206" s="265">
        <f>IF(OR(Is_Loading,LEN($A206)=0),"",SWDATA!AN191)</f>
        <v>0</v>
      </c>
      <c r="AV206" s="266">
        <f>IF(OR(Is_Loading,LEN($A206)=0),"",SWDATA!AO191)</f>
        <v>0</v>
      </c>
      <c r="AW206" s="266">
        <f>IF(OR(Is_Loading,LEN($A206)=0),"",SWDATA!AP191)</f>
        <v>0</v>
      </c>
      <c r="AX206" s="265" t="str">
        <f t="shared" si="2170"/>
        <v/>
      </c>
      <c r="AY206" s="265">
        <f>IF(OR(Is_Loading,LEN($A206)=0),"",SWDATA!AR191)</f>
        <v>0</v>
      </c>
      <c r="AZ206" s="266">
        <f>IF(OR(Is_Loading,LEN($A206)=0),"",SWDATA!AS191)</f>
        <v>0</v>
      </c>
      <c r="BA206" s="266">
        <f>IF(OR(Is_Loading,LEN($A206)=0),"",SWDATA!AT191)</f>
        <v>0</v>
      </c>
      <c r="BB206" s="265" t="str">
        <f t="shared" si="2171"/>
        <v/>
      </c>
      <c r="BC206" s="265">
        <f>IF(OR(Is_Loading,LEN($A206)=0),"",SWDATA!AV191)</f>
        <v>0</v>
      </c>
      <c r="BD206" s="266">
        <f>IF(OR(Is_Loading,LEN($A206)=0),"",SWDATA!AW191)</f>
        <v>0</v>
      </c>
      <c r="BE206" s="320">
        <f>IF(OR(Is_Loading,LEN($A206)=0),"",SWDATA!AX191)</f>
        <v>0</v>
      </c>
      <c r="BF206" s="317" t="str">
        <f t="shared" si="2172"/>
        <v/>
      </c>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s="201"/>
      <c r="CO206" s="201"/>
      <c r="CP206" s="201"/>
      <c r="CQ206" s="201"/>
      <c r="CR206" s="201"/>
      <c r="CS206" s="201"/>
      <c r="CT206" s="201"/>
      <c r="CU206" s="201"/>
      <c r="CV206" s="201"/>
      <c r="CW206" s="201"/>
      <c r="CX206" s="201"/>
      <c r="CY206" s="201"/>
      <c r="CZ206" s="201"/>
      <c r="DA206" s="201"/>
      <c r="DB206" s="201"/>
      <c r="DC206" s="201"/>
      <c r="DD206" s="201"/>
      <c r="DE206" s="201"/>
      <c r="DF206" s="201"/>
      <c r="DG206" s="201"/>
      <c r="DH206" s="201"/>
      <c r="DI206" s="201"/>
      <c r="DJ206" s="201"/>
      <c r="DK206" s="201"/>
      <c r="DL206" s="201"/>
      <c r="DM206" s="201"/>
      <c r="DN206" s="201"/>
      <c r="DO206" s="374"/>
      <c r="DP206" s="374"/>
      <c r="DQ206" s="374"/>
      <c r="DR206" s="374"/>
      <c r="DS206" s="361"/>
      <c r="DT206" s="375"/>
      <c r="DU206" s="364"/>
      <c r="DV206" s="364"/>
      <c r="DW206" s="364"/>
      <c r="DX206" s="364">
        <v>1</v>
      </c>
      <c r="DY206" s="364">
        <f t="shared" ref="DY206:DY208" si="2903">DV206</f>
        <v>0</v>
      </c>
      <c r="DZ206" s="364">
        <f t="shared" ref="DZ206:DZ208" si="2904">DW206</f>
        <v>0</v>
      </c>
      <c r="EA206" s="364">
        <f t="shared" ref="EA206:EA208" si="2905">DX206</f>
        <v>1</v>
      </c>
      <c r="EB206" s="364">
        <f t="shared" ref="EB206:EB208" si="2906">DY206</f>
        <v>0</v>
      </c>
      <c r="EC206" s="364">
        <f t="shared" ref="EC206:EC208" si="2907">DZ206</f>
        <v>0</v>
      </c>
      <c r="ED206" s="364">
        <f t="shared" ref="ED206:ED208" si="2908">EA206</f>
        <v>1</v>
      </c>
      <c r="EE206" s="364">
        <f t="shared" ref="EE206:EE208" si="2909">EB206</f>
        <v>0</v>
      </c>
      <c r="EF206" s="364">
        <f t="shared" ref="EF206:EF208" si="2910">EC206</f>
        <v>0</v>
      </c>
      <c r="EG206" s="364">
        <f t="shared" ref="EG206:EG208" si="2911">ED206</f>
        <v>1</v>
      </c>
      <c r="EH206" s="364">
        <f t="shared" ref="EH206:EH208" si="2912">EE206</f>
        <v>0</v>
      </c>
      <c r="EI206" s="364">
        <f t="shared" ref="EI206:EI208" si="2913">EF206</f>
        <v>0</v>
      </c>
      <c r="EJ206" s="364">
        <f t="shared" ref="EJ206:EJ208" si="2914">EG206</f>
        <v>1</v>
      </c>
      <c r="EK206" s="364">
        <f t="shared" ref="EK206:EK208" si="2915">EH206</f>
        <v>0</v>
      </c>
      <c r="EL206" s="364">
        <f t="shared" ref="EL206:EL208" si="2916">EI206</f>
        <v>0</v>
      </c>
      <c r="EM206" s="364">
        <f t="shared" ref="EM206:EM208" si="2917">EJ206</f>
        <v>1</v>
      </c>
      <c r="EN206" s="364">
        <f t="shared" ref="EN206:EN208" si="2918">EK206</f>
        <v>0</v>
      </c>
      <c r="EO206" s="364">
        <f t="shared" ref="EO206:EO208" si="2919">EL206</f>
        <v>0</v>
      </c>
      <c r="EP206" s="364">
        <f t="shared" ref="EP206:EP208" si="2920">EM206</f>
        <v>1</v>
      </c>
      <c r="EQ206" s="364">
        <f t="shared" ref="EQ206:EQ208" si="2921">EN206</f>
        <v>0</v>
      </c>
      <c r="ER206" s="364">
        <f t="shared" ref="ER206:ER208" si="2922">EO206</f>
        <v>0</v>
      </c>
      <c r="ES206" s="364">
        <f t="shared" ref="ES206:ES208" si="2923">EP206</f>
        <v>1</v>
      </c>
      <c r="ET206" s="364">
        <f t="shared" ref="ET206:ET208" si="2924">EQ206</f>
        <v>0</v>
      </c>
      <c r="EU206" s="364">
        <f t="shared" ref="EU206:EU208" si="2925">ER206</f>
        <v>0</v>
      </c>
      <c r="EV206" s="364">
        <f t="shared" ref="EV206:EV208" si="2926">ES206</f>
        <v>1</v>
      </c>
      <c r="EW206" s="364">
        <f t="shared" ref="EW206:EW208" si="2927">ET206</f>
        <v>0</v>
      </c>
      <c r="EX206" s="364">
        <f t="shared" ref="EX206:EX208" si="2928">EU206</f>
        <v>0</v>
      </c>
      <c r="EY206" s="364">
        <f t="shared" ref="EY206:EY208" si="2929">EV206</f>
        <v>1</v>
      </c>
      <c r="EZ206" s="364">
        <f t="shared" ref="EZ206:EZ208" si="2930">EW206</f>
        <v>0</v>
      </c>
      <c r="FA206" s="364">
        <f t="shared" ref="FA206:FA208" si="2931">EX206</f>
        <v>0</v>
      </c>
      <c r="FB206" s="364">
        <f t="shared" ref="FB206:FB208" si="2932">EY206</f>
        <v>1</v>
      </c>
      <c r="FC206" s="364">
        <f t="shared" ref="FC206:FC208" si="2933">EZ206</f>
        <v>0</v>
      </c>
      <c r="FD206" s="364">
        <f t="shared" ref="FD206:FD208" si="2934">FA206</f>
        <v>0</v>
      </c>
      <c r="FE206" s="377"/>
      <c r="FF206" s="361"/>
      <c r="FG206" s="361"/>
      <c r="FH206" s="361"/>
      <c r="FI206" s="361"/>
      <c r="FJ206" s="361"/>
      <c r="FK206" s="361"/>
      <c r="FL206" s="361"/>
      <c r="FM206" s="361"/>
      <c r="FN206" s="361"/>
      <c r="FO206" s="361"/>
      <c r="FP206" s="361"/>
      <c r="FQ206" s="361"/>
      <c r="FR206" s="361"/>
      <c r="FS206" s="361"/>
      <c r="FT206" s="361"/>
      <c r="FU206" s="361"/>
      <c r="FV206" s="361"/>
      <c r="FW206" s="361"/>
      <c r="FX206" s="361"/>
      <c r="FY206" s="361"/>
      <c r="FZ206" s="361"/>
      <c r="GA206" s="361"/>
      <c r="GB206" s="361"/>
      <c r="GC206" s="361"/>
      <c r="GD206" s="361"/>
      <c r="GE206" s="361"/>
      <c r="GF206" s="361"/>
      <c r="GG206" s="297"/>
      <c r="GH206" s="297"/>
      <c r="GI206" s="297"/>
      <c r="GJ206" s="297"/>
      <c r="GK206" s="297"/>
      <c r="GL206" s="297"/>
      <c r="GM206" s="297"/>
      <c r="GN206" s="297"/>
      <c r="GO206" s="297"/>
      <c r="GP206" s="297"/>
      <c r="GQ206" s="297"/>
      <c r="GR206" s="297"/>
      <c r="GS206" s="297"/>
      <c r="GT206" s="297"/>
      <c r="GU206" s="297"/>
      <c r="GV206" s="297"/>
      <c r="GW206" s="297"/>
      <c r="GX206" s="297"/>
      <c r="GY206" s="297"/>
      <c r="GZ206" s="297"/>
      <c r="HA206" s="297"/>
      <c r="HB206" s="297"/>
      <c r="HC206" s="297"/>
    </row>
    <row r="207" spans="1:211" s="347" customFormat="1" ht="15" customHeight="1" thickTop="1" x14ac:dyDescent="0.2">
      <c r="A207" s="192">
        <f>SWDATA!O192</f>
        <v>0</v>
      </c>
      <c r="B207" s="192">
        <f>SWDATA!M192</f>
        <v>0</v>
      </c>
      <c r="C207" s="201">
        <f>IF(AND(SWDATA!M192=1,SWDATA!Q192="promotions"),SWDATA!P192,0)</f>
        <v>0</v>
      </c>
      <c r="D207" s="200">
        <f>ROW(SWDATA!M192)</f>
        <v>192</v>
      </c>
      <c r="E207" s="202">
        <f t="shared" ref="E207:E210" si="2935">B207</f>
        <v>0</v>
      </c>
      <c r="F207" s="203">
        <f t="shared" si="2161"/>
        <v>1</v>
      </c>
      <c r="G207" s="192" t="str">
        <f t="shared" si="2162"/>
        <v/>
      </c>
      <c r="H207" s="204"/>
      <c r="I207" s="382"/>
      <c r="J207" s="237">
        <f t="shared" si="2163"/>
        <v>0</v>
      </c>
      <c r="K207" s="238" t="str">
        <f t="shared" si="2164"/>
        <v/>
      </c>
      <c r="L207" s="338"/>
      <c r="M207" s="341"/>
      <c r="N207" s="336" t="str">
        <f>IF(LEN(SWDATA!F192)=0,"",N206)</f>
        <v/>
      </c>
      <c r="O207" s="295" t="str">
        <f>IF(LEN(SWDATA!G192)=0,"",O206)</f>
        <v/>
      </c>
      <c r="P207" s="296" t="str">
        <f>IF(LEN(SWDATA!C192)=0,"",SWDATA!C192)</f>
        <v/>
      </c>
      <c r="Q207" s="310" t="str">
        <f t="shared" si="2120"/>
        <v/>
      </c>
      <c r="R207" s="223" t="s">
        <v>261</v>
      </c>
      <c r="S207" s="224" t="s">
        <v>485</v>
      </c>
      <c r="T207" s="224"/>
      <c r="U207" s="264" t="s">
        <v>581</v>
      </c>
      <c r="V207" s="205" t="s">
        <v>221</v>
      </c>
      <c r="W207" s="265">
        <f>IF(OR(Is_Loading,LEN($A207)=0),"",SWDATA!P192)</f>
        <v>0</v>
      </c>
      <c r="X207" s="266">
        <f>IF(OR(Is_Loading,LEN($A207)=0),"",SWDATA!Q192)</f>
        <v>0</v>
      </c>
      <c r="Y207" s="266">
        <f>IF(OR(Is_Loading,LEN($A207)=0),"",SWDATA!R192)</f>
        <v>0</v>
      </c>
      <c r="Z207" s="265" t="str">
        <f t="shared" ref="Z207" si="2936">IF($A207=0,"",CHOOSE($F207,SUM(W207:Y207),SUM(W207:Y207)/3,Y207))</f>
        <v/>
      </c>
      <c r="AA207" s="265">
        <f>IF(OR(Is_Loading,LEN($A207)=0),"",SWDATA!T192)</f>
        <v>0</v>
      </c>
      <c r="AB207" s="266">
        <f>IF(OR(Is_Loading,LEN($A207)=0),"",SWDATA!U192)</f>
        <v>0</v>
      </c>
      <c r="AC207" s="266">
        <f>IF(OR(Is_Loading,LEN($A207)=0),"",SWDATA!V192)</f>
        <v>0</v>
      </c>
      <c r="AD207" s="265" t="str">
        <f t="shared" si="2165"/>
        <v/>
      </c>
      <c r="AE207" s="265">
        <f>IF(OR(Is_Loading,LEN($A207)=0),"",SWDATA!X192)</f>
        <v>0</v>
      </c>
      <c r="AF207" s="266">
        <f>IF(OR(Is_Loading,LEN($A207)=0),"",SWDATA!Y192)</f>
        <v>0</v>
      </c>
      <c r="AG207" s="266">
        <f>IF(OR(Is_Loading,LEN($A207)=0),"",SWDATA!Z192)</f>
        <v>0</v>
      </c>
      <c r="AH207" s="265" t="str">
        <f t="shared" si="2166"/>
        <v/>
      </c>
      <c r="AI207" s="265">
        <f>IF(OR(Is_Loading,LEN($A207)=0),"",SWDATA!AB192)</f>
        <v>0</v>
      </c>
      <c r="AJ207" s="266">
        <f>IF(OR(Is_Loading,LEN($A207)=0),"",SWDATA!AC192)</f>
        <v>0</v>
      </c>
      <c r="AK207" s="266">
        <f>IF(OR(Is_Loading,LEN($A207)=0),"",SWDATA!AD192)</f>
        <v>0</v>
      </c>
      <c r="AL207" s="265" t="str">
        <f t="shared" si="2167"/>
        <v/>
      </c>
      <c r="AM207" s="265">
        <f>IF(OR(Is_Loading,LEN($A207)=0),"",SWDATA!AF192)</f>
        <v>0</v>
      </c>
      <c r="AN207" s="266">
        <f>IF(OR(Is_Loading,LEN($A207)=0),"",SWDATA!AG192)</f>
        <v>0</v>
      </c>
      <c r="AO207" s="320">
        <f>IF(OR(Is_Loading,LEN($A207)=0),"",SWDATA!AH192)</f>
        <v>0</v>
      </c>
      <c r="AP207" s="317" t="str">
        <f t="shared" si="2168"/>
        <v/>
      </c>
      <c r="AQ207" s="265">
        <f>IF(OR(Is_Loading,LEN($A207)=0),"",SWDATA!AJ192)</f>
        <v>0</v>
      </c>
      <c r="AR207" s="266">
        <f>IF(OR(Is_Loading,LEN($A207)=0),"",SWDATA!AK192)</f>
        <v>0</v>
      </c>
      <c r="AS207" s="266">
        <f>IF(OR(Is_Loading,LEN($A207)=0),"",SWDATA!AL192)</f>
        <v>0</v>
      </c>
      <c r="AT207" s="265" t="str">
        <f t="shared" si="2169"/>
        <v/>
      </c>
      <c r="AU207" s="265">
        <f>IF(OR(Is_Loading,LEN($A207)=0),"",SWDATA!AN192)</f>
        <v>0</v>
      </c>
      <c r="AV207" s="266">
        <f>IF(OR(Is_Loading,LEN($A207)=0),"",SWDATA!AO192)</f>
        <v>0</v>
      </c>
      <c r="AW207" s="266">
        <f>IF(OR(Is_Loading,LEN($A207)=0),"",SWDATA!AP192)</f>
        <v>0</v>
      </c>
      <c r="AX207" s="265" t="str">
        <f t="shared" si="2170"/>
        <v/>
      </c>
      <c r="AY207" s="265">
        <f>IF(OR(Is_Loading,LEN($A207)=0),"",SWDATA!AR192)</f>
        <v>0</v>
      </c>
      <c r="AZ207" s="266">
        <f>IF(OR(Is_Loading,LEN($A207)=0),"",SWDATA!AS192)</f>
        <v>0</v>
      </c>
      <c r="BA207" s="266">
        <f>IF(OR(Is_Loading,LEN($A207)=0),"",SWDATA!AT192)</f>
        <v>0</v>
      </c>
      <c r="BB207" s="265" t="str">
        <f t="shared" si="2171"/>
        <v/>
      </c>
      <c r="BC207" s="265">
        <f>IF(OR(Is_Loading,LEN($A207)=0),"",SWDATA!AV192)</f>
        <v>0</v>
      </c>
      <c r="BD207" s="266">
        <f>IF(OR(Is_Loading,LEN($A207)=0),"",SWDATA!AW192)</f>
        <v>0</v>
      </c>
      <c r="BE207" s="320">
        <f>IF(OR(Is_Loading,LEN($A207)=0),"",SWDATA!AX192)</f>
        <v>0</v>
      </c>
      <c r="BF207" s="317" t="str">
        <f t="shared" si="2172"/>
        <v/>
      </c>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s="201"/>
      <c r="CO207" s="201"/>
      <c r="CP207" s="201"/>
      <c r="CQ207" s="201"/>
      <c r="CR207" s="201"/>
      <c r="CS207" s="201"/>
      <c r="CT207" s="201"/>
      <c r="CU207" s="201"/>
      <c r="CV207" s="201"/>
      <c r="CW207" s="201"/>
      <c r="CX207" s="201"/>
      <c r="CY207" s="201"/>
      <c r="CZ207" s="201"/>
      <c r="DA207" s="201"/>
      <c r="DB207" s="201"/>
      <c r="DC207" s="201"/>
      <c r="DD207" s="201"/>
      <c r="DE207" s="201"/>
      <c r="DF207" s="201"/>
      <c r="DG207" s="201"/>
      <c r="DH207" s="201"/>
      <c r="DI207" s="201"/>
      <c r="DJ207" s="201"/>
      <c r="DK207" s="201"/>
      <c r="DL207" s="201"/>
      <c r="DM207" s="201"/>
      <c r="DN207" s="201"/>
      <c r="DO207" s="374"/>
      <c r="DP207" s="374"/>
      <c r="DQ207" s="374"/>
      <c r="DR207" s="374"/>
      <c r="DS207" s="361"/>
      <c r="DT207" s="361"/>
      <c r="DU207" s="364"/>
      <c r="DV207" s="364"/>
      <c r="DW207" s="364"/>
      <c r="DX207" s="364">
        <v>1</v>
      </c>
      <c r="DY207" s="364">
        <f t="shared" si="2903"/>
        <v>0</v>
      </c>
      <c r="DZ207" s="364">
        <f t="shared" si="2904"/>
        <v>0</v>
      </c>
      <c r="EA207" s="364">
        <f t="shared" si="2905"/>
        <v>1</v>
      </c>
      <c r="EB207" s="364">
        <f t="shared" si="2906"/>
        <v>0</v>
      </c>
      <c r="EC207" s="364">
        <f t="shared" si="2907"/>
        <v>0</v>
      </c>
      <c r="ED207" s="364">
        <f t="shared" si="2908"/>
        <v>1</v>
      </c>
      <c r="EE207" s="364">
        <f t="shared" si="2909"/>
        <v>0</v>
      </c>
      <c r="EF207" s="364">
        <f t="shared" si="2910"/>
        <v>0</v>
      </c>
      <c r="EG207" s="364">
        <f t="shared" si="2911"/>
        <v>1</v>
      </c>
      <c r="EH207" s="364">
        <f t="shared" si="2912"/>
        <v>0</v>
      </c>
      <c r="EI207" s="364">
        <f t="shared" si="2913"/>
        <v>0</v>
      </c>
      <c r="EJ207" s="364">
        <f t="shared" si="2914"/>
        <v>1</v>
      </c>
      <c r="EK207" s="364">
        <f t="shared" si="2915"/>
        <v>0</v>
      </c>
      <c r="EL207" s="364">
        <f t="shared" si="2916"/>
        <v>0</v>
      </c>
      <c r="EM207" s="364">
        <f t="shared" si="2917"/>
        <v>1</v>
      </c>
      <c r="EN207" s="364">
        <f t="shared" si="2918"/>
        <v>0</v>
      </c>
      <c r="EO207" s="364">
        <f t="shared" si="2919"/>
        <v>0</v>
      </c>
      <c r="EP207" s="364">
        <f t="shared" si="2920"/>
        <v>1</v>
      </c>
      <c r="EQ207" s="364">
        <f t="shared" si="2921"/>
        <v>0</v>
      </c>
      <c r="ER207" s="364">
        <f t="shared" si="2922"/>
        <v>0</v>
      </c>
      <c r="ES207" s="364">
        <f t="shared" si="2923"/>
        <v>1</v>
      </c>
      <c r="ET207" s="364">
        <f t="shared" si="2924"/>
        <v>0</v>
      </c>
      <c r="EU207" s="364">
        <f t="shared" si="2925"/>
        <v>0</v>
      </c>
      <c r="EV207" s="364">
        <f t="shared" si="2926"/>
        <v>1</v>
      </c>
      <c r="EW207" s="364">
        <f t="shared" si="2927"/>
        <v>0</v>
      </c>
      <c r="EX207" s="364">
        <f t="shared" si="2928"/>
        <v>0</v>
      </c>
      <c r="EY207" s="364">
        <f t="shared" si="2929"/>
        <v>1</v>
      </c>
      <c r="EZ207" s="364">
        <f t="shared" si="2930"/>
        <v>0</v>
      </c>
      <c r="FA207" s="364">
        <f t="shared" si="2931"/>
        <v>0</v>
      </c>
      <c r="FB207" s="364">
        <f t="shared" si="2932"/>
        <v>1</v>
      </c>
      <c r="FC207" s="364">
        <f t="shared" si="2933"/>
        <v>0</v>
      </c>
      <c r="FD207" s="364">
        <f t="shared" si="2934"/>
        <v>0</v>
      </c>
      <c r="FE207" s="361"/>
      <c r="FF207" s="361"/>
      <c r="FG207" s="361"/>
      <c r="FH207" s="361"/>
      <c r="FI207" s="361"/>
      <c r="FJ207" s="361"/>
      <c r="FK207" s="361"/>
      <c r="FL207" s="361"/>
      <c r="FM207" s="361"/>
      <c r="FN207" s="361"/>
      <c r="FO207" s="361"/>
      <c r="FP207" s="361"/>
      <c r="FQ207" s="361"/>
      <c r="FR207" s="361"/>
      <c r="FS207" s="361"/>
      <c r="FT207" s="361"/>
      <c r="FU207" s="361"/>
      <c r="FV207" s="361"/>
      <c r="FW207" s="361"/>
      <c r="FX207" s="361"/>
      <c r="FY207" s="361"/>
      <c r="FZ207" s="361"/>
      <c r="GA207" s="361"/>
      <c r="GB207" s="361"/>
      <c r="GC207" s="361"/>
      <c r="GD207" s="361"/>
      <c r="GE207" s="361"/>
      <c r="GF207" s="361"/>
      <c r="GG207" s="297"/>
      <c r="GH207" s="297"/>
      <c r="GI207" s="297"/>
      <c r="GJ207" s="297"/>
      <c r="GK207" s="297"/>
      <c r="GL207" s="297"/>
      <c r="GM207" s="297"/>
      <c r="GN207" s="297"/>
      <c r="GO207" s="297"/>
      <c r="GP207" s="297"/>
      <c r="GQ207" s="297"/>
      <c r="GR207" s="297"/>
      <c r="GS207" s="297"/>
      <c r="GT207" s="297"/>
      <c r="GU207" s="297"/>
      <c r="GV207" s="297"/>
      <c r="GW207" s="297"/>
      <c r="GX207" s="297"/>
      <c r="GY207" s="297"/>
      <c r="GZ207" s="297"/>
    </row>
    <row r="208" spans="1:211" s="390" customFormat="1" ht="15" customHeight="1" thickBot="1" x14ac:dyDescent="0.25">
      <c r="A208" s="389">
        <f>SWDATA!O193</f>
        <v>0</v>
      </c>
      <c r="B208" s="389">
        <f>SWDATA!M193</f>
        <v>0</v>
      </c>
      <c r="C208" s="390">
        <f>IF(AND(SWDATA!M193=1,SWDATA!Q193="promotions"),SWDATA!P193,0)</f>
        <v>0</v>
      </c>
      <c r="D208" s="391">
        <f>ROW(SWDATA!M193)</f>
        <v>193</v>
      </c>
      <c r="E208" s="392">
        <f t="shared" si="2935"/>
        <v>0</v>
      </c>
      <c r="F208" s="393">
        <f t="shared" si="2161"/>
        <v>1</v>
      </c>
      <c r="G208" s="389" t="str">
        <f t="shared" si="2162"/>
        <v/>
      </c>
      <c r="H208" s="394"/>
      <c r="I208" s="395"/>
      <c r="J208" s="396">
        <f t="shared" si="2163"/>
        <v>0</v>
      </c>
      <c r="K208" s="397" t="str">
        <f t="shared" si="2164"/>
        <v/>
      </c>
      <c r="L208" s="398"/>
      <c r="M208" s="399"/>
      <c r="N208" s="400" t="str">
        <f>IF(LEN(SWDATA!F193)=0,"",N207)</f>
        <v/>
      </c>
      <c r="O208" s="401" t="str">
        <f>IF(LEN(SWDATA!G193)=0,"",O207)</f>
        <v/>
      </c>
      <c r="P208" s="402" t="str">
        <f>IF(LEN(SWDATA!C193)=0,"",SWDATA!C193)</f>
        <v/>
      </c>
      <c r="Q208" s="403" t="str">
        <f t="shared" si="2120"/>
        <v/>
      </c>
      <c r="R208" s="404" t="s">
        <v>261</v>
      </c>
      <c r="S208" s="405" t="s">
        <v>485</v>
      </c>
      <c r="T208" s="405"/>
      <c r="U208" s="406" t="s">
        <v>590</v>
      </c>
      <c r="V208" s="407" t="s">
        <v>221</v>
      </c>
      <c r="W208" s="408">
        <f>IF(OR(Is_Loading,LEN($A208)=0),"",SWDATA!P193)</f>
        <v>0</v>
      </c>
      <c r="X208" s="409">
        <f>IF(OR(Is_Loading,LEN($A208)=0),"",SWDATA!Q193)</f>
        <v>0</v>
      </c>
      <c r="Y208" s="409">
        <f>IF(OR(Is_Loading,LEN($A208)=0),"",SWDATA!R193)</f>
        <v>0</v>
      </c>
      <c r="Z208" s="408" t="str">
        <f t="shared" ref="Z208" si="2937">IF($A208=0,"",CHOOSE($F208,SUM(W208:Y208),SUM(W208:Y208)/3,Y208))</f>
        <v/>
      </c>
      <c r="AA208" s="408">
        <f>IF(OR(Is_Loading,LEN($A208)=0),"",SWDATA!T193)</f>
        <v>0</v>
      </c>
      <c r="AB208" s="409">
        <f>IF(OR(Is_Loading,LEN($A208)=0),"",SWDATA!U193)</f>
        <v>0</v>
      </c>
      <c r="AC208" s="409">
        <f>IF(OR(Is_Loading,LEN($A208)=0),"",SWDATA!V193)</f>
        <v>0</v>
      </c>
      <c r="AD208" s="408" t="str">
        <f t="shared" si="2165"/>
        <v/>
      </c>
      <c r="AE208" s="408">
        <f>IF(OR(Is_Loading,LEN($A208)=0),"",SWDATA!X193)</f>
        <v>0</v>
      </c>
      <c r="AF208" s="409">
        <f>IF(OR(Is_Loading,LEN($A208)=0),"",SWDATA!Y193)</f>
        <v>0</v>
      </c>
      <c r="AG208" s="409">
        <f>IF(OR(Is_Loading,LEN($A208)=0),"",SWDATA!Z193)</f>
        <v>0</v>
      </c>
      <c r="AH208" s="408" t="str">
        <f t="shared" si="2166"/>
        <v/>
      </c>
      <c r="AI208" s="408">
        <f>IF(OR(Is_Loading,LEN($A208)=0),"",SWDATA!AB193)</f>
        <v>0</v>
      </c>
      <c r="AJ208" s="409">
        <f>IF(OR(Is_Loading,LEN($A208)=0),"",SWDATA!AC193)</f>
        <v>0</v>
      </c>
      <c r="AK208" s="409">
        <f>IF(OR(Is_Loading,LEN($A208)=0),"",SWDATA!AD193)</f>
        <v>0</v>
      </c>
      <c r="AL208" s="408" t="str">
        <f t="shared" si="2167"/>
        <v/>
      </c>
      <c r="AM208" s="408">
        <f>IF(OR(Is_Loading,LEN($A208)=0),"",SWDATA!AF193)</f>
        <v>0</v>
      </c>
      <c r="AN208" s="409">
        <f>IF(OR(Is_Loading,LEN($A208)=0),"",SWDATA!AG193)</f>
        <v>0</v>
      </c>
      <c r="AO208" s="410">
        <f>IF(OR(Is_Loading,LEN($A208)=0),"",SWDATA!AH193)</f>
        <v>0</v>
      </c>
      <c r="AP208" s="411" t="str">
        <f t="shared" si="2168"/>
        <v/>
      </c>
      <c r="AQ208" s="408">
        <f>IF(OR(Is_Loading,LEN($A208)=0),"",SWDATA!AJ193)</f>
        <v>0</v>
      </c>
      <c r="AR208" s="409">
        <f>IF(OR(Is_Loading,LEN($A208)=0),"",SWDATA!AK193)</f>
        <v>0</v>
      </c>
      <c r="AS208" s="409">
        <f>IF(OR(Is_Loading,LEN($A208)=0),"",SWDATA!AL193)</f>
        <v>0</v>
      </c>
      <c r="AT208" s="408" t="str">
        <f t="shared" si="2169"/>
        <v/>
      </c>
      <c r="AU208" s="408">
        <f>IF(OR(Is_Loading,LEN($A208)=0),"",SWDATA!AN193)</f>
        <v>0</v>
      </c>
      <c r="AV208" s="409">
        <f>IF(OR(Is_Loading,LEN($A208)=0),"",SWDATA!AO193)</f>
        <v>0</v>
      </c>
      <c r="AW208" s="409">
        <f>IF(OR(Is_Loading,LEN($A208)=0),"",SWDATA!AP193)</f>
        <v>0</v>
      </c>
      <c r="AX208" s="408" t="str">
        <f t="shared" si="2170"/>
        <v/>
      </c>
      <c r="AY208" s="408">
        <f>IF(OR(Is_Loading,LEN($A208)=0),"",SWDATA!AR193)</f>
        <v>0</v>
      </c>
      <c r="AZ208" s="409">
        <f>IF(OR(Is_Loading,LEN($A208)=0),"",SWDATA!AS193)</f>
        <v>0</v>
      </c>
      <c r="BA208" s="409">
        <f>IF(OR(Is_Loading,LEN($A208)=0),"",SWDATA!AT193)</f>
        <v>0</v>
      </c>
      <c r="BB208" s="408" t="str">
        <f t="shared" si="2171"/>
        <v/>
      </c>
      <c r="BC208" s="408">
        <f>IF(OR(Is_Loading,LEN($A208)=0),"",SWDATA!AV193)</f>
        <v>0</v>
      </c>
      <c r="BD208" s="409">
        <f>IF(OR(Is_Loading,LEN($A208)=0),"",SWDATA!AW193)</f>
        <v>0</v>
      </c>
      <c r="BE208" s="410">
        <f>IF(OR(Is_Loading,LEN($A208)=0),"",SWDATA!AX193)</f>
        <v>0</v>
      </c>
      <c r="BF208" s="411" t="str">
        <f t="shared" si="2172"/>
        <v/>
      </c>
      <c r="BG208" s="412"/>
      <c r="BH208" s="412"/>
      <c r="BI208" s="412"/>
      <c r="BJ208" s="412"/>
      <c r="BK208" s="412"/>
      <c r="BL208" s="412"/>
      <c r="BM208" s="412"/>
      <c r="BN208" s="412"/>
      <c r="BO208" s="412"/>
      <c r="BP208" s="412"/>
      <c r="BQ208" s="412"/>
      <c r="BR208" s="412"/>
      <c r="BS208" s="412"/>
      <c r="BT208" s="412"/>
      <c r="BU208" s="412"/>
      <c r="BV208" s="412"/>
      <c r="BW208" s="412"/>
      <c r="BX208" s="412"/>
      <c r="BY208" s="412"/>
      <c r="BZ208" s="412"/>
      <c r="CA208" s="412"/>
      <c r="CB208" s="412"/>
      <c r="CC208" s="412"/>
      <c r="CD208" s="412"/>
      <c r="CE208" s="412"/>
      <c r="CF208" s="412"/>
      <c r="CG208" s="412"/>
      <c r="CH208" s="412"/>
      <c r="CI208" s="412"/>
      <c r="CJ208" s="412"/>
      <c r="CK208" s="412"/>
      <c r="CL208" s="412"/>
      <c r="CM208" s="412"/>
      <c r="DO208" s="395"/>
      <c r="DP208" s="395"/>
      <c r="DQ208" s="395"/>
      <c r="DR208" s="395"/>
      <c r="DS208" s="413"/>
      <c r="DT208" s="414"/>
      <c r="DU208" s="415"/>
      <c r="DV208" s="415"/>
      <c r="DW208" s="415"/>
      <c r="DX208" s="415">
        <v>1</v>
      </c>
      <c r="DY208" s="415">
        <f t="shared" si="2903"/>
        <v>0</v>
      </c>
      <c r="DZ208" s="415">
        <f t="shared" si="2904"/>
        <v>0</v>
      </c>
      <c r="EA208" s="415">
        <f t="shared" si="2905"/>
        <v>1</v>
      </c>
      <c r="EB208" s="415">
        <f t="shared" si="2906"/>
        <v>0</v>
      </c>
      <c r="EC208" s="415">
        <f t="shared" si="2907"/>
        <v>0</v>
      </c>
      <c r="ED208" s="415">
        <f t="shared" si="2908"/>
        <v>1</v>
      </c>
      <c r="EE208" s="415">
        <f t="shared" si="2909"/>
        <v>0</v>
      </c>
      <c r="EF208" s="415">
        <f t="shared" si="2910"/>
        <v>0</v>
      </c>
      <c r="EG208" s="415">
        <f t="shared" si="2911"/>
        <v>1</v>
      </c>
      <c r="EH208" s="415">
        <f t="shared" si="2912"/>
        <v>0</v>
      </c>
      <c r="EI208" s="415">
        <f t="shared" si="2913"/>
        <v>0</v>
      </c>
      <c r="EJ208" s="415">
        <f t="shared" si="2914"/>
        <v>1</v>
      </c>
      <c r="EK208" s="415">
        <f t="shared" si="2915"/>
        <v>0</v>
      </c>
      <c r="EL208" s="415">
        <f t="shared" si="2916"/>
        <v>0</v>
      </c>
      <c r="EM208" s="415">
        <f t="shared" si="2917"/>
        <v>1</v>
      </c>
      <c r="EN208" s="415">
        <f t="shared" si="2918"/>
        <v>0</v>
      </c>
      <c r="EO208" s="415">
        <f t="shared" si="2919"/>
        <v>0</v>
      </c>
      <c r="EP208" s="415">
        <f t="shared" si="2920"/>
        <v>1</v>
      </c>
      <c r="EQ208" s="415">
        <f t="shared" si="2921"/>
        <v>0</v>
      </c>
      <c r="ER208" s="415">
        <f t="shared" si="2922"/>
        <v>0</v>
      </c>
      <c r="ES208" s="415">
        <f t="shared" si="2923"/>
        <v>1</v>
      </c>
      <c r="ET208" s="415">
        <f t="shared" si="2924"/>
        <v>0</v>
      </c>
      <c r="EU208" s="415">
        <f t="shared" si="2925"/>
        <v>0</v>
      </c>
      <c r="EV208" s="415">
        <f t="shared" si="2926"/>
        <v>1</v>
      </c>
      <c r="EW208" s="415">
        <f t="shared" si="2927"/>
        <v>0</v>
      </c>
      <c r="EX208" s="415">
        <f t="shared" si="2928"/>
        <v>0</v>
      </c>
      <c r="EY208" s="415">
        <f t="shared" si="2929"/>
        <v>1</v>
      </c>
      <c r="EZ208" s="415">
        <f t="shared" si="2930"/>
        <v>0</v>
      </c>
      <c r="FA208" s="415">
        <f t="shared" si="2931"/>
        <v>0</v>
      </c>
      <c r="FB208" s="415">
        <f t="shared" si="2932"/>
        <v>1</v>
      </c>
      <c r="FC208" s="415">
        <f t="shared" si="2933"/>
        <v>0</v>
      </c>
      <c r="FD208" s="415">
        <f t="shared" si="2934"/>
        <v>0</v>
      </c>
      <c r="FE208" s="416"/>
      <c r="FF208" s="413"/>
      <c r="FG208" s="413"/>
      <c r="FH208" s="413"/>
      <c r="FI208" s="413"/>
      <c r="FJ208" s="413"/>
      <c r="FK208" s="413"/>
      <c r="FL208" s="413"/>
      <c r="FM208" s="413"/>
      <c r="FN208" s="413"/>
      <c r="FO208" s="413"/>
      <c r="FP208" s="413"/>
      <c r="FQ208" s="413"/>
      <c r="FR208" s="413"/>
      <c r="FS208" s="413"/>
      <c r="FT208" s="413"/>
      <c r="FU208" s="413"/>
      <c r="FV208" s="413"/>
      <c r="FW208" s="413"/>
      <c r="FX208" s="413"/>
      <c r="FY208" s="413"/>
      <c r="FZ208" s="413"/>
      <c r="GA208" s="413"/>
      <c r="GB208" s="413"/>
      <c r="GC208" s="413"/>
      <c r="GD208" s="413"/>
      <c r="GE208" s="413"/>
      <c r="GF208" s="413"/>
      <c r="GG208" s="417"/>
      <c r="GH208" s="417"/>
      <c r="GI208" s="417"/>
      <c r="GJ208" s="417"/>
      <c r="GK208" s="417"/>
      <c r="GL208" s="417"/>
      <c r="GM208" s="417"/>
      <c r="GN208" s="417"/>
      <c r="GO208" s="417"/>
      <c r="GP208" s="417"/>
      <c r="GQ208" s="417"/>
      <c r="GR208" s="417"/>
      <c r="GS208" s="417"/>
      <c r="GT208" s="417"/>
      <c r="GU208" s="417"/>
      <c r="GV208" s="417"/>
      <c r="GW208" s="417"/>
      <c r="GX208" s="417"/>
      <c r="GY208" s="417"/>
      <c r="GZ208" s="417"/>
      <c r="HA208" s="417"/>
      <c r="HB208" s="417"/>
      <c r="HC208" s="417"/>
    </row>
    <row r="209" spans="1:211" s="347" customFormat="1" ht="15" customHeight="1" thickTop="1" x14ac:dyDescent="0.2">
      <c r="A209" s="192">
        <f>SWDATA!O194</f>
        <v>0</v>
      </c>
      <c r="B209" s="192">
        <f>SWDATA!M194</f>
        <v>0</v>
      </c>
      <c r="C209" s="201">
        <f>IF(AND(SWDATA!M194=1,SWDATA!Q194="promotions"),SWDATA!P194,0)</f>
        <v>0</v>
      </c>
      <c r="D209" s="200">
        <f>ROW(SWDATA!M194)</f>
        <v>194</v>
      </c>
      <c r="E209" s="202">
        <f t="shared" si="2935"/>
        <v>0</v>
      </c>
      <c r="F209" s="203">
        <f t="shared" si="2161"/>
        <v>1</v>
      </c>
      <c r="G209" s="192" t="str">
        <f t="shared" si="2162"/>
        <v/>
      </c>
      <c r="H209" s="311"/>
      <c r="I209" s="382"/>
      <c r="J209" s="237">
        <f t="shared" si="2163"/>
        <v>0</v>
      </c>
      <c r="K209" s="238" t="str">
        <f t="shared" si="2164"/>
        <v/>
      </c>
      <c r="L209" s="338"/>
      <c r="M209" s="340"/>
      <c r="N209" s="335" t="str">
        <f>IF(LEN(SWDATA!F194)=0,"",IF(LEN(SWDATA!G194)=0,"",IF($O$12="ID",MID(SWDATA!G194,FIND("|",SWDATA!G194)+1,FIND("~~",SWDATA!G194)-FIND("|",SWDATA!G194)-1),IF($O$12="Desc",RIGHT(SWDATA!G194,LEN(SWDATA!G194)-FIND("~~",SWDATA!G194)-1),RIGHT(SWDATA!G194,LEN(SWDATA!G194)-FIND("|",SWDATA!G194))))))</f>
        <v/>
      </c>
      <c r="O209" s="239" t="str">
        <f>IF(LEN(SWDATA!G194)=0,"",IF(LEN(SWDATA!H194)=0,"",IF($O$12="ID",MID(SWDATA!H194,FIND("|",SWDATA!H194)+1,FIND("~~",SWDATA!H194)-FIND("|",SWDATA!H194)-1),IF($O$12="Desc",RIGHT(SWDATA!H194,LEN(SWDATA!H194)-FIND("~~",SWDATA!H194)-1),RIGHT(SWDATA!H194,LEN(SWDATA!H194)-FIND("|",SWDATA!H194))))))</f>
        <v/>
      </c>
      <c r="P209" s="252" t="str">
        <f>IF(LEN(SWDATA!C194)=0,"",SWDATA!C194)</f>
        <v/>
      </c>
      <c r="Q209" s="310" t="str">
        <f t="shared" si="2120"/>
        <v/>
      </c>
      <c r="R209" s="223" t="s">
        <v>261</v>
      </c>
      <c r="S209" s="224" t="s">
        <v>485</v>
      </c>
      <c r="T209" s="224"/>
      <c r="U209" s="263" t="s">
        <v>583</v>
      </c>
      <c r="V209" s="205" t="s">
        <v>221</v>
      </c>
      <c r="W209" s="265">
        <f>IF(OR(Is_Loading,LEN($A209)=0),"",SWDATA!P194)</f>
        <v>0</v>
      </c>
      <c r="X209" s="266">
        <f>IF(OR(Is_Loading,LEN($A209)=0),"",SWDATA!Q194)</f>
        <v>0</v>
      </c>
      <c r="Y209" s="266">
        <f>IF(OR(Is_Loading,LEN($A209)=0),"",SWDATA!R194)</f>
        <v>0</v>
      </c>
      <c r="Z209" s="265" t="str">
        <f t="shared" ref="Z209" si="2938">IF($A209=0,"",CHOOSE($F209,SUM(W209:Y209),SUM(W209:Y209)/3,Y209))</f>
        <v/>
      </c>
      <c r="AA209" s="265">
        <f>IF(OR(Is_Loading,LEN($A209)=0),"",SWDATA!T194)</f>
        <v>0</v>
      </c>
      <c r="AB209" s="266">
        <f>IF(OR(Is_Loading,LEN($A209)=0),"",SWDATA!U194)</f>
        <v>0</v>
      </c>
      <c r="AC209" s="266">
        <f>IF(OR(Is_Loading,LEN($A209)=0),"",SWDATA!V194)</f>
        <v>0</v>
      </c>
      <c r="AD209" s="265" t="str">
        <f t="shared" si="2165"/>
        <v/>
      </c>
      <c r="AE209" s="265">
        <f>IF(OR(Is_Loading,LEN($A209)=0),"",SWDATA!X194)</f>
        <v>0</v>
      </c>
      <c r="AF209" s="266">
        <f>IF(OR(Is_Loading,LEN($A209)=0),"",SWDATA!Y194)</f>
        <v>0</v>
      </c>
      <c r="AG209" s="266">
        <f>IF(OR(Is_Loading,LEN($A209)=0),"",SWDATA!Z194)</f>
        <v>0</v>
      </c>
      <c r="AH209" s="265" t="str">
        <f t="shared" si="2166"/>
        <v/>
      </c>
      <c r="AI209" s="265">
        <f>IF(OR(Is_Loading,LEN($A209)=0),"",SWDATA!AB194)</f>
        <v>0</v>
      </c>
      <c r="AJ209" s="266">
        <f>IF(OR(Is_Loading,LEN($A209)=0),"",SWDATA!AC194)</f>
        <v>0</v>
      </c>
      <c r="AK209" s="266">
        <f>IF(OR(Is_Loading,LEN($A209)=0),"",SWDATA!AD194)</f>
        <v>0</v>
      </c>
      <c r="AL209" s="265" t="str">
        <f t="shared" si="2167"/>
        <v/>
      </c>
      <c r="AM209" s="265">
        <f>IF(OR(Is_Loading,LEN($A209)=0),"",SWDATA!AF194)</f>
        <v>0</v>
      </c>
      <c r="AN209" s="266">
        <f>IF(OR(Is_Loading,LEN($A209)=0),"",SWDATA!AG194)</f>
        <v>0</v>
      </c>
      <c r="AO209" s="320">
        <f>IF(OR(Is_Loading,LEN($A209)=0),"",SWDATA!AH194)</f>
        <v>0</v>
      </c>
      <c r="AP209" s="317" t="str">
        <f t="shared" si="2168"/>
        <v/>
      </c>
      <c r="AQ209" s="265">
        <f>IF(OR(Is_Loading,LEN($A209)=0),"",SWDATA!AJ194)</f>
        <v>0</v>
      </c>
      <c r="AR209" s="266">
        <f>IF(OR(Is_Loading,LEN($A209)=0),"",SWDATA!AK194)</f>
        <v>0</v>
      </c>
      <c r="AS209" s="266">
        <f>IF(OR(Is_Loading,LEN($A209)=0),"",SWDATA!AL194)</f>
        <v>0</v>
      </c>
      <c r="AT209" s="265" t="str">
        <f t="shared" si="2169"/>
        <v/>
      </c>
      <c r="AU209" s="265">
        <f>IF(OR(Is_Loading,LEN($A209)=0),"",SWDATA!AN194)</f>
        <v>0</v>
      </c>
      <c r="AV209" s="266">
        <f>IF(OR(Is_Loading,LEN($A209)=0),"",SWDATA!AO194)</f>
        <v>0</v>
      </c>
      <c r="AW209" s="266">
        <f>IF(OR(Is_Loading,LEN($A209)=0),"",SWDATA!AP194)</f>
        <v>0</v>
      </c>
      <c r="AX209" s="265" t="str">
        <f t="shared" si="2170"/>
        <v/>
      </c>
      <c r="AY209" s="265">
        <f>IF(OR(Is_Loading,LEN($A209)=0),"",SWDATA!AR194)</f>
        <v>0</v>
      </c>
      <c r="AZ209" s="266">
        <f>IF(OR(Is_Loading,LEN($A209)=0),"",SWDATA!AS194)</f>
        <v>0</v>
      </c>
      <c r="BA209" s="266">
        <f>IF(OR(Is_Loading,LEN($A209)=0),"",SWDATA!AT194)</f>
        <v>0</v>
      </c>
      <c r="BB209" s="265" t="str">
        <f t="shared" si="2171"/>
        <v/>
      </c>
      <c r="BC209" s="265">
        <f>IF(OR(Is_Loading,LEN($A209)=0),"",SWDATA!AV194)</f>
        <v>0</v>
      </c>
      <c r="BD209" s="266">
        <f>IF(OR(Is_Loading,LEN($A209)=0),"",SWDATA!AW194)</f>
        <v>0</v>
      </c>
      <c r="BE209" s="320">
        <f>IF(OR(Is_Loading,LEN($A209)=0),"",SWDATA!AX194)</f>
        <v>0</v>
      </c>
      <c r="BF209" s="317" t="str">
        <f t="shared" si="2172"/>
        <v/>
      </c>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s="201"/>
      <c r="CO209" s="201"/>
      <c r="CP209" s="201"/>
      <c r="CQ209" s="201"/>
      <c r="CR209" s="201"/>
      <c r="CS209" s="201"/>
      <c r="CT209" s="201"/>
      <c r="CU209" s="201"/>
      <c r="CV209" s="201"/>
      <c r="CW209" s="201"/>
      <c r="CX209" s="201"/>
      <c r="CY209" s="201"/>
      <c r="CZ209" s="201"/>
      <c r="DA209" s="201"/>
      <c r="DB209" s="201"/>
      <c r="DC209" s="201"/>
      <c r="DD209" s="201"/>
      <c r="DE209" s="201"/>
      <c r="DF209" s="201"/>
      <c r="DG209" s="201"/>
      <c r="DH209" s="201"/>
      <c r="DI209" s="201"/>
      <c r="DJ209" s="201"/>
      <c r="DK209" s="201"/>
      <c r="DL209" s="201"/>
      <c r="DM209" s="201"/>
      <c r="DN209" s="201"/>
      <c r="DO209" s="374"/>
      <c r="DP209" s="374"/>
      <c r="DQ209" s="374"/>
      <c r="DR209" s="374"/>
      <c r="DS209" s="361"/>
      <c r="DT209" s="375"/>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77"/>
      <c r="FF209" s="361"/>
      <c r="FG209" s="361"/>
      <c r="FH209" s="361"/>
      <c r="FI209" s="361"/>
      <c r="FJ209" s="361"/>
      <c r="FK209" s="361"/>
      <c r="FL209" s="361"/>
      <c r="FM209" s="361"/>
      <c r="FN209" s="361"/>
      <c r="FO209" s="361"/>
      <c r="FP209" s="361"/>
      <c r="FQ209" s="361"/>
      <c r="FR209" s="361"/>
      <c r="FS209" s="361"/>
      <c r="FT209" s="361"/>
      <c r="FU209" s="361"/>
      <c r="FV209" s="361"/>
      <c r="FW209" s="361"/>
      <c r="FX209" s="361"/>
      <c r="FY209" s="361"/>
      <c r="FZ209" s="361"/>
      <c r="GA209" s="361"/>
      <c r="GB209" s="361"/>
      <c r="GC209" s="361"/>
      <c r="GD209" s="361"/>
      <c r="GE209" s="361"/>
      <c r="GF209" s="361"/>
      <c r="GG209" s="297"/>
      <c r="GH209" s="297"/>
      <c r="GI209" s="297"/>
      <c r="GJ209" s="297"/>
      <c r="GK209" s="297"/>
      <c r="GL209" s="297"/>
      <c r="GM209" s="297"/>
      <c r="GN209" s="297"/>
      <c r="GO209" s="297"/>
      <c r="GP209" s="297"/>
      <c r="GQ209" s="297"/>
      <c r="GR209" s="297"/>
      <c r="GS209" s="297"/>
      <c r="GT209" s="297"/>
      <c r="GU209" s="297"/>
      <c r="GV209" s="297"/>
      <c r="GW209" s="297"/>
      <c r="GX209" s="297"/>
      <c r="GY209" s="297"/>
      <c r="GZ209" s="297"/>
      <c r="HA209" s="297"/>
      <c r="HB209" s="297"/>
      <c r="HC209" s="297"/>
    </row>
    <row r="210" spans="1:211" s="347" customFormat="1" ht="15" customHeight="1" x14ac:dyDescent="0.2">
      <c r="A210" s="192">
        <f>SWDATA!O195</f>
        <v>0</v>
      </c>
      <c r="B210" s="192">
        <f>SWDATA!M195</f>
        <v>0</v>
      </c>
      <c r="C210" s="201">
        <f>IF(AND(SWDATA!M195=1,SWDATA!Q195="promotions"),SWDATA!P195,0)</f>
        <v>0</v>
      </c>
      <c r="D210" s="200">
        <f>ROW(SWDATA!M195)</f>
        <v>195</v>
      </c>
      <c r="E210" s="202">
        <f t="shared" si="2935"/>
        <v>0</v>
      </c>
      <c r="F210" s="203">
        <f t="shared" si="2161"/>
        <v>1</v>
      </c>
      <c r="G210" s="192" t="str">
        <f t="shared" si="2162"/>
        <v/>
      </c>
      <c r="H210" s="204"/>
      <c r="I210" s="382"/>
      <c r="J210" s="237">
        <f t="shared" si="2163"/>
        <v>0</v>
      </c>
      <c r="K210" s="238" t="str">
        <f t="shared" si="2164"/>
        <v/>
      </c>
      <c r="L210" s="338"/>
      <c r="M210" s="341"/>
      <c r="N210" s="336" t="str">
        <f>IF(LEN(SWDATA!F195)=0,"",N209)</f>
        <v/>
      </c>
      <c r="O210" s="295" t="str">
        <f>IF(LEN(SWDATA!G195)=0,"",O209)</f>
        <v/>
      </c>
      <c r="P210" s="296" t="str">
        <f>IF(LEN(SWDATA!C195)=0,"",SWDATA!C195)</f>
        <v/>
      </c>
      <c r="Q210" s="310" t="str">
        <f t="shared" si="2120"/>
        <v/>
      </c>
      <c r="R210" s="223" t="s">
        <v>261</v>
      </c>
      <c r="S210" s="224" t="s">
        <v>485</v>
      </c>
      <c r="T210" s="224"/>
      <c r="U210" s="264" t="s">
        <v>580</v>
      </c>
      <c r="V210" s="205" t="s">
        <v>221</v>
      </c>
      <c r="W210" s="265">
        <f>IF(OR(Is_Loading,LEN($A210)=0),"",SWDATA!P195)</f>
        <v>0</v>
      </c>
      <c r="X210" s="266">
        <f>IF(OR(Is_Loading,LEN($A210)=0),"",SWDATA!Q195)</f>
        <v>0</v>
      </c>
      <c r="Y210" s="266">
        <f>IF(OR(Is_Loading,LEN($A210)=0),"",SWDATA!R195)</f>
        <v>0</v>
      </c>
      <c r="Z210" s="265" t="str">
        <f t="shared" ref="Z210:Z211" si="2939">IF($A210=0,"",CHOOSE($F210,SUM(W210:Y210),SUM(W210:Y210)/3,Y210))</f>
        <v/>
      </c>
      <c r="AA210" s="265">
        <f>IF(OR(Is_Loading,LEN($A210)=0),"",SWDATA!T195)</f>
        <v>0</v>
      </c>
      <c r="AB210" s="266">
        <f>IF(OR(Is_Loading,LEN($A210)=0),"",SWDATA!U195)</f>
        <v>0</v>
      </c>
      <c r="AC210" s="266">
        <f>IF(OR(Is_Loading,LEN($A210)=0),"",SWDATA!V195)</f>
        <v>0</v>
      </c>
      <c r="AD210" s="265" t="str">
        <f t="shared" si="2165"/>
        <v/>
      </c>
      <c r="AE210" s="265">
        <f>IF(OR(Is_Loading,LEN($A210)=0),"",SWDATA!X195)</f>
        <v>0</v>
      </c>
      <c r="AF210" s="266">
        <f>IF(OR(Is_Loading,LEN($A210)=0),"",SWDATA!Y195)</f>
        <v>0</v>
      </c>
      <c r="AG210" s="266">
        <f>IF(OR(Is_Loading,LEN($A210)=0),"",SWDATA!Z195)</f>
        <v>0</v>
      </c>
      <c r="AH210" s="265" t="str">
        <f t="shared" si="2166"/>
        <v/>
      </c>
      <c r="AI210" s="265">
        <f>IF(OR(Is_Loading,LEN($A210)=0),"",SWDATA!AB195)</f>
        <v>0</v>
      </c>
      <c r="AJ210" s="266">
        <f>IF(OR(Is_Loading,LEN($A210)=0),"",SWDATA!AC195)</f>
        <v>0</v>
      </c>
      <c r="AK210" s="266">
        <f>IF(OR(Is_Loading,LEN($A210)=0),"",SWDATA!AD195)</f>
        <v>0</v>
      </c>
      <c r="AL210" s="265" t="str">
        <f t="shared" si="2167"/>
        <v/>
      </c>
      <c r="AM210" s="265">
        <f>IF(OR(Is_Loading,LEN($A210)=0),"",SWDATA!AF195)</f>
        <v>0</v>
      </c>
      <c r="AN210" s="266">
        <f>IF(OR(Is_Loading,LEN($A210)=0),"",SWDATA!AG195)</f>
        <v>0</v>
      </c>
      <c r="AO210" s="320">
        <f>IF(OR(Is_Loading,LEN($A210)=0),"",SWDATA!AH195)</f>
        <v>0</v>
      </c>
      <c r="AP210" s="317" t="str">
        <f t="shared" si="2168"/>
        <v/>
      </c>
      <c r="AQ210" s="265">
        <f>IF(OR(Is_Loading,LEN($A210)=0),"",SWDATA!AJ195)</f>
        <v>0</v>
      </c>
      <c r="AR210" s="266">
        <f>IF(OR(Is_Loading,LEN($A210)=0),"",SWDATA!AK195)</f>
        <v>0</v>
      </c>
      <c r="AS210" s="266">
        <f>IF(OR(Is_Loading,LEN($A210)=0),"",SWDATA!AL195)</f>
        <v>0</v>
      </c>
      <c r="AT210" s="265" t="str">
        <f t="shared" si="2169"/>
        <v/>
      </c>
      <c r="AU210" s="265">
        <f>IF(OR(Is_Loading,LEN($A210)=0),"",SWDATA!AN195)</f>
        <v>0</v>
      </c>
      <c r="AV210" s="266">
        <f>IF(OR(Is_Loading,LEN($A210)=0),"",SWDATA!AO195)</f>
        <v>0</v>
      </c>
      <c r="AW210" s="266">
        <f>IF(OR(Is_Loading,LEN($A210)=0),"",SWDATA!AP195)</f>
        <v>0</v>
      </c>
      <c r="AX210" s="265" t="str">
        <f t="shared" si="2170"/>
        <v/>
      </c>
      <c r="AY210" s="265">
        <f>IF(OR(Is_Loading,LEN($A210)=0),"",SWDATA!AR195)</f>
        <v>0</v>
      </c>
      <c r="AZ210" s="266">
        <f>IF(OR(Is_Loading,LEN($A210)=0),"",SWDATA!AS195)</f>
        <v>0</v>
      </c>
      <c r="BA210" s="266">
        <f>IF(OR(Is_Loading,LEN($A210)=0),"",SWDATA!AT195)</f>
        <v>0</v>
      </c>
      <c r="BB210" s="265" t="str">
        <f t="shared" si="2171"/>
        <v/>
      </c>
      <c r="BC210" s="265">
        <f>IF(OR(Is_Loading,LEN($A210)=0),"",SWDATA!AV195)</f>
        <v>0</v>
      </c>
      <c r="BD210" s="266">
        <f>IF(OR(Is_Loading,LEN($A210)=0),"",SWDATA!AW195)</f>
        <v>0</v>
      </c>
      <c r="BE210" s="320">
        <f>IF(OR(Is_Loading,LEN($A210)=0),"",SWDATA!AX195)</f>
        <v>0</v>
      </c>
      <c r="BF210" s="317" t="str">
        <f t="shared" si="2172"/>
        <v/>
      </c>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s="201"/>
      <c r="CO210" s="201"/>
      <c r="CP210" s="201"/>
      <c r="CQ210" s="201"/>
      <c r="CR210" s="201"/>
      <c r="CS210" s="201"/>
      <c r="CT210" s="201"/>
      <c r="CU210" s="201"/>
      <c r="CV210" s="201"/>
      <c r="CW210" s="201"/>
      <c r="CX210" s="201"/>
      <c r="CY210" s="201"/>
      <c r="CZ210" s="201"/>
      <c r="DA210" s="201"/>
      <c r="DB210" s="201"/>
      <c r="DC210" s="201"/>
      <c r="DD210" s="201"/>
      <c r="DE210" s="201"/>
      <c r="DF210" s="201"/>
      <c r="DG210" s="201"/>
      <c r="DH210" s="201"/>
      <c r="DI210" s="201"/>
      <c r="DJ210" s="201"/>
      <c r="DK210" s="201"/>
      <c r="DL210" s="201"/>
      <c r="DM210" s="201"/>
      <c r="DN210" s="201"/>
      <c r="DO210" s="374"/>
      <c r="DP210" s="374"/>
      <c r="DQ210" s="374"/>
      <c r="DR210" s="374"/>
      <c r="DS210" s="361"/>
      <c r="DT210" s="361"/>
      <c r="DU210" s="364">
        <f t="shared" ref="DU210" si="2940">COLUMN(W208)</f>
        <v>23</v>
      </c>
      <c r="DV210" s="364">
        <f t="shared" ref="DV210" si="2941">SUM(DU210)+DV211+1</f>
        <v>24</v>
      </c>
      <c r="DW210" s="364">
        <f t="shared" ref="DW210" si="2942">SUM(DV210)+DW211+1</f>
        <v>25</v>
      </c>
      <c r="DX210" s="364">
        <f t="shared" ref="DX210" si="2943">SUM(DW210)+DX211+1</f>
        <v>27</v>
      </c>
      <c r="DY210" s="364">
        <f t="shared" ref="DY210" si="2944">SUM(DX210)+DY211+1</f>
        <v>28</v>
      </c>
      <c r="DZ210" s="364">
        <f t="shared" ref="DZ210" si="2945">SUM(DY210)+DZ211+1</f>
        <v>29</v>
      </c>
      <c r="EA210" s="364">
        <f t="shared" ref="EA210" si="2946">SUM(DZ210)+EA211+1</f>
        <v>31</v>
      </c>
      <c r="EB210" s="364">
        <f t="shared" ref="EB210" si="2947">SUM(EA210)+EB211+1</f>
        <v>32</v>
      </c>
      <c r="EC210" s="364">
        <f t="shared" ref="EC210" si="2948">SUM(EB210)+EC211+1</f>
        <v>33</v>
      </c>
      <c r="ED210" s="364">
        <f t="shared" ref="ED210" si="2949">SUM(EC210)+ED211+1</f>
        <v>35</v>
      </c>
      <c r="EE210" s="364">
        <f t="shared" ref="EE210" si="2950">SUM(ED210)+EE211+1</f>
        <v>36</v>
      </c>
      <c r="EF210" s="364">
        <f t="shared" ref="EF210" si="2951">SUM(EE210)+EF211+1</f>
        <v>37</v>
      </c>
      <c r="EG210" s="364">
        <f t="shared" ref="EG210" si="2952">SUM(EF210)+EG211+1</f>
        <v>39</v>
      </c>
      <c r="EH210" s="364">
        <f t="shared" ref="EH210" si="2953">SUM(EG210)+EH211+1</f>
        <v>40</v>
      </c>
      <c r="EI210" s="364">
        <f t="shared" ref="EI210" si="2954">SUM(EH210)+EI211+1</f>
        <v>41</v>
      </c>
      <c r="EJ210" s="364">
        <f t="shared" ref="EJ210" si="2955">SUM(EI210)+EJ211+1</f>
        <v>43</v>
      </c>
      <c r="EK210" s="364">
        <f t="shared" ref="EK210" si="2956">SUM(EJ210)+EK211+1</f>
        <v>44</v>
      </c>
      <c r="EL210" s="364">
        <f t="shared" ref="EL210" si="2957">SUM(EK210)+EL211+1</f>
        <v>45</v>
      </c>
      <c r="EM210" s="364">
        <f t="shared" ref="EM210" si="2958">SUM(EL210)+EM211+1</f>
        <v>47</v>
      </c>
      <c r="EN210" s="364">
        <f t="shared" ref="EN210" si="2959">SUM(EM210)+EN211+1</f>
        <v>48</v>
      </c>
      <c r="EO210" s="364">
        <f t="shared" ref="EO210" si="2960">SUM(EN210)+EO211+1</f>
        <v>49</v>
      </c>
      <c r="EP210" s="364">
        <f t="shared" ref="EP210" si="2961">SUM(EO210)+EP211+1</f>
        <v>51</v>
      </c>
      <c r="EQ210" s="364">
        <f t="shared" ref="EQ210" si="2962">SUM(EP210)+EQ211+1</f>
        <v>52</v>
      </c>
      <c r="ER210" s="364">
        <f t="shared" ref="ER210" si="2963">SUM(EQ210)+ER211+1</f>
        <v>53</v>
      </c>
      <c r="ES210" s="364">
        <f t="shared" ref="ES210" si="2964">SUM(ER210)+ES211+1</f>
        <v>55</v>
      </c>
      <c r="ET210" s="364">
        <f t="shared" ref="ET210" si="2965">SUM(ES210)+ET211+1</f>
        <v>56</v>
      </c>
      <c r="EU210" s="364">
        <f t="shared" ref="EU210" si="2966">SUM(ET210)+EU211+1</f>
        <v>57</v>
      </c>
      <c r="EV210" s="364">
        <f t="shared" ref="EV210" si="2967">SUM(EU210)+EV211+1</f>
        <v>59</v>
      </c>
      <c r="EW210" s="364">
        <f t="shared" ref="EW210" si="2968">SUM(EV210)+EW211+1</f>
        <v>60</v>
      </c>
      <c r="EX210" s="364">
        <f t="shared" ref="EX210" si="2969">SUM(EW210)+EX211+1</f>
        <v>61</v>
      </c>
      <c r="EY210" s="364">
        <f t="shared" ref="EY210" si="2970">SUM(EX210)+EY211+1</f>
        <v>63</v>
      </c>
      <c r="EZ210" s="364">
        <f t="shared" ref="EZ210" si="2971">SUM(EY210)+EZ211+1</f>
        <v>64</v>
      </c>
      <c r="FA210" s="364">
        <f t="shared" ref="FA210" si="2972">SUM(EZ210)+FA211+1</f>
        <v>65</v>
      </c>
      <c r="FB210" s="364">
        <f t="shared" ref="FB210" si="2973">SUM(FA210)+FB211+1</f>
        <v>67</v>
      </c>
      <c r="FC210" s="364">
        <f t="shared" ref="FC210" si="2974">SUM(FB210)+FC211+1</f>
        <v>68</v>
      </c>
      <c r="FD210" s="364">
        <f t="shared" ref="FD210" si="2975">SUM(FC210)+FD211+1</f>
        <v>69</v>
      </c>
      <c r="FE210" s="361"/>
      <c r="FF210" s="361"/>
      <c r="FG210" s="361"/>
      <c r="FH210" s="361"/>
      <c r="FI210" s="361"/>
      <c r="FJ210" s="361"/>
      <c r="FK210" s="361"/>
      <c r="FL210" s="361"/>
      <c r="FM210" s="361"/>
      <c r="FN210" s="361"/>
      <c r="FO210" s="361"/>
      <c r="FP210" s="361"/>
      <c r="FQ210" s="361"/>
      <c r="FR210" s="361"/>
      <c r="FS210" s="361"/>
      <c r="FT210" s="361"/>
      <c r="FU210" s="361"/>
      <c r="FV210" s="361"/>
      <c r="FW210" s="361"/>
      <c r="FX210" s="361"/>
      <c r="FY210" s="361"/>
      <c r="FZ210" s="361"/>
      <c r="GA210" s="361"/>
      <c r="GB210" s="361"/>
      <c r="GC210" s="361"/>
      <c r="GD210" s="361"/>
      <c r="GE210" s="361"/>
      <c r="GF210" s="361"/>
      <c r="GG210" s="297"/>
      <c r="GH210" s="297"/>
      <c r="GI210" s="297"/>
      <c r="GJ210" s="297"/>
      <c r="GK210" s="297"/>
      <c r="GL210" s="297"/>
      <c r="GM210" s="297"/>
      <c r="GN210" s="297"/>
      <c r="GO210" s="297"/>
      <c r="GP210" s="297"/>
      <c r="GQ210" s="297"/>
      <c r="GR210" s="297"/>
      <c r="GS210" s="297"/>
      <c r="GT210" s="297"/>
      <c r="GU210" s="297"/>
      <c r="GV210" s="297"/>
      <c r="GW210" s="297"/>
      <c r="GX210" s="297"/>
      <c r="GY210" s="297"/>
      <c r="GZ210" s="297"/>
    </row>
    <row r="211" spans="1:211" s="347" customFormat="1" ht="15" customHeight="1" thickBot="1" x14ac:dyDescent="0.25">
      <c r="A211" s="192">
        <f>SWDATA!O196</f>
        <v>0</v>
      </c>
      <c r="B211" s="192">
        <f>SWDATA!M196</f>
        <v>0</v>
      </c>
      <c r="C211" s="201">
        <f>IF(AND(SWDATA!M196=1,SWDATA!Q196="promotions"),SWDATA!P196,0)</f>
        <v>0</v>
      </c>
      <c r="D211" s="200">
        <f>ROW(SWDATA!M196)</f>
        <v>196</v>
      </c>
      <c r="E211" s="202">
        <f ca="1">IF(AND(B211=1,UPPER(HLOOKUP(D211,'Metrics &amp; Attributes View'!$13:$31,19,0))="SBOM"),1,0)</f>
        <v>0</v>
      </c>
      <c r="F211" s="203">
        <f t="shared" si="2161"/>
        <v>1</v>
      </c>
      <c r="G211" s="192" t="str">
        <f t="shared" si="2162"/>
        <v/>
      </c>
      <c r="H211" s="204"/>
      <c r="I211" s="382"/>
      <c r="J211" s="237">
        <f t="shared" si="2163"/>
        <v>0</v>
      </c>
      <c r="K211" s="238" t="str">
        <f t="shared" si="2164"/>
        <v/>
      </c>
      <c r="L211" s="338"/>
      <c r="M211" s="342"/>
      <c r="N211" s="336" t="str">
        <f>IF(LEN(SWDATA!F196)=0,"",N210)</f>
        <v/>
      </c>
      <c r="O211" s="295" t="str">
        <f>IF(LEN(SWDATA!G196)=0,"",O210)</f>
        <v/>
      </c>
      <c r="P211" s="296" t="str">
        <f>IF(LEN(SWDATA!C196)=0,"",SWDATA!C196)</f>
        <v/>
      </c>
      <c r="Q211" s="310" t="str">
        <f t="shared" si="2120"/>
        <v/>
      </c>
      <c r="R211" s="223" t="s">
        <v>262</v>
      </c>
      <c r="S211" s="224" t="s">
        <v>579</v>
      </c>
      <c r="T211" s="224"/>
      <c r="U211" s="263" t="s">
        <v>591</v>
      </c>
      <c r="V211" s="205" t="s">
        <v>221</v>
      </c>
      <c r="W211" s="265">
        <f>IF(OR(Is_Loading,LEN($A211)=0),"",SWDATA!P196)</f>
        <v>0</v>
      </c>
      <c r="X211" s="266">
        <f>IF(OR(Is_Loading,LEN($A211)=0),"",SWDATA!Q196)</f>
        <v>0</v>
      </c>
      <c r="Y211" s="266">
        <f>IF(OR(Is_Loading,LEN($A211)=0),"",SWDATA!R196)</f>
        <v>0</v>
      </c>
      <c r="Z211" s="265" t="str">
        <f t="shared" si="2939"/>
        <v/>
      </c>
      <c r="AA211" s="265">
        <f>IF(OR(Is_Loading,LEN($A211)=0),"",SWDATA!T196)</f>
        <v>0</v>
      </c>
      <c r="AB211" s="266">
        <f>IF(OR(Is_Loading,LEN($A211)=0),"",SWDATA!U196)</f>
        <v>0</v>
      </c>
      <c r="AC211" s="266">
        <f>IF(OR(Is_Loading,LEN($A211)=0),"",SWDATA!V196)</f>
        <v>0</v>
      </c>
      <c r="AD211" s="265" t="str">
        <f t="shared" si="2165"/>
        <v/>
      </c>
      <c r="AE211" s="265">
        <f>IF(OR(Is_Loading,LEN($A211)=0),"",SWDATA!X196)</f>
        <v>0</v>
      </c>
      <c r="AF211" s="266">
        <f>IF(OR(Is_Loading,LEN($A211)=0),"",SWDATA!Y196)</f>
        <v>0</v>
      </c>
      <c r="AG211" s="266">
        <f>IF(OR(Is_Loading,LEN($A211)=0),"",SWDATA!Z196)</f>
        <v>0</v>
      </c>
      <c r="AH211" s="265" t="str">
        <f t="shared" si="2166"/>
        <v/>
      </c>
      <c r="AI211" s="265">
        <f>IF(OR(Is_Loading,LEN($A211)=0),"",SWDATA!AB196)</f>
        <v>0</v>
      </c>
      <c r="AJ211" s="266">
        <f>IF(OR(Is_Loading,LEN($A211)=0),"",SWDATA!AC196)</f>
        <v>0</v>
      </c>
      <c r="AK211" s="266">
        <f>IF(OR(Is_Loading,LEN($A211)=0),"",SWDATA!AD196)</f>
        <v>0</v>
      </c>
      <c r="AL211" s="265" t="str">
        <f t="shared" si="2167"/>
        <v/>
      </c>
      <c r="AM211" s="265">
        <f>IF(OR(Is_Loading,LEN($A211)=0),"",SWDATA!AF196)</f>
        <v>0</v>
      </c>
      <c r="AN211" s="266">
        <f>IF(OR(Is_Loading,LEN($A211)=0),"",SWDATA!AG196)</f>
        <v>0</v>
      </c>
      <c r="AO211" s="320">
        <f>IF(OR(Is_Loading,LEN($A211)=0),"",SWDATA!AH196)</f>
        <v>0</v>
      </c>
      <c r="AP211" s="317" t="str">
        <f t="shared" si="2168"/>
        <v/>
      </c>
      <c r="AQ211" s="265">
        <f>IF(OR(Is_Loading,LEN($A211)=0),"",SWDATA!AJ196)</f>
        <v>0</v>
      </c>
      <c r="AR211" s="266">
        <f>IF(OR(Is_Loading,LEN($A211)=0),"",SWDATA!AK196)</f>
        <v>0</v>
      </c>
      <c r="AS211" s="266">
        <f>IF(OR(Is_Loading,LEN($A211)=0),"",SWDATA!AL196)</f>
        <v>0</v>
      </c>
      <c r="AT211" s="265" t="str">
        <f t="shared" si="2169"/>
        <v/>
      </c>
      <c r="AU211" s="265">
        <f>IF(OR(Is_Loading,LEN($A211)=0),"",SWDATA!AN196)</f>
        <v>0</v>
      </c>
      <c r="AV211" s="266">
        <f>IF(OR(Is_Loading,LEN($A211)=0),"",SWDATA!AO196)</f>
        <v>0</v>
      </c>
      <c r="AW211" s="266">
        <f>IF(OR(Is_Loading,LEN($A211)=0),"",SWDATA!AP196)</f>
        <v>0</v>
      </c>
      <c r="AX211" s="265" t="str">
        <f t="shared" si="2170"/>
        <v/>
      </c>
      <c r="AY211" s="265">
        <f>IF(OR(Is_Loading,LEN($A211)=0),"",SWDATA!AR196)</f>
        <v>0</v>
      </c>
      <c r="AZ211" s="266">
        <f>IF(OR(Is_Loading,LEN($A211)=0),"",SWDATA!AS196)</f>
        <v>0</v>
      </c>
      <c r="BA211" s="266">
        <f>IF(OR(Is_Loading,LEN($A211)=0),"",SWDATA!AT196)</f>
        <v>0</v>
      </c>
      <c r="BB211" s="265" t="str">
        <f t="shared" si="2171"/>
        <v/>
      </c>
      <c r="BC211" s="265">
        <f>IF(OR(Is_Loading,LEN($A211)=0),"",SWDATA!AV196)</f>
        <v>0</v>
      </c>
      <c r="BD211" s="266">
        <f>IF(OR(Is_Loading,LEN($A211)=0),"",SWDATA!AW196)</f>
        <v>0</v>
      </c>
      <c r="BE211" s="320">
        <f>IF(OR(Is_Loading,LEN($A211)=0),"",SWDATA!AX196)</f>
        <v>0</v>
      </c>
      <c r="BF211" s="317" t="str">
        <f t="shared" si="2172"/>
        <v/>
      </c>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s="201"/>
      <c r="CO211" s="201"/>
      <c r="CP211" s="201"/>
      <c r="CQ211" s="201"/>
      <c r="CR211" s="201"/>
      <c r="CS211" s="201"/>
      <c r="CT211" s="201"/>
      <c r="CU211" s="201"/>
      <c r="CV211" s="201"/>
      <c r="CW211" s="201"/>
      <c r="CX211" s="201"/>
      <c r="CY211" s="201"/>
      <c r="CZ211" s="201"/>
      <c r="DA211" s="201"/>
      <c r="DB211" s="201"/>
      <c r="DC211" s="201"/>
      <c r="DD211" s="201"/>
      <c r="DE211" s="201"/>
      <c r="DF211" s="201"/>
      <c r="DG211" s="201"/>
      <c r="DH211" s="201"/>
      <c r="DI211" s="201"/>
      <c r="DJ211" s="201"/>
      <c r="DK211" s="201"/>
      <c r="DL211" s="201"/>
      <c r="DM211" s="201"/>
      <c r="DN211" s="201"/>
      <c r="DO211" s="374"/>
      <c r="DP211" s="374"/>
      <c r="DQ211" s="374"/>
      <c r="DR211" s="374"/>
      <c r="DS211" s="361"/>
      <c r="DT211" s="375"/>
      <c r="DU211" s="364"/>
      <c r="DV211" s="364"/>
      <c r="DW211" s="364"/>
      <c r="DX211" s="364">
        <v>1</v>
      </c>
      <c r="DY211" s="364">
        <f t="shared" ref="DY211:DY213" si="2976">DV211</f>
        <v>0</v>
      </c>
      <c r="DZ211" s="364">
        <f t="shared" ref="DZ211:DZ213" si="2977">DW211</f>
        <v>0</v>
      </c>
      <c r="EA211" s="364">
        <f t="shared" ref="EA211:EA213" si="2978">DX211</f>
        <v>1</v>
      </c>
      <c r="EB211" s="364">
        <f t="shared" ref="EB211:EB213" si="2979">DY211</f>
        <v>0</v>
      </c>
      <c r="EC211" s="364">
        <f t="shared" ref="EC211:EC213" si="2980">DZ211</f>
        <v>0</v>
      </c>
      <c r="ED211" s="364">
        <f t="shared" ref="ED211:ED213" si="2981">EA211</f>
        <v>1</v>
      </c>
      <c r="EE211" s="364">
        <f t="shared" ref="EE211:EE213" si="2982">EB211</f>
        <v>0</v>
      </c>
      <c r="EF211" s="364">
        <f t="shared" ref="EF211:EF213" si="2983">EC211</f>
        <v>0</v>
      </c>
      <c r="EG211" s="364">
        <f t="shared" ref="EG211:EG213" si="2984">ED211</f>
        <v>1</v>
      </c>
      <c r="EH211" s="364">
        <f t="shared" ref="EH211:EH213" si="2985">EE211</f>
        <v>0</v>
      </c>
      <c r="EI211" s="364">
        <f t="shared" ref="EI211:EI213" si="2986">EF211</f>
        <v>0</v>
      </c>
      <c r="EJ211" s="364">
        <f t="shared" ref="EJ211:EJ213" si="2987">EG211</f>
        <v>1</v>
      </c>
      <c r="EK211" s="364">
        <f t="shared" ref="EK211:EK213" si="2988">EH211</f>
        <v>0</v>
      </c>
      <c r="EL211" s="364">
        <f t="shared" ref="EL211:EL213" si="2989">EI211</f>
        <v>0</v>
      </c>
      <c r="EM211" s="364">
        <f t="shared" ref="EM211:EM213" si="2990">EJ211</f>
        <v>1</v>
      </c>
      <c r="EN211" s="364">
        <f t="shared" ref="EN211:EN213" si="2991">EK211</f>
        <v>0</v>
      </c>
      <c r="EO211" s="364">
        <f t="shared" ref="EO211:EO213" si="2992">EL211</f>
        <v>0</v>
      </c>
      <c r="EP211" s="364">
        <f t="shared" ref="EP211:EP213" si="2993">EM211</f>
        <v>1</v>
      </c>
      <c r="EQ211" s="364">
        <f t="shared" ref="EQ211:EQ213" si="2994">EN211</f>
        <v>0</v>
      </c>
      <c r="ER211" s="364">
        <f t="shared" ref="ER211:ER213" si="2995">EO211</f>
        <v>0</v>
      </c>
      <c r="ES211" s="364">
        <f t="shared" ref="ES211:ES213" si="2996">EP211</f>
        <v>1</v>
      </c>
      <c r="ET211" s="364">
        <f t="shared" ref="ET211:ET213" si="2997">EQ211</f>
        <v>0</v>
      </c>
      <c r="EU211" s="364">
        <f t="shared" ref="EU211:EU213" si="2998">ER211</f>
        <v>0</v>
      </c>
      <c r="EV211" s="364">
        <f t="shared" ref="EV211:EV213" si="2999">ES211</f>
        <v>1</v>
      </c>
      <c r="EW211" s="364">
        <f t="shared" ref="EW211:EW213" si="3000">ET211</f>
        <v>0</v>
      </c>
      <c r="EX211" s="364">
        <f t="shared" ref="EX211:EX213" si="3001">EU211</f>
        <v>0</v>
      </c>
      <c r="EY211" s="364">
        <f t="shared" ref="EY211:EY213" si="3002">EV211</f>
        <v>1</v>
      </c>
      <c r="EZ211" s="364">
        <f t="shared" ref="EZ211:EZ213" si="3003">EW211</f>
        <v>0</v>
      </c>
      <c r="FA211" s="364">
        <f t="shared" ref="FA211:FA213" si="3004">EX211</f>
        <v>0</v>
      </c>
      <c r="FB211" s="364">
        <f t="shared" ref="FB211:FB213" si="3005">EY211</f>
        <v>1</v>
      </c>
      <c r="FC211" s="364">
        <f t="shared" ref="FC211:FC213" si="3006">EZ211</f>
        <v>0</v>
      </c>
      <c r="FD211" s="364">
        <f t="shared" ref="FD211:FD213" si="3007">FA211</f>
        <v>0</v>
      </c>
      <c r="FE211" s="377"/>
      <c r="FF211" s="361"/>
      <c r="FG211" s="361"/>
      <c r="FH211" s="361"/>
      <c r="FI211" s="361"/>
      <c r="FJ211" s="361"/>
      <c r="FK211" s="361"/>
      <c r="FL211" s="361"/>
      <c r="FM211" s="361"/>
      <c r="FN211" s="361"/>
      <c r="FO211" s="361"/>
      <c r="FP211" s="361"/>
      <c r="FQ211" s="361"/>
      <c r="FR211" s="361"/>
      <c r="FS211" s="361"/>
      <c r="FT211" s="361"/>
      <c r="FU211" s="361"/>
      <c r="FV211" s="361"/>
      <c r="FW211" s="361"/>
      <c r="FX211" s="361"/>
      <c r="FY211" s="361"/>
      <c r="FZ211" s="361"/>
      <c r="GA211" s="361"/>
      <c r="GB211" s="361"/>
      <c r="GC211" s="361"/>
      <c r="GD211" s="361"/>
      <c r="GE211" s="361"/>
      <c r="GF211" s="361"/>
      <c r="GG211" s="297"/>
      <c r="GH211" s="297"/>
      <c r="GI211" s="297"/>
      <c r="GJ211" s="297"/>
      <c r="GK211" s="297"/>
      <c r="GL211" s="297"/>
      <c r="GM211" s="297"/>
      <c r="GN211" s="297"/>
      <c r="GO211" s="297"/>
      <c r="GP211" s="297"/>
      <c r="GQ211" s="297"/>
      <c r="GR211" s="297"/>
      <c r="GS211" s="297"/>
      <c r="GT211" s="297"/>
      <c r="GU211" s="297"/>
      <c r="GV211" s="297"/>
      <c r="GW211" s="297"/>
      <c r="GX211" s="297"/>
      <c r="GY211" s="297"/>
      <c r="GZ211" s="297"/>
      <c r="HA211" s="297"/>
      <c r="HB211" s="297"/>
      <c r="HC211" s="297"/>
    </row>
    <row r="212" spans="1:211" s="347" customFormat="1" ht="15" customHeight="1" thickTop="1" x14ac:dyDescent="0.2">
      <c r="A212" s="192">
        <f>SWDATA!O197</f>
        <v>0</v>
      </c>
      <c r="B212" s="192">
        <f>SWDATA!M197</f>
        <v>0</v>
      </c>
      <c r="C212" s="201">
        <f>IF(AND(SWDATA!M197=1,SWDATA!Q197="promotions"),SWDATA!P197,0)</f>
        <v>0</v>
      </c>
      <c r="D212" s="200">
        <f>ROW(SWDATA!M197)</f>
        <v>197</v>
      </c>
      <c r="E212" s="202">
        <f t="shared" ref="E212:E215" si="3008">B212</f>
        <v>0</v>
      </c>
      <c r="F212" s="203">
        <f t="shared" si="2161"/>
        <v>1</v>
      </c>
      <c r="G212" s="192" t="str">
        <f t="shared" si="2162"/>
        <v/>
      </c>
      <c r="H212" s="204"/>
      <c r="I212" s="382"/>
      <c r="J212" s="237">
        <f t="shared" si="2163"/>
        <v>0</v>
      </c>
      <c r="K212" s="238" t="str">
        <f t="shared" si="2164"/>
        <v/>
      </c>
      <c r="L212" s="338"/>
      <c r="M212" s="341"/>
      <c r="N212" s="336" t="str">
        <f>IF(LEN(SWDATA!F197)=0,"",N211)</f>
        <v/>
      </c>
      <c r="O212" s="295" t="str">
        <f>IF(LEN(SWDATA!G197)=0,"",O211)</f>
        <v/>
      </c>
      <c r="P212" s="296" t="str">
        <f>IF(LEN(SWDATA!C197)=0,"",SWDATA!C197)</f>
        <v/>
      </c>
      <c r="Q212" s="310" t="str">
        <f t="shared" si="2120"/>
        <v/>
      </c>
      <c r="R212" s="223" t="s">
        <v>261</v>
      </c>
      <c r="S212" s="224" t="s">
        <v>485</v>
      </c>
      <c r="T212" s="224"/>
      <c r="U212" s="264" t="s">
        <v>581</v>
      </c>
      <c r="V212" s="205" t="s">
        <v>221</v>
      </c>
      <c r="W212" s="265">
        <f>IF(OR(Is_Loading,LEN($A212)=0),"",SWDATA!P197)</f>
        <v>0</v>
      </c>
      <c r="X212" s="266">
        <f>IF(OR(Is_Loading,LEN($A212)=0),"",SWDATA!Q197)</f>
        <v>0</v>
      </c>
      <c r="Y212" s="266">
        <f>IF(OR(Is_Loading,LEN($A212)=0),"",SWDATA!R197)</f>
        <v>0</v>
      </c>
      <c r="Z212" s="265" t="str">
        <f t="shared" ref="Z212" si="3009">IF($A212=0,"",CHOOSE($F212,SUM(W212:Y212),SUM(W212:Y212)/3,Y212))</f>
        <v/>
      </c>
      <c r="AA212" s="265">
        <f>IF(OR(Is_Loading,LEN($A212)=0),"",SWDATA!T197)</f>
        <v>0</v>
      </c>
      <c r="AB212" s="266">
        <f>IF(OR(Is_Loading,LEN($A212)=0),"",SWDATA!U197)</f>
        <v>0</v>
      </c>
      <c r="AC212" s="266">
        <f>IF(OR(Is_Loading,LEN($A212)=0),"",SWDATA!V197)</f>
        <v>0</v>
      </c>
      <c r="AD212" s="265" t="str">
        <f t="shared" si="2165"/>
        <v/>
      </c>
      <c r="AE212" s="265">
        <f>IF(OR(Is_Loading,LEN($A212)=0),"",SWDATA!X197)</f>
        <v>0</v>
      </c>
      <c r="AF212" s="266">
        <f>IF(OR(Is_Loading,LEN($A212)=0),"",SWDATA!Y197)</f>
        <v>0</v>
      </c>
      <c r="AG212" s="266">
        <f>IF(OR(Is_Loading,LEN($A212)=0),"",SWDATA!Z197)</f>
        <v>0</v>
      </c>
      <c r="AH212" s="265" t="str">
        <f t="shared" si="2166"/>
        <v/>
      </c>
      <c r="AI212" s="265">
        <f>IF(OR(Is_Loading,LEN($A212)=0),"",SWDATA!AB197)</f>
        <v>0</v>
      </c>
      <c r="AJ212" s="266">
        <f>IF(OR(Is_Loading,LEN($A212)=0),"",SWDATA!AC197)</f>
        <v>0</v>
      </c>
      <c r="AK212" s="266">
        <f>IF(OR(Is_Loading,LEN($A212)=0),"",SWDATA!AD197)</f>
        <v>0</v>
      </c>
      <c r="AL212" s="265" t="str">
        <f t="shared" si="2167"/>
        <v/>
      </c>
      <c r="AM212" s="265">
        <f>IF(OR(Is_Loading,LEN($A212)=0),"",SWDATA!AF197)</f>
        <v>0</v>
      </c>
      <c r="AN212" s="266">
        <f>IF(OR(Is_Loading,LEN($A212)=0),"",SWDATA!AG197)</f>
        <v>0</v>
      </c>
      <c r="AO212" s="320">
        <f>IF(OR(Is_Loading,LEN($A212)=0),"",SWDATA!AH197)</f>
        <v>0</v>
      </c>
      <c r="AP212" s="317" t="str">
        <f t="shared" si="2168"/>
        <v/>
      </c>
      <c r="AQ212" s="265">
        <f>IF(OR(Is_Loading,LEN($A212)=0),"",SWDATA!AJ197)</f>
        <v>0</v>
      </c>
      <c r="AR212" s="266">
        <f>IF(OR(Is_Loading,LEN($A212)=0),"",SWDATA!AK197)</f>
        <v>0</v>
      </c>
      <c r="AS212" s="266">
        <f>IF(OR(Is_Loading,LEN($A212)=0),"",SWDATA!AL197)</f>
        <v>0</v>
      </c>
      <c r="AT212" s="265" t="str">
        <f t="shared" si="2169"/>
        <v/>
      </c>
      <c r="AU212" s="265">
        <f>IF(OR(Is_Loading,LEN($A212)=0),"",SWDATA!AN197)</f>
        <v>0</v>
      </c>
      <c r="AV212" s="266">
        <f>IF(OR(Is_Loading,LEN($A212)=0),"",SWDATA!AO197)</f>
        <v>0</v>
      </c>
      <c r="AW212" s="266">
        <f>IF(OR(Is_Loading,LEN($A212)=0),"",SWDATA!AP197)</f>
        <v>0</v>
      </c>
      <c r="AX212" s="265" t="str">
        <f t="shared" si="2170"/>
        <v/>
      </c>
      <c r="AY212" s="265">
        <f>IF(OR(Is_Loading,LEN($A212)=0),"",SWDATA!AR197)</f>
        <v>0</v>
      </c>
      <c r="AZ212" s="266">
        <f>IF(OR(Is_Loading,LEN($A212)=0),"",SWDATA!AS197)</f>
        <v>0</v>
      </c>
      <c r="BA212" s="266">
        <f>IF(OR(Is_Loading,LEN($A212)=0),"",SWDATA!AT197)</f>
        <v>0</v>
      </c>
      <c r="BB212" s="265" t="str">
        <f t="shared" si="2171"/>
        <v/>
      </c>
      <c r="BC212" s="265">
        <f>IF(OR(Is_Loading,LEN($A212)=0),"",SWDATA!AV197)</f>
        <v>0</v>
      </c>
      <c r="BD212" s="266">
        <f>IF(OR(Is_Loading,LEN($A212)=0),"",SWDATA!AW197)</f>
        <v>0</v>
      </c>
      <c r="BE212" s="320">
        <f>IF(OR(Is_Loading,LEN($A212)=0),"",SWDATA!AX197)</f>
        <v>0</v>
      </c>
      <c r="BF212" s="317" t="str">
        <f t="shared" si="2172"/>
        <v/>
      </c>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s="201"/>
      <c r="CO212" s="201"/>
      <c r="CP212" s="201"/>
      <c r="CQ212" s="201"/>
      <c r="CR212" s="201"/>
      <c r="CS212" s="201"/>
      <c r="CT212" s="201"/>
      <c r="CU212" s="201"/>
      <c r="CV212" s="201"/>
      <c r="CW212" s="201"/>
      <c r="CX212" s="201"/>
      <c r="CY212" s="201"/>
      <c r="CZ212" s="201"/>
      <c r="DA212" s="201"/>
      <c r="DB212" s="201"/>
      <c r="DC212" s="201"/>
      <c r="DD212" s="201"/>
      <c r="DE212" s="201"/>
      <c r="DF212" s="201"/>
      <c r="DG212" s="201"/>
      <c r="DH212" s="201"/>
      <c r="DI212" s="201"/>
      <c r="DJ212" s="201"/>
      <c r="DK212" s="201"/>
      <c r="DL212" s="201"/>
      <c r="DM212" s="201"/>
      <c r="DN212" s="201"/>
      <c r="DO212" s="374"/>
      <c r="DP212" s="374"/>
      <c r="DQ212" s="374"/>
      <c r="DR212" s="374"/>
      <c r="DS212" s="361"/>
      <c r="DT212" s="361"/>
      <c r="DU212" s="364"/>
      <c r="DV212" s="364"/>
      <c r="DW212" s="364"/>
      <c r="DX212" s="364">
        <v>1</v>
      </c>
      <c r="DY212" s="364">
        <f t="shared" si="2976"/>
        <v>0</v>
      </c>
      <c r="DZ212" s="364">
        <f t="shared" si="2977"/>
        <v>0</v>
      </c>
      <c r="EA212" s="364">
        <f t="shared" si="2978"/>
        <v>1</v>
      </c>
      <c r="EB212" s="364">
        <f t="shared" si="2979"/>
        <v>0</v>
      </c>
      <c r="EC212" s="364">
        <f t="shared" si="2980"/>
        <v>0</v>
      </c>
      <c r="ED212" s="364">
        <f t="shared" si="2981"/>
        <v>1</v>
      </c>
      <c r="EE212" s="364">
        <f t="shared" si="2982"/>
        <v>0</v>
      </c>
      <c r="EF212" s="364">
        <f t="shared" si="2983"/>
        <v>0</v>
      </c>
      <c r="EG212" s="364">
        <f t="shared" si="2984"/>
        <v>1</v>
      </c>
      <c r="EH212" s="364">
        <f t="shared" si="2985"/>
        <v>0</v>
      </c>
      <c r="EI212" s="364">
        <f t="shared" si="2986"/>
        <v>0</v>
      </c>
      <c r="EJ212" s="364">
        <f t="shared" si="2987"/>
        <v>1</v>
      </c>
      <c r="EK212" s="364">
        <f t="shared" si="2988"/>
        <v>0</v>
      </c>
      <c r="EL212" s="364">
        <f t="shared" si="2989"/>
        <v>0</v>
      </c>
      <c r="EM212" s="364">
        <f t="shared" si="2990"/>
        <v>1</v>
      </c>
      <c r="EN212" s="364">
        <f t="shared" si="2991"/>
        <v>0</v>
      </c>
      <c r="EO212" s="364">
        <f t="shared" si="2992"/>
        <v>0</v>
      </c>
      <c r="EP212" s="364">
        <f t="shared" si="2993"/>
        <v>1</v>
      </c>
      <c r="EQ212" s="364">
        <f t="shared" si="2994"/>
        <v>0</v>
      </c>
      <c r="ER212" s="364">
        <f t="shared" si="2995"/>
        <v>0</v>
      </c>
      <c r="ES212" s="364">
        <f t="shared" si="2996"/>
        <v>1</v>
      </c>
      <c r="ET212" s="364">
        <f t="shared" si="2997"/>
        <v>0</v>
      </c>
      <c r="EU212" s="364">
        <f t="shared" si="2998"/>
        <v>0</v>
      </c>
      <c r="EV212" s="364">
        <f t="shared" si="2999"/>
        <v>1</v>
      </c>
      <c r="EW212" s="364">
        <f t="shared" si="3000"/>
        <v>0</v>
      </c>
      <c r="EX212" s="364">
        <f t="shared" si="3001"/>
        <v>0</v>
      </c>
      <c r="EY212" s="364">
        <f t="shared" si="3002"/>
        <v>1</v>
      </c>
      <c r="EZ212" s="364">
        <f t="shared" si="3003"/>
        <v>0</v>
      </c>
      <c r="FA212" s="364">
        <f t="shared" si="3004"/>
        <v>0</v>
      </c>
      <c r="FB212" s="364">
        <f t="shared" si="3005"/>
        <v>1</v>
      </c>
      <c r="FC212" s="364">
        <f t="shared" si="3006"/>
        <v>0</v>
      </c>
      <c r="FD212" s="364">
        <f t="shared" si="3007"/>
        <v>0</v>
      </c>
      <c r="FE212" s="361"/>
      <c r="FF212" s="361"/>
      <c r="FG212" s="361"/>
      <c r="FH212" s="361"/>
      <c r="FI212" s="361"/>
      <c r="FJ212" s="361"/>
      <c r="FK212" s="361"/>
      <c r="FL212" s="361"/>
      <c r="FM212" s="361"/>
      <c r="FN212" s="361"/>
      <c r="FO212" s="361"/>
      <c r="FP212" s="361"/>
      <c r="FQ212" s="361"/>
      <c r="FR212" s="361"/>
      <c r="FS212" s="361"/>
      <c r="FT212" s="361"/>
      <c r="FU212" s="361"/>
      <c r="FV212" s="361"/>
      <c r="FW212" s="361"/>
      <c r="FX212" s="361"/>
      <c r="FY212" s="361"/>
      <c r="FZ212" s="361"/>
      <c r="GA212" s="361"/>
      <c r="GB212" s="361"/>
      <c r="GC212" s="361"/>
      <c r="GD212" s="361"/>
      <c r="GE212" s="361"/>
      <c r="GF212" s="361"/>
      <c r="GG212" s="297"/>
      <c r="GH212" s="297"/>
      <c r="GI212" s="297"/>
      <c r="GJ212" s="297"/>
      <c r="GK212" s="297"/>
      <c r="GL212" s="297"/>
      <c r="GM212" s="297"/>
      <c r="GN212" s="297"/>
      <c r="GO212" s="297"/>
      <c r="GP212" s="297"/>
      <c r="GQ212" s="297"/>
      <c r="GR212" s="297"/>
      <c r="GS212" s="297"/>
      <c r="GT212" s="297"/>
      <c r="GU212" s="297"/>
      <c r="GV212" s="297"/>
      <c r="GW212" s="297"/>
      <c r="GX212" s="297"/>
      <c r="GY212" s="297"/>
      <c r="GZ212" s="297"/>
    </row>
    <row r="213" spans="1:211" s="390" customFormat="1" ht="15" customHeight="1" thickBot="1" x14ac:dyDescent="0.25">
      <c r="A213" s="389">
        <f>SWDATA!O198</f>
        <v>0</v>
      </c>
      <c r="B213" s="389">
        <f>SWDATA!M198</f>
        <v>0</v>
      </c>
      <c r="C213" s="390">
        <f>IF(AND(SWDATA!M198=1,SWDATA!Q198="promotions"),SWDATA!P198,0)</f>
        <v>0</v>
      </c>
      <c r="D213" s="391">
        <f>ROW(SWDATA!M198)</f>
        <v>198</v>
      </c>
      <c r="E213" s="392">
        <f t="shared" si="3008"/>
        <v>0</v>
      </c>
      <c r="F213" s="393">
        <f t="shared" si="2161"/>
        <v>1</v>
      </c>
      <c r="G213" s="389" t="str">
        <f t="shared" si="2162"/>
        <v/>
      </c>
      <c r="H213" s="394"/>
      <c r="I213" s="395"/>
      <c r="J213" s="396">
        <f t="shared" si="2163"/>
        <v>0</v>
      </c>
      <c r="K213" s="397" t="str">
        <f t="shared" si="2164"/>
        <v/>
      </c>
      <c r="L213" s="398"/>
      <c r="M213" s="399"/>
      <c r="N213" s="400" t="str">
        <f>IF(LEN(SWDATA!F198)=0,"",N212)</f>
        <v/>
      </c>
      <c r="O213" s="401" t="str">
        <f>IF(LEN(SWDATA!G198)=0,"",O212)</f>
        <v/>
      </c>
      <c r="P213" s="402" t="str">
        <f>IF(LEN(SWDATA!C198)=0,"",SWDATA!C198)</f>
        <v/>
      </c>
      <c r="Q213" s="403" t="str">
        <f t="shared" si="2120"/>
        <v/>
      </c>
      <c r="R213" s="404" t="s">
        <v>261</v>
      </c>
      <c r="S213" s="405" t="s">
        <v>485</v>
      </c>
      <c r="T213" s="405"/>
      <c r="U213" s="406" t="s">
        <v>590</v>
      </c>
      <c r="V213" s="407" t="s">
        <v>221</v>
      </c>
      <c r="W213" s="408">
        <f>IF(OR(Is_Loading,LEN($A213)=0),"",SWDATA!P198)</f>
        <v>0</v>
      </c>
      <c r="X213" s="409">
        <f>IF(OR(Is_Loading,LEN($A213)=0),"",SWDATA!Q198)</f>
        <v>0</v>
      </c>
      <c r="Y213" s="409">
        <f>IF(OR(Is_Loading,LEN($A213)=0),"",SWDATA!R198)</f>
        <v>0</v>
      </c>
      <c r="Z213" s="408" t="str">
        <f t="shared" ref="Z213" si="3010">IF($A213=0,"",CHOOSE($F213,SUM(W213:Y213),SUM(W213:Y213)/3,Y213))</f>
        <v/>
      </c>
      <c r="AA213" s="408">
        <f>IF(OR(Is_Loading,LEN($A213)=0),"",SWDATA!T198)</f>
        <v>0</v>
      </c>
      <c r="AB213" s="409">
        <f>IF(OR(Is_Loading,LEN($A213)=0),"",SWDATA!U198)</f>
        <v>0</v>
      </c>
      <c r="AC213" s="409">
        <f>IF(OR(Is_Loading,LEN($A213)=0),"",SWDATA!V198)</f>
        <v>0</v>
      </c>
      <c r="AD213" s="408" t="str">
        <f t="shared" si="2165"/>
        <v/>
      </c>
      <c r="AE213" s="408">
        <f>IF(OR(Is_Loading,LEN($A213)=0),"",SWDATA!X198)</f>
        <v>0</v>
      </c>
      <c r="AF213" s="409">
        <f>IF(OR(Is_Loading,LEN($A213)=0),"",SWDATA!Y198)</f>
        <v>0</v>
      </c>
      <c r="AG213" s="409">
        <f>IF(OR(Is_Loading,LEN($A213)=0),"",SWDATA!Z198)</f>
        <v>0</v>
      </c>
      <c r="AH213" s="408" t="str">
        <f t="shared" si="2166"/>
        <v/>
      </c>
      <c r="AI213" s="408">
        <f>IF(OR(Is_Loading,LEN($A213)=0),"",SWDATA!AB198)</f>
        <v>0</v>
      </c>
      <c r="AJ213" s="409">
        <f>IF(OR(Is_Loading,LEN($A213)=0),"",SWDATA!AC198)</f>
        <v>0</v>
      </c>
      <c r="AK213" s="409">
        <f>IF(OR(Is_Loading,LEN($A213)=0),"",SWDATA!AD198)</f>
        <v>0</v>
      </c>
      <c r="AL213" s="408" t="str">
        <f t="shared" si="2167"/>
        <v/>
      </c>
      <c r="AM213" s="408">
        <f>IF(OR(Is_Loading,LEN($A213)=0),"",SWDATA!AF198)</f>
        <v>0</v>
      </c>
      <c r="AN213" s="409">
        <f>IF(OR(Is_Loading,LEN($A213)=0),"",SWDATA!AG198)</f>
        <v>0</v>
      </c>
      <c r="AO213" s="410">
        <f>IF(OR(Is_Loading,LEN($A213)=0),"",SWDATA!AH198)</f>
        <v>0</v>
      </c>
      <c r="AP213" s="411" t="str">
        <f t="shared" si="2168"/>
        <v/>
      </c>
      <c r="AQ213" s="408">
        <f>IF(OR(Is_Loading,LEN($A213)=0),"",SWDATA!AJ198)</f>
        <v>0</v>
      </c>
      <c r="AR213" s="409">
        <f>IF(OR(Is_Loading,LEN($A213)=0),"",SWDATA!AK198)</f>
        <v>0</v>
      </c>
      <c r="AS213" s="409">
        <f>IF(OR(Is_Loading,LEN($A213)=0),"",SWDATA!AL198)</f>
        <v>0</v>
      </c>
      <c r="AT213" s="408" t="str">
        <f t="shared" si="2169"/>
        <v/>
      </c>
      <c r="AU213" s="408">
        <f>IF(OR(Is_Loading,LEN($A213)=0),"",SWDATA!AN198)</f>
        <v>0</v>
      </c>
      <c r="AV213" s="409">
        <f>IF(OR(Is_Loading,LEN($A213)=0),"",SWDATA!AO198)</f>
        <v>0</v>
      </c>
      <c r="AW213" s="409">
        <f>IF(OR(Is_Loading,LEN($A213)=0),"",SWDATA!AP198)</f>
        <v>0</v>
      </c>
      <c r="AX213" s="408" t="str">
        <f t="shared" si="2170"/>
        <v/>
      </c>
      <c r="AY213" s="408">
        <f>IF(OR(Is_Loading,LEN($A213)=0),"",SWDATA!AR198)</f>
        <v>0</v>
      </c>
      <c r="AZ213" s="409">
        <f>IF(OR(Is_Loading,LEN($A213)=0),"",SWDATA!AS198)</f>
        <v>0</v>
      </c>
      <c r="BA213" s="409">
        <f>IF(OR(Is_Loading,LEN($A213)=0),"",SWDATA!AT198)</f>
        <v>0</v>
      </c>
      <c r="BB213" s="408" t="str">
        <f t="shared" si="2171"/>
        <v/>
      </c>
      <c r="BC213" s="408">
        <f>IF(OR(Is_Loading,LEN($A213)=0),"",SWDATA!AV198)</f>
        <v>0</v>
      </c>
      <c r="BD213" s="409">
        <f>IF(OR(Is_Loading,LEN($A213)=0),"",SWDATA!AW198)</f>
        <v>0</v>
      </c>
      <c r="BE213" s="410">
        <f>IF(OR(Is_Loading,LEN($A213)=0),"",SWDATA!AX198)</f>
        <v>0</v>
      </c>
      <c r="BF213" s="411" t="str">
        <f t="shared" si="2172"/>
        <v/>
      </c>
      <c r="BG213" s="412"/>
      <c r="BH213" s="412"/>
      <c r="BI213" s="412"/>
      <c r="BJ213" s="412"/>
      <c r="BK213" s="412"/>
      <c r="BL213" s="412"/>
      <c r="BM213" s="412"/>
      <c r="BN213" s="412"/>
      <c r="BO213" s="412"/>
      <c r="BP213" s="412"/>
      <c r="BQ213" s="412"/>
      <c r="BR213" s="412"/>
      <c r="BS213" s="412"/>
      <c r="BT213" s="412"/>
      <c r="BU213" s="412"/>
      <c r="BV213" s="412"/>
      <c r="BW213" s="412"/>
      <c r="BX213" s="412"/>
      <c r="BY213" s="412"/>
      <c r="BZ213" s="412"/>
      <c r="CA213" s="412"/>
      <c r="CB213" s="412"/>
      <c r="CC213" s="412"/>
      <c r="CD213" s="412"/>
      <c r="CE213" s="412"/>
      <c r="CF213" s="412"/>
      <c r="CG213" s="412"/>
      <c r="CH213" s="412"/>
      <c r="CI213" s="412"/>
      <c r="CJ213" s="412"/>
      <c r="CK213" s="412"/>
      <c r="CL213" s="412"/>
      <c r="CM213" s="412"/>
      <c r="DO213" s="395"/>
      <c r="DP213" s="395"/>
      <c r="DQ213" s="395"/>
      <c r="DR213" s="395"/>
      <c r="DS213" s="413"/>
      <c r="DT213" s="414"/>
      <c r="DU213" s="415"/>
      <c r="DV213" s="415"/>
      <c r="DW213" s="415"/>
      <c r="DX213" s="415">
        <v>1</v>
      </c>
      <c r="DY213" s="415">
        <f t="shared" si="2976"/>
        <v>0</v>
      </c>
      <c r="DZ213" s="415">
        <f t="shared" si="2977"/>
        <v>0</v>
      </c>
      <c r="EA213" s="415">
        <f t="shared" si="2978"/>
        <v>1</v>
      </c>
      <c r="EB213" s="415">
        <f t="shared" si="2979"/>
        <v>0</v>
      </c>
      <c r="EC213" s="415">
        <f t="shared" si="2980"/>
        <v>0</v>
      </c>
      <c r="ED213" s="415">
        <f t="shared" si="2981"/>
        <v>1</v>
      </c>
      <c r="EE213" s="415">
        <f t="shared" si="2982"/>
        <v>0</v>
      </c>
      <c r="EF213" s="415">
        <f t="shared" si="2983"/>
        <v>0</v>
      </c>
      <c r="EG213" s="415">
        <f t="shared" si="2984"/>
        <v>1</v>
      </c>
      <c r="EH213" s="415">
        <f t="shared" si="2985"/>
        <v>0</v>
      </c>
      <c r="EI213" s="415">
        <f t="shared" si="2986"/>
        <v>0</v>
      </c>
      <c r="EJ213" s="415">
        <f t="shared" si="2987"/>
        <v>1</v>
      </c>
      <c r="EK213" s="415">
        <f t="shared" si="2988"/>
        <v>0</v>
      </c>
      <c r="EL213" s="415">
        <f t="shared" si="2989"/>
        <v>0</v>
      </c>
      <c r="EM213" s="415">
        <f t="shared" si="2990"/>
        <v>1</v>
      </c>
      <c r="EN213" s="415">
        <f t="shared" si="2991"/>
        <v>0</v>
      </c>
      <c r="EO213" s="415">
        <f t="shared" si="2992"/>
        <v>0</v>
      </c>
      <c r="EP213" s="415">
        <f t="shared" si="2993"/>
        <v>1</v>
      </c>
      <c r="EQ213" s="415">
        <f t="shared" si="2994"/>
        <v>0</v>
      </c>
      <c r="ER213" s="415">
        <f t="shared" si="2995"/>
        <v>0</v>
      </c>
      <c r="ES213" s="415">
        <f t="shared" si="2996"/>
        <v>1</v>
      </c>
      <c r="ET213" s="415">
        <f t="shared" si="2997"/>
        <v>0</v>
      </c>
      <c r="EU213" s="415">
        <f t="shared" si="2998"/>
        <v>0</v>
      </c>
      <c r="EV213" s="415">
        <f t="shared" si="2999"/>
        <v>1</v>
      </c>
      <c r="EW213" s="415">
        <f t="shared" si="3000"/>
        <v>0</v>
      </c>
      <c r="EX213" s="415">
        <f t="shared" si="3001"/>
        <v>0</v>
      </c>
      <c r="EY213" s="415">
        <f t="shared" si="3002"/>
        <v>1</v>
      </c>
      <c r="EZ213" s="415">
        <f t="shared" si="3003"/>
        <v>0</v>
      </c>
      <c r="FA213" s="415">
        <f t="shared" si="3004"/>
        <v>0</v>
      </c>
      <c r="FB213" s="415">
        <f t="shared" si="3005"/>
        <v>1</v>
      </c>
      <c r="FC213" s="415">
        <f t="shared" si="3006"/>
        <v>0</v>
      </c>
      <c r="FD213" s="415">
        <f t="shared" si="3007"/>
        <v>0</v>
      </c>
      <c r="FE213" s="416"/>
      <c r="FF213" s="413"/>
      <c r="FG213" s="413"/>
      <c r="FH213" s="413"/>
      <c r="FI213" s="413"/>
      <c r="FJ213" s="413"/>
      <c r="FK213" s="413"/>
      <c r="FL213" s="413"/>
      <c r="FM213" s="413"/>
      <c r="FN213" s="413"/>
      <c r="FO213" s="413"/>
      <c r="FP213" s="413"/>
      <c r="FQ213" s="413"/>
      <c r="FR213" s="413"/>
      <c r="FS213" s="413"/>
      <c r="FT213" s="413"/>
      <c r="FU213" s="413"/>
      <c r="FV213" s="413"/>
      <c r="FW213" s="413"/>
      <c r="FX213" s="413"/>
      <c r="FY213" s="413"/>
      <c r="FZ213" s="413"/>
      <c r="GA213" s="413"/>
      <c r="GB213" s="413"/>
      <c r="GC213" s="413"/>
      <c r="GD213" s="413"/>
      <c r="GE213" s="413"/>
      <c r="GF213" s="413"/>
      <c r="GG213" s="417"/>
      <c r="GH213" s="417"/>
      <c r="GI213" s="417"/>
      <c r="GJ213" s="417"/>
      <c r="GK213" s="417"/>
      <c r="GL213" s="417"/>
      <c r="GM213" s="417"/>
      <c r="GN213" s="417"/>
      <c r="GO213" s="417"/>
      <c r="GP213" s="417"/>
      <c r="GQ213" s="417"/>
      <c r="GR213" s="417"/>
      <c r="GS213" s="417"/>
      <c r="GT213" s="417"/>
      <c r="GU213" s="417"/>
      <c r="GV213" s="417"/>
      <c r="GW213" s="417"/>
      <c r="GX213" s="417"/>
      <c r="GY213" s="417"/>
      <c r="GZ213" s="417"/>
      <c r="HA213" s="417"/>
      <c r="HB213" s="417"/>
      <c r="HC213" s="417"/>
    </row>
    <row r="214" spans="1:211" s="347" customFormat="1" ht="15" customHeight="1" thickTop="1" x14ac:dyDescent="0.2">
      <c r="A214" s="192">
        <f>SWDATA!O199</f>
        <v>0</v>
      </c>
      <c r="B214" s="192">
        <f>SWDATA!M199</f>
        <v>0</v>
      </c>
      <c r="C214" s="201">
        <f>IF(AND(SWDATA!M199=1,SWDATA!Q199="promotions"),SWDATA!P199,0)</f>
        <v>0</v>
      </c>
      <c r="D214" s="200">
        <f>ROW(SWDATA!M199)</f>
        <v>199</v>
      </c>
      <c r="E214" s="202">
        <f t="shared" si="3008"/>
        <v>0</v>
      </c>
      <c r="F214" s="203">
        <f t="shared" si="2161"/>
        <v>1</v>
      </c>
      <c r="G214" s="192" t="str">
        <f t="shared" si="2162"/>
        <v/>
      </c>
      <c r="H214" s="311"/>
      <c r="I214" s="382"/>
      <c r="J214" s="237">
        <f t="shared" si="2163"/>
        <v>0</v>
      </c>
      <c r="K214" s="238" t="str">
        <f t="shared" si="2164"/>
        <v/>
      </c>
      <c r="L214" s="338"/>
      <c r="M214" s="340"/>
      <c r="N214" s="335" t="str">
        <f>IF(LEN(SWDATA!F199)=0,"",IF(LEN(SWDATA!G199)=0,"",IF($O$12="ID",MID(SWDATA!G199,FIND("|",SWDATA!G199)+1,FIND("~~",SWDATA!G199)-FIND("|",SWDATA!G199)-1),IF($O$12="Desc",RIGHT(SWDATA!G199,LEN(SWDATA!G199)-FIND("~~",SWDATA!G199)-1),RIGHT(SWDATA!G199,LEN(SWDATA!G199)-FIND("|",SWDATA!G199))))))</f>
        <v/>
      </c>
      <c r="O214" s="239" t="str">
        <f>IF(LEN(SWDATA!G199)=0,"",IF(LEN(SWDATA!H199)=0,"",IF($O$12="ID",MID(SWDATA!H199,FIND("|",SWDATA!H199)+1,FIND("~~",SWDATA!H199)-FIND("|",SWDATA!H199)-1),IF($O$12="Desc",RIGHT(SWDATA!H199,LEN(SWDATA!H199)-FIND("~~",SWDATA!H199)-1),RIGHT(SWDATA!H199,LEN(SWDATA!H199)-FIND("|",SWDATA!H199))))))</f>
        <v/>
      </c>
      <c r="P214" s="252" t="str">
        <f>IF(LEN(SWDATA!C199)=0,"",SWDATA!C199)</f>
        <v/>
      </c>
      <c r="Q214" s="310" t="str">
        <f t="shared" si="2120"/>
        <v/>
      </c>
      <c r="R214" s="223" t="s">
        <v>261</v>
      </c>
      <c r="S214" s="224" t="s">
        <v>485</v>
      </c>
      <c r="T214" s="224"/>
      <c r="U214" s="263" t="s">
        <v>583</v>
      </c>
      <c r="V214" s="205" t="s">
        <v>221</v>
      </c>
      <c r="W214" s="265">
        <f>IF(OR(Is_Loading,LEN($A214)=0),"",SWDATA!P199)</f>
        <v>0</v>
      </c>
      <c r="X214" s="266">
        <f>IF(OR(Is_Loading,LEN($A214)=0),"",SWDATA!Q199)</f>
        <v>0</v>
      </c>
      <c r="Y214" s="266">
        <f>IF(OR(Is_Loading,LEN($A214)=0),"",SWDATA!R199)</f>
        <v>0</v>
      </c>
      <c r="Z214" s="265" t="str">
        <f t="shared" ref="Z214" si="3011">IF($A214=0,"",CHOOSE($F214,SUM(W214:Y214),SUM(W214:Y214)/3,Y214))</f>
        <v/>
      </c>
      <c r="AA214" s="265">
        <f>IF(OR(Is_Loading,LEN($A214)=0),"",SWDATA!T199)</f>
        <v>0</v>
      </c>
      <c r="AB214" s="266">
        <f>IF(OR(Is_Loading,LEN($A214)=0),"",SWDATA!U199)</f>
        <v>0</v>
      </c>
      <c r="AC214" s="266">
        <f>IF(OR(Is_Loading,LEN($A214)=0),"",SWDATA!V199)</f>
        <v>0</v>
      </c>
      <c r="AD214" s="265" t="str">
        <f t="shared" si="2165"/>
        <v/>
      </c>
      <c r="AE214" s="265">
        <f>IF(OR(Is_Loading,LEN($A214)=0),"",SWDATA!X199)</f>
        <v>0</v>
      </c>
      <c r="AF214" s="266">
        <f>IF(OR(Is_Loading,LEN($A214)=0),"",SWDATA!Y199)</f>
        <v>0</v>
      </c>
      <c r="AG214" s="266">
        <f>IF(OR(Is_Loading,LEN($A214)=0),"",SWDATA!Z199)</f>
        <v>0</v>
      </c>
      <c r="AH214" s="265" t="str">
        <f t="shared" si="2166"/>
        <v/>
      </c>
      <c r="AI214" s="265">
        <f>IF(OR(Is_Loading,LEN($A214)=0),"",SWDATA!AB199)</f>
        <v>0</v>
      </c>
      <c r="AJ214" s="266">
        <f>IF(OR(Is_Loading,LEN($A214)=0),"",SWDATA!AC199)</f>
        <v>0</v>
      </c>
      <c r="AK214" s="266">
        <f>IF(OR(Is_Loading,LEN($A214)=0),"",SWDATA!AD199)</f>
        <v>0</v>
      </c>
      <c r="AL214" s="265" t="str">
        <f t="shared" si="2167"/>
        <v/>
      </c>
      <c r="AM214" s="265">
        <f>IF(OR(Is_Loading,LEN($A214)=0),"",SWDATA!AF199)</f>
        <v>0</v>
      </c>
      <c r="AN214" s="266">
        <f>IF(OR(Is_Loading,LEN($A214)=0),"",SWDATA!AG199)</f>
        <v>0</v>
      </c>
      <c r="AO214" s="320">
        <f>IF(OR(Is_Loading,LEN($A214)=0),"",SWDATA!AH199)</f>
        <v>0</v>
      </c>
      <c r="AP214" s="317" t="str">
        <f t="shared" si="2168"/>
        <v/>
      </c>
      <c r="AQ214" s="265">
        <f>IF(OR(Is_Loading,LEN($A214)=0),"",SWDATA!AJ199)</f>
        <v>0</v>
      </c>
      <c r="AR214" s="266">
        <f>IF(OR(Is_Loading,LEN($A214)=0),"",SWDATA!AK199)</f>
        <v>0</v>
      </c>
      <c r="AS214" s="266">
        <f>IF(OR(Is_Loading,LEN($A214)=0),"",SWDATA!AL199)</f>
        <v>0</v>
      </c>
      <c r="AT214" s="265" t="str">
        <f t="shared" si="2169"/>
        <v/>
      </c>
      <c r="AU214" s="265">
        <f>IF(OR(Is_Loading,LEN($A214)=0),"",SWDATA!AN199)</f>
        <v>0</v>
      </c>
      <c r="AV214" s="266">
        <f>IF(OR(Is_Loading,LEN($A214)=0),"",SWDATA!AO199)</f>
        <v>0</v>
      </c>
      <c r="AW214" s="266">
        <f>IF(OR(Is_Loading,LEN($A214)=0),"",SWDATA!AP199)</f>
        <v>0</v>
      </c>
      <c r="AX214" s="265" t="str">
        <f t="shared" si="2170"/>
        <v/>
      </c>
      <c r="AY214" s="265">
        <f>IF(OR(Is_Loading,LEN($A214)=0),"",SWDATA!AR199)</f>
        <v>0</v>
      </c>
      <c r="AZ214" s="266">
        <f>IF(OR(Is_Loading,LEN($A214)=0),"",SWDATA!AS199)</f>
        <v>0</v>
      </c>
      <c r="BA214" s="266">
        <f>IF(OR(Is_Loading,LEN($A214)=0),"",SWDATA!AT199)</f>
        <v>0</v>
      </c>
      <c r="BB214" s="265" t="str">
        <f t="shared" si="2171"/>
        <v/>
      </c>
      <c r="BC214" s="265">
        <f>IF(OR(Is_Loading,LEN($A214)=0),"",SWDATA!AV199)</f>
        <v>0</v>
      </c>
      <c r="BD214" s="266">
        <f>IF(OR(Is_Loading,LEN($A214)=0),"",SWDATA!AW199)</f>
        <v>0</v>
      </c>
      <c r="BE214" s="320">
        <f>IF(OR(Is_Loading,LEN($A214)=0),"",SWDATA!AX199)</f>
        <v>0</v>
      </c>
      <c r="BF214" s="317" t="str">
        <f t="shared" si="2172"/>
        <v/>
      </c>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s="201"/>
      <c r="CO214" s="201"/>
      <c r="CP214" s="201"/>
      <c r="CQ214" s="201"/>
      <c r="CR214" s="201"/>
      <c r="CS214" s="201"/>
      <c r="CT214" s="201"/>
      <c r="CU214" s="201"/>
      <c r="CV214" s="201"/>
      <c r="CW214" s="201"/>
      <c r="CX214" s="201"/>
      <c r="CY214" s="201"/>
      <c r="CZ214" s="201"/>
      <c r="DA214" s="201"/>
      <c r="DB214" s="201"/>
      <c r="DC214" s="201"/>
      <c r="DD214" s="201"/>
      <c r="DE214" s="201"/>
      <c r="DF214" s="201"/>
      <c r="DG214" s="201"/>
      <c r="DH214" s="201"/>
      <c r="DI214" s="201"/>
      <c r="DJ214" s="201"/>
      <c r="DK214" s="201"/>
      <c r="DL214" s="201"/>
      <c r="DM214" s="201"/>
      <c r="DN214" s="201"/>
      <c r="DO214" s="374"/>
      <c r="DP214" s="374"/>
      <c r="DQ214" s="374"/>
      <c r="DR214" s="374"/>
      <c r="DS214" s="361"/>
      <c r="DT214" s="375"/>
      <c r="DU214" s="364"/>
      <c r="DV214" s="364"/>
      <c r="DW214" s="364"/>
      <c r="DX214" s="364"/>
      <c r="DY214" s="364"/>
      <c r="DZ214" s="364"/>
      <c r="EA214" s="364"/>
      <c r="EB214" s="364"/>
      <c r="EC214" s="364"/>
      <c r="ED214" s="364"/>
      <c r="EE214" s="364"/>
      <c r="EF214" s="364"/>
      <c r="EG214" s="364"/>
      <c r="EH214" s="364"/>
      <c r="EI214" s="364"/>
      <c r="EJ214" s="364"/>
      <c r="EK214" s="364"/>
      <c r="EL214" s="364"/>
      <c r="EM214" s="364"/>
      <c r="EN214" s="364"/>
      <c r="EO214" s="364"/>
      <c r="EP214" s="364"/>
      <c r="EQ214" s="364"/>
      <c r="ER214" s="364"/>
      <c r="ES214" s="364"/>
      <c r="ET214" s="364"/>
      <c r="EU214" s="364"/>
      <c r="EV214" s="364"/>
      <c r="EW214" s="364"/>
      <c r="EX214" s="364"/>
      <c r="EY214" s="364"/>
      <c r="EZ214" s="364"/>
      <c r="FA214" s="364"/>
      <c r="FB214" s="364"/>
      <c r="FC214" s="364"/>
      <c r="FD214" s="364"/>
      <c r="FE214" s="377"/>
      <c r="FF214" s="361"/>
      <c r="FG214" s="361"/>
      <c r="FH214" s="361"/>
      <c r="FI214" s="361"/>
      <c r="FJ214" s="361"/>
      <c r="FK214" s="361"/>
      <c r="FL214" s="361"/>
      <c r="FM214" s="361"/>
      <c r="FN214" s="361"/>
      <c r="FO214" s="361"/>
      <c r="FP214" s="361"/>
      <c r="FQ214" s="361"/>
      <c r="FR214" s="361"/>
      <c r="FS214" s="361"/>
      <c r="FT214" s="361"/>
      <c r="FU214" s="361"/>
      <c r="FV214" s="361"/>
      <c r="FW214" s="361"/>
      <c r="FX214" s="361"/>
      <c r="FY214" s="361"/>
      <c r="FZ214" s="361"/>
      <c r="GA214" s="361"/>
      <c r="GB214" s="361"/>
      <c r="GC214" s="361"/>
      <c r="GD214" s="361"/>
      <c r="GE214" s="361"/>
      <c r="GF214" s="361"/>
      <c r="GG214" s="297"/>
      <c r="GH214" s="297"/>
      <c r="GI214" s="297"/>
      <c r="GJ214" s="297"/>
      <c r="GK214" s="297"/>
      <c r="GL214" s="297"/>
      <c r="GM214" s="297"/>
      <c r="GN214" s="297"/>
      <c r="GO214" s="297"/>
      <c r="GP214" s="297"/>
      <c r="GQ214" s="297"/>
      <c r="GR214" s="297"/>
      <c r="GS214" s="297"/>
      <c r="GT214" s="297"/>
      <c r="GU214" s="297"/>
      <c r="GV214" s="297"/>
      <c r="GW214" s="297"/>
      <c r="GX214" s="297"/>
      <c r="GY214" s="297"/>
      <c r="GZ214" s="297"/>
      <c r="HA214" s="297"/>
      <c r="HB214" s="297"/>
      <c r="HC214" s="297"/>
    </row>
    <row r="215" spans="1:211" s="347" customFormat="1" ht="15" customHeight="1" x14ac:dyDescent="0.2">
      <c r="A215" s="192">
        <f>SWDATA!O200</f>
        <v>0</v>
      </c>
      <c r="B215" s="192">
        <f>SWDATA!M200</f>
        <v>0</v>
      </c>
      <c r="C215" s="201">
        <f>IF(AND(SWDATA!M200=1,SWDATA!Q200="promotions"),SWDATA!P200,0)</f>
        <v>0</v>
      </c>
      <c r="D215" s="200">
        <f>ROW(SWDATA!M200)</f>
        <v>200</v>
      </c>
      <c r="E215" s="202">
        <f t="shared" si="3008"/>
        <v>0</v>
      </c>
      <c r="F215" s="203">
        <f t="shared" si="2161"/>
        <v>1</v>
      </c>
      <c r="G215" s="192" t="str">
        <f t="shared" si="2162"/>
        <v/>
      </c>
      <c r="H215" s="204"/>
      <c r="I215" s="382"/>
      <c r="J215" s="237">
        <f t="shared" si="2163"/>
        <v>0</v>
      </c>
      <c r="K215" s="238" t="str">
        <f t="shared" si="2164"/>
        <v/>
      </c>
      <c r="L215" s="338"/>
      <c r="M215" s="341"/>
      <c r="N215" s="336" t="str">
        <f>IF(LEN(SWDATA!F200)=0,"",N214)</f>
        <v/>
      </c>
      <c r="O215" s="295" t="str">
        <f>IF(LEN(SWDATA!G200)=0,"",O214)</f>
        <v/>
      </c>
      <c r="P215" s="296" t="str">
        <f>IF(LEN(SWDATA!C200)=0,"",SWDATA!C200)</f>
        <v/>
      </c>
      <c r="Q215" s="310" t="str">
        <f t="shared" si="2120"/>
        <v/>
      </c>
      <c r="R215" s="223" t="s">
        <v>261</v>
      </c>
      <c r="S215" s="224" t="s">
        <v>485</v>
      </c>
      <c r="T215" s="224"/>
      <c r="U215" s="264" t="s">
        <v>580</v>
      </c>
      <c r="V215" s="205" t="s">
        <v>221</v>
      </c>
      <c r="W215" s="265">
        <f>IF(OR(Is_Loading,LEN($A215)=0),"",SWDATA!P200)</f>
        <v>0</v>
      </c>
      <c r="X215" s="266">
        <f>IF(OR(Is_Loading,LEN($A215)=0),"",SWDATA!Q200)</f>
        <v>0</v>
      </c>
      <c r="Y215" s="266">
        <f>IF(OR(Is_Loading,LEN($A215)=0),"",SWDATA!R200)</f>
        <v>0</v>
      </c>
      <c r="Z215" s="265" t="str">
        <f t="shared" ref="Z215:Z216" si="3012">IF($A215=0,"",CHOOSE($F215,SUM(W215:Y215),SUM(W215:Y215)/3,Y215))</f>
        <v/>
      </c>
      <c r="AA215" s="265">
        <f>IF(OR(Is_Loading,LEN($A215)=0),"",SWDATA!T200)</f>
        <v>0</v>
      </c>
      <c r="AB215" s="266">
        <f>IF(OR(Is_Loading,LEN($A215)=0),"",SWDATA!U200)</f>
        <v>0</v>
      </c>
      <c r="AC215" s="266">
        <f>IF(OR(Is_Loading,LEN($A215)=0),"",SWDATA!V200)</f>
        <v>0</v>
      </c>
      <c r="AD215" s="265" t="str">
        <f t="shared" si="2165"/>
        <v/>
      </c>
      <c r="AE215" s="265">
        <f>IF(OR(Is_Loading,LEN($A215)=0),"",SWDATA!X200)</f>
        <v>0</v>
      </c>
      <c r="AF215" s="266">
        <f>IF(OR(Is_Loading,LEN($A215)=0),"",SWDATA!Y200)</f>
        <v>0</v>
      </c>
      <c r="AG215" s="266">
        <f>IF(OR(Is_Loading,LEN($A215)=0),"",SWDATA!Z200)</f>
        <v>0</v>
      </c>
      <c r="AH215" s="265" t="str">
        <f t="shared" si="2166"/>
        <v/>
      </c>
      <c r="AI215" s="265">
        <f>IF(OR(Is_Loading,LEN($A215)=0),"",SWDATA!AB200)</f>
        <v>0</v>
      </c>
      <c r="AJ215" s="266">
        <f>IF(OR(Is_Loading,LEN($A215)=0),"",SWDATA!AC200)</f>
        <v>0</v>
      </c>
      <c r="AK215" s="266">
        <f>IF(OR(Is_Loading,LEN($A215)=0),"",SWDATA!AD200)</f>
        <v>0</v>
      </c>
      <c r="AL215" s="265" t="str">
        <f t="shared" si="2167"/>
        <v/>
      </c>
      <c r="AM215" s="265">
        <f>IF(OR(Is_Loading,LEN($A215)=0),"",SWDATA!AF200)</f>
        <v>0</v>
      </c>
      <c r="AN215" s="266">
        <f>IF(OR(Is_Loading,LEN($A215)=0),"",SWDATA!AG200)</f>
        <v>0</v>
      </c>
      <c r="AO215" s="320">
        <f>IF(OR(Is_Loading,LEN($A215)=0),"",SWDATA!AH200)</f>
        <v>0</v>
      </c>
      <c r="AP215" s="317" t="str">
        <f t="shared" si="2168"/>
        <v/>
      </c>
      <c r="AQ215" s="265">
        <f>IF(OR(Is_Loading,LEN($A215)=0),"",SWDATA!AJ200)</f>
        <v>0</v>
      </c>
      <c r="AR215" s="266">
        <f>IF(OR(Is_Loading,LEN($A215)=0),"",SWDATA!AK200)</f>
        <v>0</v>
      </c>
      <c r="AS215" s="266">
        <f>IF(OR(Is_Loading,LEN($A215)=0),"",SWDATA!AL200)</f>
        <v>0</v>
      </c>
      <c r="AT215" s="265" t="str">
        <f t="shared" si="2169"/>
        <v/>
      </c>
      <c r="AU215" s="265">
        <f>IF(OR(Is_Loading,LEN($A215)=0),"",SWDATA!AN200)</f>
        <v>0</v>
      </c>
      <c r="AV215" s="266">
        <f>IF(OR(Is_Loading,LEN($A215)=0),"",SWDATA!AO200)</f>
        <v>0</v>
      </c>
      <c r="AW215" s="266">
        <f>IF(OR(Is_Loading,LEN($A215)=0),"",SWDATA!AP200)</f>
        <v>0</v>
      </c>
      <c r="AX215" s="265" t="str">
        <f t="shared" si="2170"/>
        <v/>
      </c>
      <c r="AY215" s="265">
        <f>IF(OR(Is_Loading,LEN($A215)=0),"",SWDATA!AR200)</f>
        <v>0</v>
      </c>
      <c r="AZ215" s="266">
        <f>IF(OR(Is_Loading,LEN($A215)=0),"",SWDATA!AS200)</f>
        <v>0</v>
      </c>
      <c r="BA215" s="266">
        <f>IF(OR(Is_Loading,LEN($A215)=0),"",SWDATA!AT200)</f>
        <v>0</v>
      </c>
      <c r="BB215" s="265" t="str">
        <f t="shared" si="2171"/>
        <v/>
      </c>
      <c r="BC215" s="265">
        <f>IF(OR(Is_Loading,LEN($A215)=0),"",SWDATA!AV200)</f>
        <v>0</v>
      </c>
      <c r="BD215" s="266">
        <f>IF(OR(Is_Loading,LEN($A215)=0),"",SWDATA!AW200)</f>
        <v>0</v>
      </c>
      <c r="BE215" s="320">
        <f>IF(OR(Is_Loading,LEN($A215)=0),"",SWDATA!AX200)</f>
        <v>0</v>
      </c>
      <c r="BF215" s="317" t="str">
        <f t="shared" si="2172"/>
        <v/>
      </c>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s="201"/>
      <c r="CO215" s="201"/>
      <c r="CP215" s="201"/>
      <c r="CQ215" s="201"/>
      <c r="CR215" s="201"/>
      <c r="CS215" s="201"/>
      <c r="CT215" s="201"/>
      <c r="CU215" s="201"/>
      <c r="CV215" s="201"/>
      <c r="CW215" s="201"/>
      <c r="CX215" s="201"/>
      <c r="CY215" s="201"/>
      <c r="CZ215" s="201"/>
      <c r="DA215" s="201"/>
      <c r="DB215" s="201"/>
      <c r="DC215" s="201"/>
      <c r="DD215" s="201"/>
      <c r="DE215" s="201"/>
      <c r="DF215" s="201"/>
      <c r="DG215" s="201"/>
      <c r="DH215" s="201"/>
      <c r="DI215" s="201"/>
      <c r="DJ215" s="201"/>
      <c r="DK215" s="201"/>
      <c r="DL215" s="201"/>
      <c r="DM215" s="201"/>
      <c r="DN215" s="201"/>
      <c r="DO215" s="374"/>
      <c r="DP215" s="374"/>
      <c r="DQ215" s="374"/>
      <c r="DR215" s="374"/>
      <c r="DS215" s="361"/>
      <c r="DT215" s="361"/>
      <c r="DU215" s="364">
        <f t="shared" ref="DU215" si="3013">COLUMN(W213)</f>
        <v>23</v>
      </c>
      <c r="DV215" s="364">
        <f t="shared" ref="DV215" si="3014">SUM(DU215)+DV216+1</f>
        <v>24</v>
      </c>
      <c r="DW215" s="364">
        <f t="shared" ref="DW215" si="3015">SUM(DV215)+DW216+1</f>
        <v>25</v>
      </c>
      <c r="DX215" s="364">
        <f t="shared" ref="DX215" si="3016">SUM(DW215)+DX216+1</f>
        <v>27</v>
      </c>
      <c r="DY215" s="364">
        <f t="shared" ref="DY215" si="3017">SUM(DX215)+DY216+1</f>
        <v>28</v>
      </c>
      <c r="DZ215" s="364">
        <f t="shared" ref="DZ215" si="3018">SUM(DY215)+DZ216+1</f>
        <v>29</v>
      </c>
      <c r="EA215" s="364">
        <f t="shared" ref="EA215" si="3019">SUM(DZ215)+EA216+1</f>
        <v>31</v>
      </c>
      <c r="EB215" s="364">
        <f t="shared" ref="EB215" si="3020">SUM(EA215)+EB216+1</f>
        <v>32</v>
      </c>
      <c r="EC215" s="364">
        <f t="shared" ref="EC215" si="3021">SUM(EB215)+EC216+1</f>
        <v>33</v>
      </c>
      <c r="ED215" s="364">
        <f t="shared" ref="ED215" si="3022">SUM(EC215)+ED216+1</f>
        <v>35</v>
      </c>
      <c r="EE215" s="364">
        <f t="shared" ref="EE215" si="3023">SUM(ED215)+EE216+1</f>
        <v>36</v>
      </c>
      <c r="EF215" s="364">
        <f t="shared" ref="EF215" si="3024">SUM(EE215)+EF216+1</f>
        <v>37</v>
      </c>
      <c r="EG215" s="364">
        <f t="shared" ref="EG215" si="3025">SUM(EF215)+EG216+1</f>
        <v>39</v>
      </c>
      <c r="EH215" s="364">
        <f t="shared" ref="EH215" si="3026">SUM(EG215)+EH216+1</f>
        <v>40</v>
      </c>
      <c r="EI215" s="364">
        <f t="shared" ref="EI215" si="3027">SUM(EH215)+EI216+1</f>
        <v>41</v>
      </c>
      <c r="EJ215" s="364">
        <f t="shared" ref="EJ215" si="3028">SUM(EI215)+EJ216+1</f>
        <v>43</v>
      </c>
      <c r="EK215" s="364">
        <f t="shared" ref="EK215" si="3029">SUM(EJ215)+EK216+1</f>
        <v>44</v>
      </c>
      <c r="EL215" s="364">
        <f t="shared" ref="EL215" si="3030">SUM(EK215)+EL216+1</f>
        <v>45</v>
      </c>
      <c r="EM215" s="364">
        <f t="shared" ref="EM215" si="3031">SUM(EL215)+EM216+1</f>
        <v>47</v>
      </c>
      <c r="EN215" s="364">
        <f t="shared" ref="EN215" si="3032">SUM(EM215)+EN216+1</f>
        <v>48</v>
      </c>
      <c r="EO215" s="364">
        <f t="shared" ref="EO215" si="3033">SUM(EN215)+EO216+1</f>
        <v>49</v>
      </c>
      <c r="EP215" s="364">
        <f t="shared" ref="EP215" si="3034">SUM(EO215)+EP216+1</f>
        <v>51</v>
      </c>
      <c r="EQ215" s="364">
        <f t="shared" ref="EQ215" si="3035">SUM(EP215)+EQ216+1</f>
        <v>52</v>
      </c>
      <c r="ER215" s="364">
        <f t="shared" ref="ER215" si="3036">SUM(EQ215)+ER216+1</f>
        <v>53</v>
      </c>
      <c r="ES215" s="364">
        <f t="shared" ref="ES215" si="3037">SUM(ER215)+ES216+1</f>
        <v>55</v>
      </c>
      <c r="ET215" s="364">
        <f t="shared" ref="ET215" si="3038">SUM(ES215)+ET216+1</f>
        <v>56</v>
      </c>
      <c r="EU215" s="364">
        <f t="shared" ref="EU215" si="3039">SUM(ET215)+EU216+1</f>
        <v>57</v>
      </c>
      <c r="EV215" s="364">
        <f t="shared" ref="EV215" si="3040">SUM(EU215)+EV216+1</f>
        <v>59</v>
      </c>
      <c r="EW215" s="364">
        <f t="shared" ref="EW215" si="3041">SUM(EV215)+EW216+1</f>
        <v>60</v>
      </c>
      <c r="EX215" s="364">
        <f t="shared" ref="EX215" si="3042">SUM(EW215)+EX216+1</f>
        <v>61</v>
      </c>
      <c r="EY215" s="364">
        <f t="shared" ref="EY215" si="3043">SUM(EX215)+EY216+1</f>
        <v>63</v>
      </c>
      <c r="EZ215" s="364">
        <f t="shared" ref="EZ215" si="3044">SUM(EY215)+EZ216+1</f>
        <v>64</v>
      </c>
      <c r="FA215" s="364">
        <f t="shared" ref="FA215" si="3045">SUM(EZ215)+FA216+1</f>
        <v>65</v>
      </c>
      <c r="FB215" s="364">
        <f t="shared" ref="FB215" si="3046">SUM(FA215)+FB216+1</f>
        <v>67</v>
      </c>
      <c r="FC215" s="364">
        <f t="shared" ref="FC215" si="3047">SUM(FB215)+FC216+1</f>
        <v>68</v>
      </c>
      <c r="FD215" s="364">
        <f t="shared" ref="FD215" si="3048">SUM(FC215)+FD216+1</f>
        <v>69</v>
      </c>
      <c r="FE215" s="361"/>
      <c r="FF215" s="361"/>
      <c r="FG215" s="361"/>
      <c r="FH215" s="361"/>
      <c r="FI215" s="361"/>
      <c r="FJ215" s="361"/>
      <c r="FK215" s="361"/>
      <c r="FL215" s="361"/>
      <c r="FM215" s="361"/>
      <c r="FN215" s="361"/>
      <c r="FO215" s="361"/>
      <c r="FP215" s="361"/>
      <c r="FQ215" s="361"/>
      <c r="FR215" s="361"/>
      <c r="FS215" s="361"/>
      <c r="FT215" s="361"/>
      <c r="FU215" s="361"/>
      <c r="FV215" s="361"/>
      <c r="FW215" s="361"/>
      <c r="FX215" s="361"/>
      <c r="FY215" s="361"/>
      <c r="FZ215" s="361"/>
      <c r="GA215" s="361"/>
      <c r="GB215" s="361"/>
      <c r="GC215" s="361"/>
      <c r="GD215" s="361"/>
      <c r="GE215" s="361"/>
      <c r="GF215" s="361"/>
      <c r="GG215" s="297"/>
      <c r="GH215" s="297"/>
      <c r="GI215" s="297"/>
      <c r="GJ215" s="297"/>
      <c r="GK215" s="297"/>
      <c r="GL215" s="297"/>
      <c r="GM215" s="297"/>
      <c r="GN215" s="297"/>
      <c r="GO215" s="297"/>
      <c r="GP215" s="297"/>
      <c r="GQ215" s="297"/>
      <c r="GR215" s="297"/>
      <c r="GS215" s="297"/>
      <c r="GT215" s="297"/>
      <c r="GU215" s="297"/>
      <c r="GV215" s="297"/>
      <c r="GW215" s="297"/>
      <c r="GX215" s="297"/>
      <c r="GY215" s="297"/>
      <c r="GZ215" s="297"/>
    </row>
    <row r="216" spans="1:211" s="347" customFormat="1" ht="15" customHeight="1" thickBot="1" x14ac:dyDescent="0.25">
      <c r="A216" s="192">
        <f>SWDATA!O201</f>
        <v>0</v>
      </c>
      <c r="B216" s="192">
        <f>SWDATA!M201</f>
        <v>0</v>
      </c>
      <c r="C216" s="201">
        <f>IF(AND(SWDATA!M201=1,SWDATA!Q201="promotions"),SWDATA!P201,0)</f>
        <v>0</v>
      </c>
      <c r="D216" s="200">
        <f>ROW(SWDATA!M201)</f>
        <v>201</v>
      </c>
      <c r="E216" s="202">
        <f ca="1">IF(AND(B216=1,UPPER(HLOOKUP(D216,'Metrics &amp; Attributes View'!$13:$31,19,0))="SBOM"),1,0)</f>
        <v>0</v>
      </c>
      <c r="F216" s="203">
        <f t="shared" si="2161"/>
        <v>1</v>
      </c>
      <c r="G216" s="192" t="str">
        <f t="shared" si="2162"/>
        <v/>
      </c>
      <c r="H216" s="204"/>
      <c r="I216" s="382"/>
      <c r="J216" s="237">
        <f t="shared" si="2163"/>
        <v>0</v>
      </c>
      <c r="K216" s="238" t="str">
        <f t="shared" si="2164"/>
        <v/>
      </c>
      <c r="L216" s="338"/>
      <c r="M216" s="342"/>
      <c r="N216" s="336" t="str">
        <f>IF(LEN(SWDATA!F201)=0,"",N215)</f>
        <v/>
      </c>
      <c r="O216" s="295" t="str">
        <f>IF(LEN(SWDATA!G201)=0,"",O215)</f>
        <v/>
      </c>
      <c r="P216" s="296" t="str">
        <f>IF(LEN(SWDATA!C201)=0,"",SWDATA!C201)</f>
        <v/>
      </c>
      <c r="Q216" s="310" t="str">
        <f t="shared" ref="Q216:Q268" si="3049">P216</f>
        <v/>
      </c>
      <c r="R216" s="223" t="s">
        <v>262</v>
      </c>
      <c r="S216" s="224" t="s">
        <v>579</v>
      </c>
      <c r="T216" s="224"/>
      <c r="U216" s="263" t="s">
        <v>591</v>
      </c>
      <c r="V216" s="205" t="s">
        <v>221</v>
      </c>
      <c r="W216" s="265">
        <f>IF(OR(Is_Loading,LEN($A216)=0),"",SWDATA!P201)</f>
        <v>0</v>
      </c>
      <c r="X216" s="266">
        <f>IF(OR(Is_Loading,LEN($A216)=0),"",SWDATA!Q201)</f>
        <v>0</v>
      </c>
      <c r="Y216" s="266">
        <f>IF(OR(Is_Loading,LEN($A216)=0),"",SWDATA!R201)</f>
        <v>0</v>
      </c>
      <c r="Z216" s="265" t="str">
        <f t="shared" si="3012"/>
        <v/>
      </c>
      <c r="AA216" s="265">
        <f>IF(OR(Is_Loading,LEN($A216)=0),"",SWDATA!T201)</f>
        <v>0</v>
      </c>
      <c r="AB216" s="266">
        <f>IF(OR(Is_Loading,LEN($A216)=0),"",SWDATA!U201)</f>
        <v>0</v>
      </c>
      <c r="AC216" s="266">
        <f>IF(OR(Is_Loading,LEN($A216)=0),"",SWDATA!V201)</f>
        <v>0</v>
      </c>
      <c r="AD216" s="265" t="str">
        <f t="shared" si="2165"/>
        <v/>
      </c>
      <c r="AE216" s="265">
        <f>IF(OR(Is_Loading,LEN($A216)=0),"",SWDATA!X201)</f>
        <v>0</v>
      </c>
      <c r="AF216" s="266">
        <f>IF(OR(Is_Loading,LEN($A216)=0),"",SWDATA!Y201)</f>
        <v>0</v>
      </c>
      <c r="AG216" s="266">
        <f>IF(OR(Is_Loading,LEN($A216)=0),"",SWDATA!Z201)</f>
        <v>0</v>
      </c>
      <c r="AH216" s="265" t="str">
        <f t="shared" si="2166"/>
        <v/>
      </c>
      <c r="AI216" s="265">
        <f>IF(OR(Is_Loading,LEN($A216)=0),"",SWDATA!AB201)</f>
        <v>0</v>
      </c>
      <c r="AJ216" s="266">
        <f>IF(OR(Is_Loading,LEN($A216)=0),"",SWDATA!AC201)</f>
        <v>0</v>
      </c>
      <c r="AK216" s="266">
        <f>IF(OR(Is_Loading,LEN($A216)=0),"",SWDATA!AD201)</f>
        <v>0</v>
      </c>
      <c r="AL216" s="265" t="str">
        <f t="shared" si="2167"/>
        <v/>
      </c>
      <c r="AM216" s="265">
        <f>IF(OR(Is_Loading,LEN($A216)=0),"",SWDATA!AF201)</f>
        <v>0</v>
      </c>
      <c r="AN216" s="266">
        <f>IF(OR(Is_Loading,LEN($A216)=0),"",SWDATA!AG201)</f>
        <v>0</v>
      </c>
      <c r="AO216" s="320">
        <f>IF(OR(Is_Loading,LEN($A216)=0),"",SWDATA!AH201)</f>
        <v>0</v>
      </c>
      <c r="AP216" s="317" t="str">
        <f t="shared" si="2168"/>
        <v/>
      </c>
      <c r="AQ216" s="265">
        <f>IF(OR(Is_Loading,LEN($A216)=0),"",SWDATA!AJ201)</f>
        <v>0</v>
      </c>
      <c r="AR216" s="266">
        <f>IF(OR(Is_Loading,LEN($A216)=0),"",SWDATA!AK201)</f>
        <v>0</v>
      </c>
      <c r="AS216" s="266">
        <f>IF(OR(Is_Loading,LEN($A216)=0),"",SWDATA!AL201)</f>
        <v>0</v>
      </c>
      <c r="AT216" s="265" t="str">
        <f t="shared" si="2169"/>
        <v/>
      </c>
      <c r="AU216" s="265">
        <f>IF(OR(Is_Loading,LEN($A216)=0),"",SWDATA!AN201)</f>
        <v>0</v>
      </c>
      <c r="AV216" s="266">
        <f>IF(OR(Is_Loading,LEN($A216)=0),"",SWDATA!AO201)</f>
        <v>0</v>
      </c>
      <c r="AW216" s="266">
        <f>IF(OR(Is_Loading,LEN($A216)=0),"",SWDATA!AP201)</f>
        <v>0</v>
      </c>
      <c r="AX216" s="265" t="str">
        <f t="shared" si="2170"/>
        <v/>
      </c>
      <c r="AY216" s="265">
        <f>IF(OR(Is_Loading,LEN($A216)=0),"",SWDATA!AR201)</f>
        <v>0</v>
      </c>
      <c r="AZ216" s="266">
        <f>IF(OR(Is_Loading,LEN($A216)=0),"",SWDATA!AS201)</f>
        <v>0</v>
      </c>
      <c r="BA216" s="266">
        <f>IF(OR(Is_Loading,LEN($A216)=0),"",SWDATA!AT201)</f>
        <v>0</v>
      </c>
      <c r="BB216" s="265" t="str">
        <f t="shared" si="2171"/>
        <v/>
      </c>
      <c r="BC216" s="265">
        <f>IF(OR(Is_Loading,LEN($A216)=0),"",SWDATA!AV201)</f>
        <v>0</v>
      </c>
      <c r="BD216" s="266">
        <f>IF(OR(Is_Loading,LEN($A216)=0),"",SWDATA!AW201)</f>
        <v>0</v>
      </c>
      <c r="BE216" s="320">
        <f>IF(OR(Is_Loading,LEN($A216)=0),"",SWDATA!AX201)</f>
        <v>0</v>
      </c>
      <c r="BF216" s="317" t="str">
        <f t="shared" si="2172"/>
        <v/>
      </c>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s="201"/>
      <c r="CO216" s="201"/>
      <c r="CP216" s="201"/>
      <c r="CQ216" s="201"/>
      <c r="CR216" s="201"/>
      <c r="CS216" s="201"/>
      <c r="CT216" s="201"/>
      <c r="CU216" s="201"/>
      <c r="CV216" s="201"/>
      <c r="CW216" s="201"/>
      <c r="CX216" s="201"/>
      <c r="CY216" s="201"/>
      <c r="CZ216" s="201"/>
      <c r="DA216" s="201"/>
      <c r="DB216" s="201"/>
      <c r="DC216" s="201"/>
      <c r="DD216" s="201"/>
      <c r="DE216" s="201"/>
      <c r="DF216" s="201"/>
      <c r="DG216" s="201"/>
      <c r="DH216" s="201"/>
      <c r="DI216" s="201"/>
      <c r="DJ216" s="201"/>
      <c r="DK216" s="201"/>
      <c r="DL216" s="201"/>
      <c r="DM216" s="201"/>
      <c r="DN216" s="201"/>
      <c r="DO216" s="374"/>
      <c r="DP216" s="374"/>
      <c r="DQ216" s="374"/>
      <c r="DR216" s="374"/>
      <c r="DS216" s="361"/>
      <c r="DT216" s="375"/>
      <c r="DU216" s="364"/>
      <c r="DV216" s="364"/>
      <c r="DW216" s="364"/>
      <c r="DX216" s="364">
        <v>1</v>
      </c>
      <c r="DY216" s="364">
        <f t="shared" ref="DY216:DY218" si="3050">DV216</f>
        <v>0</v>
      </c>
      <c r="DZ216" s="364">
        <f t="shared" ref="DZ216:DZ218" si="3051">DW216</f>
        <v>0</v>
      </c>
      <c r="EA216" s="364">
        <f t="shared" ref="EA216:EA218" si="3052">DX216</f>
        <v>1</v>
      </c>
      <c r="EB216" s="364">
        <f t="shared" ref="EB216:EB218" si="3053">DY216</f>
        <v>0</v>
      </c>
      <c r="EC216" s="364">
        <f t="shared" ref="EC216:EC218" si="3054">DZ216</f>
        <v>0</v>
      </c>
      <c r="ED216" s="364">
        <f t="shared" ref="ED216:ED218" si="3055">EA216</f>
        <v>1</v>
      </c>
      <c r="EE216" s="364">
        <f t="shared" ref="EE216:EE218" si="3056">EB216</f>
        <v>0</v>
      </c>
      <c r="EF216" s="364">
        <f t="shared" ref="EF216:EF218" si="3057">EC216</f>
        <v>0</v>
      </c>
      <c r="EG216" s="364">
        <f t="shared" ref="EG216:EG218" si="3058">ED216</f>
        <v>1</v>
      </c>
      <c r="EH216" s="364">
        <f t="shared" ref="EH216:EH218" si="3059">EE216</f>
        <v>0</v>
      </c>
      <c r="EI216" s="364">
        <f t="shared" ref="EI216:EI218" si="3060">EF216</f>
        <v>0</v>
      </c>
      <c r="EJ216" s="364">
        <f t="shared" ref="EJ216:EJ218" si="3061">EG216</f>
        <v>1</v>
      </c>
      <c r="EK216" s="364">
        <f t="shared" ref="EK216:EK218" si="3062">EH216</f>
        <v>0</v>
      </c>
      <c r="EL216" s="364">
        <f t="shared" ref="EL216:EL218" si="3063">EI216</f>
        <v>0</v>
      </c>
      <c r="EM216" s="364">
        <f t="shared" ref="EM216:EM218" si="3064">EJ216</f>
        <v>1</v>
      </c>
      <c r="EN216" s="364">
        <f t="shared" ref="EN216:EN218" si="3065">EK216</f>
        <v>0</v>
      </c>
      <c r="EO216" s="364">
        <f t="shared" ref="EO216:EO218" si="3066">EL216</f>
        <v>0</v>
      </c>
      <c r="EP216" s="364">
        <f t="shared" ref="EP216:EP218" si="3067">EM216</f>
        <v>1</v>
      </c>
      <c r="EQ216" s="364">
        <f t="shared" ref="EQ216:EQ218" si="3068">EN216</f>
        <v>0</v>
      </c>
      <c r="ER216" s="364">
        <f t="shared" ref="ER216:ER218" si="3069">EO216</f>
        <v>0</v>
      </c>
      <c r="ES216" s="364">
        <f t="shared" ref="ES216:ES218" si="3070">EP216</f>
        <v>1</v>
      </c>
      <c r="ET216" s="364">
        <f t="shared" ref="ET216:ET218" si="3071">EQ216</f>
        <v>0</v>
      </c>
      <c r="EU216" s="364">
        <f t="shared" ref="EU216:EU218" si="3072">ER216</f>
        <v>0</v>
      </c>
      <c r="EV216" s="364">
        <f t="shared" ref="EV216:EV218" si="3073">ES216</f>
        <v>1</v>
      </c>
      <c r="EW216" s="364">
        <f t="shared" ref="EW216:EW218" si="3074">ET216</f>
        <v>0</v>
      </c>
      <c r="EX216" s="364">
        <f t="shared" ref="EX216:EX218" si="3075">EU216</f>
        <v>0</v>
      </c>
      <c r="EY216" s="364">
        <f t="shared" ref="EY216:EY218" si="3076">EV216</f>
        <v>1</v>
      </c>
      <c r="EZ216" s="364">
        <f t="shared" ref="EZ216:EZ218" si="3077">EW216</f>
        <v>0</v>
      </c>
      <c r="FA216" s="364">
        <f t="shared" ref="FA216:FA218" si="3078">EX216</f>
        <v>0</v>
      </c>
      <c r="FB216" s="364">
        <f t="shared" ref="FB216:FB218" si="3079">EY216</f>
        <v>1</v>
      </c>
      <c r="FC216" s="364">
        <f t="shared" ref="FC216:FC218" si="3080">EZ216</f>
        <v>0</v>
      </c>
      <c r="FD216" s="364">
        <f t="shared" ref="FD216:FD218" si="3081">FA216</f>
        <v>0</v>
      </c>
      <c r="FE216" s="377"/>
      <c r="FF216" s="361"/>
      <c r="FG216" s="361"/>
      <c r="FH216" s="361"/>
      <c r="FI216" s="361"/>
      <c r="FJ216" s="361"/>
      <c r="FK216" s="361"/>
      <c r="FL216" s="361"/>
      <c r="FM216" s="361"/>
      <c r="FN216" s="361"/>
      <c r="FO216" s="361"/>
      <c r="FP216" s="361"/>
      <c r="FQ216" s="361"/>
      <c r="FR216" s="361"/>
      <c r="FS216" s="361"/>
      <c r="FT216" s="361"/>
      <c r="FU216" s="361"/>
      <c r="FV216" s="361"/>
      <c r="FW216" s="361"/>
      <c r="FX216" s="361"/>
      <c r="FY216" s="361"/>
      <c r="FZ216" s="361"/>
      <c r="GA216" s="361"/>
      <c r="GB216" s="361"/>
      <c r="GC216" s="361"/>
      <c r="GD216" s="361"/>
      <c r="GE216" s="361"/>
      <c r="GF216" s="361"/>
      <c r="GG216" s="297"/>
      <c r="GH216" s="297"/>
      <c r="GI216" s="297"/>
      <c r="GJ216" s="297"/>
      <c r="GK216" s="297"/>
      <c r="GL216" s="297"/>
      <c r="GM216" s="297"/>
      <c r="GN216" s="297"/>
      <c r="GO216" s="297"/>
      <c r="GP216" s="297"/>
      <c r="GQ216" s="297"/>
      <c r="GR216" s="297"/>
      <c r="GS216" s="297"/>
      <c r="GT216" s="297"/>
      <c r="GU216" s="297"/>
      <c r="GV216" s="297"/>
      <c r="GW216" s="297"/>
      <c r="GX216" s="297"/>
      <c r="GY216" s="297"/>
      <c r="GZ216" s="297"/>
      <c r="HA216" s="297"/>
      <c r="HB216" s="297"/>
      <c r="HC216" s="297"/>
    </row>
    <row r="217" spans="1:211" s="347" customFormat="1" ht="15" customHeight="1" thickTop="1" x14ac:dyDescent="0.2">
      <c r="A217" s="192">
        <f>SWDATA!O202</f>
        <v>0</v>
      </c>
      <c r="B217" s="192">
        <f>SWDATA!M202</f>
        <v>0</v>
      </c>
      <c r="C217" s="201">
        <f>IF(AND(SWDATA!M202=1,SWDATA!Q202="promotions"),SWDATA!P202,0)</f>
        <v>0</v>
      </c>
      <c r="D217" s="200">
        <f>ROW(SWDATA!M202)</f>
        <v>202</v>
      </c>
      <c r="E217" s="202">
        <f t="shared" ref="E217:E220" si="3082">B217</f>
        <v>0</v>
      </c>
      <c r="F217" s="203">
        <f t="shared" si="2161"/>
        <v>1</v>
      </c>
      <c r="G217" s="192" t="str">
        <f t="shared" si="2162"/>
        <v/>
      </c>
      <c r="H217" s="204"/>
      <c r="I217" s="382"/>
      <c r="J217" s="237">
        <f t="shared" si="2163"/>
        <v>0</v>
      </c>
      <c r="K217" s="238" t="str">
        <f t="shared" si="2164"/>
        <v/>
      </c>
      <c r="L217" s="338"/>
      <c r="M217" s="341"/>
      <c r="N217" s="336" t="str">
        <f>IF(LEN(SWDATA!F202)=0,"",N216)</f>
        <v/>
      </c>
      <c r="O217" s="295" t="str">
        <f>IF(LEN(SWDATA!G202)=0,"",O216)</f>
        <v/>
      </c>
      <c r="P217" s="296" t="str">
        <f>IF(LEN(SWDATA!C202)=0,"",SWDATA!C202)</f>
        <v/>
      </c>
      <c r="Q217" s="310" t="str">
        <f t="shared" si="3049"/>
        <v/>
      </c>
      <c r="R217" s="223" t="s">
        <v>261</v>
      </c>
      <c r="S217" s="224" t="s">
        <v>485</v>
      </c>
      <c r="T217" s="224"/>
      <c r="U217" s="264" t="s">
        <v>581</v>
      </c>
      <c r="V217" s="205" t="s">
        <v>221</v>
      </c>
      <c r="W217" s="265">
        <f>IF(OR(Is_Loading,LEN($A217)=0),"",SWDATA!P202)</f>
        <v>0</v>
      </c>
      <c r="X217" s="266">
        <f>IF(OR(Is_Loading,LEN($A217)=0),"",SWDATA!Q202)</f>
        <v>0</v>
      </c>
      <c r="Y217" s="266">
        <f>IF(OR(Is_Loading,LEN($A217)=0),"",SWDATA!R202)</f>
        <v>0</v>
      </c>
      <c r="Z217" s="265" t="str">
        <f t="shared" ref="Z217" si="3083">IF($A217=0,"",CHOOSE($F217,SUM(W217:Y217),SUM(W217:Y217)/3,Y217))</f>
        <v/>
      </c>
      <c r="AA217" s="265">
        <f>IF(OR(Is_Loading,LEN($A217)=0),"",SWDATA!T202)</f>
        <v>0</v>
      </c>
      <c r="AB217" s="266">
        <f>IF(OR(Is_Loading,LEN($A217)=0),"",SWDATA!U202)</f>
        <v>0</v>
      </c>
      <c r="AC217" s="266">
        <f>IF(OR(Is_Loading,LEN($A217)=0),"",SWDATA!V202)</f>
        <v>0</v>
      </c>
      <c r="AD217" s="265" t="str">
        <f t="shared" si="2165"/>
        <v/>
      </c>
      <c r="AE217" s="265">
        <f>IF(OR(Is_Loading,LEN($A217)=0),"",SWDATA!X202)</f>
        <v>0</v>
      </c>
      <c r="AF217" s="266">
        <f>IF(OR(Is_Loading,LEN($A217)=0),"",SWDATA!Y202)</f>
        <v>0</v>
      </c>
      <c r="AG217" s="266">
        <f>IF(OR(Is_Loading,LEN($A217)=0),"",SWDATA!Z202)</f>
        <v>0</v>
      </c>
      <c r="AH217" s="265" t="str">
        <f t="shared" si="2166"/>
        <v/>
      </c>
      <c r="AI217" s="265">
        <f>IF(OR(Is_Loading,LEN($A217)=0),"",SWDATA!AB202)</f>
        <v>0</v>
      </c>
      <c r="AJ217" s="266">
        <f>IF(OR(Is_Loading,LEN($A217)=0),"",SWDATA!AC202)</f>
        <v>0</v>
      </c>
      <c r="AK217" s="266">
        <f>IF(OR(Is_Loading,LEN($A217)=0),"",SWDATA!AD202)</f>
        <v>0</v>
      </c>
      <c r="AL217" s="265" t="str">
        <f t="shared" si="2167"/>
        <v/>
      </c>
      <c r="AM217" s="265">
        <f>IF(OR(Is_Loading,LEN($A217)=0),"",SWDATA!AF202)</f>
        <v>0</v>
      </c>
      <c r="AN217" s="266">
        <f>IF(OR(Is_Loading,LEN($A217)=0),"",SWDATA!AG202)</f>
        <v>0</v>
      </c>
      <c r="AO217" s="320">
        <f>IF(OR(Is_Loading,LEN($A217)=0),"",SWDATA!AH202)</f>
        <v>0</v>
      </c>
      <c r="AP217" s="317" t="str">
        <f t="shared" si="2168"/>
        <v/>
      </c>
      <c r="AQ217" s="265">
        <f>IF(OR(Is_Loading,LEN($A217)=0),"",SWDATA!AJ202)</f>
        <v>0</v>
      </c>
      <c r="AR217" s="266">
        <f>IF(OR(Is_Loading,LEN($A217)=0),"",SWDATA!AK202)</f>
        <v>0</v>
      </c>
      <c r="AS217" s="266">
        <f>IF(OR(Is_Loading,LEN($A217)=0),"",SWDATA!AL202)</f>
        <v>0</v>
      </c>
      <c r="AT217" s="265" t="str">
        <f t="shared" si="2169"/>
        <v/>
      </c>
      <c r="AU217" s="265">
        <f>IF(OR(Is_Loading,LEN($A217)=0),"",SWDATA!AN202)</f>
        <v>0</v>
      </c>
      <c r="AV217" s="266">
        <f>IF(OR(Is_Loading,LEN($A217)=0),"",SWDATA!AO202)</f>
        <v>0</v>
      </c>
      <c r="AW217" s="266">
        <f>IF(OR(Is_Loading,LEN($A217)=0),"",SWDATA!AP202)</f>
        <v>0</v>
      </c>
      <c r="AX217" s="265" t="str">
        <f t="shared" si="2170"/>
        <v/>
      </c>
      <c r="AY217" s="265">
        <f>IF(OR(Is_Loading,LEN($A217)=0),"",SWDATA!AR202)</f>
        <v>0</v>
      </c>
      <c r="AZ217" s="266">
        <f>IF(OR(Is_Loading,LEN($A217)=0),"",SWDATA!AS202)</f>
        <v>0</v>
      </c>
      <c r="BA217" s="266">
        <f>IF(OR(Is_Loading,LEN($A217)=0),"",SWDATA!AT202)</f>
        <v>0</v>
      </c>
      <c r="BB217" s="265" t="str">
        <f t="shared" si="2171"/>
        <v/>
      </c>
      <c r="BC217" s="265">
        <f>IF(OR(Is_Loading,LEN($A217)=0),"",SWDATA!AV202)</f>
        <v>0</v>
      </c>
      <c r="BD217" s="266">
        <f>IF(OR(Is_Loading,LEN($A217)=0),"",SWDATA!AW202)</f>
        <v>0</v>
      </c>
      <c r="BE217" s="320">
        <f>IF(OR(Is_Loading,LEN($A217)=0),"",SWDATA!AX202)</f>
        <v>0</v>
      </c>
      <c r="BF217" s="317" t="str">
        <f t="shared" si="2172"/>
        <v/>
      </c>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s="201"/>
      <c r="CO217" s="201"/>
      <c r="CP217" s="201"/>
      <c r="CQ217" s="201"/>
      <c r="CR217" s="201"/>
      <c r="CS217" s="201"/>
      <c r="CT217" s="201"/>
      <c r="CU217" s="201"/>
      <c r="CV217" s="201"/>
      <c r="CW217" s="201"/>
      <c r="CX217" s="201"/>
      <c r="CY217" s="201"/>
      <c r="CZ217" s="201"/>
      <c r="DA217" s="201"/>
      <c r="DB217" s="201"/>
      <c r="DC217" s="201"/>
      <c r="DD217" s="201"/>
      <c r="DE217" s="201"/>
      <c r="DF217" s="201"/>
      <c r="DG217" s="201"/>
      <c r="DH217" s="201"/>
      <c r="DI217" s="201"/>
      <c r="DJ217" s="201"/>
      <c r="DK217" s="201"/>
      <c r="DL217" s="201"/>
      <c r="DM217" s="201"/>
      <c r="DN217" s="201"/>
      <c r="DO217" s="374"/>
      <c r="DP217" s="374"/>
      <c r="DQ217" s="374"/>
      <c r="DR217" s="374"/>
      <c r="DS217" s="361"/>
      <c r="DT217" s="361"/>
      <c r="DU217" s="364"/>
      <c r="DV217" s="364"/>
      <c r="DW217" s="364"/>
      <c r="DX217" s="364">
        <v>1</v>
      </c>
      <c r="DY217" s="364">
        <f t="shared" si="3050"/>
        <v>0</v>
      </c>
      <c r="DZ217" s="364">
        <f t="shared" si="3051"/>
        <v>0</v>
      </c>
      <c r="EA217" s="364">
        <f t="shared" si="3052"/>
        <v>1</v>
      </c>
      <c r="EB217" s="364">
        <f t="shared" si="3053"/>
        <v>0</v>
      </c>
      <c r="EC217" s="364">
        <f t="shared" si="3054"/>
        <v>0</v>
      </c>
      <c r="ED217" s="364">
        <f t="shared" si="3055"/>
        <v>1</v>
      </c>
      <c r="EE217" s="364">
        <f t="shared" si="3056"/>
        <v>0</v>
      </c>
      <c r="EF217" s="364">
        <f t="shared" si="3057"/>
        <v>0</v>
      </c>
      <c r="EG217" s="364">
        <f t="shared" si="3058"/>
        <v>1</v>
      </c>
      <c r="EH217" s="364">
        <f t="shared" si="3059"/>
        <v>0</v>
      </c>
      <c r="EI217" s="364">
        <f t="shared" si="3060"/>
        <v>0</v>
      </c>
      <c r="EJ217" s="364">
        <f t="shared" si="3061"/>
        <v>1</v>
      </c>
      <c r="EK217" s="364">
        <f t="shared" si="3062"/>
        <v>0</v>
      </c>
      <c r="EL217" s="364">
        <f t="shared" si="3063"/>
        <v>0</v>
      </c>
      <c r="EM217" s="364">
        <f t="shared" si="3064"/>
        <v>1</v>
      </c>
      <c r="EN217" s="364">
        <f t="shared" si="3065"/>
        <v>0</v>
      </c>
      <c r="EO217" s="364">
        <f t="shared" si="3066"/>
        <v>0</v>
      </c>
      <c r="EP217" s="364">
        <f t="shared" si="3067"/>
        <v>1</v>
      </c>
      <c r="EQ217" s="364">
        <f t="shared" si="3068"/>
        <v>0</v>
      </c>
      <c r="ER217" s="364">
        <f t="shared" si="3069"/>
        <v>0</v>
      </c>
      <c r="ES217" s="364">
        <f t="shared" si="3070"/>
        <v>1</v>
      </c>
      <c r="ET217" s="364">
        <f t="shared" si="3071"/>
        <v>0</v>
      </c>
      <c r="EU217" s="364">
        <f t="shared" si="3072"/>
        <v>0</v>
      </c>
      <c r="EV217" s="364">
        <f t="shared" si="3073"/>
        <v>1</v>
      </c>
      <c r="EW217" s="364">
        <f t="shared" si="3074"/>
        <v>0</v>
      </c>
      <c r="EX217" s="364">
        <f t="shared" si="3075"/>
        <v>0</v>
      </c>
      <c r="EY217" s="364">
        <f t="shared" si="3076"/>
        <v>1</v>
      </c>
      <c r="EZ217" s="364">
        <f t="shared" si="3077"/>
        <v>0</v>
      </c>
      <c r="FA217" s="364">
        <f t="shared" si="3078"/>
        <v>0</v>
      </c>
      <c r="FB217" s="364">
        <f t="shared" si="3079"/>
        <v>1</v>
      </c>
      <c r="FC217" s="364">
        <f t="shared" si="3080"/>
        <v>0</v>
      </c>
      <c r="FD217" s="364">
        <f t="shared" si="3081"/>
        <v>0</v>
      </c>
      <c r="FE217" s="361"/>
      <c r="FF217" s="361"/>
      <c r="FG217" s="361"/>
      <c r="FH217" s="361"/>
      <c r="FI217" s="361"/>
      <c r="FJ217" s="361"/>
      <c r="FK217" s="361"/>
      <c r="FL217" s="361"/>
      <c r="FM217" s="361"/>
      <c r="FN217" s="361"/>
      <c r="FO217" s="361"/>
      <c r="FP217" s="361"/>
      <c r="FQ217" s="361"/>
      <c r="FR217" s="361"/>
      <c r="FS217" s="361"/>
      <c r="FT217" s="361"/>
      <c r="FU217" s="361"/>
      <c r="FV217" s="361"/>
      <c r="FW217" s="361"/>
      <c r="FX217" s="361"/>
      <c r="FY217" s="361"/>
      <c r="FZ217" s="361"/>
      <c r="GA217" s="361"/>
      <c r="GB217" s="361"/>
      <c r="GC217" s="361"/>
      <c r="GD217" s="361"/>
      <c r="GE217" s="361"/>
      <c r="GF217" s="361"/>
      <c r="GG217" s="297"/>
      <c r="GH217" s="297"/>
      <c r="GI217" s="297"/>
      <c r="GJ217" s="297"/>
      <c r="GK217" s="297"/>
      <c r="GL217" s="297"/>
      <c r="GM217" s="297"/>
      <c r="GN217" s="297"/>
      <c r="GO217" s="297"/>
      <c r="GP217" s="297"/>
      <c r="GQ217" s="297"/>
      <c r="GR217" s="297"/>
      <c r="GS217" s="297"/>
      <c r="GT217" s="297"/>
      <c r="GU217" s="297"/>
      <c r="GV217" s="297"/>
      <c r="GW217" s="297"/>
      <c r="GX217" s="297"/>
      <c r="GY217" s="297"/>
      <c r="GZ217" s="297"/>
    </row>
    <row r="218" spans="1:211" s="390" customFormat="1" ht="15" customHeight="1" thickBot="1" x14ac:dyDescent="0.25">
      <c r="A218" s="389">
        <f>SWDATA!O203</f>
        <v>0</v>
      </c>
      <c r="B218" s="389">
        <f>SWDATA!M203</f>
        <v>0</v>
      </c>
      <c r="C218" s="390">
        <f>IF(AND(SWDATA!M203=1,SWDATA!Q203="promotions"),SWDATA!P203,0)</f>
        <v>0</v>
      </c>
      <c r="D218" s="391">
        <f>ROW(SWDATA!M203)</f>
        <v>203</v>
      </c>
      <c r="E218" s="392">
        <f t="shared" si="3082"/>
        <v>0</v>
      </c>
      <c r="F218" s="393">
        <f t="shared" si="2161"/>
        <v>1</v>
      </c>
      <c r="G218" s="389" t="str">
        <f t="shared" si="2162"/>
        <v/>
      </c>
      <c r="H218" s="394"/>
      <c r="I218" s="395"/>
      <c r="J218" s="396">
        <f t="shared" si="2163"/>
        <v>0</v>
      </c>
      <c r="K218" s="397" t="str">
        <f t="shared" si="2164"/>
        <v/>
      </c>
      <c r="L218" s="398"/>
      <c r="M218" s="399"/>
      <c r="N218" s="400" t="str">
        <f>IF(LEN(SWDATA!F203)=0,"",N217)</f>
        <v/>
      </c>
      <c r="O218" s="401" t="str">
        <f>IF(LEN(SWDATA!G203)=0,"",O217)</f>
        <v/>
      </c>
      <c r="P218" s="402" t="str">
        <f>IF(LEN(SWDATA!C203)=0,"",SWDATA!C203)</f>
        <v/>
      </c>
      <c r="Q218" s="403" t="str">
        <f t="shared" si="3049"/>
        <v/>
      </c>
      <c r="R218" s="404" t="s">
        <v>261</v>
      </c>
      <c r="S218" s="405" t="s">
        <v>485</v>
      </c>
      <c r="T218" s="405"/>
      <c r="U218" s="406" t="s">
        <v>590</v>
      </c>
      <c r="V218" s="407" t="s">
        <v>221</v>
      </c>
      <c r="W218" s="408">
        <f>IF(OR(Is_Loading,LEN($A218)=0),"",SWDATA!P203)</f>
        <v>0</v>
      </c>
      <c r="X218" s="409">
        <f>IF(OR(Is_Loading,LEN($A218)=0),"",SWDATA!Q203)</f>
        <v>0</v>
      </c>
      <c r="Y218" s="409">
        <f>IF(OR(Is_Loading,LEN($A218)=0),"",SWDATA!R203)</f>
        <v>0</v>
      </c>
      <c r="Z218" s="408" t="str">
        <f t="shared" ref="Z218" si="3084">IF($A218=0,"",CHOOSE($F218,SUM(W218:Y218),SUM(W218:Y218)/3,Y218))</f>
        <v/>
      </c>
      <c r="AA218" s="408">
        <f>IF(OR(Is_Loading,LEN($A218)=0),"",SWDATA!T203)</f>
        <v>0</v>
      </c>
      <c r="AB218" s="409">
        <f>IF(OR(Is_Loading,LEN($A218)=0),"",SWDATA!U203)</f>
        <v>0</v>
      </c>
      <c r="AC218" s="409">
        <f>IF(OR(Is_Loading,LEN($A218)=0),"",SWDATA!V203)</f>
        <v>0</v>
      </c>
      <c r="AD218" s="408" t="str">
        <f t="shared" si="2165"/>
        <v/>
      </c>
      <c r="AE218" s="408">
        <f>IF(OR(Is_Loading,LEN($A218)=0),"",SWDATA!X203)</f>
        <v>0</v>
      </c>
      <c r="AF218" s="409">
        <f>IF(OR(Is_Loading,LEN($A218)=0),"",SWDATA!Y203)</f>
        <v>0</v>
      </c>
      <c r="AG218" s="409">
        <f>IF(OR(Is_Loading,LEN($A218)=0),"",SWDATA!Z203)</f>
        <v>0</v>
      </c>
      <c r="AH218" s="408" t="str">
        <f t="shared" si="2166"/>
        <v/>
      </c>
      <c r="AI218" s="408">
        <f>IF(OR(Is_Loading,LEN($A218)=0),"",SWDATA!AB203)</f>
        <v>0</v>
      </c>
      <c r="AJ218" s="409">
        <f>IF(OR(Is_Loading,LEN($A218)=0),"",SWDATA!AC203)</f>
        <v>0</v>
      </c>
      <c r="AK218" s="409">
        <f>IF(OR(Is_Loading,LEN($A218)=0),"",SWDATA!AD203)</f>
        <v>0</v>
      </c>
      <c r="AL218" s="408" t="str">
        <f t="shared" si="2167"/>
        <v/>
      </c>
      <c r="AM218" s="408">
        <f>IF(OR(Is_Loading,LEN($A218)=0),"",SWDATA!AF203)</f>
        <v>0</v>
      </c>
      <c r="AN218" s="409">
        <f>IF(OR(Is_Loading,LEN($A218)=0),"",SWDATA!AG203)</f>
        <v>0</v>
      </c>
      <c r="AO218" s="410">
        <f>IF(OR(Is_Loading,LEN($A218)=0),"",SWDATA!AH203)</f>
        <v>0</v>
      </c>
      <c r="AP218" s="411" t="str">
        <f t="shared" si="2168"/>
        <v/>
      </c>
      <c r="AQ218" s="408">
        <f>IF(OR(Is_Loading,LEN($A218)=0),"",SWDATA!AJ203)</f>
        <v>0</v>
      </c>
      <c r="AR218" s="409">
        <f>IF(OR(Is_Loading,LEN($A218)=0),"",SWDATA!AK203)</f>
        <v>0</v>
      </c>
      <c r="AS218" s="409">
        <f>IF(OR(Is_Loading,LEN($A218)=0),"",SWDATA!AL203)</f>
        <v>0</v>
      </c>
      <c r="AT218" s="408" t="str">
        <f t="shared" si="2169"/>
        <v/>
      </c>
      <c r="AU218" s="408">
        <f>IF(OR(Is_Loading,LEN($A218)=0),"",SWDATA!AN203)</f>
        <v>0</v>
      </c>
      <c r="AV218" s="409">
        <f>IF(OR(Is_Loading,LEN($A218)=0),"",SWDATA!AO203)</f>
        <v>0</v>
      </c>
      <c r="AW218" s="409">
        <f>IF(OR(Is_Loading,LEN($A218)=0),"",SWDATA!AP203)</f>
        <v>0</v>
      </c>
      <c r="AX218" s="408" t="str">
        <f t="shared" si="2170"/>
        <v/>
      </c>
      <c r="AY218" s="408">
        <f>IF(OR(Is_Loading,LEN($A218)=0),"",SWDATA!AR203)</f>
        <v>0</v>
      </c>
      <c r="AZ218" s="409">
        <f>IF(OR(Is_Loading,LEN($A218)=0),"",SWDATA!AS203)</f>
        <v>0</v>
      </c>
      <c r="BA218" s="409">
        <f>IF(OR(Is_Loading,LEN($A218)=0),"",SWDATA!AT203)</f>
        <v>0</v>
      </c>
      <c r="BB218" s="408" t="str">
        <f t="shared" si="2171"/>
        <v/>
      </c>
      <c r="BC218" s="408">
        <f>IF(OR(Is_Loading,LEN($A218)=0),"",SWDATA!AV203)</f>
        <v>0</v>
      </c>
      <c r="BD218" s="409">
        <f>IF(OR(Is_Loading,LEN($A218)=0),"",SWDATA!AW203)</f>
        <v>0</v>
      </c>
      <c r="BE218" s="410">
        <f>IF(OR(Is_Loading,LEN($A218)=0),"",SWDATA!AX203)</f>
        <v>0</v>
      </c>
      <c r="BF218" s="411" t="str">
        <f t="shared" si="2172"/>
        <v/>
      </c>
      <c r="BG218" s="412"/>
      <c r="BH218" s="412"/>
      <c r="BI218" s="412"/>
      <c r="BJ218" s="412"/>
      <c r="BK218" s="412"/>
      <c r="BL218" s="412"/>
      <c r="BM218" s="412"/>
      <c r="BN218" s="412"/>
      <c r="BO218" s="412"/>
      <c r="BP218" s="412"/>
      <c r="BQ218" s="412"/>
      <c r="BR218" s="412"/>
      <c r="BS218" s="412"/>
      <c r="BT218" s="412"/>
      <c r="BU218" s="412"/>
      <c r="BV218" s="412"/>
      <c r="BW218" s="412"/>
      <c r="BX218" s="412"/>
      <c r="BY218" s="412"/>
      <c r="BZ218" s="412"/>
      <c r="CA218" s="412"/>
      <c r="CB218" s="412"/>
      <c r="CC218" s="412"/>
      <c r="CD218" s="412"/>
      <c r="CE218" s="412"/>
      <c r="CF218" s="412"/>
      <c r="CG218" s="412"/>
      <c r="CH218" s="412"/>
      <c r="CI218" s="412"/>
      <c r="CJ218" s="412"/>
      <c r="CK218" s="412"/>
      <c r="CL218" s="412"/>
      <c r="CM218" s="412"/>
      <c r="DO218" s="395"/>
      <c r="DP218" s="395"/>
      <c r="DQ218" s="395"/>
      <c r="DR218" s="395"/>
      <c r="DS218" s="413"/>
      <c r="DT218" s="414"/>
      <c r="DU218" s="415"/>
      <c r="DV218" s="415"/>
      <c r="DW218" s="415"/>
      <c r="DX218" s="415">
        <v>1</v>
      </c>
      <c r="DY218" s="415">
        <f t="shared" si="3050"/>
        <v>0</v>
      </c>
      <c r="DZ218" s="415">
        <f t="shared" si="3051"/>
        <v>0</v>
      </c>
      <c r="EA218" s="415">
        <f t="shared" si="3052"/>
        <v>1</v>
      </c>
      <c r="EB218" s="415">
        <f t="shared" si="3053"/>
        <v>0</v>
      </c>
      <c r="EC218" s="415">
        <f t="shared" si="3054"/>
        <v>0</v>
      </c>
      <c r="ED218" s="415">
        <f t="shared" si="3055"/>
        <v>1</v>
      </c>
      <c r="EE218" s="415">
        <f t="shared" si="3056"/>
        <v>0</v>
      </c>
      <c r="EF218" s="415">
        <f t="shared" si="3057"/>
        <v>0</v>
      </c>
      <c r="EG218" s="415">
        <f t="shared" si="3058"/>
        <v>1</v>
      </c>
      <c r="EH218" s="415">
        <f t="shared" si="3059"/>
        <v>0</v>
      </c>
      <c r="EI218" s="415">
        <f t="shared" si="3060"/>
        <v>0</v>
      </c>
      <c r="EJ218" s="415">
        <f t="shared" si="3061"/>
        <v>1</v>
      </c>
      <c r="EK218" s="415">
        <f t="shared" si="3062"/>
        <v>0</v>
      </c>
      <c r="EL218" s="415">
        <f t="shared" si="3063"/>
        <v>0</v>
      </c>
      <c r="EM218" s="415">
        <f t="shared" si="3064"/>
        <v>1</v>
      </c>
      <c r="EN218" s="415">
        <f t="shared" si="3065"/>
        <v>0</v>
      </c>
      <c r="EO218" s="415">
        <f t="shared" si="3066"/>
        <v>0</v>
      </c>
      <c r="EP218" s="415">
        <f t="shared" si="3067"/>
        <v>1</v>
      </c>
      <c r="EQ218" s="415">
        <f t="shared" si="3068"/>
        <v>0</v>
      </c>
      <c r="ER218" s="415">
        <f t="shared" si="3069"/>
        <v>0</v>
      </c>
      <c r="ES218" s="415">
        <f t="shared" si="3070"/>
        <v>1</v>
      </c>
      <c r="ET218" s="415">
        <f t="shared" si="3071"/>
        <v>0</v>
      </c>
      <c r="EU218" s="415">
        <f t="shared" si="3072"/>
        <v>0</v>
      </c>
      <c r="EV218" s="415">
        <f t="shared" si="3073"/>
        <v>1</v>
      </c>
      <c r="EW218" s="415">
        <f t="shared" si="3074"/>
        <v>0</v>
      </c>
      <c r="EX218" s="415">
        <f t="shared" si="3075"/>
        <v>0</v>
      </c>
      <c r="EY218" s="415">
        <f t="shared" si="3076"/>
        <v>1</v>
      </c>
      <c r="EZ218" s="415">
        <f t="shared" si="3077"/>
        <v>0</v>
      </c>
      <c r="FA218" s="415">
        <f t="shared" si="3078"/>
        <v>0</v>
      </c>
      <c r="FB218" s="415">
        <f t="shared" si="3079"/>
        <v>1</v>
      </c>
      <c r="FC218" s="415">
        <f t="shared" si="3080"/>
        <v>0</v>
      </c>
      <c r="FD218" s="415">
        <f t="shared" si="3081"/>
        <v>0</v>
      </c>
      <c r="FE218" s="416"/>
      <c r="FF218" s="413"/>
      <c r="FG218" s="413"/>
      <c r="FH218" s="413"/>
      <c r="FI218" s="413"/>
      <c r="FJ218" s="413"/>
      <c r="FK218" s="413"/>
      <c r="FL218" s="413"/>
      <c r="FM218" s="413"/>
      <c r="FN218" s="413"/>
      <c r="FO218" s="413"/>
      <c r="FP218" s="413"/>
      <c r="FQ218" s="413"/>
      <c r="FR218" s="413"/>
      <c r="FS218" s="413"/>
      <c r="FT218" s="413"/>
      <c r="FU218" s="413"/>
      <c r="FV218" s="413"/>
      <c r="FW218" s="413"/>
      <c r="FX218" s="413"/>
      <c r="FY218" s="413"/>
      <c r="FZ218" s="413"/>
      <c r="GA218" s="413"/>
      <c r="GB218" s="413"/>
      <c r="GC218" s="413"/>
      <c r="GD218" s="413"/>
      <c r="GE218" s="413"/>
      <c r="GF218" s="413"/>
      <c r="GG218" s="417"/>
      <c r="GH218" s="417"/>
      <c r="GI218" s="417"/>
      <c r="GJ218" s="417"/>
      <c r="GK218" s="417"/>
      <c r="GL218" s="417"/>
      <c r="GM218" s="417"/>
      <c r="GN218" s="417"/>
      <c r="GO218" s="417"/>
      <c r="GP218" s="417"/>
      <c r="GQ218" s="417"/>
      <c r="GR218" s="417"/>
      <c r="GS218" s="417"/>
      <c r="GT218" s="417"/>
      <c r="GU218" s="417"/>
      <c r="GV218" s="417"/>
      <c r="GW218" s="417"/>
      <c r="GX218" s="417"/>
      <c r="GY218" s="417"/>
      <c r="GZ218" s="417"/>
      <c r="HA218" s="417"/>
      <c r="HB218" s="417"/>
      <c r="HC218" s="417"/>
    </row>
    <row r="219" spans="1:211" s="347" customFormat="1" ht="15" customHeight="1" thickTop="1" x14ac:dyDescent="0.2">
      <c r="A219" s="192">
        <f>SWDATA!O204</f>
        <v>0</v>
      </c>
      <c r="B219" s="192">
        <f>SWDATA!M204</f>
        <v>0</v>
      </c>
      <c r="C219" s="201">
        <f>IF(AND(SWDATA!M204=1,SWDATA!Q204="promotions"),SWDATA!P204,0)</f>
        <v>0</v>
      </c>
      <c r="D219" s="200">
        <f>ROW(SWDATA!M204)</f>
        <v>204</v>
      </c>
      <c r="E219" s="202">
        <f t="shared" si="3082"/>
        <v>0</v>
      </c>
      <c r="F219" s="203">
        <f t="shared" si="2161"/>
        <v>1</v>
      </c>
      <c r="G219" s="192" t="str">
        <f t="shared" si="2162"/>
        <v/>
      </c>
      <c r="H219" s="311"/>
      <c r="I219" s="382"/>
      <c r="J219" s="237">
        <f t="shared" si="2163"/>
        <v>0</v>
      </c>
      <c r="K219" s="238" t="str">
        <f t="shared" si="2164"/>
        <v/>
      </c>
      <c r="L219" s="338"/>
      <c r="M219" s="340"/>
      <c r="N219" s="335" t="str">
        <f>IF(LEN(SWDATA!F204)=0,"",IF(LEN(SWDATA!G204)=0,"",IF($O$12="ID",MID(SWDATA!G204,FIND("|",SWDATA!G204)+1,FIND("~~",SWDATA!G204)-FIND("|",SWDATA!G204)-1),IF($O$12="Desc",RIGHT(SWDATA!G204,LEN(SWDATA!G204)-FIND("~~",SWDATA!G204)-1),RIGHT(SWDATA!G204,LEN(SWDATA!G204)-FIND("|",SWDATA!G204))))))</f>
        <v/>
      </c>
      <c r="O219" s="239" t="str">
        <f>IF(LEN(SWDATA!G204)=0,"",IF(LEN(SWDATA!H204)=0,"",IF($O$12="ID",MID(SWDATA!H204,FIND("|",SWDATA!H204)+1,FIND("~~",SWDATA!H204)-FIND("|",SWDATA!H204)-1),IF($O$12="Desc",RIGHT(SWDATA!H204,LEN(SWDATA!H204)-FIND("~~",SWDATA!H204)-1),RIGHT(SWDATA!H204,LEN(SWDATA!H204)-FIND("|",SWDATA!H204))))))</f>
        <v/>
      </c>
      <c r="P219" s="252" t="str">
        <f>IF(LEN(SWDATA!C204)=0,"",SWDATA!C204)</f>
        <v/>
      </c>
      <c r="Q219" s="310" t="str">
        <f t="shared" si="3049"/>
        <v/>
      </c>
      <c r="R219" s="223" t="s">
        <v>261</v>
      </c>
      <c r="S219" s="224" t="s">
        <v>485</v>
      </c>
      <c r="T219" s="224"/>
      <c r="U219" s="263" t="s">
        <v>583</v>
      </c>
      <c r="V219" s="205" t="s">
        <v>221</v>
      </c>
      <c r="W219" s="265">
        <f>IF(OR(Is_Loading,LEN($A219)=0),"",SWDATA!P204)</f>
        <v>0</v>
      </c>
      <c r="X219" s="266">
        <f>IF(OR(Is_Loading,LEN($A219)=0),"",SWDATA!Q204)</f>
        <v>0</v>
      </c>
      <c r="Y219" s="266">
        <f>IF(OR(Is_Loading,LEN($A219)=0),"",SWDATA!R204)</f>
        <v>0</v>
      </c>
      <c r="Z219" s="265" t="str">
        <f t="shared" ref="Z219" si="3085">IF($A219=0,"",CHOOSE($F219,SUM(W219:Y219),SUM(W219:Y219)/3,Y219))</f>
        <v/>
      </c>
      <c r="AA219" s="265">
        <f>IF(OR(Is_Loading,LEN($A219)=0),"",SWDATA!T204)</f>
        <v>0</v>
      </c>
      <c r="AB219" s="266">
        <f>IF(OR(Is_Loading,LEN($A219)=0),"",SWDATA!U204)</f>
        <v>0</v>
      </c>
      <c r="AC219" s="266">
        <f>IF(OR(Is_Loading,LEN($A219)=0),"",SWDATA!V204)</f>
        <v>0</v>
      </c>
      <c r="AD219" s="265" t="str">
        <f t="shared" si="2165"/>
        <v/>
      </c>
      <c r="AE219" s="265">
        <f>IF(OR(Is_Loading,LEN($A219)=0),"",SWDATA!X204)</f>
        <v>0</v>
      </c>
      <c r="AF219" s="266">
        <f>IF(OR(Is_Loading,LEN($A219)=0),"",SWDATA!Y204)</f>
        <v>0</v>
      </c>
      <c r="AG219" s="266">
        <f>IF(OR(Is_Loading,LEN($A219)=0),"",SWDATA!Z204)</f>
        <v>0</v>
      </c>
      <c r="AH219" s="265" t="str">
        <f t="shared" si="2166"/>
        <v/>
      </c>
      <c r="AI219" s="265">
        <f>IF(OR(Is_Loading,LEN($A219)=0),"",SWDATA!AB204)</f>
        <v>0</v>
      </c>
      <c r="AJ219" s="266">
        <f>IF(OR(Is_Loading,LEN($A219)=0),"",SWDATA!AC204)</f>
        <v>0</v>
      </c>
      <c r="AK219" s="266">
        <f>IF(OR(Is_Loading,LEN($A219)=0),"",SWDATA!AD204)</f>
        <v>0</v>
      </c>
      <c r="AL219" s="265" t="str">
        <f t="shared" si="2167"/>
        <v/>
      </c>
      <c r="AM219" s="265">
        <f>IF(OR(Is_Loading,LEN($A219)=0),"",SWDATA!AF204)</f>
        <v>0</v>
      </c>
      <c r="AN219" s="266">
        <f>IF(OR(Is_Loading,LEN($A219)=0),"",SWDATA!AG204)</f>
        <v>0</v>
      </c>
      <c r="AO219" s="320">
        <f>IF(OR(Is_Loading,LEN($A219)=0),"",SWDATA!AH204)</f>
        <v>0</v>
      </c>
      <c r="AP219" s="317" t="str">
        <f t="shared" si="2168"/>
        <v/>
      </c>
      <c r="AQ219" s="265">
        <f>IF(OR(Is_Loading,LEN($A219)=0),"",SWDATA!AJ204)</f>
        <v>0</v>
      </c>
      <c r="AR219" s="266">
        <f>IF(OR(Is_Loading,LEN($A219)=0),"",SWDATA!AK204)</f>
        <v>0</v>
      </c>
      <c r="AS219" s="266">
        <f>IF(OR(Is_Loading,LEN($A219)=0),"",SWDATA!AL204)</f>
        <v>0</v>
      </c>
      <c r="AT219" s="265" t="str">
        <f t="shared" si="2169"/>
        <v/>
      </c>
      <c r="AU219" s="265">
        <f>IF(OR(Is_Loading,LEN($A219)=0),"",SWDATA!AN204)</f>
        <v>0</v>
      </c>
      <c r="AV219" s="266">
        <f>IF(OR(Is_Loading,LEN($A219)=0),"",SWDATA!AO204)</f>
        <v>0</v>
      </c>
      <c r="AW219" s="266">
        <f>IF(OR(Is_Loading,LEN($A219)=0),"",SWDATA!AP204)</f>
        <v>0</v>
      </c>
      <c r="AX219" s="265" t="str">
        <f t="shared" si="2170"/>
        <v/>
      </c>
      <c r="AY219" s="265">
        <f>IF(OR(Is_Loading,LEN($A219)=0),"",SWDATA!AR204)</f>
        <v>0</v>
      </c>
      <c r="AZ219" s="266">
        <f>IF(OR(Is_Loading,LEN($A219)=0),"",SWDATA!AS204)</f>
        <v>0</v>
      </c>
      <c r="BA219" s="266">
        <f>IF(OR(Is_Loading,LEN($A219)=0),"",SWDATA!AT204)</f>
        <v>0</v>
      </c>
      <c r="BB219" s="265" t="str">
        <f t="shared" si="2171"/>
        <v/>
      </c>
      <c r="BC219" s="265">
        <f>IF(OR(Is_Loading,LEN($A219)=0),"",SWDATA!AV204)</f>
        <v>0</v>
      </c>
      <c r="BD219" s="266">
        <f>IF(OR(Is_Loading,LEN($A219)=0),"",SWDATA!AW204)</f>
        <v>0</v>
      </c>
      <c r="BE219" s="320">
        <f>IF(OR(Is_Loading,LEN($A219)=0),"",SWDATA!AX204)</f>
        <v>0</v>
      </c>
      <c r="BF219" s="317" t="str">
        <f t="shared" si="2172"/>
        <v/>
      </c>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s="201"/>
      <c r="CO219" s="201"/>
      <c r="CP219" s="201"/>
      <c r="CQ219" s="201"/>
      <c r="CR219" s="201"/>
      <c r="CS219" s="201"/>
      <c r="CT219" s="201"/>
      <c r="CU219" s="201"/>
      <c r="CV219" s="201"/>
      <c r="CW219" s="201"/>
      <c r="CX219" s="201"/>
      <c r="CY219" s="201"/>
      <c r="CZ219" s="201"/>
      <c r="DA219" s="201"/>
      <c r="DB219" s="201"/>
      <c r="DC219" s="201"/>
      <c r="DD219" s="201"/>
      <c r="DE219" s="201"/>
      <c r="DF219" s="201"/>
      <c r="DG219" s="201"/>
      <c r="DH219" s="201"/>
      <c r="DI219" s="201"/>
      <c r="DJ219" s="201"/>
      <c r="DK219" s="201"/>
      <c r="DL219" s="201"/>
      <c r="DM219" s="201"/>
      <c r="DN219" s="201"/>
      <c r="DO219" s="374"/>
      <c r="DP219" s="374"/>
      <c r="DQ219" s="374"/>
      <c r="DR219" s="374"/>
      <c r="DS219" s="361"/>
      <c r="DT219" s="375"/>
      <c r="DU219" s="364"/>
      <c r="DV219" s="364"/>
      <c r="DW219" s="364"/>
      <c r="DX219" s="364"/>
      <c r="DY219" s="364"/>
      <c r="DZ219" s="364"/>
      <c r="EA219" s="364"/>
      <c r="EB219" s="364"/>
      <c r="EC219" s="364"/>
      <c r="ED219" s="364"/>
      <c r="EE219" s="364"/>
      <c r="EF219" s="364"/>
      <c r="EG219" s="364"/>
      <c r="EH219" s="364"/>
      <c r="EI219" s="364"/>
      <c r="EJ219" s="364"/>
      <c r="EK219" s="364"/>
      <c r="EL219" s="364"/>
      <c r="EM219" s="364"/>
      <c r="EN219" s="364"/>
      <c r="EO219" s="364"/>
      <c r="EP219" s="364"/>
      <c r="EQ219" s="364"/>
      <c r="ER219" s="364"/>
      <c r="ES219" s="364"/>
      <c r="ET219" s="364"/>
      <c r="EU219" s="364"/>
      <c r="EV219" s="364"/>
      <c r="EW219" s="364"/>
      <c r="EX219" s="364"/>
      <c r="EY219" s="364"/>
      <c r="EZ219" s="364"/>
      <c r="FA219" s="364"/>
      <c r="FB219" s="364"/>
      <c r="FC219" s="364"/>
      <c r="FD219" s="364"/>
      <c r="FE219" s="377"/>
      <c r="FF219" s="361"/>
      <c r="FG219" s="361"/>
      <c r="FH219" s="361"/>
      <c r="FI219" s="361"/>
      <c r="FJ219" s="361"/>
      <c r="FK219" s="361"/>
      <c r="FL219" s="361"/>
      <c r="FM219" s="361"/>
      <c r="FN219" s="361"/>
      <c r="FO219" s="361"/>
      <c r="FP219" s="361"/>
      <c r="FQ219" s="361"/>
      <c r="FR219" s="361"/>
      <c r="FS219" s="361"/>
      <c r="FT219" s="361"/>
      <c r="FU219" s="361"/>
      <c r="FV219" s="361"/>
      <c r="FW219" s="361"/>
      <c r="FX219" s="361"/>
      <c r="FY219" s="361"/>
      <c r="FZ219" s="361"/>
      <c r="GA219" s="361"/>
      <c r="GB219" s="361"/>
      <c r="GC219" s="361"/>
      <c r="GD219" s="361"/>
      <c r="GE219" s="361"/>
      <c r="GF219" s="361"/>
      <c r="GG219" s="297"/>
      <c r="GH219" s="297"/>
      <c r="GI219" s="297"/>
      <c r="GJ219" s="297"/>
      <c r="GK219" s="297"/>
      <c r="GL219" s="297"/>
      <c r="GM219" s="297"/>
      <c r="GN219" s="297"/>
      <c r="GO219" s="297"/>
      <c r="GP219" s="297"/>
      <c r="GQ219" s="297"/>
      <c r="GR219" s="297"/>
      <c r="GS219" s="297"/>
      <c r="GT219" s="297"/>
      <c r="GU219" s="297"/>
      <c r="GV219" s="297"/>
      <c r="GW219" s="297"/>
      <c r="GX219" s="297"/>
      <c r="GY219" s="297"/>
      <c r="GZ219" s="297"/>
      <c r="HA219" s="297"/>
      <c r="HB219" s="297"/>
      <c r="HC219" s="297"/>
    </row>
    <row r="220" spans="1:211" s="347" customFormat="1" ht="15" customHeight="1" x14ac:dyDescent="0.2">
      <c r="A220" s="192">
        <f>SWDATA!O205</f>
        <v>0</v>
      </c>
      <c r="B220" s="192">
        <f>SWDATA!M205</f>
        <v>0</v>
      </c>
      <c r="C220" s="201">
        <f>IF(AND(SWDATA!M205=1,SWDATA!Q205="promotions"),SWDATA!P205,0)</f>
        <v>0</v>
      </c>
      <c r="D220" s="200">
        <f>ROW(SWDATA!M205)</f>
        <v>205</v>
      </c>
      <c r="E220" s="202">
        <f t="shared" si="3082"/>
        <v>0</v>
      </c>
      <c r="F220" s="203">
        <f t="shared" ref="F220:F268" si="3086">IF(NOT(ISERROR(SEARCH("Kg",P220))),3,IF(NOT(ISERROR(SEARCH("/Unit",P220))),2,IF(NOT(ISERROR(SEARCH("Pct",P220))),2,1)))</f>
        <v>1</v>
      </c>
      <c r="G220" s="192" t="str">
        <f t="shared" ref="G220:G268" si="3087">IF(NOT(ISERROR(SEARCH("U",P220))),"U",IF(NOT(ISERROR(SEARCH("Pct",P220))),"Pct",""))</f>
        <v/>
      </c>
      <c r="H220" s="204"/>
      <c r="I220" s="382"/>
      <c r="J220" s="237">
        <f t="shared" ref="J220:J268" si="3088">IF(ISERROR(FIND(":-1",A220)),A220,0)</f>
        <v>0</v>
      </c>
      <c r="K220" s="238" t="str">
        <f t="shared" ref="K220:K268" si="3089">IF(NOT(ISERROR(SEARCH("(Cost)",P220))),"C",IF(NOT(ISERROR(SEARCH("(EURO)",P220))),"R",IF(NOT(ISERROR(SEARCH("marg",P220))),"M",IF(OR(NOT(ISERROR(SEARCH("(Rev/",P220))),NOT(ISERROR(SEARCH("(Pct)",P220)))),"P",IF(NOT(ISERROR(SEARCH("Units",P220))),"U","")))))</f>
        <v/>
      </c>
      <c r="L220" s="338"/>
      <c r="M220" s="341"/>
      <c r="N220" s="336" t="str">
        <f>IF(LEN(SWDATA!F205)=0,"",N219)</f>
        <v/>
      </c>
      <c r="O220" s="295" t="str">
        <f>IF(LEN(SWDATA!G205)=0,"",O219)</f>
        <v/>
      </c>
      <c r="P220" s="296" t="str">
        <f>IF(LEN(SWDATA!C205)=0,"",SWDATA!C205)</f>
        <v/>
      </c>
      <c r="Q220" s="310" t="str">
        <f t="shared" si="3049"/>
        <v/>
      </c>
      <c r="R220" s="223" t="s">
        <v>261</v>
      </c>
      <c r="S220" s="224" t="s">
        <v>485</v>
      </c>
      <c r="T220" s="224"/>
      <c r="U220" s="264" t="s">
        <v>580</v>
      </c>
      <c r="V220" s="205" t="s">
        <v>221</v>
      </c>
      <c r="W220" s="265">
        <f>IF(OR(Is_Loading,LEN($A220)=0),"",SWDATA!P205)</f>
        <v>0</v>
      </c>
      <c r="X220" s="266">
        <f>IF(OR(Is_Loading,LEN($A220)=0),"",SWDATA!Q205)</f>
        <v>0</v>
      </c>
      <c r="Y220" s="266">
        <f>IF(OR(Is_Loading,LEN($A220)=0),"",SWDATA!R205)</f>
        <v>0</v>
      </c>
      <c r="Z220" s="265" t="str">
        <f t="shared" ref="Z220:Z221" si="3090">IF($A220=0,"",CHOOSE($F220,SUM(W220:Y220),SUM(W220:Y220)/3,Y220))</f>
        <v/>
      </c>
      <c r="AA220" s="265">
        <f>IF(OR(Is_Loading,LEN($A220)=0),"",SWDATA!T205)</f>
        <v>0</v>
      </c>
      <c r="AB220" s="266">
        <f>IF(OR(Is_Loading,LEN($A220)=0),"",SWDATA!U205)</f>
        <v>0</v>
      </c>
      <c r="AC220" s="266">
        <f>IF(OR(Is_Loading,LEN($A220)=0),"",SWDATA!V205)</f>
        <v>0</v>
      </c>
      <c r="AD220" s="265" t="str">
        <f t="shared" ref="AD220:AD268" si="3091">IF($A220=0,"",CHOOSE($F220,SUM(AA220:AC220),SUM(AA220:AC220)/3,AC220))</f>
        <v/>
      </c>
      <c r="AE220" s="265">
        <f>IF(OR(Is_Loading,LEN($A220)=0),"",SWDATA!X205)</f>
        <v>0</v>
      </c>
      <c r="AF220" s="266">
        <f>IF(OR(Is_Loading,LEN($A220)=0),"",SWDATA!Y205)</f>
        <v>0</v>
      </c>
      <c r="AG220" s="266">
        <f>IF(OR(Is_Loading,LEN($A220)=0),"",SWDATA!Z205)</f>
        <v>0</v>
      </c>
      <c r="AH220" s="265" t="str">
        <f t="shared" ref="AH220:AH268" si="3092">IF($A220=0,"",CHOOSE($F220,SUM(AE220:AG220),SUM(AE220:AG220)/3,AG220))</f>
        <v/>
      </c>
      <c r="AI220" s="265">
        <f>IF(OR(Is_Loading,LEN($A220)=0),"",SWDATA!AB205)</f>
        <v>0</v>
      </c>
      <c r="AJ220" s="266">
        <f>IF(OR(Is_Loading,LEN($A220)=0),"",SWDATA!AC205)</f>
        <v>0</v>
      </c>
      <c r="AK220" s="266">
        <f>IF(OR(Is_Loading,LEN($A220)=0),"",SWDATA!AD205)</f>
        <v>0</v>
      </c>
      <c r="AL220" s="265" t="str">
        <f t="shared" ref="AL220:AL268" si="3093">IF($A220=0,"",CHOOSE($F220,SUM(AI220:AK220),SUM(AI220:AK220)/3,AK220))</f>
        <v/>
      </c>
      <c r="AM220" s="265">
        <f>IF(OR(Is_Loading,LEN($A220)=0),"",SWDATA!AF205)</f>
        <v>0</v>
      </c>
      <c r="AN220" s="266">
        <f>IF(OR(Is_Loading,LEN($A220)=0),"",SWDATA!AG205)</f>
        <v>0</v>
      </c>
      <c r="AO220" s="320">
        <f>IF(OR(Is_Loading,LEN($A220)=0),"",SWDATA!AH205)</f>
        <v>0</v>
      </c>
      <c r="AP220" s="317" t="str">
        <f t="shared" ref="AP220:AP268" si="3094">IF($A220=0,"",CHOOSE($F220,SUM(AM220:AO220),SUM(AM220:AO220)/3,AO220))</f>
        <v/>
      </c>
      <c r="AQ220" s="265">
        <f>IF(OR(Is_Loading,LEN($A220)=0),"",SWDATA!AJ205)</f>
        <v>0</v>
      </c>
      <c r="AR220" s="266">
        <f>IF(OR(Is_Loading,LEN($A220)=0),"",SWDATA!AK205)</f>
        <v>0</v>
      </c>
      <c r="AS220" s="266">
        <f>IF(OR(Is_Loading,LEN($A220)=0),"",SWDATA!AL205)</f>
        <v>0</v>
      </c>
      <c r="AT220" s="265" t="str">
        <f t="shared" ref="AT220:AT268" si="3095">IF($A220=0,"",CHOOSE($F220,SUM(AQ220:AS220),SUM(AQ220:AS220)/3,AS220))</f>
        <v/>
      </c>
      <c r="AU220" s="265">
        <f>IF(OR(Is_Loading,LEN($A220)=0),"",SWDATA!AN205)</f>
        <v>0</v>
      </c>
      <c r="AV220" s="266">
        <f>IF(OR(Is_Loading,LEN($A220)=0),"",SWDATA!AO205)</f>
        <v>0</v>
      </c>
      <c r="AW220" s="266">
        <f>IF(OR(Is_Loading,LEN($A220)=0),"",SWDATA!AP205)</f>
        <v>0</v>
      </c>
      <c r="AX220" s="265" t="str">
        <f t="shared" ref="AX220:AX268" si="3096">IF($A220=0,"",CHOOSE($F220,SUM(AU220:AW220),SUM(AU220:AW220)/3,AW220))</f>
        <v/>
      </c>
      <c r="AY220" s="265">
        <f>IF(OR(Is_Loading,LEN($A220)=0),"",SWDATA!AR205)</f>
        <v>0</v>
      </c>
      <c r="AZ220" s="266">
        <f>IF(OR(Is_Loading,LEN($A220)=0),"",SWDATA!AS205)</f>
        <v>0</v>
      </c>
      <c r="BA220" s="266">
        <f>IF(OR(Is_Loading,LEN($A220)=0),"",SWDATA!AT205)</f>
        <v>0</v>
      </c>
      <c r="BB220" s="265" t="str">
        <f t="shared" ref="BB220:BB268" si="3097">IF($A220=0,"",CHOOSE($F220,SUM(AY220:BA220),SUM(AY220:BA220)/3,BA220))</f>
        <v/>
      </c>
      <c r="BC220" s="265">
        <f>IF(OR(Is_Loading,LEN($A220)=0),"",SWDATA!AV205)</f>
        <v>0</v>
      </c>
      <c r="BD220" s="266">
        <f>IF(OR(Is_Loading,LEN($A220)=0),"",SWDATA!AW205)</f>
        <v>0</v>
      </c>
      <c r="BE220" s="320">
        <f>IF(OR(Is_Loading,LEN($A220)=0),"",SWDATA!AX205)</f>
        <v>0</v>
      </c>
      <c r="BF220" s="317" t="str">
        <f t="shared" ref="BF220:BF268" si="3098">IF($A220=0,"",CHOOSE($F220,SUM(BC220:BE220),SUM(BC220:BE220)/3,BE220))</f>
        <v/>
      </c>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s="201"/>
      <c r="CO220" s="201"/>
      <c r="CP220" s="201"/>
      <c r="CQ220" s="201"/>
      <c r="CR220" s="201"/>
      <c r="CS220" s="201"/>
      <c r="CT220" s="201"/>
      <c r="CU220" s="201"/>
      <c r="CV220" s="201"/>
      <c r="CW220" s="201"/>
      <c r="CX220" s="201"/>
      <c r="CY220" s="201"/>
      <c r="CZ220" s="201"/>
      <c r="DA220" s="201"/>
      <c r="DB220" s="201"/>
      <c r="DC220" s="201"/>
      <c r="DD220" s="201"/>
      <c r="DE220" s="201"/>
      <c r="DF220" s="201"/>
      <c r="DG220" s="201"/>
      <c r="DH220" s="201"/>
      <c r="DI220" s="201"/>
      <c r="DJ220" s="201"/>
      <c r="DK220" s="201"/>
      <c r="DL220" s="201"/>
      <c r="DM220" s="201"/>
      <c r="DN220" s="201"/>
      <c r="DO220" s="374"/>
      <c r="DP220" s="374"/>
      <c r="DQ220" s="374"/>
      <c r="DR220" s="374"/>
      <c r="DS220" s="361"/>
      <c r="DT220" s="361"/>
      <c r="DU220" s="364">
        <f t="shared" ref="DU220" si="3099">COLUMN(W218)</f>
        <v>23</v>
      </c>
      <c r="DV220" s="364">
        <f t="shared" ref="DV220" si="3100">SUM(DU220)+DV221+1</f>
        <v>24</v>
      </c>
      <c r="DW220" s="364">
        <f t="shared" ref="DW220" si="3101">SUM(DV220)+DW221+1</f>
        <v>25</v>
      </c>
      <c r="DX220" s="364">
        <f t="shared" ref="DX220" si="3102">SUM(DW220)+DX221+1</f>
        <v>27</v>
      </c>
      <c r="DY220" s="364">
        <f t="shared" ref="DY220" si="3103">SUM(DX220)+DY221+1</f>
        <v>28</v>
      </c>
      <c r="DZ220" s="364">
        <f t="shared" ref="DZ220" si="3104">SUM(DY220)+DZ221+1</f>
        <v>29</v>
      </c>
      <c r="EA220" s="364">
        <f t="shared" ref="EA220" si="3105">SUM(DZ220)+EA221+1</f>
        <v>31</v>
      </c>
      <c r="EB220" s="364">
        <f t="shared" ref="EB220" si="3106">SUM(EA220)+EB221+1</f>
        <v>32</v>
      </c>
      <c r="EC220" s="364">
        <f t="shared" ref="EC220" si="3107">SUM(EB220)+EC221+1</f>
        <v>33</v>
      </c>
      <c r="ED220" s="364">
        <f t="shared" ref="ED220" si="3108">SUM(EC220)+ED221+1</f>
        <v>35</v>
      </c>
      <c r="EE220" s="364">
        <f t="shared" ref="EE220" si="3109">SUM(ED220)+EE221+1</f>
        <v>36</v>
      </c>
      <c r="EF220" s="364">
        <f t="shared" ref="EF220" si="3110">SUM(EE220)+EF221+1</f>
        <v>37</v>
      </c>
      <c r="EG220" s="364">
        <f t="shared" ref="EG220" si="3111">SUM(EF220)+EG221+1</f>
        <v>39</v>
      </c>
      <c r="EH220" s="364">
        <f t="shared" ref="EH220" si="3112">SUM(EG220)+EH221+1</f>
        <v>40</v>
      </c>
      <c r="EI220" s="364">
        <f t="shared" ref="EI220" si="3113">SUM(EH220)+EI221+1</f>
        <v>41</v>
      </c>
      <c r="EJ220" s="364">
        <f t="shared" ref="EJ220" si="3114">SUM(EI220)+EJ221+1</f>
        <v>43</v>
      </c>
      <c r="EK220" s="364">
        <f t="shared" ref="EK220" si="3115">SUM(EJ220)+EK221+1</f>
        <v>44</v>
      </c>
      <c r="EL220" s="364">
        <f t="shared" ref="EL220" si="3116">SUM(EK220)+EL221+1</f>
        <v>45</v>
      </c>
      <c r="EM220" s="364">
        <f t="shared" ref="EM220" si="3117">SUM(EL220)+EM221+1</f>
        <v>47</v>
      </c>
      <c r="EN220" s="364">
        <f t="shared" ref="EN220" si="3118">SUM(EM220)+EN221+1</f>
        <v>48</v>
      </c>
      <c r="EO220" s="364">
        <f t="shared" ref="EO220" si="3119">SUM(EN220)+EO221+1</f>
        <v>49</v>
      </c>
      <c r="EP220" s="364">
        <f t="shared" ref="EP220" si="3120">SUM(EO220)+EP221+1</f>
        <v>51</v>
      </c>
      <c r="EQ220" s="364">
        <f t="shared" ref="EQ220" si="3121">SUM(EP220)+EQ221+1</f>
        <v>52</v>
      </c>
      <c r="ER220" s="364">
        <f t="shared" ref="ER220" si="3122">SUM(EQ220)+ER221+1</f>
        <v>53</v>
      </c>
      <c r="ES220" s="364">
        <f t="shared" ref="ES220" si="3123">SUM(ER220)+ES221+1</f>
        <v>55</v>
      </c>
      <c r="ET220" s="364">
        <f t="shared" ref="ET220" si="3124">SUM(ES220)+ET221+1</f>
        <v>56</v>
      </c>
      <c r="EU220" s="364">
        <f t="shared" ref="EU220" si="3125">SUM(ET220)+EU221+1</f>
        <v>57</v>
      </c>
      <c r="EV220" s="364">
        <f t="shared" ref="EV220" si="3126">SUM(EU220)+EV221+1</f>
        <v>59</v>
      </c>
      <c r="EW220" s="364">
        <f t="shared" ref="EW220" si="3127">SUM(EV220)+EW221+1</f>
        <v>60</v>
      </c>
      <c r="EX220" s="364">
        <f t="shared" ref="EX220" si="3128">SUM(EW220)+EX221+1</f>
        <v>61</v>
      </c>
      <c r="EY220" s="364">
        <f t="shared" ref="EY220" si="3129">SUM(EX220)+EY221+1</f>
        <v>63</v>
      </c>
      <c r="EZ220" s="364">
        <f t="shared" ref="EZ220" si="3130">SUM(EY220)+EZ221+1</f>
        <v>64</v>
      </c>
      <c r="FA220" s="364">
        <f t="shared" ref="FA220" si="3131">SUM(EZ220)+FA221+1</f>
        <v>65</v>
      </c>
      <c r="FB220" s="364">
        <f t="shared" ref="FB220" si="3132">SUM(FA220)+FB221+1</f>
        <v>67</v>
      </c>
      <c r="FC220" s="364">
        <f t="shared" ref="FC220" si="3133">SUM(FB220)+FC221+1</f>
        <v>68</v>
      </c>
      <c r="FD220" s="364">
        <f t="shared" ref="FD220" si="3134">SUM(FC220)+FD221+1</f>
        <v>69</v>
      </c>
      <c r="FE220" s="361"/>
      <c r="FF220" s="361"/>
      <c r="FG220" s="361"/>
      <c r="FH220" s="361"/>
      <c r="FI220" s="361"/>
      <c r="FJ220" s="361"/>
      <c r="FK220" s="361"/>
      <c r="FL220" s="361"/>
      <c r="FM220" s="361"/>
      <c r="FN220" s="361"/>
      <c r="FO220" s="361"/>
      <c r="FP220" s="361"/>
      <c r="FQ220" s="361"/>
      <c r="FR220" s="361"/>
      <c r="FS220" s="361"/>
      <c r="FT220" s="361"/>
      <c r="FU220" s="361"/>
      <c r="FV220" s="361"/>
      <c r="FW220" s="361"/>
      <c r="FX220" s="361"/>
      <c r="FY220" s="361"/>
      <c r="FZ220" s="361"/>
      <c r="GA220" s="361"/>
      <c r="GB220" s="361"/>
      <c r="GC220" s="361"/>
      <c r="GD220" s="361"/>
      <c r="GE220" s="361"/>
      <c r="GF220" s="361"/>
      <c r="GG220" s="297"/>
      <c r="GH220" s="297"/>
      <c r="GI220" s="297"/>
      <c r="GJ220" s="297"/>
      <c r="GK220" s="297"/>
      <c r="GL220" s="297"/>
      <c r="GM220" s="297"/>
      <c r="GN220" s="297"/>
      <c r="GO220" s="297"/>
      <c r="GP220" s="297"/>
      <c r="GQ220" s="297"/>
      <c r="GR220" s="297"/>
      <c r="GS220" s="297"/>
      <c r="GT220" s="297"/>
      <c r="GU220" s="297"/>
      <c r="GV220" s="297"/>
      <c r="GW220" s="297"/>
      <c r="GX220" s="297"/>
      <c r="GY220" s="297"/>
      <c r="GZ220" s="297"/>
    </row>
    <row r="221" spans="1:211" s="347" customFormat="1" ht="15" customHeight="1" thickBot="1" x14ac:dyDescent="0.25">
      <c r="A221" s="192">
        <f>SWDATA!O206</f>
        <v>0</v>
      </c>
      <c r="B221" s="192">
        <f>SWDATA!M206</f>
        <v>0</v>
      </c>
      <c r="C221" s="201">
        <f>IF(AND(SWDATA!M206=1,SWDATA!Q206="promotions"),SWDATA!P206,0)</f>
        <v>0</v>
      </c>
      <c r="D221" s="200">
        <f>ROW(SWDATA!M206)</f>
        <v>206</v>
      </c>
      <c r="E221" s="202">
        <f ca="1">IF(AND(B221=1,UPPER(HLOOKUP(D221,'Metrics &amp; Attributes View'!$13:$31,19,0))="SBOM"),1,0)</f>
        <v>0</v>
      </c>
      <c r="F221" s="203">
        <f t="shared" si="3086"/>
        <v>1</v>
      </c>
      <c r="G221" s="192" t="str">
        <f t="shared" si="3087"/>
        <v/>
      </c>
      <c r="H221" s="204"/>
      <c r="I221" s="382"/>
      <c r="J221" s="237">
        <f t="shared" si="3088"/>
        <v>0</v>
      </c>
      <c r="K221" s="238" t="str">
        <f t="shared" si="3089"/>
        <v/>
      </c>
      <c r="L221" s="338"/>
      <c r="M221" s="342"/>
      <c r="N221" s="336" t="str">
        <f>IF(LEN(SWDATA!F206)=0,"",N220)</f>
        <v/>
      </c>
      <c r="O221" s="295" t="str">
        <f>IF(LEN(SWDATA!G206)=0,"",O220)</f>
        <v/>
      </c>
      <c r="P221" s="296" t="str">
        <f>IF(LEN(SWDATA!C206)=0,"",SWDATA!C206)</f>
        <v/>
      </c>
      <c r="Q221" s="310" t="str">
        <f t="shared" si="3049"/>
        <v/>
      </c>
      <c r="R221" s="223" t="s">
        <v>262</v>
      </c>
      <c r="S221" s="224" t="s">
        <v>579</v>
      </c>
      <c r="T221" s="224"/>
      <c r="U221" s="263" t="s">
        <v>591</v>
      </c>
      <c r="V221" s="205" t="s">
        <v>221</v>
      </c>
      <c r="W221" s="265">
        <f>IF(OR(Is_Loading,LEN($A221)=0),"",SWDATA!P206)</f>
        <v>0</v>
      </c>
      <c r="X221" s="266">
        <f>IF(OR(Is_Loading,LEN($A221)=0),"",SWDATA!Q206)</f>
        <v>0</v>
      </c>
      <c r="Y221" s="266">
        <f>IF(OR(Is_Loading,LEN($A221)=0),"",SWDATA!R206)</f>
        <v>0</v>
      </c>
      <c r="Z221" s="265" t="str">
        <f t="shared" si="3090"/>
        <v/>
      </c>
      <c r="AA221" s="265">
        <f>IF(OR(Is_Loading,LEN($A221)=0),"",SWDATA!T206)</f>
        <v>0</v>
      </c>
      <c r="AB221" s="266">
        <f>IF(OR(Is_Loading,LEN($A221)=0),"",SWDATA!U206)</f>
        <v>0</v>
      </c>
      <c r="AC221" s="266">
        <f>IF(OR(Is_Loading,LEN($A221)=0),"",SWDATA!V206)</f>
        <v>0</v>
      </c>
      <c r="AD221" s="265" t="str">
        <f t="shared" si="3091"/>
        <v/>
      </c>
      <c r="AE221" s="265">
        <f>IF(OR(Is_Loading,LEN($A221)=0),"",SWDATA!X206)</f>
        <v>0</v>
      </c>
      <c r="AF221" s="266">
        <f>IF(OR(Is_Loading,LEN($A221)=0),"",SWDATA!Y206)</f>
        <v>0</v>
      </c>
      <c r="AG221" s="266">
        <f>IF(OR(Is_Loading,LEN($A221)=0),"",SWDATA!Z206)</f>
        <v>0</v>
      </c>
      <c r="AH221" s="265" t="str">
        <f t="shared" si="3092"/>
        <v/>
      </c>
      <c r="AI221" s="265">
        <f>IF(OR(Is_Loading,LEN($A221)=0),"",SWDATA!AB206)</f>
        <v>0</v>
      </c>
      <c r="AJ221" s="266">
        <f>IF(OR(Is_Loading,LEN($A221)=0),"",SWDATA!AC206)</f>
        <v>0</v>
      </c>
      <c r="AK221" s="266">
        <f>IF(OR(Is_Loading,LEN($A221)=0),"",SWDATA!AD206)</f>
        <v>0</v>
      </c>
      <c r="AL221" s="265" t="str">
        <f t="shared" si="3093"/>
        <v/>
      </c>
      <c r="AM221" s="265">
        <f>IF(OR(Is_Loading,LEN($A221)=0),"",SWDATA!AF206)</f>
        <v>0</v>
      </c>
      <c r="AN221" s="266">
        <f>IF(OR(Is_Loading,LEN($A221)=0),"",SWDATA!AG206)</f>
        <v>0</v>
      </c>
      <c r="AO221" s="320">
        <f>IF(OR(Is_Loading,LEN($A221)=0),"",SWDATA!AH206)</f>
        <v>0</v>
      </c>
      <c r="AP221" s="317" t="str">
        <f t="shared" si="3094"/>
        <v/>
      </c>
      <c r="AQ221" s="265">
        <f>IF(OR(Is_Loading,LEN($A221)=0),"",SWDATA!AJ206)</f>
        <v>0</v>
      </c>
      <c r="AR221" s="266">
        <f>IF(OR(Is_Loading,LEN($A221)=0),"",SWDATA!AK206)</f>
        <v>0</v>
      </c>
      <c r="AS221" s="266">
        <f>IF(OR(Is_Loading,LEN($A221)=0),"",SWDATA!AL206)</f>
        <v>0</v>
      </c>
      <c r="AT221" s="265" t="str">
        <f t="shared" si="3095"/>
        <v/>
      </c>
      <c r="AU221" s="265">
        <f>IF(OR(Is_Loading,LEN($A221)=0),"",SWDATA!AN206)</f>
        <v>0</v>
      </c>
      <c r="AV221" s="266">
        <f>IF(OR(Is_Loading,LEN($A221)=0),"",SWDATA!AO206)</f>
        <v>0</v>
      </c>
      <c r="AW221" s="266">
        <f>IF(OR(Is_Loading,LEN($A221)=0),"",SWDATA!AP206)</f>
        <v>0</v>
      </c>
      <c r="AX221" s="265" t="str">
        <f t="shared" si="3096"/>
        <v/>
      </c>
      <c r="AY221" s="265">
        <f>IF(OR(Is_Loading,LEN($A221)=0),"",SWDATA!AR206)</f>
        <v>0</v>
      </c>
      <c r="AZ221" s="266">
        <f>IF(OR(Is_Loading,LEN($A221)=0),"",SWDATA!AS206)</f>
        <v>0</v>
      </c>
      <c r="BA221" s="266">
        <f>IF(OR(Is_Loading,LEN($A221)=0),"",SWDATA!AT206)</f>
        <v>0</v>
      </c>
      <c r="BB221" s="265" t="str">
        <f t="shared" si="3097"/>
        <v/>
      </c>
      <c r="BC221" s="265">
        <f>IF(OR(Is_Loading,LEN($A221)=0),"",SWDATA!AV206)</f>
        <v>0</v>
      </c>
      <c r="BD221" s="266">
        <f>IF(OR(Is_Loading,LEN($A221)=0),"",SWDATA!AW206)</f>
        <v>0</v>
      </c>
      <c r="BE221" s="320">
        <f>IF(OR(Is_Loading,LEN($A221)=0),"",SWDATA!AX206)</f>
        <v>0</v>
      </c>
      <c r="BF221" s="317" t="str">
        <f t="shared" si="3098"/>
        <v/>
      </c>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s="201"/>
      <c r="CO221" s="201"/>
      <c r="CP221" s="201"/>
      <c r="CQ221" s="201"/>
      <c r="CR221" s="201"/>
      <c r="CS221" s="201"/>
      <c r="CT221" s="201"/>
      <c r="CU221" s="201"/>
      <c r="CV221" s="201"/>
      <c r="CW221" s="201"/>
      <c r="CX221" s="201"/>
      <c r="CY221" s="201"/>
      <c r="CZ221" s="201"/>
      <c r="DA221" s="201"/>
      <c r="DB221" s="201"/>
      <c r="DC221" s="201"/>
      <c r="DD221" s="201"/>
      <c r="DE221" s="201"/>
      <c r="DF221" s="201"/>
      <c r="DG221" s="201"/>
      <c r="DH221" s="201"/>
      <c r="DI221" s="201"/>
      <c r="DJ221" s="201"/>
      <c r="DK221" s="201"/>
      <c r="DL221" s="201"/>
      <c r="DM221" s="201"/>
      <c r="DN221" s="201"/>
      <c r="DO221" s="374"/>
      <c r="DP221" s="374"/>
      <c r="DQ221" s="374"/>
      <c r="DR221" s="374"/>
      <c r="DS221" s="361"/>
      <c r="DT221" s="375"/>
      <c r="DU221" s="364"/>
      <c r="DV221" s="364"/>
      <c r="DW221" s="364"/>
      <c r="DX221" s="364">
        <v>1</v>
      </c>
      <c r="DY221" s="364">
        <f t="shared" ref="DY221:DY223" si="3135">DV221</f>
        <v>0</v>
      </c>
      <c r="DZ221" s="364">
        <f t="shared" ref="DZ221:DZ223" si="3136">DW221</f>
        <v>0</v>
      </c>
      <c r="EA221" s="364">
        <f t="shared" ref="EA221:EA223" si="3137">DX221</f>
        <v>1</v>
      </c>
      <c r="EB221" s="364">
        <f t="shared" ref="EB221:EB223" si="3138">DY221</f>
        <v>0</v>
      </c>
      <c r="EC221" s="364">
        <f t="shared" ref="EC221:EC223" si="3139">DZ221</f>
        <v>0</v>
      </c>
      <c r="ED221" s="364">
        <f t="shared" ref="ED221:ED223" si="3140">EA221</f>
        <v>1</v>
      </c>
      <c r="EE221" s="364">
        <f t="shared" ref="EE221:EE223" si="3141">EB221</f>
        <v>0</v>
      </c>
      <c r="EF221" s="364">
        <f t="shared" ref="EF221:EF223" si="3142">EC221</f>
        <v>0</v>
      </c>
      <c r="EG221" s="364">
        <f t="shared" ref="EG221:EG223" si="3143">ED221</f>
        <v>1</v>
      </c>
      <c r="EH221" s="364">
        <f t="shared" ref="EH221:EH223" si="3144">EE221</f>
        <v>0</v>
      </c>
      <c r="EI221" s="364">
        <f t="shared" ref="EI221:EI223" si="3145">EF221</f>
        <v>0</v>
      </c>
      <c r="EJ221" s="364">
        <f t="shared" ref="EJ221:EJ223" si="3146">EG221</f>
        <v>1</v>
      </c>
      <c r="EK221" s="364">
        <f t="shared" ref="EK221:EK223" si="3147">EH221</f>
        <v>0</v>
      </c>
      <c r="EL221" s="364">
        <f t="shared" ref="EL221:EL223" si="3148">EI221</f>
        <v>0</v>
      </c>
      <c r="EM221" s="364">
        <f t="shared" ref="EM221:EM223" si="3149">EJ221</f>
        <v>1</v>
      </c>
      <c r="EN221" s="364">
        <f t="shared" ref="EN221:EN223" si="3150">EK221</f>
        <v>0</v>
      </c>
      <c r="EO221" s="364">
        <f t="shared" ref="EO221:EO223" si="3151">EL221</f>
        <v>0</v>
      </c>
      <c r="EP221" s="364">
        <f t="shared" ref="EP221:EP223" si="3152">EM221</f>
        <v>1</v>
      </c>
      <c r="EQ221" s="364">
        <f t="shared" ref="EQ221:EQ223" si="3153">EN221</f>
        <v>0</v>
      </c>
      <c r="ER221" s="364">
        <f t="shared" ref="ER221:ER223" si="3154">EO221</f>
        <v>0</v>
      </c>
      <c r="ES221" s="364">
        <f t="shared" ref="ES221:ES223" si="3155">EP221</f>
        <v>1</v>
      </c>
      <c r="ET221" s="364">
        <f t="shared" ref="ET221:ET223" si="3156">EQ221</f>
        <v>0</v>
      </c>
      <c r="EU221" s="364">
        <f t="shared" ref="EU221:EU223" si="3157">ER221</f>
        <v>0</v>
      </c>
      <c r="EV221" s="364">
        <f t="shared" ref="EV221:EV223" si="3158">ES221</f>
        <v>1</v>
      </c>
      <c r="EW221" s="364">
        <f t="shared" ref="EW221:EW223" si="3159">ET221</f>
        <v>0</v>
      </c>
      <c r="EX221" s="364">
        <f t="shared" ref="EX221:EX223" si="3160">EU221</f>
        <v>0</v>
      </c>
      <c r="EY221" s="364">
        <f t="shared" ref="EY221:EY223" si="3161">EV221</f>
        <v>1</v>
      </c>
      <c r="EZ221" s="364">
        <f t="shared" ref="EZ221:EZ223" si="3162">EW221</f>
        <v>0</v>
      </c>
      <c r="FA221" s="364">
        <f t="shared" ref="FA221:FA223" si="3163">EX221</f>
        <v>0</v>
      </c>
      <c r="FB221" s="364">
        <f t="shared" ref="FB221:FB223" si="3164">EY221</f>
        <v>1</v>
      </c>
      <c r="FC221" s="364">
        <f t="shared" ref="FC221:FC223" si="3165">EZ221</f>
        <v>0</v>
      </c>
      <c r="FD221" s="364">
        <f t="shared" ref="FD221:FD223" si="3166">FA221</f>
        <v>0</v>
      </c>
      <c r="FE221" s="377"/>
      <c r="FF221" s="361"/>
      <c r="FG221" s="361"/>
      <c r="FH221" s="361"/>
      <c r="FI221" s="361"/>
      <c r="FJ221" s="361"/>
      <c r="FK221" s="361"/>
      <c r="FL221" s="361"/>
      <c r="FM221" s="361"/>
      <c r="FN221" s="361"/>
      <c r="FO221" s="361"/>
      <c r="FP221" s="361"/>
      <c r="FQ221" s="361"/>
      <c r="FR221" s="361"/>
      <c r="FS221" s="361"/>
      <c r="FT221" s="361"/>
      <c r="FU221" s="361"/>
      <c r="FV221" s="361"/>
      <c r="FW221" s="361"/>
      <c r="FX221" s="361"/>
      <c r="FY221" s="361"/>
      <c r="FZ221" s="361"/>
      <c r="GA221" s="361"/>
      <c r="GB221" s="361"/>
      <c r="GC221" s="361"/>
      <c r="GD221" s="361"/>
      <c r="GE221" s="361"/>
      <c r="GF221" s="361"/>
      <c r="GG221" s="297"/>
      <c r="GH221" s="297"/>
      <c r="GI221" s="297"/>
      <c r="GJ221" s="297"/>
      <c r="GK221" s="297"/>
      <c r="GL221" s="297"/>
      <c r="GM221" s="297"/>
      <c r="GN221" s="297"/>
      <c r="GO221" s="297"/>
      <c r="GP221" s="297"/>
      <c r="GQ221" s="297"/>
      <c r="GR221" s="297"/>
      <c r="GS221" s="297"/>
      <c r="GT221" s="297"/>
      <c r="GU221" s="297"/>
      <c r="GV221" s="297"/>
      <c r="GW221" s="297"/>
      <c r="GX221" s="297"/>
      <c r="GY221" s="297"/>
      <c r="GZ221" s="297"/>
      <c r="HA221" s="297"/>
      <c r="HB221" s="297"/>
      <c r="HC221" s="297"/>
    </row>
    <row r="222" spans="1:211" s="347" customFormat="1" ht="15" customHeight="1" thickTop="1" x14ac:dyDescent="0.2">
      <c r="A222" s="192">
        <f>SWDATA!O207</f>
        <v>0</v>
      </c>
      <c r="B222" s="192">
        <f>SWDATA!M207</f>
        <v>0</v>
      </c>
      <c r="C222" s="201">
        <f>IF(AND(SWDATA!M207=1,SWDATA!Q207="promotions"),SWDATA!P207,0)</f>
        <v>0</v>
      </c>
      <c r="D222" s="200">
        <f>ROW(SWDATA!M207)</f>
        <v>207</v>
      </c>
      <c r="E222" s="202">
        <f t="shared" ref="E222:E225" si="3167">B222</f>
        <v>0</v>
      </c>
      <c r="F222" s="203">
        <f t="shared" si="3086"/>
        <v>1</v>
      </c>
      <c r="G222" s="192" t="str">
        <f t="shared" si="3087"/>
        <v/>
      </c>
      <c r="H222" s="204"/>
      <c r="I222" s="382"/>
      <c r="J222" s="237">
        <f t="shared" si="3088"/>
        <v>0</v>
      </c>
      <c r="K222" s="238" t="str">
        <f t="shared" si="3089"/>
        <v/>
      </c>
      <c r="L222" s="338"/>
      <c r="M222" s="341"/>
      <c r="N222" s="336" t="str">
        <f>IF(LEN(SWDATA!F207)=0,"",N221)</f>
        <v/>
      </c>
      <c r="O222" s="295" t="str">
        <f>IF(LEN(SWDATA!G207)=0,"",O221)</f>
        <v/>
      </c>
      <c r="P222" s="296" t="str">
        <f>IF(LEN(SWDATA!C207)=0,"",SWDATA!C207)</f>
        <v/>
      </c>
      <c r="Q222" s="310" t="str">
        <f t="shared" si="3049"/>
        <v/>
      </c>
      <c r="R222" s="223" t="s">
        <v>261</v>
      </c>
      <c r="S222" s="224" t="s">
        <v>485</v>
      </c>
      <c r="T222" s="224"/>
      <c r="U222" s="264" t="s">
        <v>581</v>
      </c>
      <c r="V222" s="205" t="s">
        <v>221</v>
      </c>
      <c r="W222" s="265">
        <f>IF(OR(Is_Loading,LEN($A222)=0),"",SWDATA!P207)</f>
        <v>0</v>
      </c>
      <c r="X222" s="266">
        <f>IF(OR(Is_Loading,LEN($A222)=0),"",SWDATA!Q207)</f>
        <v>0</v>
      </c>
      <c r="Y222" s="266">
        <f>IF(OR(Is_Loading,LEN($A222)=0),"",SWDATA!R207)</f>
        <v>0</v>
      </c>
      <c r="Z222" s="265" t="str">
        <f t="shared" ref="Z222" si="3168">IF($A222=0,"",CHOOSE($F222,SUM(W222:Y222),SUM(W222:Y222)/3,Y222))</f>
        <v/>
      </c>
      <c r="AA222" s="265">
        <f>IF(OR(Is_Loading,LEN($A222)=0),"",SWDATA!T207)</f>
        <v>0</v>
      </c>
      <c r="AB222" s="266">
        <f>IF(OR(Is_Loading,LEN($A222)=0),"",SWDATA!U207)</f>
        <v>0</v>
      </c>
      <c r="AC222" s="266">
        <f>IF(OR(Is_Loading,LEN($A222)=0),"",SWDATA!V207)</f>
        <v>0</v>
      </c>
      <c r="AD222" s="265" t="str">
        <f t="shared" si="3091"/>
        <v/>
      </c>
      <c r="AE222" s="265">
        <f>IF(OR(Is_Loading,LEN($A222)=0),"",SWDATA!X207)</f>
        <v>0</v>
      </c>
      <c r="AF222" s="266">
        <f>IF(OR(Is_Loading,LEN($A222)=0),"",SWDATA!Y207)</f>
        <v>0</v>
      </c>
      <c r="AG222" s="266">
        <f>IF(OR(Is_Loading,LEN($A222)=0),"",SWDATA!Z207)</f>
        <v>0</v>
      </c>
      <c r="AH222" s="265" t="str">
        <f t="shared" si="3092"/>
        <v/>
      </c>
      <c r="AI222" s="265">
        <f>IF(OR(Is_Loading,LEN($A222)=0),"",SWDATA!AB207)</f>
        <v>0</v>
      </c>
      <c r="AJ222" s="266">
        <f>IF(OR(Is_Loading,LEN($A222)=0),"",SWDATA!AC207)</f>
        <v>0</v>
      </c>
      <c r="AK222" s="266">
        <f>IF(OR(Is_Loading,LEN($A222)=0),"",SWDATA!AD207)</f>
        <v>0</v>
      </c>
      <c r="AL222" s="265" t="str">
        <f t="shared" si="3093"/>
        <v/>
      </c>
      <c r="AM222" s="265">
        <f>IF(OR(Is_Loading,LEN($A222)=0),"",SWDATA!AF207)</f>
        <v>0</v>
      </c>
      <c r="AN222" s="266">
        <f>IF(OR(Is_Loading,LEN($A222)=0),"",SWDATA!AG207)</f>
        <v>0</v>
      </c>
      <c r="AO222" s="320">
        <f>IF(OR(Is_Loading,LEN($A222)=0),"",SWDATA!AH207)</f>
        <v>0</v>
      </c>
      <c r="AP222" s="317" t="str">
        <f t="shared" si="3094"/>
        <v/>
      </c>
      <c r="AQ222" s="265">
        <f>IF(OR(Is_Loading,LEN($A222)=0),"",SWDATA!AJ207)</f>
        <v>0</v>
      </c>
      <c r="AR222" s="266">
        <f>IF(OR(Is_Loading,LEN($A222)=0),"",SWDATA!AK207)</f>
        <v>0</v>
      </c>
      <c r="AS222" s="266">
        <f>IF(OR(Is_Loading,LEN($A222)=0),"",SWDATA!AL207)</f>
        <v>0</v>
      </c>
      <c r="AT222" s="265" t="str">
        <f t="shared" si="3095"/>
        <v/>
      </c>
      <c r="AU222" s="265">
        <f>IF(OR(Is_Loading,LEN($A222)=0),"",SWDATA!AN207)</f>
        <v>0</v>
      </c>
      <c r="AV222" s="266">
        <f>IF(OR(Is_Loading,LEN($A222)=0),"",SWDATA!AO207)</f>
        <v>0</v>
      </c>
      <c r="AW222" s="266">
        <f>IF(OR(Is_Loading,LEN($A222)=0),"",SWDATA!AP207)</f>
        <v>0</v>
      </c>
      <c r="AX222" s="265" t="str">
        <f t="shared" si="3096"/>
        <v/>
      </c>
      <c r="AY222" s="265">
        <f>IF(OR(Is_Loading,LEN($A222)=0),"",SWDATA!AR207)</f>
        <v>0</v>
      </c>
      <c r="AZ222" s="266">
        <f>IF(OR(Is_Loading,LEN($A222)=0),"",SWDATA!AS207)</f>
        <v>0</v>
      </c>
      <c r="BA222" s="266">
        <f>IF(OR(Is_Loading,LEN($A222)=0),"",SWDATA!AT207)</f>
        <v>0</v>
      </c>
      <c r="BB222" s="265" t="str">
        <f t="shared" si="3097"/>
        <v/>
      </c>
      <c r="BC222" s="265">
        <f>IF(OR(Is_Loading,LEN($A222)=0),"",SWDATA!AV207)</f>
        <v>0</v>
      </c>
      <c r="BD222" s="266">
        <f>IF(OR(Is_Loading,LEN($A222)=0),"",SWDATA!AW207)</f>
        <v>0</v>
      </c>
      <c r="BE222" s="320">
        <f>IF(OR(Is_Loading,LEN($A222)=0),"",SWDATA!AX207)</f>
        <v>0</v>
      </c>
      <c r="BF222" s="317" t="str">
        <f t="shared" si="3098"/>
        <v/>
      </c>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s="201"/>
      <c r="CO222" s="201"/>
      <c r="CP222" s="201"/>
      <c r="CQ222" s="201"/>
      <c r="CR222" s="201"/>
      <c r="CS222" s="201"/>
      <c r="CT222" s="201"/>
      <c r="CU222" s="201"/>
      <c r="CV222" s="201"/>
      <c r="CW222" s="201"/>
      <c r="CX222" s="201"/>
      <c r="CY222" s="201"/>
      <c r="CZ222" s="201"/>
      <c r="DA222" s="201"/>
      <c r="DB222" s="201"/>
      <c r="DC222" s="201"/>
      <c r="DD222" s="201"/>
      <c r="DE222" s="201"/>
      <c r="DF222" s="201"/>
      <c r="DG222" s="201"/>
      <c r="DH222" s="201"/>
      <c r="DI222" s="201"/>
      <c r="DJ222" s="201"/>
      <c r="DK222" s="201"/>
      <c r="DL222" s="201"/>
      <c r="DM222" s="201"/>
      <c r="DN222" s="201"/>
      <c r="DO222" s="374"/>
      <c r="DP222" s="374"/>
      <c r="DQ222" s="374"/>
      <c r="DR222" s="374"/>
      <c r="DS222" s="361"/>
      <c r="DT222" s="361"/>
      <c r="DU222" s="364"/>
      <c r="DV222" s="364"/>
      <c r="DW222" s="364"/>
      <c r="DX222" s="364">
        <v>1</v>
      </c>
      <c r="DY222" s="364">
        <f t="shared" si="3135"/>
        <v>0</v>
      </c>
      <c r="DZ222" s="364">
        <f t="shared" si="3136"/>
        <v>0</v>
      </c>
      <c r="EA222" s="364">
        <f t="shared" si="3137"/>
        <v>1</v>
      </c>
      <c r="EB222" s="364">
        <f t="shared" si="3138"/>
        <v>0</v>
      </c>
      <c r="EC222" s="364">
        <f t="shared" si="3139"/>
        <v>0</v>
      </c>
      <c r="ED222" s="364">
        <f t="shared" si="3140"/>
        <v>1</v>
      </c>
      <c r="EE222" s="364">
        <f t="shared" si="3141"/>
        <v>0</v>
      </c>
      <c r="EF222" s="364">
        <f t="shared" si="3142"/>
        <v>0</v>
      </c>
      <c r="EG222" s="364">
        <f t="shared" si="3143"/>
        <v>1</v>
      </c>
      <c r="EH222" s="364">
        <f t="shared" si="3144"/>
        <v>0</v>
      </c>
      <c r="EI222" s="364">
        <f t="shared" si="3145"/>
        <v>0</v>
      </c>
      <c r="EJ222" s="364">
        <f t="shared" si="3146"/>
        <v>1</v>
      </c>
      <c r="EK222" s="364">
        <f t="shared" si="3147"/>
        <v>0</v>
      </c>
      <c r="EL222" s="364">
        <f t="shared" si="3148"/>
        <v>0</v>
      </c>
      <c r="EM222" s="364">
        <f t="shared" si="3149"/>
        <v>1</v>
      </c>
      <c r="EN222" s="364">
        <f t="shared" si="3150"/>
        <v>0</v>
      </c>
      <c r="EO222" s="364">
        <f t="shared" si="3151"/>
        <v>0</v>
      </c>
      <c r="EP222" s="364">
        <f t="shared" si="3152"/>
        <v>1</v>
      </c>
      <c r="EQ222" s="364">
        <f t="shared" si="3153"/>
        <v>0</v>
      </c>
      <c r="ER222" s="364">
        <f t="shared" si="3154"/>
        <v>0</v>
      </c>
      <c r="ES222" s="364">
        <f t="shared" si="3155"/>
        <v>1</v>
      </c>
      <c r="ET222" s="364">
        <f t="shared" si="3156"/>
        <v>0</v>
      </c>
      <c r="EU222" s="364">
        <f t="shared" si="3157"/>
        <v>0</v>
      </c>
      <c r="EV222" s="364">
        <f t="shared" si="3158"/>
        <v>1</v>
      </c>
      <c r="EW222" s="364">
        <f t="shared" si="3159"/>
        <v>0</v>
      </c>
      <c r="EX222" s="364">
        <f t="shared" si="3160"/>
        <v>0</v>
      </c>
      <c r="EY222" s="364">
        <f t="shared" si="3161"/>
        <v>1</v>
      </c>
      <c r="EZ222" s="364">
        <f t="shared" si="3162"/>
        <v>0</v>
      </c>
      <c r="FA222" s="364">
        <f t="shared" si="3163"/>
        <v>0</v>
      </c>
      <c r="FB222" s="364">
        <f t="shared" si="3164"/>
        <v>1</v>
      </c>
      <c r="FC222" s="364">
        <f t="shared" si="3165"/>
        <v>0</v>
      </c>
      <c r="FD222" s="364">
        <f t="shared" si="3166"/>
        <v>0</v>
      </c>
      <c r="FE222" s="361"/>
      <c r="FF222" s="361"/>
      <c r="FG222" s="361"/>
      <c r="FH222" s="361"/>
      <c r="FI222" s="361"/>
      <c r="FJ222" s="361"/>
      <c r="FK222" s="361"/>
      <c r="FL222" s="361"/>
      <c r="FM222" s="361"/>
      <c r="FN222" s="361"/>
      <c r="FO222" s="361"/>
      <c r="FP222" s="361"/>
      <c r="FQ222" s="361"/>
      <c r="FR222" s="361"/>
      <c r="FS222" s="361"/>
      <c r="FT222" s="361"/>
      <c r="FU222" s="361"/>
      <c r="FV222" s="361"/>
      <c r="FW222" s="361"/>
      <c r="FX222" s="361"/>
      <c r="FY222" s="361"/>
      <c r="FZ222" s="361"/>
      <c r="GA222" s="361"/>
      <c r="GB222" s="361"/>
      <c r="GC222" s="361"/>
      <c r="GD222" s="361"/>
      <c r="GE222" s="361"/>
      <c r="GF222" s="361"/>
      <c r="GG222" s="297"/>
      <c r="GH222" s="297"/>
      <c r="GI222" s="297"/>
      <c r="GJ222" s="297"/>
      <c r="GK222" s="297"/>
      <c r="GL222" s="297"/>
      <c r="GM222" s="297"/>
      <c r="GN222" s="297"/>
      <c r="GO222" s="297"/>
      <c r="GP222" s="297"/>
      <c r="GQ222" s="297"/>
      <c r="GR222" s="297"/>
      <c r="GS222" s="297"/>
      <c r="GT222" s="297"/>
      <c r="GU222" s="297"/>
      <c r="GV222" s="297"/>
      <c r="GW222" s="297"/>
      <c r="GX222" s="297"/>
      <c r="GY222" s="297"/>
      <c r="GZ222" s="297"/>
    </row>
    <row r="223" spans="1:211" s="390" customFormat="1" ht="15" customHeight="1" thickBot="1" x14ac:dyDescent="0.25">
      <c r="A223" s="389">
        <f>SWDATA!O208</f>
        <v>0</v>
      </c>
      <c r="B223" s="389">
        <f>SWDATA!M208</f>
        <v>0</v>
      </c>
      <c r="C223" s="390">
        <f>IF(AND(SWDATA!M208=1,SWDATA!Q208="promotions"),SWDATA!P208,0)</f>
        <v>0</v>
      </c>
      <c r="D223" s="391">
        <f>ROW(SWDATA!M208)</f>
        <v>208</v>
      </c>
      <c r="E223" s="392">
        <f t="shared" si="3167"/>
        <v>0</v>
      </c>
      <c r="F223" s="393">
        <f t="shared" si="3086"/>
        <v>1</v>
      </c>
      <c r="G223" s="389" t="str">
        <f t="shared" si="3087"/>
        <v/>
      </c>
      <c r="H223" s="394"/>
      <c r="I223" s="395"/>
      <c r="J223" s="396">
        <f t="shared" si="3088"/>
        <v>0</v>
      </c>
      <c r="K223" s="397" t="str">
        <f t="shared" si="3089"/>
        <v/>
      </c>
      <c r="L223" s="398"/>
      <c r="M223" s="399"/>
      <c r="N223" s="400" t="str">
        <f>IF(LEN(SWDATA!F208)=0,"",N222)</f>
        <v/>
      </c>
      <c r="O223" s="401" t="str">
        <f>IF(LEN(SWDATA!G208)=0,"",O222)</f>
        <v/>
      </c>
      <c r="P223" s="402" t="str">
        <f>IF(LEN(SWDATA!C208)=0,"",SWDATA!C208)</f>
        <v/>
      </c>
      <c r="Q223" s="403" t="str">
        <f t="shared" si="3049"/>
        <v/>
      </c>
      <c r="R223" s="404" t="s">
        <v>261</v>
      </c>
      <c r="S223" s="405" t="s">
        <v>485</v>
      </c>
      <c r="T223" s="405"/>
      <c r="U223" s="406" t="s">
        <v>590</v>
      </c>
      <c r="V223" s="407" t="s">
        <v>221</v>
      </c>
      <c r="W223" s="408">
        <f>IF(OR(Is_Loading,LEN($A223)=0),"",SWDATA!P208)</f>
        <v>0</v>
      </c>
      <c r="X223" s="409">
        <f>IF(OR(Is_Loading,LEN($A223)=0),"",SWDATA!Q208)</f>
        <v>0</v>
      </c>
      <c r="Y223" s="409">
        <f>IF(OR(Is_Loading,LEN($A223)=0),"",SWDATA!R208)</f>
        <v>0</v>
      </c>
      <c r="Z223" s="408" t="str">
        <f t="shared" ref="Z223" si="3169">IF($A223=0,"",CHOOSE($F223,SUM(W223:Y223),SUM(W223:Y223)/3,Y223))</f>
        <v/>
      </c>
      <c r="AA223" s="408">
        <f>IF(OR(Is_Loading,LEN($A223)=0),"",SWDATA!T208)</f>
        <v>0</v>
      </c>
      <c r="AB223" s="409">
        <f>IF(OR(Is_Loading,LEN($A223)=0),"",SWDATA!U208)</f>
        <v>0</v>
      </c>
      <c r="AC223" s="409">
        <f>IF(OR(Is_Loading,LEN($A223)=0),"",SWDATA!V208)</f>
        <v>0</v>
      </c>
      <c r="AD223" s="408" t="str">
        <f t="shared" si="3091"/>
        <v/>
      </c>
      <c r="AE223" s="408">
        <f>IF(OR(Is_Loading,LEN($A223)=0),"",SWDATA!X208)</f>
        <v>0</v>
      </c>
      <c r="AF223" s="409">
        <f>IF(OR(Is_Loading,LEN($A223)=0),"",SWDATA!Y208)</f>
        <v>0</v>
      </c>
      <c r="AG223" s="409">
        <f>IF(OR(Is_Loading,LEN($A223)=0),"",SWDATA!Z208)</f>
        <v>0</v>
      </c>
      <c r="AH223" s="408" t="str">
        <f t="shared" si="3092"/>
        <v/>
      </c>
      <c r="AI223" s="408">
        <f>IF(OR(Is_Loading,LEN($A223)=0),"",SWDATA!AB208)</f>
        <v>0</v>
      </c>
      <c r="AJ223" s="409">
        <f>IF(OR(Is_Loading,LEN($A223)=0),"",SWDATA!AC208)</f>
        <v>0</v>
      </c>
      <c r="AK223" s="409">
        <f>IF(OR(Is_Loading,LEN($A223)=0),"",SWDATA!AD208)</f>
        <v>0</v>
      </c>
      <c r="AL223" s="408" t="str">
        <f t="shared" si="3093"/>
        <v/>
      </c>
      <c r="AM223" s="408">
        <f>IF(OR(Is_Loading,LEN($A223)=0),"",SWDATA!AF208)</f>
        <v>0</v>
      </c>
      <c r="AN223" s="409">
        <f>IF(OR(Is_Loading,LEN($A223)=0),"",SWDATA!AG208)</f>
        <v>0</v>
      </c>
      <c r="AO223" s="410">
        <f>IF(OR(Is_Loading,LEN($A223)=0),"",SWDATA!AH208)</f>
        <v>0</v>
      </c>
      <c r="AP223" s="411" t="str">
        <f t="shared" si="3094"/>
        <v/>
      </c>
      <c r="AQ223" s="408">
        <f>IF(OR(Is_Loading,LEN($A223)=0),"",SWDATA!AJ208)</f>
        <v>0</v>
      </c>
      <c r="AR223" s="409">
        <f>IF(OR(Is_Loading,LEN($A223)=0),"",SWDATA!AK208)</f>
        <v>0</v>
      </c>
      <c r="AS223" s="409">
        <f>IF(OR(Is_Loading,LEN($A223)=0),"",SWDATA!AL208)</f>
        <v>0</v>
      </c>
      <c r="AT223" s="408" t="str">
        <f t="shared" si="3095"/>
        <v/>
      </c>
      <c r="AU223" s="408">
        <f>IF(OR(Is_Loading,LEN($A223)=0),"",SWDATA!AN208)</f>
        <v>0</v>
      </c>
      <c r="AV223" s="409">
        <f>IF(OR(Is_Loading,LEN($A223)=0),"",SWDATA!AO208)</f>
        <v>0</v>
      </c>
      <c r="AW223" s="409">
        <f>IF(OR(Is_Loading,LEN($A223)=0),"",SWDATA!AP208)</f>
        <v>0</v>
      </c>
      <c r="AX223" s="408" t="str">
        <f t="shared" si="3096"/>
        <v/>
      </c>
      <c r="AY223" s="408">
        <f>IF(OR(Is_Loading,LEN($A223)=0),"",SWDATA!AR208)</f>
        <v>0</v>
      </c>
      <c r="AZ223" s="409">
        <f>IF(OR(Is_Loading,LEN($A223)=0),"",SWDATA!AS208)</f>
        <v>0</v>
      </c>
      <c r="BA223" s="409">
        <f>IF(OR(Is_Loading,LEN($A223)=0),"",SWDATA!AT208)</f>
        <v>0</v>
      </c>
      <c r="BB223" s="408" t="str">
        <f t="shared" si="3097"/>
        <v/>
      </c>
      <c r="BC223" s="408">
        <f>IF(OR(Is_Loading,LEN($A223)=0),"",SWDATA!AV208)</f>
        <v>0</v>
      </c>
      <c r="BD223" s="409">
        <f>IF(OR(Is_Loading,LEN($A223)=0),"",SWDATA!AW208)</f>
        <v>0</v>
      </c>
      <c r="BE223" s="410">
        <f>IF(OR(Is_Loading,LEN($A223)=0),"",SWDATA!AX208)</f>
        <v>0</v>
      </c>
      <c r="BF223" s="411" t="str">
        <f t="shared" si="3098"/>
        <v/>
      </c>
      <c r="BG223" s="412"/>
      <c r="BH223" s="412"/>
      <c r="BI223" s="412"/>
      <c r="BJ223" s="412"/>
      <c r="BK223" s="412"/>
      <c r="BL223" s="412"/>
      <c r="BM223" s="412"/>
      <c r="BN223" s="412"/>
      <c r="BO223" s="412"/>
      <c r="BP223" s="412"/>
      <c r="BQ223" s="412"/>
      <c r="BR223" s="412"/>
      <c r="BS223" s="412"/>
      <c r="BT223" s="412"/>
      <c r="BU223" s="412"/>
      <c r="BV223" s="412"/>
      <c r="BW223" s="412"/>
      <c r="BX223" s="412"/>
      <c r="BY223" s="412"/>
      <c r="BZ223" s="412"/>
      <c r="CA223" s="412"/>
      <c r="CB223" s="412"/>
      <c r="CC223" s="412"/>
      <c r="CD223" s="412"/>
      <c r="CE223" s="412"/>
      <c r="CF223" s="412"/>
      <c r="CG223" s="412"/>
      <c r="CH223" s="412"/>
      <c r="CI223" s="412"/>
      <c r="CJ223" s="412"/>
      <c r="CK223" s="412"/>
      <c r="CL223" s="412"/>
      <c r="CM223" s="412"/>
      <c r="DO223" s="395"/>
      <c r="DP223" s="395"/>
      <c r="DQ223" s="395"/>
      <c r="DR223" s="395"/>
      <c r="DS223" s="413"/>
      <c r="DT223" s="414"/>
      <c r="DU223" s="415"/>
      <c r="DV223" s="415"/>
      <c r="DW223" s="415"/>
      <c r="DX223" s="415">
        <v>1</v>
      </c>
      <c r="DY223" s="415">
        <f t="shared" si="3135"/>
        <v>0</v>
      </c>
      <c r="DZ223" s="415">
        <f t="shared" si="3136"/>
        <v>0</v>
      </c>
      <c r="EA223" s="415">
        <f t="shared" si="3137"/>
        <v>1</v>
      </c>
      <c r="EB223" s="415">
        <f t="shared" si="3138"/>
        <v>0</v>
      </c>
      <c r="EC223" s="415">
        <f t="shared" si="3139"/>
        <v>0</v>
      </c>
      <c r="ED223" s="415">
        <f t="shared" si="3140"/>
        <v>1</v>
      </c>
      <c r="EE223" s="415">
        <f t="shared" si="3141"/>
        <v>0</v>
      </c>
      <c r="EF223" s="415">
        <f t="shared" si="3142"/>
        <v>0</v>
      </c>
      <c r="EG223" s="415">
        <f t="shared" si="3143"/>
        <v>1</v>
      </c>
      <c r="EH223" s="415">
        <f t="shared" si="3144"/>
        <v>0</v>
      </c>
      <c r="EI223" s="415">
        <f t="shared" si="3145"/>
        <v>0</v>
      </c>
      <c r="EJ223" s="415">
        <f t="shared" si="3146"/>
        <v>1</v>
      </c>
      <c r="EK223" s="415">
        <f t="shared" si="3147"/>
        <v>0</v>
      </c>
      <c r="EL223" s="415">
        <f t="shared" si="3148"/>
        <v>0</v>
      </c>
      <c r="EM223" s="415">
        <f t="shared" si="3149"/>
        <v>1</v>
      </c>
      <c r="EN223" s="415">
        <f t="shared" si="3150"/>
        <v>0</v>
      </c>
      <c r="EO223" s="415">
        <f t="shared" si="3151"/>
        <v>0</v>
      </c>
      <c r="EP223" s="415">
        <f t="shared" si="3152"/>
        <v>1</v>
      </c>
      <c r="EQ223" s="415">
        <f t="shared" si="3153"/>
        <v>0</v>
      </c>
      <c r="ER223" s="415">
        <f t="shared" si="3154"/>
        <v>0</v>
      </c>
      <c r="ES223" s="415">
        <f t="shared" si="3155"/>
        <v>1</v>
      </c>
      <c r="ET223" s="415">
        <f t="shared" si="3156"/>
        <v>0</v>
      </c>
      <c r="EU223" s="415">
        <f t="shared" si="3157"/>
        <v>0</v>
      </c>
      <c r="EV223" s="415">
        <f t="shared" si="3158"/>
        <v>1</v>
      </c>
      <c r="EW223" s="415">
        <f t="shared" si="3159"/>
        <v>0</v>
      </c>
      <c r="EX223" s="415">
        <f t="shared" si="3160"/>
        <v>0</v>
      </c>
      <c r="EY223" s="415">
        <f t="shared" si="3161"/>
        <v>1</v>
      </c>
      <c r="EZ223" s="415">
        <f t="shared" si="3162"/>
        <v>0</v>
      </c>
      <c r="FA223" s="415">
        <f t="shared" si="3163"/>
        <v>0</v>
      </c>
      <c r="FB223" s="415">
        <f t="shared" si="3164"/>
        <v>1</v>
      </c>
      <c r="FC223" s="415">
        <f t="shared" si="3165"/>
        <v>0</v>
      </c>
      <c r="FD223" s="415">
        <f t="shared" si="3166"/>
        <v>0</v>
      </c>
      <c r="FE223" s="416"/>
      <c r="FF223" s="413"/>
      <c r="FG223" s="413"/>
      <c r="FH223" s="413"/>
      <c r="FI223" s="413"/>
      <c r="FJ223" s="413"/>
      <c r="FK223" s="413"/>
      <c r="FL223" s="413"/>
      <c r="FM223" s="413"/>
      <c r="FN223" s="413"/>
      <c r="FO223" s="413"/>
      <c r="FP223" s="413"/>
      <c r="FQ223" s="413"/>
      <c r="FR223" s="413"/>
      <c r="FS223" s="413"/>
      <c r="FT223" s="413"/>
      <c r="FU223" s="413"/>
      <c r="FV223" s="413"/>
      <c r="FW223" s="413"/>
      <c r="FX223" s="413"/>
      <c r="FY223" s="413"/>
      <c r="FZ223" s="413"/>
      <c r="GA223" s="413"/>
      <c r="GB223" s="413"/>
      <c r="GC223" s="413"/>
      <c r="GD223" s="413"/>
      <c r="GE223" s="413"/>
      <c r="GF223" s="413"/>
      <c r="GG223" s="417"/>
      <c r="GH223" s="417"/>
      <c r="GI223" s="417"/>
      <c r="GJ223" s="417"/>
      <c r="GK223" s="417"/>
      <c r="GL223" s="417"/>
      <c r="GM223" s="417"/>
      <c r="GN223" s="417"/>
      <c r="GO223" s="417"/>
      <c r="GP223" s="417"/>
      <c r="GQ223" s="417"/>
      <c r="GR223" s="417"/>
      <c r="GS223" s="417"/>
      <c r="GT223" s="417"/>
      <c r="GU223" s="417"/>
      <c r="GV223" s="417"/>
      <c r="GW223" s="417"/>
      <c r="GX223" s="417"/>
      <c r="GY223" s="417"/>
      <c r="GZ223" s="417"/>
      <c r="HA223" s="417"/>
      <c r="HB223" s="417"/>
      <c r="HC223" s="417"/>
    </row>
    <row r="224" spans="1:211" s="347" customFormat="1" ht="15" customHeight="1" thickTop="1" x14ac:dyDescent="0.2">
      <c r="A224" s="192">
        <f>SWDATA!O209</f>
        <v>0</v>
      </c>
      <c r="B224" s="192">
        <f>SWDATA!M209</f>
        <v>0</v>
      </c>
      <c r="C224" s="201">
        <f>IF(AND(SWDATA!M209=1,SWDATA!Q209="promotions"),SWDATA!P209,0)</f>
        <v>0</v>
      </c>
      <c r="D224" s="200">
        <f>ROW(SWDATA!M209)</f>
        <v>209</v>
      </c>
      <c r="E224" s="202">
        <f t="shared" si="3167"/>
        <v>0</v>
      </c>
      <c r="F224" s="203">
        <f t="shared" si="3086"/>
        <v>1</v>
      </c>
      <c r="G224" s="192" t="str">
        <f t="shared" si="3087"/>
        <v/>
      </c>
      <c r="H224" s="311"/>
      <c r="I224" s="382"/>
      <c r="J224" s="237">
        <f t="shared" si="3088"/>
        <v>0</v>
      </c>
      <c r="K224" s="238" t="str">
        <f t="shared" si="3089"/>
        <v/>
      </c>
      <c r="L224" s="338"/>
      <c r="M224" s="340"/>
      <c r="N224" s="335" t="str">
        <f>IF(LEN(SWDATA!F209)=0,"",IF(LEN(SWDATA!G209)=0,"",IF($O$12="ID",MID(SWDATA!G209,FIND("|",SWDATA!G209)+1,FIND("~~",SWDATA!G209)-FIND("|",SWDATA!G209)-1),IF($O$12="Desc",RIGHT(SWDATA!G209,LEN(SWDATA!G209)-FIND("~~",SWDATA!G209)-1),RIGHT(SWDATA!G209,LEN(SWDATA!G209)-FIND("|",SWDATA!G209))))))</f>
        <v/>
      </c>
      <c r="O224" s="239" t="str">
        <f>IF(LEN(SWDATA!G209)=0,"",IF(LEN(SWDATA!H209)=0,"",IF($O$12="ID",MID(SWDATA!H209,FIND("|",SWDATA!H209)+1,FIND("~~",SWDATA!H209)-FIND("|",SWDATA!H209)-1),IF($O$12="Desc",RIGHT(SWDATA!H209,LEN(SWDATA!H209)-FIND("~~",SWDATA!H209)-1),RIGHT(SWDATA!H209,LEN(SWDATA!H209)-FIND("|",SWDATA!H209))))))</f>
        <v/>
      </c>
      <c r="P224" s="252" t="str">
        <f>IF(LEN(SWDATA!C209)=0,"",SWDATA!C209)</f>
        <v/>
      </c>
      <c r="Q224" s="310" t="str">
        <f t="shared" si="3049"/>
        <v/>
      </c>
      <c r="R224" s="223" t="s">
        <v>261</v>
      </c>
      <c r="S224" s="224" t="s">
        <v>485</v>
      </c>
      <c r="T224" s="224"/>
      <c r="U224" s="263" t="s">
        <v>583</v>
      </c>
      <c r="V224" s="205" t="s">
        <v>221</v>
      </c>
      <c r="W224" s="265">
        <f>IF(OR(Is_Loading,LEN($A224)=0),"",SWDATA!P209)</f>
        <v>0</v>
      </c>
      <c r="X224" s="266">
        <f>IF(OR(Is_Loading,LEN($A224)=0),"",SWDATA!Q209)</f>
        <v>0</v>
      </c>
      <c r="Y224" s="266">
        <f>IF(OR(Is_Loading,LEN($A224)=0),"",SWDATA!R209)</f>
        <v>0</v>
      </c>
      <c r="Z224" s="265" t="str">
        <f t="shared" ref="Z224" si="3170">IF($A224=0,"",CHOOSE($F224,SUM(W224:Y224),SUM(W224:Y224)/3,Y224))</f>
        <v/>
      </c>
      <c r="AA224" s="265">
        <f>IF(OR(Is_Loading,LEN($A224)=0),"",SWDATA!T209)</f>
        <v>0</v>
      </c>
      <c r="AB224" s="266">
        <f>IF(OR(Is_Loading,LEN($A224)=0),"",SWDATA!U209)</f>
        <v>0</v>
      </c>
      <c r="AC224" s="266">
        <f>IF(OR(Is_Loading,LEN($A224)=0),"",SWDATA!V209)</f>
        <v>0</v>
      </c>
      <c r="AD224" s="265" t="str">
        <f t="shared" si="3091"/>
        <v/>
      </c>
      <c r="AE224" s="265">
        <f>IF(OR(Is_Loading,LEN($A224)=0),"",SWDATA!X209)</f>
        <v>0</v>
      </c>
      <c r="AF224" s="266">
        <f>IF(OR(Is_Loading,LEN($A224)=0),"",SWDATA!Y209)</f>
        <v>0</v>
      </c>
      <c r="AG224" s="266">
        <f>IF(OR(Is_Loading,LEN($A224)=0),"",SWDATA!Z209)</f>
        <v>0</v>
      </c>
      <c r="AH224" s="265" t="str">
        <f t="shared" si="3092"/>
        <v/>
      </c>
      <c r="AI224" s="265">
        <f>IF(OR(Is_Loading,LEN($A224)=0),"",SWDATA!AB209)</f>
        <v>0</v>
      </c>
      <c r="AJ224" s="266">
        <f>IF(OR(Is_Loading,LEN($A224)=0),"",SWDATA!AC209)</f>
        <v>0</v>
      </c>
      <c r="AK224" s="266">
        <f>IF(OR(Is_Loading,LEN($A224)=0),"",SWDATA!AD209)</f>
        <v>0</v>
      </c>
      <c r="AL224" s="265" t="str">
        <f t="shared" si="3093"/>
        <v/>
      </c>
      <c r="AM224" s="265">
        <f>IF(OR(Is_Loading,LEN($A224)=0),"",SWDATA!AF209)</f>
        <v>0</v>
      </c>
      <c r="AN224" s="266">
        <f>IF(OR(Is_Loading,LEN($A224)=0),"",SWDATA!AG209)</f>
        <v>0</v>
      </c>
      <c r="AO224" s="320">
        <f>IF(OR(Is_Loading,LEN($A224)=0),"",SWDATA!AH209)</f>
        <v>0</v>
      </c>
      <c r="AP224" s="317" t="str">
        <f t="shared" si="3094"/>
        <v/>
      </c>
      <c r="AQ224" s="265">
        <f>IF(OR(Is_Loading,LEN($A224)=0),"",SWDATA!AJ209)</f>
        <v>0</v>
      </c>
      <c r="AR224" s="266">
        <f>IF(OR(Is_Loading,LEN($A224)=0),"",SWDATA!AK209)</f>
        <v>0</v>
      </c>
      <c r="AS224" s="266">
        <f>IF(OR(Is_Loading,LEN($A224)=0),"",SWDATA!AL209)</f>
        <v>0</v>
      </c>
      <c r="AT224" s="265" t="str">
        <f t="shared" si="3095"/>
        <v/>
      </c>
      <c r="AU224" s="265">
        <f>IF(OR(Is_Loading,LEN($A224)=0),"",SWDATA!AN209)</f>
        <v>0</v>
      </c>
      <c r="AV224" s="266">
        <f>IF(OR(Is_Loading,LEN($A224)=0),"",SWDATA!AO209)</f>
        <v>0</v>
      </c>
      <c r="AW224" s="266">
        <f>IF(OR(Is_Loading,LEN($A224)=0),"",SWDATA!AP209)</f>
        <v>0</v>
      </c>
      <c r="AX224" s="265" t="str">
        <f t="shared" si="3096"/>
        <v/>
      </c>
      <c r="AY224" s="265">
        <f>IF(OR(Is_Loading,LEN($A224)=0),"",SWDATA!AR209)</f>
        <v>0</v>
      </c>
      <c r="AZ224" s="266">
        <f>IF(OR(Is_Loading,LEN($A224)=0),"",SWDATA!AS209)</f>
        <v>0</v>
      </c>
      <c r="BA224" s="266">
        <f>IF(OR(Is_Loading,LEN($A224)=0),"",SWDATA!AT209)</f>
        <v>0</v>
      </c>
      <c r="BB224" s="265" t="str">
        <f t="shared" si="3097"/>
        <v/>
      </c>
      <c r="BC224" s="265">
        <f>IF(OR(Is_Loading,LEN($A224)=0),"",SWDATA!AV209)</f>
        <v>0</v>
      </c>
      <c r="BD224" s="266">
        <f>IF(OR(Is_Loading,LEN($A224)=0),"",SWDATA!AW209)</f>
        <v>0</v>
      </c>
      <c r="BE224" s="320">
        <f>IF(OR(Is_Loading,LEN($A224)=0),"",SWDATA!AX209)</f>
        <v>0</v>
      </c>
      <c r="BF224" s="317" t="str">
        <f t="shared" si="3098"/>
        <v/>
      </c>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s="201"/>
      <c r="CO224" s="201"/>
      <c r="CP224" s="201"/>
      <c r="CQ224" s="201"/>
      <c r="CR224" s="201"/>
      <c r="CS224" s="201"/>
      <c r="CT224" s="201"/>
      <c r="CU224" s="201"/>
      <c r="CV224" s="201"/>
      <c r="CW224" s="201"/>
      <c r="CX224" s="201"/>
      <c r="CY224" s="201"/>
      <c r="CZ224" s="201"/>
      <c r="DA224" s="201"/>
      <c r="DB224" s="201"/>
      <c r="DC224" s="201"/>
      <c r="DD224" s="201"/>
      <c r="DE224" s="201"/>
      <c r="DF224" s="201"/>
      <c r="DG224" s="201"/>
      <c r="DH224" s="201"/>
      <c r="DI224" s="201"/>
      <c r="DJ224" s="201"/>
      <c r="DK224" s="201"/>
      <c r="DL224" s="201"/>
      <c r="DM224" s="201"/>
      <c r="DN224" s="201"/>
      <c r="DO224" s="374"/>
      <c r="DP224" s="374"/>
      <c r="DQ224" s="374"/>
      <c r="DR224" s="374"/>
      <c r="DS224" s="361"/>
      <c r="DT224" s="375"/>
      <c r="DU224" s="364"/>
      <c r="DV224" s="364"/>
      <c r="DW224" s="364"/>
      <c r="DX224" s="364"/>
      <c r="DY224" s="364"/>
      <c r="DZ224" s="364"/>
      <c r="EA224" s="364"/>
      <c r="EB224" s="364"/>
      <c r="EC224" s="364"/>
      <c r="ED224" s="364"/>
      <c r="EE224" s="364"/>
      <c r="EF224" s="364"/>
      <c r="EG224" s="364"/>
      <c r="EH224" s="364"/>
      <c r="EI224" s="364"/>
      <c r="EJ224" s="364"/>
      <c r="EK224" s="364"/>
      <c r="EL224" s="364"/>
      <c r="EM224" s="364"/>
      <c r="EN224" s="364"/>
      <c r="EO224" s="364"/>
      <c r="EP224" s="364"/>
      <c r="EQ224" s="364"/>
      <c r="ER224" s="364"/>
      <c r="ES224" s="364"/>
      <c r="ET224" s="364"/>
      <c r="EU224" s="364"/>
      <c r="EV224" s="364"/>
      <c r="EW224" s="364"/>
      <c r="EX224" s="364"/>
      <c r="EY224" s="364"/>
      <c r="EZ224" s="364"/>
      <c r="FA224" s="364"/>
      <c r="FB224" s="364"/>
      <c r="FC224" s="364"/>
      <c r="FD224" s="364"/>
      <c r="FE224" s="377"/>
      <c r="FF224" s="361"/>
      <c r="FG224" s="361"/>
      <c r="FH224" s="361"/>
      <c r="FI224" s="361"/>
      <c r="FJ224" s="361"/>
      <c r="FK224" s="361"/>
      <c r="FL224" s="361"/>
      <c r="FM224" s="361"/>
      <c r="FN224" s="361"/>
      <c r="FO224" s="361"/>
      <c r="FP224" s="361"/>
      <c r="FQ224" s="361"/>
      <c r="FR224" s="361"/>
      <c r="FS224" s="361"/>
      <c r="FT224" s="361"/>
      <c r="FU224" s="361"/>
      <c r="FV224" s="361"/>
      <c r="FW224" s="361"/>
      <c r="FX224" s="361"/>
      <c r="FY224" s="361"/>
      <c r="FZ224" s="361"/>
      <c r="GA224" s="361"/>
      <c r="GB224" s="361"/>
      <c r="GC224" s="361"/>
      <c r="GD224" s="361"/>
      <c r="GE224" s="361"/>
      <c r="GF224" s="361"/>
      <c r="GG224" s="297"/>
      <c r="GH224" s="297"/>
      <c r="GI224" s="297"/>
      <c r="GJ224" s="297"/>
      <c r="GK224" s="297"/>
      <c r="GL224" s="297"/>
      <c r="GM224" s="297"/>
      <c r="GN224" s="297"/>
      <c r="GO224" s="297"/>
      <c r="GP224" s="297"/>
      <c r="GQ224" s="297"/>
      <c r="GR224" s="297"/>
      <c r="GS224" s="297"/>
      <c r="GT224" s="297"/>
      <c r="GU224" s="297"/>
      <c r="GV224" s="297"/>
      <c r="GW224" s="297"/>
      <c r="GX224" s="297"/>
      <c r="GY224" s="297"/>
      <c r="GZ224" s="297"/>
      <c r="HA224" s="297"/>
      <c r="HB224" s="297"/>
      <c r="HC224" s="297"/>
    </row>
    <row r="225" spans="1:211" s="347" customFormat="1" ht="15" customHeight="1" x14ac:dyDescent="0.2">
      <c r="A225" s="192">
        <f>SWDATA!O210</f>
        <v>0</v>
      </c>
      <c r="B225" s="192">
        <f>SWDATA!M210</f>
        <v>0</v>
      </c>
      <c r="C225" s="201">
        <f>IF(AND(SWDATA!M210=1,SWDATA!Q210="promotions"),SWDATA!P210,0)</f>
        <v>0</v>
      </c>
      <c r="D225" s="200">
        <f>ROW(SWDATA!M210)</f>
        <v>210</v>
      </c>
      <c r="E225" s="202">
        <f t="shared" si="3167"/>
        <v>0</v>
      </c>
      <c r="F225" s="203">
        <f t="shared" si="3086"/>
        <v>1</v>
      </c>
      <c r="G225" s="192" t="str">
        <f t="shared" si="3087"/>
        <v/>
      </c>
      <c r="H225" s="204"/>
      <c r="I225" s="382"/>
      <c r="J225" s="237">
        <f t="shared" si="3088"/>
        <v>0</v>
      </c>
      <c r="K225" s="238" t="str">
        <f t="shared" si="3089"/>
        <v/>
      </c>
      <c r="L225" s="338"/>
      <c r="M225" s="341"/>
      <c r="N225" s="336" t="str">
        <f>IF(LEN(SWDATA!F210)=0,"",N224)</f>
        <v/>
      </c>
      <c r="O225" s="295" t="str">
        <f>IF(LEN(SWDATA!G210)=0,"",O224)</f>
        <v/>
      </c>
      <c r="P225" s="296" t="str">
        <f>IF(LEN(SWDATA!C210)=0,"",SWDATA!C210)</f>
        <v/>
      </c>
      <c r="Q225" s="310" t="str">
        <f t="shared" si="3049"/>
        <v/>
      </c>
      <c r="R225" s="223" t="s">
        <v>261</v>
      </c>
      <c r="S225" s="224" t="s">
        <v>485</v>
      </c>
      <c r="T225" s="224"/>
      <c r="U225" s="264" t="s">
        <v>580</v>
      </c>
      <c r="V225" s="205" t="s">
        <v>221</v>
      </c>
      <c r="W225" s="265">
        <f>IF(OR(Is_Loading,LEN($A225)=0),"",SWDATA!P210)</f>
        <v>0</v>
      </c>
      <c r="X225" s="266">
        <f>IF(OR(Is_Loading,LEN($A225)=0),"",SWDATA!Q210)</f>
        <v>0</v>
      </c>
      <c r="Y225" s="266">
        <f>IF(OR(Is_Loading,LEN($A225)=0),"",SWDATA!R210)</f>
        <v>0</v>
      </c>
      <c r="Z225" s="265" t="str">
        <f t="shared" ref="Z225:Z226" si="3171">IF($A225=0,"",CHOOSE($F225,SUM(W225:Y225),SUM(W225:Y225)/3,Y225))</f>
        <v/>
      </c>
      <c r="AA225" s="265">
        <f>IF(OR(Is_Loading,LEN($A225)=0),"",SWDATA!T210)</f>
        <v>0</v>
      </c>
      <c r="AB225" s="266">
        <f>IF(OR(Is_Loading,LEN($A225)=0),"",SWDATA!U210)</f>
        <v>0</v>
      </c>
      <c r="AC225" s="266">
        <f>IF(OR(Is_Loading,LEN($A225)=0),"",SWDATA!V210)</f>
        <v>0</v>
      </c>
      <c r="AD225" s="265" t="str">
        <f t="shared" si="3091"/>
        <v/>
      </c>
      <c r="AE225" s="265">
        <f>IF(OR(Is_Loading,LEN($A225)=0),"",SWDATA!X210)</f>
        <v>0</v>
      </c>
      <c r="AF225" s="266">
        <f>IF(OR(Is_Loading,LEN($A225)=0),"",SWDATA!Y210)</f>
        <v>0</v>
      </c>
      <c r="AG225" s="266">
        <f>IF(OR(Is_Loading,LEN($A225)=0),"",SWDATA!Z210)</f>
        <v>0</v>
      </c>
      <c r="AH225" s="265" t="str">
        <f t="shared" si="3092"/>
        <v/>
      </c>
      <c r="AI225" s="265">
        <f>IF(OR(Is_Loading,LEN($A225)=0),"",SWDATA!AB210)</f>
        <v>0</v>
      </c>
      <c r="AJ225" s="266">
        <f>IF(OR(Is_Loading,LEN($A225)=0),"",SWDATA!AC210)</f>
        <v>0</v>
      </c>
      <c r="AK225" s="266">
        <f>IF(OR(Is_Loading,LEN($A225)=0),"",SWDATA!AD210)</f>
        <v>0</v>
      </c>
      <c r="AL225" s="265" t="str">
        <f t="shared" si="3093"/>
        <v/>
      </c>
      <c r="AM225" s="265">
        <f>IF(OR(Is_Loading,LEN($A225)=0),"",SWDATA!AF210)</f>
        <v>0</v>
      </c>
      <c r="AN225" s="266">
        <f>IF(OR(Is_Loading,LEN($A225)=0),"",SWDATA!AG210)</f>
        <v>0</v>
      </c>
      <c r="AO225" s="320">
        <f>IF(OR(Is_Loading,LEN($A225)=0),"",SWDATA!AH210)</f>
        <v>0</v>
      </c>
      <c r="AP225" s="317" t="str">
        <f t="shared" si="3094"/>
        <v/>
      </c>
      <c r="AQ225" s="265">
        <f>IF(OR(Is_Loading,LEN($A225)=0),"",SWDATA!AJ210)</f>
        <v>0</v>
      </c>
      <c r="AR225" s="266">
        <f>IF(OR(Is_Loading,LEN($A225)=0),"",SWDATA!AK210)</f>
        <v>0</v>
      </c>
      <c r="AS225" s="266">
        <f>IF(OR(Is_Loading,LEN($A225)=0),"",SWDATA!AL210)</f>
        <v>0</v>
      </c>
      <c r="AT225" s="265" t="str">
        <f t="shared" si="3095"/>
        <v/>
      </c>
      <c r="AU225" s="265">
        <f>IF(OR(Is_Loading,LEN($A225)=0),"",SWDATA!AN210)</f>
        <v>0</v>
      </c>
      <c r="AV225" s="266">
        <f>IF(OR(Is_Loading,LEN($A225)=0),"",SWDATA!AO210)</f>
        <v>0</v>
      </c>
      <c r="AW225" s="266">
        <f>IF(OR(Is_Loading,LEN($A225)=0),"",SWDATA!AP210)</f>
        <v>0</v>
      </c>
      <c r="AX225" s="265" t="str">
        <f t="shared" si="3096"/>
        <v/>
      </c>
      <c r="AY225" s="265">
        <f>IF(OR(Is_Loading,LEN($A225)=0),"",SWDATA!AR210)</f>
        <v>0</v>
      </c>
      <c r="AZ225" s="266">
        <f>IF(OR(Is_Loading,LEN($A225)=0),"",SWDATA!AS210)</f>
        <v>0</v>
      </c>
      <c r="BA225" s="266">
        <f>IF(OR(Is_Loading,LEN($A225)=0),"",SWDATA!AT210)</f>
        <v>0</v>
      </c>
      <c r="BB225" s="265" t="str">
        <f t="shared" si="3097"/>
        <v/>
      </c>
      <c r="BC225" s="265">
        <f>IF(OR(Is_Loading,LEN($A225)=0),"",SWDATA!AV210)</f>
        <v>0</v>
      </c>
      <c r="BD225" s="266">
        <f>IF(OR(Is_Loading,LEN($A225)=0),"",SWDATA!AW210)</f>
        <v>0</v>
      </c>
      <c r="BE225" s="320">
        <f>IF(OR(Is_Loading,LEN($A225)=0),"",SWDATA!AX210)</f>
        <v>0</v>
      </c>
      <c r="BF225" s="317" t="str">
        <f t="shared" si="3098"/>
        <v/>
      </c>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s="201"/>
      <c r="CO225" s="201"/>
      <c r="CP225" s="201"/>
      <c r="CQ225" s="201"/>
      <c r="CR225" s="201"/>
      <c r="CS225" s="201"/>
      <c r="CT225" s="201"/>
      <c r="CU225" s="201"/>
      <c r="CV225" s="201"/>
      <c r="CW225" s="201"/>
      <c r="CX225" s="201"/>
      <c r="CY225" s="201"/>
      <c r="CZ225" s="201"/>
      <c r="DA225" s="201"/>
      <c r="DB225" s="201"/>
      <c r="DC225" s="201"/>
      <c r="DD225" s="201"/>
      <c r="DE225" s="201"/>
      <c r="DF225" s="201"/>
      <c r="DG225" s="201"/>
      <c r="DH225" s="201"/>
      <c r="DI225" s="201"/>
      <c r="DJ225" s="201"/>
      <c r="DK225" s="201"/>
      <c r="DL225" s="201"/>
      <c r="DM225" s="201"/>
      <c r="DN225" s="201"/>
      <c r="DO225" s="374"/>
      <c r="DP225" s="374"/>
      <c r="DQ225" s="374"/>
      <c r="DR225" s="374"/>
      <c r="DS225" s="361"/>
      <c r="DT225" s="361"/>
      <c r="DU225" s="364">
        <f t="shared" ref="DU225" si="3172">COLUMN(W223)</f>
        <v>23</v>
      </c>
      <c r="DV225" s="364">
        <f t="shared" ref="DV225" si="3173">SUM(DU225)+DV226+1</f>
        <v>24</v>
      </c>
      <c r="DW225" s="364">
        <f t="shared" ref="DW225" si="3174">SUM(DV225)+DW226+1</f>
        <v>25</v>
      </c>
      <c r="DX225" s="364">
        <f t="shared" ref="DX225" si="3175">SUM(DW225)+DX226+1</f>
        <v>27</v>
      </c>
      <c r="DY225" s="364">
        <f t="shared" ref="DY225" si="3176">SUM(DX225)+DY226+1</f>
        <v>28</v>
      </c>
      <c r="DZ225" s="364">
        <f t="shared" ref="DZ225" si="3177">SUM(DY225)+DZ226+1</f>
        <v>29</v>
      </c>
      <c r="EA225" s="364">
        <f t="shared" ref="EA225" si="3178">SUM(DZ225)+EA226+1</f>
        <v>31</v>
      </c>
      <c r="EB225" s="364">
        <f t="shared" ref="EB225" si="3179">SUM(EA225)+EB226+1</f>
        <v>32</v>
      </c>
      <c r="EC225" s="364">
        <f t="shared" ref="EC225" si="3180">SUM(EB225)+EC226+1</f>
        <v>33</v>
      </c>
      <c r="ED225" s="364">
        <f t="shared" ref="ED225" si="3181">SUM(EC225)+ED226+1</f>
        <v>35</v>
      </c>
      <c r="EE225" s="364">
        <f t="shared" ref="EE225" si="3182">SUM(ED225)+EE226+1</f>
        <v>36</v>
      </c>
      <c r="EF225" s="364">
        <f t="shared" ref="EF225" si="3183">SUM(EE225)+EF226+1</f>
        <v>37</v>
      </c>
      <c r="EG225" s="364">
        <f t="shared" ref="EG225" si="3184">SUM(EF225)+EG226+1</f>
        <v>39</v>
      </c>
      <c r="EH225" s="364">
        <f t="shared" ref="EH225" si="3185">SUM(EG225)+EH226+1</f>
        <v>40</v>
      </c>
      <c r="EI225" s="364">
        <f t="shared" ref="EI225" si="3186">SUM(EH225)+EI226+1</f>
        <v>41</v>
      </c>
      <c r="EJ225" s="364">
        <f t="shared" ref="EJ225" si="3187">SUM(EI225)+EJ226+1</f>
        <v>43</v>
      </c>
      <c r="EK225" s="364">
        <f t="shared" ref="EK225" si="3188">SUM(EJ225)+EK226+1</f>
        <v>44</v>
      </c>
      <c r="EL225" s="364">
        <f t="shared" ref="EL225" si="3189">SUM(EK225)+EL226+1</f>
        <v>45</v>
      </c>
      <c r="EM225" s="364">
        <f t="shared" ref="EM225" si="3190">SUM(EL225)+EM226+1</f>
        <v>47</v>
      </c>
      <c r="EN225" s="364">
        <f t="shared" ref="EN225" si="3191">SUM(EM225)+EN226+1</f>
        <v>48</v>
      </c>
      <c r="EO225" s="364">
        <f t="shared" ref="EO225" si="3192">SUM(EN225)+EO226+1</f>
        <v>49</v>
      </c>
      <c r="EP225" s="364">
        <f t="shared" ref="EP225" si="3193">SUM(EO225)+EP226+1</f>
        <v>51</v>
      </c>
      <c r="EQ225" s="364">
        <f t="shared" ref="EQ225" si="3194">SUM(EP225)+EQ226+1</f>
        <v>52</v>
      </c>
      <c r="ER225" s="364">
        <f t="shared" ref="ER225" si="3195">SUM(EQ225)+ER226+1</f>
        <v>53</v>
      </c>
      <c r="ES225" s="364">
        <f t="shared" ref="ES225" si="3196">SUM(ER225)+ES226+1</f>
        <v>55</v>
      </c>
      <c r="ET225" s="364">
        <f t="shared" ref="ET225" si="3197">SUM(ES225)+ET226+1</f>
        <v>56</v>
      </c>
      <c r="EU225" s="364">
        <f t="shared" ref="EU225" si="3198">SUM(ET225)+EU226+1</f>
        <v>57</v>
      </c>
      <c r="EV225" s="364">
        <f t="shared" ref="EV225" si="3199">SUM(EU225)+EV226+1</f>
        <v>59</v>
      </c>
      <c r="EW225" s="364">
        <f t="shared" ref="EW225" si="3200">SUM(EV225)+EW226+1</f>
        <v>60</v>
      </c>
      <c r="EX225" s="364">
        <f t="shared" ref="EX225" si="3201">SUM(EW225)+EX226+1</f>
        <v>61</v>
      </c>
      <c r="EY225" s="364">
        <f t="shared" ref="EY225" si="3202">SUM(EX225)+EY226+1</f>
        <v>63</v>
      </c>
      <c r="EZ225" s="364">
        <f t="shared" ref="EZ225" si="3203">SUM(EY225)+EZ226+1</f>
        <v>64</v>
      </c>
      <c r="FA225" s="364">
        <f t="shared" ref="FA225" si="3204">SUM(EZ225)+FA226+1</f>
        <v>65</v>
      </c>
      <c r="FB225" s="364">
        <f t="shared" ref="FB225" si="3205">SUM(FA225)+FB226+1</f>
        <v>67</v>
      </c>
      <c r="FC225" s="364">
        <f t="shared" ref="FC225" si="3206">SUM(FB225)+FC226+1</f>
        <v>68</v>
      </c>
      <c r="FD225" s="364">
        <f t="shared" ref="FD225" si="3207">SUM(FC225)+FD226+1</f>
        <v>69</v>
      </c>
      <c r="FE225" s="361"/>
      <c r="FF225" s="361"/>
      <c r="FG225" s="361"/>
      <c r="FH225" s="361"/>
      <c r="FI225" s="361"/>
      <c r="FJ225" s="361"/>
      <c r="FK225" s="361"/>
      <c r="FL225" s="361"/>
      <c r="FM225" s="361"/>
      <c r="FN225" s="361"/>
      <c r="FO225" s="361"/>
      <c r="FP225" s="361"/>
      <c r="FQ225" s="361"/>
      <c r="FR225" s="361"/>
      <c r="FS225" s="361"/>
      <c r="FT225" s="361"/>
      <c r="FU225" s="361"/>
      <c r="FV225" s="361"/>
      <c r="FW225" s="361"/>
      <c r="FX225" s="361"/>
      <c r="FY225" s="361"/>
      <c r="FZ225" s="361"/>
      <c r="GA225" s="361"/>
      <c r="GB225" s="361"/>
      <c r="GC225" s="361"/>
      <c r="GD225" s="361"/>
      <c r="GE225" s="361"/>
      <c r="GF225" s="361"/>
      <c r="GG225" s="297"/>
      <c r="GH225" s="297"/>
      <c r="GI225" s="297"/>
      <c r="GJ225" s="297"/>
      <c r="GK225" s="297"/>
      <c r="GL225" s="297"/>
      <c r="GM225" s="297"/>
      <c r="GN225" s="297"/>
      <c r="GO225" s="297"/>
      <c r="GP225" s="297"/>
      <c r="GQ225" s="297"/>
      <c r="GR225" s="297"/>
      <c r="GS225" s="297"/>
      <c r="GT225" s="297"/>
      <c r="GU225" s="297"/>
      <c r="GV225" s="297"/>
      <c r="GW225" s="297"/>
      <c r="GX225" s="297"/>
      <c r="GY225" s="297"/>
      <c r="GZ225" s="297"/>
    </row>
    <row r="226" spans="1:211" s="347" customFormat="1" ht="15" customHeight="1" thickBot="1" x14ac:dyDescent="0.25">
      <c r="A226" s="192">
        <f>SWDATA!O211</f>
        <v>0</v>
      </c>
      <c r="B226" s="192">
        <f>SWDATA!M211</f>
        <v>0</v>
      </c>
      <c r="C226" s="201">
        <f>IF(AND(SWDATA!M211=1,SWDATA!Q211="promotions"),SWDATA!P211,0)</f>
        <v>0</v>
      </c>
      <c r="D226" s="200">
        <f>ROW(SWDATA!M211)</f>
        <v>211</v>
      </c>
      <c r="E226" s="202">
        <f ca="1">IF(AND(B226=1,UPPER(HLOOKUP(D226,'Metrics &amp; Attributes View'!$13:$31,19,0))="SBOM"),1,0)</f>
        <v>0</v>
      </c>
      <c r="F226" s="203">
        <f t="shared" si="3086"/>
        <v>1</v>
      </c>
      <c r="G226" s="192" t="str">
        <f t="shared" si="3087"/>
        <v/>
      </c>
      <c r="H226" s="204"/>
      <c r="I226" s="382"/>
      <c r="J226" s="237">
        <f t="shared" si="3088"/>
        <v>0</v>
      </c>
      <c r="K226" s="238" t="str">
        <f t="shared" si="3089"/>
        <v/>
      </c>
      <c r="L226" s="338"/>
      <c r="M226" s="342"/>
      <c r="N226" s="336" t="str">
        <f>IF(LEN(SWDATA!F211)=0,"",N225)</f>
        <v/>
      </c>
      <c r="O226" s="295" t="str">
        <f>IF(LEN(SWDATA!G211)=0,"",O225)</f>
        <v/>
      </c>
      <c r="P226" s="296" t="str">
        <f>IF(LEN(SWDATA!C211)=0,"",SWDATA!C211)</f>
        <v/>
      </c>
      <c r="Q226" s="310" t="str">
        <f t="shared" si="3049"/>
        <v/>
      </c>
      <c r="R226" s="223" t="s">
        <v>262</v>
      </c>
      <c r="S226" s="224" t="s">
        <v>579</v>
      </c>
      <c r="T226" s="224"/>
      <c r="U226" s="263" t="s">
        <v>591</v>
      </c>
      <c r="V226" s="205" t="s">
        <v>221</v>
      </c>
      <c r="W226" s="265">
        <f>IF(OR(Is_Loading,LEN($A226)=0),"",SWDATA!P211)</f>
        <v>0</v>
      </c>
      <c r="X226" s="266">
        <f>IF(OR(Is_Loading,LEN($A226)=0),"",SWDATA!Q211)</f>
        <v>0</v>
      </c>
      <c r="Y226" s="266">
        <f>IF(OR(Is_Loading,LEN($A226)=0),"",SWDATA!R211)</f>
        <v>0</v>
      </c>
      <c r="Z226" s="265" t="str">
        <f t="shared" si="3171"/>
        <v/>
      </c>
      <c r="AA226" s="265">
        <f>IF(OR(Is_Loading,LEN($A226)=0),"",SWDATA!T211)</f>
        <v>0</v>
      </c>
      <c r="AB226" s="266">
        <f>IF(OR(Is_Loading,LEN($A226)=0),"",SWDATA!U211)</f>
        <v>0</v>
      </c>
      <c r="AC226" s="266">
        <f>IF(OR(Is_Loading,LEN($A226)=0),"",SWDATA!V211)</f>
        <v>0</v>
      </c>
      <c r="AD226" s="265" t="str">
        <f t="shared" si="3091"/>
        <v/>
      </c>
      <c r="AE226" s="265">
        <f>IF(OR(Is_Loading,LEN($A226)=0),"",SWDATA!X211)</f>
        <v>0</v>
      </c>
      <c r="AF226" s="266">
        <f>IF(OR(Is_Loading,LEN($A226)=0),"",SWDATA!Y211)</f>
        <v>0</v>
      </c>
      <c r="AG226" s="266">
        <f>IF(OR(Is_Loading,LEN($A226)=0),"",SWDATA!Z211)</f>
        <v>0</v>
      </c>
      <c r="AH226" s="265" t="str">
        <f t="shared" si="3092"/>
        <v/>
      </c>
      <c r="AI226" s="265">
        <f>IF(OR(Is_Loading,LEN($A226)=0),"",SWDATA!AB211)</f>
        <v>0</v>
      </c>
      <c r="AJ226" s="266">
        <f>IF(OR(Is_Loading,LEN($A226)=0),"",SWDATA!AC211)</f>
        <v>0</v>
      </c>
      <c r="AK226" s="266">
        <f>IF(OR(Is_Loading,LEN($A226)=0),"",SWDATA!AD211)</f>
        <v>0</v>
      </c>
      <c r="AL226" s="265" t="str">
        <f t="shared" si="3093"/>
        <v/>
      </c>
      <c r="AM226" s="265">
        <f>IF(OR(Is_Loading,LEN($A226)=0),"",SWDATA!AF211)</f>
        <v>0</v>
      </c>
      <c r="AN226" s="266">
        <f>IF(OR(Is_Loading,LEN($A226)=0),"",SWDATA!AG211)</f>
        <v>0</v>
      </c>
      <c r="AO226" s="320">
        <f>IF(OR(Is_Loading,LEN($A226)=0),"",SWDATA!AH211)</f>
        <v>0</v>
      </c>
      <c r="AP226" s="317" t="str">
        <f t="shared" si="3094"/>
        <v/>
      </c>
      <c r="AQ226" s="265">
        <f>IF(OR(Is_Loading,LEN($A226)=0),"",SWDATA!AJ211)</f>
        <v>0</v>
      </c>
      <c r="AR226" s="266">
        <f>IF(OR(Is_Loading,LEN($A226)=0),"",SWDATA!AK211)</f>
        <v>0</v>
      </c>
      <c r="AS226" s="266">
        <f>IF(OR(Is_Loading,LEN($A226)=0),"",SWDATA!AL211)</f>
        <v>0</v>
      </c>
      <c r="AT226" s="265" t="str">
        <f t="shared" si="3095"/>
        <v/>
      </c>
      <c r="AU226" s="265">
        <f>IF(OR(Is_Loading,LEN($A226)=0),"",SWDATA!AN211)</f>
        <v>0</v>
      </c>
      <c r="AV226" s="266">
        <f>IF(OR(Is_Loading,LEN($A226)=0),"",SWDATA!AO211)</f>
        <v>0</v>
      </c>
      <c r="AW226" s="266">
        <f>IF(OR(Is_Loading,LEN($A226)=0),"",SWDATA!AP211)</f>
        <v>0</v>
      </c>
      <c r="AX226" s="265" t="str">
        <f t="shared" si="3096"/>
        <v/>
      </c>
      <c r="AY226" s="265">
        <f>IF(OR(Is_Loading,LEN($A226)=0),"",SWDATA!AR211)</f>
        <v>0</v>
      </c>
      <c r="AZ226" s="266">
        <f>IF(OR(Is_Loading,LEN($A226)=0),"",SWDATA!AS211)</f>
        <v>0</v>
      </c>
      <c r="BA226" s="266">
        <f>IF(OR(Is_Loading,LEN($A226)=0),"",SWDATA!AT211)</f>
        <v>0</v>
      </c>
      <c r="BB226" s="265" t="str">
        <f t="shared" si="3097"/>
        <v/>
      </c>
      <c r="BC226" s="265">
        <f>IF(OR(Is_Loading,LEN($A226)=0),"",SWDATA!AV211)</f>
        <v>0</v>
      </c>
      <c r="BD226" s="266">
        <f>IF(OR(Is_Loading,LEN($A226)=0),"",SWDATA!AW211)</f>
        <v>0</v>
      </c>
      <c r="BE226" s="320">
        <f>IF(OR(Is_Loading,LEN($A226)=0),"",SWDATA!AX211)</f>
        <v>0</v>
      </c>
      <c r="BF226" s="317" t="str">
        <f t="shared" si="3098"/>
        <v/>
      </c>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s="201"/>
      <c r="CO226" s="201"/>
      <c r="CP226" s="201"/>
      <c r="CQ226" s="201"/>
      <c r="CR226" s="201"/>
      <c r="CS226" s="201"/>
      <c r="CT226" s="201"/>
      <c r="CU226" s="201"/>
      <c r="CV226" s="201"/>
      <c r="CW226" s="201"/>
      <c r="CX226" s="201"/>
      <c r="CY226" s="201"/>
      <c r="CZ226" s="201"/>
      <c r="DA226" s="201"/>
      <c r="DB226" s="201"/>
      <c r="DC226" s="201"/>
      <c r="DD226" s="201"/>
      <c r="DE226" s="201"/>
      <c r="DF226" s="201"/>
      <c r="DG226" s="201"/>
      <c r="DH226" s="201"/>
      <c r="DI226" s="201"/>
      <c r="DJ226" s="201"/>
      <c r="DK226" s="201"/>
      <c r="DL226" s="201"/>
      <c r="DM226" s="201"/>
      <c r="DN226" s="201"/>
      <c r="DO226" s="374"/>
      <c r="DP226" s="374"/>
      <c r="DQ226" s="374"/>
      <c r="DR226" s="374"/>
      <c r="DS226" s="361"/>
      <c r="DT226" s="375"/>
      <c r="DU226" s="364"/>
      <c r="DV226" s="364"/>
      <c r="DW226" s="364"/>
      <c r="DX226" s="364">
        <v>1</v>
      </c>
      <c r="DY226" s="364">
        <f t="shared" ref="DY226:DY228" si="3208">DV226</f>
        <v>0</v>
      </c>
      <c r="DZ226" s="364">
        <f t="shared" ref="DZ226:DZ228" si="3209">DW226</f>
        <v>0</v>
      </c>
      <c r="EA226" s="364">
        <f t="shared" ref="EA226:EA228" si="3210">DX226</f>
        <v>1</v>
      </c>
      <c r="EB226" s="364">
        <f t="shared" ref="EB226:EB228" si="3211">DY226</f>
        <v>0</v>
      </c>
      <c r="EC226" s="364">
        <f t="shared" ref="EC226:EC228" si="3212">DZ226</f>
        <v>0</v>
      </c>
      <c r="ED226" s="364">
        <f t="shared" ref="ED226:ED228" si="3213">EA226</f>
        <v>1</v>
      </c>
      <c r="EE226" s="364">
        <f t="shared" ref="EE226:EE228" si="3214">EB226</f>
        <v>0</v>
      </c>
      <c r="EF226" s="364">
        <f t="shared" ref="EF226:EF228" si="3215">EC226</f>
        <v>0</v>
      </c>
      <c r="EG226" s="364">
        <f t="shared" ref="EG226:EG228" si="3216">ED226</f>
        <v>1</v>
      </c>
      <c r="EH226" s="364">
        <f t="shared" ref="EH226:EH228" si="3217">EE226</f>
        <v>0</v>
      </c>
      <c r="EI226" s="364">
        <f t="shared" ref="EI226:EI228" si="3218">EF226</f>
        <v>0</v>
      </c>
      <c r="EJ226" s="364">
        <f t="shared" ref="EJ226:EJ228" si="3219">EG226</f>
        <v>1</v>
      </c>
      <c r="EK226" s="364">
        <f t="shared" ref="EK226:EK228" si="3220">EH226</f>
        <v>0</v>
      </c>
      <c r="EL226" s="364">
        <f t="shared" ref="EL226:EL228" si="3221">EI226</f>
        <v>0</v>
      </c>
      <c r="EM226" s="364">
        <f t="shared" ref="EM226:EM228" si="3222">EJ226</f>
        <v>1</v>
      </c>
      <c r="EN226" s="364">
        <f t="shared" ref="EN226:EN228" si="3223">EK226</f>
        <v>0</v>
      </c>
      <c r="EO226" s="364">
        <f t="shared" ref="EO226:EO228" si="3224">EL226</f>
        <v>0</v>
      </c>
      <c r="EP226" s="364">
        <f t="shared" ref="EP226:EP228" si="3225">EM226</f>
        <v>1</v>
      </c>
      <c r="EQ226" s="364">
        <f t="shared" ref="EQ226:EQ228" si="3226">EN226</f>
        <v>0</v>
      </c>
      <c r="ER226" s="364">
        <f t="shared" ref="ER226:ER228" si="3227">EO226</f>
        <v>0</v>
      </c>
      <c r="ES226" s="364">
        <f t="shared" ref="ES226:ES228" si="3228">EP226</f>
        <v>1</v>
      </c>
      <c r="ET226" s="364">
        <f t="shared" ref="ET226:ET228" si="3229">EQ226</f>
        <v>0</v>
      </c>
      <c r="EU226" s="364">
        <f t="shared" ref="EU226:EU228" si="3230">ER226</f>
        <v>0</v>
      </c>
      <c r="EV226" s="364">
        <f t="shared" ref="EV226:EV228" si="3231">ES226</f>
        <v>1</v>
      </c>
      <c r="EW226" s="364">
        <f t="shared" ref="EW226:EW228" si="3232">ET226</f>
        <v>0</v>
      </c>
      <c r="EX226" s="364">
        <f t="shared" ref="EX226:EX228" si="3233">EU226</f>
        <v>0</v>
      </c>
      <c r="EY226" s="364">
        <f t="shared" ref="EY226:EY228" si="3234">EV226</f>
        <v>1</v>
      </c>
      <c r="EZ226" s="364">
        <f t="shared" ref="EZ226:EZ228" si="3235">EW226</f>
        <v>0</v>
      </c>
      <c r="FA226" s="364">
        <f t="shared" ref="FA226:FA228" si="3236">EX226</f>
        <v>0</v>
      </c>
      <c r="FB226" s="364">
        <f t="shared" ref="FB226:FB228" si="3237">EY226</f>
        <v>1</v>
      </c>
      <c r="FC226" s="364">
        <f t="shared" ref="FC226:FC228" si="3238">EZ226</f>
        <v>0</v>
      </c>
      <c r="FD226" s="364">
        <f t="shared" ref="FD226:FD228" si="3239">FA226</f>
        <v>0</v>
      </c>
      <c r="FE226" s="377"/>
      <c r="FF226" s="361"/>
      <c r="FG226" s="361"/>
      <c r="FH226" s="361"/>
      <c r="FI226" s="361"/>
      <c r="FJ226" s="361"/>
      <c r="FK226" s="361"/>
      <c r="FL226" s="361"/>
      <c r="FM226" s="361"/>
      <c r="FN226" s="361"/>
      <c r="FO226" s="361"/>
      <c r="FP226" s="361"/>
      <c r="FQ226" s="361"/>
      <c r="FR226" s="361"/>
      <c r="FS226" s="361"/>
      <c r="FT226" s="361"/>
      <c r="FU226" s="361"/>
      <c r="FV226" s="361"/>
      <c r="FW226" s="361"/>
      <c r="FX226" s="361"/>
      <c r="FY226" s="361"/>
      <c r="FZ226" s="361"/>
      <c r="GA226" s="361"/>
      <c r="GB226" s="361"/>
      <c r="GC226" s="361"/>
      <c r="GD226" s="361"/>
      <c r="GE226" s="361"/>
      <c r="GF226" s="361"/>
      <c r="GG226" s="297"/>
      <c r="GH226" s="297"/>
      <c r="GI226" s="297"/>
      <c r="GJ226" s="297"/>
      <c r="GK226" s="297"/>
      <c r="GL226" s="297"/>
      <c r="GM226" s="297"/>
      <c r="GN226" s="297"/>
      <c r="GO226" s="297"/>
      <c r="GP226" s="297"/>
      <c r="GQ226" s="297"/>
      <c r="GR226" s="297"/>
      <c r="GS226" s="297"/>
      <c r="GT226" s="297"/>
      <c r="GU226" s="297"/>
      <c r="GV226" s="297"/>
      <c r="GW226" s="297"/>
      <c r="GX226" s="297"/>
      <c r="GY226" s="297"/>
      <c r="GZ226" s="297"/>
      <c r="HA226" s="297"/>
      <c r="HB226" s="297"/>
      <c r="HC226" s="297"/>
    </row>
    <row r="227" spans="1:211" s="347" customFormat="1" ht="15" customHeight="1" thickTop="1" x14ac:dyDescent="0.2">
      <c r="A227" s="192">
        <f>SWDATA!O212</f>
        <v>0</v>
      </c>
      <c r="B227" s="192">
        <f>SWDATA!M212</f>
        <v>0</v>
      </c>
      <c r="C227" s="201">
        <f>IF(AND(SWDATA!M212=1,SWDATA!Q212="promotions"),SWDATA!P212,0)</f>
        <v>0</v>
      </c>
      <c r="D227" s="200">
        <f>ROW(SWDATA!M212)</f>
        <v>212</v>
      </c>
      <c r="E227" s="202">
        <f t="shared" ref="E227:E230" si="3240">B227</f>
        <v>0</v>
      </c>
      <c r="F227" s="203">
        <f t="shared" si="3086"/>
        <v>1</v>
      </c>
      <c r="G227" s="192" t="str">
        <f t="shared" si="3087"/>
        <v/>
      </c>
      <c r="H227" s="204"/>
      <c r="I227" s="382"/>
      <c r="J227" s="237">
        <f t="shared" si="3088"/>
        <v>0</v>
      </c>
      <c r="K227" s="238" t="str">
        <f t="shared" si="3089"/>
        <v/>
      </c>
      <c r="L227" s="338"/>
      <c r="M227" s="341"/>
      <c r="N227" s="336" t="str">
        <f>IF(LEN(SWDATA!F212)=0,"",N226)</f>
        <v/>
      </c>
      <c r="O227" s="295" t="str">
        <f>IF(LEN(SWDATA!G212)=0,"",O226)</f>
        <v/>
      </c>
      <c r="P227" s="296" t="str">
        <f>IF(LEN(SWDATA!C212)=0,"",SWDATA!C212)</f>
        <v/>
      </c>
      <c r="Q227" s="310" t="str">
        <f t="shared" si="3049"/>
        <v/>
      </c>
      <c r="R227" s="223" t="s">
        <v>261</v>
      </c>
      <c r="S227" s="224" t="s">
        <v>485</v>
      </c>
      <c r="T227" s="224"/>
      <c r="U227" s="264" t="s">
        <v>581</v>
      </c>
      <c r="V227" s="205" t="s">
        <v>221</v>
      </c>
      <c r="W227" s="265">
        <f>IF(OR(Is_Loading,LEN($A227)=0),"",SWDATA!P212)</f>
        <v>0</v>
      </c>
      <c r="X227" s="266">
        <f>IF(OR(Is_Loading,LEN($A227)=0),"",SWDATA!Q212)</f>
        <v>0</v>
      </c>
      <c r="Y227" s="266">
        <f>IF(OR(Is_Loading,LEN($A227)=0),"",SWDATA!R212)</f>
        <v>0</v>
      </c>
      <c r="Z227" s="265" t="str">
        <f t="shared" ref="Z227" si="3241">IF($A227=0,"",CHOOSE($F227,SUM(W227:Y227),SUM(W227:Y227)/3,Y227))</f>
        <v/>
      </c>
      <c r="AA227" s="265">
        <f>IF(OR(Is_Loading,LEN($A227)=0),"",SWDATA!T212)</f>
        <v>0</v>
      </c>
      <c r="AB227" s="266">
        <f>IF(OR(Is_Loading,LEN($A227)=0),"",SWDATA!U212)</f>
        <v>0</v>
      </c>
      <c r="AC227" s="266">
        <f>IF(OR(Is_Loading,LEN($A227)=0),"",SWDATA!V212)</f>
        <v>0</v>
      </c>
      <c r="AD227" s="265" t="str">
        <f t="shared" si="3091"/>
        <v/>
      </c>
      <c r="AE227" s="265">
        <f>IF(OR(Is_Loading,LEN($A227)=0),"",SWDATA!X212)</f>
        <v>0</v>
      </c>
      <c r="AF227" s="266">
        <f>IF(OR(Is_Loading,LEN($A227)=0),"",SWDATA!Y212)</f>
        <v>0</v>
      </c>
      <c r="AG227" s="266">
        <f>IF(OR(Is_Loading,LEN($A227)=0),"",SWDATA!Z212)</f>
        <v>0</v>
      </c>
      <c r="AH227" s="265" t="str">
        <f t="shared" si="3092"/>
        <v/>
      </c>
      <c r="AI227" s="265">
        <f>IF(OR(Is_Loading,LEN($A227)=0),"",SWDATA!AB212)</f>
        <v>0</v>
      </c>
      <c r="AJ227" s="266">
        <f>IF(OR(Is_Loading,LEN($A227)=0),"",SWDATA!AC212)</f>
        <v>0</v>
      </c>
      <c r="AK227" s="266">
        <f>IF(OR(Is_Loading,LEN($A227)=0),"",SWDATA!AD212)</f>
        <v>0</v>
      </c>
      <c r="AL227" s="265" t="str">
        <f t="shared" si="3093"/>
        <v/>
      </c>
      <c r="AM227" s="265">
        <f>IF(OR(Is_Loading,LEN($A227)=0),"",SWDATA!AF212)</f>
        <v>0</v>
      </c>
      <c r="AN227" s="266">
        <f>IF(OR(Is_Loading,LEN($A227)=0),"",SWDATA!AG212)</f>
        <v>0</v>
      </c>
      <c r="AO227" s="320">
        <f>IF(OR(Is_Loading,LEN($A227)=0),"",SWDATA!AH212)</f>
        <v>0</v>
      </c>
      <c r="AP227" s="317" t="str">
        <f t="shared" si="3094"/>
        <v/>
      </c>
      <c r="AQ227" s="265">
        <f>IF(OR(Is_Loading,LEN($A227)=0),"",SWDATA!AJ212)</f>
        <v>0</v>
      </c>
      <c r="AR227" s="266">
        <f>IF(OR(Is_Loading,LEN($A227)=0),"",SWDATA!AK212)</f>
        <v>0</v>
      </c>
      <c r="AS227" s="266">
        <f>IF(OR(Is_Loading,LEN($A227)=0),"",SWDATA!AL212)</f>
        <v>0</v>
      </c>
      <c r="AT227" s="265" t="str">
        <f t="shared" si="3095"/>
        <v/>
      </c>
      <c r="AU227" s="265">
        <f>IF(OR(Is_Loading,LEN($A227)=0),"",SWDATA!AN212)</f>
        <v>0</v>
      </c>
      <c r="AV227" s="266">
        <f>IF(OR(Is_Loading,LEN($A227)=0),"",SWDATA!AO212)</f>
        <v>0</v>
      </c>
      <c r="AW227" s="266">
        <f>IF(OR(Is_Loading,LEN($A227)=0),"",SWDATA!AP212)</f>
        <v>0</v>
      </c>
      <c r="AX227" s="265" t="str">
        <f t="shared" si="3096"/>
        <v/>
      </c>
      <c r="AY227" s="265">
        <f>IF(OR(Is_Loading,LEN($A227)=0),"",SWDATA!AR212)</f>
        <v>0</v>
      </c>
      <c r="AZ227" s="266">
        <f>IF(OR(Is_Loading,LEN($A227)=0),"",SWDATA!AS212)</f>
        <v>0</v>
      </c>
      <c r="BA227" s="266">
        <f>IF(OR(Is_Loading,LEN($A227)=0),"",SWDATA!AT212)</f>
        <v>0</v>
      </c>
      <c r="BB227" s="265" t="str">
        <f t="shared" si="3097"/>
        <v/>
      </c>
      <c r="BC227" s="265">
        <f>IF(OR(Is_Loading,LEN($A227)=0),"",SWDATA!AV212)</f>
        <v>0</v>
      </c>
      <c r="BD227" s="266">
        <f>IF(OR(Is_Loading,LEN($A227)=0),"",SWDATA!AW212)</f>
        <v>0</v>
      </c>
      <c r="BE227" s="320">
        <f>IF(OR(Is_Loading,LEN($A227)=0),"",SWDATA!AX212)</f>
        <v>0</v>
      </c>
      <c r="BF227" s="317" t="str">
        <f t="shared" si="3098"/>
        <v/>
      </c>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s="201"/>
      <c r="CO227" s="201"/>
      <c r="CP227" s="201"/>
      <c r="CQ227" s="201"/>
      <c r="CR227" s="201"/>
      <c r="CS227" s="201"/>
      <c r="CT227" s="201"/>
      <c r="CU227" s="201"/>
      <c r="CV227" s="201"/>
      <c r="CW227" s="201"/>
      <c r="CX227" s="201"/>
      <c r="CY227" s="201"/>
      <c r="CZ227" s="201"/>
      <c r="DA227" s="201"/>
      <c r="DB227" s="201"/>
      <c r="DC227" s="201"/>
      <c r="DD227" s="201"/>
      <c r="DE227" s="201"/>
      <c r="DF227" s="201"/>
      <c r="DG227" s="201"/>
      <c r="DH227" s="201"/>
      <c r="DI227" s="201"/>
      <c r="DJ227" s="201"/>
      <c r="DK227" s="201"/>
      <c r="DL227" s="201"/>
      <c r="DM227" s="201"/>
      <c r="DN227" s="201"/>
      <c r="DO227" s="374"/>
      <c r="DP227" s="374"/>
      <c r="DQ227" s="374"/>
      <c r="DR227" s="374"/>
      <c r="DS227" s="361"/>
      <c r="DT227" s="361"/>
      <c r="DU227" s="364"/>
      <c r="DV227" s="364"/>
      <c r="DW227" s="364"/>
      <c r="DX227" s="364">
        <v>1</v>
      </c>
      <c r="DY227" s="364">
        <f t="shared" si="3208"/>
        <v>0</v>
      </c>
      <c r="DZ227" s="364">
        <f t="shared" si="3209"/>
        <v>0</v>
      </c>
      <c r="EA227" s="364">
        <f t="shared" si="3210"/>
        <v>1</v>
      </c>
      <c r="EB227" s="364">
        <f t="shared" si="3211"/>
        <v>0</v>
      </c>
      <c r="EC227" s="364">
        <f t="shared" si="3212"/>
        <v>0</v>
      </c>
      <c r="ED227" s="364">
        <f t="shared" si="3213"/>
        <v>1</v>
      </c>
      <c r="EE227" s="364">
        <f t="shared" si="3214"/>
        <v>0</v>
      </c>
      <c r="EF227" s="364">
        <f t="shared" si="3215"/>
        <v>0</v>
      </c>
      <c r="EG227" s="364">
        <f t="shared" si="3216"/>
        <v>1</v>
      </c>
      <c r="EH227" s="364">
        <f t="shared" si="3217"/>
        <v>0</v>
      </c>
      <c r="EI227" s="364">
        <f t="shared" si="3218"/>
        <v>0</v>
      </c>
      <c r="EJ227" s="364">
        <f t="shared" si="3219"/>
        <v>1</v>
      </c>
      <c r="EK227" s="364">
        <f t="shared" si="3220"/>
        <v>0</v>
      </c>
      <c r="EL227" s="364">
        <f t="shared" si="3221"/>
        <v>0</v>
      </c>
      <c r="EM227" s="364">
        <f t="shared" si="3222"/>
        <v>1</v>
      </c>
      <c r="EN227" s="364">
        <f t="shared" si="3223"/>
        <v>0</v>
      </c>
      <c r="EO227" s="364">
        <f t="shared" si="3224"/>
        <v>0</v>
      </c>
      <c r="EP227" s="364">
        <f t="shared" si="3225"/>
        <v>1</v>
      </c>
      <c r="EQ227" s="364">
        <f t="shared" si="3226"/>
        <v>0</v>
      </c>
      <c r="ER227" s="364">
        <f t="shared" si="3227"/>
        <v>0</v>
      </c>
      <c r="ES227" s="364">
        <f t="shared" si="3228"/>
        <v>1</v>
      </c>
      <c r="ET227" s="364">
        <f t="shared" si="3229"/>
        <v>0</v>
      </c>
      <c r="EU227" s="364">
        <f t="shared" si="3230"/>
        <v>0</v>
      </c>
      <c r="EV227" s="364">
        <f t="shared" si="3231"/>
        <v>1</v>
      </c>
      <c r="EW227" s="364">
        <f t="shared" si="3232"/>
        <v>0</v>
      </c>
      <c r="EX227" s="364">
        <f t="shared" si="3233"/>
        <v>0</v>
      </c>
      <c r="EY227" s="364">
        <f t="shared" si="3234"/>
        <v>1</v>
      </c>
      <c r="EZ227" s="364">
        <f t="shared" si="3235"/>
        <v>0</v>
      </c>
      <c r="FA227" s="364">
        <f t="shared" si="3236"/>
        <v>0</v>
      </c>
      <c r="FB227" s="364">
        <f t="shared" si="3237"/>
        <v>1</v>
      </c>
      <c r="FC227" s="364">
        <f t="shared" si="3238"/>
        <v>0</v>
      </c>
      <c r="FD227" s="364">
        <f t="shared" si="3239"/>
        <v>0</v>
      </c>
      <c r="FE227" s="361"/>
      <c r="FF227" s="361"/>
      <c r="FG227" s="361"/>
      <c r="FH227" s="361"/>
      <c r="FI227" s="361"/>
      <c r="FJ227" s="361"/>
      <c r="FK227" s="361"/>
      <c r="FL227" s="361"/>
      <c r="FM227" s="361"/>
      <c r="FN227" s="361"/>
      <c r="FO227" s="361"/>
      <c r="FP227" s="361"/>
      <c r="FQ227" s="361"/>
      <c r="FR227" s="361"/>
      <c r="FS227" s="361"/>
      <c r="FT227" s="361"/>
      <c r="FU227" s="361"/>
      <c r="FV227" s="361"/>
      <c r="FW227" s="361"/>
      <c r="FX227" s="361"/>
      <c r="FY227" s="361"/>
      <c r="FZ227" s="361"/>
      <c r="GA227" s="361"/>
      <c r="GB227" s="361"/>
      <c r="GC227" s="361"/>
      <c r="GD227" s="361"/>
      <c r="GE227" s="361"/>
      <c r="GF227" s="361"/>
      <c r="GG227" s="297"/>
      <c r="GH227" s="297"/>
      <c r="GI227" s="297"/>
      <c r="GJ227" s="297"/>
      <c r="GK227" s="297"/>
      <c r="GL227" s="297"/>
      <c r="GM227" s="297"/>
      <c r="GN227" s="297"/>
      <c r="GO227" s="297"/>
      <c r="GP227" s="297"/>
      <c r="GQ227" s="297"/>
      <c r="GR227" s="297"/>
      <c r="GS227" s="297"/>
      <c r="GT227" s="297"/>
      <c r="GU227" s="297"/>
      <c r="GV227" s="297"/>
      <c r="GW227" s="297"/>
      <c r="GX227" s="297"/>
      <c r="GY227" s="297"/>
      <c r="GZ227" s="297"/>
    </row>
    <row r="228" spans="1:211" s="390" customFormat="1" ht="15" customHeight="1" thickBot="1" x14ac:dyDescent="0.25">
      <c r="A228" s="389">
        <f>SWDATA!O213</f>
        <v>0</v>
      </c>
      <c r="B228" s="389">
        <f>SWDATA!M213</f>
        <v>0</v>
      </c>
      <c r="C228" s="390">
        <f>IF(AND(SWDATA!M213=1,SWDATA!Q213="promotions"),SWDATA!P213,0)</f>
        <v>0</v>
      </c>
      <c r="D228" s="391">
        <f>ROW(SWDATA!M213)</f>
        <v>213</v>
      </c>
      <c r="E228" s="392">
        <f t="shared" si="3240"/>
        <v>0</v>
      </c>
      <c r="F228" s="393">
        <f t="shared" si="3086"/>
        <v>1</v>
      </c>
      <c r="G228" s="389" t="str">
        <f t="shared" si="3087"/>
        <v/>
      </c>
      <c r="H228" s="394"/>
      <c r="I228" s="395"/>
      <c r="J228" s="396">
        <f t="shared" si="3088"/>
        <v>0</v>
      </c>
      <c r="K228" s="397" t="str">
        <f t="shared" si="3089"/>
        <v/>
      </c>
      <c r="L228" s="398"/>
      <c r="M228" s="399"/>
      <c r="N228" s="400" t="str">
        <f>IF(LEN(SWDATA!F213)=0,"",N227)</f>
        <v/>
      </c>
      <c r="O228" s="401" t="str">
        <f>IF(LEN(SWDATA!G213)=0,"",O227)</f>
        <v/>
      </c>
      <c r="P228" s="402" t="str">
        <f>IF(LEN(SWDATA!C213)=0,"",SWDATA!C213)</f>
        <v/>
      </c>
      <c r="Q228" s="403" t="str">
        <f t="shared" si="3049"/>
        <v/>
      </c>
      <c r="R228" s="404" t="s">
        <v>261</v>
      </c>
      <c r="S228" s="405" t="s">
        <v>485</v>
      </c>
      <c r="T228" s="405"/>
      <c r="U228" s="406" t="s">
        <v>590</v>
      </c>
      <c r="V228" s="407" t="s">
        <v>221</v>
      </c>
      <c r="W228" s="408">
        <f>IF(OR(Is_Loading,LEN($A228)=0),"",SWDATA!P213)</f>
        <v>0</v>
      </c>
      <c r="X228" s="409">
        <f>IF(OR(Is_Loading,LEN($A228)=0),"",SWDATA!Q213)</f>
        <v>0</v>
      </c>
      <c r="Y228" s="409">
        <f>IF(OR(Is_Loading,LEN($A228)=0),"",SWDATA!R213)</f>
        <v>0</v>
      </c>
      <c r="Z228" s="408" t="str">
        <f t="shared" ref="Z228" si="3242">IF($A228=0,"",CHOOSE($F228,SUM(W228:Y228),SUM(W228:Y228)/3,Y228))</f>
        <v/>
      </c>
      <c r="AA228" s="408">
        <f>IF(OR(Is_Loading,LEN($A228)=0),"",SWDATA!T213)</f>
        <v>0</v>
      </c>
      <c r="AB228" s="409">
        <f>IF(OR(Is_Loading,LEN($A228)=0),"",SWDATA!U213)</f>
        <v>0</v>
      </c>
      <c r="AC228" s="409">
        <f>IF(OR(Is_Loading,LEN($A228)=0),"",SWDATA!V213)</f>
        <v>0</v>
      </c>
      <c r="AD228" s="408" t="str">
        <f t="shared" si="3091"/>
        <v/>
      </c>
      <c r="AE228" s="408">
        <f>IF(OR(Is_Loading,LEN($A228)=0),"",SWDATA!X213)</f>
        <v>0</v>
      </c>
      <c r="AF228" s="409">
        <f>IF(OR(Is_Loading,LEN($A228)=0),"",SWDATA!Y213)</f>
        <v>0</v>
      </c>
      <c r="AG228" s="409">
        <f>IF(OR(Is_Loading,LEN($A228)=0),"",SWDATA!Z213)</f>
        <v>0</v>
      </c>
      <c r="AH228" s="408" t="str">
        <f t="shared" si="3092"/>
        <v/>
      </c>
      <c r="AI228" s="408">
        <f>IF(OR(Is_Loading,LEN($A228)=0),"",SWDATA!AB213)</f>
        <v>0</v>
      </c>
      <c r="AJ228" s="409">
        <f>IF(OR(Is_Loading,LEN($A228)=0),"",SWDATA!AC213)</f>
        <v>0</v>
      </c>
      <c r="AK228" s="409">
        <f>IF(OR(Is_Loading,LEN($A228)=0),"",SWDATA!AD213)</f>
        <v>0</v>
      </c>
      <c r="AL228" s="408" t="str">
        <f t="shared" si="3093"/>
        <v/>
      </c>
      <c r="AM228" s="408">
        <f>IF(OR(Is_Loading,LEN($A228)=0),"",SWDATA!AF213)</f>
        <v>0</v>
      </c>
      <c r="AN228" s="409">
        <f>IF(OR(Is_Loading,LEN($A228)=0),"",SWDATA!AG213)</f>
        <v>0</v>
      </c>
      <c r="AO228" s="410">
        <f>IF(OR(Is_Loading,LEN($A228)=0),"",SWDATA!AH213)</f>
        <v>0</v>
      </c>
      <c r="AP228" s="411" t="str">
        <f t="shared" si="3094"/>
        <v/>
      </c>
      <c r="AQ228" s="408">
        <f>IF(OR(Is_Loading,LEN($A228)=0),"",SWDATA!AJ213)</f>
        <v>0</v>
      </c>
      <c r="AR228" s="409">
        <f>IF(OR(Is_Loading,LEN($A228)=0),"",SWDATA!AK213)</f>
        <v>0</v>
      </c>
      <c r="AS228" s="409">
        <f>IF(OR(Is_Loading,LEN($A228)=0),"",SWDATA!AL213)</f>
        <v>0</v>
      </c>
      <c r="AT228" s="408" t="str">
        <f t="shared" si="3095"/>
        <v/>
      </c>
      <c r="AU228" s="408">
        <f>IF(OR(Is_Loading,LEN($A228)=0),"",SWDATA!AN213)</f>
        <v>0</v>
      </c>
      <c r="AV228" s="409">
        <f>IF(OR(Is_Loading,LEN($A228)=0),"",SWDATA!AO213)</f>
        <v>0</v>
      </c>
      <c r="AW228" s="409">
        <f>IF(OR(Is_Loading,LEN($A228)=0),"",SWDATA!AP213)</f>
        <v>0</v>
      </c>
      <c r="AX228" s="408" t="str">
        <f t="shared" si="3096"/>
        <v/>
      </c>
      <c r="AY228" s="408">
        <f>IF(OR(Is_Loading,LEN($A228)=0),"",SWDATA!AR213)</f>
        <v>0</v>
      </c>
      <c r="AZ228" s="409">
        <f>IF(OR(Is_Loading,LEN($A228)=0),"",SWDATA!AS213)</f>
        <v>0</v>
      </c>
      <c r="BA228" s="409">
        <f>IF(OR(Is_Loading,LEN($A228)=0),"",SWDATA!AT213)</f>
        <v>0</v>
      </c>
      <c r="BB228" s="408" t="str">
        <f t="shared" si="3097"/>
        <v/>
      </c>
      <c r="BC228" s="408">
        <f>IF(OR(Is_Loading,LEN($A228)=0),"",SWDATA!AV213)</f>
        <v>0</v>
      </c>
      <c r="BD228" s="409">
        <f>IF(OR(Is_Loading,LEN($A228)=0),"",SWDATA!AW213)</f>
        <v>0</v>
      </c>
      <c r="BE228" s="410">
        <f>IF(OR(Is_Loading,LEN($A228)=0),"",SWDATA!AX213)</f>
        <v>0</v>
      </c>
      <c r="BF228" s="411" t="str">
        <f t="shared" si="3098"/>
        <v/>
      </c>
      <c r="BG228" s="412"/>
      <c r="BH228" s="412"/>
      <c r="BI228" s="412"/>
      <c r="BJ228" s="412"/>
      <c r="BK228" s="412"/>
      <c r="BL228" s="412"/>
      <c r="BM228" s="412"/>
      <c r="BN228" s="412"/>
      <c r="BO228" s="412"/>
      <c r="BP228" s="412"/>
      <c r="BQ228" s="412"/>
      <c r="BR228" s="412"/>
      <c r="BS228" s="412"/>
      <c r="BT228" s="412"/>
      <c r="BU228" s="412"/>
      <c r="BV228" s="412"/>
      <c r="BW228" s="412"/>
      <c r="BX228" s="412"/>
      <c r="BY228" s="412"/>
      <c r="BZ228" s="412"/>
      <c r="CA228" s="412"/>
      <c r="CB228" s="412"/>
      <c r="CC228" s="412"/>
      <c r="CD228" s="412"/>
      <c r="CE228" s="412"/>
      <c r="CF228" s="412"/>
      <c r="CG228" s="412"/>
      <c r="CH228" s="412"/>
      <c r="CI228" s="412"/>
      <c r="CJ228" s="412"/>
      <c r="CK228" s="412"/>
      <c r="CL228" s="412"/>
      <c r="CM228" s="412"/>
      <c r="DO228" s="395"/>
      <c r="DP228" s="395"/>
      <c r="DQ228" s="395"/>
      <c r="DR228" s="395"/>
      <c r="DS228" s="413"/>
      <c r="DT228" s="414"/>
      <c r="DU228" s="415"/>
      <c r="DV228" s="415"/>
      <c r="DW228" s="415"/>
      <c r="DX228" s="415">
        <v>1</v>
      </c>
      <c r="DY228" s="415">
        <f t="shared" si="3208"/>
        <v>0</v>
      </c>
      <c r="DZ228" s="415">
        <f t="shared" si="3209"/>
        <v>0</v>
      </c>
      <c r="EA228" s="415">
        <f t="shared" si="3210"/>
        <v>1</v>
      </c>
      <c r="EB228" s="415">
        <f t="shared" si="3211"/>
        <v>0</v>
      </c>
      <c r="EC228" s="415">
        <f t="shared" si="3212"/>
        <v>0</v>
      </c>
      <c r="ED228" s="415">
        <f t="shared" si="3213"/>
        <v>1</v>
      </c>
      <c r="EE228" s="415">
        <f t="shared" si="3214"/>
        <v>0</v>
      </c>
      <c r="EF228" s="415">
        <f t="shared" si="3215"/>
        <v>0</v>
      </c>
      <c r="EG228" s="415">
        <f t="shared" si="3216"/>
        <v>1</v>
      </c>
      <c r="EH228" s="415">
        <f t="shared" si="3217"/>
        <v>0</v>
      </c>
      <c r="EI228" s="415">
        <f t="shared" si="3218"/>
        <v>0</v>
      </c>
      <c r="EJ228" s="415">
        <f t="shared" si="3219"/>
        <v>1</v>
      </c>
      <c r="EK228" s="415">
        <f t="shared" si="3220"/>
        <v>0</v>
      </c>
      <c r="EL228" s="415">
        <f t="shared" si="3221"/>
        <v>0</v>
      </c>
      <c r="EM228" s="415">
        <f t="shared" si="3222"/>
        <v>1</v>
      </c>
      <c r="EN228" s="415">
        <f t="shared" si="3223"/>
        <v>0</v>
      </c>
      <c r="EO228" s="415">
        <f t="shared" si="3224"/>
        <v>0</v>
      </c>
      <c r="EP228" s="415">
        <f t="shared" si="3225"/>
        <v>1</v>
      </c>
      <c r="EQ228" s="415">
        <f t="shared" si="3226"/>
        <v>0</v>
      </c>
      <c r="ER228" s="415">
        <f t="shared" si="3227"/>
        <v>0</v>
      </c>
      <c r="ES228" s="415">
        <f t="shared" si="3228"/>
        <v>1</v>
      </c>
      <c r="ET228" s="415">
        <f t="shared" si="3229"/>
        <v>0</v>
      </c>
      <c r="EU228" s="415">
        <f t="shared" si="3230"/>
        <v>0</v>
      </c>
      <c r="EV228" s="415">
        <f t="shared" si="3231"/>
        <v>1</v>
      </c>
      <c r="EW228" s="415">
        <f t="shared" si="3232"/>
        <v>0</v>
      </c>
      <c r="EX228" s="415">
        <f t="shared" si="3233"/>
        <v>0</v>
      </c>
      <c r="EY228" s="415">
        <f t="shared" si="3234"/>
        <v>1</v>
      </c>
      <c r="EZ228" s="415">
        <f t="shared" si="3235"/>
        <v>0</v>
      </c>
      <c r="FA228" s="415">
        <f t="shared" si="3236"/>
        <v>0</v>
      </c>
      <c r="FB228" s="415">
        <f t="shared" si="3237"/>
        <v>1</v>
      </c>
      <c r="FC228" s="415">
        <f t="shared" si="3238"/>
        <v>0</v>
      </c>
      <c r="FD228" s="415">
        <f t="shared" si="3239"/>
        <v>0</v>
      </c>
      <c r="FE228" s="416"/>
      <c r="FF228" s="413"/>
      <c r="FG228" s="413"/>
      <c r="FH228" s="413"/>
      <c r="FI228" s="413"/>
      <c r="FJ228" s="413"/>
      <c r="FK228" s="413"/>
      <c r="FL228" s="413"/>
      <c r="FM228" s="413"/>
      <c r="FN228" s="413"/>
      <c r="FO228" s="413"/>
      <c r="FP228" s="413"/>
      <c r="FQ228" s="413"/>
      <c r="FR228" s="413"/>
      <c r="FS228" s="413"/>
      <c r="FT228" s="413"/>
      <c r="FU228" s="413"/>
      <c r="FV228" s="413"/>
      <c r="FW228" s="413"/>
      <c r="FX228" s="413"/>
      <c r="FY228" s="413"/>
      <c r="FZ228" s="413"/>
      <c r="GA228" s="413"/>
      <c r="GB228" s="413"/>
      <c r="GC228" s="413"/>
      <c r="GD228" s="413"/>
      <c r="GE228" s="413"/>
      <c r="GF228" s="413"/>
      <c r="GG228" s="417"/>
      <c r="GH228" s="417"/>
      <c r="GI228" s="417"/>
      <c r="GJ228" s="417"/>
      <c r="GK228" s="417"/>
      <c r="GL228" s="417"/>
      <c r="GM228" s="417"/>
      <c r="GN228" s="417"/>
      <c r="GO228" s="417"/>
      <c r="GP228" s="417"/>
      <c r="GQ228" s="417"/>
      <c r="GR228" s="417"/>
      <c r="GS228" s="417"/>
      <c r="GT228" s="417"/>
      <c r="GU228" s="417"/>
      <c r="GV228" s="417"/>
      <c r="GW228" s="417"/>
      <c r="GX228" s="417"/>
      <c r="GY228" s="417"/>
      <c r="GZ228" s="417"/>
      <c r="HA228" s="417"/>
      <c r="HB228" s="417"/>
      <c r="HC228" s="417"/>
    </row>
    <row r="229" spans="1:211" s="347" customFormat="1" ht="15" customHeight="1" thickTop="1" x14ac:dyDescent="0.2">
      <c r="A229" s="192">
        <f>SWDATA!O214</f>
        <v>0</v>
      </c>
      <c r="B229" s="192">
        <f>SWDATA!M214</f>
        <v>0</v>
      </c>
      <c r="C229" s="201">
        <f>IF(AND(SWDATA!M214=1,SWDATA!Q214="promotions"),SWDATA!P214,0)</f>
        <v>0</v>
      </c>
      <c r="D229" s="200">
        <f>ROW(SWDATA!M214)</f>
        <v>214</v>
      </c>
      <c r="E229" s="202">
        <f t="shared" si="3240"/>
        <v>0</v>
      </c>
      <c r="F229" s="203">
        <f t="shared" si="3086"/>
        <v>1</v>
      </c>
      <c r="G229" s="192" t="str">
        <f t="shared" si="3087"/>
        <v/>
      </c>
      <c r="H229" s="311"/>
      <c r="I229" s="382"/>
      <c r="J229" s="237">
        <f t="shared" si="3088"/>
        <v>0</v>
      </c>
      <c r="K229" s="238" t="str">
        <f t="shared" si="3089"/>
        <v/>
      </c>
      <c r="L229" s="338"/>
      <c r="M229" s="340"/>
      <c r="N229" s="335" t="str">
        <f>IF(LEN(SWDATA!F214)=0,"",IF(LEN(SWDATA!G214)=0,"",IF($O$12="ID",MID(SWDATA!G214,FIND("|",SWDATA!G214)+1,FIND("~~",SWDATA!G214)-FIND("|",SWDATA!G214)-1),IF($O$12="Desc",RIGHT(SWDATA!G214,LEN(SWDATA!G214)-FIND("~~",SWDATA!G214)-1),RIGHT(SWDATA!G214,LEN(SWDATA!G214)-FIND("|",SWDATA!G214))))))</f>
        <v/>
      </c>
      <c r="O229" s="239" t="str">
        <f>IF(LEN(SWDATA!G214)=0,"",IF(LEN(SWDATA!H214)=0,"",IF($O$12="ID",MID(SWDATA!H214,FIND("|",SWDATA!H214)+1,FIND("~~",SWDATA!H214)-FIND("|",SWDATA!H214)-1),IF($O$12="Desc",RIGHT(SWDATA!H214,LEN(SWDATA!H214)-FIND("~~",SWDATA!H214)-1),RIGHT(SWDATA!H214,LEN(SWDATA!H214)-FIND("|",SWDATA!H214))))))</f>
        <v/>
      </c>
      <c r="P229" s="252" t="str">
        <f>IF(LEN(SWDATA!C214)=0,"",SWDATA!C214)</f>
        <v/>
      </c>
      <c r="Q229" s="310" t="str">
        <f t="shared" si="3049"/>
        <v/>
      </c>
      <c r="R229" s="223" t="s">
        <v>261</v>
      </c>
      <c r="S229" s="224" t="s">
        <v>485</v>
      </c>
      <c r="T229" s="224"/>
      <c r="U229" s="263" t="s">
        <v>583</v>
      </c>
      <c r="V229" s="205" t="s">
        <v>221</v>
      </c>
      <c r="W229" s="265">
        <f>IF(OR(Is_Loading,LEN($A229)=0),"",SWDATA!P214)</f>
        <v>0</v>
      </c>
      <c r="X229" s="266">
        <f>IF(OR(Is_Loading,LEN($A229)=0),"",SWDATA!Q214)</f>
        <v>0</v>
      </c>
      <c r="Y229" s="266">
        <f>IF(OR(Is_Loading,LEN($A229)=0),"",SWDATA!R214)</f>
        <v>0</v>
      </c>
      <c r="Z229" s="265" t="str">
        <f t="shared" ref="Z229" si="3243">IF($A229=0,"",CHOOSE($F229,SUM(W229:Y229),SUM(W229:Y229)/3,Y229))</f>
        <v/>
      </c>
      <c r="AA229" s="265">
        <f>IF(OR(Is_Loading,LEN($A229)=0),"",SWDATA!T214)</f>
        <v>0</v>
      </c>
      <c r="AB229" s="266">
        <f>IF(OR(Is_Loading,LEN($A229)=0),"",SWDATA!U214)</f>
        <v>0</v>
      </c>
      <c r="AC229" s="266">
        <f>IF(OR(Is_Loading,LEN($A229)=0),"",SWDATA!V214)</f>
        <v>0</v>
      </c>
      <c r="AD229" s="265" t="str">
        <f t="shared" si="3091"/>
        <v/>
      </c>
      <c r="AE229" s="265">
        <f>IF(OR(Is_Loading,LEN($A229)=0),"",SWDATA!X214)</f>
        <v>0</v>
      </c>
      <c r="AF229" s="266">
        <f>IF(OR(Is_Loading,LEN($A229)=0),"",SWDATA!Y214)</f>
        <v>0</v>
      </c>
      <c r="AG229" s="266">
        <f>IF(OR(Is_Loading,LEN($A229)=0),"",SWDATA!Z214)</f>
        <v>0</v>
      </c>
      <c r="AH229" s="265" t="str">
        <f t="shared" si="3092"/>
        <v/>
      </c>
      <c r="AI229" s="265">
        <f>IF(OR(Is_Loading,LEN($A229)=0),"",SWDATA!AB214)</f>
        <v>0</v>
      </c>
      <c r="AJ229" s="266">
        <f>IF(OR(Is_Loading,LEN($A229)=0),"",SWDATA!AC214)</f>
        <v>0</v>
      </c>
      <c r="AK229" s="266">
        <f>IF(OR(Is_Loading,LEN($A229)=0),"",SWDATA!AD214)</f>
        <v>0</v>
      </c>
      <c r="AL229" s="265" t="str">
        <f t="shared" si="3093"/>
        <v/>
      </c>
      <c r="AM229" s="265">
        <f>IF(OR(Is_Loading,LEN($A229)=0),"",SWDATA!AF214)</f>
        <v>0</v>
      </c>
      <c r="AN229" s="266">
        <f>IF(OR(Is_Loading,LEN($A229)=0),"",SWDATA!AG214)</f>
        <v>0</v>
      </c>
      <c r="AO229" s="320">
        <f>IF(OR(Is_Loading,LEN($A229)=0),"",SWDATA!AH214)</f>
        <v>0</v>
      </c>
      <c r="AP229" s="317" t="str">
        <f t="shared" si="3094"/>
        <v/>
      </c>
      <c r="AQ229" s="265">
        <f>IF(OR(Is_Loading,LEN($A229)=0),"",SWDATA!AJ214)</f>
        <v>0</v>
      </c>
      <c r="AR229" s="266">
        <f>IF(OR(Is_Loading,LEN($A229)=0),"",SWDATA!AK214)</f>
        <v>0</v>
      </c>
      <c r="AS229" s="266">
        <f>IF(OR(Is_Loading,LEN($A229)=0),"",SWDATA!AL214)</f>
        <v>0</v>
      </c>
      <c r="AT229" s="265" t="str">
        <f t="shared" si="3095"/>
        <v/>
      </c>
      <c r="AU229" s="265">
        <f>IF(OR(Is_Loading,LEN($A229)=0),"",SWDATA!AN214)</f>
        <v>0</v>
      </c>
      <c r="AV229" s="266">
        <f>IF(OR(Is_Loading,LEN($A229)=0),"",SWDATA!AO214)</f>
        <v>0</v>
      </c>
      <c r="AW229" s="266">
        <f>IF(OR(Is_Loading,LEN($A229)=0),"",SWDATA!AP214)</f>
        <v>0</v>
      </c>
      <c r="AX229" s="265" t="str">
        <f t="shared" si="3096"/>
        <v/>
      </c>
      <c r="AY229" s="265">
        <f>IF(OR(Is_Loading,LEN($A229)=0),"",SWDATA!AR214)</f>
        <v>0</v>
      </c>
      <c r="AZ229" s="266">
        <f>IF(OR(Is_Loading,LEN($A229)=0),"",SWDATA!AS214)</f>
        <v>0</v>
      </c>
      <c r="BA229" s="266">
        <f>IF(OR(Is_Loading,LEN($A229)=0),"",SWDATA!AT214)</f>
        <v>0</v>
      </c>
      <c r="BB229" s="265" t="str">
        <f t="shared" si="3097"/>
        <v/>
      </c>
      <c r="BC229" s="265">
        <f>IF(OR(Is_Loading,LEN($A229)=0),"",SWDATA!AV214)</f>
        <v>0</v>
      </c>
      <c r="BD229" s="266">
        <f>IF(OR(Is_Loading,LEN($A229)=0),"",SWDATA!AW214)</f>
        <v>0</v>
      </c>
      <c r="BE229" s="320">
        <f>IF(OR(Is_Loading,LEN($A229)=0),"",SWDATA!AX214)</f>
        <v>0</v>
      </c>
      <c r="BF229" s="317" t="str">
        <f t="shared" si="3098"/>
        <v/>
      </c>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s="201"/>
      <c r="CO229" s="201"/>
      <c r="CP229" s="201"/>
      <c r="CQ229" s="201"/>
      <c r="CR229" s="201"/>
      <c r="CS229" s="201"/>
      <c r="CT229" s="201"/>
      <c r="CU229" s="201"/>
      <c r="CV229" s="201"/>
      <c r="CW229" s="201"/>
      <c r="CX229" s="201"/>
      <c r="CY229" s="201"/>
      <c r="CZ229" s="201"/>
      <c r="DA229" s="201"/>
      <c r="DB229" s="201"/>
      <c r="DC229" s="201"/>
      <c r="DD229" s="201"/>
      <c r="DE229" s="201"/>
      <c r="DF229" s="201"/>
      <c r="DG229" s="201"/>
      <c r="DH229" s="201"/>
      <c r="DI229" s="201"/>
      <c r="DJ229" s="201"/>
      <c r="DK229" s="201"/>
      <c r="DL229" s="201"/>
      <c r="DM229" s="201"/>
      <c r="DN229" s="201"/>
      <c r="DO229" s="374"/>
      <c r="DP229" s="374"/>
      <c r="DQ229" s="374"/>
      <c r="DR229" s="374"/>
      <c r="DS229" s="361"/>
      <c r="DT229" s="375"/>
      <c r="DU229" s="364"/>
      <c r="DV229" s="364"/>
      <c r="DW229" s="364"/>
      <c r="DX229" s="364"/>
      <c r="DY229" s="364"/>
      <c r="DZ229" s="364"/>
      <c r="EA229" s="364"/>
      <c r="EB229" s="364"/>
      <c r="EC229" s="364"/>
      <c r="ED229" s="364"/>
      <c r="EE229" s="364"/>
      <c r="EF229" s="364"/>
      <c r="EG229" s="364"/>
      <c r="EH229" s="364"/>
      <c r="EI229" s="364"/>
      <c r="EJ229" s="364"/>
      <c r="EK229" s="364"/>
      <c r="EL229" s="364"/>
      <c r="EM229" s="364"/>
      <c r="EN229" s="364"/>
      <c r="EO229" s="364"/>
      <c r="EP229" s="364"/>
      <c r="EQ229" s="364"/>
      <c r="ER229" s="364"/>
      <c r="ES229" s="364"/>
      <c r="ET229" s="364"/>
      <c r="EU229" s="364"/>
      <c r="EV229" s="364"/>
      <c r="EW229" s="364"/>
      <c r="EX229" s="364"/>
      <c r="EY229" s="364"/>
      <c r="EZ229" s="364"/>
      <c r="FA229" s="364"/>
      <c r="FB229" s="364"/>
      <c r="FC229" s="364"/>
      <c r="FD229" s="364"/>
      <c r="FE229" s="377"/>
      <c r="FF229" s="361"/>
      <c r="FG229" s="361"/>
      <c r="FH229" s="361"/>
      <c r="FI229" s="361"/>
      <c r="FJ229" s="361"/>
      <c r="FK229" s="361"/>
      <c r="FL229" s="361"/>
      <c r="FM229" s="361"/>
      <c r="FN229" s="361"/>
      <c r="FO229" s="361"/>
      <c r="FP229" s="361"/>
      <c r="FQ229" s="361"/>
      <c r="FR229" s="361"/>
      <c r="FS229" s="361"/>
      <c r="FT229" s="361"/>
      <c r="FU229" s="361"/>
      <c r="FV229" s="361"/>
      <c r="FW229" s="361"/>
      <c r="FX229" s="361"/>
      <c r="FY229" s="361"/>
      <c r="FZ229" s="361"/>
      <c r="GA229" s="361"/>
      <c r="GB229" s="361"/>
      <c r="GC229" s="361"/>
      <c r="GD229" s="361"/>
      <c r="GE229" s="361"/>
      <c r="GF229" s="361"/>
      <c r="GG229" s="297"/>
      <c r="GH229" s="297"/>
      <c r="GI229" s="297"/>
      <c r="GJ229" s="297"/>
      <c r="GK229" s="297"/>
      <c r="GL229" s="297"/>
      <c r="GM229" s="297"/>
      <c r="GN229" s="297"/>
      <c r="GO229" s="297"/>
      <c r="GP229" s="297"/>
      <c r="GQ229" s="297"/>
      <c r="GR229" s="297"/>
      <c r="GS229" s="297"/>
      <c r="GT229" s="297"/>
      <c r="GU229" s="297"/>
      <c r="GV229" s="297"/>
      <c r="GW229" s="297"/>
      <c r="GX229" s="297"/>
      <c r="GY229" s="297"/>
      <c r="GZ229" s="297"/>
      <c r="HA229" s="297"/>
      <c r="HB229" s="297"/>
      <c r="HC229" s="297"/>
    </row>
    <row r="230" spans="1:211" s="347" customFormat="1" ht="15" customHeight="1" x14ac:dyDescent="0.2">
      <c r="A230" s="192">
        <f>SWDATA!O215</f>
        <v>0</v>
      </c>
      <c r="B230" s="192">
        <f>SWDATA!M215</f>
        <v>0</v>
      </c>
      <c r="C230" s="201">
        <f>IF(AND(SWDATA!M215=1,SWDATA!Q215="promotions"),SWDATA!P215,0)</f>
        <v>0</v>
      </c>
      <c r="D230" s="200">
        <f>ROW(SWDATA!M215)</f>
        <v>215</v>
      </c>
      <c r="E230" s="202">
        <f t="shared" si="3240"/>
        <v>0</v>
      </c>
      <c r="F230" s="203">
        <f t="shared" si="3086"/>
        <v>1</v>
      </c>
      <c r="G230" s="192" t="str">
        <f t="shared" si="3087"/>
        <v/>
      </c>
      <c r="H230" s="204"/>
      <c r="I230" s="382"/>
      <c r="J230" s="237">
        <f t="shared" si="3088"/>
        <v>0</v>
      </c>
      <c r="K230" s="238" t="str">
        <f t="shared" si="3089"/>
        <v/>
      </c>
      <c r="L230" s="338"/>
      <c r="M230" s="341"/>
      <c r="N230" s="336" t="str">
        <f>IF(LEN(SWDATA!F215)=0,"",N229)</f>
        <v/>
      </c>
      <c r="O230" s="295" t="str">
        <f>IF(LEN(SWDATA!G215)=0,"",O229)</f>
        <v/>
      </c>
      <c r="P230" s="296" t="str">
        <f>IF(LEN(SWDATA!C215)=0,"",SWDATA!C215)</f>
        <v/>
      </c>
      <c r="Q230" s="310" t="str">
        <f t="shared" si="3049"/>
        <v/>
      </c>
      <c r="R230" s="223" t="s">
        <v>261</v>
      </c>
      <c r="S230" s="224" t="s">
        <v>485</v>
      </c>
      <c r="T230" s="224"/>
      <c r="U230" s="264" t="s">
        <v>580</v>
      </c>
      <c r="V230" s="205" t="s">
        <v>221</v>
      </c>
      <c r="W230" s="265">
        <f>IF(OR(Is_Loading,LEN($A230)=0),"",SWDATA!P215)</f>
        <v>0</v>
      </c>
      <c r="X230" s="266">
        <f>IF(OR(Is_Loading,LEN($A230)=0),"",SWDATA!Q215)</f>
        <v>0</v>
      </c>
      <c r="Y230" s="266">
        <f>IF(OR(Is_Loading,LEN($A230)=0),"",SWDATA!R215)</f>
        <v>0</v>
      </c>
      <c r="Z230" s="265" t="str">
        <f t="shared" ref="Z230:Z231" si="3244">IF($A230=0,"",CHOOSE($F230,SUM(W230:Y230),SUM(W230:Y230)/3,Y230))</f>
        <v/>
      </c>
      <c r="AA230" s="265">
        <f>IF(OR(Is_Loading,LEN($A230)=0),"",SWDATA!T215)</f>
        <v>0</v>
      </c>
      <c r="AB230" s="266">
        <f>IF(OR(Is_Loading,LEN($A230)=0),"",SWDATA!U215)</f>
        <v>0</v>
      </c>
      <c r="AC230" s="266">
        <f>IF(OR(Is_Loading,LEN($A230)=0),"",SWDATA!V215)</f>
        <v>0</v>
      </c>
      <c r="AD230" s="265" t="str">
        <f t="shared" si="3091"/>
        <v/>
      </c>
      <c r="AE230" s="265">
        <f>IF(OR(Is_Loading,LEN($A230)=0),"",SWDATA!X215)</f>
        <v>0</v>
      </c>
      <c r="AF230" s="266">
        <f>IF(OR(Is_Loading,LEN($A230)=0),"",SWDATA!Y215)</f>
        <v>0</v>
      </c>
      <c r="AG230" s="266">
        <f>IF(OR(Is_Loading,LEN($A230)=0),"",SWDATA!Z215)</f>
        <v>0</v>
      </c>
      <c r="AH230" s="265" t="str">
        <f t="shared" si="3092"/>
        <v/>
      </c>
      <c r="AI230" s="265">
        <f>IF(OR(Is_Loading,LEN($A230)=0),"",SWDATA!AB215)</f>
        <v>0</v>
      </c>
      <c r="AJ230" s="266">
        <f>IF(OR(Is_Loading,LEN($A230)=0),"",SWDATA!AC215)</f>
        <v>0</v>
      </c>
      <c r="AK230" s="266">
        <f>IF(OR(Is_Loading,LEN($A230)=0),"",SWDATA!AD215)</f>
        <v>0</v>
      </c>
      <c r="AL230" s="265" t="str">
        <f t="shared" si="3093"/>
        <v/>
      </c>
      <c r="AM230" s="265">
        <f>IF(OR(Is_Loading,LEN($A230)=0),"",SWDATA!AF215)</f>
        <v>0</v>
      </c>
      <c r="AN230" s="266">
        <f>IF(OR(Is_Loading,LEN($A230)=0),"",SWDATA!AG215)</f>
        <v>0</v>
      </c>
      <c r="AO230" s="320">
        <f>IF(OR(Is_Loading,LEN($A230)=0),"",SWDATA!AH215)</f>
        <v>0</v>
      </c>
      <c r="AP230" s="317" t="str">
        <f t="shared" si="3094"/>
        <v/>
      </c>
      <c r="AQ230" s="265">
        <f>IF(OR(Is_Loading,LEN($A230)=0),"",SWDATA!AJ215)</f>
        <v>0</v>
      </c>
      <c r="AR230" s="266">
        <f>IF(OR(Is_Loading,LEN($A230)=0),"",SWDATA!AK215)</f>
        <v>0</v>
      </c>
      <c r="AS230" s="266">
        <f>IF(OR(Is_Loading,LEN($A230)=0),"",SWDATA!AL215)</f>
        <v>0</v>
      </c>
      <c r="AT230" s="265" t="str">
        <f t="shared" si="3095"/>
        <v/>
      </c>
      <c r="AU230" s="265">
        <f>IF(OR(Is_Loading,LEN($A230)=0),"",SWDATA!AN215)</f>
        <v>0</v>
      </c>
      <c r="AV230" s="266">
        <f>IF(OR(Is_Loading,LEN($A230)=0),"",SWDATA!AO215)</f>
        <v>0</v>
      </c>
      <c r="AW230" s="266">
        <f>IF(OR(Is_Loading,LEN($A230)=0),"",SWDATA!AP215)</f>
        <v>0</v>
      </c>
      <c r="AX230" s="265" t="str">
        <f t="shared" si="3096"/>
        <v/>
      </c>
      <c r="AY230" s="265">
        <f>IF(OR(Is_Loading,LEN($A230)=0),"",SWDATA!AR215)</f>
        <v>0</v>
      </c>
      <c r="AZ230" s="266">
        <f>IF(OR(Is_Loading,LEN($A230)=0),"",SWDATA!AS215)</f>
        <v>0</v>
      </c>
      <c r="BA230" s="266">
        <f>IF(OR(Is_Loading,LEN($A230)=0),"",SWDATA!AT215)</f>
        <v>0</v>
      </c>
      <c r="BB230" s="265" t="str">
        <f t="shared" si="3097"/>
        <v/>
      </c>
      <c r="BC230" s="265">
        <f>IF(OR(Is_Loading,LEN($A230)=0),"",SWDATA!AV215)</f>
        <v>0</v>
      </c>
      <c r="BD230" s="266">
        <f>IF(OR(Is_Loading,LEN($A230)=0),"",SWDATA!AW215)</f>
        <v>0</v>
      </c>
      <c r="BE230" s="320">
        <f>IF(OR(Is_Loading,LEN($A230)=0),"",SWDATA!AX215)</f>
        <v>0</v>
      </c>
      <c r="BF230" s="317" t="str">
        <f t="shared" si="3098"/>
        <v/>
      </c>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s="201"/>
      <c r="CO230" s="201"/>
      <c r="CP230" s="201"/>
      <c r="CQ230" s="201"/>
      <c r="CR230" s="201"/>
      <c r="CS230" s="201"/>
      <c r="CT230" s="201"/>
      <c r="CU230" s="201"/>
      <c r="CV230" s="201"/>
      <c r="CW230" s="201"/>
      <c r="CX230" s="201"/>
      <c r="CY230" s="201"/>
      <c r="CZ230" s="201"/>
      <c r="DA230" s="201"/>
      <c r="DB230" s="201"/>
      <c r="DC230" s="201"/>
      <c r="DD230" s="201"/>
      <c r="DE230" s="201"/>
      <c r="DF230" s="201"/>
      <c r="DG230" s="201"/>
      <c r="DH230" s="201"/>
      <c r="DI230" s="201"/>
      <c r="DJ230" s="201"/>
      <c r="DK230" s="201"/>
      <c r="DL230" s="201"/>
      <c r="DM230" s="201"/>
      <c r="DN230" s="201"/>
      <c r="DO230" s="374"/>
      <c r="DP230" s="374"/>
      <c r="DQ230" s="374"/>
      <c r="DR230" s="374"/>
      <c r="DS230" s="361"/>
      <c r="DT230" s="361"/>
      <c r="DU230" s="364">
        <f t="shared" ref="DU230" si="3245">COLUMN(W228)</f>
        <v>23</v>
      </c>
      <c r="DV230" s="364">
        <f t="shared" ref="DV230" si="3246">SUM(DU230)+DV231+1</f>
        <v>24</v>
      </c>
      <c r="DW230" s="364">
        <f t="shared" ref="DW230" si="3247">SUM(DV230)+DW231+1</f>
        <v>25</v>
      </c>
      <c r="DX230" s="364">
        <f t="shared" ref="DX230" si="3248">SUM(DW230)+DX231+1</f>
        <v>27</v>
      </c>
      <c r="DY230" s="364">
        <f t="shared" ref="DY230" si="3249">SUM(DX230)+DY231+1</f>
        <v>28</v>
      </c>
      <c r="DZ230" s="364">
        <f t="shared" ref="DZ230" si="3250">SUM(DY230)+DZ231+1</f>
        <v>29</v>
      </c>
      <c r="EA230" s="364">
        <f t="shared" ref="EA230" si="3251">SUM(DZ230)+EA231+1</f>
        <v>31</v>
      </c>
      <c r="EB230" s="364">
        <f t="shared" ref="EB230" si="3252">SUM(EA230)+EB231+1</f>
        <v>32</v>
      </c>
      <c r="EC230" s="364">
        <f t="shared" ref="EC230" si="3253">SUM(EB230)+EC231+1</f>
        <v>33</v>
      </c>
      <c r="ED230" s="364">
        <f t="shared" ref="ED230" si="3254">SUM(EC230)+ED231+1</f>
        <v>35</v>
      </c>
      <c r="EE230" s="364">
        <f t="shared" ref="EE230" si="3255">SUM(ED230)+EE231+1</f>
        <v>36</v>
      </c>
      <c r="EF230" s="364">
        <f t="shared" ref="EF230" si="3256">SUM(EE230)+EF231+1</f>
        <v>37</v>
      </c>
      <c r="EG230" s="364">
        <f t="shared" ref="EG230" si="3257">SUM(EF230)+EG231+1</f>
        <v>39</v>
      </c>
      <c r="EH230" s="364">
        <f t="shared" ref="EH230" si="3258">SUM(EG230)+EH231+1</f>
        <v>40</v>
      </c>
      <c r="EI230" s="364">
        <f t="shared" ref="EI230" si="3259">SUM(EH230)+EI231+1</f>
        <v>41</v>
      </c>
      <c r="EJ230" s="364">
        <f t="shared" ref="EJ230" si="3260">SUM(EI230)+EJ231+1</f>
        <v>43</v>
      </c>
      <c r="EK230" s="364">
        <f t="shared" ref="EK230" si="3261">SUM(EJ230)+EK231+1</f>
        <v>44</v>
      </c>
      <c r="EL230" s="364">
        <f t="shared" ref="EL230" si="3262">SUM(EK230)+EL231+1</f>
        <v>45</v>
      </c>
      <c r="EM230" s="364">
        <f t="shared" ref="EM230" si="3263">SUM(EL230)+EM231+1</f>
        <v>47</v>
      </c>
      <c r="EN230" s="364">
        <f t="shared" ref="EN230" si="3264">SUM(EM230)+EN231+1</f>
        <v>48</v>
      </c>
      <c r="EO230" s="364">
        <f t="shared" ref="EO230" si="3265">SUM(EN230)+EO231+1</f>
        <v>49</v>
      </c>
      <c r="EP230" s="364">
        <f t="shared" ref="EP230" si="3266">SUM(EO230)+EP231+1</f>
        <v>51</v>
      </c>
      <c r="EQ230" s="364">
        <f t="shared" ref="EQ230" si="3267">SUM(EP230)+EQ231+1</f>
        <v>52</v>
      </c>
      <c r="ER230" s="364">
        <f t="shared" ref="ER230" si="3268">SUM(EQ230)+ER231+1</f>
        <v>53</v>
      </c>
      <c r="ES230" s="364">
        <f t="shared" ref="ES230" si="3269">SUM(ER230)+ES231+1</f>
        <v>55</v>
      </c>
      <c r="ET230" s="364">
        <f t="shared" ref="ET230" si="3270">SUM(ES230)+ET231+1</f>
        <v>56</v>
      </c>
      <c r="EU230" s="364">
        <f t="shared" ref="EU230" si="3271">SUM(ET230)+EU231+1</f>
        <v>57</v>
      </c>
      <c r="EV230" s="364">
        <f t="shared" ref="EV230" si="3272">SUM(EU230)+EV231+1</f>
        <v>59</v>
      </c>
      <c r="EW230" s="364">
        <f t="shared" ref="EW230" si="3273">SUM(EV230)+EW231+1</f>
        <v>60</v>
      </c>
      <c r="EX230" s="364">
        <f t="shared" ref="EX230" si="3274">SUM(EW230)+EX231+1</f>
        <v>61</v>
      </c>
      <c r="EY230" s="364">
        <f t="shared" ref="EY230" si="3275">SUM(EX230)+EY231+1</f>
        <v>63</v>
      </c>
      <c r="EZ230" s="364">
        <f t="shared" ref="EZ230" si="3276">SUM(EY230)+EZ231+1</f>
        <v>64</v>
      </c>
      <c r="FA230" s="364">
        <f t="shared" ref="FA230" si="3277">SUM(EZ230)+FA231+1</f>
        <v>65</v>
      </c>
      <c r="FB230" s="364">
        <f t="shared" ref="FB230" si="3278">SUM(FA230)+FB231+1</f>
        <v>67</v>
      </c>
      <c r="FC230" s="364">
        <f t="shared" ref="FC230" si="3279">SUM(FB230)+FC231+1</f>
        <v>68</v>
      </c>
      <c r="FD230" s="364">
        <f t="shared" ref="FD230" si="3280">SUM(FC230)+FD231+1</f>
        <v>69</v>
      </c>
      <c r="FE230" s="361"/>
      <c r="FF230" s="361"/>
      <c r="FG230" s="361"/>
      <c r="FH230" s="361"/>
      <c r="FI230" s="361"/>
      <c r="FJ230" s="361"/>
      <c r="FK230" s="361"/>
      <c r="FL230" s="361"/>
      <c r="FM230" s="361"/>
      <c r="FN230" s="361"/>
      <c r="FO230" s="361"/>
      <c r="FP230" s="361"/>
      <c r="FQ230" s="361"/>
      <c r="FR230" s="361"/>
      <c r="FS230" s="361"/>
      <c r="FT230" s="361"/>
      <c r="FU230" s="361"/>
      <c r="FV230" s="361"/>
      <c r="FW230" s="361"/>
      <c r="FX230" s="361"/>
      <c r="FY230" s="361"/>
      <c r="FZ230" s="361"/>
      <c r="GA230" s="361"/>
      <c r="GB230" s="361"/>
      <c r="GC230" s="361"/>
      <c r="GD230" s="361"/>
      <c r="GE230" s="361"/>
      <c r="GF230" s="361"/>
      <c r="GG230" s="297"/>
      <c r="GH230" s="297"/>
      <c r="GI230" s="297"/>
      <c r="GJ230" s="297"/>
      <c r="GK230" s="297"/>
      <c r="GL230" s="297"/>
      <c r="GM230" s="297"/>
      <c r="GN230" s="297"/>
      <c r="GO230" s="297"/>
      <c r="GP230" s="297"/>
      <c r="GQ230" s="297"/>
      <c r="GR230" s="297"/>
      <c r="GS230" s="297"/>
      <c r="GT230" s="297"/>
      <c r="GU230" s="297"/>
      <c r="GV230" s="297"/>
      <c r="GW230" s="297"/>
      <c r="GX230" s="297"/>
      <c r="GY230" s="297"/>
      <c r="GZ230" s="297"/>
    </row>
    <row r="231" spans="1:211" s="347" customFormat="1" ht="15" customHeight="1" thickBot="1" x14ac:dyDescent="0.25">
      <c r="A231" s="192">
        <f>SWDATA!O216</f>
        <v>0</v>
      </c>
      <c r="B231" s="192">
        <f>SWDATA!M216</f>
        <v>0</v>
      </c>
      <c r="C231" s="201">
        <f>IF(AND(SWDATA!M216=1,SWDATA!Q216="promotions"),SWDATA!P216,0)</f>
        <v>0</v>
      </c>
      <c r="D231" s="200">
        <f>ROW(SWDATA!M216)</f>
        <v>216</v>
      </c>
      <c r="E231" s="202">
        <f ca="1">IF(AND(B231=1,UPPER(HLOOKUP(D231,'Metrics &amp; Attributes View'!$13:$31,19,0))="SBOM"),1,0)</f>
        <v>0</v>
      </c>
      <c r="F231" s="203">
        <f t="shared" si="3086"/>
        <v>1</v>
      </c>
      <c r="G231" s="192" t="str">
        <f t="shared" si="3087"/>
        <v/>
      </c>
      <c r="H231" s="204"/>
      <c r="I231" s="382"/>
      <c r="J231" s="237">
        <f t="shared" si="3088"/>
        <v>0</v>
      </c>
      <c r="K231" s="238" t="str">
        <f t="shared" si="3089"/>
        <v/>
      </c>
      <c r="L231" s="338"/>
      <c r="M231" s="342"/>
      <c r="N231" s="336" t="str">
        <f>IF(LEN(SWDATA!F216)=0,"",N230)</f>
        <v/>
      </c>
      <c r="O231" s="295" t="str">
        <f>IF(LEN(SWDATA!G216)=0,"",O230)</f>
        <v/>
      </c>
      <c r="P231" s="296" t="str">
        <f>IF(LEN(SWDATA!C216)=0,"",SWDATA!C216)</f>
        <v/>
      </c>
      <c r="Q231" s="310" t="str">
        <f t="shared" si="3049"/>
        <v/>
      </c>
      <c r="R231" s="223" t="s">
        <v>262</v>
      </c>
      <c r="S231" s="224" t="s">
        <v>579</v>
      </c>
      <c r="T231" s="224"/>
      <c r="U231" s="263" t="s">
        <v>591</v>
      </c>
      <c r="V231" s="205" t="s">
        <v>221</v>
      </c>
      <c r="W231" s="265">
        <f>IF(OR(Is_Loading,LEN($A231)=0),"",SWDATA!P216)</f>
        <v>0</v>
      </c>
      <c r="X231" s="266">
        <f>IF(OR(Is_Loading,LEN($A231)=0),"",SWDATA!Q216)</f>
        <v>0</v>
      </c>
      <c r="Y231" s="266">
        <f>IF(OR(Is_Loading,LEN($A231)=0),"",SWDATA!R216)</f>
        <v>0</v>
      </c>
      <c r="Z231" s="265" t="str">
        <f t="shared" si="3244"/>
        <v/>
      </c>
      <c r="AA231" s="265">
        <f>IF(OR(Is_Loading,LEN($A231)=0),"",SWDATA!T216)</f>
        <v>0</v>
      </c>
      <c r="AB231" s="266">
        <f>IF(OR(Is_Loading,LEN($A231)=0),"",SWDATA!U216)</f>
        <v>0</v>
      </c>
      <c r="AC231" s="266">
        <f>IF(OR(Is_Loading,LEN($A231)=0),"",SWDATA!V216)</f>
        <v>0</v>
      </c>
      <c r="AD231" s="265" t="str">
        <f t="shared" si="3091"/>
        <v/>
      </c>
      <c r="AE231" s="265">
        <f>IF(OR(Is_Loading,LEN($A231)=0),"",SWDATA!X216)</f>
        <v>0</v>
      </c>
      <c r="AF231" s="266">
        <f>IF(OR(Is_Loading,LEN($A231)=0),"",SWDATA!Y216)</f>
        <v>0</v>
      </c>
      <c r="AG231" s="266">
        <f>IF(OR(Is_Loading,LEN($A231)=0),"",SWDATA!Z216)</f>
        <v>0</v>
      </c>
      <c r="AH231" s="265" t="str">
        <f t="shared" si="3092"/>
        <v/>
      </c>
      <c r="AI231" s="265">
        <f>IF(OR(Is_Loading,LEN($A231)=0),"",SWDATA!AB216)</f>
        <v>0</v>
      </c>
      <c r="AJ231" s="266">
        <f>IF(OR(Is_Loading,LEN($A231)=0),"",SWDATA!AC216)</f>
        <v>0</v>
      </c>
      <c r="AK231" s="266">
        <f>IF(OR(Is_Loading,LEN($A231)=0),"",SWDATA!AD216)</f>
        <v>0</v>
      </c>
      <c r="AL231" s="265" t="str">
        <f t="shared" si="3093"/>
        <v/>
      </c>
      <c r="AM231" s="265">
        <f>IF(OR(Is_Loading,LEN($A231)=0),"",SWDATA!AF216)</f>
        <v>0</v>
      </c>
      <c r="AN231" s="266">
        <f>IF(OR(Is_Loading,LEN($A231)=0),"",SWDATA!AG216)</f>
        <v>0</v>
      </c>
      <c r="AO231" s="320">
        <f>IF(OR(Is_Loading,LEN($A231)=0),"",SWDATA!AH216)</f>
        <v>0</v>
      </c>
      <c r="AP231" s="317" t="str">
        <f t="shared" si="3094"/>
        <v/>
      </c>
      <c r="AQ231" s="265">
        <f>IF(OR(Is_Loading,LEN($A231)=0),"",SWDATA!AJ216)</f>
        <v>0</v>
      </c>
      <c r="AR231" s="266">
        <f>IF(OR(Is_Loading,LEN($A231)=0),"",SWDATA!AK216)</f>
        <v>0</v>
      </c>
      <c r="AS231" s="266">
        <f>IF(OR(Is_Loading,LEN($A231)=0),"",SWDATA!AL216)</f>
        <v>0</v>
      </c>
      <c r="AT231" s="265" t="str">
        <f t="shared" si="3095"/>
        <v/>
      </c>
      <c r="AU231" s="265">
        <f>IF(OR(Is_Loading,LEN($A231)=0),"",SWDATA!AN216)</f>
        <v>0</v>
      </c>
      <c r="AV231" s="266">
        <f>IF(OR(Is_Loading,LEN($A231)=0),"",SWDATA!AO216)</f>
        <v>0</v>
      </c>
      <c r="AW231" s="266">
        <f>IF(OR(Is_Loading,LEN($A231)=0),"",SWDATA!AP216)</f>
        <v>0</v>
      </c>
      <c r="AX231" s="265" t="str">
        <f t="shared" si="3096"/>
        <v/>
      </c>
      <c r="AY231" s="265">
        <f>IF(OR(Is_Loading,LEN($A231)=0),"",SWDATA!AR216)</f>
        <v>0</v>
      </c>
      <c r="AZ231" s="266">
        <f>IF(OR(Is_Loading,LEN($A231)=0),"",SWDATA!AS216)</f>
        <v>0</v>
      </c>
      <c r="BA231" s="266">
        <f>IF(OR(Is_Loading,LEN($A231)=0),"",SWDATA!AT216)</f>
        <v>0</v>
      </c>
      <c r="BB231" s="265" t="str">
        <f t="shared" si="3097"/>
        <v/>
      </c>
      <c r="BC231" s="265">
        <f>IF(OR(Is_Loading,LEN($A231)=0),"",SWDATA!AV216)</f>
        <v>0</v>
      </c>
      <c r="BD231" s="266">
        <f>IF(OR(Is_Loading,LEN($A231)=0),"",SWDATA!AW216)</f>
        <v>0</v>
      </c>
      <c r="BE231" s="320">
        <f>IF(OR(Is_Loading,LEN($A231)=0),"",SWDATA!AX216)</f>
        <v>0</v>
      </c>
      <c r="BF231" s="317" t="str">
        <f t="shared" si="3098"/>
        <v/>
      </c>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s="201"/>
      <c r="CO231" s="201"/>
      <c r="CP231" s="201"/>
      <c r="CQ231" s="201"/>
      <c r="CR231" s="201"/>
      <c r="CS231" s="201"/>
      <c r="CT231" s="201"/>
      <c r="CU231" s="201"/>
      <c r="CV231" s="201"/>
      <c r="CW231" s="201"/>
      <c r="CX231" s="201"/>
      <c r="CY231" s="201"/>
      <c r="CZ231" s="201"/>
      <c r="DA231" s="201"/>
      <c r="DB231" s="201"/>
      <c r="DC231" s="201"/>
      <c r="DD231" s="201"/>
      <c r="DE231" s="201"/>
      <c r="DF231" s="201"/>
      <c r="DG231" s="201"/>
      <c r="DH231" s="201"/>
      <c r="DI231" s="201"/>
      <c r="DJ231" s="201"/>
      <c r="DK231" s="201"/>
      <c r="DL231" s="201"/>
      <c r="DM231" s="201"/>
      <c r="DN231" s="201"/>
      <c r="DO231" s="374"/>
      <c r="DP231" s="374"/>
      <c r="DQ231" s="374"/>
      <c r="DR231" s="374"/>
      <c r="DS231" s="361"/>
      <c r="DT231" s="375"/>
      <c r="DU231" s="364"/>
      <c r="DV231" s="364"/>
      <c r="DW231" s="364"/>
      <c r="DX231" s="364">
        <v>1</v>
      </c>
      <c r="DY231" s="364">
        <f t="shared" ref="DY231:DY233" si="3281">DV231</f>
        <v>0</v>
      </c>
      <c r="DZ231" s="364">
        <f t="shared" ref="DZ231:DZ233" si="3282">DW231</f>
        <v>0</v>
      </c>
      <c r="EA231" s="364">
        <f t="shared" ref="EA231:EA233" si="3283">DX231</f>
        <v>1</v>
      </c>
      <c r="EB231" s="364">
        <f t="shared" ref="EB231:EB233" si="3284">DY231</f>
        <v>0</v>
      </c>
      <c r="EC231" s="364">
        <f t="shared" ref="EC231:EC233" si="3285">DZ231</f>
        <v>0</v>
      </c>
      <c r="ED231" s="364">
        <f t="shared" ref="ED231:ED233" si="3286">EA231</f>
        <v>1</v>
      </c>
      <c r="EE231" s="364">
        <f t="shared" ref="EE231:EE233" si="3287">EB231</f>
        <v>0</v>
      </c>
      <c r="EF231" s="364">
        <f t="shared" ref="EF231:EF233" si="3288">EC231</f>
        <v>0</v>
      </c>
      <c r="EG231" s="364">
        <f t="shared" ref="EG231:EG233" si="3289">ED231</f>
        <v>1</v>
      </c>
      <c r="EH231" s="364">
        <f t="shared" ref="EH231:EH233" si="3290">EE231</f>
        <v>0</v>
      </c>
      <c r="EI231" s="364">
        <f t="shared" ref="EI231:EI233" si="3291">EF231</f>
        <v>0</v>
      </c>
      <c r="EJ231" s="364">
        <f t="shared" ref="EJ231:EJ233" si="3292">EG231</f>
        <v>1</v>
      </c>
      <c r="EK231" s="364">
        <f t="shared" ref="EK231:EK233" si="3293">EH231</f>
        <v>0</v>
      </c>
      <c r="EL231" s="364">
        <f t="shared" ref="EL231:EL233" si="3294">EI231</f>
        <v>0</v>
      </c>
      <c r="EM231" s="364">
        <f t="shared" ref="EM231:EM233" si="3295">EJ231</f>
        <v>1</v>
      </c>
      <c r="EN231" s="364">
        <f t="shared" ref="EN231:EN233" si="3296">EK231</f>
        <v>0</v>
      </c>
      <c r="EO231" s="364">
        <f t="shared" ref="EO231:EO233" si="3297">EL231</f>
        <v>0</v>
      </c>
      <c r="EP231" s="364">
        <f t="shared" ref="EP231:EP233" si="3298">EM231</f>
        <v>1</v>
      </c>
      <c r="EQ231" s="364">
        <f t="shared" ref="EQ231:EQ233" si="3299">EN231</f>
        <v>0</v>
      </c>
      <c r="ER231" s="364">
        <f t="shared" ref="ER231:ER233" si="3300">EO231</f>
        <v>0</v>
      </c>
      <c r="ES231" s="364">
        <f t="shared" ref="ES231:ES233" si="3301">EP231</f>
        <v>1</v>
      </c>
      <c r="ET231" s="364">
        <f t="shared" ref="ET231:ET233" si="3302">EQ231</f>
        <v>0</v>
      </c>
      <c r="EU231" s="364">
        <f t="shared" ref="EU231:EU233" si="3303">ER231</f>
        <v>0</v>
      </c>
      <c r="EV231" s="364">
        <f t="shared" ref="EV231:EV233" si="3304">ES231</f>
        <v>1</v>
      </c>
      <c r="EW231" s="364">
        <f t="shared" ref="EW231:EW233" si="3305">ET231</f>
        <v>0</v>
      </c>
      <c r="EX231" s="364">
        <f t="shared" ref="EX231:EX233" si="3306">EU231</f>
        <v>0</v>
      </c>
      <c r="EY231" s="364">
        <f t="shared" ref="EY231:EY233" si="3307">EV231</f>
        <v>1</v>
      </c>
      <c r="EZ231" s="364">
        <f t="shared" ref="EZ231:EZ233" si="3308">EW231</f>
        <v>0</v>
      </c>
      <c r="FA231" s="364">
        <f t="shared" ref="FA231:FA233" si="3309">EX231</f>
        <v>0</v>
      </c>
      <c r="FB231" s="364">
        <f t="shared" ref="FB231:FB233" si="3310">EY231</f>
        <v>1</v>
      </c>
      <c r="FC231" s="364">
        <f t="shared" ref="FC231:FC233" si="3311">EZ231</f>
        <v>0</v>
      </c>
      <c r="FD231" s="364">
        <f t="shared" ref="FD231:FD233" si="3312">FA231</f>
        <v>0</v>
      </c>
      <c r="FE231" s="377"/>
      <c r="FF231" s="361"/>
      <c r="FG231" s="361"/>
      <c r="FH231" s="361"/>
      <c r="FI231" s="361"/>
      <c r="FJ231" s="361"/>
      <c r="FK231" s="361"/>
      <c r="FL231" s="361"/>
      <c r="FM231" s="361"/>
      <c r="FN231" s="361"/>
      <c r="FO231" s="361"/>
      <c r="FP231" s="361"/>
      <c r="FQ231" s="361"/>
      <c r="FR231" s="361"/>
      <c r="FS231" s="361"/>
      <c r="FT231" s="361"/>
      <c r="FU231" s="361"/>
      <c r="FV231" s="361"/>
      <c r="FW231" s="361"/>
      <c r="FX231" s="361"/>
      <c r="FY231" s="361"/>
      <c r="FZ231" s="361"/>
      <c r="GA231" s="361"/>
      <c r="GB231" s="361"/>
      <c r="GC231" s="361"/>
      <c r="GD231" s="361"/>
      <c r="GE231" s="361"/>
      <c r="GF231" s="361"/>
      <c r="GG231" s="297"/>
      <c r="GH231" s="297"/>
      <c r="GI231" s="297"/>
      <c r="GJ231" s="297"/>
      <c r="GK231" s="297"/>
      <c r="GL231" s="297"/>
      <c r="GM231" s="297"/>
      <c r="GN231" s="297"/>
      <c r="GO231" s="297"/>
      <c r="GP231" s="297"/>
      <c r="GQ231" s="297"/>
      <c r="GR231" s="297"/>
      <c r="GS231" s="297"/>
      <c r="GT231" s="297"/>
      <c r="GU231" s="297"/>
      <c r="GV231" s="297"/>
      <c r="GW231" s="297"/>
      <c r="GX231" s="297"/>
      <c r="GY231" s="297"/>
      <c r="GZ231" s="297"/>
      <c r="HA231" s="297"/>
      <c r="HB231" s="297"/>
      <c r="HC231" s="297"/>
    </row>
    <row r="232" spans="1:211" s="347" customFormat="1" ht="15" customHeight="1" thickTop="1" x14ac:dyDescent="0.2">
      <c r="A232" s="192">
        <f>SWDATA!O217</f>
        <v>0</v>
      </c>
      <c r="B232" s="192">
        <f>SWDATA!M217</f>
        <v>0</v>
      </c>
      <c r="C232" s="201">
        <f>IF(AND(SWDATA!M217=1,SWDATA!Q217="promotions"),SWDATA!P217,0)</f>
        <v>0</v>
      </c>
      <c r="D232" s="200">
        <f>ROW(SWDATA!M217)</f>
        <v>217</v>
      </c>
      <c r="E232" s="202">
        <f t="shared" ref="E232:E235" si="3313">B232</f>
        <v>0</v>
      </c>
      <c r="F232" s="203">
        <f t="shared" si="3086"/>
        <v>1</v>
      </c>
      <c r="G232" s="192" t="str">
        <f t="shared" si="3087"/>
        <v/>
      </c>
      <c r="H232" s="204"/>
      <c r="I232" s="382"/>
      <c r="J232" s="237">
        <f t="shared" si="3088"/>
        <v>0</v>
      </c>
      <c r="K232" s="238" t="str">
        <f t="shared" si="3089"/>
        <v/>
      </c>
      <c r="L232" s="338"/>
      <c r="M232" s="341"/>
      <c r="N232" s="336" t="str">
        <f>IF(LEN(SWDATA!F217)=0,"",N231)</f>
        <v/>
      </c>
      <c r="O232" s="295" t="str">
        <f>IF(LEN(SWDATA!G217)=0,"",O231)</f>
        <v/>
      </c>
      <c r="P232" s="296" t="str">
        <f>IF(LEN(SWDATA!C217)=0,"",SWDATA!C217)</f>
        <v/>
      </c>
      <c r="Q232" s="310" t="str">
        <f t="shared" si="3049"/>
        <v/>
      </c>
      <c r="R232" s="223" t="s">
        <v>261</v>
      </c>
      <c r="S232" s="224" t="s">
        <v>485</v>
      </c>
      <c r="T232" s="224"/>
      <c r="U232" s="264" t="s">
        <v>581</v>
      </c>
      <c r="V232" s="205" t="s">
        <v>221</v>
      </c>
      <c r="W232" s="265">
        <f>IF(OR(Is_Loading,LEN($A232)=0),"",SWDATA!P217)</f>
        <v>0</v>
      </c>
      <c r="X232" s="266">
        <f>IF(OR(Is_Loading,LEN($A232)=0),"",SWDATA!Q217)</f>
        <v>0</v>
      </c>
      <c r="Y232" s="266">
        <f>IF(OR(Is_Loading,LEN($A232)=0),"",SWDATA!R217)</f>
        <v>0</v>
      </c>
      <c r="Z232" s="265" t="str">
        <f t="shared" ref="Z232" si="3314">IF($A232=0,"",CHOOSE($F232,SUM(W232:Y232),SUM(W232:Y232)/3,Y232))</f>
        <v/>
      </c>
      <c r="AA232" s="265">
        <f>IF(OR(Is_Loading,LEN($A232)=0),"",SWDATA!T217)</f>
        <v>0</v>
      </c>
      <c r="AB232" s="266">
        <f>IF(OR(Is_Loading,LEN($A232)=0),"",SWDATA!U217)</f>
        <v>0</v>
      </c>
      <c r="AC232" s="266">
        <f>IF(OR(Is_Loading,LEN($A232)=0),"",SWDATA!V217)</f>
        <v>0</v>
      </c>
      <c r="AD232" s="265" t="str">
        <f t="shared" si="3091"/>
        <v/>
      </c>
      <c r="AE232" s="265">
        <f>IF(OR(Is_Loading,LEN($A232)=0),"",SWDATA!X217)</f>
        <v>0</v>
      </c>
      <c r="AF232" s="266">
        <f>IF(OR(Is_Loading,LEN($A232)=0),"",SWDATA!Y217)</f>
        <v>0</v>
      </c>
      <c r="AG232" s="266">
        <f>IF(OR(Is_Loading,LEN($A232)=0),"",SWDATA!Z217)</f>
        <v>0</v>
      </c>
      <c r="AH232" s="265" t="str">
        <f t="shared" si="3092"/>
        <v/>
      </c>
      <c r="AI232" s="265">
        <f>IF(OR(Is_Loading,LEN($A232)=0),"",SWDATA!AB217)</f>
        <v>0</v>
      </c>
      <c r="AJ232" s="266">
        <f>IF(OR(Is_Loading,LEN($A232)=0),"",SWDATA!AC217)</f>
        <v>0</v>
      </c>
      <c r="AK232" s="266">
        <f>IF(OR(Is_Loading,LEN($A232)=0),"",SWDATA!AD217)</f>
        <v>0</v>
      </c>
      <c r="AL232" s="265" t="str">
        <f t="shared" si="3093"/>
        <v/>
      </c>
      <c r="AM232" s="265">
        <f>IF(OR(Is_Loading,LEN($A232)=0),"",SWDATA!AF217)</f>
        <v>0</v>
      </c>
      <c r="AN232" s="266">
        <f>IF(OR(Is_Loading,LEN($A232)=0),"",SWDATA!AG217)</f>
        <v>0</v>
      </c>
      <c r="AO232" s="320">
        <f>IF(OR(Is_Loading,LEN($A232)=0),"",SWDATA!AH217)</f>
        <v>0</v>
      </c>
      <c r="AP232" s="317" t="str">
        <f t="shared" si="3094"/>
        <v/>
      </c>
      <c r="AQ232" s="265">
        <f>IF(OR(Is_Loading,LEN($A232)=0),"",SWDATA!AJ217)</f>
        <v>0</v>
      </c>
      <c r="AR232" s="266">
        <f>IF(OR(Is_Loading,LEN($A232)=0),"",SWDATA!AK217)</f>
        <v>0</v>
      </c>
      <c r="AS232" s="266">
        <f>IF(OR(Is_Loading,LEN($A232)=0),"",SWDATA!AL217)</f>
        <v>0</v>
      </c>
      <c r="AT232" s="265" t="str">
        <f t="shared" si="3095"/>
        <v/>
      </c>
      <c r="AU232" s="265">
        <f>IF(OR(Is_Loading,LEN($A232)=0),"",SWDATA!AN217)</f>
        <v>0</v>
      </c>
      <c r="AV232" s="266">
        <f>IF(OR(Is_Loading,LEN($A232)=0),"",SWDATA!AO217)</f>
        <v>0</v>
      </c>
      <c r="AW232" s="266">
        <f>IF(OR(Is_Loading,LEN($A232)=0),"",SWDATA!AP217)</f>
        <v>0</v>
      </c>
      <c r="AX232" s="265" t="str">
        <f t="shared" si="3096"/>
        <v/>
      </c>
      <c r="AY232" s="265">
        <f>IF(OR(Is_Loading,LEN($A232)=0),"",SWDATA!AR217)</f>
        <v>0</v>
      </c>
      <c r="AZ232" s="266">
        <f>IF(OR(Is_Loading,LEN($A232)=0),"",SWDATA!AS217)</f>
        <v>0</v>
      </c>
      <c r="BA232" s="266">
        <f>IF(OR(Is_Loading,LEN($A232)=0),"",SWDATA!AT217)</f>
        <v>0</v>
      </c>
      <c r="BB232" s="265" t="str">
        <f t="shared" si="3097"/>
        <v/>
      </c>
      <c r="BC232" s="265">
        <f>IF(OR(Is_Loading,LEN($A232)=0),"",SWDATA!AV217)</f>
        <v>0</v>
      </c>
      <c r="BD232" s="266">
        <f>IF(OR(Is_Loading,LEN($A232)=0),"",SWDATA!AW217)</f>
        <v>0</v>
      </c>
      <c r="BE232" s="320">
        <f>IF(OR(Is_Loading,LEN($A232)=0),"",SWDATA!AX217)</f>
        <v>0</v>
      </c>
      <c r="BF232" s="317" t="str">
        <f t="shared" si="3098"/>
        <v/>
      </c>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s="201"/>
      <c r="CO232" s="201"/>
      <c r="CP232" s="201"/>
      <c r="CQ232" s="201"/>
      <c r="CR232" s="201"/>
      <c r="CS232" s="201"/>
      <c r="CT232" s="201"/>
      <c r="CU232" s="201"/>
      <c r="CV232" s="201"/>
      <c r="CW232" s="201"/>
      <c r="CX232" s="201"/>
      <c r="CY232" s="201"/>
      <c r="CZ232" s="201"/>
      <c r="DA232" s="201"/>
      <c r="DB232" s="201"/>
      <c r="DC232" s="201"/>
      <c r="DD232" s="201"/>
      <c r="DE232" s="201"/>
      <c r="DF232" s="201"/>
      <c r="DG232" s="201"/>
      <c r="DH232" s="201"/>
      <c r="DI232" s="201"/>
      <c r="DJ232" s="201"/>
      <c r="DK232" s="201"/>
      <c r="DL232" s="201"/>
      <c r="DM232" s="201"/>
      <c r="DN232" s="201"/>
      <c r="DO232" s="374"/>
      <c r="DP232" s="374"/>
      <c r="DQ232" s="374"/>
      <c r="DR232" s="374"/>
      <c r="DS232" s="361"/>
      <c r="DT232" s="361"/>
      <c r="DU232" s="364"/>
      <c r="DV232" s="364"/>
      <c r="DW232" s="364"/>
      <c r="DX232" s="364">
        <v>1</v>
      </c>
      <c r="DY232" s="364">
        <f t="shared" si="3281"/>
        <v>0</v>
      </c>
      <c r="DZ232" s="364">
        <f t="shared" si="3282"/>
        <v>0</v>
      </c>
      <c r="EA232" s="364">
        <f t="shared" si="3283"/>
        <v>1</v>
      </c>
      <c r="EB232" s="364">
        <f t="shared" si="3284"/>
        <v>0</v>
      </c>
      <c r="EC232" s="364">
        <f t="shared" si="3285"/>
        <v>0</v>
      </c>
      <c r="ED232" s="364">
        <f t="shared" si="3286"/>
        <v>1</v>
      </c>
      <c r="EE232" s="364">
        <f t="shared" si="3287"/>
        <v>0</v>
      </c>
      <c r="EF232" s="364">
        <f t="shared" si="3288"/>
        <v>0</v>
      </c>
      <c r="EG232" s="364">
        <f t="shared" si="3289"/>
        <v>1</v>
      </c>
      <c r="EH232" s="364">
        <f t="shared" si="3290"/>
        <v>0</v>
      </c>
      <c r="EI232" s="364">
        <f t="shared" si="3291"/>
        <v>0</v>
      </c>
      <c r="EJ232" s="364">
        <f t="shared" si="3292"/>
        <v>1</v>
      </c>
      <c r="EK232" s="364">
        <f t="shared" si="3293"/>
        <v>0</v>
      </c>
      <c r="EL232" s="364">
        <f t="shared" si="3294"/>
        <v>0</v>
      </c>
      <c r="EM232" s="364">
        <f t="shared" si="3295"/>
        <v>1</v>
      </c>
      <c r="EN232" s="364">
        <f t="shared" si="3296"/>
        <v>0</v>
      </c>
      <c r="EO232" s="364">
        <f t="shared" si="3297"/>
        <v>0</v>
      </c>
      <c r="EP232" s="364">
        <f t="shared" si="3298"/>
        <v>1</v>
      </c>
      <c r="EQ232" s="364">
        <f t="shared" si="3299"/>
        <v>0</v>
      </c>
      <c r="ER232" s="364">
        <f t="shared" si="3300"/>
        <v>0</v>
      </c>
      <c r="ES232" s="364">
        <f t="shared" si="3301"/>
        <v>1</v>
      </c>
      <c r="ET232" s="364">
        <f t="shared" si="3302"/>
        <v>0</v>
      </c>
      <c r="EU232" s="364">
        <f t="shared" si="3303"/>
        <v>0</v>
      </c>
      <c r="EV232" s="364">
        <f t="shared" si="3304"/>
        <v>1</v>
      </c>
      <c r="EW232" s="364">
        <f t="shared" si="3305"/>
        <v>0</v>
      </c>
      <c r="EX232" s="364">
        <f t="shared" si="3306"/>
        <v>0</v>
      </c>
      <c r="EY232" s="364">
        <f t="shared" si="3307"/>
        <v>1</v>
      </c>
      <c r="EZ232" s="364">
        <f t="shared" si="3308"/>
        <v>0</v>
      </c>
      <c r="FA232" s="364">
        <f t="shared" si="3309"/>
        <v>0</v>
      </c>
      <c r="FB232" s="364">
        <f t="shared" si="3310"/>
        <v>1</v>
      </c>
      <c r="FC232" s="364">
        <f t="shared" si="3311"/>
        <v>0</v>
      </c>
      <c r="FD232" s="364">
        <f t="shared" si="3312"/>
        <v>0</v>
      </c>
      <c r="FE232" s="361"/>
      <c r="FF232" s="361"/>
      <c r="FG232" s="361"/>
      <c r="FH232" s="361"/>
      <c r="FI232" s="361"/>
      <c r="FJ232" s="361"/>
      <c r="FK232" s="361"/>
      <c r="FL232" s="361"/>
      <c r="FM232" s="361"/>
      <c r="FN232" s="361"/>
      <c r="FO232" s="361"/>
      <c r="FP232" s="361"/>
      <c r="FQ232" s="361"/>
      <c r="FR232" s="361"/>
      <c r="FS232" s="361"/>
      <c r="FT232" s="361"/>
      <c r="FU232" s="361"/>
      <c r="FV232" s="361"/>
      <c r="FW232" s="361"/>
      <c r="FX232" s="361"/>
      <c r="FY232" s="361"/>
      <c r="FZ232" s="361"/>
      <c r="GA232" s="361"/>
      <c r="GB232" s="361"/>
      <c r="GC232" s="361"/>
      <c r="GD232" s="361"/>
      <c r="GE232" s="361"/>
      <c r="GF232" s="361"/>
      <c r="GG232" s="297"/>
      <c r="GH232" s="297"/>
      <c r="GI232" s="297"/>
      <c r="GJ232" s="297"/>
      <c r="GK232" s="297"/>
      <c r="GL232" s="297"/>
      <c r="GM232" s="297"/>
      <c r="GN232" s="297"/>
      <c r="GO232" s="297"/>
      <c r="GP232" s="297"/>
      <c r="GQ232" s="297"/>
      <c r="GR232" s="297"/>
      <c r="GS232" s="297"/>
      <c r="GT232" s="297"/>
      <c r="GU232" s="297"/>
      <c r="GV232" s="297"/>
      <c r="GW232" s="297"/>
      <c r="GX232" s="297"/>
      <c r="GY232" s="297"/>
      <c r="GZ232" s="297"/>
    </row>
    <row r="233" spans="1:211" s="390" customFormat="1" ht="15" customHeight="1" thickBot="1" x14ac:dyDescent="0.25">
      <c r="A233" s="389">
        <f>SWDATA!O218</f>
        <v>0</v>
      </c>
      <c r="B233" s="389">
        <f>SWDATA!M218</f>
        <v>0</v>
      </c>
      <c r="C233" s="390">
        <f>IF(AND(SWDATA!M218=1,SWDATA!Q218="promotions"),SWDATA!P218,0)</f>
        <v>0</v>
      </c>
      <c r="D233" s="391">
        <f>ROW(SWDATA!M218)</f>
        <v>218</v>
      </c>
      <c r="E233" s="392">
        <f t="shared" si="3313"/>
        <v>0</v>
      </c>
      <c r="F233" s="393">
        <f t="shared" si="3086"/>
        <v>1</v>
      </c>
      <c r="G233" s="389" t="str">
        <f t="shared" si="3087"/>
        <v/>
      </c>
      <c r="H233" s="394"/>
      <c r="I233" s="395"/>
      <c r="J233" s="396">
        <f t="shared" si="3088"/>
        <v>0</v>
      </c>
      <c r="K233" s="397" t="str">
        <f t="shared" si="3089"/>
        <v/>
      </c>
      <c r="L233" s="398"/>
      <c r="M233" s="399"/>
      <c r="N233" s="400" t="str">
        <f>IF(LEN(SWDATA!F218)=0,"",N232)</f>
        <v/>
      </c>
      <c r="O233" s="401" t="str">
        <f>IF(LEN(SWDATA!G218)=0,"",O232)</f>
        <v/>
      </c>
      <c r="P233" s="402" t="str">
        <f>IF(LEN(SWDATA!C218)=0,"",SWDATA!C218)</f>
        <v/>
      </c>
      <c r="Q233" s="403" t="str">
        <f t="shared" si="3049"/>
        <v/>
      </c>
      <c r="R233" s="404" t="s">
        <v>261</v>
      </c>
      <c r="S233" s="405" t="s">
        <v>485</v>
      </c>
      <c r="T233" s="405"/>
      <c r="U233" s="406" t="s">
        <v>590</v>
      </c>
      <c r="V233" s="407" t="s">
        <v>221</v>
      </c>
      <c r="W233" s="408">
        <f>IF(OR(Is_Loading,LEN($A233)=0),"",SWDATA!P218)</f>
        <v>0</v>
      </c>
      <c r="X233" s="409">
        <f>IF(OR(Is_Loading,LEN($A233)=0),"",SWDATA!Q218)</f>
        <v>0</v>
      </c>
      <c r="Y233" s="409">
        <f>IF(OR(Is_Loading,LEN($A233)=0),"",SWDATA!R218)</f>
        <v>0</v>
      </c>
      <c r="Z233" s="408" t="str">
        <f t="shared" ref="Z233" si="3315">IF($A233=0,"",CHOOSE($F233,SUM(W233:Y233),SUM(W233:Y233)/3,Y233))</f>
        <v/>
      </c>
      <c r="AA233" s="408">
        <f>IF(OR(Is_Loading,LEN($A233)=0),"",SWDATA!T218)</f>
        <v>0</v>
      </c>
      <c r="AB233" s="409">
        <f>IF(OR(Is_Loading,LEN($A233)=0),"",SWDATA!U218)</f>
        <v>0</v>
      </c>
      <c r="AC233" s="409">
        <f>IF(OR(Is_Loading,LEN($A233)=0),"",SWDATA!V218)</f>
        <v>0</v>
      </c>
      <c r="AD233" s="408" t="str">
        <f t="shared" si="3091"/>
        <v/>
      </c>
      <c r="AE233" s="408">
        <f>IF(OR(Is_Loading,LEN($A233)=0),"",SWDATA!X218)</f>
        <v>0</v>
      </c>
      <c r="AF233" s="409">
        <f>IF(OR(Is_Loading,LEN($A233)=0),"",SWDATA!Y218)</f>
        <v>0</v>
      </c>
      <c r="AG233" s="409">
        <f>IF(OR(Is_Loading,LEN($A233)=0),"",SWDATA!Z218)</f>
        <v>0</v>
      </c>
      <c r="AH233" s="408" t="str">
        <f t="shared" si="3092"/>
        <v/>
      </c>
      <c r="AI233" s="408">
        <f>IF(OR(Is_Loading,LEN($A233)=0),"",SWDATA!AB218)</f>
        <v>0</v>
      </c>
      <c r="AJ233" s="409">
        <f>IF(OR(Is_Loading,LEN($A233)=0),"",SWDATA!AC218)</f>
        <v>0</v>
      </c>
      <c r="AK233" s="409">
        <f>IF(OR(Is_Loading,LEN($A233)=0),"",SWDATA!AD218)</f>
        <v>0</v>
      </c>
      <c r="AL233" s="408" t="str">
        <f t="shared" si="3093"/>
        <v/>
      </c>
      <c r="AM233" s="408">
        <f>IF(OR(Is_Loading,LEN($A233)=0),"",SWDATA!AF218)</f>
        <v>0</v>
      </c>
      <c r="AN233" s="409">
        <f>IF(OR(Is_Loading,LEN($A233)=0),"",SWDATA!AG218)</f>
        <v>0</v>
      </c>
      <c r="AO233" s="410">
        <f>IF(OR(Is_Loading,LEN($A233)=0),"",SWDATA!AH218)</f>
        <v>0</v>
      </c>
      <c r="AP233" s="411" t="str">
        <f t="shared" si="3094"/>
        <v/>
      </c>
      <c r="AQ233" s="408">
        <f>IF(OR(Is_Loading,LEN($A233)=0),"",SWDATA!AJ218)</f>
        <v>0</v>
      </c>
      <c r="AR233" s="409">
        <f>IF(OR(Is_Loading,LEN($A233)=0),"",SWDATA!AK218)</f>
        <v>0</v>
      </c>
      <c r="AS233" s="409">
        <f>IF(OR(Is_Loading,LEN($A233)=0),"",SWDATA!AL218)</f>
        <v>0</v>
      </c>
      <c r="AT233" s="408" t="str">
        <f t="shared" si="3095"/>
        <v/>
      </c>
      <c r="AU233" s="408">
        <f>IF(OR(Is_Loading,LEN($A233)=0),"",SWDATA!AN218)</f>
        <v>0</v>
      </c>
      <c r="AV233" s="409">
        <f>IF(OR(Is_Loading,LEN($A233)=0),"",SWDATA!AO218)</f>
        <v>0</v>
      </c>
      <c r="AW233" s="409">
        <f>IF(OR(Is_Loading,LEN($A233)=0),"",SWDATA!AP218)</f>
        <v>0</v>
      </c>
      <c r="AX233" s="408" t="str">
        <f t="shared" si="3096"/>
        <v/>
      </c>
      <c r="AY233" s="408">
        <f>IF(OR(Is_Loading,LEN($A233)=0),"",SWDATA!AR218)</f>
        <v>0</v>
      </c>
      <c r="AZ233" s="409">
        <f>IF(OR(Is_Loading,LEN($A233)=0),"",SWDATA!AS218)</f>
        <v>0</v>
      </c>
      <c r="BA233" s="409">
        <f>IF(OR(Is_Loading,LEN($A233)=0),"",SWDATA!AT218)</f>
        <v>0</v>
      </c>
      <c r="BB233" s="408" t="str">
        <f t="shared" si="3097"/>
        <v/>
      </c>
      <c r="BC233" s="408">
        <f>IF(OR(Is_Loading,LEN($A233)=0),"",SWDATA!AV218)</f>
        <v>0</v>
      </c>
      <c r="BD233" s="409">
        <f>IF(OR(Is_Loading,LEN($A233)=0),"",SWDATA!AW218)</f>
        <v>0</v>
      </c>
      <c r="BE233" s="410">
        <f>IF(OR(Is_Loading,LEN($A233)=0),"",SWDATA!AX218)</f>
        <v>0</v>
      </c>
      <c r="BF233" s="411" t="str">
        <f t="shared" si="3098"/>
        <v/>
      </c>
      <c r="BG233" s="412"/>
      <c r="BH233" s="412"/>
      <c r="BI233" s="412"/>
      <c r="BJ233" s="412"/>
      <c r="BK233" s="412"/>
      <c r="BL233" s="412"/>
      <c r="BM233" s="412"/>
      <c r="BN233" s="412"/>
      <c r="BO233" s="412"/>
      <c r="BP233" s="412"/>
      <c r="BQ233" s="412"/>
      <c r="BR233" s="412"/>
      <c r="BS233" s="412"/>
      <c r="BT233" s="412"/>
      <c r="BU233" s="412"/>
      <c r="BV233" s="412"/>
      <c r="BW233" s="412"/>
      <c r="BX233" s="412"/>
      <c r="BY233" s="412"/>
      <c r="BZ233" s="412"/>
      <c r="CA233" s="412"/>
      <c r="CB233" s="412"/>
      <c r="CC233" s="412"/>
      <c r="CD233" s="412"/>
      <c r="CE233" s="412"/>
      <c r="CF233" s="412"/>
      <c r="CG233" s="412"/>
      <c r="CH233" s="412"/>
      <c r="CI233" s="412"/>
      <c r="CJ233" s="412"/>
      <c r="CK233" s="412"/>
      <c r="CL233" s="412"/>
      <c r="CM233" s="412"/>
      <c r="DO233" s="395"/>
      <c r="DP233" s="395"/>
      <c r="DQ233" s="395"/>
      <c r="DR233" s="395"/>
      <c r="DS233" s="413"/>
      <c r="DT233" s="414"/>
      <c r="DU233" s="415"/>
      <c r="DV233" s="415"/>
      <c r="DW233" s="415"/>
      <c r="DX233" s="415">
        <v>1</v>
      </c>
      <c r="DY233" s="415">
        <f t="shared" si="3281"/>
        <v>0</v>
      </c>
      <c r="DZ233" s="415">
        <f t="shared" si="3282"/>
        <v>0</v>
      </c>
      <c r="EA233" s="415">
        <f t="shared" si="3283"/>
        <v>1</v>
      </c>
      <c r="EB233" s="415">
        <f t="shared" si="3284"/>
        <v>0</v>
      </c>
      <c r="EC233" s="415">
        <f t="shared" si="3285"/>
        <v>0</v>
      </c>
      <c r="ED233" s="415">
        <f t="shared" si="3286"/>
        <v>1</v>
      </c>
      <c r="EE233" s="415">
        <f t="shared" si="3287"/>
        <v>0</v>
      </c>
      <c r="EF233" s="415">
        <f t="shared" si="3288"/>
        <v>0</v>
      </c>
      <c r="EG233" s="415">
        <f t="shared" si="3289"/>
        <v>1</v>
      </c>
      <c r="EH233" s="415">
        <f t="shared" si="3290"/>
        <v>0</v>
      </c>
      <c r="EI233" s="415">
        <f t="shared" si="3291"/>
        <v>0</v>
      </c>
      <c r="EJ233" s="415">
        <f t="shared" si="3292"/>
        <v>1</v>
      </c>
      <c r="EK233" s="415">
        <f t="shared" si="3293"/>
        <v>0</v>
      </c>
      <c r="EL233" s="415">
        <f t="shared" si="3294"/>
        <v>0</v>
      </c>
      <c r="EM233" s="415">
        <f t="shared" si="3295"/>
        <v>1</v>
      </c>
      <c r="EN233" s="415">
        <f t="shared" si="3296"/>
        <v>0</v>
      </c>
      <c r="EO233" s="415">
        <f t="shared" si="3297"/>
        <v>0</v>
      </c>
      <c r="EP233" s="415">
        <f t="shared" si="3298"/>
        <v>1</v>
      </c>
      <c r="EQ233" s="415">
        <f t="shared" si="3299"/>
        <v>0</v>
      </c>
      <c r="ER233" s="415">
        <f t="shared" si="3300"/>
        <v>0</v>
      </c>
      <c r="ES233" s="415">
        <f t="shared" si="3301"/>
        <v>1</v>
      </c>
      <c r="ET233" s="415">
        <f t="shared" si="3302"/>
        <v>0</v>
      </c>
      <c r="EU233" s="415">
        <f t="shared" si="3303"/>
        <v>0</v>
      </c>
      <c r="EV233" s="415">
        <f t="shared" si="3304"/>
        <v>1</v>
      </c>
      <c r="EW233" s="415">
        <f t="shared" si="3305"/>
        <v>0</v>
      </c>
      <c r="EX233" s="415">
        <f t="shared" si="3306"/>
        <v>0</v>
      </c>
      <c r="EY233" s="415">
        <f t="shared" si="3307"/>
        <v>1</v>
      </c>
      <c r="EZ233" s="415">
        <f t="shared" si="3308"/>
        <v>0</v>
      </c>
      <c r="FA233" s="415">
        <f t="shared" si="3309"/>
        <v>0</v>
      </c>
      <c r="FB233" s="415">
        <f t="shared" si="3310"/>
        <v>1</v>
      </c>
      <c r="FC233" s="415">
        <f t="shared" si="3311"/>
        <v>0</v>
      </c>
      <c r="FD233" s="415">
        <f t="shared" si="3312"/>
        <v>0</v>
      </c>
      <c r="FE233" s="416"/>
      <c r="FF233" s="413"/>
      <c r="FG233" s="413"/>
      <c r="FH233" s="413"/>
      <c r="FI233" s="413"/>
      <c r="FJ233" s="413"/>
      <c r="FK233" s="413"/>
      <c r="FL233" s="413"/>
      <c r="FM233" s="413"/>
      <c r="FN233" s="413"/>
      <c r="FO233" s="413"/>
      <c r="FP233" s="413"/>
      <c r="FQ233" s="413"/>
      <c r="FR233" s="413"/>
      <c r="FS233" s="413"/>
      <c r="FT233" s="413"/>
      <c r="FU233" s="413"/>
      <c r="FV233" s="413"/>
      <c r="FW233" s="413"/>
      <c r="FX233" s="413"/>
      <c r="FY233" s="413"/>
      <c r="FZ233" s="413"/>
      <c r="GA233" s="413"/>
      <c r="GB233" s="413"/>
      <c r="GC233" s="413"/>
      <c r="GD233" s="413"/>
      <c r="GE233" s="413"/>
      <c r="GF233" s="413"/>
      <c r="GG233" s="417"/>
      <c r="GH233" s="417"/>
      <c r="GI233" s="417"/>
      <c r="GJ233" s="417"/>
      <c r="GK233" s="417"/>
      <c r="GL233" s="417"/>
      <c r="GM233" s="417"/>
      <c r="GN233" s="417"/>
      <c r="GO233" s="417"/>
      <c r="GP233" s="417"/>
      <c r="GQ233" s="417"/>
      <c r="GR233" s="417"/>
      <c r="GS233" s="417"/>
      <c r="GT233" s="417"/>
      <c r="GU233" s="417"/>
      <c r="GV233" s="417"/>
      <c r="GW233" s="417"/>
      <c r="GX233" s="417"/>
      <c r="GY233" s="417"/>
      <c r="GZ233" s="417"/>
      <c r="HA233" s="417"/>
      <c r="HB233" s="417"/>
      <c r="HC233" s="417"/>
    </row>
    <row r="234" spans="1:211" s="347" customFormat="1" ht="15" customHeight="1" thickTop="1" x14ac:dyDescent="0.2">
      <c r="A234" s="192">
        <f>SWDATA!O219</f>
        <v>0</v>
      </c>
      <c r="B234" s="192">
        <f>SWDATA!M219</f>
        <v>0</v>
      </c>
      <c r="C234" s="201">
        <f>IF(AND(SWDATA!M219=1,SWDATA!Q219="promotions"),SWDATA!P219,0)</f>
        <v>0</v>
      </c>
      <c r="D234" s="200">
        <f>ROW(SWDATA!M219)</f>
        <v>219</v>
      </c>
      <c r="E234" s="202">
        <f t="shared" si="3313"/>
        <v>0</v>
      </c>
      <c r="F234" s="203">
        <f t="shared" si="3086"/>
        <v>1</v>
      </c>
      <c r="G234" s="192" t="str">
        <f t="shared" si="3087"/>
        <v/>
      </c>
      <c r="H234" s="311"/>
      <c r="I234" s="382"/>
      <c r="J234" s="237">
        <f t="shared" si="3088"/>
        <v>0</v>
      </c>
      <c r="K234" s="238" t="str">
        <f t="shared" si="3089"/>
        <v/>
      </c>
      <c r="L234" s="338"/>
      <c r="M234" s="340"/>
      <c r="N234" s="335" t="str">
        <f>IF(LEN(SWDATA!F219)=0,"",IF(LEN(SWDATA!G219)=0,"",IF($O$12="ID",MID(SWDATA!G219,FIND("|",SWDATA!G219)+1,FIND("~~",SWDATA!G219)-FIND("|",SWDATA!G219)-1),IF($O$12="Desc",RIGHT(SWDATA!G219,LEN(SWDATA!G219)-FIND("~~",SWDATA!G219)-1),RIGHT(SWDATA!G219,LEN(SWDATA!G219)-FIND("|",SWDATA!G219))))))</f>
        <v/>
      </c>
      <c r="O234" s="239" t="str">
        <f>IF(LEN(SWDATA!G219)=0,"",IF(LEN(SWDATA!H219)=0,"",IF($O$12="ID",MID(SWDATA!H219,FIND("|",SWDATA!H219)+1,FIND("~~",SWDATA!H219)-FIND("|",SWDATA!H219)-1),IF($O$12="Desc",RIGHT(SWDATA!H219,LEN(SWDATA!H219)-FIND("~~",SWDATA!H219)-1),RIGHT(SWDATA!H219,LEN(SWDATA!H219)-FIND("|",SWDATA!H219))))))</f>
        <v/>
      </c>
      <c r="P234" s="252" t="str">
        <f>IF(LEN(SWDATA!C219)=0,"",SWDATA!C219)</f>
        <v/>
      </c>
      <c r="Q234" s="310" t="str">
        <f t="shared" si="3049"/>
        <v/>
      </c>
      <c r="R234" s="223" t="s">
        <v>261</v>
      </c>
      <c r="S234" s="224" t="s">
        <v>485</v>
      </c>
      <c r="T234" s="224"/>
      <c r="U234" s="263" t="s">
        <v>583</v>
      </c>
      <c r="V234" s="205" t="s">
        <v>221</v>
      </c>
      <c r="W234" s="265">
        <f>IF(OR(Is_Loading,LEN($A234)=0),"",SWDATA!P219)</f>
        <v>0</v>
      </c>
      <c r="X234" s="266">
        <f>IF(OR(Is_Loading,LEN($A234)=0),"",SWDATA!Q219)</f>
        <v>0</v>
      </c>
      <c r="Y234" s="266">
        <f>IF(OR(Is_Loading,LEN($A234)=0),"",SWDATA!R219)</f>
        <v>0</v>
      </c>
      <c r="Z234" s="265" t="str">
        <f t="shared" ref="Z234" si="3316">IF($A234=0,"",CHOOSE($F234,SUM(W234:Y234),SUM(W234:Y234)/3,Y234))</f>
        <v/>
      </c>
      <c r="AA234" s="265">
        <f>IF(OR(Is_Loading,LEN($A234)=0),"",SWDATA!T219)</f>
        <v>0</v>
      </c>
      <c r="AB234" s="266">
        <f>IF(OR(Is_Loading,LEN($A234)=0),"",SWDATA!U219)</f>
        <v>0</v>
      </c>
      <c r="AC234" s="266">
        <f>IF(OR(Is_Loading,LEN($A234)=0),"",SWDATA!V219)</f>
        <v>0</v>
      </c>
      <c r="AD234" s="265" t="str">
        <f t="shared" si="3091"/>
        <v/>
      </c>
      <c r="AE234" s="265">
        <f>IF(OR(Is_Loading,LEN($A234)=0),"",SWDATA!X219)</f>
        <v>0</v>
      </c>
      <c r="AF234" s="266">
        <f>IF(OR(Is_Loading,LEN($A234)=0),"",SWDATA!Y219)</f>
        <v>0</v>
      </c>
      <c r="AG234" s="266">
        <f>IF(OR(Is_Loading,LEN($A234)=0),"",SWDATA!Z219)</f>
        <v>0</v>
      </c>
      <c r="AH234" s="265" t="str">
        <f t="shared" si="3092"/>
        <v/>
      </c>
      <c r="AI234" s="265">
        <f>IF(OR(Is_Loading,LEN($A234)=0),"",SWDATA!AB219)</f>
        <v>0</v>
      </c>
      <c r="AJ234" s="266">
        <f>IF(OR(Is_Loading,LEN($A234)=0),"",SWDATA!AC219)</f>
        <v>0</v>
      </c>
      <c r="AK234" s="266">
        <f>IF(OR(Is_Loading,LEN($A234)=0),"",SWDATA!AD219)</f>
        <v>0</v>
      </c>
      <c r="AL234" s="265" t="str">
        <f t="shared" si="3093"/>
        <v/>
      </c>
      <c r="AM234" s="265">
        <f>IF(OR(Is_Loading,LEN($A234)=0),"",SWDATA!AF219)</f>
        <v>0</v>
      </c>
      <c r="AN234" s="266">
        <f>IF(OR(Is_Loading,LEN($A234)=0),"",SWDATA!AG219)</f>
        <v>0</v>
      </c>
      <c r="AO234" s="320">
        <f>IF(OR(Is_Loading,LEN($A234)=0),"",SWDATA!AH219)</f>
        <v>0</v>
      </c>
      <c r="AP234" s="317" t="str">
        <f t="shared" si="3094"/>
        <v/>
      </c>
      <c r="AQ234" s="265">
        <f>IF(OR(Is_Loading,LEN($A234)=0),"",SWDATA!AJ219)</f>
        <v>0</v>
      </c>
      <c r="AR234" s="266">
        <f>IF(OR(Is_Loading,LEN($A234)=0),"",SWDATA!AK219)</f>
        <v>0</v>
      </c>
      <c r="AS234" s="266">
        <f>IF(OR(Is_Loading,LEN($A234)=0),"",SWDATA!AL219)</f>
        <v>0</v>
      </c>
      <c r="AT234" s="265" t="str">
        <f t="shared" si="3095"/>
        <v/>
      </c>
      <c r="AU234" s="265">
        <f>IF(OR(Is_Loading,LEN($A234)=0),"",SWDATA!AN219)</f>
        <v>0</v>
      </c>
      <c r="AV234" s="266">
        <f>IF(OR(Is_Loading,LEN($A234)=0),"",SWDATA!AO219)</f>
        <v>0</v>
      </c>
      <c r="AW234" s="266">
        <f>IF(OR(Is_Loading,LEN($A234)=0),"",SWDATA!AP219)</f>
        <v>0</v>
      </c>
      <c r="AX234" s="265" t="str">
        <f t="shared" si="3096"/>
        <v/>
      </c>
      <c r="AY234" s="265">
        <f>IF(OR(Is_Loading,LEN($A234)=0),"",SWDATA!AR219)</f>
        <v>0</v>
      </c>
      <c r="AZ234" s="266">
        <f>IF(OR(Is_Loading,LEN($A234)=0),"",SWDATA!AS219)</f>
        <v>0</v>
      </c>
      <c r="BA234" s="266">
        <f>IF(OR(Is_Loading,LEN($A234)=0),"",SWDATA!AT219)</f>
        <v>0</v>
      </c>
      <c r="BB234" s="265" t="str">
        <f t="shared" si="3097"/>
        <v/>
      </c>
      <c r="BC234" s="265">
        <f>IF(OR(Is_Loading,LEN($A234)=0),"",SWDATA!AV219)</f>
        <v>0</v>
      </c>
      <c r="BD234" s="266">
        <f>IF(OR(Is_Loading,LEN($A234)=0),"",SWDATA!AW219)</f>
        <v>0</v>
      </c>
      <c r="BE234" s="320">
        <f>IF(OR(Is_Loading,LEN($A234)=0),"",SWDATA!AX219)</f>
        <v>0</v>
      </c>
      <c r="BF234" s="317" t="str">
        <f t="shared" si="3098"/>
        <v/>
      </c>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s="201"/>
      <c r="CO234" s="201"/>
      <c r="CP234" s="201"/>
      <c r="CQ234" s="201"/>
      <c r="CR234" s="201"/>
      <c r="CS234" s="201"/>
      <c r="CT234" s="201"/>
      <c r="CU234" s="201"/>
      <c r="CV234" s="201"/>
      <c r="CW234" s="201"/>
      <c r="CX234" s="201"/>
      <c r="CY234" s="201"/>
      <c r="CZ234" s="201"/>
      <c r="DA234" s="201"/>
      <c r="DB234" s="201"/>
      <c r="DC234" s="201"/>
      <c r="DD234" s="201"/>
      <c r="DE234" s="201"/>
      <c r="DF234" s="201"/>
      <c r="DG234" s="201"/>
      <c r="DH234" s="201"/>
      <c r="DI234" s="201"/>
      <c r="DJ234" s="201"/>
      <c r="DK234" s="201"/>
      <c r="DL234" s="201"/>
      <c r="DM234" s="201"/>
      <c r="DN234" s="201"/>
      <c r="DO234" s="374"/>
      <c r="DP234" s="374"/>
      <c r="DQ234" s="374"/>
      <c r="DR234" s="374"/>
      <c r="DS234" s="361"/>
      <c r="DT234" s="375"/>
      <c r="DU234" s="364"/>
      <c r="DV234" s="364"/>
      <c r="DW234" s="364"/>
      <c r="DX234" s="364"/>
      <c r="DY234" s="364"/>
      <c r="DZ234" s="364"/>
      <c r="EA234" s="364"/>
      <c r="EB234" s="364"/>
      <c r="EC234" s="364"/>
      <c r="ED234" s="364"/>
      <c r="EE234" s="364"/>
      <c r="EF234" s="364"/>
      <c r="EG234" s="364"/>
      <c r="EH234" s="364"/>
      <c r="EI234" s="364"/>
      <c r="EJ234" s="364"/>
      <c r="EK234" s="364"/>
      <c r="EL234" s="364"/>
      <c r="EM234" s="364"/>
      <c r="EN234" s="364"/>
      <c r="EO234" s="364"/>
      <c r="EP234" s="364"/>
      <c r="EQ234" s="364"/>
      <c r="ER234" s="364"/>
      <c r="ES234" s="364"/>
      <c r="ET234" s="364"/>
      <c r="EU234" s="364"/>
      <c r="EV234" s="364"/>
      <c r="EW234" s="364"/>
      <c r="EX234" s="364"/>
      <c r="EY234" s="364"/>
      <c r="EZ234" s="364"/>
      <c r="FA234" s="364"/>
      <c r="FB234" s="364"/>
      <c r="FC234" s="364"/>
      <c r="FD234" s="364"/>
      <c r="FE234" s="377"/>
      <c r="FF234" s="361"/>
      <c r="FG234" s="361"/>
      <c r="FH234" s="361"/>
      <c r="FI234" s="361"/>
      <c r="FJ234" s="361"/>
      <c r="FK234" s="361"/>
      <c r="FL234" s="361"/>
      <c r="FM234" s="361"/>
      <c r="FN234" s="361"/>
      <c r="FO234" s="361"/>
      <c r="FP234" s="361"/>
      <c r="FQ234" s="361"/>
      <c r="FR234" s="361"/>
      <c r="FS234" s="361"/>
      <c r="FT234" s="361"/>
      <c r="FU234" s="361"/>
      <c r="FV234" s="361"/>
      <c r="FW234" s="361"/>
      <c r="FX234" s="361"/>
      <c r="FY234" s="361"/>
      <c r="FZ234" s="361"/>
      <c r="GA234" s="361"/>
      <c r="GB234" s="361"/>
      <c r="GC234" s="361"/>
      <c r="GD234" s="361"/>
      <c r="GE234" s="361"/>
      <c r="GF234" s="361"/>
      <c r="GG234" s="297"/>
      <c r="GH234" s="297"/>
      <c r="GI234" s="297"/>
      <c r="GJ234" s="297"/>
      <c r="GK234" s="297"/>
      <c r="GL234" s="297"/>
      <c r="GM234" s="297"/>
      <c r="GN234" s="297"/>
      <c r="GO234" s="297"/>
      <c r="GP234" s="297"/>
      <c r="GQ234" s="297"/>
      <c r="GR234" s="297"/>
      <c r="GS234" s="297"/>
      <c r="GT234" s="297"/>
      <c r="GU234" s="297"/>
      <c r="GV234" s="297"/>
      <c r="GW234" s="297"/>
      <c r="GX234" s="297"/>
      <c r="GY234" s="297"/>
      <c r="GZ234" s="297"/>
      <c r="HA234" s="297"/>
      <c r="HB234" s="297"/>
      <c r="HC234" s="297"/>
    </row>
    <row r="235" spans="1:211" s="347" customFormat="1" ht="15" customHeight="1" x14ac:dyDescent="0.2">
      <c r="A235" s="192">
        <f>SWDATA!O220</f>
        <v>0</v>
      </c>
      <c r="B235" s="192">
        <f>SWDATA!M220</f>
        <v>0</v>
      </c>
      <c r="C235" s="201">
        <f>IF(AND(SWDATA!M220=1,SWDATA!Q220="promotions"),SWDATA!P220,0)</f>
        <v>0</v>
      </c>
      <c r="D235" s="200">
        <f>ROW(SWDATA!M220)</f>
        <v>220</v>
      </c>
      <c r="E235" s="202">
        <f t="shared" si="3313"/>
        <v>0</v>
      </c>
      <c r="F235" s="203">
        <f t="shared" si="3086"/>
        <v>1</v>
      </c>
      <c r="G235" s="192" t="str">
        <f t="shared" si="3087"/>
        <v/>
      </c>
      <c r="H235" s="204"/>
      <c r="I235" s="382"/>
      <c r="J235" s="237">
        <f t="shared" si="3088"/>
        <v>0</v>
      </c>
      <c r="K235" s="238" t="str">
        <f t="shared" si="3089"/>
        <v/>
      </c>
      <c r="L235" s="338"/>
      <c r="M235" s="341"/>
      <c r="N235" s="336" t="str">
        <f>IF(LEN(SWDATA!F220)=0,"",N234)</f>
        <v/>
      </c>
      <c r="O235" s="295" t="str">
        <f>IF(LEN(SWDATA!G220)=0,"",O234)</f>
        <v/>
      </c>
      <c r="P235" s="296" t="str">
        <f>IF(LEN(SWDATA!C220)=0,"",SWDATA!C220)</f>
        <v/>
      </c>
      <c r="Q235" s="310" t="str">
        <f t="shared" si="3049"/>
        <v/>
      </c>
      <c r="R235" s="223" t="s">
        <v>261</v>
      </c>
      <c r="S235" s="224" t="s">
        <v>485</v>
      </c>
      <c r="T235" s="224"/>
      <c r="U235" s="264" t="s">
        <v>580</v>
      </c>
      <c r="V235" s="205" t="s">
        <v>221</v>
      </c>
      <c r="W235" s="265">
        <f>IF(OR(Is_Loading,LEN($A235)=0),"",SWDATA!P220)</f>
        <v>0</v>
      </c>
      <c r="X235" s="266">
        <f>IF(OR(Is_Loading,LEN($A235)=0),"",SWDATA!Q220)</f>
        <v>0</v>
      </c>
      <c r="Y235" s="266">
        <f>IF(OR(Is_Loading,LEN($A235)=0),"",SWDATA!R220)</f>
        <v>0</v>
      </c>
      <c r="Z235" s="265" t="str">
        <f t="shared" ref="Z235:Z236" si="3317">IF($A235=0,"",CHOOSE($F235,SUM(W235:Y235),SUM(W235:Y235)/3,Y235))</f>
        <v/>
      </c>
      <c r="AA235" s="265">
        <f>IF(OR(Is_Loading,LEN($A235)=0),"",SWDATA!T220)</f>
        <v>0</v>
      </c>
      <c r="AB235" s="266">
        <f>IF(OR(Is_Loading,LEN($A235)=0),"",SWDATA!U220)</f>
        <v>0</v>
      </c>
      <c r="AC235" s="266">
        <f>IF(OR(Is_Loading,LEN($A235)=0),"",SWDATA!V220)</f>
        <v>0</v>
      </c>
      <c r="AD235" s="265" t="str">
        <f t="shared" si="3091"/>
        <v/>
      </c>
      <c r="AE235" s="265">
        <f>IF(OR(Is_Loading,LEN($A235)=0),"",SWDATA!X220)</f>
        <v>0</v>
      </c>
      <c r="AF235" s="266">
        <f>IF(OR(Is_Loading,LEN($A235)=0),"",SWDATA!Y220)</f>
        <v>0</v>
      </c>
      <c r="AG235" s="266">
        <f>IF(OR(Is_Loading,LEN($A235)=0),"",SWDATA!Z220)</f>
        <v>0</v>
      </c>
      <c r="AH235" s="265" t="str">
        <f t="shared" si="3092"/>
        <v/>
      </c>
      <c r="AI235" s="265">
        <f>IF(OR(Is_Loading,LEN($A235)=0),"",SWDATA!AB220)</f>
        <v>0</v>
      </c>
      <c r="AJ235" s="266">
        <f>IF(OR(Is_Loading,LEN($A235)=0),"",SWDATA!AC220)</f>
        <v>0</v>
      </c>
      <c r="AK235" s="266">
        <f>IF(OR(Is_Loading,LEN($A235)=0),"",SWDATA!AD220)</f>
        <v>0</v>
      </c>
      <c r="AL235" s="265" t="str">
        <f t="shared" si="3093"/>
        <v/>
      </c>
      <c r="AM235" s="265">
        <f>IF(OR(Is_Loading,LEN($A235)=0),"",SWDATA!AF220)</f>
        <v>0</v>
      </c>
      <c r="AN235" s="266">
        <f>IF(OR(Is_Loading,LEN($A235)=0),"",SWDATA!AG220)</f>
        <v>0</v>
      </c>
      <c r="AO235" s="320">
        <f>IF(OR(Is_Loading,LEN($A235)=0),"",SWDATA!AH220)</f>
        <v>0</v>
      </c>
      <c r="AP235" s="317" t="str">
        <f t="shared" si="3094"/>
        <v/>
      </c>
      <c r="AQ235" s="265">
        <f>IF(OR(Is_Loading,LEN($A235)=0),"",SWDATA!AJ220)</f>
        <v>0</v>
      </c>
      <c r="AR235" s="266">
        <f>IF(OR(Is_Loading,LEN($A235)=0),"",SWDATA!AK220)</f>
        <v>0</v>
      </c>
      <c r="AS235" s="266">
        <f>IF(OR(Is_Loading,LEN($A235)=0),"",SWDATA!AL220)</f>
        <v>0</v>
      </c>
      <c r="AT235" s="265" t="str">
        <f t="shared" si="3095"/>
        <v/>
      </c>
      <c r="AU235" s="265">
        <f>IF(OR(Is_Loading,LEN($A235)=0),"",SWDATA!AN220)</f>
        <v>0</v>
      </c>
      <c r="AV235" s="266">
        <f>IF(OR(Is_Loading,LEN($A235)=0),"",SWDATA!AO220)</f>
        <v>0</v>
      </c>
      <c r="AW235" s="266">
        <f>IF(OR(Is_Loading,LEN($A235)=0),"",SWDATA!AP220)</f>
        <v>0</v>
      </c>
      <c r="AX235" s="265" t="str">
        <f t="shared" si="3096"/>
        <v/>
      </c>
      <c r="AY235" s="265">
        <f>IF(OR(Is_Loading,LEN($A235)=0),"",SWDATA!AR220)</f>
        <v>0</v>
      </c>
      <c r="AZ235" s="266">
        <f>IF(OR(Is_Loading,LEN($A235)=0),"",SWDATA!AS220)</f>
        <v>0</v>
      </c>
      <c r="BA235" s="266">
        <f>IF(OR(Is_Loading,LEN($A235)=0),"",SWDATA!AT220)</f>
        <v>0</v>
      </c>
      <c r="BB235" s="265" t="str">
        <f t="shared" si="3097"/>
        <v/>
      </c>
      <c r="BC235" s="265">
        <f>IF(OR(Is_Loading,LEN($A235)=0),"",SWDATA!AV220)</f>
        <v>0</v>
      </c>
      <c r="BD235" s="266">
        <f>IF(OR(Is_Loading,LEN($A235)=0),"",SWDATA!AW220)</f>
        <v>0</v>
      </c>
      <c r="BE235" s="320">
        <f>IF(OR(Is_Loading,LEN($A235)=0),"",SWDATA!AX220)</f>
        <v>0</v>
      </c>
      <c r="BF235" s="317" t="str">
        <f t="shared" si="3098"/>
        <v/>
      </c>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s="201"/>
      <c r="CO235" s="201"/>
      <c r="CP235" s="201"/>
      <c r="CQ235" s="201"/>
      <c r="CR235" s="201"/>
      <c r="CS235" s="201"/>
      <c r="CT235" s="201"/>
      <c r="CU235" s="201"/>
      <c r="CV235" s="201"/>
      <c r="CW235" s="201"/>
      <c r="CX235" s="201"/>
      <c r="CY235" s="201"/>
      <c r="CZ235" s="201"/>
      <c r="DA235" s="201"/>
      <c r="DB235" s="201"/>
      <c r="DC235" s="201"/>
      <c r="DD235" s="201"/>
      <c r="DE235" s="201"/>
      <c r="DF235" s="201"/>
      <c r="DG235" s="201"/>
      <c r="DH235" s="201"/>
      <c r="DI235" s="201"/>
      <c r="DJ235" s="201"/>
      <c r="DK235" s="201"/>
      <c r="DL235" s="201"/>
      <c r="DM235" s="201"/>
      <c r="DN235" s="201"/>
      <c r="DO235" s="374"/>
      <c r="DP235" s="374"/>
      <c r="DQ235" s="374"/>
      <c r="DR235" s="374"/>
      <c r="DS235" s="361"/>
      <c r="DT235" s="361"/>
      <c r="DU235" s="364">
        <f t="shared" ref="DU235" si="3318">COLUMN(W233)</f>
        <v>23</v>
      </c>
      <c r="DV235" s="364">
        <f t="shared" ref="DV235" si="3319">SUM(DU235)+DV236+1</f>
        <v>24</v>
      </c>
      <c r="DW235" s="364">
        <f t="shared" ref="DW235" si="3320">SUM(DV235)+DW236+1</f>
        <v>25</v>
      </c>
      <c r="DX235" s="364">
        <f t="shared" ref="DX235" si="3321">SUM(DW235)+DX236+1</f>
        <v>27</v>
      </c>
      <c r="DY235" s="364">
        <f t="shared" ref="DY235" si="3322">SUM(DX235)+DY236+1</f>
        <v>28</v>
      </c>
      <c r="DZ235" s="364">
        <f t="shared" ref="DZ235" si="3323">SUM(DY235)+DZ236+1</f>
        <v>29</v>
      </c>
      <c r="EA235" s="364">
        <f t="shared" ref="EA235" si="3324">SUM(DZ235)+EA236+1</f>
        <v>31</v>
      </c>
      <c r="EB235" s="364">
        <f t="shared" ref="EB235" si="3325">SUM(EA235)+EB236+1</f>
        <v>32</v>
      </c>
      <c r="EC235" s="364">
        <f t="shared" ref="EC235" si="3326">SUM(EB235)+EC236+1</f>
        <v>33</v>
      </c>
      <c r="ED235" s="364">
        <f t="shared" ref="ED235" si="3327">SUM(EC235)+ED236+1</f>
        <v>35</v>
      </c>
      <c r="EE235" s="364">
        <f t="shared" ref="EE235" si="3328">SUM(ED235)+EE236+1</f>
        <v>36</v>
      </c>
      <c r="EF235" s="364">
        <f t="shared" ref="EF235" si="3329">SUM(EE235)+EF236+1</f>
        <v>37</v>
      </c>
      <c r="EG235" s="364">
        <f t="shared" ref="EG235" si="3330">SUM(EF235)+EG236+1</f>
        <v>39</v>
      </c>
      <c r="EH235" s="364">
        <f t="shared" ref="EH235" si="3331">SUM(EG235)+EH236+1</f>
        <v>40</v>
      </c>
      <c r="EI235" s="364">
        <f t="shared" ref="EI235" si="3332">SUM(EH235)+EI236+1</f>
        <v>41</v>
      </c>
      <c r="EJ235" s="364">
        <f t="shared" ref="EJ235" si="3333">SUM(EI235)+EJ236+1</f>
        <v>43</v>
      </c>
      <c r="EK235" s="364">
        <f t="shared" ref="EK235" si="3334">SUM(EJ235)+EK236+1</f>
        <v>44</v>
      </c>
      <c r="EL235" s="364">
        <f t="shared" ref="EL235" si="3335">SUM(EK235)+EL236+1</f>
        <v>45</v>
      </c>
      <c r="EM235" s="364">
        <f t="shared" ref="EM235" si="3336">SUM(EL235)+EM236+1</f>
        <v>47</v>
      </c>
      <c r="EN235" s="364">
        <f t="shared" ref="EN235" si="3337">SUM(EM235)+EN236+1</f>
        <v>48</v>
      </c>
      <c r="EO235" s="364">
        <f t="shared" ref="EO235" si="3338">SUM(EN235)+EO236+1</f>
        <v>49</v>
      </c>
      <c r="EP235" s="364">
        <f t="shared" ref="EP235" si="3339">SUM(EO235)+EP236+1</f>
        <v>51</v>
      </c>
      <c r="EQ235" s="364">
        <f t="shared" ref="EQ235" si="3340">SUM(EP235)+EQ236+1</f>
        <v>52</v>
      </c>
      <c r="ER235" s="364">
        <f t="shared" ref="ER235" si="3341">SUM(EQ235)+ER236+1</f>
        <v>53</v>
      </c>
      <c r="ES235" s="364">
        <f t="shared" ref="ES235" si="3342">SUM(ER235)+ES236+1</f>
        <v>55</v>
      </c>
      <c r="ET235" s="364">
        <f t="shared" ref="ET235" si="3343">SUM(ES235)+ET236+1</f>
        <v>56</v>
      </c>
      <c r="EU235" s="364">
        <f t="shared" ref="EU235" si="3344">SUM(ET235)+EU236+1</f>
        <v>57</v>
      </c>
      <c r="EV235" s="364">
        <f t="shared" ref="EV235" si="3345">SUM(EU235)+EV236+1</f>
        <v>59</v>
      </c>
      <c r="EW235" s="364">
        <f t="shared" ref="EW235" si="3346">SUM(EV235)+EW236+1</f>
        <v>60</v>
      </c>
      <c r="EX235" s="364">
        <f t="shared" ref="EX235" si="3347">SUM(EW235)+EX236+1</f>
        <v>61</v>
      </c>
      <c r="EY235" s="364">
        <f t="shared" ref="EY235" si="3348">SUM(EX235)+EY236+1</f>
        <v>63</v>
      </c>
      <c r="EZ235" s="364">
        <f t="shared" ref="EZ235" si="3349">SUM(EY235)+EZ236+1</f>
        <v>64</v>
      </c>
      <c r="FA235" s="364">
        <f t="shared" ref="FA235" si="3350">SUM(EZ235)+FA236+1</f>
        <v>65</v>
      </c>
      <c r="FB235" s="364">
        <f t="shared" ref="FB235" si="3351">SUM(FA235)+FB236+1</f>
        <v>67</v>
      </c>
      <c r="FC235" s="364">
        <f t="shared" ref="FC235" si="3352">SUM(FB235)+FC236+1</f>
        <v>68</v>
      </c>
      <c r="FD235" s="364">
        <f t="shared" ref="FD235" si="3353">SUM(FC235)+FD236+1</f>
        <v>69</v>
      </c>
      <c r="FE235" s="361"/>
      <c r="FF235" s="361"/>
      <c r="FG235" s="361"/>
      <c r="FH235" s="361"/>
      <c r="FI235" s="361"/>
      <c r="FJ235" s="361"/>
      <c r="FK235" s="361"/>
      <c r="FL235" s="361"/>
      <c r="FM235" s="361"/>
      <c r="FN235" s="361"/>
      <c r="FO235" s="361"/>
      <c r="FP235" s="361"/>
      <c r="FQ235" s="361"/>
      <c r="FR235" s="361"/>
      <c r="FS235" s="361"/>
      <c r="FT235" s="361"/>
      <c r="FU235" s="361"/>
      <c r="FV235" s="361"/>
      <c r="FW235" s="361"/>
      <c r="FX235" s="361"/>
      <c r="FY235" s="361"/>
      <c r="FZ235" s="361"/>
      <c r="GA235" s="361"/>
      <c r="GB235" s="361"/>
      <c r="GC235" s="361"/>
      <c r="GD235" s="361"/>
      <c r="GE235" s="361"/>
      <c r="GF235" s="361"/>
      <c r="GG235" s="297"/>
      <c r="GH235" s="297"/>
      <c r="GI235" s="297"/>
      <c r="GJ235" s="297"/>
      <c r="GK235" s="297"/>
      <c r="GL235" s="297"/>
      <c r="GM235" s="297"/>
      <c r="GN235" s="297"/>
      <c r="GO235" s="297"/>
      <c r="GP235" s="297"/>
      <c r="GQ235" s="297"/>
      <c r="GR235" s="297"/>
      <c r="GS235" s="297"/>
      <c r="GT235" s="297"/>
      <c r="GU235" s="297"/>
      <c r="GV235" s="297"/>
      <c r="GW235" s="297"/>
      <c r="GX235" s="297"/>
      <c r="GY235" s="297"/>
      <c r="GZ235" s="297"/>
    </row>
    <row r="236" spans="1:211" s="347" customFormat="1" ht="15" customHeight="1" thickBot="1" x14ac:dyDescent="0.25">
      <c r="A236" s="192">
        <f>SWDATA!O221</f>
        <v>0</v>
      </c>
      <c r="B236" s="192">
        <f>SWDATA!M221</f>
        <v>0</v>
      </c>
      <c r="C236" s="201">
        <f>IF(AND(SWDATA!M221=1,SWDATA!Q221="promotions"),SWDATA!P221,0)</f>
        <v>0</v>
      </c>
      <c r="D236" s="200">
        <f>ROW(SWDATA!M221)</f>
        <v>221</v>
      </c>
      <c r="E236" s="202">
        <f ca="1">IF(AND(B236=1,UPPER(HLOOKUP(D236,'Metrics &amp; Attributes View'!$13:$31,19,0))="SBOM"),1,0)</f>
        <v>0</v>
      </c>
      <c r="F236" s="203">
        <f t="shared" si="3086"/>
        <v>1</v>
      </c>
      <c r="G236" s="192" t="str">
        <f t="shared" si="3087"/>
        <v/>
      </c>
      <c r="H236" s="204"/>
      <c r="I236" s="382"/>
      <c r="J236" s="237">
        <f t="shared" si="3088"/>
        <v>0</v>
      </c>
      <c r="K236" s="238" t="str">
        <f t="shared" si="3089"/>
        <v/>
      </c>
      <c r="L236" s="338"/>
      <c r="M236" s="342"/>
      <c r="N236" s="336" t="str">
        <f>IF(LEN(SWDATA!F221)=0,"",N235)</f>
        <v/>
      </c>
      <c r="O236" s="295" t="str">
        <f>IF(LEN(SWDATA!G221)=0,"",O235)</f>
        <v/>
      </c>
      <c r="P236" s="296" t="str">
        <f>IF(LEN(SWDATA!C221)=0,"",SWDATA!C221)</f>
        <v/>
      </c>
      <c r="Q236" s="310" t="str">
        <f t="shared" si="3049"/>
        <v/>
      </c>
      <c r="R236" s="223" t="s">
        <v>262</v>
      </c>
      <c r="S236" s="224" t="s">
        <v>579</v>
      </c>
      <c r="T236" s="224"/>
      <c r="U236" s="263" t="s">
        <v>591</v>
      </c>
      <c r="V236" s="205" t="s">
        <v>221</v>
      </c>
      <c r="W236" s="265">
        <f>IF(OR(Is_Loading,LEN($A236)=0),"",SWDATA!P221)</f>
        <v>0</v>
      </c>
      <c r="X236" s="266">
        <f>IF(OR(Is_Loading,LEN($A236)=0),"",SWDATA!Q221)</f>
        <v>0</v>
      </c>
      <c r="Y236" s="266">
        <f>IF(OR(Is_Loading,LEN($A236)=0),"",SWDATA!R221)</f>
        <v>0</v>
      </c>
      <c r="Z236" s="265" t="str">
        <f t="shared" si="3317"/>
        <v/>
      </c>
      <c r="AA236" s="265">
        <f>IF(OR(Is_Loading,LEN($A236)=0),"",SWDATA!T221)</f>
        <v>0</v>
      </c>
      <c r="AB236" s="266">
        <f>IF(OR(Is_Loading,LEN($A236)=0),"",SWDATA!U221)</f>
        <v>0</v>
      </c>
      <c r="AC236" s="266">
        <f>IF(OR(Is_Loading,LEN($A236)=0),"",SWDATA!V221)</f>
        <v>0</v>
      </c>
      <c r="AD236" s="265" t="str">
        <f t="shared" si="3091"/>
        <v/>
      </c>
      <c r="AE236" s="265">
        <f>IF(OR(Is_Loading,LEN($A236)=0),"",SWDATA!X221)</f>
        <v>0</v>
      </c>
      <c r="AF236" s="266">
        <f>IF(OR(Is_Loading,LEN($A236)=0),"",SWDATA!Y221)</f>
        <v>0</v>
      </c>
      <c r="AG236" s="266">
        <f>IF(OR(Is_Loading,LEN($A236)=0),"",SWDATA!Z221)</f>
        <v>0</v>
      </c>
      <c r="AH236" s="265" t="str">
        <f t="shared" si="3092"/>
        <v/>
      </c>
      <c r="AI236" s="265">
        <f>IF(OR(Is_Loading,LEN($A236)=0),"",SWDATA!AB221)</f>
        <v>0</v>
      </c>
      <c r="AJ236" s="266">
        <f>IF(OR(Is_Loading,LEN($A236)=0),"",SWDATA!AC221)</f>
        <v>0</v>
      </c>
      <c r="AK236" s="266">
        <f>IF(OR(Is_Loading,LEN($A236)=0),"",SWDATA!AD221)</f>
        <v>0</v>
      </c>
      <c r="AL236" s="265" t="str">
        <f t="shared" si="3093"/>
        <v/>
      </c>
      <c r="AM236" s="265">
        <f>IF(OR(Is_Loading,LEN($A236)=0),"",SWDATA!AF221)</f>
        <v>0</v>
      </c>
      <c r="AN236" s="266">
        <f>IF(OR(Is_Loading,LEN($A236)=0),"",SWDATA!AG221)</f>
        <v>0</v>
      </c>
      <c r="AO236" s="320">
        <f>IF(OR(Is_Loading,LEN($A236)=0),"",SWDATA!AH221)</f>
        <v>0</v>
      </c>
      <c r="AP236" s="317" t="str">
        <f t="shared" si="3094"/>
        <v/>
      </c>
      <c r="AQ236" s="265">
        <f>IF(OR(Is_Loading,LEN($A236)=0),"",SWDATA!AJ221)</f>
        <v>0</v>
      </c>
      <c r="AR236" s="266">
        <f>IF(OR(Is_Loading,LEN($A236)=0),"",SWDATA!AK221)</f>
        <v>0</v>
      </c>
      <c r="AS236" s="266">
        <f>IF(OR(Is_Loading,LEN($A236)=0),"",SWDATA!AL221)</f>
        <v>0</v>
      </c>
      <c r="AT236" s="265" t="str">
        <f t="shared" si="3095"/>
        <v/>
      </c>
      <c r="AU236" s="265">
        <f>IF(OR(Is_Loading,LEN($A236)=0),"",SWDATA!AN221)</f>
        <v>0</v>
      </c>
      <c r="AV236" s="266">
        <f>IF(OR(Is_Loading,LEN($A236)=0),"",SWDATA!AO221)</f>
        <v>0</v>
      </c>
      <c r="AW236" s="266">
        <f>IF(OR(Is_Loading,LEN($A236)=0),"",SWDATA!AP221)</f>
        <v>0</v>
      </c>
      <c r="AX236" s="265" t="str">
        <f t="shared" si="3096"/>
        <v/>
      </c>
      <c r="AY236" s="265">
        <f>IF(OR(Is_Loading,LEN($A236)=0),"",SWDATA!AR221)</f>
        <v>0</v>
      </c>
      <c r="AZ236" s="266">
        <f>IF(OR(Is_Loading,LEN($A236)=0),"",SWDATA!AS221)</f>
        <v>0</v>
      </c>
      <c r="BA236" s="266">
        <f>IF(OR(Is_Loading,LEN($A236)=0),"",SWDATA!AT221)</f>
        <v>0</v>
      </c>
      <c r="BB236" s="265" t="str">
        <f t="shared" si="3097"/>
        <v/>
      </c>
      <c r="BC236" s="265">
        <f>IF(OR(Is_Loading,LEN($A236)=0),"",SWDATA!AV221)</f>
        <v>0</v>
      </c>
      <c r="BD236" s="266">
        <f>IF(OR(Is_Loading,LEN($A236)=0),"",SWDATA!AW221)</f>
        <v>0</v>
      </c>
      <c r="BE236" s="320">
        <f>IF(OR(Is_Loading,LEN($A236)=0),"",SWDATA!AX221)</f>
        <v>0</v>
      </c>
      <c r="BF236" s="317" t="str">
        <f t="shared" si="3098"/>
        <v/>
      </c>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s="201"/>
      <c r="CO236" s="201"/>
      <c r="CP236" s="201"/>
      <c r="CQ236" s="201"/>
      <c r="CR236" s="201"/>
      <c r="CS236" s="201"/>
      <c r="CT236" s="201"/>
      <c r="CU236" s="201"/>
      <c r="CV236" s="201"/>
      <c r="CW236" s="201"/>
      <c r="CX236" s="201"/>
      <c r="CY236" s="201"/>
      <c r="CZ236" s="201"/>
      <c r="DA236" s="201"/>
      <c r="DB236" s="201"/>
      <c r="DC236" s="201"/>
      <c r="DD236" s="201"/>
      <c r="DE236" s="201"/>
      <c r="DF236" s="201"/>
      <c r="DG236" s="201"/>
      <c r="DH236" s="201"/>
      <c r="DI236" s="201"/>
      <c r="DJ236" s="201"/>
      <c r="DK236" s="201"/>
      <c r="DL236" s="201"/>
      <c r="DM236" s="201"/>
      <c r="DN236" s="201"/>
      <c r="DO236" s="374"/>
      <c r="DP236" s="374"/>
      <c r="DQ236" s="374"/>
      <c r="DR236" s="374"/>
      <c r="DS236" s="361"/>
      <c r="DT236" s="375"/>
      <c r="DU236" s="364"/>
      <c r="DV236" s="364"/>
      <c r="DW236" s="364"/>
      <c r="DX236" s="364">
        <v>1</v>
      </c>
      <c r="DY236" s="364">
        <f t="shared" ref="DY236:DY238" si="3354">DV236</f>
        <v>0</v>
      </c>
      <c r="DZ236" s="364">
        <f t="shared" ref="DZ236:DZ238" si="3355">DW236</f>
        <v>0</v>
      </c>
      <c r="EA236" s="364">
        <f t="shared" ref="EA236:EA238" si="3356">DX236</f>
        <v>1</v>
      </c>
      <c r="EB236" s="364">
        <f t="shared" ref="EB236:EB238" si="3357">DY236</f>
        <v>0</v>
      </c>
      <c r="EC236" s="364">
        <f t="shared" ref="EC236:EC238" si="3358">DZ236</f>
        <v>0</v>
      </c>
      <c r="ED236" s="364">
        <f t="shared" ref="ED236:ED238" si="3359">EA236</f>
        <v>1</v>
      </c>
      <c r="EE236" s="364">
        <f t="shared" ref="EE236:EE238" si="3360">EB236</f>
        <v>0</v>
      </c>
      <c r="EF236" s="364">
        <f t="shared" ref="EF236:EF238" si="3361">EC236</f>
        <v>0</v>
      </c>
      <c r="EG236" s="364">
        <f t="shared" ref="EG236:EG238" si="3362">ED236</f>
        <v>1</v>
      </c>
      <c r="EH236" s="364">
        <f t="shared" ref="EH236:EH238" si="3363">EE236</f>
        <v>0</v>
      </c>
      <c r="EI236" s="364">
        <f t="shared" ref="EI236:EI238" si="3364">EF236</f>
        <v>0</v>
      </c>
      <c r="EJ236" s="364">
        <f t="shared" ref="EJ236:EJ238" si="3365">EG236</f>
        <v>1</v>
      </c>
      <c r="EK236" s="364">
        <f t="shared" ref="EK236:EK238" si="3366">EH236</f>
        <v>0</v>
      </c>
      <c r="EL236" s="364">
        <f t="shared" ref="EL236:EL238" si="3367">EI236</f>
        <v>0</v>
      </c>
      <c r="EM236" s="364">
        <f t="shared" ref="EM236:EM238" si="3368">EJ236</f>
        <v>1</v>
      </c>
      <c r="EN236" s="364">
        <f t="shared" ref="EN236:EN238" si="3369">EK236</f>
        <v>0</v>
      </c>
      <c r="EO236" s="364">
        <f t="shared" ref="EO236:EO238" si="3370">EL236</f>
        <v>0</v>
      </c>
      <c r="EP236" s="364">
        <f t="shared" ref="EP236:EP238" si="3371">EM236</f>
        <v>1</v>
      </c>
      <c r="EQ236" s="364">
        <f t="shared" ref="EQ236:EQ238" si="3372">EN236</f>
        <v>0</v>
      </c>
      <c r="ER236" s="364">
        <f t="shared" ref="ER236:ER238" si="3373">EO236</f>
        <v>0</v>
      </c>
      <c r="ES236" s="364">
        <f t="shared" ref="ES236:ES238" si="3374">EP236</f>
        <v>1</v>
      </c>
      <c r="ET236" s="364">
        <f t="shared" ref="ET236:ET238" si="3375">EQ236</f>
        <v>0</v>
      </c>
      <c r="EU236" s="364">
        <f t="shared" ref="EU236:EU238" si="3376">ER236</f>
        <v>0</v>
      </c>
      <c r="EV236" s="364">
        <f t="shared" ref="EV236:EV238" si="3377">ES236</f>
        <v>1</v>
      </c>
      <c r="EW236" s="364">
        <f t="shared" ref="EW236:EW238" si="3378">ET236</f>
        <v>0</v>
      </c>
      <c r="EX236" s="364">
        <f t="shared" ref="EX236:EX238" si="3379">EU236</f>
        <v>0</v>
      </c>
      <c r="EY236" s="364">
        <f t="shared" ref="EY236:EY238" si="3380">EV236</f>
        <v>1</v>
      </c>
      <c r="EZ236" s="364">
        <f t="shared" ref="EZ236:EZ238" si="3381">EW236</f>
        <v>0</v>
      </c>
      <c r="FA236" s="364">
        <f t="shared" ref="FA236:FA238" si="3382">EX236</f>
        <v>0</v>
      </c>
      <c r="FB236" s="364">
        <f t="shared" ref="FB236:FB238" si="3383">EY236</f>
        <v>1</v>
      </c>
      <c r="FC236" s="364">
        <f t="shared" ref="FC236:FC238" si="3384">EZ236</f>
        <v>0</v>
      </c>
      <c r="FD236" s="364">
        <f t="shared" ref="FD236:FD238" si="3385">FA236</f>
        <v>0</v>
      </c>
      <c r="FE236" s="377"/>
      <c r="FF236" s="361"/>
      <c r="FG236" s="361"/>
      <c r="FH236" s="361"/>
      <c r="FI236" s="361"/>
      <c r="FJ236" s="361"/>
      <c r="FK236" s="361"/>
      <c r="FL236" s="361"/>
      <c r="FM236" s="361"/>
      <c r="FN236" s="361"/>
      <c r="FO236" s="361"/>
      <c r="FP236" s="361"/>
      <c r="FQ236" s="361"/>
      <c r="FR236" s="361"/>
      <c r="FS236" s="361"/>
      <c r="FT236" s="361"/>
      <c r="FU236" s="361"/>
      <c r="FV236" s="361"/>
      <c r="FW236" s="361"/>
      <c r="FX236" s="361"/>
      <c r="FY236" s="361"/>
      <c r="FZ236" s="361"/>
      <c r="GA236" s="361"/>
      <c r="GB236" s="361"/>
      <c r="GC236" s="361"/>
      <c r="GD236" s="361"/>
      <c r="GE236" s="361"/>
      <c r="GF236" s="361"/>
      <c r="GG236" s="297"/>
      <c r="GH236" s="297"/>
      <c r="GI236" s="297"/>
      <c r="GJ236" s="297"/>
      <c r="GK236" s="297"/>
      <c r="GL236" s="297"/>
      <c r="GM236" s="297"/>
      <c r="GN236" s="297"/>
      <c r="GO236" s="297"/>
      <c r="GP236" s="297"/>
      <c r="GQ236" s="297"/>
      <c r="GR236" s="297"/>
      <c r="GS236" s="297"/>
      <c r="GT236" s="297"/>
      <c r="GU236" s="297"/>
      <c r="GV236" s="297"/>
      <c r="GW236" s="297"/>
      <c r="GX236" s="297"/>
      <c r="GY236" s="297"/>
      <c r="GZ236" s="297"/>
      <c r="HA236" s="297"/>
      <c r="HB236" s="297"/>
      <c r="HC236" s="297"/>
    </row>
    <row r="237" spans="1:211" s="347" customFormat="1" ht="15" customHeight="1" thickTop="1" x14ac:dyDescent="0.2">
      <c r="A237" s="192">
        <f>SWDATA!O222</f>
        <v>0</v>
      </c>
      <c r="B237" s="192">
        <f>SWDATA!M222</f>
        <v>0</v>
      </c>
      <c r="C237" s="201">
        <f>IF(AND(SWDATA!M222=1,SWDATA!Q222="promotions"),SWDATA!P222,0)</f>
        <v>0</v>
      </c>
      <c r="D237" s="200">
        <f>ROW(SWDATA!M222)</f>
        <v>222</v>
      </c>
      <c r="E237" s="202">
        <f t="shared" ref="E237:E240" si="3386">B237</f>
        <v>0</v>
      </c>
      <c r="F237" s="203">
        <f t="shared" si="3086"/>
        <v>1</v>
      </c>
      <c r="G237" s="192" t="str">
        <f t="shared" si="3087"/>
        <v/>
      </c>
      <c r="H237" s="204"/>
      <c r="I237" s="382"/>
      <c r="J237" s="237">
        <f t="shared" si="3088"/>
        <v>0</v>
      </c>
      <c r="K237" s="238" t="str">
        <f t="shared" si="3089"/>
        <v/>
      </c>
      <c r="L237" s="338"/>
      <c r="M237" s="341"/>
      <c r="N237" s="336" t="str">
        <f>IF(LEN(SWDATA!F222)=0,"",N236)</f>
        <v/>
      </c>
      <c r="O237" s="295" t="str">
        <f>IF(LEN(SWDATA!G222)=0,"",O236)</f>
        <v/>
      </c>
      <c r="P237" s="296" t="str">
        <f>IF(LEN(SWDATA!C222)=0,"",SWDATA!C222)</f>
        <v/>
      </c>
      <c r="Q237" s="310" t="str">
        <f t="shared" si="3049"/>
        <v/>
      </c>
      <c r="R237" s="223" t="s">
        <v>261</v>
      </c>
      <c r="S237" s="224" t="s">
        <v>485</v>
      </c>
      <c r="T237" s="224"/>
      <c r="U237" s="264" t="s">
        <v>581</v>
      </c>
      <c r="V237" s="205" t="s">
        <v>221</v>
      </c>
      <c r="W237" s="265">
        <f>IF(OR(Is_Loading,LEN($A237)=0),"",SWDATA!P222)</f>
        <v>0</v>
      </c>
      <c r="X237" s="266">
        <f>IF(OR(Is_Loading,LEN($A237)=0),"",SWDATA!Q222)</f>
        <v>0</v>
      </c>
      <c r="Y237" s="266">
        <f>IF(OR(Is_Loading,LEN($A237)=0),"",SWDATA!R222)</f>
        <v>0</v>
      </c>
      <c r="Z237" s="265" t="str">
        <f t="shared" ref="Z237" si="3387">IF($A237=0,"",CHOOSE($F237,SUM(W237:Y237),SUM(W237:Y237)/3,Y237))</f>
        <v/>
      </c>
      <c r="AA237" s="265">
        <f>IF(OR(Is_Loading,LEN($A237)=0),"",SWDATA!T222)</f>
        <v>0</v>
      </c>
      <c r="AB237" s="266">
        <f>IF(OR(Is_Loading,LEN($A237)=0),"",SWDATA!U222)</f>
        <v>0</v>
      </c>
      <c r="AC237" s="266">
        <f>IF(OR(Is_Loading,LEN($A237)=0),"",SWDATA!V222)</f>
        <v>0</v>
      </c>
      <c r="AD237" s="265" t="str">
        <f t="shared" si="3091"/>
        <v/>
      </c>
      <c r="AE237" s="265">
        <f>IF(OR(Is_Loading,LEN($A237)=0),"",SWDATA!X222)</f>
        <v>0</v>
      </c>
      <c r="AF237" s="266">
        <f>IF(OR(Is_Loading,LEN($A237)=0),"",SWDATA!Y222)</f>
        <v>0</v>
      </c>
      <c r="AG237" s="266">
        <f>IF(OR(Is_Loading,LEN($A237)=0),"",SWDATA!Z222)</f>
        <v>0</v>
      </c>
      <c r="AH237" s="265" t="str">
        <f t="shared" si="3092"/>
        <v/>
      </c>
      <c r="AI237" s="265">
        <f>IF(OR(Is_Loading,LEN($A237)=0),"",SWDATA!AB222)</f>
        <v>0</v>
      </c>
      <c r="AJ237" s="266">
        <f>IF(OR(Is_Loading,LEN($A237)=0),"",SWDATA!AC222)</f>
        <v>0</v>
      </c>
      <c r="AK237" s="266">
        <f>IF(OR(Is_Loading,LEN($A237)=0),"",SWDATA!AD222)</f>
        <v>0</v>
      </c>
      <c r="AL237" s="265" t="str">
        <f t="shared" si="3093"/>
        <v/>
      </c>
      <c r="AM237" s="265">
        <f>IF(OR(Is_Loading,LEN($A237)=0),"",SWDATA!AF222)</f>
        <v>0</v>
      </c>
      <c r="AN237" s="266">
        <f>IF(OR(Is_Loading,LEN($A237)=0),"",SWDATA!AG222)</f>
        <v>0</v>
      </c>
      <c r="AO237" s="320">
        <f>IF(OR(Is_Loading,LEN($A237)=0),"",SWDATA!AH222)</f>
        <v>0</v>
      </c>
      <c r="AP237" s="317" t="str">
        <f t="shared" si="3094"/>
        <v/>
      </c>
      <c r="AQ237" s="265">
        <f>IF(OR(Is_Loading,LEN($A237)=0),"",SWDATA!AJ222)</f>
        <v>0</v>
      </c>
      <c r="AR237" s="266">
        <f>IF(OR(Is_Loading,LEN($A237)=0),"",SWDATA!AK222)</f>
        <v>0</v>
      </c>
      <c r="AS237" s="266">
        <f>IF(OR(Is_Loading,LEN($A237)=0),"",SWDATA!AL222)</f>
        <v>0</v>
      </c>
      <c r="AT237" s="265" t="str">
        <f t="shared" si="3095"/>
        <v/>
      </c>
      <c r="AU237" s="265">
        <f>IF(OR(Is_Loading,LEN($A237)=0),"",SWDATA!AN222)</f>
        <v>0</v>
      </c>
      <c r="AV237" s="266">
        <f>IF(OR(Is_Loading,LEN($A237)=0),"",SWDATA!AO222)</f>
        <v>0</v>
      </c>
      <c r="AW237" s="266">
        <f>IF(OR(Is_Loading,LEN($A237)=0),"",SWDATA!AP222)</f>
        <v>0</v>
      </c>
      <c r="AX237" s="265" t="str">
        <f t="shared" si="3096"/>
        <v/>
      </c>
      <c r="AY237" s="265">
        <f>IF(OR(Is_Loading,LEN($A237)=0),"",SWDATA!AR222)</f>
        <v>0</v>
      </c>
      <c r="AZ237" s="266">
        <f>IF(OR(Is_Loading,LEN($A237)=0),"",SWDATA!AS222)</f>
        <v>0</v>
      </c>
      <c r="BA237" s="266">
        <f>IF(OR(Is_Loading,LEN($A237)=0),"",SWDATA!AT222)</f>
        <v>0</v>
      </c>
      <c r="BB237" s="265" t="str">
        <f t="shared" si="3097"/>
        <v/>
      </c>
      <c r="BC237" s="265">
        <f>IF(OR(Is_Loading,LEN($A237)=0),"",SWDATA!AV222)</f>
        <v>0</v>
      </c>
      <c r="BD237" s="266">
        <f>IF(OR(Is_Loading,LEN($A237)=0),"",SWDATA!AW222)</f>
        <v>0</v>
      </c>
      <c r="BE237" s="320">
        <f>IF(OR(Is_Loading,LEN($A237)=0),"",SWDATA!AX222)</f>
        <v>0</v>
      </c>
      <c r="BF237" s="317" t="str">
        <f t="shared" si="3098"/>
        <v/>
      </c>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s="201"/>
      <c r="CO237" s="201"/>
      <c r="CP237" s="201"/>
      <c r="CQ237" s="201"/>
      <c r="CR237" s="201"/>
      <c r="CS237" s="201"/>
      <c r="CT237" s="201"/>
      <c r="CU237" s="201"/>
      <c r="CV237" s="201"/>
      <c r="CW237" s="201"/>
      <c r="CX237" s="201"/>
      <c r="CY237" s="201"/>
      <c r="CZ237" s="201"/>
      <c r="DA237" s="201"/>
      <c r="DB237" s="201"/>
      <c r="DC237" s="201"/>
      <c r="DD237" s="201"/>
      <c r="DE237" s="201"/>
      <c r="DF237" s="201"/>
      <c r="DG237" s="201"/>
      <c r="DH237" s="201"/>
      <c r="DI237" s="201"/>
      <c r="DJ237" s="201"/>
      <c r="DK237" s="201"/>
      <c r="DL237" s="201"/>
      <c r="DM237" s="201"/>
      <c r="DN237" s="201"/>
      <c r="DO237" s="374"/>
      <c r="DP237" s="374"/>
      <c r="DQ237" s="374"/>
      <c r="DR237" s="374"/>
      <c r="DS237" s="361"/>
      <c r="DT237" s="361"/>
      <c r="DU237" s="364"/>
      <c r="DV237" s="364"/>
      <c r="DW237" s="364"/>
      <c r="DX237" s="364">
        <v>1</v>
      </c>
      <c r="DY237" s="364">
        <f t="shared" si="3354"/>
        <v>0</v>
      </c>
      <c r="DZ237" s="364">
        <f t="shared" si="3355"/>
        <v>0</v>
      </c>
      <c r="EA237" s="364">
        <f t="shared" si="3356"/>
        <v>1</v>
      </c>
      <c r="EB237" s="364">
        <f t="shared" si="3357"/>
        <v>0</v>
      </c>
      <c r="EC237" s="364">
        <f t="shared" si="3358"/>
        <v>0</v>
      </c>
      <c r="ED237" s="364">
        <f t="shared" si="3359"/>
        <v>1</v>
      </c>
      <c r="EE237" s="364">
        <f t="shared" si="3360"/>
        <v>0</v>
      </c>
      <c r="EF237" s="364">
        <f t="shared" si="3361"/>
        <v>0</v>
      </c>
      <c r="EG237" s="364">
        <f t="shared" si="3362"/>
        <v>1</v>
      </c>
      <c r="EH237" s="364">
        <f t="shared" si="3363"/>
        <v>0</v>
      </c>
      <c r="EI237" s="364">
        <f t="shared" si="3364"/>
        <v>0</v>
      </c>
      <c r="EJ237" s="364">
        <f t="shared" si="3365"/>
        <v>1</v>
      </c>
      <c r="EK237" s="364">
        <f t="shared" si="3366"/>
        <v>0</v>
      </c>
      <c r="EL237" s="364">
        <f t="shared" si="3367"/>
        <v>0</v>
      </c>
      <c r="EM237" s="364">
        <f t="shared" si="3368"/>
        <v>1</v>
      </c>
      <c r="EN237" s="364">
        <f t="shared" si="3369"/>
        <v>0</v>
      </c>
      <c r="EO237" s="364">
        <f t="shared" si="3370"/>
        <v>0</v>
      </c>
      <c r="EP237" s="364">
        <f t="shared" si="3371"/>
        <v>1</v>
      </c>
      <c r="EQ237" s="364">
        <f t="shared" si="3372"/>
        <v>0</v>
      </c>
      <c r="ER237" s="364">
        <f t="shared" si="3373"/>
        <v>0</v>
      </c>
      <c r="ES237" s="364">
        <f t="shared" si="3374"/>
        <v>1</v>
      </c>
      <c r="ET237" s="364">
        <f t="shared" si="3375"/>
        <v>0</v>
      </c>
      <c r="EU237" s="364">
        <f t="shared" si="3376"/>
        <v>0</v>
      </c>
      <c r="EV237" s="364">
        <f t="shared" si="3377"/>
        <v>1</v>
      </c>
      <c r="EW237" s="364">
        <f t="shared" si="3378"/>
        <v>0</v>
      </c>
      <c r="EX237" s="364">
        <f t="shared" si="3379"/>
        <v>0</v>
      </c>
      <c r="EY237" s="364">
        <f t="shared" si="3380"/>
        <v>1</v>
      </c>
      <c r="EZ237" s="364">
        <f t="shared" si="3381"/>
        <v>0</v>
      </c>
      <c r="FA237" s="364">
        <f t="shared" si="3382"/>
        <v>0</v>
      </c>
      <c r="FB237" s="364">
        <f t="shared" si="3383"/>
        <v>1</v>
      </c>
      <c r="FC237" s="364">
        <f t="shared" si="3384"/>
        <v>0</v>
      </c>
      <c r="FD237" s="364">
        <f t="shared" si="3385"/>
        <v>0</v>
      </c>
      <c r="FE237" s="361"/>
      <c r="FF237" s="361"/>
      <c r="FG237" s="361"/>
      <c r="FH237" s="361"/>
      <c r="FI237" s="361"/>
      <c r="FJ237" s="361"/>
      <c r="FK237" s="361"/>
      <c r="FL237" s="361"/>
      <c r="FM237" s="361"/>
      <c r="FN237" s="361"/>
      <c r="FO237" s="361"/>
      <c r="FP237" s="361"/>
      <c r="FQ237" s="361"/>
      <c r="FR237" s="361"/>
      <c r="FS237" s="361"/>
      <c r="FT237" s="361"/>
      <c r="FU237" s="361"/>
      <c r="FV237" s="361"/>
      <c r="FW237" s="361"/>
      <c r="FX237" s="361"/>
      <c r="FY237" s="361"/>
      <c r="FZ237" s="361"/>
      <c r="GA237" s="361"/>
      <c r="GB237" s="361"/>
      <c r="GC237" s="361"/>
      <c r="GD237" s="361"/>
      <c r="GE237" s="361"/>
      <c r="GF237" s="361"/>
      <c r="GG237" s="297"/>
      <c r="GH237" s="297"/>
      <c r="GI237" s="297"/>
      <c r="GJ237" s="297"/>
      <c r="GK237" s="297"/>
      <c r="GL237" s="297"/>
      <c r="GM237" s="297"/>
      <c r="GN237" s="297"/>
      <c r="GO237" s="297"/>
      <c r="GP237" s="297"/>
      <c r="GQ237" s="297"/>
      <c r="GR237" s="297"/>
      <c r="GS237" s="297"/>
      <c r="GT237" s="297"/>
      <c r="GU237" s="297"/>
      <c r="GV237" s="297"/>
      <c r="GW237" s="297"/>
      <c r="GX237" s="297"/>
      <c r="GY237" s="297"/>
      <c r="GZ237" s="297"/>
    </row>
    <row r="238" spans="1:211" s="390" customFormat="1" ht="15" customHeight="1" thickBot="1" x14ac:dyDescent="0.25">
      <c r="A238" s="389">
        <f>SWDATA!O223</f>
        <v>0</v>
      </c>
      <c r="B238" s="389">
        <f>SWDATA!M223</f>
        <v>0</v>
      </c>
      <c r="C238" s="390">
        <f>IF(AND(SWDATA!M223=1,SWDATA!Q223="promotions"),SWDATA!P223,0)</f>
        <v>0</v>
      </c>
      <c r="D238" s="391">
        <f>ROW(SWDATA!M223)</f>
        <v>223</v>
      </c>
      <c r="E238" s="392">
        <f t="shared" si="3386"/>
        <v>0</v>
      </c>
      <c r="F238" s="393">
        <f t="shared" si="3086"/>
        <v>1</v>
      </c>
      <c r="G238" s="389" t="str">
        <f t="shared" si="3087"/>
        <v/>
      </c>
      <c r="H238" s="394"/>
      <c r="I238" s="395"/>
      <c r="J238" s="396">
        <f t="shared" si="3088"/>
        <v>0</v>
      </c>
      <c r="K238" s="397" t="str">
        <f t="shared" si="3089"/>
        <v/>
      </c>
      <c r="L238" s="398"/>
      <c r="M238" s="399"/>
      <c r="N238" s="400" t="str">
        <f>IF(LEN(SWDATA!F223)=0,"",N237)</f>
        <v/>
      </c>
      <c r="O238" s="401" t="str">
        <f>IF(LEN(SWDATA!G223)=0,"",O237)</f>
        <v/>
      </c>
      <c r="P238" s="402" t="str">
        <f>IF(LEN(SWDATA!C223)=0,"",SWDATA!C223)</f>
        <v/>
      </c>
      <c r="Q238" s="403" t="str">
        <f t="shared" si="3049"/>
        <v/>
      </c>
      <c r="R238" s="404" t="s">
        <v>261</v>
      </c>
      <c r="S238" s="405" t="s">
        <v>485</v>
      </c>
      <c r="T238" s="405"/>
      <c r="U238" s="406" t="s">
        <v>590</v>
      </c>
      <c r="V238" s="407" t="s">
        <v>221</v>
      </c>
      <c r="W238" s="408">
        <f>IF(OR(Is_Loading,LEN($A238)=0),"",SWDATA!P223)</f>
        <v>0</v>
      </c>
      <c r="X238" s="409">
        <f>IF(OR(Is_Loading,LEN($A238)=0),"",SWDATA!Q223)</f>
        <v>0</v>
      </c>
      <c r="Y238" s="409">
        <f>IF(OR(Is_Loading,LEN($A238)=0),"",SWDATA!R223)</f>
        <v>0</v>
      </c>
      <c r="Z238" s="408" t="str">
        <f t="shared" ref="Z238" si="3388">IF($A238=0,"",CHOOSE($F238,SUM(W238:Y238),SUM(W238:Y238)/3,Y238))</f>
        <v/>
      </c>
      <c r="AA238" s="408">
        <f>IF(OR(Is_Loading,LEN($A238)=0),"",SWDATA!T223)</f>
        <v>0</v>
      </c>
      <c r="AB238" s="409">
        <f>IF(OR(Is_Loading,LEN($A238)=0),"",SWDATA!U223)</f>
        <v>0</v>
      </c>
      <c r="AC238" s="409">
        <f>IF(OR(Is_Loading,LEN($A238)=0),"",SWDATA!V223)</f>
        <v>0</v>
      </c>
      <c r="AD238" s="408" t="str">
        <f t="shared" si="3091"/>
        <v/>
      </c>
      <c r="AE238" s="408">
        <f>IF(OR(Is_Loading,LEN($A238)=0),"",SWDATA!X223)</f>
        <v>0</v>
      </c>
      <c r="AF238" s="409">
        <f>IF(OR(Is_Loading,LEN($A238)=0),"",SWDATA!Y223)</f>
        <v>0</v>
      </c>
      <c r="AG238" s="409">
        <f>IF(OR(Is_Loading,LEN($A238)=0),"",SWDATA!Z223)</f>
        <v>0</v>
      </c>
      <c r="AH238" s="408" t="str">
        <f t="shared" si="3092"/>
        <v/>
      </c>
      <c r="AI238" s="408">
        <f>IF(OR(Is_Loading,LEN($A238)=0),"",SWDATA!AB223)</f>
        <v>0</v>
      </c>
      <c r="AJ238" s="409">
        <f>IF(OR(Is_Loading,LEN($A238)=0),"",SWDATA!AC223)</f>
        <v>0</v>
      </c>
      <c r="AK238" s="409">
        <f>IF(OR(Is_Loading,LEN($A238)=0),"",SWDATA!AD223)</f>
        <v>0</v>
      </c>
      <c r="AL238" s="408" t="str">
        <f t="shared" si="3093"/>
        <v/>
      </c>
      <c r="AM238" s="408">
        <f>IF(OR(Is_Loading,LEN($A238)=0),"",SWDATA!AF223)</f>
        <v>0</v>
      </c>
      <c r="AN238" s="409">
        <f>IF(OR(Is_Loading,LEN($A238)=0),"",SWDATA!AG223)</f>
        <v>0</v>
      </c>
      <c r="AO238" s="410">
        <f>IF(OR(Is_Loading,LEN($A238)=0),"",SWDATA!AH223)</f>
        <v>0</v>
      </c>
      <c r="AP238" s="411" t="str">
        <f t="shared" si="3094"/>
        <v/>
      </c>
      <c r="AQ238" s="408">
        <f>IF(OR(Is_Loading,LEN($A238)=0),"",SWDATA!AJ223)</f>
        <v>0</v>
      </c>
      <c r="AR238" s="409">
        <f>IF(OR(Is_Loading,LEN($A238)=0),"",SWDATA!AK223)</f>
        <v>0</v>
      </c>
      <c r="AS238" s="409">
        <f>IF(OR(Is_Loading,LEN($A238)=0),"",SWDATA!AL223)</f>
        <v>0</v>
      </c>
      <c r="AT238" s="408" t="str">
        <f t="shared" si="3095"/>
        <v/>
      </c>
      <c r="AU238" s="408">
        <f>IF(OR(Is_Loading,LEN($A238)=0),"",SWDATA!AN223)</f>
        <v>0</v>
      </c>
      <c r="AV238" s="409">
        <f>IF(OR(Is_Loading,LEN($A238)=0),"",SWDATA!AO223)</f>
        <v>0</v>
      </c>
      <c r="AW238" s="409">
        <f>IF(OR(Is_Loading,LEN($A238)=0),"",SWDATA!AP223)</f>
        <v>0</v>
      </c>
      <c r="AX238" s="408" t="str">
        <f t="shared" si="3096"/>
        <v/>
      </c>
      <c r="AY238" s="408">
        <f>IF(OR(Is_Loading,LEN($A238)=0),"",SWDATA!AR223)</f>
        <v>0</v>
      </c>
      <c r="AZ238" s="409">
        <f>IF(OR(Is_Loading,LEN($A238)=0),"",SWDATA!AS223)</f>
        <v>0</v>
      </c>
      <c r="BA238" s="409">
        <f>IF(OR(Is_Loading,LEN($A238)=0),"",SWDATA!AT223)</f>
        <v>0</v>
      </c>
      <c r="BB238" s="408" t="str">
        <f t="shared" si="3097"/>
        <v/>
      </c>
      <c r="BC238" s="408">
        <f>IF(OR(Is_Loading,LEN($A238)=0),"",SWDATA!AV223)</f>
        <v>0</v>
      </c>
      <c r="BD238" s="409">
        <f>IF(OR(Is_Loading,LEN($A238)=0),"",SWDATA!AW223)</f>
        <v>0</v>
      </c>
      <c r="BE238" s="410">
        <f>IF(OR(Is_Loading,LEN($A238)=0),"",SWDATA!AX223)</f>
        <v>0</v>
      </c>
      <c r="BF238" s="411" t="str">
        <f t="shared" si="3098"/>
        <v/>
      </c>
      <c r="BG238" s="412"/>
      <c r="BH238" s="412"/>
      <c r="BI238" s="412"/>
      <c r="BJ238" s="412"/>
      <c r="BK238" s="412"/>
      <c r="BL238" s="412"/>
      <c r="BM238" s="412"/>
      <c r="BN238" s="412"/>
      <c r="BO238" s="412"/>
      <c r="BP238" s="412"/>
      <c r="BQ238" s="412"/>
      <c r="BR238" s="412"/>
      <c r="BS238" s="412"/>
      <c r="BT238" s="412"/>
      <c r="BU238" s="412"/>
      <c r="BV238" s="412"/>
      <c r="BW238" s="412"/>
      <c r="BX238" s="412"/>
      <c r="BY238" s="412"/>
      <c r="BZ238" s="412"/>
      <c r="CA238" s="412"/>
      <c r="CB238" s="412"/>
      <c r="CC238" s="412"/>
      <c r="CD238" s="412"/>
      <c r="CE238" s="412"/>
      <c r="CF238" s="412"/>
      <c r="CG238" s="412"/>
      <c r="CH238" s="412"/>
      <c r="CI238" s="412"/>
      <c r="CJ238" s="412"/>
      <c r="CK238" s="412"/>
      <c r="CL238" s="412"/>
      <c r="CM238" s="412"/>
      <c r="DO238" s="395"/>
      <c r="DP238" s="395"/>
      <c r="DQ238" s="395"/>
      <c r="DR238" s="395"/>
      <c r="DS238" s="413"/>
      <c r="DT238" s="414"/>
      <c r="DU238" s="415"/>
      <c r="DV238" s="415"/>
      <c r="DW238" s="415"/>
      <c r="DX238" s="415">
        <v>1</v>
      </c>
      <c r="DY238" s="415">
        <f t="shared" si="3354"/>
        <v>0</v>
      </c>
      <c r="DZ238" s="415">
        <f t="shared" si="3355"/>
        <v>0</v>
      </c>
      <c r="EA238" s="415">
        <f t="shared" si="3356"/>
        <v>1</v>
      </c>
      <c r="EB238" s="415">
        <f t="shared" si="3357"/>
        <v>0</v>
      </c>
      <c r="EC238" s="415">
        <f t="shared" si="3358"/>
        <v>0</v>
      </c>
      <c r="ED238" s="415">
        <f t="shared" si="3359"/>
        <v>1</v>
      </c>
      <c r="EE238" s="415">
        <f t="shared" si="3360"/>
        <v>0</v>
      </c>
      <c r="EF238" s="415">
        <f t="shared" si="3361"/>
        <v>0</v>
      </c>
      <c r="EG238" s="415">
        <f t="shared" si="3362"/>
        <v>1</v>
      </c>
      <c r="EH238" s="415">
        <f t="shared" si="3363"/>
        <v>0</v>
      </c>
      <c r="EI238" s="415">
        <f t="shared" si="3364"/>
        <v>0</v>
      </c>
      <c r="EJ238" s="415">
        <f t="shared" si="3365"/>
        <v>1</v>
      </c>
      <c r="EK238" s="415">
        <f t="shared" si="3366"/>
        <v>0</v>
      </c>
      <c r="EL238" s="415">
        <f t="shared" si="3367"/>
        <v>0</v>
      </c>
      <c r="EM238" s="415">
        <f t="shared" si="3368"/>
        <v>1</v>
      </c>
      <c r="EN238" s="415">
        <f t="shared" si="3369"/>
        <v>0</v>
      </c>
      <c r="EO238" s="415">
        <f t="shared" si="3370"/>
        <v>0</v>
      </c>
      <c r="EP238" s="415">
        <f t="shared" si="3371"/>
        <v>1</v>
      </c>
      <c r="EQ238" s="415">
        <f t="shared" si="3372"/>
        <v>0</v>
      </c>
      <c r="ER238" s="415">
        <f t="shared" si="3373"/>
        <v>0</v>
      </c>
      <c r="ES238" s="415">
        <f t="shared" si="3374"/>
        <v>1</v>
      </c>
      <c r="ET238" s="415">
        <f t="shared" si="3375"/>
        <v>0</v>
      </c>
      <c r="EU238" s="415">
        <f t="shared" si="3376"/>
        <v>0</v>
      </c>
      <c r="EV238" s="415">
        <f t="shared" si="3377"/>
        <v>1</v>
      </c>
      <c r="EW238" s="415">
        <f t="shared" si="3378"/>
        <v>0</v>
      </c>
      <c r="EX238" s="415">
        <f t="shared" si="3379"/>
        <v>0</v>
      </c>
      <c r="EY238" s="415">
        <f t="shared" si="3380"/>
        <v>1</v>
      </c>
      <c r="EZ238" s="415">
        <f t="shared" si="3381"/>
        <v>0</v>
      </c>
      <c r="FA238" s="415">
        <f t="shared" si="3382"/>
        <v>0</v>
      </c>
      <c r="FB238" s="415">
        <f t="shared" si="3383"/>
        <v>1</v>
      </c>
      <c r="FC238" s="415">
        <f t="shared" si="3384"/>
        <v>0</v>
      </c>
      <c r="FD238" s="415">
        <f t="shared" si="3385"/>
        <v>0</v>
      </c>
      <c r="FE238" s="416"/>
      <c r="FF238" s="413"/>
      <c r="FG238" s="413"/>
      <c r="FH238" s="413"/>
      <c r="FI238" s="413"/>
      <c r="FJ238" s="413"/>
      <c r="FK238" s="413"/>
      <c r="FL238" s="413"/>
      <c r="FM238" s="413"/>
      <c r="FN238" s="413"/>
      <c r="FO238" s="413"/>
      <c r="FP238" s="413"/>
      <c r="FQ238" s="413"/>
      <c r="FR238" s="413"/>
      <c r="FS238" s="413"/>
      <c r="FT238" s="413"/>
      <c r="FU238" s="413"/>
      <c r="FV238" s="413"/>
      <c r="FW238" s="413"/>
      <c r="FX238" s="413"/>
      <c r="FY238" s="413"/>
      <c r="FZ238" s="413"/>
      <c r="GA238" s="413"/>
      <c r="GB238" s="413"/>
      <c r="GC238" s="413"/>
      <c r="GD238" s="413"/>
      <c r="GE238" s="413"/>
      <c r="GF238" s="413"/>
      <c r="GG238" s="417"/>
      <c r="GH238" s="417"/>
      <c r="GI238" s="417"/>
      <c r="GJ238" s="417"/>
      <c r="GK238" s="417"/>
      <c r="GL238" s="417"/>
      <c r="GM238" s="417"/>
      <c r="GN238" s="417"/>
      <c r="GO238" s="417"/>
      <c r="GP238" s="417"/>
      <c r="GQ238" s="417"/>
      <c r="GR238" s="417"/>
      <c r="GS238" s="417"/>
      <c r="GT238" s="417"/>
      <c r="GU238" s="417"/>
      <c r="GV238" s="417"/>
      <c r="GW238" s="417"/>
      <c r="GX238" s="417"/>
      <c r="GY238" s="417"/>
      <c r="GZ238" s="417"/>
      <c r="HA238" s="417"/>
      <c r="HB238" s="417"/>
      <c r="HC238" s="417"/>
    </row>
    <row r="239" spans="1:211" s="347" customFormat="1" ht="15" customHeight="1" thickTop="1" x14ac:dyDescent="0.2">
      <c r="A239" s="192">
        <f>SWDATA!O224</f>
        <v>0</v>
      </c>
      <c r="B239" s="192">
        <f>SWDATA!M224</f>
        <v>0</v>
      </c>
      <c r="C239" s="201">
        <f>IF(AND(SWDATA!M224=1,SWDATA!Q224="promotions"),SWDATA!P224,0)</f>
        <v>0</v>
      </c>
      <c r="D239" s="200">
        <f>ROW(SWDATA!M224)</f>
        <v>224</v>
      </c>
      <c r="E239" s="202">
        <f t="shared" si="3386"/>
        <v>0</v>
      </c>
      <c r="F239" s="203">
        <f t="shared" si="3086"/>
        <v>1</v>
      </c>
      <c r="G239" s="192" t="str">
        <f t="shared" si="3087"/>
        <v/>
      </c>
      <c r="H239" s="311"/>
      <c r="I239" s="382"/>
      <c r="J239" s="237">
        <f t="shared" si="3088"/>
        <v>0</v>
      </c>
      <c r="K239" s="238" t="str">
        <f t="shared" si="3089"/>
        <v/>
      </c>
      <c r="L239" s="338"/>
      <c r="M239" s="340"/>
      <c r="N239" s="335" t="str">
        <f>IF(LEN(SWDATA!F224)=0,"",IF(LEN(SWDATA!G224)=0,"",IF($O$12="ID",MID(SWDATA!G224,FIND("|",SWDATA!G224)+1,FIND("~~",SWDATA!G224)-FIND("|",SWDATA!G224)-1),IF($O$12="Desc",RIGHT(SWDATA!G224,LEN(SWDATA!G224)-FIND("~~",SWDATA!G224)-1),RIGHT(SWDATA!G224,LEN(SWDATA!G224)-FIND("|",SWDATA!G224))))))</f>
        <v/>
      </c>
      <c r="O239" s="239" t="str">
        <f>IF(LEN(SWDATA!G224)=0,"",IF(LEN(SWDATA!H224)=0,"",IF($O$12="ID",MID(SWDATA!H224,FIND("|",SWDATA!H224)+1,FIND("~~",SWDATA!H224)-FIND("|",SWDATA!H224)-1),IF($O$12="Desc",RIGHT(SWDATA!H224,LEN(SWDATA!H224)-FIND("~~",SWDATA!H224)-1),RIGHT(SWDATA!H224,LEN(SWDATA!H224)-FIND("|",SWDATA!H224))))))</f>
        <v/>
      </c>
      <c r="P239" s="252" t="str">
        <f>IF(LEN(SWDATA!C224)=0,"",SWDATA!C224)</f>
        <v/>
      </c>
      <c r="Q239" s="310" t="str">
        <f t="shared" si="3049"/>
        <v/>
      </c>
      <c r="R239" s="223" t="s">
        <v>261</v>
      </c>
      <c r="S239" s="224" t="s">
        <v>485</v>
      </c>
      <c r="T239" s="224"/>
      <c r="U239" s="263" t="s">
        <v>583</v>
      </c>
      <c r="V239" s="205" t="s">
        <v>221</v>
      </c>
      <c r="W239" s="265">
        <f>IF(OR(Is_Loading,LEN($A239)=0),"",SWDATA!P224)</f>
        <v>0</v>
      </c>
      <c r="X239" s="266">
        <f>IF(OR(Is_Loading,LEN($A239)=0),"",SWDATA!Q224)</f>
        <v>0</v>
      </c>
      <c r="Y239" s="266">
        <f>IF(OR(Is_Loading,LEN($A239)=0),"",SWDATA!R224)</f>
        <v>0</v>
      </c>
      <c r="Z239" s="265" t="str">
        <f t="shared" ref="Z239" si="3389">IF($A239=0,"",CHOOSE($F239,SUM(W239:Y239),SUM(W239:Y239)/3,Y239))</f>
        <v/>
      </c>
      <c r="AA239" s="265">
        <f>IF(OR(Is_Loading,LEN($A239)=0),"",SWDATA!T224)</f>
        <v>0</v>
      </c>
      <c r="AB239" s="266">
        <f>IF(OR(Is_Loading,LEN($A239)=0),"",SWDATA!U224)</f>
        <v>0</v>
      </c>
      <c r="AC239" s="266">
        <f>IF(OR(Is_Loading,LEN($A239)=0),"",SWDATA!V224)</f>
        <v>0</v>
      </c>
      <c r="AD239" s="265" t="str">
        <f t="shared" si="3091"/>
        <v/>
      </c>
      <c r="AE239" s="265">
        <f>IF(OR(Is_Loading,LEN($A239)=0),"",SWDATA!X224)</f>
        <v>0</v>
      </c>
      <c r="AF239" s="266">
        <f>IF(OR(Is_Loading,LEN($A239)=0),"",SWDATA!Y224)</f>
        <v>0</v>
      </c>
      <c r="AG239" s="266">
        <f>IF(OR(Is_Loading,LEN($A239)=0),"",SWDATA!Z224)</f>
        <v>0</v>
      </c>
      <c r="AH239" s="265" t="str">
        <f t="shared" si="3092"/>
        <v/>
      </c>
      <c r="AI239" s="265">
        <f>IF(OR(Is_Loading,LEN($A239)=0),"",SWDATA!AB224)</f>
        <v>0</v>
      </c>
      <c r="AJ239" s="266">
        <f>IF(OR(Is_Loading,LEN($A239)=0),"",SWDATA!AC224)</f>
        <v>0</v>
      </c>
      <c r="AK239" s="266">
        <f>IF(OR(Is_Loading,LEN($A239)=0),"",SWDATA!AD224)</f>
        <v>0</v>
      </c>
      <c r="AL239" s="265" t="str">
        <f t="shared" si="3093"/>
        <v/>
      </c>
      <c r="AM239" s="265">
        <f>IF(OR(Is_Loading,LEN($A239)=0),"",SWDATA!AF224)</f>
        <v>0</v>
      </c>
      <c r="AN239" s="266">
        <f>IF(OR(Is_Loading,LEN($A239)=0),"",SWDATA!AG224)</f>
        <v>0</v>
      </c>
      <c r="AO239" s="320">
        <f>IF(OR(Is_Loading,LEN($A239)=0),"",SWDATA!AH224)</f>
        <v>0</v>
      </c>
      <c r="AP239" s="317" t="str">
        <f t="shared" si="3094"/>
        <v/>
      </c>
      <c r="AQ239" s="265">
        <f>IF(OR(Is_Loading,LEN($A239)=0),"",SWDATA!AJ224)</f>
        <v>0</v>
      </c>
      <c r="AR239" s="266">
        <f>IF(OR(Is_Loading,LEN($A239)=0),"",SWDATA!AK224)</f>
        <v>0</v>
      </c>
      <c r="AS239" s="266">
        <f>IF(OR(Is_Loading,LEN($A239)=0),"",SWDATA!AL224)</f>
        <v>0</v>
      </c>
      <c r="AT239" s="265" t="str">
        <f t="shared" si="3095"/>
        <v/>
      </c>
      <c r="AU239" s="265">
        <f>IF(OR(Is_Loading,LEN($A239)=0),"",SWDATA!AN224)</f>
        <v>0</v>
      </c>
      <c r="AV239" s="266">
        <f>IF(OR(Is_Loading,LEN($A239)=0),"",SWDATA!AO224)</f>
        <v>0</v>
      </c>
      <c r="AW239" s="266">
        <f>IF(OR(Is_Loading,LEN($A239)=0),"",SWDATA!AP224)</f>
        <v>0</v>
      </c>
      <c r="AX239" s="265" t="str">
        <f t="shared" si="3096"/>
        <v/>
      </c>
      <c r="AY239" s="265">
        <f>IF(OR(Is_Loading,LEN($A239)=0),"",SWDATA!AR224)</f>
        <v>0</v>
      </c>
      <c r="AZ239" s="266">
        <f>IF(OR(Is_Loading,LEN($A239)=0),"",SWDATA!AS224)</f>
        <v>0</v>
      </c>
      <c r="BA239" s="266">
        <f>IF(OR(Is_Loading,LEN($A239)=0),"",SWDATA!AT224)</f>
        <v>0</v>
      </c>
      <c r="BB239" s="265" t="str">
        <f t="shared" si="3097"/>
        <v/>
      </c>
      <c r="BC239" s="265">
        <f>IF(OR(Is_Loading,LEN($A239)=0),"",SWDATA!AV224)</f>
        <v>0</v>
      </c>
      <c r="BD239" s="266">
        <f>IF(OR(Is_Loading,LEN($A239)=0),"",SWDATA!AW224)</f>
        <v>0</v>
      </c>
      <c r="BE239" s="320">
        <f>IF(OR(Is_Loading,LEN($A239)=0),"",SWDATA!AX224)</f>
        <v>0</v>
      </c>
      <c r="BF239" s="317" t="str">
        <f t="shared" si="3098"/>
        <v/>
      </c>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s="201"/>
      <c r="CO239" s="201"/>
      <c r="CP239" s="201"/>
      <c r="CQ239" s="201"/>
      <c r="CR239" s="201"/>
      <c r="CS239" s="201"/>
      <c r="CT239" s="201"/>
      <c r="CU239" s="201"/>
      <c r="CV239" s="201"/>
      <c r="CW239" s="201"/>
      <c r="CX239" s="201"/>
      <c r="CY239" s="201"/>
      <c r="CZ239" s="201"/>
      <c r="DA239" s="201"/>
      <c r="DB239" s="201"/>
      <c r="DC239" s="201"/>
      <c r="DD239" s="201"/>
      <c r="DE239" s="201"/>
      <c r="DF239" s="201"/>
      <c r="DG239" s="201"/>
      <c r="DH239" s="201"/>
      <c r="DI239" s="201"/>
      <c r="DJ239" s="201"/>
      <c r="DK239" s="201"/>
      <c r="DL239" s="201"/>
      <c r="DM239" s="201"/>
      <c r="DN239" s="201"/>
      <c r="DO239" s="374"/>
      <c r="DP239" s="374"/>
      <c r="DQ239" s="374"/>
      <c r="DR239" s="374"/>
      <c r="DS239" s="361"/>
      <c r="DT239" s="375"/>
      <c r="DU239" s="364"/>
      <c r="DV239" s="364"/>
      <c r="DW239" s="364"/>
      <c r="DX239" s="364"/>
      <c r="DY239" s="364"/>
      <c r="DZ239" s="364"/>
      <c r="EA239" s="364"/>
      <c r="EB239" s="364"/>
      <c r="EC239" s="364"/>
      <c r="ED239" s="364"/>
      <c r="EE239" s="364"/>
      <c r="EF239" s="364"/>
      <c r="EG239" s="364"/>
      <c r="EH239" s="364"/>
      <c r="EI239" s="364"/>
      <c r="EJ239" s="364"/>
      <c r="EK239" s="364"/>
      <c r="EL239" s="364"/>
      <c r="EM239" s="364"/>
      <c r="EN239" s="364"/>
      <c r="EO239" s="364"/>
      <c r="EP239" s="364"/>
      <c r="EQ239" s="364"/>
      <c r="ER239" s="364"/>
      <c r="ES239" s="364"/>
      <c r="ET239" s="364"/>
      <c r="EU239" s="364"/>
      <c r="EV239" s="364"/>
      <c r="EW239" s="364"/>
      <c r="EX239" s="364"/>
      <c r="EY239" s="364"/>
      <c r="EZ239" s="364"/>
      <c r="FA239" s="364"/>
      <c r="FB239" s="364"/>
      <c r="FC239" s="364"/>
      <c r="FD239" s="364"/>
      <c r="FE239" s="377"/>
      <c r="FF239" s="361"/>
      <c r="FG239" s="361"/>
      <c r="FH239" s="361"/>
      <c r="FI239" s="361"/>
      <c r="FJ239" s="361"/>
      <c r="FK239" s="361"/>
      <c r="FL239" s="361"/>
      <c r="FM239" s="361"/>
      <c r="FN239" s="361"/>
      <c r="FO239" s="361"/>
      <c r="FP239" s="361"/>
      <c r="FQ239" s="361"/>
      <c r="FR239" s="361"/>
      <c r="FS239" s="361"/>
      <c r="FT239" s="361"/>
      <c r="FU239" s="361"/>
      <c r="FV239" s="361"/>
      <c r="FW239" s="361"/>
      <c r="FX239" s="361"/>
      <c r="FY239" s="361"/>
      <c r="FZ239" s="361"/>
      <c r="GA239" s="361"/>
      <c r="GB239" s="361"/>
      <c r="GC239" s="361"/>
      <c r="GD239" s="361"/>
      <c r="GE239" s="361"/>
      <c r="GF239" s="361"/>
      <c r="GG239" s="297"/>
      <c r="GH239" s="297"/>
      <c r="GI239" s="297"/>
      <c r="GJ239" s="297"/>
      <c r="GK239" s="297"/>
      <c r="GL239" s="297"/>
      <c r="GM239" s="297"/>
      <c r="GN239" s="297"/>
      <c r="GO239" s="297"/>
      <c r="GP239" s="297"/>
      <c r="GQ239" s="297"/>
      <c r="GR239" s="297"/>
      <c r="GS239" s="297"/>
      <c r="GT239" s="297"/>
      <c r="GU239" s="297"/>
      <c r="GV239" s="297"/>
      <c r="GW239" s="297"/>
      <c r="GX239" s="297"/>
      <c r="GY239" s="297"/>
      <c r="GZ239" s="297"/>
      <c r="HA239" s="297"/>
      <c r="HB239" s="297"/>
      <c r="HC239" s="297"/>
    </row>
    <row r="240" spans="1:211" s="347" customFormat="1" ht="15" customHeight="1" x14ac:dyDescent="0.2">
      <c r="A240" s="192">
        <f>SWDATA!O225</f>
        <v>0</v>
      </c>
      <c r="B240" s="192">
        <f>SWDATA!M225</f>
        <v>0</v>
      </c>
      <c r="C240" s="201">
        <f>IF(AND(SWDATA!M225=1,SWDATA!Q225="promotions"),SWDATA!P225,0)</f>
        <v>0</v>
      </c>
      <c r="D240" s="200">
        <f>ROW(SWDATA!M225)</f>
        <v>225</v>
      </c>
      <c r="E240" s="202">
        <f t="shared" si="3386"/>
        <v>0</v>
      </c>
      <c r="F240" s="203">
        <f t="shared" si="3086"/>
        <v>1</v>
      </c>
      <c r="G240" s="192" t="str">
        <f t="shared" si="3087"/>
        <v/>
      </c>
      <c r="H240" s="204"/>
      <c r="I240" s="382"/>
      <c r="J240" s="237">
        <f t="shared" si="3088"/>
        <v>0</v>
      </c>
      <c r="K240" s="238" t="str">
        <f t="shared" si="3089"/>
        <v/>
      </c>
      <c r="L240" s="338"/>
      <c r="M240" s="341"/>
      <c r="N240" s="336" t="str">
        <f>IF(LEN(SWDATA!F225)=0,"",N239)</f>
        <v/>
      </c>
      <c r="O240" s="295" t="str">
        <f>IF(LEN(SWDATA!G225)=0,"",O239)</f>
        <v/>
      </c>
      <c r="P240" s="296" t="str">
        <f>IF(LEN(SWDATA!C225)=0,"",SWDATA!C225)</f>
        <v/>
      </c>
      <c r="Q240" s="310" t="str">
        <f t="shared" si="3049"/>
        <v/>
      </c>
      <c r="R240" s="223" t="s">
        <v>261</v>
      </c>
      <c r="S240" s="224" t="s">
        <v>485</v>
      </c>
      <c r="T240" s="224"/>
      <c r="U240" s="264" t="s">
        <v>580</v>
      </c>
      <c r="V240" s="205" t="s">
        <v>221</v>
      </c>
      <c r="W240" s="265">
        <f>IF(OR(Is_Loading,LEN($A240)=0),"",SWDATA!P225)</f>
        <v>0</v>
      </c>
      <c r="X240" s="266">
        <f>IF(OR(Is_Loading,LEN($A240)=0),"",SWDATA!Q225)</f>
        <v>0</v>
      </c>
      <c r="Y240" s="266">
        <f>IF(OR(Is_Loading,LEN($A240)=0),"",SWDATA!R225)</f>
        <v>0</v>
      </c>
      <c r="Z240" s="265" t="str">
        <f t="shared" ref="Z240:Z241" si="3390">IF($A240=0,"",CHOOSE($F240,SUM(W240:Y240),SUM(W240:Y240)/3,Y240))</f>
        <v/>
      </c>
      <c r="AA240" s="265">
        <f>IF(OR(Is_Loading,LEN($A240)=0),"",SWDATA!T225)</f>
        <v>0</v>
      </c>
      <c r="AB240" s="266">
        <f>IF(OR(Is_Loading,LEN($A240)=0),"",SWDATA!U225)</f>
        <v>0</v>
      </c>
      <c r="AC240" s="266">
        <f>IF(OR(Is_Loading,LEN($A240)=0),"",SWDATA!V225)</f>
        <v>0</v>
      </c>
      <c r="AD240" s="265" t="str">
        <f t="shared" si="3091"/>
        <v/>
      </c>
      <c r="AE240" s="265">
        <f>IF(OR(Is_Loading,LEN($A240)=0),"",SWDATA!X225)</f>
        <v>0</v>
      </c>
      <c r="AF240" s="266">
        <f>IF(OR(Is_Loading,LEN($A240)=0),"",SWDATA!Y225)</f>
        <v>0</v>
      </c>
      <c r="AG240" s="266">
        <f>IF(OR(Is_Loading,LEN($A240)=0),"",SWDATA!Z225)</f>
        <v>0</v>
      </c>
      <c r="AH240" s="265" t="str">
        <f t="shared" si="3092"/>
        <v/>
      </c>
      <c r="AI240" s="265">
        <f>IF(OR(Is_Loading,LEN($A240)=0),"",SWDATA!AB225)</f>
        <v>0</v>
      </c>
      <c r="AJ240" s="266">
        <f>IF(OR(Is_Loading,LEN($A240)=0),"",SWDATA!AC225)</f>
        <v>0</v>
      </c>
      <c r="AK240" s="266">
        <f>IF(OR(Is_Loading,LEN($A240)=0),"",SWDATA!AD225)</f>
        <v>0</v>
      </c>
      <c r="AL240" s="265" t="str">
        <f t="shared" si="3093"/>
        <v/>
      </c>
      <c r="AM240" s="265">
        <f>IF(OR(Is_Loading,LEN($A240)=0),"",SWDATA!AF225)</f>
        <v>0</v>
      </c>
      <c r="AN240" s="266">
        <f>IF(OR(Is_Loading,LEN($A240)=0),"",SWDATA!AG225)</f>
        <v>0</v>
      </c>
      <c r="AO240" s="320">
        <f>IF(OR(Is_Loading,LEN($A240)=0),"",SWDATA!AH225)</f>
        <v>0</v>
      </c>
      <c r="AP240" s="317" t="str">
        <f t="shared" si="3094"/>
        <v/>
      </c>
      <c r="AQ240" s="265">
        <f>IF(OR(Is_Loading,LEN($A240)=0),"",SWDATA!AJ225)</f>
        <v>0</v>
      </c>
      <c r="AR240" s="266">
        <f>IF(OR(Is_Loading,LEN($A240)=0),"",SWDATA!AK225)</f>
        <v>0</v>
      </c>
      <c r="AS240" s="266">
        <f>IF(OR(Is_Loading,LEN($A240)=0),"",SWDATA!AL225)</f>
        <v>0</v>
      </c>
      <c r="AT240" s="265" t="str">
        <f t="shared" si="3095"/>
        <v/>
      </c>
      <c r="AU240" s="265">
        <f>IF(OR(Is_Loading,LEN($A240)=0),"",SWDATA!AN225)</f>
        <v>0</v>
      </c>
      <c r="AV240" s="266">
        <f>IF(OR(Is_Loading,LEN($A240)=0),"",SWDATA!AO225)</f>
        <v>0</v>
      </c>
      <c r="AW240" s="266">
        <f>IF(OR(Is_Loading,LEN($A240)=0),"",SWDATA!AP225)</f>
        <v>0</v>
      </c>
      <c r="AX240" s="265" t="str">
        <f t="shared" si="3096"/>
        <v/>
      </c>
      <c r="AY240" s="265">
        <f>IF(OR(Is_Loading,LEN($A240)=0),"",SWDATA!AR225)</f>
        <v>0</v>
      </c>
      <c r="AZ240" s="266">
        <f>IF(OR(Is_Loading,LEN($A240)=0),"",SWDATA!AS225)</f>
        <v>0</v>
      </c>
      <c r="BA240" s="266">
        <f>IF(OR(Is_Loading,LEN($A240)=0),"",SWDATA!AT225)</f>
        <v>0</v>
      </c>
      <c r="BB240" s="265" t="str">
        <f t="shared" si="3097"/>
        <v/>
      </c>
      <c r="BC240" s="265">
        <f>IF(OR(Is_Loading,LEN($A240)=0),"",SWDATA!AV225)</f>
        <v>0</v>
      </c>
      <c r="BD240" s="266">
        <f>IF(OR(Is_Loading,LEN($A240)=0),"",SWDATA!AW225)</f>
        <v>0</v>
      </c>
      <c r="BE240" s="320">
        <f>IF(OR(Is_Loading,LEN($A240)=0),"",SWDATA!AX225)</f>
        <v>0</v>
      </c>
      <c r="BF240" s="317" t="str">
        <f t="shared" si="3098"/>
        <v/>
      </c>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s="201"/>
      <c r="CO240" s="201"/>
      <c r="CP240" s="201"/>
      <c r="CQ240" s="201"/>
      <c r="CR240" s="201"/>
      <c r="CS240" s="201"/>
      <c r="CT240" s="201"/>
      <c r="CU240" s="201"/>
      <c r="CV240" s="201"/>
      <c r="CW240" s="201"/>
      <c r="CX240" s="201"/>
      <c r="CY240" s="201"/>
      <c r="CZ240" s="201"/>
      <c r="DA240" s="201"/>
      <c r="DB240" s="201"/>
      <c r="DC240" s="201"/>
      <c r="DD240" s="201"/>
      <c r="DE240" s="201"/>
      <c r="DF240" s="201"/>
      <c r="DG240" s="201"/>
      <c r="DH240" s="201"/>
      <c r="DI240" s="201"/>
      <c r="DJ240" s="201"/>
      <c r="DK240" s="201"/>
      <c r="DL240" s="201"/>
      <c r="DM240" s="201"/>
      <c r="DN240" s="201"/>
      <c r="DO240" s="374"/>
      <c r="DP240" s="374"/>
      <c r="DQ240" s="374"/>
      <c r="DR240" s="374"/>
      <c r="DS240" s="361"/>
      <c r="DT240" s="361"/>
      <c r="DU240" s="364">
        <f t="shared" ref="DU240" si="3391">COLUMN(W238)</f>
        <v>23</v>
      </c>
      <c r="DV240" s="364">
        <f t="shared" ref="DV240" si="3392">SUM(DU240)+DV241+1</f>
        <v>24</v>
      </c>
      <c r="DW240" s="364">
        <f t="shared" ref="DW240" si="3393">SUM(DV240)+DW241+1</f>
        <v>25</v>
      </c>
      <c r="DX240" s="364">
        <f t="shared" ref="DX240" si="3394">SUM(DW240)+DX241+1</f>
        <v>27</v>
      </c>
      <c r="DY240" s="364">
        <f t="shared" ref="DY240" si="3395">SUM(DX240)+DY241+1</f>
        <v>28</v>
      </c>
      <c r="DZ240" s="364">
        <f t="shared" ref="DZ240" si="3396">SUM(DY240)+DZ241+1</f>
        <v>29</v>
      </c>
      <c r="EA240" s="364">
        <f t="shared" ref="EA240" si="3397">SUM(DZ240)+EA241+1</f>
        <v>31</v>
      </c>
      <c r="EB240" s="364">
        <f t="shared" ref="EB240" si="3398">SUM(EA240)+EB241+1</f>
        <v>32</v>
      </c>
      <c r="EC240" s="364">
        <f t="shared" ref="EC240" si="3399">SUM(EB240)+EC241+1</f>
        <v>33</v>
      </c>
      <c r="ED240" s="364">
        <f t="shared" ref="ED240" si="3400">SUM(EC240)+ED241+1</f>
        <v>35</v>
      </c>
      <c r="EE240" s="364">
        <f t="shared" ref="EE240" si="3401">SUM(ED240)+EE241+1</f>
        <v>36</v>
      </c>
      <c r="EF240" s="364">
        <f t="shared" ref="EF240" si="3402">SUM(EE240)+EF241+1</f>
        <v>37</v>
      </c>
      <c r="EG240" s="364">
        <f t="shared" ref="EG240" si="3403">SUM(EF240)+EG241+1</f>
        <v>39</v>
      </c>
      <c r="EH240" s="364">
        <f t="shared" ref="EH240" si="3404">SUM(EG240)+EH241+1</f>
        <v>40</v>
      </c>
      <c r="EI240" s="364">
        <f t="shared" ref="EI240" si="3405">SUM(EH240)+EI241+1</f>
        <v>41</v>
      </c>
      <c r="EJ240" s="364">
        <f t="shared" ref="EJ240" si="3406">SUM(EI240)+EJ241+1</f>
        <v>43</v>
      </c>
      <c r="EK240" s="364">
        <f t="shared" ref="EK240" si="3407">SUM(EJ240)+EK241+1</f>
        <v>44</v>
      </c>
      <c r="EL240" s="364">
        <f t="shared" ref="EL240" si="3408">SUM(EK240)+EL241+1</f>
        <v>45</v>
      </c>
      <c r="EM240" s="364">
        <f t="shared" ref="EM240" si="3409">SUM(EL240)+EM241+1</f>
        <v>47</v>
      </c>
      <c r="EN240" s="364">
        <f t="shared" ref="EN240" si="3410">SUM(EM240)+EN241+1</f>
        <v>48</v>
      </c>
      <c r="EO240" s="364">
        <f t="shared" ref="EO240" si="3411">SUM(EN240)+EO241+1</f>
        <v>49</v>
      </c>
      <c r="EP240" s="364">
        <f t="shared" ref="EP240" si="3412">SUM(EO240)+EP241+1</f>
        <v>51</v>
      </c>
      <c r="EQ240" s="364">
        <f t="shared" ref="EQ240" si="3413">SUM(EP240)+EQ241+1</f>
        <v>52</v>
      </c>
      <c r="ER240" s="364">
        <f t="shared" ref="ER240" si="3414">SUM(EQ240)+ER241+1</f>
        <v>53</v>
      </c>
      <c r="ES240" s="364">
        <f t="shared" ref="ES240" si="3415">SUM(ER240)+ES241+1</f>
        <v>55</v>
      </c>
      <c r="ET240" s="364">
        <f t="shared" ref="ET240" si="3416">SUM(ES240)+ET241+1</f>
        <v>56</v>
      </c>
      <c r="EU240" s="364">
        <f t="shared" ref="EU240" si="3417">SUM(ET240)+EU241+1</f>
        <v>57</v>
      </c>
      <c r="EV240" s="364">
        <f t="shared" ref="EV240" si="3418">SUM(EU240)+EV241+1</f>
        <v>59</v>
      </c>
      <c r="EW240" s="364">
        <f t="shared" ref="EW240" si="3419">SUM(EV240)+EW241+1</f>
        <v>60</v>
      </c>
      <c r="EX240" s="364">
        <f t="shared" ref="EX240" si="3420">SUM(EW240)+EX241+1</f>
        <v>61</v>
      </c>
      <c r="EY240" s="364">
        <f t="shared" ref="EY240" si="3421">SUM(EX240)+EY241+1</f>
        <v>63</v>
      </c>
      <c r="EZ240" s="364">
        <f t="shared" ref="EZ240" si="3422">SUM(EY240)+EZ241+1</f>
        <v>64</v>
      </c>
      <c r="FA240" s="364">
        <f t="shared" ref="FA240" si="3423">SUM(EZ240)+FA241+1</f>
        <v>65</v>
      </c>
      <c r="FB240" s="364">
        <f t="shared" ref="FB240" si="3424">SUM(FA240)+FB241+1</f>
        <v>67</v>
      </c>
      <c r="FC240" s="364">
        <f t="shared" ref="FC240" si="3425">SUM(FB240)+FC241+1</f>
        <v>68</v>
      </c>
      <c r="FD240" s="364">
        <f t="shared" ref="FD240" si="3426">SUM(FC240)+FD241+1</f>
        <v>69</v>
      </c>
      <c r="FE240" s="361"/>
      <c r="FF240" s="361"/>
      <c r="FG240" s="361"/>
      <c r="FH240" s="361"/>
      <c r="FI240" s="361"/>
      <c r="FJ240" s="361"/>
      <c r="FK240" s="361"/>
      <c r="FL240" s="361"/>
      <c r="FM240" s="361"/>
      <c r="FN240" s="361"/>
      <c r="FO240" s="361"/>
      <c r="FP240" s="361"/>
      <c r="FQ240" s="361"/>
      <c r="FR240" s="361"/>
      <c r="FS240" s="361"/>
      <c r="FT240" s="361"/>
      <c r="FU240" s="361"/>
      <c r="FV240" s="361"/>
      <c r="FW240" s="361"/>
      <c r="FX240" s="361"/>
      <c r="FY240" s="361"/>
      <c r="FZ240" s="361"/>
      <c r="GA240" s="361"/>
      <c r="GB240" s="361"/>
      <c r="GC240" s="361"/>
      <c r="GD240" s="361"/>
      <c r="GE240" s="361"/>
      <c r="GF240" s="361"/>
      <c r="GG240" s="297"/>
      <c r="GH240" s="297"/>
      <c r="GI240" s="297"/>
      <c r="GJ240" s="297"/>
      <c r="GK240" s="297"/>
      <c r="GL240" s="297"/>
      <c r="GM240" s="297"/>
      <c r="GN240" s="297"/>
      <c r="GO240" s="297"/>
      <c r="GP240" s="297"/>
      <c r="GQ240" s="297"/>
      <c r="GR240" s="297"/>
      <c r="GS240" s="297"/>
      <c r="GT240" s="297"/>
      <c r="GU240" s="297"/>
      <c r="GV240" s="297"/>
      <c r="GW240" s="297"/>
      <c r="GX240" s="297"/>
      <c r="GY240" s="297"/>
      <c r="GZ240" s="297"/>
    </row>
    <row r="241" spans="1:211" s="347" customFormat="1" ht="15" customHeight="1" thickBot="1" x14ac:dyDescent="0.25">
      <c r="A241" s="192">
        <f>SWDATA!O226</f>
        <v>0</v>
      </c>
      <c r="B241" s="192">
        <f>SWDATA!M226</f>
        <v>0</v>
      </c>
      <c r="C241" s="201">
        <f>IF(AND(SWDATA!M226=1,SWDATA!Q226="promotions"),SWDATA!P226,0)</f>
        <v>0</v>
      </c>
      <c r="D241" s="200">
        <f>ROW(SWDATA!M226)</f>
        <v>226</v>
      </c>
      <c r="E241" s="202">
        <f ca="1">IF(AND(B241=1,UPPER(HLOOKUP(D241,'Metrics &amp; Attributes View'!$13:$31,19,0))="SBOM"),1,0)</f>
        <v>0</v>
      </c>
      <c r="F241" s="203">
        <f t="shared" si="3086"/>
        <v>1</v>
      </c>
      <c r="G241" s="192" t="str">
        <f t="shared" si="3087"/>
        <v/>
      </c>
      <c r="H241" s="204"/>
      <c r="I241" s="382"/>
      <c r="J241" s="237">
        <f t="shared" si="3088"/>
        <v>0</v>
      </c>
      <c r="K241" s="238" t="str">
        <f t="shared" si="3089"/>
        <v/>
      </c>
      <c r="L241" s="338"/>
      <c r="M241" s="342"/>
      <c r="N241" s="336" t="str">
        <f>IF(LEN(SWDATA!F226)=0,"",N240)</f>
        <v/>
      </c>
      <c r="O241" s="295" t="str">
        <f>IF(LEN(SWDATA!G226)=0,"",O240)</f>
        <v/>
      </c>
      <c r="P241" s="296" t="str">
        <f>IF(LEN(SWDATA!C226)=0,"",SWDATA!C226)</f>
        <v/>
      </c>
      <c r="Q241" s="310" t="str">
        <f t="shared" si="3049"/>
        <v/>
      </c>
      <c r="R241" s="223" t="s">
        <v>262</v>
      </c>
      <c r="S241" s="224" t="s">
        <v>579</v>
      </c>
      <c r="T241" s="224"/>
      <c r="U241" s="263" t="s">
        <v>591</v>
      </c>
      <c r="V241" s="205" t="s">
        <v>221</v>
      </c>
      <c r="W241" s="265">
        <f>IF(OR(Is_Loading,LEN($A241)=0),"",SWDATA!P226)</f>
        <v>0</v>
      </c>
      <c r="X241" s="266">
        <f>IF(OR(Is_Loading,LEN($A241)=0),"",SWDATA!Q226)</f>
        <v>0</v>
      </c>
      <c r="Y241" s="266">
        <f>IF(OR(Is_Loading,LEN($A241)=0),"",SWDATA!R226)</f>
        <v>0</v>
      </c>
      <c r="Z241" s="265" t="str">
        <f t="shared" si="3390"/>
        <v/>
      </c>
      <c r="AA241" s="265">
        <f>IF(OR(Is_Loading,LEN($A241)=0),"",SWDATA!T226)</f>
        <v>0</v>
      </c>
      <c r="AB241" s="266">
        <f>IF(OR(Is_Loading,LEN($A241)=0),"",SWDATA!U226)</f>
        <v>0</v>
      </c>
      <c r="AC241" s="266">
        <f>IF(OR(Is_Loading,LEN($A241)=0),"",SWDATA!V226)</f>
        <v>0</v>
      </c>
      <c r="AD241" s="265" t="str">
        <f t="shared" si="3091"/>
        <v/>
      </c>
      <c r="AE241" s="265">
        <f>IF(OR(Is_Loading,LEN($A241)=0),"",SWDATA!X226)</f>
        <v>0</v>
      </c>
      <c r="AF241" s="266">
        <f>IF(OR(Is_Loading,LEN($A241)=0),"",SWDATA!Y226)</f>
        <v>0</v>
      </c>
      <c r="AG241" s="266">
        <f>IF(OR(Is_Loading,LEN($A241)=0),"",SWDATA!Z226)</f>
        <v>0</v>
      </c>
      <c r="AH241" s="265" t="str">
        <f t="shared" si="3092"/>
        <v/>
      </c>
      <c r="AI241" s="265">
        <f>IF(OR(Is_Loading,LEN($A241)=0),"",SWDATA!AB226)</f>
        <v>0</v>
      </c>
      <c r="AJ241" s="266">
        <f>IF(OR(Is_Loading,LEN($A241)=0),"",SWDATA!AC226)</f>
        <v>0</v>
      </c>
      <c r="AK241" s="266">
        <f>IF(OR(Is_Loading,LEN($A241)=0),"",SWDATA!AD226)</f>
        <v>0</v>
      </c>
      <c r="AL241" s="265" t="str">
        <f t="shared" si="3093"/>
        <v/>
      </c>
      <c r="AM241" s="265">
        <f>IF(OR(Is_Loading,LEN($A241)=0),"",SWDATA!AF226)</f>
        <v>0</v>
      </c>
      <c r="AN241" s="266">
        <f>IF(OR(Is_Loading,LEN($A241)=0),"",SWDATA!AG226)</f>
        <v>0</v>
      </c>
      <c r="AO241" s="320">
        <f>IF(OR(Is_Loading,LEN($A241)=0),"",SWDATA!AH226)</f>
        <v>0</v>
      </c>
      <c r="AP241" s="317" t="str">
        <f t="shared" si="3094"/>
        <v/>
      </c>
      <c r="AQ241" s="265">
        <f>IF(OR(Is_Loading,LEN($A241)=0),"",SWDATA!AJ226)</f>
        <v>0</v>
      </c>
      <c r="AR241" s="266">
        <f>IF(OR(Is_Loading,LEN($A241)=0),"",SWDATA!AK226)</f>
        <v>0</v>
      </c>
      <c r="AS241" s="266">
        <f>IF(OR(Is_Loading,LEN($A241)=0),"",SWDATA!AL226)</f>
        <v>0</v>
      </c>
      <c r="AT241" s="265" t="str">
        <f t="shared" si="3095"/>
        <v/>
      </c>
      <c r="AU241" s="265">
        <f>IF(OR(Is_Loading,LEN($A241)=0),"",SWDATA!AN226)</f>
        <v>0</v>
      </c>
      <c r="AV241" s="266">
        <f>IF(OR(Is_Loading,LEN($A241)=0),"",SWDATA!AO226)</f>
        <v>0</v>
      </c>
      <c r="AW241" s="266">
        <f>IF(OR(Is_Loading,LEN($A241)=0),"",SWDATA!AP226)</f>
        <v>0</v>
      </c>
      <c r="AX241" s="265" t="str">
        <f t="shared" si="3096"/>
        <v/>
      </c>
      <c r="AY241" s="265">
        <f>IF(OR(Is_Loading,LEN($A241)=0),"",SWDATA!AR226)</f>
        <v>0</v>
      </c>
      <c r="AZ241" s="266">
        <f>IF(OR(Is_Loading,LEN($A241)=0),"",SWDATA!AS226)</f>
        <v>0</v>
      </c>
      <c r="BA241" s="266">
        <f>IF(OR(Is_Loading,LEN($A241)=0),"",SWDATA!AT226)</f>
        <v>0</v>
      </c>
      <c r="BB241" s="265" t="str">
        <f t="shared" si="3097"/>
        <v/>
      </c>
      <c r="BC241" s="265">
        <f>IF(OR(Is_Loading,LEN($A241)=0),"",SWDATA!AV226)</f>
        <v>0</v>
      </c>
      <c r="BD241" s="266">
        <f>IF(OR(Is_Loading,LEN($A241)=0),"",SWDATA!AW226)</f>
        <v>0</v>
      </c>
      <c r="BE241" s="320">
        <f>IF(OR(Is_Loading,LEN($A241)=0),"",SWDATA!AX226)</f>
        <v>0</v>
      </c>
      <c r="BF241" s="317" t="str">
        <f t="shared" si="3098"/>
        <v/>
      </c>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s="201"/>
      <c r="CO241" s="201"/>
      <c r="CP241" s="201"/>
      <c r="CQ241" s="201"/>
      <c r="CR241" s="201"/>
      <c r="CS241" s="201"/>
      <c r="CT241" s="201"/>
      <c r="CU241" s="201"/>
      <c r="CV241" s="201"/>
      <c r="CW241" s="201"/>
      <c r="CX241" s="201"/>
      <c r="CY241" s="201"/>
      <c r="CZ241" s="201"/>
      <c r="DA241" s="201"/>
      <c r="DB241" s="201"/>
      <c r="DC241" s="201"/>
      <c r="DD241" s="201"/>
      <c r="DE241" s="201"/>
      <c r="DF241" s="201"/>
      <c r="DG241" s="201"/>
      <c r="DH241" s="201"/>
      <c r="DI241" s="201"/>
      <c r="DJ241" s="201"/>
      <c r="DK241" s="201"/>
      <c r="DL241" s="201"/>
      <c r="DM241" s="201"/>
      <c r="DN241" s="201"/>
      <c r="DO241" s="374"/>
      <c r="DP241" s="374"/>
      <c r="DQ241" s="374"/>
      <c r="DR241" s="374"/>
      <c r="DS241" s="361"/>
      <c r="DT241" s="375"/>
      <c r="DU241" s="364"/>
      <c r="DV241" s="364"/>
      <c r="DW241" s="364"/>
      <c r="DX241" s="364">
        <v>1</v>
      </c>
      <c r="DY241" s="364">
        <f t="shared" ref="DY241:DY243" si="3427">DV241</f>
        <v>0</v>
      </c>
      <c r="DZ241" s="364">
        <f t="shared" ref="DZ241:DZ243" si="3428">DW241</f>
        <v>0</v>
      </c>
      <c r="EA241" s="364">
        <f t="shared" ref="EA241:EA243" si="3429">DX241</f>
        <v>1</v>
      </c>
      <c r="EB241" s="364">
        <f t="shared" ref="EB241:EB243" si="3430">DY241</f>
        <v>0</v>
      </c>
      <c r="EC241" s="364">
        <f t="shared" ref="EC241:EC243" si="3431">DZ241</f>
        <v>0</v>
      </c>
      <c r="ED241" s="364">
        <f t="shared" ref="ED241:ED243" si="3432">EA241</f>
        <v>1</v>
      </c>
      <c r="EE241" s="364">
        <f t="shared" ref="EE241:EE243" si="3433">EB241</f>
        <v>0</v>
      </c>
      <c r="EF241" s="364">
        <f t="shared" ref="EF241:EF243" si="3434">EC241</f>
        <v>0</v>
      </c>
      <c r="EG241" s="364">
        <f t="shared" ref="EG241:EG243" si="3435">ED241</f>
        <v>1</v>
      </c>
      <c r="EH241" s="364">
        <f t="shared" ref="EH241:EH243" si="3436">EE241</f>
        <v>0</v>
      </c>
      <c r="EI241" s="364">
        <f t="shared" ref="EI241:EI243" si="3437">EF241</f>
        <v>0</v>
      </c>
      <c r="EJ241" s="364">
        <f t="shared" ref="EJ241:EJ243" si="3438">EG241</f>
        <v>1</v>
      </c>
      <c r="EK241" s="364">
        <f t="shared" ref="EK241:EK243" si="3439">EH241</f>
        <v>0</v>
      </c>
      <c r="EL241" s="364">
        <f t="shared" ref="EL241:EL243" si="3440">EI241</f>
        <v>0</v>
      </c>
      <c r="EM241" s="364">
        <f t="shared" ref="EM241:EM243" si="3441">EJ241</f>
        <v>1</v>
      </c>
      <c r="EN241" s="364">
        <f t="shared" ref="EN241:EN243" si="3442">EK241</f>
        <v>0</v>
      </c>
      <c r="EO241" s="364">
        <f t="shared" ref="EO241:EO243" si="3443">EL241</f>
        <v>0</v>
      </c>
      <c r="EP241" s="364">
        <f t="shared" ref="EP241:EP243" si="3444">EM241</f>
        <v>1</v>
      </c>
      <c r="EQ241" s="364">
        <f t="shared" ref="EQ241:EQ243" si="3445">EN241</f>
        <v>0</v>
      </c>
      <c r="ER241" s="364">
        <f t="shared" ref="ER241:ER243" si="3446">EO241</f>
        <v>0</v>
      </c>
      <c r="ES241" s="364">
        <f t="shared" ref="ES241:ES243" si="3447">EP241</f>
        <v>1</v>
      </c>
      <c r="ET241" s="364">
        <f t="shared" ref="ET241:ET243" si="3448">EQ241</f>
        <v>0</v>
      </c>
      <c r="EU241" s="364">
        <f t="shared" ref="EU241:EU243" si="3449">ER241</f>
        <v>0</v>
      </c>
      <c r="EV241" s="364">
        <f t="shared" ref="EV241:EV243" si="3450">ES241</f>
        <v>1</v>
      </c>
      <c r="EW241" s="364">
        <f t="shared" ref="EW241:EW243" si="3451">ET241</f>
        <v>0</v>
      </c>
      <c r="EX241" s="364">
        <f t="shared" ref="EX241:EX243" si="3452">EU241</f>
        <v>0</v>
      </c>
      <c r="EY241" s="364">
        <f t="shared" ref="EY241:EY243" si="3453">EV241</f>
        <v>1</v>
      </c>
      <c r="EZ241" s="364">
        <f t="shared" ref="EZ241:EZ243" si="3454">EW241</f>
        <v>0</v>
      </c>
      <c r="FA241" s="364">
        <f t="shared" ref="FA241:FA243" si="3455">EX241</f>
        <v>0</v>
      </c>
      <c r="FB241" s="364">
        <f t="shared" ref="FB241:FB243" si="3456">EY241</f>
        <v>1</v>
      </c>
      <c r="FC241" s="364">
        <f t="shared" ref="FC241:FC243" si="3457">EZ241</f>
        <v>0</v>
      </c>
      <c r="FD241" s="364">
        <f t="shared" ref="FD241:FD243" si="3458">FA241</f>
        <v>0</v>
      </c>
      <c r="FE241" s="377"/>
      <c r="FF241" s="361"/>
      <c r="FG241" s="361"/>
      <c r="FH241" s="361"/>
      <c r="FI241" s="361"/>
      <c r="FJ241" s="361"/>
      <c r="FK241" s="361"/>
      <c r="FL241" s="361"/>
      <c r="FM241" s="361"/>
      <c r="FN241" s="361"/>
      <c r="FO241" s="361"/>
      <c r="FP241" s="361"/>
      <c r="FQ241" s="361"/>
      <c r="FR241" s="361"/>
      <c r="FS241" s="361"/>
      <c r="FT241" s="361"/>
      <c r="FU241" s="361"/>
      <c r="FV241" s="361"/>
      <c r="FW241" s="361"/>
      <c r="FX241" s="361"/>
      <c r="FY241" s="361"/>
      <c r="FZ241" s="361"/>
      <c r="GA241" s="361"/>
      <c r="GB241" s="361"/>
      <c r="GC241" s="361"/>
      <c r="GD241" s="361"/>
      <c r="GE241" s="361"/>
      <c r="GF241" s="361"/>
      <c r="GG241" s="297"/>
      <c r="GH241" s="297"/>
      <c r="GI241" s="297"/>
      <c r="GJ241" s="297"/>
      <c r="GK241" s="297"/>
      <c r="GL241" s="297"/>
      <c r="GM241" s="297"/>
      <c r="GN241" s="297"/>
      <c r="GO241" s="297"/>
      <c r="GP241" s="297"/>
      <c r="GQ241" s="297"/>
      <c r="GR241" s="297"/>
      <c r="GS241" s="297"/>
      <c r="GT241" s="297"/>
      <c r="GU241" s="297"/>
      <c r="GV241" s="297"/>
      <c r="GW241" s="297"/>
      <c r="GX241" s="297"/>
      <c r="GY241" s="297"/>
      <c r="GZ241" s="297"/>
      <c r="HA241" s="297"/>
      <c r="HB241" s="297"/>
      <c r="HC241" s="297"/>
    </row>
    <row r="242" spans="1:211" s="347" customFormat="1" ht="15" customHeight="1" thickTop="1" x14ac:dyDescent="0.2">
      <c r="A242" s="192">
        <f>SWDATA!O227</f>
        <v>0</v>
      </c>
      <c r="B242" s="192">
        <f>SWDATA!M227</f>
        <v>0</v>
      </c>
      <c r="C242" s="201">
        <f>IF(AND(SWDATA!M227=1,SWDATA!Q227="promotions"),SWDATA!P227,0)</f>
        <v>0</v>
      </c>
      <c r="D242" s="200">
        <f>ROW(SWDATA!M227)</f>
        <v>227</v>
      </c>
      <c r="E242" s="202">
        <f t="shared" ref="E242:E245" si="3459">B242</f>
        <v>0</v>
      </c>
      <c r="F242" s="203">
        <f t="shared" si="3086"/>
        <v>1</v>
      </c>
      <c r="G242" s="192" t="str">
        <f t="shared" si="3087"/>
        <v/>
      </c>
      <c r="H242" s="204"/>
      <c r="I242" s="382"/>
      <c r="J242" s="237">
        <f t="shared" si="3088"/>
        <v>0</v>
      </c>
      <c r="K242" s="238" t="str">
        <f t="shared" si="3089"/>
        <v/>
      </c>
      <c r="L242" s="338"/>
      <c r="M242" s="341"/>
      <c r="N242" s="336" t="str">
        <f>IF(LEN(SWDATA!F227)=0,"",N241)</f>
        <v/>
      </c>
      <c r="O242" s="295" t="str">
        <f>IF(LEN(SWDATA!G227)=0,"",O241)</f>
        <v/>
      </c>
      <c r="P242" s="296" t="str">
        <f>IF(LEN(SWDATA!C227)=0,"",SWDATA!C227)</f>
        <v/>
      </c>
      <c r="Q242" s="310" t="str">
        <f t="shared" si="3049"/>
        <v/>
      </c>
      <c r="R242" s="223" t="s">
        <v>261</v>
      </c>
      <c r="S242" s="224" t="s">
        <v>485</v>
      </c>
      <c r="T242" s="224"/>
      <c r="U242" s="264" t="s">
        <v>581</v>
      </c>
      <c r="V242" s="205" t="s">
        <v>221</v>
      </c>
      <c r="W242" s="265">
        <f>IF(OR(Is_Loading,LEN($A242)=0),"",SWDATA!P227)</f>
        <v>0</v>
      </c>
      <c r="X242" s="266">
        <f>IF(OR(Is_Loading,LEN($A242)=0),"",SWDATA!Q227)</f>
        <v>0</v>
      </c>
      <c r="Y242" s="266">
        <f>IF(OR(Is_Loading,LEN($A242)=0),"",SWDATA!R227)</f>
        <v>0</v>
      </c>
      <c r="Z242" s="265" t="str">
        <f t="shared" ref="Z242" si="3460">IF($A242=0,"",CHOOSE($F242,SUM(W242:Y242),SUM(W242:Y242)/3,Y242))</f>
        <v/>
      </c>
      <c r="AA242" s="265">
        <f>IF(OR(Is_Loading,LEN($A242)=0),"",SWDATA!T227)</f>
        <v>0</v>
      </c>
      <c r="AB242" s="266">
        <f>IF(OR(Is_Loading,LEN($A242)=0),"",SWDATA!U227)</f>
        <v>0</v>
      </c>
      <c r="AC242" s="266">
        <f>IF(OR(Is_Loading,LEN($A242)=0),"",SWDATA!V227)</f>
        <v>0</v>
      </c>
      <c r="AD242" s="265" t="str">
        <f t="shared" si="3091"/>
        <v/>
      </c>
      <c r="AE242" s="265">
        <f>IF(OR(Is_Loading,LEN($A242)=0),"",SWDATA!X227)</f>
        <v>0</v>
      </c>
      <c r="AF242" s="266">
        <f>IF(OR(Is_Loading,LEN($A242)=0),"",SWDATA!Y227)</f>
        <v>0</v>
      </c>
      <c r="AG242" s="266">
        <f>IF(OR(Is_Loading,LEN($A242)=0),"",SWDATA!Z227)</f>
        <v>0</v>
      </c>
      <c r="AH242" s="265" t="str">
        <f t="shared" si="3092"/>
        <v/>
      </c>
      <c r="AI242" s="265">
        <f>IF(OR(Is_Loading,LEN($A242)=0),"",SWDATA!AB227)</f>
        <v>0</v>
      </c>
      <c r="AJ242" s="266">
        <f>IF(OR(Is_Loading,LEN($A242)=0),"",SWDATA!AC227)</f>
        <v>0</v>
      </c>
      <c r="AK242" s="266">
        <f>IF(OR(Is_Loading,LEN($A242)=0),"",SWDATA!AD227)</f>
        <v>0</v>
      </c>
      <c r="AL242" s="265" t="str">
        <f t="shared" si="3093"/>
        <v/>
      </c>
      <c r="AM242" s="265">
        <f>IF(OR(Is_Loading,LEN($A242)=0),"",SWDATA!AF227)</f>
        <v>0</v>
      </c>
      <c r="AN242" s="266">
        <f>IF(OR(Is_Loading,LEN($A242)=0),"",SWDATA!AG227)</f>
        <v>0</v>
      </c>
      <c r="AO242" s="320">
        <f>IF(OR(Is_Loading,LEN($A242)=0),"",SWDATA!AH227)</f>
        <v>0</v>
      </c>
      <c r="AP242" s="317" t="str">
        <f t="shared" si="3094"/>
        <v/>
      </c>
      <c r="AQ242" s="265">
        <f>IF(OR(Is_Loading,LEN($A242)=0),"",SWDATA!AJ227)</f>
        <v>0</v>
      </c>
      <c r="AR242" s="266">
        <f>IF(OR(Is_Loading,LEN($A242)=0),"",SWDATA!AK227)</f>
        <v>0</v>
      </c>
      <c r="AS242" s="266">
        <f>IF(OR(Is_Loading,LEN($A242)=0),"",SWDATA!AL227)</f>
        <v>0</v>
      </c>
      <c r="AT242" s="265" t="str">
        <f t="shared" si="3095"/>
        <v/>
      </c>
      <c r="AU242" s="265">
        <f>IF(OR(Is_Loading,LEN($A242)=0),"",SWDATA!AN227)</f>
        <v>0</v>
      </c>
      <c r="AV242" s="266">
        <f>IF(OR(Is_Loading,LEN($A242)=0),"",SWDATA!AO227)</f>
        <v>0</v>
      </c>
      <c r="AW242" s="266">
        <f>IF(OR(Is_Loading,LEN($A242)=0),"",SWDATA!AP227)</f>
        <v>0</v>
      </c>
      <c r="AX242" s="265" t="str">
        <f t="shared" si="3096"/>
        <v/>
      </c>
      <c r="AY242" s="265">
        <f>IF(OR(Is_Loading,LEN($A242)=0),"",SWDATA!AR227)</f>
        <v>0</v>
      </c>
      <c r="AZ242" s="266">
        <f>IF(OR(Is_Loading,LEN($A242)=0),"",SWDATA!AS227)</f>
        <v>0</v>
      </c>
      <c r="BA242" s="266">
        <f>IF(OR(Is_Loading,LEN($A242)=0),"",SWDATA!AT227)</f>
        <v>0</v>
      </c>
      <c r="BB242" s="265" t="str">
        <f t="shared" si="3097"/>
        <v/>
      </c>
      <c r="BC242" s="265">
        <f>IF(OR(Is_Loading,LEN($A242)=0),"",SWDATA!AV227)</f>
        <v>0</v>
      </c>
      <c r="BD242" s="266">
        <f>IF(OR(Is_Loading,LEN($A242)=0),"",SWDATA!AW227)</f>
        <v>0</v>
      </c>
      <c r="BE242" s="320">
        <f>IF(OR(Is_Loading,LEN($A242)=0),"",SWDATA!AX227)</f>
        <v>0</v>
      </c>
      <c r="BF242" s="317" t="str">
        <f t="shared" si="3098"/>
        <v/>
      </c>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s="201"/>
      <c r="CO242" s="201"/>
      <c r="CP242" s="201"/>
      <c r="CQ242" s="201"/>
      <c r="CR242" s="201"/>
      <c r="CS242" s="201"/>
      <c r="CT242" s="201"/>
      <c r="CU242" s="201"/>
      <c r="CV242" s="201"/>
      <c r="CW242" s="201"/>
      <c r="CX242" s="201"/>
      <c r="CY242" s="201"/>
      <c r="CZ242" s="201"/>
      <c r="DA242" s="201"/>
      <c r="DB242" s="201"/>
      <c r="DC242" s="201"/>
      <c r="DD242" s="201"/>
      <c r="DE242" s="201"/>
      <c r="DF242" s="201"/>
      <c r="DG242" s="201"/>
      <c r="DH242" s="201"/>
      <c r="DI242" s="201"/>
      <c r="DJ242" s="201"/>
      <c r="DK242" s="201"/>
      <c r="DL242" s="201"/>
      <c r="DM242" s="201"/>
      <c r="DN242" s="201"/>
      <c r="DO242" s="374"/>
      <c r="DP242" s="374"/>
      <c r="DQ242" s="374"/>
      <c r="DR242" s="374"/>
      <c r="DS242" s="361"/>
      <c r="DT242" s="361"/>
      <c r="DU242" s="364"/>
      <c r="DV242" s="364"/>
      <c r="DW242" s="364"/>
      <c r="DX242" s="364">
        <v>1</v>
      </c>
      <c r="DY242" s="364">
        <f t="shared" si="3427"/>
        <v>0</v>
      </c>
      <c r="DZ242" s="364">
        <f t="shared" si="3428"/>
        <v>0</v>
      </c>
      <c r="EA242" s="364">
        <f t="shared" si="3429"/>
        <v>1</v>
      </c>
      <c r="EB242" s="364">
        <f t="shared" si="3430"/>
        <v>0</v>
      </c>
      <c r="EC242" s="364">
        <f t="shared" si="3431"/>
        <v>0</v>
      </c>
      <c r="ED242" s="364">
        <f t="shared" si="3432"/>
        <v>1</v>
      </c>
      <c r="EE242" s="364">
        <f t="shared" si="3433"/>
        <v>0</v>
      </c>
      <c r="EF242" s="364">
        <f t="shared" si="3434"/>
        <v>0</v>
      </c>
      <c r="EG242" s="364">
        <f t="shared" si="3435"/>
        <v>1</v>
      </c>
      <c r="EH242" s="364">
        <f t="shared" si="3436"/>
        <v>0</v>
      </c>
      <c r="EI242" s="364">
        <f t="shared" si="3437"/>
        <v>0</v>
      </c>
      <c r="EJ242" s="364">
        <f t="shared" si="3438"/>
        <v>1</v>
      </c>
      <c r="EK242" s="364">
        <f t="shared" si="3439"/>
        <v>0</v>
      </c>
      <c r="EL242" s="364">
        <f t="shared" si="3440"/>
        <v>0</v>
      </c>
      <c r="EM242" s="364">
        <f t="shared" si="3441"/>
        <v>1</v>
      </c>
      <c r="EN242" s="364">
        <f t="shared" si="3442"/>
        <v>0</v>
      </c>
      <c r="EO242" s="364">
        <f t="shared" si="3443"/>
        <v>0</v>
      </c>
      <c r="EP242" s="364">
        <f t="shared" si="3444"/>
        <v>1</v>
      </c>
      <c r="EQ242" s="364">
        <f t="shared" si="3445"/>
        <v>0</v>
      </c>
      <c r="ER242" s="364">
        <f t="shared" si="3446"/>
        <v>0</v>
      </c>
      <c r="ES242" s="364">
        <f t="shared" si="3447"/>
        <v>1</v>
      </c>
      <c r="ET242" s="364">
        <f t="shared" si="3448"/>
        <v>0</v>
      </c>
      <c r="EU242" s="364">
        <f t="shared" si="3449"/>
        <v>0</v>
      </c>
      <c r="EV242" s="364">
        <f t="shared" si="3450"/>
        <v>1</v>
      </c>
      <c r="EW242" s="364">
        <f t="shared" si="3451"/>
        <v>0</v>
      </c>
      <c r="EX242" s="364">
        <f t="shared" si="3452"/>
        <v>0</v>
      </c>
      <c r="EY242" s="364">
        <f t="shared" si="3453"/>
        <v>1</v>
      </c>
      <c r="EZ242" s="364">
        <f t="shared" si="3454"/>
        <v>0</v>
      </c>
      <c r="FA242" s="364">
        <f t="shared" si="3455"/>
        <v>0</v>
      </c>
      <c r="FB242" s="364">
        <f t="shared" si="3456"/>
        <v>1</v>
      </c>
      <c r="FC242" s="364">
        <f t="shared" si="3457"/>
        <v>0</v>
      </c>
      <c r="FD242" s="364">
        <f t="shared" si="3458"/>
        <v>0</v>
      </c>
      <c r="FE242" s="361"/>
      <c r="FF242" s="361"/>
      <c r="FG242" s="361"/>
      <c r="FH242" s="361"/>
      <c r="FI242" s="361"/>
      <c r="FJ242" s="361"/>
      <c r="FK242" s="361"/>
      <c r="FL242" s="361"/>
      <c r="FM242" s="361"/>
      <c r="FN242" s="361"/>
      <c r="FO242" s="361"/>
      <c r="FP242" s="361"/>
      <c r="FQ242" s="361"/>
      <c r="FR242" s="361"/>
      <c r="FS242" s="361"/>
      <c r="FT242" s="361"/>
      <c r="FU242" s="361"/>
      <c r="FV242" s="361"/>
      <c r="FW242" s="361"/>
      <c r="FX242" s="361"/>
      <c r="FY242" s="361"/>
      <c r="FZ242" s="361"/>
      <c r="GA242" s="361"/>
      <c r="GB242" s="361"/>
      <c r="GC242" s="361"/>
      <c r="GD242" s="361"/>
      <c r="GE242" s="361"/>
      <c r="GF242" s="361"/>
      <c r="GG242" s="297"/>
      <c r="GH242" s="297"/>
      <c r="GI242" s="297"/>
      <c r="GJ242" s="297"/>
      <c r="GK242" s="297"/>
      <c r="GL242" s="297"/>
      <c r="GM242" s="297"/>
      <c r="GN242" s="297"/>
      <c r="GO242" s="297"/>
      <c r="GP242" s="297"/>
      <c r="GQ242" s="297"/>
      <c r="GR242" s="297"/>
      <c r="GS242" s="297"/>
      <c r="GT242" s="297"/>
      <c r="GU242" s="297"/>
      <c r="GV242" s="297"/>
      <c r="GW242" s="297"/>
      <c r="GX242" s="297"/>
      <c r="GY242" s="297"/>
      <c r="GZ242" s="297"/>
    </row>
    <row r="243" spans="1:211" s="390" customFormat="1" ht="15" customHeight="1" thickBot="1" x14ac:dyDescent="0.25">
      <c r="A243" s="389">
        <f>SWDATA!O228</f>
        <v>0</v>
      </c>
      <c r="B243" s="389">
        <f>SWDATA!M228</f>
        <v>0</v>
      </c>
      <c r="C243" s="390">
        <f>IF(AND(SWDATA!M228=1,SWDATA!Q228="promotions"),SWDATA!P228,0)</f>
        <v>0</v>
      </c>
      <c r="D243" s="391">
        <f>ROW(SWDATA!M228)</f>
        <v>228</v>
      </c>
      <c r="E243" s="392">
        <f t="shared" si="3459"/>
        <v>0</v>
      </c>
      <c r="F243" s="393">
        <f t="shared" si="3086"/>
        <v>1</v>
      </c>
      <c r="G243" s="389" t="str">
        <f t="shared" si="3087"/>
        <v/>
      </c>
      <c r="H243" s="394"/>
      <c r="I243" s="395"/>
      <c r="J243" s="396">
        <f t="shared" si="3088"/>
        <v>0</v>
      </c>
      <c r="K243" s="397" t="str">
        <f t="shared" si="3089"/>
        <v/>
      </c>
      <c r="L243" s="398"/>
      <c r="M243" s="399"/>
      <c r="N243" s="400" t="str">
        <f>IF(LEN(SWDATA!F228)=0,"",N242)</f>
        <v/>
      </c>
      <c r="O243" s="401" t="str">
        <f>IF(LEN(SWDATA!G228)=0,"",O242)</f>
        <v/>
      </c>
      <c r="P243" s="402" t="str">
        <f>IF(LEN(SWDATA!C228)=0,"",SWDATA!C228)</f>
        <v/>
      </c>
      <c r="Q243" s="403" t="str">
        <f t="shared" si="3049"/>
        <v/>
      </c>
      <c r="R243" s="404" t="s">
        <v>261</v>
      </c>
      <c r="S243" s="405" t="s">
        <v>485</v>
      </c>
      <c r="T243" s="405"/>
      <c r="U243" s="406" t="s">
        <v>590</v>
      </c>
      <c r="V243" s="407" t="s">
        <v>221</v>
      </c>
      <c r="W243" s="408">
        <f>IF(OR(Is_Loading,LEN($A243)=0),"",SWDATA!P228)</f>
        <v>0</v>
      </c>
      <c r="X243" s="409">
        <f>IF(OR(Is_Loading,LEN($A243)=0),"",SWDATA!Q228)</f>
        <v>0</v>
      </c>
      <c r="Y243" s="409">
        <f>IF(OR(Is_Loading,LEN($A243)=0),"",SWDATA!R228)</f>
        <v>0</v>
      </c>
      <c r="Z243" s="408" t="str">
        <f t="shared" ref="Z243" si="3461">IF($A243=0,"",CHOOSE($F243,SUM(W243:Y243),SUM(W243:Y243)/3,Y243))</f>
        <v/>
      </c>
      <c r="AA243" s="408">
        <f>IF(OR(Is_Loading,LEN($A243)=0),"",SWDATA!T228)</f>
        <v>0</v>
      </c>
      <c r="AB243" s="409">
        <f>IF(OR(Is_Loading,LEN($A243)=0),"",SWDATA!U228)</f>
        <v>0</v>
      </c>
      <c r="AC243" s="409">
        <f>IF(OR(Is_Loading,LEN($A243)=0),"",SWDATA!V228)</f>
        <v>0</v>
      </c>
      <c r="AD243" s="408" t="str">
        <f t="shared" si="3091"/>
        <v/>
      </c>
      <c r="AE243" s="408">
        <f>IF(OR(Is_Loading,LEN($A243)=0),"",SWDATA!X228)</f>
        <v>0</v>
      </c>
      <c r="AF243" s="409">
        <f>IF(OR(Is_Loading,LEN($A243)=0),"",SWDATA!Y228)</f>
        <v>0</v>
      </c>
      <c r="AG243" s="409">
        <f>IF(OR(Is_Loading,LEN($A243)=0),"",SWDATA!Z228)</f>
        <v>0</v>
      </c>
      <c r="AH243" s="408" t="str">
        <f t="shared" si="3092"/>
        <v/>
      </c>
      <c r="AI243" s="408">
        <f>IF(OR(Is_Loading,LEN($A243)=0),"",SWDATA!AB228)</f>
        <v>0</v>
      </c>
      <c r="AJ243" s="409">
        <f>IF(OR(Is_Loading,LEN($A243)=0),"",SWDATA!AC228)</f>
        <v>0</v>
      </c>
      <c r="AK243" s="409">
        <f>IF(OR(Is_Loading,LEN($A243)=0),"",SWDATA!AD228)</f>
        <v>0</v>
      </c>
      <c r="AL243" s="408" t="str">
        <f t="shared" si="3093"/>
        <v/>
      </c>
      <c r="AM243" s="408">
        <f>IF(OR(Is_Loading,LEN($A243)=0),"",SWDATA!AF228)</f>
        <v>0</v>
      </c>
      <c r="AN243" s="409">
        <f>IF(OR(Is_Loading,LEN($A243)=0),"",SWDATA!AG228)</f>
        <v>0</v>
      </c>
      <c r="AO243" s="410">
        <f>IF(OR(Is_Loading,LEN($A243)=0),"",SWDATA!AH228)</f>
        <v>0</v>
      </c>
      <c r="AP243" s="411" t="str">
        <f t="shared" si="3094"/>
        <v/>
      </c>
      <c r="AQ243" s="408">
        <f>IF(OR(Is_Loading,LEN($A243)=0),"",SWDATA!AJ228)</f>
        <v>0</v>
      </c>
      <c r="AR243" s="409">
        <f>IF(OR(Is_Loading,LEN($A243)=0),"",SWDATA!AK228)</f>
        <v>0</v>
      </c>
      <c r="AS243" s="409">
        <f>IF(OR(Is_Loading,LEN($A243)=0),"",SWDATA!AL228)</f>
        <v>0</v>
      </c>
      <c r="AT243" s="408" t="str">
        <f t="shared" si="3095"/>
        <v/>
      </c>
      <c r="AU243" s="408">
        <f>IF(OR(Is_Loading,LEN($A243)=0),"",SWDATA!AN228)</f>
        <v>0</v>
      </c>
      <c r="AV243" s="409">
        <f>IF(OR(Is_Loading,LEN($A243)=0),"",SWDATA!AO228)</f>
        <v>0</v>
      </c>
      <c r="AW243" s="409">
        <f>IF(OR(Is_Loading,LEN($A243)=0),"",SWDATA!AP228)</f>
        <v>0</v>
      </c>
      <c r="AX243" s="408" t="str">
        <f t="shared" si="3096"/>
        <v/>
      </c>
      <c r="AY243" s="408">
        <f>IF(OR(Is_Loading,LEN($A243)=0),"",SWDATA!AR228)</f>
        <v>0</v>
      </c>
      <c r="AZ243" s="409">
        <f>IF(OR(Is_Loading,LEN($A243)=0),"",SWDATA!AS228)</f>
        <v>0</v>
      </c>
      <c r="BA243" s="409">
        <f>IF(OR(Is_Loading,LEN($A243)=0),"",SWDATA!AT228)</f>
        <v>0</v>
      </c>
      <c r="BB243" s="408" t="str">
        <f t="shared" si="3097"/>
        <v/>
      </c>
      <c r="BC243" s="408">
        <f>IF(OR(Is_Loading,LEN($A243)=0),"",SWDATA!AV228)</f>
        <v>0</v>
      </c>
      <c r="BD243" s="409">
        <f>IF(OR(Is_Loading,LEN($A243)=0),"",SWDATA!AW228)</f>
        <v>0</v>
      </c>
      <c r="BE243" s="410">
        <f>IF(OR(Is_Loading,LEN($A243)=0),"",SWDATA!AX228)</f>
        <v>0</v>
      </c>
      <c r="BF243" s="411" t="str">
        <f t="shared" si="3098"/>
        <v/>
      </c>
      <c r="BG243" s="412"/>
      <c r="BH243" s="412"/>
      <c r="BI243" s="412"/>
      <c r="BJ243" s="412"/>
      <c r="BK243" s="412"/>
      <c r="BL243" s="412"/>
      <c r="BM243" s="412"/>
      <c r="BN243" s="412"/>
      <c r="BO243" s="412"/>
      <c r="BP243" s="412"/>
      <c r="BQ243" s="412"/>
      <c r="BR243" s="412"/>
      <c r="BS243" s="412"/>
      <c r="BT243" s="412"/>
      <c r="BU243" s="412"/>
      <c r="BV243" s="412"/>
      <c r="BW243" s="412"/>
      <c r="BX243" s="412"/>
      <c r="BY243" s="412"/>
      <c r="BZ243" s="412"/>
      <c r="CA243" s="412"/>
      <c r="CB243" s="412"/>
      <c r="CC243" s="412"/>
      <c r="CD243" s="412"/>
      <c r="CE243" s="412"/>
      <c r="CF243" s="412"/>
      <c r="CG243" s="412"/>
      <c r="CH243" s="412"/>
      <c r="CI243" s="412"/>
      <c r="CJ243" s="412"/>
      <c r="CK243" s="412"/>
      <c r="CL243" s="412"/>
      <c r="CM243" s="412"/>
      <c r="DO243" s="395"/>
      <c r="DP243" s="395"/>
      <c r="DQ243" s="395"/>
      <c r="DR243" s="395"/>
      <c r="DS243" s="413"/>
      <c r="DT243" s="414"/>
      <c r="DU243" s="415"/>
      <c r="DV243" s="415"/>
      <c r="DW243" s="415"/>
      <c r="DX243" s="415">
        <v>1</v>
      </c>
      <c r="DY243" s="415">
        <f t="shared" si="3427"/>
        <v>0</v>
      </c>
      <c r="DZ243" s="415">
        <f t="shared" si="3428"/>
        <v>0</v>
      </c>
      <c r="EA243" s="415">
        <f t="shared" si="3429"/>
        <v>1</v>
      </c>
      <c r="EB243" s="415">
        <f t="shared" si="3430"/>
        <v>0</v>
      </c>
      <c r="EC243" s="415">
        <f t="shared" si="3431"/>
        <v>0</v>
      </c>
      <c r="ED243" s="415">
        <f t="shared" si="3432"/>
        <v>1</v>
      </c>
      <c r="EE243" s="415">
        <f t="shared" si="3433"/>
        <v>0</v>
      </c>
      <c r="EF243" s="415">
        <f t="shared" si="3434"/>
        <v>0</v>
      </c>
      <c r="EG243" s="415">
        <f t="shared" si="3435"/>
        <v>1</v>
      </c>
      <c r="EH243" s="415">
        <f t="shared" si="3436"/>
        <v>0</v>
      </c>
      <c r="EI243" s="415">
        <f t="shared" si="3437"/>
        <v>0</v>
      </c>
      <c r="EJ243" s="415">
        <f t="shared" si="3438"/>
        <v>1</v>
      </c>
      <c r="EK243" s="415">
        <f t="shared" si="3439"/>
        <v>0</v>
      </c>
      <c r="EL243" s="415">
        <f t="shared" si="3440"/>
        <v>0</v>
      </c>
      <c r="EM243" s="415">
        <f t="shared" si="3441"/>
        <v>1</v>
      </c>
      <c r="EN243" s="415">
        <f t="shared" si="3442"/>
        <v>0</v>
      </c>
      <c r="EO243" s="415">
        <f t="shared" si="3443"/>
        <v>0</v>
      </c>
      <c r="EP243" s="415">
        <f t="shared" si="3444"/>
        <v>1</v>
      </c>
      <c r="EQ243" s="415">
        <f t="shared" si="3445"/>
        <v>0</v>
      </c>
      <c r="ER243" s="415">
        <f t="shared" si="3446"/>
        <v>0</v>
      </c>
      <c r="ES243" s="415">
        <f t="shared" si="3447"/>
        <v>1</v>
      </c>
      <c r="ET243" s="415">
        <f t="shared" si="3448"/>
        <v>0</v>
      </c>
      <c r="EU243" s="415">
        <f t="shared" si="3449"/>
        <v>0</v>
      </c>
      <c r="EV243" s="415">
        <f t="shared" si="3450"/>
        <v>1</v>
      </c>
      <c r="EW243" s="415">
        <f t="shared" si="3451"/>
        <v>0</v>
      </c>
      <c r="EX243" s="415">
        <f t="shared" si="3452"/>
        <v>0</v>
      </c>
      <c r="EY243" s="415">
        <f t="shared" si="3453"/>
        <v>1</v>
      </c>
      <c r="EZ243" s="415">
        <f t="shared" si="3454"/>
        <v>0</v>
      </c>
      <c r="FA243" s="415">
        <f t="shared" si="3455"/>
        <v>0</v>
      </c>
      <c r="FB243" s="415">
        <f t="shared" si="3456"/>
        <v>1</v>
      </c>
      <c r="FC243" s="415">
        <f t="shared" si="3457"/>
        <v>0</v>
      </c>
      <c r="FD243" s="415">
        <f t="shared" si="3458"/>
        <v>0</v>
      </c>
      <c r="FE243" s="416"/>
      <c r="FF243" s="413"/>
      <c r="FG243" s="413"/>
      <c r="FH243" s="413"/>
      <c r="FI243" s="413"/>
      <c r="FJ243" s="413"/>
      <c r="FK243" s="413"/>
      <c r="FL243" s="413"/>
      <c r="FM243" s="413"/>
      <c r="FN243" s="413"/>
      <c r="FO243" s="413"/>
      <c r="FP243" s="413"/>
      <c r="FQ243" s="413"/>
      <c r="FR243" s="413"/>
      <c r="FS243" s="413"/>
      <c r="FT243" s="413"/>
      <c r="FU243" s="413"/>
      <c r="FV243" s="413"/>
      <c r="FW243" s="413"/>
      <c r="FX243" s="413"/>
      <c r="FY243" s="413"/>
      <c r="FZ243" s="413"/>
      <c r="GA243" s="413"/>
      <c r="GB243" s="413"/>
      <c r="GC243" s="413"/>
      <c r="GD243" s="413"/>
      <c r="GE243" s="413"/>
      <c r="GF243" s="413"/>
      <c r="GG243" s="417"/>
      <c r="GH243" s="417"/>
      <c r="GI243" s="417"/>
      <c r="GJ243" s="417"/>
      <c r="GK243" s="417"/>
      <c r="GL243" s="417"/>
      <c r="GM243" s="417"/>
      <c r="GN243" s="417"/>
      <c r="GO243" s="417"/>
      <c r="GP243" s="417"/>
      <c r="GQ243" s="417"/>
      <c r="GR243" s="417"/>
      <c r="GS243" s="417"/>
      <c r="GT243" s="417"/>
      <c r="GU243" s="417"/>
      <c r="GV243" s="417"/>
      <c r="GW243" s="417"/>
      <c r="GX243" s="417"/>
      <c r="GY243" s="417"/>
      <c r="GZ243" s="417"/>
      <c r="HA243" s="417"/>
      <c r="HB243" s="417"/>
      <c r="HC243" s="417"/>
    </row>
    <row r="244" spans="1:211" s="347" customFormat="1" ht="15" customHeight="1" thickTop="1" x14ac:dyDescent="0.2">
      <c r="A244" s="192">
        <f>SWDATA!O229</f>
        <v>0</v>
      </c>
      <c r="B244" s="192">
        <f>SWDATA!M229</f>
        <v>0</v>
      </c>
      <c r="C244" s="201">
        <f>IF(AND(SWDATA!M229=1,SWDATA!Q229="promotions"),SWDATA!P229,0)</f>
        <v>0</v>
      </c>
      <c r="D244" s="200">
        <f>ROW(SWDATA!M229)</f>
        <v>229</v>
      </c>
      <c r="E244" s="202">
        <f t="shared" si="3459"/>
        <v>0</v>
      </c>
      <c r="F244" s="203">
        <f t="shared" si="3086"/>
        <v>1</v>
      </c>
      <c r="G244" s="192" t="str">
        <f t="shared" si="3087"/>
        <v/>
      </c>
      <c r="H244" s="311"/>
      <c r="I244" s="382"/>
      <c r="J244" s="237">
        <f t="shared" si="3088"/>
        <v>0</v>
      </c>
      <c r="K244" s="238" t="str">
        <f t="shared" si="3089"/>
        <v/>
      </c>
      <c r="L244" s="338"/>
      <c r="M244" s="340"/>
      <c r="N244" s="335" t="str">
        <f>IF(LEN(SWDATA!F229)=0,"",IF(LEN(SWDATA!G229)=0,"",IF($O$12="ID",MID(SWDATA!G229,FIND("|",SWDATA!G229)+1,FIND("~~",SWDATA!G229)-FIND("|",SWDATA!G229)-1),IF($O$12="Desc",RIGHT(SWDATA!G229,LEN(SWDATA!G229)-FIND("~~",SWDATA!G229)-1),RIGHT(SWDATA!G229,LEN(SWDATA!G229)-FIND("|",SWDATA!G229))))))</f>
        <v/>
      </c>
      <c r="O244" s="239" t="str">
        <f>IF(LEN(SWDATA!G229)=0,"",IF(LEN(SWDATA!H229)=0,"",IF($O$12="ID",MID(SWDATA!H229,FIND("|",SWDATA!H229)+1,FIND("~~",SWDATA!H229)-FIND("|",SWDATA!H229)-1),IF($O$12="Desc",RIGHT(SWDATA!H229,LEN(SWDATA!H229)-FIND("~~",SWDATA!H229)-1),RIGHT(SWDATA!H229,LEN(SWDATA!H229)-FIND("|",SWDATA!H229))))))</f>
        <v/>
      </c>
      <c r="P244" s="252" t="str">
        <f>IF(LEN(SWDATA!C229)=0,"",SWDATA!C229)</f>
        <v/>
      </c>
      <c r="Q244" s="310" t="str">
        <f t="shared" si="3049"/>
        <v/>
      </c>
      <c r="R244" s="223" t="s">
        <v>261</v>
      </c>
      <c r="S244" s="224" t="s">
        <v>485</v>
      </c>
      <c r="T244" s="224"/>
      <c r="U244" s="263" t="s">
        <v>583</v>
      </c>
      <c r="V244" s="205" t="s">
        <v>221</v>
      </c>
      <c r="W244" s="265">
        <f>IF(OR(Is_Loading,LEN($A244)=0),"",SWDATA!P229)</f>
        <v>0</v>
      </c>
      <c r="X244" s="266">
        <f>IF(OR(Is_Loading,LEN($A244)=0),"",SWDATA!Q229)</f>
        <v>0</v>
      </c>
      <c r="Y244" s="266">
        <f>IF(OR(Is_Loading,LEN($A244)=0),"",SWDATA!R229)</f>
        <v>0</v>
      </c>
      <c r="Z244" s="265" t="str">
        <f t="shared" ref="Z244" si="3462">IF($A244=0,"",CHOOSE($F244,SUM(W244:Y244),SUM(W244:Y244)/3,Y244))</f>
        <v/>
      </c>
      <c r="AA244" s="265">
        <f>IF(OR(Is_Loading,LEN($A244)=0),"",SWDATA!T229)</f>
        <v>0</v>
      </c>
      <c r="AB244" s="266">
        <f>IF(OR(Is_Loading,LEN($A244)=0),"",SWDATA!U229)</f>
        <v>0</v>
      </c>
      <c r="AC244" s="266">
        <f>IF(OR(Is_Loading,LEN($A244)=0),"",SWDATA!V229)</f>
        <v>0</v>
      </c>
      <c r="AD244" s="265" t="str">
        <f t="shared" si="3091"/>
        <v/>
      </c>
      <c r="AE244" s="265">
        <f>IF(OR(Is_Loading,LEN($A244)=0),"",SWDATA!X229)</f>
        <v>0</v>
      </c>
      <c r="AF244" s="266">
        <f>IF(OR(Is_Loading,LEN($A244)=0),"",SWDATA!Y229)</f>
        <v>0</v>
      </c>
      <c r="AG244" s="266">
        <f>IF(OR(Is_Loading,LEN($A244)=0),"",SWDATA!Z229)</f>
        <v>0</v>
      </c>
      <c r="AH244" s="265" t="str">
        <f t="shared" si="3092"/>
        <v/>
      </c>
      <c r="AI244" s="265">
        <f>IF(OR(Is_Loading,LEN($A244)=0),"",SWDATA!AB229)</f>
        <v>0</v>
      </c>
      <c r="AJ244" s="266">
        <f>IF(OR(Is_Loading,LEN($A244)=0),"",SWDATA!AC229)</f>
        <v>0</v>
      </c>
      <c r="AK244" s="266">
        <f>IF(OR(Is_Loading,LEN($A244)=0),"",SWDATA!AD229)</f>
        <v>0</v>
      </c>
      <c r="AL244" s="265" t="str">
        <f t="shared" si="3093"/>
        <v/>
      </c>
      <c r="AM244" s="265">
        <f>IF(OR(Is_Loading,LEN($A244)=0),"",SWDATA!AF229)</f>
        <v>0</v>
      </c>
      <c r="AN244" s="266">
        <f>IF(OR(Is_Loading,LEN($A244)=0),"",SWDATA!AG229)</f>
        <v>0</v>
      </c>
      <c r="AO244" s="320">
        <f>IF(OR(Is_Loading,LEN($A244)=0),"",SWDATA!AH229)</f>
        <v>0</v>
      </c>
      <c r="AP244" s="317" t="str">
        <f t="shared" si="3094"/>
        <v/>
      </c>
      <c r="AQ244" s="265">
        <f>IF(OR(Is_Loading,LEN($A244)=0),"",SWDATA!AJ229)</f>
        <v>0</v>
      </c>
      <c r="AR244" s="266">
        <f>IF(OR(Is_Loading,LEN($A244)=0),"",SWDATA!AK229)</f>
        <v>0</v>
      </c>
      <c r="AS244" s="266">
        <f>IF(OR(Is_Loading,LEN($A244)=0),"",SWDATA!AL229)</f>
        <v>0</v>
      </c>
      <c r="AT244" s="265" t="str">
        <f t="shared" si="3095"/>
        <v/>
      </c>
      <c r="AU244" s="265">
        <f>IF(OR(Is_Loading,LEN($A244)=0),"",SWDATA!AN229)</f>
        <v>0</v>
      </c>
      <c r="AV244" s="266">
        <f>IF(OR(Is_Loading,LEN($A244)=0),"",SWDATA!AO229)</f>
        <v>0</v>
      </c>
      <c r="AW244" s="266">
        <f>IF(OR(Is_Loading,LEN($A244)=0),"",SWDATA!AP229)</f>
        <v>0</v>
      </c>
      <c r="AX244" s="265" t="str">
        <f t="shared" si="3096"/>
        <v/>
      </c>
      <c r="AY244" s="265">
        <f>IF(OR(Is_Loading,LEN($A244)=0),"",SWDATA!AR229)</f>
        <v>0</v>
      </c>
      <c r="AZ244" s="266">
        <f>IF(OR(Is_Loading,LEN($A244)=0),"",SWDATA!AS229)</f>
        <v>0</v>
      </c>
      <c r="BA244" s="266">
        <f>IF(OR(Is_Loading,LEN($A244)=0),"",SWDATA!AT229)</f>
        <v>0</v>
      </c>
      <c r="BB244" s="265" t="str">
        <f t="shared" si="3097"/>
        <v/>
      </c>
      <c r="BC244" s="265">
        <f>IF(OR(Is_Loading,LEN($A244)=0),"",SWDATA!AV229)</f>
        <v>0</v>
      </c>
      <c r="BD244" s="266">
        <f>IF(OR(Is_Loading,LEN($A244)=0),"",SWDATA!AW229)</f>
        <v>0</v>
      </c>
      <c r="BE244" s="320">
        <f>IF(OR(Is_Loading,LEN($A244)=0),"",SWDATA!AX229)</f>
        <v>0</v>
      </c>
      <c r="BF244" s="317" t="str">
        <f t="shared" si="3098"/>
        <v/>
      </c>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s="201"/>
      <c r="CO244" s="201"/>
      <c r="CP244" s="201"/>
      <c r="CQ244" s="201"/>
      <c r="CR244" s="201"/>
      <c r="CS244" s="201"/>
      <c r="CT244" s="201"/>
      <c r="CU244" s="201"/>
      <c r="CV244" s="201"/>
      <c r="CW244" s="201"/>
      <c r="CX244" s="201"/>
      <c r="CY244" s="201"/>
      <c r="CZ244" s="201"/>
      <c r="DA244" s="201"/>
      <c r="DB244" s="201"/>
      <c r="DC244" s="201"/>
      <c r="DD244" s="201"/>
      <c r="DE244" s="201"/>
      <c r="DF244" s="201"/>
      <c r="DG244" s="201"/>
      <c r="DH244" s="201"/>
      <c r="DI244" s="201"/>
      <c r="DJ244" s="201"/>
      <c r="DK244" s="201"/>
      <c r="DL244" s="201"/>
      <c r="DM244" s="201"/>
      <c r="DN244" s="201"/>
      <c r="DO244" s="374"/>
      <c r="DP244" s="374"/>
      <c r="DQ244" s="374"/>
      <c r="DR244" s="374"/>
      <c r="DS244" s="361"/>
      <c r="DT244" s="375"/>
      <c r="DU244" s="364"/>
      <c r="DV244" s="364"/>
      <c r="DW244" s="364"/>
      <c r="DX244" s="364"/>
      <c r="DY244" s="364"/>
      <c r="DZ244" s="364"/>
      <c r="EA244" s="364"/>
      <c r="EB244" s="364"/>
      <c r="EC244" s="364"/>
      <c r="ED244" s="364"/>
      <c r="EE244" s="364"/>
      <c r="EF244" s="364"/>
      <c r="EG244" s="364"/>
      <c r="EH244" s="364"/>
      <c r="EI244" s="364"/>
      <c r="EJ244" s="364"/>
      <c r="EK244" s="364"/>
      <c r="EL244" s="364"/>
      <c r="EM244" s="364"/>
      <c r="EN244" s="364"/>
      <c r="EO244" s="364"/>
      <c r="EP244" s="364"/>
      <c r="EQ244" s="364"/>
      <c r="ER244" s="364"/>
      <c r="ES244" s="364"/>
      <c r="ET244" s="364"/>
      <c r="EU244" s="364"/>
      <c r="EV244" s="364"/>
      <c r="EW244" s="364"/>
      <c r="EX244" s="364"/>
      <c r="EY244" s="364"/>
      <c r="EZ244" s="364"/>
      <c r="FA244" s="364"/>
      <c r="FB244" s="364"/>
      <c r="FC244" s="364"/>
      <c r="FD244" s="364"/>
      <c r="FE244" s="377"/>
      <c r="FF244" s="361"/>
      <c r="FG244" s="361"/>
      <c r="FH244" s="361"/>
      <c r="FI244" s="361"/>
      <c r="FJ244" s="361"/>
      <c r="FK244" s="361"/>
      <c r="FL244" s="361"/>
      <c r="FM244" s="361"/>
      <c r="FN244" s="361"/>
      <c r="FO244" s="361"/>
      <c r="FP244" s="361"/>
      <c r="FQ244" s="361"/>
      <c r="FR244" s="361"/>
      <c r="FS244" s="361"/>
      <c r="FT244" s="361"/>
      <c r="FU244" s="361"/>
      <c r="FV244" s="361"/>
      <c r="FW244" s="361"/>
      <c r="FX244" s="361"/>
      <c r="FY244" s="361"/>
      <c r="FZ244" s="361"/>
      <c r="GA244" s="361"/>
      <c r="GB244" s="361"/>
      <c r="GC244" s="361"/>
      <c r="GD244" s="361"/>
      <c r="GE244" s="361"/>
      <c r="GF244" s="361"/>
      <c r="GG244" s="297"/>
      <c r="GH244" s="297"/>
      <c r="GI244" s="297"/>
      <c r="GJ244" s="297"/>
      <c r="GK244" s="297"/>
      <c r="GL244" s="297"/>
      <c r="GM244" s="297"/>
      <c r="GN244" s="297"/>
      <c r="GO244" s="297"/>
      <c r="GP244" s="297"/>
      <c r="GQ244" s="297"/>
      <c r="GR244" s="297"/>
      <c r="GS244" s="297"/>
      <c r="GT244" s="297"/>
      <c r="GU244" s="297"/>
      <c r="GV244" s="297"/>
      <c r="GW244" s="297"/>
      <c r="GX244" s="297"/>
      <c r="GY244" s="297"/>
      <c r="GZ244" s="297"/>
      <c r="HA244" s="297"/>
      <c r="HB244" s="297"/>
      <c r="HC244" s="297"/>
    </row>
    <row r="245" spans="1:211" s="347" customFormat="1" ht="15" customHeight="1" x14ac:dyDescent="0.2">
      <c r="A245" s="192">
        <f>SWDATA!O230</f>
        <v>0</v>
      </c>
      <c r="B245" s="192">
        <f>SWDATA!M230</f>
        <v>0</v>
      </c>
      <c r="C245" s="201">
        <f>IF(AND(SWDATA!M230=1,SWDATA!Q230="promotions"),SWDATA!P230,0)</f>
        <v>0</v>
      </c>
      <c r="D245" s="200">
        <f>ROW(SWDATA!M230)</f>
        <v>230</v>
      </c>
      <c r="E245" s="202">
        <f t="shared" si="3459"/>
        <v>0</v>
      </c>
      <c r="F245" s="203">
        <f t="shared" si="3086"/>
        <v>1</v>
      </c>
      <c r="G245" s="192" t="str">
        <f t="shared" si="3087"/>
        <v/>
      </c>
      <c r="H245" s="204"/>
      <c r="I245" s="382"/>
      <c r="J245" s="237">
        <f t="shared" si="3088"/>
        <v>0</v>
      </c>
      <c r="K245" s="238" t="str">
        <f t="shared" si="3089"/>
        <v/>
      </c>
      <c r="L245" s="338"/>
      <c r="M245" s="341"/>
      <c r="N245" s="336" t="str">
        <f>IF(LEN(SWDATA!F230)=0,"",N244)</f>
        <v/>
      </c>
      <c r="O245" s="295" t="str">
        <f>IF(LEN(SWDATA!G230)=0,"",O244)</f>
        <v/>
      </c>
      <c r="P245" s="296" t="str">
        <f>IF(LEN(SWDATA!C230)=0,"",SWDATA!C230)</f>
        <v/>
      </c>
      <c r="Q245" s="310" t="str">
        <f t="shared" si="3049"/>
        <v/>
      </c>
      <c r="R245" s="223" t="s">
        <v>261</v>
      </c>
      <c r="S245" s="224" t="s">
        <v>485</v>
      </c>
      <c r="T245" s="224"/>
      <c r="U245" s="264" t="s">
        <v>580</v>
      </c>
      <c r="V245" s="205" t="s">
        <v>221</v>
      </c>
      <c r="W245" s="265">
        <f>IF(OR(Is_Loading,LEN($A245)=0),"",SWDATA!P230)</f>
        <v>0</v>
      </c>
      <c r="X245" s="266">
        <f>IF(OR(Is_Loading,LEN($A245)=0),"",SWDATA!Q230)</f>
        <v>0</v>
      </c>
      <c r="Y245" s="266">
        <f>IF(OR(Is_Loading,LEN($A245)=0),"",SWDATA!R230)</f>
        <v>0</v>
      </c>
      <c r="Z245" s="265" t="str">
        <f t="shared" ref="Z245:Z246" si="3463">IF($A245=0,"",CHOOSE($F245,SUM(W245:Y245),SUM(W245:Y245)/3,Y245))</f>
        <v/>
      </c>
      <c r="AA245" s="265">
        <f>IF(OR(Is_Loading,LEN($A245)=0),"",SWDATA!T230)</f>
        <v>0</v>
      </c>
      <c r="AB245" s="266">
        <f>IF(OR(Is_Loading,LEN($A245)=0),"",SWDATA!U230)</f>
        <v>0</v>
      </c>
      <c r="AC245" s="266">
        <f>IF(OR(Is_Loading,LEN($A245)=0),"",SWDATA!V230)</f>
        <v>0</v>
      </c>
      <c r="AD245" s="265" t="str">
        <f t="shared" si="3091"/>
        <v/>
      </c>
      <c r="AE245" s="265">
        <f>IF(OR(Is_Loading,LEN($A245)=0),"",SWDATA!X230)</f>
        <v>0</v>
      </c>
      <c r="AF245" s="266">
        <f>IF(OR(Is_Loading,LEN($A245)=0),"",SWDATA!Y230)</f>
        <v>0</v>
      </c>
      <c r="AG245" s="266">
        <f>IF(OR(Is_Loading,LEN($A245)=0),"",SWDATA!Z230)</f>
        <v>0</v>
      </c>
      <c r="AH245" s="265" t="str">
        <f t="shared" si="3092"/>
        <v/>
      </c>
      <c r="AI245" s="265">
        <f>IF(OR(Is_Loading,LEN($A245)=0),"",SWDATA!AB230)</f>
        <v>0</v>
      </c>
      <c r="AJ245" s="266">
        <f>IF(OR(Is_Loading,LEN($A245)=0),"",SWDATA!AC230)</f>
        <v>0</v>
      </c>
      <c r="AK245" s="266">
        <f>IF(OR(Is_Loading,LEN($A245)=0),"",SWDATA!AD230)</f>
        <v>0</v>
      </c>
      <c r="AL245" s="265" t="str">
        <f t="shared" si="3093"/>
        <v/>
      </c>
      <c r="AM245" s="265">
        <f>IF(OR(Is_Loading,LEN($A245)=0),"",SWDATA!AF230)</f>
        <v>0</v>
      </c>
      <c r="AN245" s="266">
        <f>IF(OR(Is_Loading,LEN($A245)=0),"",SWDATA!AG230)</f>
        <v>0</v>
      </c>
      <c r="AO245" s="320">
        <f>IF(OR(Is_Loading,LEN($A245)=0),"",SWDATA!AH230)</f>
        <v>0</v>
      </c>
      <c r="AP245" s="317" t="str">
        <f t="shared" si="3094"/>
        <v/>
      </c>
      <c r="AQ245" s="265">
        <f>IF(OR(Is_Loading,LEN($A245)=0),"",SWDATA!AJ230)</f>
        <v>0</v>
      </c>
      <c r="AR245" s="266">
        <f>IF(OR(Is_Loading,LEN($A245)=0),"",SWDATA!AK230)</f>
        <v>0</v>
      </c>
      <c r="AS245" s="266">
        <f>IF(OR(Is_Loading,LEN($A245)=0),"",SWDATA!AL230)</f>
        <v>0</v>
      </c>
      <c r="AT245" s="265" t="str">
        <f t="shared" si="3095"/>
        <v/>
      </c>
      <c r="AU245" s="265">
        <f>IF(OR(Is_Loading,LEN($A245)=0),"",SWDATA!AN230)</f>
        <v>0</v>
      </c>
      <c r="AV245" s="266">
        <f>IF(OR(Is_Loading,LEN($A245)=0),"",SWDATA!AO230)</f>
        <v>0</v>
      </c>
      <c r="AW245" s="266">
        <f>IF(OR(Is_Loading,LEN($A245)=0),"",SWDATA!AP230)</f>
        <v>0</v>
      </c>
      <c r="AX245" s="265" t="str">
        <f t="shared" si="3096"/>
        <v/>
      </c>
      <c r="AY245" s="265">
        <f>IF(OR(Is_Loading,LEN($A245)=0),"",SWDATA!AR230)</f>
        <v>0</v>
      </c>
      <c r="AZ245" s="266">
        <f>IF(OR(Is_Loading,LEN($A245)=0),"",SWDATA!AS230)</f>
        <v>0</v>
      </c>
      <c r="BA245" s="266">
        <f>IF(OR(Is_Loading,LEN($A245)=0),"",SWDATA!AT230)</f>
        <v>0</v>
      </c>
      <c r="BB245" s="265" t="str">
        <f t="shared" si="3097"/>
        <v/>
      </c>
      <c r="BC245" s="265">
        <f>IF(OR(Is_Loading,LEN($A245)=0),"",SWDATA!AV230)</f>
        <v>0</v>
      </c>
      <c r="BD245" s="266">
        <f>IF(OR(Is_Loading,LEN($A245)=0),"",SWDATA!AW230)</f>
        <v>0</v>
      </c>
      <c r="BE245" s="320">
        <f>IF(OR(Is_Loading,LEN($A245)=0),"",SWDATA!AX230)</f>
        <v>0</v>
      </c>
      <c r="BF245" s="317" t="str">
        <f t="shared" si="3098"/>
        <v/>
      </c>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s="201"/>
      <c r="CO245" s="201"/>
      <c r="CP245" s="201"/>
      <c r="CQ245" s="201"/>
      <c r="CR245" s="201"/>
      <c r="CS245" s="201"/>
      <c r="CT245" s="201"/>
      <c r="CU245" s="201"/>
      <c r="CV245" s="201"/>
      <c r="CW245" s="201"/>
      <c r="CX245" s="201"/>
      <c r="CY245" s="201"/>
      <c r="CZ245" s="201"/>
      <c r="DA245" s="201"/>
      <c r="DB245" s="201"/>
      <c r="DC245" s="201"/>
      <c r="DD245" s="201"/>
      <c r="DE245" s="201"/>
      <c r="DF245" s="201"/>
      <c r="DG245" s="201"/>
      <c r="DH245" s="201"/>
      <c r="DI245" s="201"/>
      <c r="DJ245" s="201"/>
      <c r="DK245" s="201"/>
      <c r="DL245" s="201"/>
      <c r="DM245" s="201"/>
      <c r="DN245" s="201"/>
      <c r="DO245" s="374"/>
      <c r="DP245" s="374"/>
      <c r="DQ245" s="374"/>
      <c r="DR245" s="374"/>
      <c r="DS245" s="361"/>
      <c r="DT245" s="361"/>
      <c r="DU245" s="364">
        <f t="shared" ref="DU245" si="3464">COLUMN(W243)</f>
        <v>23</v>
      </c>
      <c r="DV245" s="364">
        <f t="shared" ref="DV245" si="3465">SUM(DU245)+DV246+1</f>
        <v>24</v>
      </c>
      <c r="DW245" s="364">
        <f t="shared" ref="DW245" si="3466">SUM(DV245)+DW246+1</f>
        <v>25</v>
      </c>
      <c r="DX245" s="364">
        <f t="shared" ref="DX245" si="3467">SUM(DW245)+DX246+1</f>
        <v>27</v>
      </c>
      <c r="DY245" s="364">
        <f t="shared" ref="DY245" si="3468">SUM(DX245)+DY246+1</f>
        <v>28</v>
      </c>
      <c r="DZ245" s="364">
        <f t="shared" ref="DZ245" si="3469">SUM(DY245)+DZ246+1</f>
        <v>29</v>
      </c>
      <c r="EA245" s="364">
        <f t="shared" ref="EA245" si="3470">SUM(DZ245)+EA246+1</f>
        <v>31</v>
      </c>
      <c r="EB245" s="364">
        <f t="shared" ref="EB245" si="3471">SUM(EA245)+EB246+1</f>
        <v>32</v>
      </c>
      <c r="EC245" s="364">
        <f t="shared" ref="EC245" si="3472">SUM(EB245)+EC246+1</f>
        <v>33</v>
      </c>
      <c r="ED245" s="364">
        <f t="shared" ref="ED245" si="3473">SUM(EC245)+ED246+1</f>
        <v>35</v>
      </c>
      <c r="EE245" s="364">
        <f t="shared" ref="EE245" si="3474">SUM(ED245)+EE246+1</f>
        <v>36</v>
      </c>
      <c r="EF245" s="364">
        <f t="shared" ref="EF245" si="3475">SUM(EE245)+EF246+1</f>
        <v>37</v>
      </c>
      <c r="EG245" s="364">
        <f t="shared" ref="EG245" si="3476">SUM(EF245)+EG246+1</f>
        <v>39</v>
      </c>
      <c r="EH245" s="364">
        <f t="shared" ref="EH245" si="3477">SUM(EG245)+EH246+1</f>
        <v>40</v>
      </c>
      <c r="EI245" s="364">
        <f t="shared" ref="EI245" si="3478">SUM(EH245)+EI246+1</f>
        <v>41</v>
      </c>
      <c r="EJ245" s="364">
        <f t="shared" ref="EJ245" si="3479">SUM(EI245)+EJ246+1</f>
        <v>43</v>
      </c>
      <c r="EK245" s="364">
        <f t="shared" ref="EK245" si="3480">SUM(EJ245)+EK246+1</f>
        <v>44</v>
      </c>
      <c r="EL245" s="364">
        <f t="shared" ref="EL245" si="3481">SUM(EK245)+EL246+1</f>
        <v>45</v>
      </c>
      <c r="EM245" s="364">
        <f t="shared" ref="EM245" si="3482">SUM(EL245)+EM246+1</f>
        <v>47</v>
      </c>
      <c r="EN245" s="364">
        <f t="shared" ref="EN245" si="3483">SUM(EM245)+EN246+1</f>
        <v>48</v>
      </c>
      <c r="EO245" s="364">
        <f t="shared" ref="EO245" si="3484">SUM(EN245)+EO246+1</f>
        <v>49</v>
      </c>
      <c r="EP245" s="364">
        <f t="shared" ref="EP245" si="3485">SUM(EO245)+EP246+1</f>
        <v>51</v>
      </c>
      <c r="EQ245" s="364">
        <f t="shared" ref="EQ245" si="3486">SUM(EP245)+EQ246+1</f>
        <v>52</v>
      </c>
      <c r="ER245" s="364">
        <f t="shared" ref="ER245" si="3487">SUM(EQ245)+ER246+1</f>
        <v>53</v>
      </c>
      <c r="ES245" s="364">
        <f t="shared" ref="ES245" si="3488">SUM(ER245)+ES246+1</f>
        <v>55</v>
      </c>
      <c r="ET245" s="364">
        <f t="shared" ref="ET245" si="3489">SUM(ES245)+ET246+1</f>
        <v>56</v>
      </c>
      <c r="EU245" s="364">
        <f t="shared" ref="EU245" si="3490">SUM(ET245)+EU246+1</f>
        <v>57</v>
      </c>
      <c r="EV245" s="364">
        <f t="shared" ref="EV245" si="3491">SUM(EU245)+EV246+1</f>
        <v>59</v>
      </c>
      <c r="EW245" s="364">
        <f t="shared" ref="EW245" si="3492">SUM(EV245)+EW246+1</f>
        <v>60</v>
      </c>
      <c r="EX245" s="364">
        <f t="shared" ref="EX245" si="3493">SUM(EW245)+EX246+1</f>
        <v>61</v>
      </c>
      <c r="EY245" s="364">
        <f t="shared" ref="EY245" si="3494">SUM(EX245)+EY246+1</f>
        <v>63</v>
      </c>
      <c r="EZ245" s="364">
        <f t="shared" ref="EZ245" si="3495">SUM(EY245)+EZ246+1</f>
        <v>64</v>
      </c>
      <c r="FA245" s="364">
        <f t="shared" ref="FA245" si="3496">SUM(EZ245)+FA246+1</f>
        <v>65</v>
      </c>
      <c r="FB245" s="364">
        <f t="shared" ref="FB245" si="3497">SUM(FA245)+FB246+1</f>
        <v>67</v>
      </c>
      <c r="FC245" s="364">
        <f t="shared" ref="FC245" si="3498">SUM(FB245)+FC246+1</f>
        <v>68</v>
      </c>
      <c r="FD245" s="364">
        <f t="shared" ref="FD245" si="3499">SUM(FC245)+FD246+1</f>
        <v>69</v>
      </c>
      <c r="FE245" s="361"/>
      <c r="FF245" s="361"/>
      <c r="FG245" s="361"/>
      <c r="FH245" s="361"/>
      <c r="FI245" s="361"/>
      <c r="FJ245" s="361"/>
      <c r="FK245" s="361"/>
      <c r="FL245" s="361"/>
      <c r="FM245" s="361"/>
      <c r="FN245" s="361"/>
      <c r="FO245" s="361"/>
      <c r="FP245" s="361"/>
      <c r="FQ245" s="361"/>
      <c r="FR245" s="361"/>
      <c r="FS245" s="361"/>
      <c r="FT245" s="361"/>
      <c r="FU245" s="361"/>
      <c r="FV245" s="361"/>
      <c r="FW245" s="361"/>
      <c r="FX245" s="361"/>
      <c r="FY245" s="361"/>
      <c r="FZ245" s="361"/>
      <c r="GA245" s="361"/>
      <c r="GB245" s="361"/>
      <c r="GC245" s="361"/>
      <c r="GD245" s="361"/>
      <c r="GE245" s="361"/>
      <c r="GF245" s="361"/>
      <c r="GG245" s="297"/>
      <c r="GH245" s="297"/>
      <c r="GI245" s="297"/>
      <c r="GJ245" s="297"/>
      <c r="GK245" s="297"/>
      <c r="GL245" s="297"/>
      <c r="GM245" s="297"/>
      <c r="GN245" s="297"/>
      <c r="GO245" s="297"/>
      <c r="GP245" s="297"/>
      <c r="GQ245" s="297"/>
      <c r="GR245" s="297"/>
      <c r="GS245" s="297"/>
      <c r="GT245" s="297"/>
      <c r="GU245" s="297"/>
      <c r="GV245" s="297"/>
      <c r="GW245" s="297"/>
      <c r="GX245" s="297"/>
      <c r="GY245" s="297"/>
      <c r="GZ245" s="297"/>
    </row>
    <row r="246" spans="1:211" s="347" customFormat="1" ht="15" customHeight="1" thickBot="1" x14ac:dyDescent="0.25">
      <c r="A246" s="192">
        <f>SWDATA!O231</f>
        <v>0</v>
      </c>
      <c r="B246" s="192">
        <f>SWDATA!M231</f>
        <v>0</v>
      </c>
      <c r="C246" s="201">
        <f>IF(AND(SWDATA!M231=1,SWDATA!Q231="promotions"),SWDATA!P231,0)</f>
        <v>0</v>
      </c>
      <c r="D246" s="200">
        <f>ROW(SWDATA!M231)</f>
        <v>231</v>
      </c>
      <c r="E246" s="202">
        <f ca="1">IF(AND(B246=1,UPPER(HLOOKUP(D246,'Metrics &amp; Attributes View'!$13:$31,19,0))="SBOM"),1,0)</f>
        <v>0</v>
      </c>
      <c r="F246" s="203">
        <f t="shared" si="3086"/>
        <v>1</v>
      </c>
      <c r="G246" s="192" t="str">
        <f t="shared" si="3087"/>
        <v/>
      </c>
      <c r="H246" s="204"/>
      <c r="I246" s="382"/>
      <c r="J246" s="237">
        <f t="shared" si="3088"/>
        <v>0</v>
      </c>
      <c r="K246" s="238" t="str">
        <f t="shared" si="3089"/>
        <v/>
      </c>
      <c r="L246" s="338"/>
      <c r="M246" s="342"/>
      <c r="N246" s="336" t="str">
        <f>IF(LEN(SWDATA!F231)=0,"",N245)</f>
        <v/>
      </c>
      <c r="O246" s="295" t="str">
        <f>IF(LEN(SWDATA!G231)=0,"",O245)</f>
        <v/>
      </c>
      <c r="P246" s="296" t="str">
        <f>IF(LEN(SWDATA!C231)=0,"",SWDATA!C231)</f>
        <v/>
      </c>
      <c r="Q246" s="310" t="str">
        <f t="shared" si="3049"/>
        <v/>
      </c>
      <c r="R246" s="223" t="s">
        <v>262</v>
      </c>
      <c r="S246" s="224" t="s">
        <v>579</v>
      </c>
      <c r="T246" s="224"/>
      <c r="U246" s="263" t="s">
        <v>591</v>
      </c>
      <c r="V246" s="205" t="s">
        <v>221</v>
      </c>
      <c r="W246" s="265">
        <f>IF(OR(Is_Loading,LEN($A246)=0),"",SWDATA!P231)</f>
        <v>0</v>
      </c>
      <c r="X246" s="266">
        <f>IF(OR(Is_Loading,LEN($A246)=0),"",SWDATA!Q231)</f>
        <v>0</v>
      </c>
      <c r="Y246" s="266">
        <f>IF(OR(Is_Loading,LEN($A246)=0),"",SWDATA!R231)</f>
        <v>0</v>
      </c>
      <c r="Z246" s="265" t="str">
        <f t="shared" si="3463"/>
        <v/>
      </c>
      <c r="AA246" s="265">
        <f>IF(OR(Is_Loading,LEN($A246)=0),"",SWDATA!T231)</f>
        <v>0</v>
      </c>
      <c r="AB246" s="266">
        <f>IF(OR(Is_Loading,LEN($A246)=0),"",SWDATA!U231)</f>
        <v>0</v>
      </c>
      <c r="AC246" s="266">
        <f>IF(OR(Is_Loading,LEN($A246)=0),"",SWDATA!V231)</f>
        <v>0</v>
      </c>
      <c r="AD246" s="265" t="str">
        <f t="shared" si="3091"/>
        <v/>
      </c>
      <c r="AE246" s="265">
        <f>IF(OR(Is_Loading,LEN($A246)=0),"",SWDATA!X231)</f>
        <v>0</v>
      </c>
      <c r="AF246" s="266">
        <f>IF(OR(Is_Loading,LEN($A246)=0),"",SWDATA!Y231)</f>
        <v>0</v>
      </c>
      <c r="AG246" s="266">
        <f>IF(OR(Is_Loading,LEN($A246)=0),"",SWDATA!Z231)</f>
        <v>0</v>
      </c>
      <c r="AH246" s="265" t="str">
        <f t="shared" si="3092"/>
        <v/>
      </c>
      <c r="AI246" s="265">
        <f>IF(OR(Is_Loading,LEN($A246)=0),"",SWDATA!AB231)</f>
        <v>0</v>
      </c>
      <c r="AJ246" s="266">
        <f>IF(OR(Is_Loading,LEN($A246)=0),"",SWDATA!AC231)</f>
        <v>0</v>
      </c>
      <c r="AK246" s="266">
        <f>IF(OR(Is_Loading,LEN($A246)=0),"",SWDATA!AD231)</f>
        <v>0</v>
      </c>
      <c r="AL246" s="265" t="str">
        <f t="shared" si="3093"/>
        <v/>
      </c>
      <c r="AM246" s="265">
        <f>IF(OR(Is_Loading,LEN($A246)=0),"",SWDATA!AF231)</f>
        <v>0</v>
      </c>
      <c r="AN246" s="266">
        <f>IF(OR(Is_Loading,LEN($A246)=0),"",SWDATA!AG231)</f>
        <v>0</v>
      </c>
      <c r="AO246" s="320">
        <f>IF(OR(Is_Loading,LEN($A246)=0),"",SWDATA!AH231)</f>
        <v>0</v>
      </c>
      <c r="AP246" s="317" t="str">
        <f t="shared" si="3094"/>
        <v/>
      </c>
      <c r="AQ246" s="265">
        <f>IF(OR(Is_Loading,LEN($A246)=0),"",SWDATA!AJ231)</f>
        <v>0</v>
      </c>
      <c r="AR246" s="266">
        <f>IF(OR(Is_Loading,LEN($A246)=0),"",SWDATA!AK231)</f>
        <v>0</v>
      </c>
      <c r="AS246" s="266">
        <f>IF(OR(Is_Loading,LEN($A246)=0),"",SWDATA!AL231)</f>
        <v>0</v>
      </c>
      <c r="AT246" s="265" t="str">
        <f t="shared" si="3095"/>
        <v/>
      </c>
      <c r="AU246" s="265">
        <f>IF(OR(Is_Loading,LEN($A246)=0),"",SWDATA!AN231)</f>
        <v>0</v>
      </c>
      <c r="AV246" s="266">
        <f>IF(OR(Is_Loading,LEN($A246)=0),"",SWDATA!AO231)</f>
        <v>0</v>
      </c>
      <c r="AW246" s="266">
        <f>IF(OR(Is_Loading,LEN($A246)=0),"",SWDATA!AP231)</f>
        <v>0</v>
      </c>
      <c r="AX246" s="265" t="str">
        <f t="shared" si="3096"/>
        <v/>
      </c>
      <c r="AY246" s="265">
        <f>IF(OR(Is_Loading,LEN($A246)=0),"",SWDATA!AR231)</f>
        <v>0</v>
      </c>
      <c r="AZ246" s="266">
        <f>IF(OR(Is_Loading,LEN($A246)=0),"",SWDATA!AS231)</f>
        <v>0</v>
      </c>
      <c r="BA246" s="266">
        <f>IF(OR(Is_Loading,LEN($A246)=0),"",SWDATA!AT231)</f>
        <v>0</v>
      </c>
      <c r="BB246" s="265" t="str">
        <f t="shared" si="3097"/>
        <v/>
      </c>
      <c r="BC246" s="265">
        <f>IF(OR(Is_Loading,LEN($A246)=0),"",SWDATA!AV231)</f>
        <v>0</v>
      </c>
      <c r="BD246" s="266">
        <f>IF(OR(Is_Loading,LEN($A246)=0),"",SWDATA!AW231)</f>
        <v>0</v>
      </c>
      <c r="BE246" s="320">
        <f>IF(OR(Is_Loading,LEN($A246)=0),"",SWDATA!AX231)</f>
        <v>0</v>
      </c>
      <c r="BF246" s="317" t="str">
        <f t="shared" si="3098"/>
        <v/>
      </c>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s="201"/>
      <c r="CO246" s="201"/>
      <c r="CP246" s="201"/>
      <c r="CQ246" s="201"/>
      <c r="CR246" s="201"/>
      <c r="CS246" s="201"/>
      <c r="CT246" s="201"/>
      <c r="CU246" s="201"/>
      <c r="CV246" s="201"/>
      <c r="CW246" s="201"/>
      <c r="CX246" s="201"/>
      <c r="CY246" s="201"/>
      <c r="CZ246" s="201"/>
      <c r="DA246" s="201"/>
      <c r="DB246" s="201"/>
      <c r="DC246" s="201"/>
      <c r="DD246" s="201"/>
      <c r="DE246" s="201"/>
      <c r="DF246" s="201"/>
      <c r="DG246" s="201"/>
      <c r="DH246" s="201"/>
      <c r="DI246" s="201"/>
      <c r="DJ246" s="201"/>
      <c r="DK246" s="201"/>
      <c r="DL246" s="201"/>
      <c r="DM246" s="201"/>
      <c r="DN246" s="201"/>
      <c r="DO246" s="374"/>
      <c r="DP246" s="374"/>
      <c r="DQ246" s="374"/>
      <c r="DR246" s="374"/>
      <c r="DS246" s="361"/>
      <c r="DT246" s="375"/>
      <c r="DU246" s="364"/>
      <c r="DV246" s="364"/>
      <c r="DW246" s="364"/>
      <c r="DX246" s="364">
        <v>1</v>
      </c>
      <c r="DY246" s="364">
        <f t="shared" ref="DY246:DY248" si="3500">DV246</f>
        <v>0</v>
      </c>
      <c r="DZ246" s="364">
        <f t="shared" ref="DZ246:DZ248" si="3501">DW246</f>
        <v>0</v>
      </c>
      <c r="EA246" s="364">
        <f t="shared" ref="EA246:EA248" si="3502">DX246</f>
        <v>1</v>
      </c>
      <c r="EB246" s="364">
        <f t="shared" ref="EB246:EB248" si="3503">DY246</f>
        <v>0</v>
      </c>
      <c r="EC246" s="364">
        <f t="shared" ref="EC246:EC248" si="3504">DZ246</f>
        <v>0</v>
      </c>
      <c r="ED246" s="364">
        <f t="shared" ref="ED246:ED248" si="3505">EA246</f>
        <v>1</v>
      </c>
      <c r="EE246" s="364">
        <f t="shared" ref="EE246:EE248" si="3506">EB246</f>
        <v>0</v>
      </c>
      <c r="EF246" s="364">
        <f t="shared" ref="EF246:EF248" si="3507">EC246</f>
        <v>0</v>
      </c>
      <c r="EG246" s="364">
        <f t="shared" ref="EG246:EG248" si="3508">ED246</f>
        <v>1</v>
      </c>
      <c r="EH246" s="364">
        <f t="shared" ref="EH246:EH248" si="3509">EE246</f>
        <v>0</v>
      </c>
      <c r="EI246" s="364">
        <f t="shared" ref="EI246:EI248" si="3510">EF246</f>
        <v>0</v>
      </c>
      <c r="EJ246" s="364">
        <f t="shared" ref="EJ246:EJ248" si="3511">EG246</f>
        <v>1</v>
      </c>
      <c r="EK246" s="364">
        <f t="shared" ref="EK246:EK248" si="3512">EH246</f>
        <v>0</v>
      </c>
      <c r="EL246" s="364">
        <f t="shared" ref="EL246:EL248" si="3513">EI246</f>
        <v>0</v>
      </c>
      <c r="EM246" s="364">
        <f t="shared" ref="EM246:EM248" si="3514">EJ246</f>
        <v>1</v>
      </c>
      <c r="EN246" s="364">
        <f t="shared" ref="EN246:EN248" si="3515">EK246</f>
        <v>0</v>
      </c>
      <c r="EO246" s="364">
        <f t="shared" ref="EO246:EO248" si="3516">EL246</f>
        <v>0</v>
      </c>
      <c r="EP246" s="364">
        <f t="shared" ref="EP246:EP248" si="3517">EM246</f>
        <v>1</v>
      </c>
      <c r="EQ246" s="364">
        <f t="shared" ref="EQ246:EQ248" si="3518">EN246</f>
        <v>0</v>
      </c>
      <c r="ER246" s="364">
        <f t="shared" ref="ER246:ER248" si="3519">EO246</f>
        <v>0</v>
      </c>
      <c r="ES246" s="364">
        <f t="shared" ref="ES246:ES248" si="3520">EP246</f>
        <v>1</v>
      </c>
      <c r="ET246" s="364">
        <f t="shared" ref="ET246:ET248" si="3521">EQ246</f>
        <v>0</v>
      </c>
      <c r="EU246" s="364">
        <f t="shared" ref="EU246:EU248" si="3522">ER246</f>
        <v>0</v>
      </c>
      <c r="EV246" s="364">
        <f t="shared" ref="EV246:EV248" si="3523">ES246</f>
        <v>1</v>
      </c>
      <c r="EW246" s="364">
        <f t="shared" ref="EW246:EW248" si="3524">ET246</f>
        <v>0</v>
      </c>
      <c r="EX246" s="364">
        <f t="shared" ref="EX246:EX248" si="3525">EU246</f>
        <v>0</v>
      </c>
      <c r="EY246" s="364">
        <f t="shared" ref="EY246:EY248" si="3526">EV246</f>
        <v>1</v>
      </c>
      <c r="EZ246" s="364">
        <f t="shared" ref="EZ246:EZ248" si="3527">EW246</f>
        <v>0</v>
      </c>
      <c r="FA246" s="364">
        <f t="shared" ref="FA246:FA248" si="3528">EX246</f>
        <v>0</v>
      </c>
      <c r="FB246" s="364">
        <f t="shared" ref="FB246:FB248" si="3529">EY246</f>
        <v>1</v>
      </c>
      <c r="FC246" s="364">
        <f t="shared" ref="FC246:FC248" si="3530">EZ246</f>
        <v>0</v>
      </c>
      <c r="FD246" s="364">
        <f t="shared" ref="FD246:FD248" si="3531">FA246</f>
        <v>0</v>
      </c>
      <c r="FE246" s="377"/>
      <c r="FF246" s="361"/>
      <c r="FG246" s="361"/>
      <c r="FH246" s="361"/>
      <c r="FI246" s="361"/>
      <c r="FJ246" s="361"/>
      <c r="FK246" s="361"/>
      <c r="FL246" s="361"/>
      <c r="FM246" s="361"/>
      <c r="FN246" s="361"/>
      <c r="FO246" s="361"/>
      <c r="FP246" s="361"/>
      <c r="FQ246" s="361"/>
      <c r="FR246" s="361"/>
      <c r="FS246" s="361"/>
      <c r="FT246" s="361"/>
      <c r="FU246" s="361"/>
      <c r="FV246" s="361"/>
      <c r="FW246" s="361"/>
      <c r="FX246" s="361"/>
      <c r="FY246" s="361"/>
      <c r="FZ246" s="361"/>
      <c r="GA246" s="361"/>
      <c r="GB246" s="361"/>
      <c r="GC246" s="361"/>
      <c r="GD246" s="361"/>
      <c r="GE246" s="361"/>
      <c r="GF246" s="361"/>
      <c r="GG246" s="297"/>
      <c r="GH246" s="297"/>
      <c r="GI246" s="297"/>
      <c r="GJ246" s="297"/>
      <c r="GK246" s="297"/>
      <c r="GL246" s="297"/>
      <c r="GM246" s="297"/>
      <c r="GN246" s="297"/>
      <c r="GO246" s="297"/>
      <c r="GP246" s="297"/>
      <c r="GQ246" s="297"/>
      <c r="GR246" s="297"/>
      <c r="GS246" s="297"/>
      <c r="GT246" s="297"/>
      <c r="GU246" s="297"/>
      <c r="GV246" s="297"/>
      <c r="GW246" s="297"/>
      <c r="GX246" s="297"/>
      <c r="GY246" s="297"/>
      <c r="GZ246" s="297"/>
      <c r="HA246" s="297"/>
      <c r="HB246" s="297"/>
      <c r="HC246" s="297"/>
    </row>
    <row r="247" spans="1:211" s="347" customFormat="1" ht="15" customHeight="1" thickTop="1" x14ac:dyDescent="0.2">
      <c r="A247" s="192">
        <f>SWDATA!O232</f>
        <v>0</v>
      </c>
      <c r="B247" s="192">
        <f>SWDATA!M232</f>
        <v>0</v>
      </c>
      <c r="C247" s="201">
        <f>IF(AND(SWDATA!M232=1,SWDATA!Q232="promotions"),SWDATA!P232,0)</f>
        <v>0</v>
      </c>
      <c r="D247" s="200">
        <f>ROW(SWDATA!M232)</f>
        <v>232</v>
      </c>
      <c r="E247" s="202">
        <f t="shared" ref="E247:E250" si="3532">B247</f>
        <v>0</v>
      </c>
      <c r="F247" s="203">
        <f t="shared" si="3086"/>
        <v>1</v>
      </c>
      <c r="G247" s="192" t="str">
        <f t="shared" si="3087"/>
        <v/>
      </c>
      <c r="H247" s="204"/>
      <c r="I247" s="382"/>
      <c r="J247" s="237">
        <f t="shared" si="3088"/>
        <v>0</v>
      </c>
      <c r="K247" s="238" t="str">
        <f t="shared" si="3089"/>
        <v/>
      </c>
      <c r="L247" s="338"/>
      <c r="M247" s="341"/>
      <c r="N247" s="336" t="str">
        <f>IF(LEN(SWDATA!F232)=0,"",N246)</f>
        <v/>
      </c>
      <c r="O247" s="295" t="str">
        <f>IF(LEN(SWDATA!G232)=0,"",O246)</f>
        <v/>
      </c>
      <c r="P247" s="296" t="str">
        <f>IF(LEN(SWDATA!C232)=0,"",SWDATA!C232)</f>
        <v/>
      </c>
      <c r="Q247" s="310" t="str">
        <f t="shared" si="3049"/>
        <v/>
      </c>
      <c r="R247" s="223" t="s">
        <v>261</v>
      </c>
      <c r="S247" s="224" t="s">
        <v>485</v>
      </c>
      <c r="T247" s="224"/>
      <c r="U247" s="264" t="s">
        <v>581</v>
      </c>
      <c r="V247" s="205" t="s">
        <v>221</v>
      </c>
      <c r="W247" s="265">
        <f>IF(OR(Is_Loading,LEN($A247)=0),"",SWDATA!P232)</f>
        <v>0</v>
      </c>
      <c r="X247" s="266">
        <f>IF(OR(Is_Loading,LEN($A247)=0),"",SWDATA!Q232)</f>
        <v>0</v>
      </c>
      <c r="Y247" s="266">
        <f>IF(OR(Is_Loading,LEN($A247)=0),"",SWDATA!R232)</f>
        <v>0</v>
      </c>
      <c r="Z247" s="265" t="str">
        <f t="shared" ref="Z247" si="3533">IF($A247=0,"",CHOOSE($F247,SUM(W247:Y247),SUM(W247:Y247)/3,Y247))</f>
        <v/>
      </c>
      <c r="AA247" s="265">
        <f>IF(OR(Is_Loading,LEN($A247)=0),"",SWDATA!T232)</f>
        <v>0</v>
      </c>
      <c r="AB247" s="266">
        <f>IF(OR(Is_Loading,LEN($A247)=0),"",SWDATA!U232)</f>
        <v>0</v>
      </c>
      <c r="AC247" s="266">
        <f>IF(OR(Is_Loading,LEN($A247)=0),"",SWDATA!V232)</f>
        <v>0</v>
      </c>
      <c r="AD247" s="265" t="str">
        <f t="shared" si="3091"/>
        <v/>
      </c>
      <c r="AE247" s="265">
        <f>IF(OR(Is_Loading,LEN($A247)=0),"",SWDATA!X232)</f>
        <v>0</v>
      </c>
      <c r="AF247" s="266">
        <f>IF(OR(Is_Loading,LEN($A247)=0),"",SWDATA!Y232)</f>
        <v>0</v>
      </c>
      <c r="AG247" s="266">
        <f>IF(OR(Is_Loading,LEN($A247)=0),"",SWDATA!Z232)</f>
        <v>0</v>
      </c>
      <c r="AH247" s="265" t="str">
        <f t="shared" si="3092"/>
        <v/>
      </c>
      <c r="AI247" s="265">
        <f>IF(OR(Is_Loading,LEN($A247)=0),"",SWDATA!AB232)</f>
        <v>0</v>
      </c>
      <c r="AJ247" s="266">
        <f>IF(OR(Is_Loading,LEN($A247)=0),"",SWDATA!AC232)</f>
        <v>0</v>
      </c>
      <c r="AK247" s="266">
        <f>IF(OR(Is_Loading,LEN($A247)=0),"",SWDATA!AD232)</f>
        <v>0</v>
      </c>
      <c r="AL247" s="265" t="str">
        <f t="shared" si="3093"/>
        <v/>
      </c>
      <c r="AM247" s="265">
        <f>IF(OR(Is_Loading,LEN($A247)=0),"",SWDATA!AF232)</f>
        <v>0</v>
      </c>
      <c r="AN247" s="266">
        <f>IF(OR(Is_Loading,LEN($A247)=0),"",SWDATA!AG232)</f>
        <v>0</v>
      </c>
      <c r="AO247" s="320">
        <f>IF(OR(Is_Loading,LEN($A247)=0),"",SWDATA!AH232)</f>
        <v>0</v>
      </c>
      <c r="AP247" s="317" t="str">
        <f t="shared" si="3094"/>
        <v/>
      </c>
      <c r="AQ247" s="265">
        <f>IF(OR(Is_Loading,LEN($A247)=0),"",SWDATA!AJ232)</f>
        <v>0</v>
      </c>
      <c r="AR247" s="266">
        <f>IF(OR(Is_Loading,LEN($A247)=0),"",SWDATA!AK232)</f>
        <v>0</v>
      </c>
      <c r="AS247" s="266">
        <f>IF(OR(Is_Loading,LEN($A247)=0),"",SWDATA!AL232)</f>
        <v>0</v>
      </c>
      <c r="AT247" s="265" t="str">
        <f t="shared" si="3095"/>
        <v/>
      </c>
      <c r="AU247" s="265">
        <f>IF(OR(Is_Loading,LEN($A247)=0),"",SWDATA!AN232)</f>
        <v>0</v>
      </c>
      <c r="AV247" s="266">
        <f>IF(OR(Is_Loading,LEN($A247)=0),"",SWDATA!AO232)</f>
        <v>0</v>
      </c>
      <c r="AW247" s="266">
        <f>IF(OR(Is_Loading,LEN($A247)=0),"",SWDATA!AP232)</f>
        <v>0</v>
      </c>
      <c r="AX247" s="265" t="str">
        <f t="shared" si="3096"/>
        <v/>
      </c>
      <c r="AY247" s="265">
        <f>IF(OR(Is_Loading,LEN($A247)=0),"",SWDATA!AR232)</f>
        <v>0</v>
      </c>
      <c r="AZ247" s="266">
        <f>IF(OR(Is_Loading,LEN($A247)=0),"",SWDATA!AS232)</f>
        <v>0</v>
      </c>
      <c r="BA247" s="266">
        <f>IF(OR(Is_Loading,LEN($A247)=0),"",SWDATA!AT232)</f>
        <v>0</v>
      </c>
      <c r="BB247" s="265" t="str">
        <f t="shared" si="3097"/>
        <v/>
      </c>
      <c r="BC247" s="265">
        <f>IF(OR(Is_Loading,LEN($A247)=0),"",SWDATA!AV232)</f>
        <v>0</v>
      </c>
      <c r="BD247" s="266">
        <f>IF(OR(Is_Loading,LEN($A247)=0),"",SWDATA!AW232)</f>
        <v>0</v>
      </c>
      <c r="BE247" s="320">
        <f>IF(OR(Is_Loading,LEN($A247)=0),"",SWDATA!AX232)</f>
        <v>0</v>
      </c>
      <c r="BF247" s="317" t="str">
        <f t="shared" si="3098"/>
        <v/>
      </c>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s="201"/>
      <c r="CO247" s="201"/>
      <c r="CP247" s="201"/>
      <c r="CQ247" s="201"/>
      <c r="CR247" s="201"/>
      <c r="CS247" s="201"/>
      <c r="CT247" s="201"/>
      <c r="CU247" s="201"/>
      <c r="CV247" s="201"/>
      <c r="CW247" s="201"/>
      <c r="CX247" s="201"/>
      <c r="CY247" s="201"/>
      <c r="CZ247" s="201"/>
      <c r="DA247" s="201"/>
      <c r="DB247" s="201"/>
      <c r="DC247" s="201"/>
      <c r="DD247" s="201"/>
      <c r="DE247" s="201"/>
      <c r="DF247" s="201"/>
      <c r="DG247" s="201"/>
      <c r="DH247" s="201"/>
      <c r="DI247" s="201"/>
      <c r="DJ247" s="201"/>
      <c r="DK247" s="201"/>
      <c r="DL247" s="201"/>
      <c r="DM247" s="201"/>
      <c r="DN247" s="201"/>
      <c r="DO247" s="374"/>
      <c r="DP247" s="374"/>
      <c r="DQ247" s="374"/>
      <c r="DR247" s="374"/>
      <c r="DS247" s="361"/>
      <c r="DT247" s="361"/>
      <c r="DU247" s="364"/>
      <c r="DV247" s="364"/>
      <c r="DW247" s="364"/>
      <c r="DX247" s="364">
        <v>1</v>
      </c>
      <c r="DY247" s="364">
        <f t="shared" si="3500"/>
        <v>0</v>
      </c>
      <c r="DZ247" s="364">
        <f t="shared" si="3501"/>
        <v>0</v>
      </c>
      <c r="EA247" s="364">
        <f t="shared" si="3502"/>
        <v>1</v>
      </c>
      <c r="EB247" s="364">
        <f t="shared" si="3503"/>
        <v>0</v>
      </c>
      <c r="EC247" s="364">
        <f t="shared" si="3504"/>
        <v>0</v>
      </c>
      <c r="ED247" s="364">
        <f t="shared" si="3505"/>
        <v>1</v>
      </c>
      <c r="EE247" s="364">
        <f t="shared" si="3506"/>
        <v>0</v>
      </c>
      <c r="EF247" s="364">
        <f t="shared" si="3507"/>
        <v>0</v>
      </c>
      <c r="EG247" s="364">
        <f t="shared" si="3508"/>
        <v>1</v>
      </c>
      <c r="EH247" s="364">
        <f t="shared" si="3509"/>
        <v>0</v>
      </c>
      <c r="EI247" s="364">
        <f t="shared" si="3510"/>
        <v>0</v>
      </c>
      <c r="EJ247" s="364">
        <f t="shared" si="3511"/>
        <v>1</v>
      </c>
      <c r="EK247" s="364">
        <f t="shared" si="3512"/>
        <v>0</v>
      </c>
      <c r="EL247" s="364">
        <f t="shared" si="3513"/>
        <v>0</v>
      </c>
      <c r="EM247" s="364">
        <f t="shared" si="3514"/>
        <v>1</v>
      </c>
      <c r="EN247" s="364">
        <f t="shared" si="3515"/>
        <v>0</v>
      </c>
      <c r="EO247" s="364">
        <f t="shared" si="3516"/>
        <v>0</v>
      </c>
      <c r="EP247" s="364">
        <f t="shared" si="3517"/>
        <v>1</v>
      </c>
      <c r="EQ247" s="364">
        <f t="shared" si="3518"/>
        <v>0</v>
      </c>
      <c r="ER247" s="364">
        <f t="shared" si="3519"/>
        <v>0</v>
      </c>
      <c r="ES247" s="364">
        <f t="shared" si="3520"/>
        <v>1</v>
      </c>
      <c r="ET247" s="364">
        <f t="shared" si="3521"/>
        <v>0</v>
      </c>
      <c r="EU247" s="364">
        <f t="shared" si="3522"/>
        <v>0</v>
      </c>
      <c r="EV247" s="364">
        <f t="shared" si="3523"/>
        <v>1</v>
      </c>
      <c r="EW247" s="364">
        <f t="shared" si="3524"/>
        <v>0</v>
      </c>
      <c r="EX247" s="364">
        <f t="shared" si="3525"/>
        <v>0</v>
      </c>
      <c r="EY247" s="364">
        <f t="shared" si="3526"/>
        <v>1</v>
      </c>
      <c r="EZ247" s="364">
        <f t="shared" si="3527"/>
        <v>0</v>
      </c>
      <c r="FA247" s="364">
        <f t="shared" si="3528"/>
        <v>0</v>
      </c>
      <c r="FB247" s="364">
        <f t="shared" si="3529"/>
        <v>1</v>
      </c>
      <c r="FC247" s="364">
        <f t="shared" si="3530"/>
        <v>0</v>
      </c>
      <c r="FD247" s="364">
        <f t="shared" si="3531"/>
        <v>0</v>
      </c>
      <c r="FE247" s="361"/>
      <c r="FF247" s="361"/>
      <c r="FG247" s="361"/>
      <c r="FH247" s="361"/>
      <c r="FI247" s="361"/>
      <c r="FJ247" s="361"/>
      <c r="FK247" s="361"/>
      <c r="FL247" s="361"/>
      <c r="FM247" s="361"/>
      <c r="FN247" s="361"/>
      <c r="FO247" s="361"/>
      <c r="FP247" s="361"/>
      <c r="FQ247" s="361"/>
      <c r="FR247" s="361"/>
      <c r="FS247" s="361"/>
      <c r="FT247" s="361"/>
      <c r="FU247" s="361"/>
      <c r="FV247" s="361"/>
      <c r="FW247" s="361"/>
      <c r="FX247" s="361"/>
      <c r="FY247" s="361"/>
      <c r="FZ247" s="361"/>
      <c r="GA247" s="361"/>
      <c r="GB247" s="361"/>
      <c r="GC247" s="361"/>
      <c r="GD247" s="361"/>
      <c r="GE247" s="361"/>
      <c r="GF247" s="361"/>
      <c r="GG247" s="297"/>
      <c r="GH247" s="297"/>
      <c r="GI247" s="297"/>
      <c r="GJ247" s="297"/>
      <c r="GK247" s="297"/>
      <c r="GL247" s="297"/>
      <c r="GM247" s="297"/>
      <c r="GN247" s="297"/>
      <c r="GO247" s="297"/>
      <c r="GP247" s="297"/>
      <c r="GQ247" s="297"/>
      <c r="GR247" s="297"/>
      <c r="GS247" s="297"/>
      <c r="GT247" s="297"/>
      <c r="GU247" s="297"/>
      <c r="GV247" s="297"/>
      <c r="GW247" s="297"/>
      <c r="GX247" s="297"/>
      <c r="GY247" s="297"/>
      <c r="GZ247" s="297"/>
    </row>
    <row r="248" spans="1:211" s="390" customFormat="1" ht="15" customHeight="1" thickBot="1" x14ac:dyDescent="0.25">
      <c r="A248" s="389">
        <f>SWDATA!O233</f>
        <v>0</v>
      </c>
      <c r="B248" s="389">
        <f>SWDATA!M233</f>
        <v>0</v>
      </c>
      <c r="C248" s="390">
        <f>IF(AND(SWDATA!M233=1,SWDATA!Q233="promotions"),SWDATA!P233,0)</f>
        <v>0</v>
      </c>
      <c r="D248" s="391">
        <f>ROW(SWDATA!M233)</f>
        <v>233</v>
      </c>
      <c r="E248" s="392">
        <f t="shared" si="3532"/>
        <v>0</v>
      </c>
      <c r="F248" s="393">
        <f t="shared" si="3086"/>
        <v>1</v>
      </c>
      <c r="G248" s="389" t="str">
        <f t="shared" si="3087"/>
        <v/>
      </c>
      <c r="H248" s="394"/>
      <c r="I248" s="395"/>
      <c r="J248" s="396">
        <f t="shared" si="3088"/>
        <v>0</v>
      </c>
      <c r="K248" s="397" t="str">
        <f t="shared" si="3089"/>
        <v/>
      </c>
      <c r="L248" s="398"/>
      <c r="M248" s="399"/>
      <c r="N248" s="400" t="str">
        <f>IF(LEN(SWDATA!F233)=0,"",N247)</f>
        <v/>
      </c>
      <c r="O248" s="401" t="str">
        <f>IF(LEN(SWDATA!G233)=0,"",O247)</f>
        <v/>
      </c>
      <c r="P248" s="402" t="str">
        <f>IF(LEN(SWDATA!C233)=0,"",SWDATA!C233)</f>
        <v/>
      </c>
      <c r="Q248" s="403" t="str">
        <f t="shared" si="3049"/>
        <v/>
      </c>
      <c r="R248" s="404" t="s">
        <v>261</v>
      </c>
      <c r="S248" s="405" t="s">
        <v>485</v>
      </c>
      <c r="T248" s="405"/>
      <c r="U248" s="406" t="s">
        <v>590</v>
      </c>
      <c r="V248" s="407" t="s">
        <v>221</v>
      </c>
      <c r="W248" s="408">
        <f>IF(OR(Is_Loading,LEN($A248)=0),"",SWDATA!P233)</f>
        <v>0</v>
      </c>
      <c r="X248" s="409">
        <f>IF(OR(Is_Loading,LEN($A248)=0),"",SWDATA!Q233)</f>
        <v>0</v>
      </c>
      <c r="Y248" s="409">
        <f>IF(OR(Is_Loading,LEN($A248)=0),"",SWDATA!R233)</f>
        <v>0</v>
      </c>
      <c r="Z248" s="408" t="str">
        <f t="shared" ref="Z248" si="3534">IF($A248=0,"",CHOOSE($F248,SUM(W248:Y248),SUM(W248:Y248)/3,Y248))</f>
        <v/>
      </c>
      <c r="AA248" s="408">
        <f>IF(OR(Is_Loading,LEN($A248)=0),"",SWDATA!T233)</f>
        <v>0</v>
      </c>
      <c r="AB248" s="409">
        <f>IF(OR(Is_Loading,LEN($A248)=0),"",SWDATA!U233)</f>
        <v>0</v>
      </c>
      <c r="AC248" s="409">
        <f>IF(OR(Is_Loading,LEN($A248)=0),"",SWDATA!V233)</f>
        <v>0</v>
      </c>
      <c r="AD248" s="408" t="str">
        <f t="shared" si="3091"/>
        <v/>
      </c>
      <c r="AE248" s="408">
        <f>IF(OR(Is_Loading,LEN($A248)=0),"",SWDATA!X233)</f>
        <v>0</v>
      </c>
      <c r="AF248" s="409">
        <f>IF(OR(Is_Loading,LEN($A248)=0),"",SWDATA!Y233)</f>
        <v>0</v>
      </c>
      <c r="AG248" s="409">
        <f>IF(OR(Is_Loading,LEN($A248)=0),"",SWDATA!Z233)</f>
        <v>0</v>
      </c>
      <c r="AH248" s="408" t="str">
        <f t="shared" si="3092"/>
        <v/>
      </c>
      <c r="AI248" s="408">
        <f>IF(OR(Is_Loading,LEN($A248)=0),"",SWDATA!AB233)</f>
        <v>0</v>
      </c>
      <c r="AJ248" s="409">
        <f>IF(OR(Is_Loading,LEN($A248)=0),"",SWDATA!AC233)</f>
        <v>0</v>
      </c>
      <c r="AK248" s="409">
        <f>IF(OR(Is_Loading,LEN($A248)=0),"",SWDATA!AD233)</f>
        <v>0</v>
      </c>
      <c r="AL248" s="408" t="str">
        <f t="shared" si="3093"/>
        <v/>
      </c>
      <c r="AM248" s="408">
        <f>IF(OR(Is_Loading,LEN($A248)=0),"",SWDATA!AF233)</f>
        <v>0</v>
      </c>
      <c r="AN248" s="409">
        <f>IF(OR(Is_Loading,LEN($A248)=0),"",SWDATA!AG233)</f>
        <v>0</v>
      </c>
      <c r="AO248" s="410">
        <f>IF(OR(Is_Loading,LEN($A248)=0),"",SWDATA!AH233)</f>
        <v>0</v>
      </c>
      <c r="AP248" s="411" t="str">
        <f t="shared" si="3094"/>
        <v/>
      </c>
      <c r="AQ248" s="408">
        <f>IF(OR(Is_Loading,LEN($A248)=0),"",SWDATA!AJ233)</f>
        <v>0</v>
      </c>
      <c r="AR248" s="409">
        <f>IF(OR(Is_Loading,LEN($A248)=0),"",SWDATA!AK233)</f>
        <v>0</v>
      </c>
      <c r="AS248" s="409">
        <f>IF(OR(Is_Loading,LEN($A248)=0),"",SWDATA!AL233)</f>
        <v>0</v>
      </c>
      <c r="AT248" s="408" t="str">
        <f t="shared" si="3095"/>
        <v/>
      </c>
      <c r="AU248" s="408">
        <f>IF(OR(Is_Loading,LEN($A248)=0),"",SWDATA!AN233)</f>
        <v>0</v>
      </c>
      <c r="AV248" s="409">
        <f>IF(OR(Is_Loading,LEN($A248)=0),"",SWDATA!AO233)</f>
        <v>0</v>
      </c>
      <c r="AW248" s="409">
        <f>IF(OR(Is_Loading,LEN($A248)=0),"",SWDATA!AP233)</f>
        <v>0</v>
      </c>
      <c r="AX248" s="408" t="str">
        <f t="shared" si="3096"/>
        <v/>
      </c>
      <c r="AY248" s="408">
        <f>IF(OR(Is_Loading,LEN($A248)=0),"",SWDATA!AR233)</f>
        <v>0</v>
      </c>
      <c r="AZ248" s="409">
        <f>IF(OR(Is_Loading,LEN($A248)=0),"",SWDATA!AS233)</f>
        <v>0</v>
      </c>
      <c r="BA248" s="409">
        <f>IF(OR(Is_Loading,LEN($A248)=0),"",SWDATA!AT233)</f>
        <v>0</v>
      </c>
      <c r="BB248" s="408" t="str">
        <f t="shared" si="3097"/>
        <v/>
      </c>
      <c r="BC248" s="408">
        <f>IF(OR(Is_Loading,LEN($A248)=0),"",SWDATA!AV233)</f>
        <v>0</v>
      </c>
      <c r="BD248" s="409">
        <f>IF(OR(Is_Loading,LEN($A248)=0),"",SWDATA!AW233)</f>
        <v>0</v>
      </c>
      <c r="BE248" s="410">
        <f>IF(OR(Is_Loading,LEN($A248)=0),"",SWDATA!AX233)</f>
        <v>0</v>
      </c>
      <c r="BF248" s="411" t="str">
        <f t="shared" si="3098"/>
        <v/>
      </c>
      <c r="BG248" s="412"/>
      <c r="BH248" s="412"/>
      <c r="BI248" s="412"/>
      <c r="BJ248" s="412"/>
      <c r="BK248" s="412"/>
      <c r="BL248" s="412"/>
      <c r="BM248" s="412"/>
      <c r="BN248" s="412"/>
      <c r="BO248" s="412"/>
      <c r="BP248" s="412"/>
      <c r="BQ248" s="412"/>
      <c r="BR248" s="412"/>
      <c r="BS248" s="412"/>
      <c r="BT248" s="412"/>
      <c r="BU248" s="412"/>
      <c r="BV248" s="412"/>
      <c r="BW248" s="412"/>
      <c r="BX248" s="412"/>
      <c r="BY248" s="412"/>
      <c r="BZ248" s="412"/>
      <c r="CA248" s="412"/>
      <c r="CB248" s="412"/>
      <c r="CC248" s="412"/>
      <c r="CD248" s="412"/>
      <c r="CE248" s="412"/>
      <c r="CF248" s="412"/>
      <c r="CG248" s="412"/>
      <c r="CH248" s="412"/>
      <c r="CI248" s="412"/>
      <c r="CJ248" s="412"/>
      <c r="CK248" s="412"/>
      <c r="CL248" s="412"/>
      <c r="CM248" s="412"/>
      <c r="DO248" s="395"/>
      <c r="DP248" s="395"/>
      <c r="DQ248" s="395"/>
      <c r="DR248" s="395"/>
      <c r="DS248" s="413"/>
      <c r="DT248" s="414"/>
      <c r="DU248" s="415"/>
      <c r="DV248" s="415"/>
      <c r="DW248" s="415"/>
      <c r="DX248" s="415">
        <v>1</v>
      </c>
      <c r="DY248" s="415">
        <f t="shared" si="3500"/>
        <v>0</v>
      </c>
      <c r="DZ248" s="415">
        <f t="shared" si="3501"/>
        <v>0</v>
      </c>
      <c r="EA248" s="415">
        <f t="shared" si="3502"/>
        <v>1</v>
      </c>
      <c r="EB248" s="415">
        <f t="shared" si="3503"/>
        <v>0</v>
      </c>
      <c r="EC248" s="415">
        <f t="shared" si="3504"/>
        <v>0</v>
      </c>
      <c r="ED248" s="415">
        <f t="shared" si="3505"/>
        <v>1</v>
      </c>
      <c r="EE248" s="415">
        <f t="shared" si="3506"/>
        <v>0</v>
      </c>
      <c r="EF248" s="415">
        <f t="shared" si="3507"/>
        <v>0</v>
      </c>
      <c r="EG248" s="415">
        <f t="shared" si="3508"/>
        <v>1</v>
      </c>
      <c r="EH248" s="415">
        <f t="shared" si="3509"/>
        <v>0</v>
      </c>
      <c r="EI248" s="415">
        <f t="shared" si="3510"/>
        <v>0</v>
      </c>
      <c r="EJ248" s="415">
        <f t="shared" si="3511"/>
        <v>1</v>
      </c>
      <c r="EK248" s="415">
        <f t="shared" si="3512"/>
        <v>0</v>
      </c>
      <c r="EL248" s="415">
        <f t="shared" si="3513"/>
        <v>0</v>
      </c>
      <c r="EM248" s="415">
        <f t="shared" si="3514"/>
        <v>1</v>
      </c>
      <c r="EN248" s="415">
        <f t="shared" si="3515"/>
        <v>0</v>
      </c>
      <c r="EO248" s="415">
        <f t="shared" si="3516"/>
        <v>0</v>
      </c>
      <c r="EP248" s="415">
        <f t="shared" si="3517"/>
        <v>1</v>
      </c>
      <c r="EQ248" s="415">
        <f t="shared" si="3518"/>
        <v>0</v>
      </c>
      <c r="ER248" s="415">
        <f t="shared" si="3519"/>
        <v>0</v>
      </c>
      <c r="ES248" s="415">
        <f t="shared" si="3520"/>
        <v>1</v>
      </c>
      <c r="ET248" s="415">
        <f t="shared" si="3521"/>
        <v>0</v>
      </c>
      <c r="EU248" s="415">
        <f t="shared" si="3522"/>
        <v>0</v>
      </c>
      <c r="EV248" s="415">
        <f t="shared" si="3523"/>
        <v>1</v>
      </c>
      <c r="EW248" s="415">
        <f t="shared" si="3524"/>
        <v>0</v>
      </c>
      <c r="EX248" s="415">
        <f t="shared" si="3525"/>
        <v>0</v>
      </c>
      <c r="EY248" s="415">
        <f t="shared" si="3526"/>
        <v>1</v>
      </c>
      <c r="EZ248" s="415">
        <f t="shared" si="3527"/>
        <v>0</v>
      </c>
      <c r="FA248" s="415">
        <f t="shared" si="3528"/>
        <v>0</v>
      </c>
      <c r="FB248" s="415">
        <f t="shared" si="3529"/>
        <v>1</v>
      </c>
      <c r="FC248" s="415">
        <f t="shared" si="3530"/>
        <v>0</v>
      </c>
      <c r="FD248" s="415">
        <f t="shared" si="3531"/>
        <v>0</v>
      </c>
      <c r="FE248" s="416"/>
      <c r="FF248" s="413"/>
      <c r="FG248" s="413"/>
      <c r="FH248" s="413"/>
      <c r="FI248" s="413"/>
      <c r="FJ248" s="413"/>
      <c r="FK248" s="413"/>
      <c r="FL248" s="413"/>
      <c r="FM248" s="413"/>
      <c r="FN248" s="413"/>
      <c r="FO248" s="413"/>
      <c r="FP248" s="413"/>
      <c r="FQ248" s="413"/>
      <c r="FR248" s="413"/>
      <c r="FS248" s="413"/>
      <c r="FT248" s="413"/>
      <c r="FU248" s="413"/>
      <c r="FV248" s="413"/>
      <c r="FW248" s="413"/>
      <c r="FX248" s="413"/>
      <c r="FY248" s="413"/>
      <c r="FZ248" s="413"/>
      <c r="GA248" s="413"/>
      <c r="GB248" s="413"/>
      <c r="GC248" s="413"/>
      <c r="GD248" s="413"/>
      <c r="GE248" s="413"/>
      <c r="GF248" s="413"/>
      <c r="GG248" s="417"/>
      <c r="GH248" s="417"/>
      <c r="GI248" s="417"/>
      <c r="GJ248" s="417"/>
      <c r="GK248" s="417"/>
      <c r="GL248" s="417"/>
      <c r="GM248" s="417"/>
      <c r="GN248" s="417"/>
      <c r="GO248" s="417"/>
      <c r="GP248" s="417"/>
      <c r="GQ248" s="417"/>
      <c r="GR248" s="417"/>
      <c r="GS248" s="417"/>
      <c r="GT248" s="417"/>
      <c r="GU248" s="417"/>
      <c r="GV248" s="417"/>
      <c r="GW248" s="417"/>
      <c r="GX248" s="417"/>
      <c r="GY248" s="417"/>
      <c r="GZ248" s="417"/>
      <c r="HA248" s="417"/>
      <c r="HB248" s="417"/>
      <c r="HC248" s="417"/>
    </row>
    <row r="249" spans="1:211" s="347" customFormat="1" ht="15" customHeight="1" thickTop="1" x14ac:dyDescent="0.2">
      <c r="A249" s="192">
        <f>SWDATA!O234</f>
        <v>0</v>
      </c>
      <c r="B249" s="192">
        <f>SWDATA!M234</f>
        <v>0</v>
      </c>
      <c r="C249" s="201">
        <f>IF(AND(SWDATA!M234=1,SWDATA!Q234="promotions"),SWDATA!P234,0)</f>
        <v>0</v>
      </c>
      <c r="D249" s="200">
        <f>ROW(SWDATA!M234)</f>
        <v>234</v>
      </c>
      <c r="E249" s="202">
        <f t="shared" si="3532"/>
        <v>0</v>
      </c>
      <c r="F249" s="203">
        <f t="shared" si="3086"/>
        <v>1</v>
      </c>
      <c r="G249" s="192" t="str">
        <f t="shared" si="3087"/>
        <v/>
      </c>
      <c r="H249" s="311"/>
      <c r="I249" s="382"/>
      <c r="J249" s="237">
        <f t="shared" si="3088"/>
        <v>0</v>
      </c>
      <c r="K249" s="238" t="str">
        <f t="shared" si="3089"/>
        <v/>
      </c>
      <c r="L249" s="338"/>
      <c r="M249" s="340"/>
      <c r="N249" s="335" t="str">
        <f>IF(LEN(SWDATA!F234)=0,"",IF(LEN(SWDATA!G234)=0,"",IF($O$12="ID",MID(SWDATA!G234,FIND("|",SWDATA!G234)+1,FIND("~~",SWDATA!G234)-FIND("|",SWDATA!G234)-1),IF($O$12="Desc",RIGHT(SWDATA!G234,LEN(SWDATA!G234)-FIND("~~",SWDATA!G234)-1),RIGHT(SWDATA!G234,LEN(SWDATA!G234)-FIND("|",SWDATA!G234))))))</f>
        <v/>
      </c>
      <c r="O249" s="239" t="str">
        <f>IF(LEN(SWDATA!G234)=0,"",IF(LEN(SWDATA!H234)=0,"",IF($O$12="ID",MID(SWDATA!H234,FIND("|",SWDATA!H234)+1,FIND("~~",SWDATA!H234)-FIND("|",SWDATA!H234)-1),IF($O$12="Desc",RIGHT(SWDATA!H234,LEN(SWDATA!H234)-FIND("~~",SWDATA!H234)-1),RIGHT(SWDATA!H234,LEN(SWDATA!H234)-FIND("|",SWDATA!H234))))))</f>
        <v/>
      </c>
      <c r="P249" s="252" t="str">
        <f>IF(LEN(SWDATA!C234)=0,"",SWDATA!C234)</f>
        <v/>
      </c>
      <c r="Q249" s="310" t="str">
        <f t="shared" si="3049"/>
        <v/>
      </c>
      <c r="R249" s="223" t="s">
        <v>261</v>
      </c>
      <c r="S249" s="224" t="s">
        <v>485</v>
      </c>
      <c r="T249" s="224"/>
      <c r="U249" s="263" t="s">
        <v>583</v>
      </c>
      <c r="V249" s="205" t="s">
        <v>221</v>
      </c>
      <c r="W249" s="265">
        <f>IF(OR(Is_Loading,LEN($A249)=0),"",SWDATA!P234)</f>
        <v>0</v>
      </c>
      <c r="X249" s="266">
        <f>IF(OR(Is_Loading,LEN($A249)=0),"",SWDATA!Q234)</f>
        <v>0</v>
      </c>
      <c r="Y249" s="266">
        <f>IF(OR(Is_Loading,LEN($A249)=0),"",SWDATA!R234)</f>
        <v>0</v>
      </c>
      <c r="Z249" s="265" t="str">
        <f t="shared" ref="Z249" si="3535">IF($A249=0,"",CHOOSE($F249,SUM(W249:Y249),SUM(W249:Y249)/3,Y249))</f>
        <v/>
      </c>
      <c r="AA249" s="265">
        <f>IF(OR(Is_Loading,LEN($A249)=0),"",SWDATA!T234)</f>
        <v>0</v>
      </c>
      <c r="AB249" s="266">
        <f>IF(OR(Is_Loading,LEN($A249)=0),"",SWDATA!U234)</f>
        <v>0</v>
      </c>
      <c r="AC249" s="266">
        <f>IF(OR(Is_Loading,LEN($A249)=0),"",SWDATA!V234)</f>
        <v>0</v>
      </c>
      <c r="AD249" s="265" t="str">
        <f t="shared" si="3091"/>
        <v/>
      </c>
      <c r="AE249" s="265">
        <f>IF(OR(Is_Loading,LEN($A249)=0),"",SWDATA!X234)</f>
        <v>0</v>
      </c>
      <c r="AF249" s="266">
        <f>IF(OR(Is_Loading,LEN($A249)=0),"",SWDATA!Y234)</f>
        <v>0</v>
      </c>
      <c r="AG249" s="266">
        <f>IF(OR(Is_Loading,LEN($A249)=0),"",SWDATA!Z234)</f>
        <v>0</v>
      </c>
      <c r="AH249" s="265" t="str">
        <f t="shared" si="3092"/>
        <v/>
      </c>
      <c r="AI249" s="265">
        <f>IF(OR(Is_Loading,LEN($A249)=0),"",SWDATA!AB234)</f>
        <v>0</v>
      </c>
      <c r="AJ249" s="266">
        <f>IF(OR(Is_Loading,LEN($A249)=0),"",SWDATA!AC234)</f>
        <v>0</v>
      </c>
      <c r="AK249" s="266">
        <f>IF(OR(Is_Loading,LEN($A249)=0),"",SWDATA!AD234)</f>
        <v>0</v>
      </c>
      <c r="AL249" s="265" t="str">
        <f t="shared" si="3093"/>
        <v/>
      </c>
      <c r="AM249" s="265">
        <f>IF(OR(Is_Loading,LEN($A249)=0),"",SWDATA!AF234)</f>
        <v>0</v>
      </c>
      <c r="AN249" s="266">
        <f>IF(OR(Is_Loading,LEN($A249)=0),"",SWDATA!AG234)</f>
        <v>0</v>
      </c>
      <c r="AO249" s="320">
        <f>IF(OR(Is_Loading,LEN($A249)=0),"",SWDATA!AH234)</f>
        <v>0</v>
      </c>
      <c r="AP249" s="317" t="str">
        <f t="shared" si="3094"/>
        <v/>
      </c>
      <c r="AQ249" s="265">
        <f>IF(OR(Is_Loading,LEN($A249)=0),"",SWDATA!AJ234)</f>
        <v>0</v>
      </c>
      <c r="AR249" s="266">
        <f>IF(OR(Is_Loading,LEN($A249)=0),"",SWDATA!AK234)</f>
        <v>0</v>
      </c>
      <c r="AS249" s="266">
        <f>IF(OR(Is_Loading,LEN($A249)=0),"",SWDATA!AL234)</f>
        <v>0</v>
      </c>
      <c r="AT249" s="265" t="str">
        <f t="shared" si="3095"/>
        <v/>
      </c>
      <c r="AU249" s="265">
        <f>IF(OR(Is_Loading,LEN($A249)=0),"",SWDATA!AN234)</f>
        <v>0</v>
      </c>
      <c r="AV249" s="266">
        <f>IF(OR(Is_Loading,LEN($A249)=0),"",SWDATA!AO234)</f>
        <v>0</v>
      </c>
      <c r="AW249" s="266">
        <f>IF(OR(Is_Loading,LEN($A249)=0),"",SWDATA!AP234)</f>
        <v>0</v>
      </c>
      <c r="AX249" s="265" t="str">
        <f t="shared" si="3096"/>
        <v/>
      </c>
      <c r="AY249" s="265">
        <f>IF(OR(Is_Loading,LEN($A249)=0),"",SWDATA!AR234)</f>
        <v>0</v>
      </c>
      <c r="AZ249" s="266">
        <f>IF(OR(Is_Loading,LEN($A249)=0),"",SWDATA!AS234)</f>
        <v>0</v>
      </c>
      <c r="BA249" s="266">
        <f>IF(OR(Is_Loading,LEN($A249)=0),"",SWDATA!AT234)</f>
        <v>0</v>
      </c>
      <c r="BB249" s="265" t="str">
        <f t="shared" si="3097"/>
        <v/>
      </c>
      <c r="BC249" s="265">
        <f>IF(OR(Is_Loading,LEN($A249)=0),"",SWDATA!AV234)</f>
        <v>0</v>
      </c>
      <c r="BD249" s="266">
        <f>IF(OR(Is_Loading,LEN($A249)=0),"",SWDATA!AW234)</f>
        <v>0</v>
      </c>
      <c r="BE249" s="320">
        <f>IF(OR(Is_Loading,LEN($A249)=0),"",SWDATA!AX234)</f>
        <v>0</v>
      </c>
      <c r="BF249" s="317" t="str">
        <f t="shared" si="3098"/>
        <v/>
      </c>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s="201"/>
      <c r="CO249" s="201"/>
      <c r="CP249" s="201"/>
      <c r="CQ249" s="201"/>
      <c r="CR249" s="201"/>
      <c r="CS249" s="201"/>
      <c r="CT249" s="201"/>
      <c r="CU249" s="201"/>
      <c r="CV249" s="201"/>
      <c r="CW249" s="201"/>
      <c r="CX249" s="201"/>
      <c r="CY249" s="201"/>
      <c r="CZ249" s="201"/>
      <c r="DA249" s="201"/>
      <c r="DB249" s="201"/>
      <c r="DC249" s="201"/>
      <c r="DD249" s="201"/>
      <c r="DE249" s="201"/>
      <c r="DF249" s="201"/>
      <c r="DG249" s="201"/>
      <c r="DH249" s="201"/>
      <c r="DI249" s="201"/>
      <c r="DJ249" s="201"/>
      <c r="DK249" s="201"/>
      <c r="DL249" s="201"/>
      <c r="DM249" s="201"/>
      <c r="DN249" s="201"/>
      <c r="DO249" s="374"/>
      <c r="DP249" s="374"/>
      <c r="DQ249" s="374"/>
      <c r="DR249" s="374"/>
      <c r="DS249" s="361"/>
      <c r="DT249" s="375"/>
      <c r="DU249" s="364"/>
      <c r="DV249" s="364"/>
      <c r="DW249" s="364"/>
      <c r="DX249" s="364"/>
      <c r="DY249" s="364"/>
      <c r="DZ249" s="364"/>
      <c r="EA249" s="364"/>
      <c r="EB249" s="364"/>
      <c r="EC249" s="364"/>
      <c r="ED249" s="364"/>
      <c r="EE249" s="364"/>
      <c r="EF249" s="364"/>
      <c r="EG249" s="364"/>
      <c r="EH249" s="364"/>
      <c r="EI249" s="364"/>
      <c r="EJ249" s="364"/>
      <c r="EK249" s="364"/>
      <c r="EL249" s="364"/>
      <c r="EM249" s="364"/>
      <c r="EN249" s="364"/>
      <c r="EO249" s="364"/>
      <c r="EP249" s="364"/>
      <c r="EQ249" s="364"/>
      <c r="ER249" s="364"/>
      <c r="ES249" s="364"/>
      <c r="ET249" s="364"/>
      <c r="EU249" s="364"/>
      <c r="EV249" s="364"/>
      <c r="EW249" s="364"/>
      <c r="EX249" s="364"/>
      <c r="EY249" s="364"/>
      <c r="EZ249" s="364"/>
      <c r="FA249" s="364"/>
      <c r="FB249" s="364"/>
      <c r="FC249" s="364"/>
      <c r="FD249" s="364"/>
      <c r="FE249" s="377"/>
      <c r="FF249" s="361"/>
      <c r="FG249" s="361"/>
      <c r="FH249" s="361"/>
      <c r="FI249" s="361"/>
      <c r="FJ249" s="361"/>
      <c r="FK249" s="361"/>
      <c r="FL249" s="361"/>
      <c r="FM249" s="361"/>
      <c r="FN249" s="361"/>
      <c r="FO249" s="361"/>
      <c r="FP249" s="361"/>
      <c r="FQ249" s="361"/>
      <c r="FR249" s="361"/>
      <c r="FS249" s="361"/>
      <c r="FT249" s="361"/>
      <c r="FU249" s="361"/>
      <c r="FV249" s="361"/>
      <c r="FW249" s="361"/>
      <c r="FX249" s="361"/>
      <c r="FY249" s="361"/>
      <c r="FZ249" s="361"/>
      <c r="GA249" s="361"/>
      <c r="GB249" s="361"/>
      <c r="GC249" s="361"/>
      <c r="GD249" s="361"/>
      <c r="GE249" s="361"/>
      <c r="GF249" s="361"/>
      <c r="GG249" s="297"/>
      <c r="GH249" s="297"/>
      <c r="GI249" s="297"/>
      <c r="GJ249" s="297"/>
      <c r="GK249" s="297"/>
      <c r="GL249" s="297"/>
      <c r="GM249" s="297"/>
      <c r="GN249" s="297"/>
      <c r="GO249" s="297"/>
      <c r="GP249" s="297"/>
      <c r="GQ249" s="297"/>
      <c r="GR249" s="297"/>
      <c r="GS249" s="297"/>
      <c r="GT249" s="297"/>
      <c r="GU249" s="297"/>
      <c r="GV249" s="297"/>
      <c r="GW249" s="297"/>
      <c r="GX249" s="297"/>
      <c r="GY249" s="297"/>
      <c r="GZ249" s="297"/>
      <c r="HA249" s="297"/>
      <c r="HB249" s="297"/>
      <c r="HC249" s="297"/>
    </row>
    <row r="250" spans="1:211" s="347" customFormat="1" ht="15" customHeight="1" x14ac:dyDescent="0.2">
      <c r="A250" s="192">
        <f>SWDATA!O235</f>
        <v>0</v>
      </c>
      <c r="B250" s="192">
        <f>SWDATA!M235</f>
        <v>0</v>
      </c>
      <c r="C250" s="201">
        <f>IF(AND(SWDATA!M235=1,SWDATA!Q235="promotions"),SWDATA!P235,0)</f>
        <v>0</v>
      </c>
      <c r="D250" s="200">
        <f>ROW(SWDATA!M235)</f>
        <v>235</v>
      </c>
      <c r="E250" s="202">
        <f t="shared" si="3532"/>
        <v>0</v>
      </c>
      <c r="F250" s="203">
        <f t="shared" si="3086"/>
        <v>1</v>
      </c>
      <c r="G250" s="192" t="str">
        <f t="shared" si="3087"/>
        <v/>
      </c>
      <c r="H250" s="204"/>
      <c r="I250" s="382"/>
      <c r="J250" s="237">
        <f t="shared" si="3088"/>
        <v>0</v>
      </c>
      <c r="K250" s="238" t="str">
        <f t="shared" si="3089"/>
        <v/>
      </c>
      <c r="L250" s="338"/>
      <c r="M250" s="341"/>
      <c r="N250" s="336" t="str">
        <f>IF(LEN(SWDATA!F235)=0,"",N249)</f>
        <v/>
      </c>
      <c r="O250" s="295" t="str">
        <f>IF(LEN(SWDATA!G235)=0,"",O249)</f>
        <v/>
      </c>
      <c r="P250" s="296" t="str">
        <f>IF(LEN(SWDATA!C235)=0,"",SWDATA!C235)</f>
        <v/>
      </c>
      <c r="Q250" s="310" t="str">
        <f t="shared" si="3049"/>
        <v/>
      </c>
      <c r="R250" s="223" t="s">
        <v>261</v>
      </c>
      <c r="S250" s="224" t="s">
        <v>485</v>
      </c>
      <c r="T250" s="224"/>
      <c r="U250" s="264" t="s">
        <v>580</v>
      </c>
      <c r="V250" s="205" t="s">
        <v>221</v>
      </c>
      <c r="W250" s="265">
        <f>IF(OR(Is_Loading,LEN($A250)=0),"",SWDATA!P235)</f>
        <v>0</v>
      </c>
      <c r="X250" s="266">
        <f>IF(OR(Is_Loading,LEN($A250)=0),"",SWDATA!Q235)</f>
        <v>0</v>
      </c>
      <c r="Y250" s="266">
        <f>IF(OR(Is_Loading,LEN($A250)=0),"",SWDATA!R235)</f>
        <v>0</v>
      </c>
      <c r="Z250" s="265" t="str">
        <f t="shared" ref="Z250:Z251" si="3536">IF($A250=0,"",CHOOSE($F250,SUM(W250:Y250),SUM(W250:Y250)/3,Y250))</f>
        <v/>
      </c>
      <c r="AA250" s="265">
        <f>IF(OR(Is_Loading,LEN($A250)=0),"",SWDATA!T235)</f>
        <v>0</v>
      </c>
      <c r="AB250" s="266">
        <f>IF(OR(Is_Loading,LEN($A250)=0),"",SWDATA!U235)</f>
        <v>0</v>
      </c>
      <c r="AC250" s="266">
        <f>IF(OR(Is_Loading,LEN($A250)=0),"",SWDATA!V235)</f>
        <v>0</v>
      </c>
      <c r="AD250" s="265" t="str">
        <f t="shared" si="3091"/>
        <v/>
      </c>
      <c r="AE250" s="265">
        <f>IF(OR(Is_Loading,LEN($A250)=0),"",SWDATA!X235)</f>
        <v>0</v>
      </c>
      <c r="AF250" s="266">
        <f>IF(OR(Is_Loading,LEN($A250)=0),"",SWDATA!Y235)</f>
        <v>0</v>
      </c>
      <c r="AG250" s="266">
        <f>IF(OR(Is_Loading,LEN($A250)=0),"",SWDATA!Z235)</f>
        <v>0</v>
      </c>
      <c r="AH250" s="265" t="str">
        <f t="shared" si="3092"/>
        <v/>
      </c>
      <c r="AI250" s="265">
        <f>IF(OR(Is_Loading,LEN($A250)=0),"",SWDATA!AB235)</f>
        <v>0</v>
      </c>
      <c r="AJ250" s="266">
        <f>IF(OR(Is_Loading,LEN($A250)=0),"",SWDATA!AC235)</f>
        <v>0</v>
      </c>
      <c r="AK250" s="266">
        <f>IF(OR(Is_Loading,LEN($A250)=0),"",SWDATA!AD235)</f>
        <v>0</v>
      </c>
      <c r="AL250" s="265" t="str">
        <f t="shared" si="3093"/>
        <v/>
      </c>
      <c r="AM250" s="265">
        <f>IF(OR(Is_Loading,LEN($A250)=0),"",SWDATA!AF235)</f>
        <v>0</v>
      </c>
      <c r="AN250" s="266">
        <f>IF(OR(Is_Loading,LEN($A250)=0),"",SWDATA!AG235)</f>
        <v>0</v>
      </c>
      <c r="AO250" s="320">
        <f>IF(OR(Is_Loading,LEN($A250)=0),"",SWDATA!AH235)</f>
        <v>0</v>
      </c>
      <c r="AP250" s="317" t="str">
        <f t="shared" si="3094"/>
        <v/>
      </c>
      <c r="AQ250" s="265">
        <f>IF(OR(Is_Loading,LEN($A250)=0),"",SWDATA!AJ235)</f>
        <v>0</v>
      </c>
      <c r="AR250" s="266">
        <f>IF(OR(Is_Loading,LEN($A250)=0),"",SWDATA!AK235)</f>
        <v>0</v>
      </c>
      <c r="AS250" s="266">
        <f>IF(OR(Is_Loading,LEN($A250)=0),"",SWDATA!AL235)</f>
        <v>0</v>
      </c>
      <c r="AT250" s="265" t="str">
        <f t="shared" si="3095"/>
        <v/>
      </c>
      <c r="AU250" s="265">
        <f>IF(OR(Is_Loading,LEN($A250)=0),"",SWDATA!AN235)</f>
        <v>0</v>
      </c>
      <c r="AV250" s="266">
        <f>IF(OR(Is_Loading,LEN($A250)=0),"",SWDATA!AO235)</f>
        <v>0</v>
      </c>
      <c r="AW250" s="266">
        <f>IF(OR(Is_Loading,LEN($A250)=0),"",SWDATA!AP235)</f>
        <v>0</v>
      </c>
      <c r="AX250" s="265" t="str">
        <f t="shared" si="3096"/>
        <v/>
      </c>
      <c r="AY250" s="265">
        <f>IF(OR(Is_Loading,LEN($A250)=0),"",SWDATA!AR235)</f>
        <v>0</v>
      </c>
      <c r="AZ250" s="266">
        <f>IF(OR(Is_Loading,LEN($A250)=0),"",SWDATA!AS235)</f>
        <v>0</v>
      </c>
      <c r="BA250" s="266">
        <f>IF(OR(Is_Loading,LEN($A250)=0),"",SWDATA!AT235)</f>
        <v>0</v>
      </c>
      <c r="BB250" s="265" t="str">
        <f t="shared" si="3097"/>
        <v/>
      </c>
      <c r="BC250" s="265">
        <f>IF(OR(Is_Loading,LEN($A250)=0),"",SWDATA!AV235)</f>
        <v>0</v>
      </c>
      <c r="BD250" s="266">
        <f>IF(OR(Is_Loading,LEN($A250)=0),"",SWDATA!AW235)</f>
        <v>0</v>
      </c>
      <c r="BE250" s="320">
        <f>IF(OR(Is_Loading,LEN($A250)=0),"",SWDATA!AX235)</f>
        <v>0</v>
      </c>
      <c r="BF250" s="317" t="str">
        <f t="shared" si="3098"/>
        <v/>
      </c>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s="201"/>
      <c r="CO250" s="201"/>
      <c r="CP250" s="201"/>
      <c r="CQ250" s="201"/>
      <c r="CR250" s="201"/>
      <c r="CS250" s="201"/>
      <c r="CT250" s="201"/>
      <c r="CU250" s="201"/>
      <c r="CV250" s="201"/>
      <c r="CW250" s="201"/>
      <c r="CX250" s="201"/>
      <c r="CY250" s="201"/>
      <c r="CZ250" s="201"/>
      <c r="DA250" s="201"/>
      <c r="DB250" s="201"/>
      <c r="DC250" s="201"/>
      <c r="DD250" s="201"/>
      <c r="DE250" s="201"/>
      <c r="DF250" s="201"/>
      <c r="DG250" s="201"/>
      <c r="DH250" s="201"/>
      <c r="DI250" s="201"/>
      <c r="DJ250" s="201"/>
      <c r="DK250" s="201"/>
      <c r="DL250" s="201"/>
      <c r="DM250" s="201"/>
      <c r="DN250" s="201"/>
      <c r="DO250" s="374"/>
      <c r="DP250" s="374"/>
      <c r="DQ250" s="374"/>
      <c r="DR250" s="374"/>
      <c r="DS250" s="361"/>
      <c r="DT250" s="361"/>
      <c r="DU250" s="364">
        <f t="shared" ref="DU250" si="3537">COLUMN(W248)</f>
        <v>23</v>
      </c>
      <c r="DV250" s="364">
        <f t="shared" ref="DV250" si="3538">SUM(DU250)+DV251+1</f>
        <v>24</v>
      </c>
      <c r="DW250" s="364">
        <f t="shared" ref="DW250" si="3539">SUM(DV250)+DW251+1</f>
        <v>25</v>
      </c>
      <c r="DX250" s="364">
        <f t="shared" ref="DX250" si="3540">SUM(DW250)+DX251+1</f>
        <v>27</v>
      </c>
      <c r="DY250" s="364">
        <f t="shared" ref="DY250" si="3541">SUM(DX250)+DY251+1</f>
        <v>28</v>
      </c>
      <c r="DZ250" s="364">
        <f t="shared" ref="DZ250" si="3542">SUM(DY250)+DZ251+1</f>
        <v>29</v>
      </c>
      <c r="EA250" s="364">
        <f t="shared" ref="EA250" si="3543">SUM(DZ250)+EA251+1</f>
        <v>31</v>
      </c>
      <c r="EB250" s="364">
        <f t="shared" ref="EB250" si="3544">SUM(EA250)+EB251+1</f>
        <v>32</v>
      </c>
      <c r="EC250" s="364">
        <f t="shared" ref="EC250" si="3545">SUM(EB250)+EC251+1</f>
        <v>33</v>
      </c>
      <c r="ED250" s="364">
        <f t="shared" ref="ED250" si="3546">SUM(EC250)+ED251+1</f>
        <v>35</v>
      </c>
      <c r="EE250" s="364">
        <f t="shared" ref="EE250" si="3547">SUM(ED250)+EE251+1</f>
        <v>36</v>
      </c>
      <c r="EF250" s="364">
        <f t="shared" ref="EF250" si="3548">SUM(EE250)+EF251+1</f>
        <v>37</v>
      </c>
      <c r="EG250" s="364">
        <f t="shared" ref="EG250" si="3549">SUM(EF250)+EG251+1</f>
        <v>39</v>
      </c>
      <c r="EH250" s="364">
        <f t="shared" ref="EH250" si="3550">SUM(EG250)+EH251+1</f>
        <v>40</v>
      </c>
      <c r="EI250" s="364">
        <f t="shared" ref="EI250" si="3551">SUM(EH250)+EI251+1</f>
        <v>41</v>
      </c>
      <c r="EJ250" s="364">
        <f t="shared" ref="EJ250" si="3552">SUM(EI250)+EJ251+1</f>
        <v>43</v>
      </c>
      <c r="EK250" s="364">
        <f t="shared" ref="EK250" si="3553">SUM(EJ250)+EK251+1</f>
        <v>44</v>
      </c>
      <c r="EL250" s="364">
        <f t="shared" ref="EL250" si="3554">SUM(EK250)+EL251+1</f>
        <v>45</v>
      </c>
      <c r="EM250" s="364">
        <f t="shared" ref="EM250" si="3555">SUM(EL250)+EM251+1</f>
        <v>47</v>
      </c>
      <c r="EN250" s="364">
        <f t="shared" ref="EN250" si="3556">SUM(EM250)+EN251+1</f>
        <v>48</v>
      </c>
      <c r="EO250" s="364">
        <f t="shared" ref="EO250" si="3557">SUM(EN250)+EO251+1</f>
        <v>49</v>
      </c>
      <c r="EP250" s="364">
        <f t="shared" ref="EP250" si="3558">SUM(EO250)+EP251+1</f>
        <v>51</v>
      </c>
      <c r="EQ250" s="364">
        <f t="shared" ref="EQ250" si="3559">SUM(EP250)+EQ251+1</f>
        <v>52</v>
      </c>
      <c r="ER250" s="364">
        <f t="shared" ref="ER250" si="3560">SUM(EQ250)+ER251+1</f>
        <v>53</v>
      </c>
      <c r="ES250" s="364">
        <f t="shared" ref="ES250" si="3561">SUM(ER250)+ES251+1</f>
        <v>55</v>
      </c>
      <c r="ET250" s="364">
        <f t="shared" ref="ET250" si="3562">SUM(ES250)+ET251+1</f>
        <v>56</v>
      </c>
      <c r="EU250" s="364">
        <f t="shared" ref="EU250" si="3563">SUM(ET250)+EU251+1</f>
        <v>57</v>
      </c>
      <c r="EV250" s="364">
        <f t="shared" ref="EV250" si="3564">SUM(EU250)+EV251+1</f>
        <v>59</v>
      </c>
      <c r="EW250" s="364">
        <f t="shared" ref="EW250" si="3565">SUM(EV250)+EW251+1</f>
        <v>60</v>
      </c>
      <c r="EX250" s="364">
        <f t="shared" ref="EX250" si="3566">SUM(EW250)+EX251+1</f>
        <v>61</v>
      </c>
      <c r="EY250" s="364">
        <f t="shared" ref="EY250" si="3567">SUM(EX250)+EY251+1</f>
        <v>63</v>
      </c>
      <c r="EZ250" s="364">
        <f t="shared" ref="EZ250" si="3568">SUM(EY250)+EZ251+1</f>
        <v>64</v>
      </c>
      <c r="FA250" s="364">
        <f t="shared" ref="FA250" si="3569">SUM(EZ250)+FA251+1</f>
        <v>65</v>
      </c>
      <c r="FB250" s="364">
        <f t="shared" ref="FB250" si="3570">SUM(FA250)+FB251+1</f>
        <v>67</v>
      </c>
      <c r="FC250" s="364">
        <f t="shared" ref="FC250" si="3571">SUM(FB250)+FC251+1</f>
        <v>68</v>
      </c>
      <c r="FD250" s="364">
        <f t="shared" ref="FD250" si="3572">SUM(FC250)+FD251+1</f>
        <v>69</v>
      </c>
      <c r="FE250" s="361"/>
      <c r="FF250" s="361"/>
      <c r="FG250" s="361"/>
      <c r="FH250" s="361"/>
      <c r="FI250" s="361"/>
      <c r="FJ250" s="361"/>
      <c r="FK250" s="361"/>
      <c r="FL250" s="361"/>
      <c r="FM250" s="361"/>
      <c r="FN250" s="361"/>
      <c r="FO250" s="361"/>
      <c r="FP250" s="361"/>
      <c r="FQ250" s="361"/>
      <c r="FR250" s="361"/>
      <c r="FS250" s="361"/>
      <c r="FT250" s="361"/>
      <c r="FU250" s="361"/>
      <c r="FV250" s="361"/>
      <c r="FW250" s="361"/>
      <c r="FX250" s="361"/>
      <c r="FY250" s="361"/>
      <c r="FZ250" s="361"/>
      <c r="GA250" s="361"/>
      <c r="GB250" s="361"/>
      <c r="GC250" s="361"/>
      <c r="GD250" s="361"/>
      <c r="GE250" s="361"/>
      <c r="GF250" s="361"/>
      <c r="GG250" s="297"/>
      <c r="GH250" s="297"/>
      <c r="GI250" s="297"/>
      <c r="GJ250" s="297"/>
      <c r="GK250" s="297"/>
      <c r="GL250" s="297"/>
      <c r="GM250" s="297"/>
      <c r="GN250" s="297"/>
      <c r="GO250" s="297"/>
      <c r="GP250" s="297"/>
      <c r="GQ250" s="297"/>
      <c r="GR250" s="297"/>
      <c r="GS250" s="297"/>
      <c r="GT250" s="297"/>
      <c r="GU250" s="297"/>
      <c r="GV250" s="297"/>
      <c r="GW250" s="297"/>
      <c r="GX250" s="297"/>
      <c r="GY250" s="297"/>
      <c r="GZ250" s="297"/>
    </row>
    <row r="251" spans="1:211" s="347" customFormat="1" ht="15" customHeight="1" thickBot="1" x14ac:dyDescent="0.25">
      <c r="A251" s="192">
        <f>SWDATA!O236</f>
        <v>0</v>
      </c>
      <c r="B251" s="192">
        <f>SWDATA!M236</f>
        <v>0</v>
      </c>
      <c r="C251" s="201">
        <f>IF(AND(SWDATA!M236=1,SWDATA!Q236="promotions"),SWDATA!P236,0)</f>
        <v>0</v>
      </c>
      <c r="D251" s="200">
        <f>ROW(SWDATA!M236)</f>
        <v>236</v>
      </c>
      <c r="E251" s="202">
        <f ca="1">IF(AND(B251=1,UPPER(HLOOKUP(D251,'Metrics &amp; Attributes View'!$13:$31,19,0))="SBOM"),1,0)</f>
        <v>0</v>
      </c>
      <c r="F251" s="203">
        <f t="shared" si="3086"/>
        <v>1</v>
      </c>
      <c r="G251" s="192" t="str">
        <f t="shared" si="3087"/>
        <v/>
      </c>
      <c r="H251" s="204"/>
      <c r="I251" s="382"/>
      <c r="J251" s="237">
        <f t="shared" si="3088"/>
        <v>0</v>
      </c>
      <c r="K251" s="238" t="str">
        <f t="shared" si="3089"/>
        <v/>
      </c>
      <c r="L251" s="338"/>
      <c r="M251" s="342"/>
      <c r="N251" s="336" t="str">
        <f>IF(LEN(SWDATA!F236)=0,"",N250)</f>
        <v/>
      </c>
      <c r="O251" s="295" t="str">
        <f>IF(LEN(SWDATA!G236)=0,"",O250)</f>
        <v/>
      </c>
      <c r="P251" s="296" t="str">
        <f>IF(LEN(SWDATA!C236)=0,"",SWDATA!C236)</f>
        <v/>
      </c>
      <c r="Q251" s="310" t="str">
        <f t="shared" si="3049"/>
        <v/>
      </c>
      <c r="R251" s="223" t="s">
        <v>262</v>
      </c>
      <c r="S251" s="224" t="s">
        <v>579</v>
      </c>
      <c r="T251" s="224"/>
      <c r="U251" s="263" t="s">
        <v>591</v>
      </c>
      <c r="V251" s="205" t="s">
        <v>221</v>
      </c>
      <c r="W251" s="265">
        <f>IF(OR(Is_Loading,LEN($A251)=0),"",SWDATA!P236)</f>
        <v>0</v>
      </c>
      <c r="X251" s="266">
        <f>IF(OR(Is_Loading,LEN($A251)=0),"",SWDATA!Q236)</f>
        <v>0</v>
      </c>
      <c r="Y251" s="266">
        <f>IF(OR(Is_Loading,LEN($A251)=0),"",SWDATA!R236)</f>
        <v>0</v>
      </c>
      <c r="Z251" s="265" t="str">
        <f t="shared" si="3536"/>
        <v/>
      </c>
      <c r="AA251" s="265">
        <f>IF(OR(Is_Loading,LEN($A251)=0),"",SWDATA!T236)</f>
        <v>0</v>
      </c>
      <c r="AB251" s="266">
        <f>IF(OR(Is_Loading,LEN($A251)=0),"",SWDATA!U236)</f>
        <v>0</v>
      </c>
      <c r="AC251" s="266">
        <f>IF(OR(Is_Loading,LEN($A251)=0),"",SWDATA!V236)</f>
        <v>0</v>
      </c>
      <c r="AD251" s="265" t="str">
        <f t="shared" si="3091"/>
        <v/>
      </c>
      <c r="AE251" s="265">
        <f>IF(OR(Is_Loading,LEN($A251)=0),"",SWDATA!X236)</f>
        <v>0</v>
      </c>
      <c r="AF251" s="266">
        <f>IF(OR(Is_Loading,LEN($A251)=0),"",SWDATA!Y236)</f>
        <v>0</v>
      </c>
      <c r="AG251" s="266">
        <f>IF(OR(Is_Loading,LEN($A251)=0),"",SWDATA!Z236)</f>
        <v>0</v>
      </c>
      <c r="AH251" s="265" t="str">
        <f t="shared" si="3092"/>
        <v/>
      </c>
      <c r="AI251" s="265">
        <f>IF(OR(Is_Loading,LEN($A251)=0),"",SWDATA!AB236)</f>
        <v>0</v>
      </c>
      <c r="AJ251" s="266">
        <f>IF(OR(Is_Loading,LEN($A251)=0),"",SWDATA!AC236)</f>
        <v>0</v>
      </c>
      <c r="AK251" s="266">
        <f>IF(OR(Is_Loading,LEN($A251)=0),"",SWDATA!AD236)</f>
        <v>0</v>
      </c>
      <c r="AL251" s="265" t="str">
        <f t="shared" si="3093"/>
        <v/>
      </c>
      <c r="AM251" s="265">
        <f>IF(OR(Is_Loading,LEN($A251)=0),"",SWDATA!AF236)</f>
        <v>0</v>
      </c>
      <c r="AN251" s="266">
        <f>IF(OR(Is_Loading,LEN($A251)=0),"",SWDATA!AG236)</f>
        <v>0</v>
      </c>
      <c r="AO251" s="320">
        <f>IF(OR(Is_Loading,LEN($A251)=0),"",SWDATA!AH236)</f>
        <v>0</v>
      </c>
      <c r="AP251" s="317" t="str">
        <f t="shared" si="3094"/>
        <v/>
      </c>
      <c r="AQ251" s="265">
        <f>IF(OR(Is_Loading,LEN($A251)=0),"",SWDATA!AJ236)</f>
        <v>0</v>
      </c>
      <c r="AR251" s="266">
        <f>IF(OR(Is_Loading,LEN($A251)=0),"",SWDATA!AK236)</f>
        <v>0</v>
      </c>
      <c r="AS251" s="266">
        <f>IF(OR(Is_Loading,LEN($A251)=0),"",SWDATA!AL236)</f>
        <v>0</v>
      </c>
      <c r="AT251" s="265" t="str">
        <f t="shared" si="3095"/>
        <v/>
      </c>
      <c r="AU251" s="265">
        <f>IF(OR(Is_Loading,LEN($A251)=0),"",SWDATA!AN236)</f>
        <v>0</v>
      </c>
      <c r="AV251" s="266">
        <f>IF(OR(Is_Loading,LEN($A251)=0),"",SWDATA!AO236)</f>
        <v>0</v>
      </c>
      <c r="AW251" s="266">
        <f>IF(OR(Is_Loading,LEN($A251)=0),"",SWDATA!AP236)</f>
        <v>0</v>
      </c>
      <c r="AX251" s="265" t="str">
        <f t="shared" si="3096"/>
        <v/>
      </c>
      <c r="AY251" s="265">
        <f>IF(OR(Is_Loading,LEN($A251)=0),"",SWDATA!AR236)</f>
        <v>0</v>
      </c>
      <c r="AZ251" s="266">
        <f>IF(OR(Is_Loading,LEN($A251)=0),"",SWDATA!AS236)</f>
        <v>0</v>
      </c>
      <c r="BA251" s="266">
        <f>IF(OR(Is_Loading,LEN($A251)=0),"",SWDATA!AT236)</f>
        <v>0</v>
      </c>
      <c r="BB251" s="265" t="str">
        <f t="shared" si="3097"/>
        <v/>
      </c>
      <c r="BC251" s="265">
        <f>IF(OR(Is_Loading,LEN($A251)=0),"",SWDATA!AV236)</f>
        <v>0</v>
      </c>
      <c r="BD251" s="266">
        <f>IF(OR(Is_Loading,LEN($A251)=0),"",SWDATA!AW236)</f>
        <v>0</v>
      </c>
      <c r="BE251" s="320">
        <f>IF(OR(Is_Loading,LEN($A251)=0),"",SWDATA!AX236)</f>
        <v>0</v>
      </c>
      <c r="BF251" s="317" t="str">
        <f t="shared" si="3098"/>
        <v/>
      </c>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s="201"/>
      <c r="CO251" s="201"/>
      <c r="CP251" s="201"/>
      <c r="CQ251" s="201"/>
      <c r="CR251" s="201"/>
      <c r="CS251" s="201"/>
      <c r="CT251" s="201"/>
      <c r="CU251" s="201"/>
      <c r="CV251" s="201"/>
      <c r="CW251" s="201"/>
      <c r="CX251" s="201"/>
      <c r="CY251" s="201"/>
      <c r="CZ251" s="201"/>
      <c r="DA251" s="201"/>
      <c r="DB251" s="201"/>
      <c r="DC251" s="201"/>
      <c r="DD251" s="201"/>
      <c r="DE251" s="201"/>
      <c r="DF251" s="201"/>
      <c r="DG251" s="201"/>
      <c r="DH251" s="201"/>
      <c r="DI251" s="201"/>
      <c r="DJ251" s="201"/>
      <c r="DK251" s="201"/>
      <c r="DL251" s="201"/>
      <c r="DM251" s="201"/>
      <c r="DN251" s="201"/>
      <c r="DO251" s="374"/>
      <c r="DP251" s="374"/>
      <c r="DQ251" s="374"/>
      <c r="DR251" s="374"/>
      <c r="DS251" s="361"/>
      <c r="DT251" s="375"/>
      <c r="DU251" s="364"/>
      <c r="DV251" s="364"/>
      <c r="DW251" s="364"/>
      <c r="DX251" s="364">
        <v>1</v>
      </c>
      <c r="DY251" s="364">
        <f t="shared" ref="DY251:DY253" si="3573">DV251</f>
        <v>0</v>
      </c>
      <c r="DZ251" s="364">
        <f t="shared" ref="DZ251:DZ253" si="3574">DW251</f>
        <v>0</v>
      </c>
      <c r="EA251" s="364">
        <f t="shared" ref="EA251:EA253" si="3575">DX251</f>
        <v>1</v>
      </c>
      <c r="EB251" s="364">
        <f t="shared" ref="EB251:EB253" si="3576">DY251</f>
        <v>0</v>
      </c>
      <c r="EC251" s="364">
        <f t="shared" ref="EC251:EC253" si="3577">DZ251</f>
        <v>0</v>
      </c>
      <c r="ED251" s="364">
        <f t="shared" ref="ED251:ED253" si="3578">EA251</f>
        <v>1</v>
      </c>
      <c r="EE251" s="364">
        <f t="shared" ref="EE251:EE253" si="3579">EB251</f>
        <v>0</v>
      </c>
      <c r="EF251" s="364">
        <f t="shared" ref="EF251:EF253" si="3580">EC251</f>
        <v>0</v>
      </c>
      <c r="EG251" s="364">
        <f t="shared" ref="EG251:EG253" si="3581">ED251</f>
        <v>1</v>
      </c>
      <c r="EH251" s="364">
        <f t="shared" ref="EH251:EH253" si="3582">EE251</f>
        <v>0</v>
      </c>
      <c r="EI251" s="364">
        <f t="shared" ref="EI251:EI253" si="3583">EF251</f>
        <v>0</v>
      </c>
      <c r="EJ251" s="364">
        <f t="shared" ref="EJ251:EJ253" si="3584">EG251</f>
        <v>1</v>
      </c>
      <c r="EK251" s="364">
        <f t="shared" ref="EK251:EK253" si="3585">EH251</f>
        <v>0</v>
      </c>
      <c r="EL251" s="364">
        <f t="shared" ref="EL251:EL253" si="3586">EI251</f>
        <v>0</v>
      </c>
      <c r="EM251" s="364">
        <f t="shared" ref="EM251:EM253" si="3587">EJ251</f>
        <v>1</v>
      </c>
      <c r="EN251" s="364">
        <f t="shared" ref="EN251:EN253" si="3588">EK251</f>
        <v>0</v>
      </c>
      <c r="EO251" s="364">
        <f t="shared" ref="EO251:EO253" si="3589">EL251</f>
        <v>0</v>
      </c>
      <c r="EP251" s="364">
        <f t="shared" ref="EP251:EP253" si="3590">EM251</f>
        <v>1</v>
      </c>
      <c r="EQ251" s="364">
        <f t="shared" ref="EQ251:EQ253" si="3591">EN251</f>
        <v>0</v>
      </c>
      <c r="ER251" s="364">
        <f t="shared" ref="ER251:ER253" si="3592">EO251</f>
        <v>0</v>
      </c>
      <c r="ES251" s="364">
        <f t="shared" ref="ES251:ES253" si="3593">EP251</f>
        <v>1</v>
      </c>
      <c r="ET251" s="364">
        <f t="shared" ref="ET251:ET253" si="3594">EQ251</f>
        <v>0</v>
      </c>
      <c r="EU251" s="364">
        <f t="shared" ref="EU251:EU253" si="3595">ER251</f>
        <v>0</v>
      </c>
      <c r="EV251" s="364">
        <f t="shared" ref="EV251:EV253" si="3596">ES251</f>
        <v>1</v>
      </c>
      <c r="EW251" s="364">
        <f t="shared" ref="EW251:EW253" si="3597">ET251</f>
        <v>0</v>
      </c>
      <c r="EX251" s="364">
        <f t="shared" ref="EX251:EX253" si="3598">EU251</f>
        <v>0</v>
      </c>
      <c r="EY251" s="364">
        <f t="shared" ref="EY251:EY253" si="3599">EV251</f>
        <v>1</v>
      </c>
      <c r="EZ251" s="364">
        <f t="shared" ref="EZ251:EZ253" si="3600">EW251</f>
        <v>0</v>
      </c>
      <c r="FA251" s="364">
        <f t="shared" ref="FA251:FA253" si="3601">EX251</f>
        <v>0</v>
      </c>
      <c r="FB251" s="364">
        <f t="shared" ref="FB251:FB253" si="3602">EY251</f>
        <v>1</v>
      </c>
      <c r="FC251" s="364">
        <f t="shared" ref="FC251:FC253" si="3603">EZ251</f>
        <v>0</v>
      </c>
      <c r="FD251" s="364">
        <f t="shared" ref="FD251:FD253" si="3604">FA251</f>
        <v>0</v>
      </c>
      <c r="FE251" s="377"/>
      <c r="FF251" s="361"/>
      <c r="FG251" s="361"/>
      <c r="FH251" s="361"/>
      <c r="FI251" s="361"/>
      <c r="FJ251" s="361"/>
      <c r="FK251" s="361"/>
      <c r="FL251" s="361"/>
      <c r="FM251" s="361"/>
      <c r="FN251" s="361"/>
      <c r="FO251" s="361"/>
      <c r="FP251" s="361"/>
      <c r="FQ251" s="361"/>
      <c r="FR251" s="361"/>
      <c r="FS251" s="361"/>
      <c r="FT251" s="361"/>
      <c r="FU251" s="361"/>
      <c r="FV251" s="361"/>
      <c r="FW251" s="361"/>
      <c r="FX251" s="361"/>
      <c r="FY251" s="361"/>
      <c r="FZ251" s="361"/>
      <c r="GA251" s="361"/>
      <c r="GB251" s="361"/>
      <c r="GC251" s="361"/>
      <c r="GD251" s="361"/>
      <c r="GE251" s="361"/>
      <c r="GF251" s="361"/>
      <c r="GG251" s="297"/>
      <c r="GH251" s="297"/>
      <c r="GI251" s="297"/>
      <c r="GJ251" s="297"/>
      <c r="GK251" s="297"/>
      <c r="GL251" s="297"/>
      <c r="GM251" s="297"/>
      <c r="GN251" s="297"/>
      <c r="GO251" s="297"/>
      <c r="GP251" s="297"/>
      <c r="GQ251" s="297"/>
      <c r="GR251" s="297"/>
      <c r="GS251" s="297"/>
      <c r="GT251" s="297"/>
      <c r="GU251" s="297"/>
      <c r="GV251" s="297"/>
      <c r="GW251" s="297"/>
      <c r="GX251" s="297"/>
      <c r="GY251" s="297"/>
      <c r="GZ251" s="297"/>
      <c r="HA251" s="297"/>
      <c r="HB251" s="297"/>
      <c r="HC251" s="297"/>
    </row>
    <row r="252" spans="1:211" s="347" customFormat="1" ht="15" customHeight="1" thickTop="1" x14ac:dyDescent="0.2">
      <c r="A252" s="192">
        <f>SWDATA!O237</f>
        <v>0</v>
      </c>
      <c r="B252" s="192">
        <f>SWDATA!M237</f>
        <v>0</v>
      </c>
      <c r="C252" s="201">
        <f>IF(AND(SWDATA!M237=1,SWDATA!Q237="promotions"),SWDATA!P237,0)</f>
        <v>0</v>
      </c>
      <c r="D252" s="200">
        <f>ROW(SWDATA!M237)</f>
        <v>237</v>
      </c>
      <c r="E252" s="202">
        <f t="shared" ref="E252:E255" si="3605">B252</f>
        <v>0</v>
      </c>
      <c r="F252" s="203">
        <f t="shared" si="3086"/>
        <v>1</v>
      </c>
      <c r="G252" s="192" t="str">
        <f t="shared" si="3087"/>
        <v/>
      </c>
      <c r="H252" s="204"/>
      <c r="I252" s="382"/>
      <c r="J252" s="237">
        <f t="shared" si="3088"/>
        <v>0</v>
      </c>
      <c r="K252" s="238" t="str">
        <f t="shared" si="3089"/>
        <v/>
      </c>
      <c r="L252" s="338"/>
      <c r="M252" s="341"/>
      <c r="N252" s="336" t="str">
        <f>IF(LEN(SWDATA!F237)=0,"",N251)</f>
        <v/>
      </c>
      <c r="O252" s="295" t="str">
        <f>IF(LEN(SWDATA!G237)=0,"",O251)</f>
        <v/>
      </c>
      <c r="P252" s="296" t="str">
        <f>IF(LEN(SWDATA!C237)=0,"",SWDATA!C237)</f>
        <v/>
      </c>
      <c r="Q252" s="310" t="str">
        <f t="shared" si="3049"/>
        <v/>
      </c>
      <c r="R252" s="223" t="s">
        <v>261</v>
      </c>
      <c r="S252" s="224" t="s">
        <v>485</v>
      </c>
      <c r="T252" s="224"/>
      <c r="U252" s="264" t="s">
        <v>581</v>
      </c>
      <c r="V252" s="205" t="s">
        <v>221</v>
      </c>
      <c r="W252" s="265">
        <f>IF(OR(Is_Loading,LEN($A252)=0),"",SWDATA!P237)</f>
        <v>0</v>
      </c>
      <c r="X252" s="266">
        <f>IF(OR(Is_Loading,LEN($A252)=0),"",SWDATA!Q237)</f>
        <v>0</v>
      </c>
      <c r="Y252" s="266">
        <f>IF(OR(Is_Loading,LEN($A252)=0),"",SWDATA!R237)</f>
        <v>0</v>
      </c>
      <c r="Z252" s="265" t="str">
        <f t="shared" ref="Z252" si="3606">IF($A252=0,"",CHOOSE($F252,SUM(W252:Y252),SUM(W252:Y252)/3,Y252))</f>
        <v/>
      </c>
      <c r="AA252" s="265">
        <f>IF(OR(Is_Loading,LEN($A252)=0),"",SWDATA!T237)</f>
        <v>0</v>
      </c>
      <c r="AB252" s="266">
        <f>IF(OR(Is_Loading,LEN($A252)=0),"",SWDATA!U237)</f>
        <v>0</v>
      </c>
      <c r="AC252" s="266">
        <f>IF(OR(Is_Loading,LEN($A252)=0),"",SWDATA!V237)</f>
        <v>0</v>
      </c>
      <c r="AD252" s="265" t="str">
        <f t="shared" si="3091"/>
        <v/>
      </c>
      <c r="AE252" s="265">
        <f>IF(OR(Is_Loading,LEN($A252)=0),"",SWDATA!X237)</f>
        <v>0</v>
      </c>
      <c r="AF252" s="266">
        <f>IF(OR(Is_Loading,LEN($A252)=0),"",SWDATA!Y237)</f>
        <v>0</v>
      </c>
      <c r="AG252" s="266">
        <f>IF(OR(Is_Loading,LEN($A252)=0),"",SWDATA!Z237)</f>
        <v>0</v>
      </c>
      <c r="AH252" s="265" t="str">
        <f t="shared" si="3092"/>
        <v/>
      </c>
      <c r="AI252" s="265">
        <f>IF(OR(Is_Loading,LEN($A252)=0),"",SWDATA!AB237)</f>
        <v>0</v>
      </c>
      <c r="AJ252" s="266">
        <f>IF(OR(Is_Loading,LEN($A252)=0),"",SWDATA!AC237)</f>
        <v>0</v>
      </c>
      <c r="AK252" s="266">
        <f>IF(OR(Is_Loading,LEN($A252)=0),"",SWDATA!AD237)</f>
        <v>0</v>
      </c>
      <c r="AL252" s="265" t="str">
        <f t="shared" si="3093"/>
        <v/>
      </c>
      <c r="AM252" s="265">
        <f>IF(OR(Is_Loading,LEN($A252)=0),"",SWDATA!AF237)</f>
        <v>0</v>
      </c>
      <c r="AN252" s="266">
        <f>IF(OR(Is_Loading,LEN($A252)=0),"",SWDATA!AG237)</f>
        <v>0</v>
      </c>
      <c r="AO252" s="320">
        <f>IF(OR(Is_Loading,LEN($A252)=0),"",SWDATA!AH237)</f>
        <v>0</v>
      </c>
      <c r="AP252" s="317" t="str">
        <f t="shared" si="3094"/>
        <v/>
      </c>
      <c r="AQ252" s="265">
        <f>IF(OR(Is_Loading,LEN($A252)=0),"",SWDATA!AJ237)</f>
        <v>0</v>
      </c>
      <c r="AR252" s="266">
        <f>IF(OR(Is_Loading,LEN($A252)=0),"",SWDATA!AK237)</f>
        <v>0</v>
      </c>
      <c r="AS252" s="266">
        <f>IF(OR(Is_Loading,LEN($A252)=0),"",SWDATA!AL237)</f>
        <v>0</v>
      </c>
      <c r="AT252" s="265" t="str">
        <f t="shared" si="3095"/>
        <v/>
      </c>
      <c r="AU252" s="265">
        <f>IF(OR(Is_Loading,LEN($A252)=0),"",SWDATA!AN237)</f>
        <v>0</v>
      </c>
      <c r="AV252" s="266">
        <f>IF(OR(Is_Loading,LEN($A252)=0),"",SWDATA!AO237)</f>
        <v>0</v>
      </c>
      <c r="AW252" s="266">
        <f>IF(OR(Is_Loading,LEN($A252)=0),"",SWDATA!AP237)</f>
        <v>0</v>
      </c>
      <c r="AX252" s="265" t="str">
        <f t="shared" si="3096"/>
        <v/>
      </c>
      <c r="AY252" s="265">
        <f>IF(OR(Is_Loading,LEN($A252)=0),"",SWDATA!AR237)</f>
        <v>0</v>
      </c>
      <c r="AZ252" s="266">
        <f>IF(OR(Is_Loading,LEN($A252)=0),"",SWDATA!AS237)</f>
        <v>0</v>
      </c>
      <c r="BA252" s="266">
        <f>IF(OR(Is_Loading,LEN($A252)=0),"",SWDATA!AT237)</f>
        <v>0</v>
      </c>
      <c r="BB252" s="265" t="str">
        <f t="shared" si="3097"/>
        <v/>
      </c>
      <c r="BC252" s="265">
        <f>IF(OR(Is_Loading,LEN($A252)=0),"",SWDATA!AV237)</f>
        <v>0</v>
      </c>
      <c r="BD252" s="266">
        <f>IF(OR(Is_Loading,LEN($A252)=0),"",SWDATA!AW237)</f>
        <v>0</v>
      </c>
      <c r="BE252" s="320">
        <f>IF(OR(Is_Loading,LEN($A252)=0),"",SWDATA!AX237)</f>
        <v>0</v>
      </c>
      <c r="BF252" s="317" t="str">
        <f t="shared" si="3098"/>
        <v/>
      </c>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s="201"/>
      <c r="CO252" s="201"/>
      <c r="CP252" s="201"/>
      <c r="CQ252" s="201"/>
      <c r="CR252" s="201"/>
      <c r="CS252" s="201"/>
      <c r="CT252" s="201"/>
      <c r="CU252" s="201"/>
      <c r="CV252" s="201"/>
      <c r="CW252" s="201"/>
      <c r="CX252" s="201"/>
      <c r="CY252" s="201"/>
      <c r="CZ252" s="201"/>
      <c r="DA252" s="201"/>
      <c r="DB252" s="201"/>
      <c r="DC252" s="201"/>
      <c r="DD252" s="201"/>
      <c r="DE252" s="201"/>
      <c r="DF252" s="201"/>
      <c r="DG252" s="201"/>
      <c r="DH252" s="201"/>
      <c r="DI252" s="201"/>
      <c r="DJ252" s="201"/>
      <c r="DK252" s="201"/>
      <c r="DL252" s="201"/>
      <c r="DM252" s="201"/>
      <c r="DN252" s="201"/>
      <c r="DO252" s="374"/>
      <c r="DP252" s="374"/>
      <c r="DQ252" s="374"/>
      <c r="DR252" s="374"/>
      <c r="DS252" s="361"/>
      <c r="DT252" s="361"/>
      <c r="DU252" s="364"/>
      <c r="DV252" s="364"/>
      <c r="DW252" s="364"/>
      <c r="DX252" s="364">
        <v>1</v>
      </c>
      <c r="DY252" s="364">
        <f t="shared" si="3573"/>
        <v>0</v>
      </c>
      <c r="DZ252" s="364">
        <f t="shared" si="3574"/>
        <v>0</v>
      </c>
      <c r="EA252" s="364">
        <f t="shared" si="3575"/>
        <v>1</v>
      </c>
      <c r="EB252" s="364">
        <f t="shared" si="3576"/>
        <v>0</v>
      </c>
      <c r="EC252" s="364">
        <f t="shared" si="3577"/>
        <v>0</v>
      </c>
      <c r="ED252" s="364">
        <f t="shared" si="3578"/>
        <v>1</v>
      </c>
      <c r="EE252" s="364">
        <f t="shared" si="3579"/>
        <v>0</v>
      </c>
      <c r="EF252" s="364">
        <f t="shared" si="3580"/>
        <v>0</v>
      </c>
      <c r="EG252" s="364">
        <f t="shared" si="3581"/>
        <v>1</v>
      </c>
      <c r="EH252" s="364">
        <f t="shared" si="3582"/>
        <v>0</v>
      </c>
      <c r="EI252" s="364">
        <f t="shared" si="3583"/>
        <v>0</v>
      </c>
      <c r="EJ252" s="364">
        <f t="shared" si="3584"/>
        <v>1</v>
      </c>
      <c r="EK252" s="364">
        <f t="shared" si="3585"/>
        <v>0</v>
      </c>
      <c r="EL252" s="364">
        <f t="shared" si="3586"/>
        <v>0</v>
      </c>
      <c r="EM252" s="364">
        <f t="shared" si="3587"/>
        <v>1</v>
      </c>
      <c r="EN252" s="364">
        <f t="shared" si="3588"/>
        <v>0</v>
      </c>
      <c r="EO252" s="364">
        <f t="shared" si="3589"/>
        <v>0</v>
      </c>
      <c r="EP252" s="364">
        <f t="shared" si="3590"/>
        <v>1</v>
      </c>
      <c r="EQ252" s="364">
        <f t="shared" si="3591"/>
        <v>0</v>
      </c>
      <c r="ER252" s="364">
        <f t="shared" si="3592"/>
        <v>0</v>
      </c>
      <c r="ES252" s="364">
        <f t="shared" si="3593"/>
        <v>1</v>
      </c>
      <c r="ET252" s="364">
        <f t="shared" si="3594"/>
        <v>0</v>
      </c>
      <c r="EU252" s="364">
        <f t="shared" si="3595"/>
        <v>0</v>
      </c>
      <c r="EV252" s="364">
        <f t="shared" si="3596"/>
        <v>1</v>
      </c>
      <c r="EW252" s="364">
        <f t="shared" si="3597"/>
        <v>0</v>
      </c>
      <c r="EX252" s="364">
        <f t="shared" si="3598"/>
        <v>0</v>
      </c>
      <c r="EY252" s="364">
        <f t="shared" si="3599"/>
        <v>1</v>
      </c>
      <c r="EZ252" s="364">
        <f t="shared" si="3600"/>
        <v>0</v>
      </c>
      <c r="FA252" s="364">
        <f t="shared" si="3601"/>
        <v>0</v>
      </c>
      <c r="FB252" s="364">
        <f t="shared" si="3602"/>
        <v>1</v>
      </c>
      <c r="FC252" s="364">
        <f t="shared" si="3603"/>
        <v>0</v>
      </c>
      <c r="FD252" s="364">
        <f t="shared" si="3604"/>
        <v>0</v>
      </c>
      <c r="FE252" s="361"/>
      <c r="FF252" s="361"/>
      <c r="FG252" s="361"/>
      <c r="FH252" s="361"/>
      <c r="FI252" s="361"/>
      <c r="FJ252" s="361"/>
      <c r="FK252" s="361"/>
      <c r="FL252" s="361"/>
      <c r="FM252" s="361"/>
      <c r="FN252" s="361"/>
      <c r="FO252" s="361"/>
      <c r="FP252" s="361"/>
      <c r="FQ252" s="361"/>
      <c r="FR252" s="361"/>
      <c r="FS252" s="361"/>
      <c r="FT252" s="361"/>
      <c r="FU252" s="361"/>
      <c r="FV252" s="361"/>
      <c r="FW252" s="361"/>
      <c r="FX252" s="361"/>
      <c r="FY252" s="361"/>
      <c r="FZ252" s="361"/>
      <c r="GA252" s="361"/>
      <c r="GB252" s="361"/>
      <c r="GC252" s="361"/>
      <c r="GD252" s="361"/>
      <c r="GE252" s="361"/>
      <c r="GF252" s="361"/>
      <c r="GG252" s="297"/>
      <c r="GH252" s="297"/>
      <c r="GI252" s="297"/>
      <c r="GJ252" s="297"/>
      <c r="GK252" s="297"/>
      <c r="GL252" s="297"/>
      <c r="GM252" s="297"/>
      <c r="GN252" s="297"/>
      <c r="GO252" s="297"/>
      <c r="GP252" s="297"/>
      <c r="GQ252" s="297"/>
      <c r="GR252" s="297"/>
      <c r="GS252" s="297"/>
      <c r="GT252" s="297"/>
      <c r="GU252" s="297"/>
      <c r="GV252" s="297"/>
      <c r="GW252" s="297"/>
      <c r="GX252" s="297"/>
      <c r="GY252" s="297"/>
      <c r="GZ252" s="297"/>
    </row>
    <row r="253" spans="1:211" s="390" customFormat="1" ht="15" customHeight="1" thickBot="1" x14ac:dyDescent="0.25">
      <c r="A253" s="389">
        <f>SWDATA!O238</f>
        <v>0</v>
      </c>
      <c r="B253" s="389">
        <f>SWDATA!M238</f>
        <v>0</v>
      </c>
      <c r="C253" s="390">
        <f>IF(AND(SWDATA!M238=1,SWDATA!Q238="promotions"),SWDATA!P238,0)</f>
        <v>0</v>
      </c>
      <c r="D253" s="391">
        <f>ROW(SWDATA!M238)</f>
        <v>238</v>
      </c>
      <c r="E253" s="392">
        <f t="shared" si="3605"/>
        <v>0</v>
      </c>
      <c r="F253" s="393">
        <f t="shared" si="3086"/>
        <v>1</v>
      </c>
      <c r="G253" s="389" t="str">
        <f t="shared" si="3087"/>
        <v/>
      </c>
      <c r="H253" s="394"/>
      <c r="I253" s="395"/>
      <c r="J253" s="396">
        <f t="shared" si="3088"/>
        <v>0</v>
      </c>
      <c r="K253" s="397" t="str">
        <f t="shared" si="3089"/>
        <v/>
      </c>
      <c r="L253" s="398"/>
      <c r="M253" s="399"/>
      <c r="N253" s="400" t="str">
        <f>IF(LEN(SWDATA!F238)=0,"",N252)</f>
        <v/>
      </c>
      <c r="O253" s="401" t="str">
        <f>IF(LEN(SWDATA!G238)=0,"",O252)</f>
        <v/>
      </c>
      <c r="P253" s="402" t="str">
        <f>IF(LEN(SWDATA!C238)=0,"",SWDATA!C238)</f>
        <v/>
      </c>
      <c r="Q253" s="403" t="str">
        <f t="shared" si="3049"/>
        <v/>
      </c>
      <c r="R253" s="404" t="s">
        <v>261</v>
      </c>
      <c r="S253" s="405" t="s">
        <v>485</v>
      </c>
      <c r="T253" s="405"/>
      <c r="U253" s="406" t="s">
        <v>590</v>
      </c>
      <c r="V253" s="407" t="s">
        <v>221</v>
      </c>
      <c r="W253" s="408">
        <f>IF(OR(Is_Loading,LEN($A253)=0),"",SWDATA!P238)</f>
        <v>0</v>
      </c>
      <c r="X253" s="409">
        <f>IF(OR(Is_Loading,LEN($A253)=0),"",SWDATA!Q238)</f>
        <v>0</v>
      </c>
      <c r="Y253" s="409">
        <f>IF(OR(Is_Loading,LEN($A253)=0),"",SWDATA!R238)</f>
        <v>0</v>
      </c>
      <c r="Z253" s="408" t="str">
        <f t="shared" ref="Z253" si="3607">IF($A253=0,"",CHOOSE($F253,SUM(W253:Y253),SUM(W253:Y253)/3,Y253))</f>
        <v/>
      </c>
      <c r="AA253" s="408">
        <f>IF(OR(Is_Loading,LEN($A253)=0),"",SWDATA!T238)</f>
        <v>0</v>
      </c>
      <c r="AB253" s="409">
        <f>IF(OR(Is_Loading,LEN($A253)=0),"",SWDATA!U238)</f>
        <v>0</v>
      </c>
      <c r="AC253" s="409">
        <f>IF(OR(Is_Loading,LEN($A253)=0),"",SWDATA!V238)</f>
        <v>0</v>
      </c>
      <c r="AD253" s="408" t="str">
        <f t="shared" si="3091"/>
        <v/>
      </c>
      <c r="AE253" s="408">
        <f>IF(OR(Is_Loading,LEN($A253)=0),"",SWDATA!X238)</f>
        <v>0</v>
      </c>
      <c r="AF253" s="409">
        <f>IF(OR(Is_Loading,LEN($A253)=0),"",SWDATA!Y238)</f>
        <v>0</v>
      </c>
      <c r="AG253" s="409">
        <f>IF(OR(Is_Loading,LEN($A253)=0),"",SWDATA!Z238)</f>
        <v>0</v>
      </c>
      <c r="AH253" s="408" t="str">
        <f t="shared" si="3092"/>
        <v/>
      </c>
      <c r="AI253" s="408">
        <f>IF(OR(Is_Loading,LEN($A253)=0),"",SWDATA!AB238)</f>
        <v>0</v>
      </c>
      <c r="AJ253" s="409">
        <f>IF(OR(Is_Loading,LEN($A253)=0),"",SWDATA!AC238)</f>
        <v>0</v>
      </c>
      <c r="AK253" s="409">
        <f>IF(OR(Is_Loading,LEN($A253)=0),"",SWDATA!AD238)</f>
        <v>0</v>
      </c>
      <c r="AL253" s="408" t="str">
        <f t="shared" si="3093"/>
        <v/>
      </c>
      <c r="AM253" s="408">
        <f>IF(OR(Is_Loading,LEN($A253)=0),"",SWDATA!AF238)</f>
        <v>0</v>
      </c>
      <c r="AN253" s="409">
        <f>IF(OR(Is_Loading,LEN($A253)=0),"",SWDATA!AG238)</f>
        <v>0</v>
      </c>
      <c r="AO253" s="410">
        <f>IF(OR(Is_Loading,LEN($A253)=0),"",SWDATA!AH238)</f>
        <v>0</v>
      </c>
      <c r="AP253" s="411" t="str">
        <f t="shared" si="3094"/>
        <v/>
      </c>
      <c r="AQ253" s="408">
        <f>IF(OR(Is_Loading,LEN($A253)=0),"",SWDATA!AJ238)</f>
        <v>0</v>
      </c>
      <c r="AR253" s="409">
        <f>IF(OR(Is_Loading,LEN($A253)=0),"",SWDATA!AK238)</f>
        <v>0</v>
      </c>
      <c r="AS253" s="409">
        <f>IF(OR(Is_Loading,LEN($A253)=0),"",SWDATA!AL238)</f>
        <v>0</v>
      </c>
      <c r="AT253" s="408" t="str">
        <f t="shared" si="3095"/>
        <v/>
      </c>
      <c r="AU253" s="408">
        <f>IF(OR(Is_Loading,LEN($A253)=0),"",SWDATA!AN238)</f>
        <v>0</v>
      </c>
      <c r="AV253" s="409">
        <f>IF(OR(Is_Loading,LEN($A253)=0),"",SWDATA!AO238)</f>
        <v>0</v>
      </c>
      <c r="AW253" s="409">
        <f>IF(OR(Is_Loading,LEN($A253)=0),"",SWDATA!AP238)</f>
        <v>0</v>
      </c>
      <c r="AX253" s="408" t="str">
        <f t="shared" si="3096"/>
        <v/>
      </c>
      <c r="AY253" s="408">
        <f>IF(OR(Is_Loading,LEN($A253)=0),"",SWDATA!AR238)</f>
        <v>0</v>
      </c>
      <c r="AZ253" s="409">
        <f>IF(OR(Is_Loading,LEN($A253)=0),"",SWDATA!AS238)</f>
        <v>0</v>
      </c>
      <c r="BA253" s="409">
        <f>IF(OR(Is_Loading,LEN($A253)=0),"",SWDATA!AT238)</f>
        <v>0</v>
      </c>
      <c r="BB253" s="408" t="str">
        <f t="shared" si="3097"/>
        <v/>
      </c>
      <c r="BC253" s="408">
        <f>IF(OR(Is_Loading,LEN($A253)=0),"",SWDATA!AV238)</f>
        <v>0</v>
      </c>
      <c r="BD253" s="409">
        <f>IF(OR(Is_Loading,LEN($A253)=0),"",SWDATA!AW238)</f>
        <v>0</v>
      </c>
      <c r="BE253" s="410">
        <f>IF(OR(Is_Loading,LEN($A253)=0),"",SWDATA!AX238)</f>
        <v>0</v>
      </c>
      <c r="BF253" s="411" t="str">
        <f t="shared" si="3098"/>
        <v/>
      </c>
      <c r="BG253" s="412"/>
      <c r="BH253" s="412"/>
      <c r="BI253" s="412"/>
      <c r="BJ253" s="412"/>
      <c r="BK253" s="412"/>
      <c r="BL253" s="412"/>
      <c r="BM253" s="412"/>
      <c r="BN253" s="412"/>
      <c r="BO253" s="412"/>
      <c r="BP253" s="412"/>
      <c r="BQ253" s="412"/>
      <c r="BR253" s="412"/>
      <c r="BS253" s="412"/>
      <c r="BT253" s="412"/>
      <c r="BU253" s="412"/>
      <c r="BV253" s="412"/>
      <c r="BW253" s="412"/>
      <c r="BX253" s="412"/>
      <c r="BY253" s="412"/>
      <c r="BZ253" s="412"/>
      <c r="CA253" s="412"/>
      <c r="CB253" s="412"/>
      <c r="CC253" s="412"/>
      <c r="CD253" s="412"/>
      <c r="CE253" s="412"/>
      <c r="CF253" s="412"/>
      <c r="CG253" s="412"/>
      <c r="CH253" s="412"/>
      <c r="CI253" s="412"/>
      <c r="CJ253" s="412"/>
      <c r="CK253" s="412"/>
      <c r="CL253" s="412"/>
      <c r="CM253" s="412"/>
      <c r="DO253" s="395"/>
      <c r="DP253" s="395"/>
      <c r="DQ253" s="395"/>
      <c r="DR253" s="395"/>
      <c r="DS253" s="413"/>
      <c r="DT253" s="414"/>
      <c r="DU253" s="415"/>
      <c r="DV253" s="415"/>
      <c r="DW253" s="415"/>
      <c r="DX253" s="415">
        <v>1</v>
      </c>
      <c r="DY253" s="415">
        <f t="shared" si="3573"/>
        <v>0</v>
      </c>
      <c r="DZ253" s="415">
        <f t="shared" si="3574"/>
        <v>0</v>
      </c>
      <c r="EA253" s="415">
        <f t="shared" si="3575"/>
        <v>1</v>
      </c>
      <c r="EB253" s="415">
        <f t="shared" si="3576"/>
        <v>0</v>
      </c>
      <c r="EC253" s="415">
        <f t="shared" si="3577"/>
        <v>0</v>
      </c>
      <c r="ED253" s="415">
        <f t="shared" si="3578"/>
        <v>1</v>
      </c>
      <c r="EE253" s="415">
        <f t="shared" si="3579"/>
        <v>0</v>
      </c>
      <c r="EF253" s="415">
        <f t="shared" si="3580"/>
        <v>0</v>
      </c>
      <c r="EG253" s="415">
        <f t="shared" si="3581"/>
        <v>1</v>
      </c>
      <c r="EH253" s="415">
        <f t="shared" si="3582"/>
        <v>0</v>
      </c>
      <c r="EI253" s="415">
        <f t="shared" si="3583"/>
        <v>0</v>
      </c>
      <c r="EJ253" s="415">
        <f t="shared" si="3584"/>
        <v>1</v>
      </c>
      <c r="EK253" s="415">
        <f t="shared" si="3585"/>
        <v>0</v>
      </c>
      <c r="EL253" s="415">
        <f t="shared" si="3586"/>
        <v>0</v>
      </c>
      <c r="EM253" s="415">
        <f t="shared" si="3587"/>
        <v>1</v>
      </c>
      <c r="EN253" s="415">
        <f t="shared" si="3588"/>
        <v>0</v>
      </c>
      <c r="EO253" s="415">
        <f t="shared" si="3589"/>
        <v>0</v>
      </c>
      <c r="EP253" s="415">
        <f t="shared" si="3590"/>
        <v>1</v>
      </c>
      <c r="EQ253" s="415">
        <f t="shared" si="3591"/>
        <v>0</v>
      </c>
      <c r="ER253" s="415">
        <f t="shared" si="3592"/>
        <v>0</v>
      </c>
      <c r="ES253" s="415">
        <f t="shared" si="3593"/>
        <v>1</v>
      </c>
      <c r="ET253" s="415">
        <f t="shared" si="3594"/>
        <v>0</v>
      </c>
      <c r="EU253" s="415">
        <f t="shared" si="3595"/>
        <v>0</v>
      </c>
      <c r="EV253" s="415">
        <f t="shared" si="3596"/>
        <v>1</v>
      </c>
      <c r="EW253" s="415">
        <f t="shared" si="3597"/>
        <v>0</v>
      </c>
      <c r="EX253" s="415">
        <f t="shared" si="3598"/>
        <v>0</v>
      </c>
      <c r="EY253" s="415">
        <f t="shared" si="3599"/>
        <v>1</v>
      </c>
      <c r="EZ253" s="415">
        <f t="shared" si="3600"/>
        <v>0</v>
      </c>
      <c r="FA253" s="415">
        <f t="shared" si="3601"/>
        <v>0</v>
      </c>
      <c r="FB253" s="415">
        <f t="shared" si="3602"/>
        <v>1</v>
      </c>
      <c r="FC253" s="415">
        <f t="shared" si="3603"/>
        <v>0</v>
      </c>
      <c r="FD253" s="415">
        <f t="shared" si="3604"/>
        <v>0</v>
      </c>
      <c r="FE253" s="416"/>
      <c r="FF253" s="413"/>
      <c r="FG253" s="413"/>
      <c r="FH253" s="413"/>
      <c r="FI253" s="413"/>
      <c r="FJ253" s="413"/>
      <c r="FK253" s="413"/>
      <c r="FL253" s="413"/>
      <c r="FM253" s="413"/>
      <c r="FN253" s="413"/>
      <c r="FO253" s="413"/>
      <c r="FP253" s="413"/>
      <c r="FQ253" s="413"/>
      <c r="FR253" s="413"/>
      <c r="FS253" s="413"/>
      <c r="FT253" s="413"/>
      <c r="FU253" s="413"/>
      <c r="FV253" s="413"/>
      <c r="FW253" s="413"/>
      <c r="FX253" s="413"/>
      <c r="FY253" s="413"/>
      <c r="FZ253" s="413"/>
      <c r="GA253" s="413"/>
      <c r="GB253" s="413"/>
      <c r="GC253" s="413"/>
      <c r="GD253" s="413"/>
      <c r="GE253" s="413"/>
      <c r="GF253" s="413"/>
      <c r="GG253" s="417"/>
      <c r="GH253" s="417"/>
      <c r="GI253" s="417"/>
      <c r="GJ253" s="417"/>
      <c r="GK253" s="417"/>
      <c r="GL253" s="417"/>
      <c r="GM253" s="417"/>
      <c r="GN253" s="417"/>
      <c r="GO253" s="417"/>
      <c r="GP253" s="417"/>
      <c r="GQ253" s="417"/>
      <c r="GR253" s="417"/>
      <c r="GS253" s="417"/>
      <c r="GT253" s="417"/>
      <c r="GU253" s="417"/>
      <c r="GV253" s="417"/>
      <c r="GW253" s="417"/>
      <c r="GX253" s="417"/>
      <c r="GY253" s="417"/>
      <c r="GZ253" s="417"/>
      <c r="HA253" s="417"/>
      <c r="HB253" s="417"/>
      <c r="HC253" s="417"/>
    </row>
    <row r="254" spans="1:211" s="347" customFormat="1" ht="15" customHeight="1" thickTop="1" x14ac:dyDescent="0.2">
      <c r="A254" s="192">
        <f>SWDATA!O239</f>
        <v>0</v>
      </c>
      <c r="B254" s="192">
        <f>SWDATA!M239</f>
        <v>0</v>
      </c>
      <c r="C254" s="201">
        <f>IF(AND(SWDATA!M239=1,SWDATA!Q239="promotions"),SWDATA!P239,0)</f>
        <v>0</v>
      </c>
      <c r="D254" s="200">
        <f>ROW(SWDATA!M239)</f>
        <v>239</v>
      </c>
      <c r="E254" s="202">
        <f t="shared" si="3605"/>
        <v>0</v>
      </c>
      <c r="F254" s="203">
        <f t="shared" si="3086"/>
        <v>1</v>
      </c>
      <c r="G254" s="192" t="str">
        <f t="shared" si="3087"/>
        <v/>
      </c>
      <c r="H254" s="311"/>
      <c r="I254" s="382"/>
      <c r="J254" s="237">
        <f t="shared" si="3088"/>
        <v>0</v>
      </c>
      <c r="K254" s="238" t="str">
        <f t="shared" si="3089"/>
        <v/>
      </c>
      <c r="L254" s="338"/>
      <c r="M254" s="340"/>
      <c r="N254" s="335" t="str">
        <f>IF(LEN(SWDATA!F239)=0,"",IF(LEN(SWDATA!G239)=0,"",IF($O$12="ID",MID(SWDATA!G239,FIND("|",SWDATA!G239)+1,FIND("~~",SWDATA!G239)-FIND("|",SWDATA!G239)-1),IF($O$12="Desc",RIGHT(SWDATA!G239,LEN(SWDATA!G239)-FIND("~~",SWDATA!G239)-1),RIGHT(SWDATA!G239,LEN(SWDATA!G239)-FIND("|",SWDATA!G239))))))</f>
        <v/>
      </c>
      <c r="O254" s="239" t="str">
        <f>IF(LEN(SWDATA!G239)=0,"",IF(LEN(SWDATA!H239)=0,"",IF($O$12="ID",MID(SWDATA!H239,FIND("|",SWDATA!H239)+1,FIND("~~",SWDATA!H239)-FIND("|",SWDATA!H239)-1),IF($O$12="Desc",RIGHT(SWDATA!H239,LEN(SWDATA!H239)-FIND("~~",SWDATA!H239)-1),RIGHT(SWDATA!H239,LEN(SWDATA!H239)-FIND("|",SWDATA!H239))))))</f>
        <v/>
      </c>
      <c r="P254" s="252" t="str">
        <f>IF(LEN(SWDATA!C239)=0,"",SWDATA!C239)</f>
        <v/>
      </c>
      <c r="Q254" s="310" t="str">
        <f t="shared" si="3049"/>
        <v/>
      </c>
      <c r="R254" s="223" t="s">
        <v>261</v>
      </c>
      <c r="S254" s="224" t="s">
        <v>485</v>
      </c>
      <c r="T254" s="224"/>
      <c r="U254" s="263" t="s">
        <v>583</v>
      </c>
      <c r="V254" s="205" t="s">
        <v>221</v>
      </c>
      <c r="W254" s="265">
        <f>IF(OR(Is_Loading,LEN($A254)=0),"",SWDATA!P239)</f>
        <v>0</v>
      </c>
      <c r="X254" s="266">
        <f>IF(OR(Is_Loading,LEN($A254)=0),"",SWDATA!Q239)</f>
        <v>0</v>
      </c>
      <c r="Y254" s="266">
        <f>IF(OR(Is_Loading,LEN($A254)=0),"",SWDATA!R239)</f>
        <v>0</v>
      </c>
      <c r="Z254" s="265" t="str">
        <f t="shared" ref="Z254" si="3608">IF($A254=0,"",CHOOSE($F254,SUM(W254:Y254),SUM(W254:Y254)/3,Y254))</f>
        <v/>
      </c>
      <c r="AA254" s="265">
        <f>IF(OR(Is_Loading,LEN($A254)=0),"",SWDATA!T239)</f>
        <v>0</v>
      </c>
      <c r="AB254" s="266">
        <f>IF(OR(Is_Loading,LEN($A254)=0),"",SWDATA!U239)</f>
        <v>0</v>
      </c>
      <c r="AC254" s="266">
        <f>IF(OR(Is_Loading,LEN($A254)=0),"",SWDATA!V239)</f>
        <v>0</v>
      </c>
      <c r="AD254" s="265" t="str">
        <f t="shared" si="3091"/>
        <v/>
      </c>
      <c r="AE254" s="265">
        <f>IF(OR(Is_Loading,LEN($A254)=0),"",SWDATA!X239)</f>
        <v>0</v>
      </c>
      <c r="AF254" s="266">
        <f>IF(OR(Is_Loading,LEN($A254)=0),"",SWDATA!Y239)</f>
        <v>0</v>
      </c>
      <c r="AG254" s="266">
        <f>IF(OR(Is_Loading,LEN($A254)=0),"",SWDATA!Z239)</f>
        <v>0</v>
      </c>
      <c r="AH254" s="265" t="str">
        <f t="shared" si="3092"/>
        <v/>
      </c>
      <c r="AI254" s="265">
        <f>IF(OR(Is_Loading,LEN($A254)=0),"",SWDATA!AB239)</f>
        <v>0</v>
      </c>
      <c r="AJ254" s="266">
        <f>IF(OR(Is_Loading,LEN($A254)=0),"",SWDATA!AC239)</f>
        <v>0</v>
      </c>
      <c r="AK254" s="266">
        <f>IF(OR(Is_Loading,LEN($A254)=0),"",SWDATA!AD239)</f>
        <v>0</v>
      </c>
      <c r="AL254" s="265" t="str">
        <f t="shared" si="3093"/>
        <v/>
      </c>
      <c r="AM254" s="265">
        <f>IF(OR(Is_Loading,LEN($A254)=0),"",SWDATA!AF239)</f>
        <v>0</v>
      </c>
      <c r="AN254" s="266">
        <f>IF(OR(Is_Loading,LEN($A254)=0),"",SWDATA!AG239)</f>
        <v>0</v>
      </c>
      <c r="AO254" s="320">
        <f>IF(OR(Is_Loading,LEN($A254)=0),"",SWDATA!AH239)</f>
        <v>0</v>
      </c>
      <c r="AP254" s="317" t="str">
        <f t="shared" si="3094"/>
        <v/>
      </c>
      <c r="AQ254" s="265">
        <f>IF(OR(Is_Loading,LEN($A254)=0),"",SWDATA!AJ239)</f>
        <v>0</v>
      </c>
      <c r="AR254" s="266">
        <f>IF(OR(Is_Loading,LEN($A254)=0),"",SWDATA!AK239)</f>
        <v>0</v>
      </c>
      <c r="AS254" s="266">
        <f>IF(OR(Is_Loading,LEN($A254)=0),"",SWDATA!AL239)</f>
        <v>0</v>
      </c>
      <c r="AT254" s="265" t="str">
        <f t="shared" si="3095"/>
        <v/>
      </c>
      <c r="AU254" s="265">
        <f>IF(OR(Is_Loading,LEN($A254)=0),"",SWDATA!AN239)</f>
        <v>0</v>
      </c>
      <c r="AV254" s="266">
        <f>IF(OR(Is_Loading,LEN($A254)=0),"",SWDATA!AO239)</f>
        <v>0</v>
      </c>
      <c r="AW254" s="266">
        <f>IF(OR(Is_Loading,LEN($A254)=0),"",SWDATA!AP239)</f>
        <v>0</v>
      </c>
      <c r="AX254" s="265" t="str">
        <f t="shared" si="3096"/>
        <v/>
      </c>
      <c r="AY254" s="265">
        <f>IF(OR(Is_Loading,LEN($A254)=0),"",SWDATA!AR239)</f>
        <v>0</v>
      </c>
      <c r="AZ254" s="266">
        <f>IF(OR(Is_Loading,LEN($A254)=0),"",SWDATA!AS239)</f>
        <v>0</v>
      </c>
      <c r="BA254" s="266">
        <f>IF(OR(Is_Loading,LEN($A254)=0),"",SWDATA!AT239)</f>
        <v>0</v>
      </c>
      <c r="BB254" s="265" t="str">
        <f t="shared" si="3097"/>
        <v/>
      </c>
      <c r="BC254" s="265">
        <f>IF(OR(Is_Loading,LEN($A254)=0),"",SWDATA!AV239)</f>
        <v>0</v>
      </c>
      <c r="BD254" s="266">
        <f>IF(OR(Is_Loading,LEN($A254)=0),"",SWDATA!AW239)</f>
        <v>0</v>
      </c>
      <c r="BE254" s="320">
        <f>IF(OR(Is_Loading,LEN($A254)=0),"",SWDATA!AX239)</f>
        <v>0</v>
      </c>
      <c r="BF254" s="317" t="str">
        <f t="shared" si="3098"/>
        <v/>
      </c>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s="201"/>
      <c r="CO254" s="201"/>
      <c r="CP254" s="201"/>
      <c r="CQ254" s="201"/>
      <c r="CR254" s="201"/>
      <c r="CS254" s="201"/>
      <c r="CT254" s="201"/>
      <c r="CU254" s="201"/>
      <c r="CV254" s="201"/>
      <c r="CW254" s="201"/>
      <c r="CX254" s="201"/>
      <c r="CY254" s="201"/>
      <c r="CZ254" s="201"/>
      <c r="DA254" s="201"/>
      <c r="DB254" s="201"/>
      <c r="DC254" s="201"/>
      <c r="DD254" s="201"/>
      <c r="DE254" s="201"/>
      <c r="DF254" s="201"/>
      <c r="DG254" s="201"/>
      <c r="DH254" s="201"/>
      <c r="DI254" s="201"/>
      <c r="DJ254" s="201"/>
      <c r="DK254" s="201"/>
      <c r="DL254" s="201"/>
      <c r="DM254" s="201"/>
      <c r="DN254" s="201"/>
      <c r="DO254" s="374"/>
      <c r="DP254" s="374"/>
      <c r="DQ254" s="374"/>
      <c r="DR254" s="374"/>
      <c r="DS254" s="361"/>
      <c r="DT254" s="375"/>
      <c r="DU254" s="364"/>
      <c r="DV254" s="364"/>
      <c r="DW254" s="364"/>
      <c r="DX254" s="364"/>
      <c r="DY254" s="364"/>
      <c r="DZ254" s="364"/>
      <c r="EA254" s="364"/>
      <c r="EB254" s="364"/>
      <c r="EC254" s="364"/>
      <c r="ED254" s="364"/>
      <c r="EE254" s="364"/>
      <c r="EF254" s="364"/>
      <c r="EG254" s="364"/>
      <c r="EH254" s="364"/>
      <c r="EI254" s="364"/>
      <c r="EJ254" s="364"/>
      <c r="EK254" s="364"/>
      <c r="EL254" s="364"/>
      <c r="EM254" s="364"/>
      <c r="EN254" s="364"/>
      <c r="EO254" s="364"/>
      <c r="EP254" s="364"/>
      <c r="EQ254" s="364"/>
      <c r="ER254" s="364"/>
      <c r="ES254" s="364"/>
      <c r="ET254" s="364"/>
      <c r="EU254" s="364"/>
      <c r="EV254" s="364"/>
      <c r="EW254" s="364"/>
      <c r="EX254" s="364"/>
      <c r="EY254" s="364"/>
      <c r="EZ254" s="364"/>
      <c r="FA254" s="364"/>
      <c r="FB254" s="364"/>
      <c r="FC254" s="364"/>
      <c r="FD254" s="364"/>
      <c r="FE254" s="377"/>
      <c r="FF254" s="361"/>
      <c r="FG254" s="361"/>
      <c r="FH254" s="361"/>
      <c r="FI254" s="361"/>
      <c r="FJ254" s="361"/>
      <c r="FK254" s="361"/>
      <c r="FL254" s="361"/>
      <c r="FM254" s="361"/>
      <c r="FN254" s="361"/>
      <c r="FO254" s="361"/>
      <c r="FP254" s="361"/>
      <c r="FQ254" s="361"/>
      <c r="FR254" s="361"/>
      <c r="FS254" s="361"/>
      <c r="FT254" s="361"/>
      <c r="FU254" s="361"/>
      <c r="FV254" s="361"/>
      <c r="FW254" s="361"/>
      <c r="FX254" s="361"/>
      <c r="FY254" s="361"/>
      <c r="FZ254" s="361"/>
      <c r="GA254" s="361"/>
      <c r="GB254" s="361"/>
      <c r="GC254" s="361"/>
      <c r="GD254" s="361"/>
      <c r="GE254" s="361"/>
      <c r="GF254" s="361"/>
      <c r="GG254" s="297"/>
      <c r="GH254" s="297"/>
      <c r="GI254" s="297"/>
      <c r="GJ254" s="297"/>
      <c r="GK254" s="297"/>
      <c r="GL254" s="297"/>
      <c r="GM254" s="297"/>
      <c r="GN254" s="297"/>
      <c r="GO254" s="297"/>
      <c r="GP254" s="297"/>
      <c r="GQ254" s="297"/>
      <c r="GR254" s="297"/>
      <c r="GS254" s="297"/>
      <c r="GT254" s="297"/>
      <c r="GU254" s="297"/>
      <c r="GV254" s="297"/>
      <c r="GW254" s="297"/>
      <c r="GX254" s="297"/>
      <c r="GY254" s="297"/>
      <c r="GZ254" s="297"/>
      <c r="HA254" s="297"/>
      <c r="HB254" s="297"/>
      <c r="HC254" s="297"/>
    </row>
    <row r="255" spans="1:211" s="347" customFormat="1" ht="15" customHeight="1" x14ac:dyDescent="0.2">
      <c r="A255" s="192">
        <f>SWDATA!O240</f>
        <v>0</v>
      </c>
      <c r="B255" s="192">
        <f>SWDATA!M240</f>
        <v>0</v>
      </c>
      <c r="C255" s="201">
        <f>IF(AND(SWDATA!M240=1,SWDATA!Q240="promotions"),SWDATA!P240,0)</f>
        <v>0</v>
      </c>
      <c r="D255" s="200">
        <f>ROW(SWDATA!M240)</f>
        <v>240</v>
      </c>
      <c r="E255" s="202">
        <f t="shared" si="3605"/>
        <v>0</v>
      </c>
      <c r="F255" s="203">
        <f t="shared" si="3086"/>
        <v>1</v>
      </c>
      <c r="G255" s="192" t="str">
        <f t="shared" si="3087"/>
        <v/>
      </c>
      <c r="H255" s="204"/>
      <c r="I255" s="382"/>
      <c r="J255" s="237">
        <f t="shared" si="3088"/>
        <v>0</v>
      </c>
      <c r="K255" s="238" t="str">
        <f t="shared" si="3089"/>
        <v/>
      </c>
      <c r="L255" s="338"/>
      <c r="M255" s="341"/>
      <c r="N255" s="336" t="str">
        <f>IF(LEN(SWDATA!F240)=0,"",N254)</f>
        <v/>
      </c>
      <c r="O255" s="295" t="str">
        <f>IF(LEN(SWDATA!G240)=0,"",O254)</f>
        <v/>
      </c>
      <c r="P255" s="296" t="str">
        <f>IF(LEN(SWDATA!C240)=0,"",SWDATA!C240)</f>
        <v/>
      </c>
      <c r="Q255" s="310" t="str">
        <f t="shared" si="3049"/>
        <v/>
      </c>
      <c r="R255" s="223" t="s">
        <v>261</v>
      </c>
      <c r="S255" s="224" t="s">
        <v>485</v>
      </c>
      <c r="T255" s="224"/>
      <c r="U255" s="264" t="s">
        <v>580</v>
      </c>
      <c r="V255" s="205" t="s">
        <v>221</v>
      </c>
      <c r="W255" s="265">
        <f>IF(OR(Is_Loading,LEN($A255)=0),"",SWDATA!P240)</f>
        <v>0</v>
      </c>
      <c r="X255" s="266">
        <f>IF(OR(Is_Loading,LEN($A255)=0),"",SWDATA!Q240)</f>
        <v>0</v>
      </c>
      <c r="Y255" s="266">
        <f>IF(OR(Is_Loading,LEN($A255)=0),"",SWDATA!R240)</f>
        <v>0</v>
      </c>
      <c r="Z255" s="265" t="str">
        <f t="shared" ref="Z255:Z256" si="3609">IF($A255=0,"",CHOOSE($F255,SUM(W255:Y255),SUM(W255:Y255)/3,Y255))</f>
        <v/>
      </c>
      <c r="AA255" s="265">
        <f>IF(OR(Is_Loading,LEN($A255)=0),"",SWDATA!T240)</f>
        <v>0</v>
      </c>
      <c r="AB255" s="266">
        <f>IF(OR(Is_Loading,LEN($A255)=0),"",SWDATA!U240)</f>
        <v>0</v>
      </c>
      <c r="AC255" s="266">
        <f>IF(OR(Is_Loading,LEN($A255)=0),"",SWDATA!V240)</f>
        <v>0</v>
      </c>
      <c r="AD255" s="265" t="str">
        <f t="shared" si="3091"/>
        <v/>
      </c>
      <c r="AE255" s="265">
        <f>IF(OR(Is_Loading,LEN($A255)=0),"",SWDATA!X240)</f>
        <v>0</v>
      </c>
      <c r="AF255" s="266">
        <f>IF(OR(Is_Loading,LEN($A255)=0),"",SWDATA!Y240)</f>
        <v>0</v>
      </c>
      <c r="AG255" s="266">
        <f>IF(OR(Is_Loading,LEN($A255)=0),"",SWDATA!Z240)</f>
        <v>0</v>
      </c>
      <c r="AH255" s="265" t="str">
        <f t="shared" si="3092"/>
        <v/>
      </c>
      <c r="AI255" s="265">
        <f>IF(OR(Is_Loading,LEN($A255)=0),"",SWDATA!AB240)</f>
        <v>0</v>
      </c>
      <c r="AJ255" s="266">
        <f>IF(OR(Is_Loading,LEN($A255)=0),"",SWDATA!AC240)</f>
        <v>0</v>
      </c>
      <c r="AK255" s="266">
        <f>IF(OR(Is_Loading,LEN($A255)=0),"",SWDATA!AD240)</f>
        <v>0</v>
      </c>
      <c r="AL255" s="265" t="str">
        <f t="shared" si="3093"/>
        <v/>
      </c>
      <c r="AM255" s="265">
        <f>IF(OR(Is_Loading,LEN($A255)=0),"",SWDATA!AF240)</f>
        <v>0</v>
      </c>
      <c r="AN255" s="266">
        <f>IF(OR(Is_Loading,LEN($A255)=0),"",SWDATA!AG240)</f>
        <v>0</v>
      </c>
      <c r="AO255" s="320">
        <f>IF(OR(Is_Loading,LEN($A255)=0),"",SWDATA!AH240)</f>
        <v>0</v>
      </c>
      <c r="AP255" s="317" t="str">
        <f t="shared" si="3094"/>
        <v/>
      </c>
      <c r="AQ255" s="265">
        <f>IF(OR(Is_Loading,LEN($A255)=0),"",SWDATA!AJ240)</f>
        <v>0</v>
      </c>
      <c r="AR255" s="266">
        <f>IF(OR(Is_Loading,LEN($A255)=0),"",SWDATA!AK240)</f>
        <v>0</v>
      </c>
      <c r="AS255" s="266">
        <f>IF(OR(Is_Loading,LEN($A255)=0),"",SWDATA!AL240)</f>
        <v>0</v>
      </c>
      <c r="AT255" s="265" t="str">
        <f t="shared" si="3095"/>
        <v/>
      </c>
      <c r="AU255" s="265">
        <f>IF(OR(Is_Loading,LEN($A255)=0),"",SWDATA!AN240)</f>
        <v>0</v>
      </c>
      <c r="AV255" s="266">
        <f>IF(OR(Is_Loading,LEN($A255)=0),"",SWDATA!AO240)</f>
        <v>0</v>
      </c>
      <c r="AW255" s="266">
        <f>IF(OR(Is_Loading,LEN($A255)=0),"",SWDATA!AP240)</f>
        <v>0</v>
      </c>
      <c r="AX255" s="265" t="str">
        <f t="shared" si="3096"/>
        <v/>
      </c>
      <c r="AY255" s="265">
        <f>IF(OR(Is_Loading,LEN($A255)=0),"",SWDATA!AR240)</f>
        <v>0</v>
      </c>
      <c r="AZ255" s="266">
        <f>IF(OR(Is_Loading,LEN($A255)=0),"",SWDATA!AS240)</f>
        <v>0</v>
      </c>
      <c r="BA255" s="266">
        <f>IF(OR(Is_Loading,LEN($A255)=0),"",SWDATA!AT240)</f>
        <v>0</v>
      </c>
      <c r="BB255" s="265" t="str">
        <f t="shared" si="3097"/>
        <v/>
      </c>
      <c r="BC255" s="265">
        <f>IF(OR(Is_Loading,LEN($A255)=0),"",SWDATA!AV240)</f>
        <v>0</v>
      </c>
      <c r="BD255" s="266">
        <f>IF(OR(Is_Loading,LEN($A255)=0),"",SWDATA!AW240)</f>
        <v>0</v>
      </c>
      <c r="BE255" s="320">
        <f>IF(OR(Is_Loading,LEN($A255)=0),"",SWDATA!AX240)</f>
        <v>0</v>
      </c>
      <c r="BF255" s="317" t="str">
        <f t="shared" si="3098"/>
        <v/>
      </c>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s="201"/>
      <c r="CO255" s="201"/>
      <c r="CP255" s="201"/>
      <c r="CQ255" s="201"/>
      <c r="CR255" s="201"/>
      <c r="CS255" s="201"/>
      <c r="CT255" s="201"/>
      <c r="CU255" s="201"/>
      <c r="CV255" s="201"/>
      <c r="CW255" s="201"/>
      <c r="CX255" s="201"/>
      <c r="CY255" s="201"/>
      <c r="CZ255" s="201"/>
      <c r="DA255" s="201"/>
      <c r="DB255" s="201"/>
      <c r="DC255" s="201"/>
      <c r="DD255" s="201"/>
      <c r="DE255" s="201"/>
      <c r="DF255" s="201"/>
      <c r="DG255" s="201"/>
      <c r="DH255" s="201"/>
      <c r="DI255" s="201"/>
      <c r="DJ255" s="201"/>
      <c r="DK255" s="201"/>
      <c r="DL255" s="201"/>
      <c r="DM255" s="201"/>
      <c r="DN255" s="201"/>
      <c r="DO255" s="374"/>
      <c r="DP255" s="374"/>
      <c r="DQ255" s="374"/>
      <c r="DR255" s="374"/>
      <c r="DS255" s="361"/>
      <c r="DT255" s="361"/>
      <c r="DU255" s="364">
        <f t="shared" ref="DU255" si="3610">COLUMN(W253)</f>
        <v>23</v>
      </c>
      <c r="DV255" s="364">
        <f t="shared" ref="DV255" si="3611">SUM(DU255)+DV256+1</f>
        <v>24</v>
      </c>
      <c r="DW255" s="364">
        <f t="shared" ref="DW255" si="3612">SUM(DV255)+DW256+1</f>
        <v>25</v>
      </c>
      <c r="DX255" s="364">
        <f t="shared" ref="DX255" si="3613">SUM(DW255)+DX256+1</f>
        <v>27</v>
      </c>
      <c r="DY255" s="364">
        <f t="shared" ref="DY255" si="3614">SUM(DX255)+DY256+1</f>
        <v>28</v>
      </c>
      <c r="DZ255" s="364">
        <f t="shared" ref="DZ255" si="3615">SUM(DY255)+DZ256+1</f>
        <v>29</v>
      </c>
      <c r="EA255" s="364">
        <f t="shared" ref="EA255" si="3616">SUM(DZ255)+EA256+1</f>
        <v>31</v>
      </c>
      <c r="EB255" s="364">
        <f t="shared" ref="EB255" si="3617">SUM(EA255)+EB256+1</f>
        <v>32</v>
      </c>
      <c r="EC255" s="364">
        <f t="shared" ref="EC255" si="3618">SUM(EB255)+EC256+1</f>
        <v>33</v>
      </c>
      <c r="ED255" s="364">
        <f t="shared" ref="ED255" si="3619">SUM(EC255)+ED256+1</f>
        <v>35</v>
      </c>
      <c r="EE255" s="364">
        <f t="shared" ref="EE255" si="3620">SUM(ED255)+EE256+1</f>
        <v>36</v>
      </c>
      <c r="EF255" s="364">
        <f t="shared" ref="EF255" si="3621">SUM(EE255)+EF256+1</f>
        <v>37</v>
      </c>
      <c r="EG255" s="364">
        <f t="shared" ref="EG255" si="3622">SUM(EF255)+EG256+1</f>
        <v>39</v>
      </c>
      <c r="EH255" s="364">
        <f t="shared" ref="EH255" si="3623">SUM(EG255)+EH256+1</f>
        <v>40</v>
      </c>
      <c r="EI255" s="364">
        <f t="shared" ref="EI255" si="3624">SUM(EH255)+EI256+1</f>
        <v>41</v>
      </c>
      <c r="EJ255" s="364">
        <f t="shared" ref="EJ255" si="3625">SUM(EI255)+EJ256+1</f>
        <v>43</v>
      </c>
      <c r="EK255" s="364">
        <f t="shared" ref="EK255" si="3626">SUM(EJ255)+EK256+1</f>
        <v>44</v>
      </c>
      <c r="EL255" s="364">
        <f t="shared" ref="EL255" si="3627">SUM(EK255)+EL256+1</f>
        <v>45</v>
      </c>
      <c r="EM255" s="364">
        <f t="shared" ref="EM255" si="3628">SUM(EL255)+EM256+1</f>
        <v>47</v>
      </c>
      <c r="EN255" s="364">
        <f t="shared" ref="EN255" si="3629">SUM(EM255)+EN256+1</f>
        <v>48</v>
      </c>
      <c r="EO255" s="364">
        <f t="shared" ref="EO255" si="3630">SUM(EN255)+EO256+1</f>
        <v>49</v>
      </c>
      <c r="EP255" s="364">
        <f t="shared" ref="EP255" si="3631">SUM(EO255)+EP256+1</f>
        <v>51</v>
      </c>
      <c r="EQ255" s="364">
        <f t="shared" ref="EQ255" si="3632">SUM(EP255)+EQ256+1</f>
        <v>52</v>
      </c>
      <c r="ER255" s="364">
        <f t="shared" ref="ER255" si="3633">SUM(EQ255)+ER256+1</f>
        <v>53</v>
      </c>
      <c r="ES255" s="364">
        <f t="shared" ref="ES255" si="3634">SUM(ER255)+ES256+1</f>
        <v>55</v>
      </c>
      <c r="ET255" s="364">
        <f t="shared" ref="ET255" si="3635">SUM(ES255)+ET256+1</f>
        <v>56</v>
      </c>
      <c r="EU255" s="364">
        <f t="shared" ref="EU255" si="3636">SUM(ET255)+EU256+1</f>
        <v>57</v>
      </c>
      <c r="EV255" s="364">
        <f t="shared" ref="EV255" si="3637">SUM(EU255)+EV256+1</f>
        <v>59</v>
      </c>
      <c r="EW255" s="364">
        <f t="shared" ref="EW255" si="3638">SUM(EV255)+EW256+1</f>
        <v>60</v>
      </c>
      <c r="EX255" s="364">
        <f t="shared" ref="EX255" si="3639">SUM(EW255)+EX256+1</f>
        <v>61</v>
      </c>
      <c r="EY255" s="364">
        <f t="shared" ref="EY255" si="3640">SUM(EX255)+EY256+1</f>
        <v>63</v>
      </c>
      <c r="EZ255" s="364">
        <f t="shared" ref="EZ255" si="3641">SUM(EY255)+EZ256+1</f>
        <v>64</v>
      </c>
      <c r="FA255" s="364">
        <f t="shared" ref="FA255" si="3642">SUM(EZ255)+FA256+1</f>
        <v>65</v>
      </c>
      <c r="FB255" s="364">
        <f t="shared" ref="FB255" si="3643">SUM(FA255)+FB256+1</f>
        <v>67</v>
      </c>
      <c r="FC255" s="364">
        <f t="shared" ref="FC255" si="3644">SUM(FB255)+FC256+1</f>
        <v>68</v>
      </c>
      <c r="FD255" s="364">
        <f t="shared" ref="FD255" si="3645">SUM(FC255)+FD256+1</f>
        <v>69</v>
      </c>
      <c r="FE255" s="361"/>
      <c r="FF255" s="361"/>
      <c r="FG255" s="361"/>
      <c r="FH255" s="361"/>
      <c r="FI255" s="361"/>
      <c r="FJ255" s="361"/>
      <c r="FK255" s="361"/>
      <c r="FL255" s="361"/>
      <c r="FM255" s="361"/>
      <c r="FN255" s="361"/>
      <c r="FO255" s="361"/>
      <c r="FP255" s="361"/>
      <c r="FQ255" s="361"/>
      <c r="FR255" s="361"/>
      <c r="FS255" s="361"/>
      <c r="FT255" s="361"/>
      <c r="FU255" s="361"/>
      <c r="FV255" s="361"/>
      <c r="FW255" s="361"/>
      <c r="FX255" s="361"/>
      <c r="FY255" s="361"/>
      <c r="FZ255" s="361"/>
      <c r="GA255" s="361"/>
      <c r="GB255" s="361"/>
      <c r="GC255" s="361"/>
      <c r="GD255" s="361"/>
      <c r="GE255" s="361"/>
      <c r="GF255" s="361"/>
      <c r="GG255" s="297"/>
      <c r="GH255" s="297"/>
      <c r="GI255" s="297"/>
      <c r="GJ255" s="297"/>
      <c r="GK255" s="297"/>
      <c r="GL255" s="297"/>
      <c r="GM255" s="297"/>
      <c r="GN255" s="297"/>
      <c r="GO255" s="297"/>
      <c r="GP255" s="297"/>
      <c r="GQ255" s="297"/>
      <c r="GR255" s="297"/>
      <c r="GS255" s="297"/>
      <c r="GT255" s="297"/>
      <c r="GU255" s="297"/>
      <c r="GV255" s="297"/>
      <c r="GW255" s="297"/>
      <c r="GX255" s="297"/>
      <c r="GY255" s="297"/>
      <c r="GZ255" s="297"/>
    </row>
    <row r="256" spans="1:211" s="347" customFormat="1" ht="15" customHeight="1" thickBot="1" x14ac:dyDescent="0.25">
      <c r="A256" s="192">
        <f>SWDATA!O241</f>
        <v>0</v>
      </c>
      <c r="B256" s="192">
        <f>SWDATA!M241</f>
        <v>0</v>
      </c>
      <c r="C256" s="201">
        <f>IF(AND(SWDATA!M241=1,SWDATA!Q241="promotions"),SWDATA!P241,0)</f>
        <v>0</v>
      </c>
      <c r="D256" s="200">
        <f>ROW(SWDATA!M241)</f>
        <v>241</v>
      </c>
      <c r="E256" s="202">
        <f ca="1">IF(AND(B256=1,UPPER(HLOOKUP(D256,'Metrics &amp; Attributes View'!$13:$31,19,0))="SBOM"),1,0)</f>
        <v>0</v>
      </c>
      <c r="F256" s="203">
        <f t="shared" si="3086"/>
        <v>1</v>
      </c>
      <c r="G256" s="192" t="str">
        <f t="shared" si="3087"/>
        <v/>
      </c>
      <c r="H256" s="204"/>
      <c r="I256" s="382"/>
      <c r="J256" s="237">
        <f t="shared" si="3088"/>
        <v>0</v>
      </c>
      <c r="K256" s="238" t="str">
        <f t="shared" si="3089"/>
        <v/>
      </c>
      <c r="L256" s="338"/>
      <c r="M256" s="342"/>
      <c r="N256" s="336" t="str">
        <f>IF(LEN(SWDATA!F241)=0,"",N255)</f>
        <v/>
      </c>
      <c r="O256" s="295" t="str">
        <f>IF(LEN(SWDATA!G241)=0,"",O255)</f>
        <v/>
      </c>
      <c r="P256" s="296" t="str">
        <f>IF(LEN(SWDATA!C241)=0,"",SWDATA!C241)</f>
        <v/>
      </c>
      <c r="Q256" s="310" t="str">
        <f t="shared" si="3049"/>
        <v/>
      </c>
      <c r="R256" s="223" t="s">
        <v>262</v>
      </c>
      <c r="S256" s="224" t="s">
        <v>579</v>
      </c>
      <c r="T256" s="224"/>
      <c r="U256" s="263" t="s">
        <v>591</v>
      </c>
      <c r="V256" s="205" t="s">
        <v>221</v>
      </c>
      <c r="W256" s="265">
        <f>IF(OR(Is_Loading,LEN($A256)=0),"",SWDATA!P241)</f>
        <v>0</v>
      </c>
      <c r="X256" s="266">
        <f>IF(OR(Is_Loading,LEN($A256)=0),"",SWDATA!Q241)</f>
        <v>0</v>
      </c>
      <c r="Y256" s="266">
        <f>IF(OR(Is_Loading,LEN($A256)=0),"",SWDATA!R241)</f>
        <v>0</v>
      </c>
      <c r="Z256" s="265" t="str">
        <f t="shared" si="3609"/>
        <v/>
      </c>
      <c r="AA256" s="265">
        <f>IF(OR(Is_Loading,LEN($A256)=0),"",SWDATA!T241)</f>
        <v>0</v>
      </c>
      <c r="AB256" s="266">
        <f>IF(OR(Is_Loading,LEN($A256)=0),"",SWDATA!U241)</f>
        <v>0</v>
      </c>
      <c r="AC256" s="266">
        <f>IF(OR(Is_Loading,LEN($A256)=0),"",SWDATA!V241)</f>
        <v>0</v>
      </c>
      <c r="AD256" s="265" t="str">
        <f t="shared" si="3091"/>
        <v/>
      </c>
      <c r="AE256" s="265">
        <f>IF(OR(Is_Loading,LEN($A256)=0),"",SWDATA!X241)</f>
        <v>0</v>
      </c>
      <c r="AF256" s="266">
        <f>IF(OR(Is_Loading,LEN($A256)=0),"",SWDATA!Y241)</f>
        <v>0</v>
      </c>
      <c r="AG256" s="266">
        <f>IF(OR(Is_Loading,LEN($A256)=0),"",SWDATA!Z241)</f>
        <v>0</v>
      </c>
      <c r="AH256" s="265" t="str">
        <f t="shared" si="3092"/>
        <v/>
      </c>
      <c r="AI256" s="265">
        <f>IF(OR(Is_Loading,LEN($A256)=0),"",SWDATA!AB241)</f>
        <v>0</v>
      </c>
      <c r="AJ256" s="266">
        <f>IF(OR(Is_Loading,LEN($A256)=0),"",SWDATA!AC241)</f>
        <v>0</v>
      </c>
      <c r="AK256" s="266">
        <f>IF(OR(Is_Loading,LEN($A256)=0),"",SWDATA!AD241)</f>
        <v>0</v>
      </c>
      <c r="AL256" s="265" t="str">
        <f t="shared" si="3093"/>
        <v/>
      </c>
      <c r="AM256" s="265">
        <f>IF(OR(Is_Loading,LEN($A256)=0),"",SWDATA!AF241)</f>
        <v>0</v>
      </c>
      <c r="AN256" s="266">
        <f>IF(OR(Is_Loading,LEN($A256)=0),"",SWDATA!AG241)</f>
        <v>0</v>
      </c>
      <c r="AO256" s="320">
        <f>IF(OR(Is_Loading,LEN($A256)=0),"",SWDATA!AH241)</f>
        <v>0</v>
      </c>
      <c r="AP256" s="317" t="str">
        <f t="shared" si="3094"/>
        <v/>
      </c>
      <c r="AQ256" s="265">
        <f>IF(OR(Is_Loading,LEN($A256)=0),"",SWDATA!AJ241)</f>
        <v>0</v>
      </c>
      <c r="AR256" s="266">
        <f>IF(OR(Is_Loading,LEN($A256)=0),"",SWDATA!AK241)</f>
        <v>0</v>
      </c>
      <c r="AS256" s="266">
        <f>IF(OR(Is_Loading,LEN($A256)=0),"",SWDATA!AL241)</f>
        <v>0</v>
      </c>
      <c r="AT256" s="265" t="str">
        <f t="shared" si="3095"/>
        <v/>
      </c>
      <c r="AU256" s="265">
        <f>IF(OR(Is_Loading,LEN($A256)=0),"",SWDATA!AN241)</f>
        <v>0</v>
      </c>
      <c r="AV256" s="266">
        <f>IF(OR(Is_Loading,LEN($A256)=0),"",SWDATA!AO241)</f>
        <v>0</v>
      </c>
      <c r="AW256" s="266">
        <f>IF(OR(Is_Loading,LEN($A256)=0),"",SWDATA!AP241)</f>
        <v>0</v>
      </c>
      <c r="AX256" s="265" t="str">
        <f t="shared" si="3096"/>
        <v/>
      </c>
      <c r="AY256" s="265">
        <f>IF(OR(Is_Loading,LEN($A256)=0),"",SWDATA!AR241)</f>
        <v>0</v>
      </c>
      <c r="AZ256" s="266">
        <f>IF(OR(Is_Loading,LEN($A256)=0),"",SWDATA!AS241)</f>
        <v>0</v>
      </c>
      <c r="BA256" s="266">
        <f>IF(OR(Is_Loading,LEN($A256)=0),"",SWDATA!AT241)</f>
        <v>0</v>
      </c>
      <c r="BB256" s="265" t="str">
        <f t="shared" si="3097"/>
        <v/>
      </c>
      <c r="BC256" s="265">
        <f>IF(OR(Is_Loading,LEN($A256)=0),"",SWDATA!AV241)</f>
        <v>0</v>
      </c>
      <c r="BD256" s="266">
        <f>IF(OR(Is_Loading,LEN($A256)=0),"",SWDATA!AW241)</f>
        <v>0</v>
      </c>
      <c r="BE256" s="320">
        <f>IF(OR(Is_Loading,LEN($A256)=0),"",SWDATA!AX241)</f>
        <v>0</v>
      </c>
      <c r="BF256" s="317" t="str">
        <f t="shared" si="3098"/>
        <v/>
      </c>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s="201"/>
      <c r="CO256" s="201"/>
      <c r="CP256" s="201"/>
      <c r="CQ256" s="201"/>
      <c r="CR256" s="201"/>
      <c r="CS256" s="201"/>
      <c r="CT256" s="201"/>
      <c r="CU256" s="201"/>
      <c r="CV256" s="201"/>
      <c r="CW256" s="201"/>
      <c r="CX256" s="201"/>
      <c r="CY256" s="201"/>
      <c r="CZ256" s="201"/>
      <c r="DA256" s="201"/>
      <c r="DB256" s="201"/>
      <c r="DC256" s="201"/>
      <c r="DD256" s="201"/>
      <c r="DE256" s="201"/>
      <c r="DF256" s="201"/>
      <c r="DG256" s="201"/>
      <c r="DH256" s="201"/>
      <c r="DI256" s="201"/>
      <c r="DJ256" s="201"/>
      <c r="DK256" s="201"/>
      <c r="DL256" s="201"/>
      <c r="DM256" s="201"/>
      <c r="DN256" s="201"/>
      <c r="DO256" s="374"/>
      <c r="DP256" s="374"/>
      <c r="DQ256" s="374"/>
      <c r="DR256" s="374"/>
      <c r="DS256" s="361"/>
      <c r="DT256" s="375"/>
      <c r="DU256" s="364"/>
      <c r="DV256" s="364"/>
      <c r="DW256" s="364"/>
      <c r="DX256" s="364">
        <v>1</v>
      </c>
      <c r="DY256" s="364">
        <f t="shared" ref="DY256:DY258" si="3646">DV256</f>
        <v>0</v>
      </c>
      <c r="DZ256" s="364">
        <f t="shared" ref="DZ256:DZ258" si="3647">DW256</f>
        <v>0</v>
      </c>
      <c r="EA256" s="364">
        <f t="shared" ref="EA256:EA258" si="3648">DX256</f>
        <v>1</v>
      </c>
      <c r="EB256" s="364">
        <f t="shared" ref="EB256:EB258" si="3649">DY256</f>
        <v>0</v>
      </c>
      <c r="EC256" s="364">
        <f t="shared" ref="EC256:EC258" si="3650">DZ256</f>
        <v>0</v>
      </c>
      <c r="ED256" s="364">
        <f t="shared" ref="ED256:ED258" si="3651">EA256</f>
        <v>1</v>
      </c>
      <c r="EE256" s="364">
        <f t="shared" ref="EE256:EE258" si="3652">EB256</f>
        <v>0</v>
      </c>
      <c r="EF256" s="364">
        <f t="shared" ref="EF256:EF258" si="3653">EC256</f>
        <v>0</v>
      </c>
      <c r="EG256" s="364">
        <f t="shared" ref="EG256:EG258" si="3654">ED256</f>
        <v>1</v>
      </c>
      <c r="EH256" s="364">
        <f t="shared" ref="EH256:EH258" si="3655">EE256</f>
        <v>0</v>
      </c>
      <c r="EI256" s="364">
        <f t="shared" ref="EI256:EI258" si="3656">EF256</f>
        <v>0</v>
      </c>
      <c r="EJ256" s="364">
        <f t="shared" ref="EJ256:EJ258" si="3657">EG256</f>
        <v>1</v>
      </c>
      <c r="EK256" s="364">
        <f t="shared" ref="EK256:EK258" si="3658">EH256</f>
        <v>0</v>
      </c>
      <c r="EL256" s="364">
        <f t="shared" ref="EL256:EL258" si="3659">EI256</f>
        <v>0</v>
      </c>
      <c r="EM256" s="364">
        <f t="shared" ref="EM256:EM258" si="3660">EJ256</f>
        <v>1</v>
      </c>
      <c r="EN256" s="364">
        <f t="shared" ref="EN256:EN258" si="3661">EK256</f>
        <v>0</v>
      </c>
      <c r="EO256" s="364">
        <f t="shared" ref="EO256:EO258" si="3662">EL256</f>
        <v>0</v>
      </c>
      <c r="EP256" s="364">
        <f t="shared" ref="EP256:EP258" si="3663">EM256</f>
        <v>1</v>
      </c>
      <c r="EQ256" s="364">
        <f t="shared" ref="EQ256:EQ258" si="3664">EN256</f>
        <v>0</v>
      </c>
      <c r="ER256" s="364">
        <f t="shared" ref="ER256:ER258" si="3665">EO256</f>
        <v>0</v>
      </c>
      <c r="ES256" s="364">
        <f t="shared" ref="ES256:ES258" si="3666">EP256</f>
        <v>1</v>
      </c>
      <c r="ET256" s="364">
        <f t="shared" ref="ET256:ET258" si="3667">EQ256</f>
        <v>0</v>
      </c>
      <c r="EU256" s="364">
        <f t="shared" ref="EU256:EU258" si="3668">ER256</f>
        <v>0</v>
      </c>
      <c r="EV256" s="364">
        <f t="shared" ref="EV256:EV258" si="3669">ES256</f>
        <v>1</v>
      </c>
      <c r="EW256" s="364">
        <f t="shared" ref="EW256:EW258" si="3670">ET256</f>
        <v>0</v>
      </c>
      <c r="EX256" s="364">
        <f t="shared" ref="EX256:EX258" si="3671">EU256</f>
        <v>0</v>
      </c>
      <c r="EY256" s="364">
        <f t="shared" ref="EY256:EY258" si="3672">EV256</f>
        <v>1</v>
      </c>
      <c r="EZ256" s="364">
        <f t="shared" ref="EZ256:EZ258" si="3673">EW256</f>
        <v>0</v>
      </c>
      <c r="FA256" s="364">
        <f t="shared" ref="FA256:FA258" si="3674">EX256</f>
        <v>0</v>
      </c>
      <c r="FB256" s="364">
        <f t="shared" ref="FB256:FB258" si="3675">EY256</f>
        <v>1</v>
      </c>
      <c r="FC256" s="364">
        <f t="shared" ref="FC256:FC258" si="3676">EZ256</f>
        <v>0</v>
      </c>
      <c r="FD256" s="364">
        <f t="shared" ref="FD256:FD258" si="3677">FA256</f>
        <v>0</v>
      </c>
      <c r="FE256" s="377"/>
      <c r="FF256" s="361"/>
      <c r="FG256" s="361"/>
      <c r="FH256" s="361"/>
      <c r="FI256" s="361"/>
      <c r="FJ256" s="361"/>
      <c r="FK256" s="361"/>
      <c r="FL256" s="361"/>
      <c r="FM256" s="361"/>
      <c r="FN256" s="361"/>
      <c r="FO256" s="361"/>
      <c r="FP256" s="361"/>
      <c r="FQ256" s="361"/>
      <c r="FR256" s="361"/>
      <c r="FS256" s="361"/>
      <c r="FT256" s="361"/>
      <c r="FU256" s="361"/>
      <c r="FV256" s="361"/>
      <c r="FW256" s="361"/>
      <c r="FX256" s="361"/>
      <c r="FY256" s="361"/>
      <c r="FZ256" s="361"/>
      <c r="GA256" s="361"/>
      <c r="GB256" s="361"/>
      <c r="GC256" s="361"/>
      <c r="GD256" s="361"/>
      <c r="GE256" s="361"/>
      <c r="GF256" s="361"/>
      <c r="GG256" s="297"/>
      <c r="GH256" s="297"/>
      <c r="GI256" s="297"/>
      <c r="GJ256" s="297"/>
      <c r="GK256" s="297"/>
      <c r="GL256" s="297"/>
      <c r="GM256" s="297"/>
      <c r="GN256" s="297"/>
      <c r="GO256" s="297"/>
      <c r="GP256" s="297"/>
      <c r="GQ256" s="297"/>
      <c r="GR256" s="297"/>
      <c r="GS256" s="297"/>
      <c r="GT256" s="297"/>
      <c r="GU256" s="297"/>
      <c r="GV256" s="297"/>
      <c r="GW256" s="297"/>
      <c r="GX256" s="297"/>
      <c r="GY256" s="297"/>
      <c r="GZ256" s="297"/>
      <c r="HA256" s="297"/>
      <c r="HB256" s="297"/>
      <c r="HC256" s="297"/>
    </row>
    <row r="257" spans="1:211" s="347" customFormat="1" ht="15" customHeight="1" thickTop="1" x14ac:dyDescent="0.2">
      <c r="A257" s="192">
        <f>SWDATA!O242</f>
        <v>0</v>
      </c>
      <c r="B257" s="192">
        <f>SWDATA!M242</f>
        <v>0</v>
      </c>
      <c r="C257" s="201">
        <f>IF(AND(SWDATA!M242=1,SWDATA!Q242="promotions"),SWDATA!P242,0)</f>
        <v>0</v>
      </c>
      <c r="D257" s="200">
        <f>ROW(SWDATA!M242)</f>
        <v>242</v>
      </c>
      <c r="E257" s="202">
        <f t="shared" ref="E257:E260" si="3678">B257</f>
        <v>0</v>
      </c>
      <c r="F257" s="203">
        <f t="shared" si="3086"/>
        <v>1</v>
      </c>
      <c r="G257" s="192" t="str">
        <f t="shared" si="3087"/>
        <v/>
      </c>
      <c r="H257" s="204"/>
      <c r="I257" s="382"/>
      <c r="J257" s="237">
        <f t="shared" si="3088"/>
        <v>0</v>
      </c>
      <c r="K257" s="238" t="str">
        <f t="shared" si="3089"/>
        <v/>
      </c>
      <c r="L257" s="338"/>
      <c r="M257" s="341"/>
      <c r="N257" s="336" t="str">
        <f>IF(LEN(SWDATA!F242)=0,"",N256)</f>
        <v/>
      </c>
      <c r="O257" s="295" t="str">
        <f>IF(LEN(SWDATA!G242)=0,"",O256)</f>
        <v/>
      </c>
      <c r="P257" s="296" t="str">
        <f>IF(LEN(SWDATA!C242)=0,"",SWDATA!C242)</f>
        <v/>
      </c>
      <c r="Q257" s="310" t="str">
        <f t="shared" si="3049"/>
        <v/>
      </c>
      <c r="R257" s="223" t="s">
        <v>261</v>
      </c>
      <c r="S257" s="224" t="s">
        <v>485</v>
      </c>
      <c r="T257" s="224"/>
      <c r="U257" s="264" t="s">
        <v>581</v>
      </c>
      <c r="V257" s="205" t="s">
        <v>221</v>
      </c>
      <c r="W257" s="265">
        <f>IF(OR(Is_Loading,LEN($A257)=0),"",SWDATA!P242)</f>
        <v>0</v>
      </c>
      <c r="X257" s="266">
        <f>IF(OR(Is_Loading,LEN($A257)=0),"",SWDATA!Q242)</f>
        <v>0</v>
      </c>
      <c r="Y257" s="266">
        <f>IF(OR(Is_Loading,LEN($A257)=0),"",SWDATA!R242)</f>
        <v>0</v>
      </c>
      <c r="Z257" s="265" t="str">
        <f t="shared" ref="Z257" si="3679">IF($A257=0,"",CHOOSE($F257,SUM(W257:Y257),SUM(W257:Y257)/3,Y257))</f>
        <v/>
      </c>
      <c r="AA257" s="265">
        <f>IF(OR(Is_Loading,LEN($A257)=0),"",SWDATA!T242)</f>
        <v>0</v>
      </c>
      <c r="AB257" s="266">
        <f>IF(OR(Is_Loading,LEN($A257)=0),"",SWDATA!U242)</f>
        <v>0</v>
      </c>
      <c r="AC257" s="266">
        <f>IF(OR(Is_Loading,LEN($A257)=0),"",SWDATA!V242)</f>
        <v>0</v>
      </c>
      <c r="AD257" s="265" t="str">
        <f t="shared" si="3091"/>
        <v/>
      </c>
      <c r="AE257" s="265">
        <f>IF(OR(Is_Loading,LEN($A257)=0),"",SWDATA!X242)</f>
        <v>0</v>
      </c>
      <c r="AF257" s="266">
        <f>IF(OR(Is_Loading,LEN($A257)=0),"",SWDATA!Y242)</f>
        <v>0</v>
      </c>
      <c r="AG257" s="266">
        <f>IF(OR(Is_Loading,LEN($A257)=0),"",SWDATA!Z242)</f>
        <v>0</v>
      </c>
      <c r="AH257" s="265" t="str">
        <f t="shared" si="3092"/>
        <v/>
      </c>
      <c r="AI257" s="265">
        <f>IF(OR(Is_Loading,LEN($A257)=0),"",SWDATA!AB242)</f>
        <v>0</v>
      </c>
      <c r="AJ257" s="266">
        <f>IF(OR(Is_Loading,LEN($A257)=0),"",SWDATA!AC242)</f>
        <v>0</v>
      </c>
      <c r="AK257" s="266">
        <f>IF(OR(Is_Loading,LEN($A257)=0),"",SWDATA!AD242)</f>
        <v>0</v>
      </c>
      <c r="AL257" s="265" t="str">
        <f t="shared" si="3093"/>
        <v/>
      </c>
      <c r="AM257" s="265">
        <f>IF(OR(Is_Loading,LEN($A257)=0),"",SWDATA!AF242)</f>
        <v>0</v>
      </c>
      <c r="AN257" s="266">
        <f>IF(OR(Is_Loading,LEN($A257)=0),"",SWDATA!AG242)</f>
        <v>0</v>
      </c>
      <c r="AO257" s="320">
        <f>IF(OR(Is_Loading,LEN($A257)=0),"",SWDATA!AH242)</f>
        <v>0</v>
      </c>
      <c r="AP257" s="317" t="str">
        <f t="shared" si="3094"/>
        <v/>
      </c>
      <c r="AQ257" s="265">
        <f>IF(OR(Is_Loading,LEN($A257)=0),"",SWDATA!AJ242)</f>
        <v>0</v>
      </c>
      <c r="AR257" s="266">
        <f>IF(OR(Is_Loading,LEN($A257)=0),"",SWDATA!AK242)</f>
        <v>0</v>
      </c>
      <c r="AS257" s="266">
        <f>IF(OR(Is_Loading,LEN($A257)=0),"",SWDATA!AL242)</f>
        <v>0</v>
      </c>
      <c r="AT257" s="265" t="str">
        <f t="shared" si="3095"/>
        <v/>
      </c>
      <c r="AU257" s="265">
        <f>IF(OR(Is_Loading,LEN($A257)=0),"",SWDATA!AN242)</f>
        <v>0</v>
      </c>
      <c r="AV257" s="266">
        <f>IF(OR(Is_Loading,LEN($A257)=0),"",SWDATA!AO242)</f>
        <v>0</v>
      </c>
      <c r="AW257" s="266">
        <f>IF(OR(Is_Loading,LEN($A257)=0),"",SWDATA!AP242)</f>
        <v>0</v>
      </c>
      <c r="AX257" s="265" t="str">
        <f t="shared" si="3096"/>
        <v/>
      </c>
      <c r="AY257" s="265">
        <f>IF(OR(Is_Loading,LEN($A257)=0),"",SWDATA!AR242)</f>
        <v>0</v>
      </c>
      <c r="AZ257" s="266">
        <f>IF(OR(Is_Loading,LEN($A257)=0),"",SWDATA!AS242)</f>
        <v>0</v>
      </c>
      <c r="BA257" s="266">
        <f>IF(OR(Is_Loading,LEN($A257)=0),"",SWDATA!AT242)</f>
        <v>0</v>
      </c>
      <c r="BB257" s="265" t="str">
        <f t="shared" si="3097"/>
        <v/>
      </c>
      <c r="BC257" s="265">
        <f>IF(OR(Is_Loading,LEN($A257)=0),"",SWDATA!AV242)</f>
        <v>0</v>
      </c>
      <c r="BD257" s="266">
        <f>IF(OR(Is_Loading,LEN($A257)=0),"",SWDATA!AW242)</f>
        <v>0</v>
      </c>
      <c r="BE257" s="320">
        <f>IF(OR(Is_Loading,LEN($A257)=0),"",SWDATA!AX242)</f>
        <v>0</v>
      </c>
      <c r="BF257" s="317" t="str">
        <f t="shared" si="3098"/>
        <v/>
      </c>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s="201"/>
      <c r="CO257" s="201"/>
      <c r="CP257" s="201"/>
      <c r="CQ257" s="201"/>
      <c r="CR257" s="201"/>
      <c r="CS257" s="201"/>
      <c r="CT257" s="201"/>
      <c r="CU257" s="201"/>
      <c r="CV257" s="201"/>
      <c r="CW257" s="201"/>
      <c r="CX257" s="201"/>
      <c r="CY257" s="201"/>
      <c r="CZ257" s="201"/>
      <c r="DA257" s="201"/>
      <c r="DB257" s="201"/>
      <c r="DC257" s="201"/>
      <c r="DD257" s="201"/>
      <c r="DE257" s="201"/>
      <c r="DF257" s="201"/>
      <c r="DG257" s="201"/>
      <c r="DH257" s="201"/>
      <c r="DI257" s="201"/>
      <c r="DJ257" s="201"/>
      <c r="DK257" s="201"/>
      <c r="DL257" s="201"/>
      <c r="DM257" s="201"/>
      <c r="DN257" s="201"/>
      <c r="DO257" s="374"/>
      <c r="DP257" s="374"/>
      <c r="DQ257" s="374"/>
      <c r="DR257" s="374"/>
      <c r="DS257" s="361"/>
      <c r="DT257" s="361"/>
      <c r="DU257" s="364"/>
      <c r="DV257" s="364"/>
      <c r="DW257" s="364"/>
      <c r="DX257" s="364">
        <v>1</v>
      </c>
      <c r="DY257" s="364">
        <f t="shared" si="3646"/>
        <v>0</v>
      </c>
      <c r="DZ257" s="364">
        <f t="shared" si="3647"/>
        <v>0</v>
      </c>
      <c r="EA257" s="364">
        <f t="shared" si="3648"/>
        <v>1</v>
      </c>
      <c r="EB257" s="364">
        <f t="shared" si="3649"/>
        <v>0</v>
      </c>
      <c r="EC257" s="364">
        <f t="shared" si="3650"/>
        <v>0</v>
      </c>
      <c r="ED257" s="364">
        <f t="shared" si="3651"/>
        <v>1</v>
      </c>
      <c r="EE257" s="364">
        <f t="shared" si="3652"/>
        <v>0</v>
      </c>
      <c r="EF257" s="364">
        <f t="shared" si="3653"/>
        <v>0</v>
      </c>
      <c r="EG257" s="364">
        <f t="shared" si="3654"/>
        <v>1</v>
      </c>
      <c r="EH257" s="364">
        <f t="shared" si="3655"/>
        <v>0</v>
      </c>
      <c r="EI257" s="364">
        <f t="shared" si="3656"/>
        <v>0</v>
      </c>
      <c r="EJ257" s="364">
        <f t="shared" si="3657"/>
        <v>1</v>
      </c>
      <c r="EK257" s="364">
        <f t="shared" si="3658"/>
        <v>0</v>
      </c>
      <c r="EL257" s="364">
        <f t="shared" si="3659"/>
        <v>0</v>
      </c>
      <c r="EM257" s="364">
        <f t="shared" si="3660"/>
        <v>1</v>
      </c>
      <c r="EN257" s="364">
        <f t="shared" si="3661"/>
        <v>0</v>
      </c>
      <c r="EO257" s="364">
        <f t="shared" si="3662"/>
        <v>0</v>
      </c>
      <c r="EP257" s="364">
        <f t="shared" si="3663"/>
        <v>1</v>
      </c>
      <c r="EQ257" s="364">
        <f t="shared" si="3664"/>
        <v>0</v>
      </c>
      <c r="ER257" s="364">
        <f t="shared" si="3665"/>
        <v>0</v>
      </c>
      <c r="ES257" s="364">
        <f t="shared" si="3666"/>
        <v>1</v>
      </c>
      <c r="ET257" s="364">
        <f t="shared" si="3667"/>
        <v>0</v>
      </c>
      <c r="EU257" s="364">
        <f t="shared" si="3668"/>
        <v>0</v>
      </c>
      <c r="EV257" s="364">
        <f t="shared" si="3669"/>
        <v>1</v>
      </c>
      <c r="EW257" s="364">
        <f t="shared" si="3670"/>
        <v>0</v>
      </c>
      <c r="EX257" s="364">
        <f t="shared" si="3671"/>
        <v>0</v>
      </c>
      <c r="EY257" s="364">
        <f t="shared" si="3672"/>
        <v>1</v>
      </c>
      <c r="EZ257" s="364">
        <f t="shared" si="3673"/>
        <v>0</v>
      </c>
      <c r="FA257" s="364">
        <f t="shared" si="3674"/>
        <v>0</v>
      </c>
      <c r="FB257" s="364">
        <f t="shared" si="3675"/>
        <v>1</v>
      </c>
      <c r="FC257" s="364">
        <f t="shared" si="3676"/>
        <v>0</v>
      </c>
      <c r="FD257" s="364">
        <f t="shared" si="3677"/>
        <v>0</v>
      </c>
      <c r="FE257" s="361"/>
      <c r="FF257" s="361"/>
      <c r="FG257" s="361"/>
      <c r="FH257" s="361"/>
      <c r="FI257" s="361"/>
      <c r="FJ257" s="361"/>
      <c r="FK257" s="361"/>
      <c r="FL257" s="361"/>
      <c r="FM257" s="361"/>
      <c r="FN257" s="361"/>
      <c r="FO257" s="361"/>
      <c r="FP257" s="361"/>
      <c r="FQ257" s="361"/>
      <c r="FR257" s="361"/>
      <c r="FS257" s="361"/>
      <c r="FT257" s="361"/>
      <c r="FU257" s="361"/>
      <c r="FV257" s="361"/>
      <c r="FW257" s="361"/>
      <c r="FX257" s="361"/>
      <c r="FY257" s="361"/>
      <c r="FZ257" s="361"/>
      <c r="GA257" s="361"/>
      <c r="GB257" s="361"/>
      <c r="GC257" s="361"/>
      <c r="GD257" s="361"/>
      <c r="GE257" s="361"/>
      <c r="GF257" s="361"/>
      <c r="GG257" s="297"/>
      <c r="GH257" s="297"/>
      <c r="GI257" s="297"/>
      <c r="GJ257" s="297"/>
      <c r="GK257" s="297"/>
      <c r="GL257" s="297"/>
      <c r="GM257" s="297"/>
      <c r="GN257" s="297"/>
      <c r="GO257" s="297"/>
      <c r="GP257" s="297"/>
      <c r="GQ257" s="297"/>
      <c r="GR257" s="297"/>
      <c r="GS257" s="297"/>
      <c r="GT257" s="297"/>
      <c r="GU257" s="297"/>
      <c r="GV257" s="297"/>
      <c r="GW257" s="297"/>
      <c r="GX257" s="297"/>
      <c r="GY257" s="297"/>
      <c r="GZ257" s="297"/>
    </row>
    <row r="258" spans="1:211" s="390" customFormat="1" ht="15" customHeight="1" thickBot="1" x14ac:dyDescent="0.25">
      <c r="A258" s="389">
        <f>SWDATA!O243</f>
        <v>0</v>
      </c>
      <c r="B258" s="389">
        <f>SWDATA!M243</f>
        <v>0</v>
      </c>
      <c r="C258" s="390">
        <f>IF(AND(SWDATA!M243=1,SWDATA!Q243="promotions"),SWDATA!P243,0)</f>
        <v>0</v>
      </c>
      <c r="D258" s="391">
        <f>ROW(SWDATA!M243)</f>
        <v>243</v>
      </c>
      <c r="E258" s="392">
        <f t="shared" si="3678"/>
        <v>0</v>
      </c>
      <c r="F258" s="393">
        <f t="shared" si="3086"/>
        <v>1</v>
      </c>
      <c r="G258" s="389" t="str">
        <f t="shared" si="3087"/>
        <v/>
      </c>
      <c r="H258" s="394"/>
      <c r="I258" s="395"/>
      <c r="J258" s="396">
        <f t="shared" si="3088"/>
        <v>0</v>
      </c>
      <c r="K258" s="397" t="str">
        <f t="shared" si="3089"/>
        <v/>
      </c>
      <c r="L258" s="398"/>
      <c r="M258" s="399"/>
      <c r="N258" s="400" t="str">
        <f>IF(LEN(SWDATA!F243)=0,"",N257)</f>
        <v/>
      </c>
      <c r="O258" s="401" t="str">
        <f>IF(LEN(SWDATA!G243)=0,"",O257)</f>
        <v/>
      </c>
      <c r="P258" s="402" t="str">
        <f>IF(LEN(SWDATA!C243)=0,"",SWDATA!C243)</f>
        <v/>
      </c>
      <c r="Q258" s="403" t="str">
        <f t="shared" si="3049"/>
        <v/>
      </c>
      <c r="R258" s="404" t="s">
        <v>261</v>
      </c>
      <c r="S258" s="405" t="s">
        <v>485</v>
      </c>
      <c r="T258" s="405"/>
      <c r="U258" s="406" t="s">
        <v>590</v>
      </c>
      <c r="V258" s="407" t="s">
        <v>221</v>
      </c>
      <c r="W258" s="408">
        <f>IF(OR(Is_Loading,LEN($A258)=0),"",SWDATA!P243)</f>
        <v>0</v>
      </c>
      <c r="X258" s="409">
        <f>IF(OR(Is_Loading,LEN($A258)=0),"",SWDATA!Q243)</f>
        <v>0</v>
      </c>
      <c r="Y258" s="409">
        <f>IF(OR(Is_Loading,LEN($A258)=0),"",SWDATA!R243)</f>
        <v>0</v>
      </c>
      <c r="Z258" s="408" t="str">
        <f t="shared" ref="Z258" si="3680">IF($A258=0,"",CHOOSE($F258,SUM(W258:Y258),SUM(W258:Y258)/3,Y258))</f>
        <v/>
      </c>
      <c r="AA258" s="408">
        <f>IF(OR(Is_Loading,LEN($A258)=0),"",SWDATA!T243)</f>
        <v>0</v>
      </c>
      <c r="AB258" s="409">
        <f>IF(OR(Is_Loading,LEN($A258)=0),"",SWDATA!U243)</f>
        <v>0</v>
      </c>
      <c r="AC258" s="409">
        <f>IF(OR(Is_Loading,LEN($A258)=0),"",SWDATA!V243)</f>
        <v>0</v>
      </c>
      <c r="AD258" s="408" t="str">
        <f t="shared" si="3091"/>
        <v/>
      </c>
      <c r="AE258" s="408">
        <f>IF(OR(Is_Loading,LEN($A258)=0),"",SWDATA!X243)</f>
        <v>0</v>
      </c>
      <c r="AF258" s="409">
        <f>IF(OR(Is_Loading,LEN($A258)=0),"",SWDATA!Y243)</f>
        <v>0</v>
      </c>
      <c r="AG258" s="409">
        <f>IF(OR(Is_Loading,LEN($A258)=0),"",SWDATA!Z243)</f>
        <v>0</v>
      </c>
      <c r="AH258" s="408" t="str">
        <f t="shared" si="3092"/>
        <v/>
      </c>
      <c r="AI258" s="408">
        <f>IF(OR(Is_Loading,LEN($A258)=0),"",SWDATA!AB243)</f>
        <v>0</v>
      </c>
      <c r="AJ258" s="409">
        <f>IF(OR(Is_Loading,LEN($A258)=0),"",SWDATA!AC243)</f>
        <v>0</v>
      </c>
      <c r="AK258" s="409">
        <f>IF(OR(Is_Loading,LEN($A258)=0),"",SWDATA!AD243)</f>
        <v>0</v>
      </c>
      <c r="AL258" s="408" t="str">
        <f t="shared" si="3093"/>
        <v/>
      </c>
      <c r="AM258" s="408">
        <f>IF(OR(Is_Loading,LEN($A258)=0),"",SWDATA!AF243)</f>
        <v>0</v>
      </c>
      <c r="AN258" s="409">
        <f>IF(OR(Is_Loading,LEN($A258)=0),"",SWDATA!AG243)</f>
        <v>0</v>
      </c>
      <c r="AO258" s="410">
        <f>IF(OR(Is_Loading,LEN($A258)=0),"",SWDATA!AH243)</f>
        <v>0</v>
      </c>
      <c r="AP258" s="411" t="str">
        <f t="shared" si="3094"/>
        <v/>
      </c>
      <c r="AQ258" s="408">
        <f>IF(OR(Is_Loading,LEN($A258)=0),"",SWDATA!AJ243)</f>
        <v>0</v>
      </c>
      <c r="AR258" s="409">
        <f>IF(OR(Is_Loading,LEN($A258)=0),"",SWDATA!AK243)</f>
        <v>0</v>
      </c>
      <c r="AS258" s="409">
        <f>IF(OR(Is_Loading,LEN($A258)=0),"",SWDATA!AL243)</f>
        <v>0</v>
      </c>
      <c r="AT258" s="408" t="str">
        <f t="shared" si="3095"/>
        <v/>
      </c>
      <c r="AU258" s="408">
        <f>IF(OR(Is_Loading,LEN($A258)=0),"",SWDATA!AN243)</f>
        <v>0</v>
      </c>
      <c r="AV258" s="409">
        <f>IF(OR(Is_Loading,LEN($A258)=0),"",SWDATA!AO243)</f>
        <v>0</v>
      </c>
      <c r="AW258" s="409">
        <f>IF(OR(Is_Loading,LEN($A258)=0),"",SWDATA!AP243)</f>
        <v>0</v>
      </c>
      <c r="AX258" s="408" t="str">
        <f t="shared" si="3096"/>
        <v/>
      </c>
      <c r="AY258" s="408">
        <f>IF(OR(Is_Loading,LEN($A258)=0),"",SWDATA!AR243)</f>
        <v>0</v>
      </c>
      <c r="AZ258" s="409">
        <f>IF(OR(Is_Loading,LEN($A258)=0),"",SWDATA!AS243)</f>
        <v>0</v>
      </c>
      <c r="BA258" s="409">
        <f>IF(OR(Is_Loading,LEN($A258)=0),"",SWDATA!AT243)</f>
        <v>0</v>
      </c>
      <c r="BB258" s="408" t="str">
        <f t="shared" si="3097"/>
        <v/>
      </c>
      <c r="BC258" s="408">
        <f>IF(OR(Is_Loading,LEN($A258)=0),"",SWDATA!AV243)</f>
        <v>0</v>
      </c>
      <c r="BD258" s="409">
        <f>IF(OR(Is_Loading,LEN($A258)=0),"",SWDATA!AW243)</f>
        <v>0</v>
      </c>
      <c r="BE258" s="410">
        <f>IF(OR(Is_Loading,LEN($A258)=0),"",SWDATA!AX243)</f>
        <v>0</v>
      </c>
      <c r="BF258" s="411" t="str">
        <f t="shared" si="3098"/>
        <v/>
      </c>
      <c r="BG258" s="412"/>
      <c r="BH258" s="412"/>
      <c r="BI258" s="412"/>
      <c r="BJ258" s="412"/>
      <c r="BK258" s="412"/>
      <c r="BL258" s="412"/>
      <c r="BM258" s="412"/>
      <c r="BN258" s="412"/>
      <c r="BO258" s="412"/>
      <c r="BP258" s="412"/>
      <c r="BQ258" s="412"/>
      <c r="BR258" s="412"/>
      <c r="BS258" s="412"/>
      <c r="BT258" s="412"/>
      <c r="BU258" s="412"/>
      <c r="BV258" s="412"/>
      <c r="BW258" s="412"/>
      <c r="BX258" s="412"/>
      <c r="BY258" s="412"/>
      <c r="BZ258" s="412"/>
      <c r="CA258" s="412"/>
      <c r="CB258" s="412"/>
      <c r="CC258" s="412"/>
      <c r="CD258" s="412"/>
      <c r="CE258" s="412"/>
      <c r="CF258" s="412"/>
      <c r="CG258" s="412"/>
      <c r="CH258" s="412"/>
      <c r="CI258" s="412"/>
      <c r="CJ258" s="412"/>
      <c r="CK258" s="412"/>
      <c r="CL258" s="412"/>
      <c r="CM258" s="412"/>
      <c r="DO258" s="395"/>
      <c r="DP258" s="395"/>
      <c r="DQ258" s="395"/>
      <c r="DR258" s="395"/>
      <c r="DS258" s="413"/>
      <c r="DT258" s="414"/>
      <c r="DU258" s="415"/>
      <c r="DV258" s="415"/>
      <c r="DW258" s="415"/>
      <c r="DX258" s="415">
        <v>1</v>
      </c>
      <c r="DY258" s="415">
        <f t="shared" si="3646"/>
        <v>0</v>
      </c>
      <c r="DZ258" s="415">
        <f t="shared" si="3647"/>
        <v>0</v>
      </c>
      <c r="EA258" s="415">
        <f t="shared" si="3648"/>
        <v>1</v>
      </c>
      <c r="EB258" s="415">
        <f t="shared" si="3649"/>
        <v>0</v>
      </c>
      <c r="EC258" s="415">
        <f t="shared" si="3650"/>
        <v>0</v>
      </c>
      <c r="ED258" s="415">
        <f t="shared" si="3651"/>
        <v>1</v>
      </c>
      <c r="EE258" s="415">
        <f t="shared" si="3652"/>
        <v>0</v>
      </c>
      <c r="EF258" s="415">
        <f t="shared" si="3653"/>
        <v>0</v>
      </c>
      <c r="EG258" s="415">
        <f t="shared" si="3654"/>
        <v>1</v>
      </c>
      <c r="EH258" s="415">
        <f t="shared" si="3655"/>
        <v>0</v>
      </c>
      <c r="EI258" s="415">
        <f t="shared" si="3656"/>
        <v>0</v>
      </c>
      <c r="EJ258" s="415">
        <f t="shared" si="3657"/>
        <v>1</v>
      </c>
      <c r="EK258" s="415">
        <f t="shared" si="3658"/>
        <v>0</v>
      </c>
      <c r="EL258" s="415">
        <f t="shared" si="3659"/>
        <v>0</v>
      </c>
      <c r="EM258" s="415">
        <f t="shared" si="3660"/>
        <v>1</v>
      </c>
      <c r="EN258" s="415">
        <f t="shared" si="3661"/>
        <v>0</v>
      </c>
      <c r="EO258" s="415">
        <f t="shared" si="3662"/>
        <v>0</v>
      </c>
      <c r="EP258" s="415">
        <f t="shared" si="3663"/>
        <v>1</v>
      </c>
      <c r="EQ258" s="415">
        <f t="shared" si="3664"/>
        <v>0</v>
      </c>
      <c r="ER258" s="415">
        <f t="shared" si="3665"/>
        <v>0</v>
      </c>
      <c r="ES258" s="415">
        <f t="shared" si="3666"/>
        <v>1</v>
      </c>
      <c r="ET258" s="415">
        <f t="shared" si="3667"/>
        <v>0</v>
      </c>
      <c r="EU258" s="415">
        <f t="shared" si="3668"/>
        <v>0</v>
      </c>
      <c r="EV258" s="415">
        <f t="shared" si="3669"/>
        <v>1</v>
      </c>
      <c r="EW258" s="415">
        <f t="shared" si="3670"/>
        <v>0</v>
      </c>
      <c r="EX258" s="415">
        <f t="shared" si="3671"/>
        <v>0</v>
      </c>
      <c r="EY258" s="415">
        <f t="shared" si="3672"/>
        <v>1</v>
      </c>
      <c r="EZ258" s="415">
        <f t="shared" si="3673"/>
        <v>0</v>
      </c>
      <c r="FA258" s="415">
        <f t="shared" si="3674"/>
        <v>0</v>
      </c>
      <c r="FB258" s="415">
        <f t="shared" si="3675"/>
        <v>1</v>
      </c>
      <c r="FC258" s="415">
        <f t="shared" si="3676"/>
        <v>0</v>
      </c>
      <c r="FD258" s="415">
        <f t="shared" si="3677"/>
        <v>0</v>
      </c>
      <c r="FE258" s="416"/>
      <c r="FF258" s="413"/>
      <c r="FG258" s="413"/>
      <c r="FH258" s="413"/>
      <c r="FI258" s="413"/>
      <c r="FJ258" s="413"/>
      <c r="FK258" s="413"/>
      <c r="FL258" s="413"/>
      <c r="FM258" s="413"/>
      <c r="FN258" s="413"/>
      <c r="FO258" s="413"/>
      <c r="FP258" s="413"/>
      <c r="FQ258" s="413"/>
      <c r="FR258" s="413"/>
      <c r="FS258" s="413"/>
      <c r="FT258" s="413"/>
      <c r="FU258" s="413"/>
      <c r="FV258" s="413"/>
      <c r="FW258" s="413"/>
      <c r="FX258" s="413"/>
      <c r="FY258" s="413"/>
      <c r="FZ258" s="413"/>
      <c r="GA258" s="413"/>
      <c r="GB258" s="413"/>
      <c r="GC258" s="413"/>
      <c r="GD258" s="413"/>
      <c r="GE258" s="413"/>
      <c r="GF258" s="413"/>
      <c r="GG258" s="417"/>
      <c r="GH258" s="417"/>
      <c r="GI258" s="417"/>
      <c r="GJ258" s="417"/>
      <c r="GK258" s="417"/>
      <c r="GL258" s="417"/>
      <c r="GM258" s="417"/>
      <c r="GN258" s="417"/>
      <c r="GO258" s="417"/>
      <c r="GP258" s="417"/>
      <c r="GQ258" s="417"/>
      <c r="GR258" s="417"/>
      <c r="GS258" s="417"/>
      <c r="GT258" s="417"/>
      <c r="GU258" s="417"/>
      <c r="GV258" s="417"/>
      <c r="GW258" s="417"/>
      <c r="GX258" s="417"/>
      <c r="GY258" s="417"/>
      <c r="GZ258" s="417"/>
      <c r="HA258" s="417"/>
      <c r="HB258" s="417"/>
      <c r="HC258" s="417"/>
    </row>
    <row r="259" spans="1:211" s="347" customFormat="1" ht="15" customHeight="1" thickTop="1" x14ac:dyDescent="0.2">
      <c r="A259" s="192">
        <f>SWDATA!O244</f>
        <v>0</v>
      </c>
      <c r="B259" s="192">
        <f>SWDATA!M244</f>
        <v>0</v>
      </c>
      <c r="C259" s="201">
        <f>IF(AND(SWDATA!M244=1,SWDATA!Q244="promotions"),SWDATA!P244,0)</f>
        <v>0</v>
      </c>
      <c r="D259" s="200">
        <f>ROW(SWDATA!M244)</f>
        <v>244</v>
      </c>
      <c r="E259" s="202">
        <f t="shared" si="3678"/>
        <v>0</v>
      </c>
      <c r="F259" s="203">
        <f t="shared" si="3086"/>
        <v>1</v>
      </c>
      <c r="G259" s="192" t="str">
        <f t="shared" si="3087"/>
        <v/>
      </c>
      <c r="H259" s="311"/>
      <c r="I259" s="382"/>
      <c r="J259" s="237">
        <f t="shared" si="3088"/>
        <v>0</v>
      </c>
      <c r="K259" s="238" t="str">
        <f t="shared" si="3089"/>
        <v/>
      </c>
      <c r="L259" s="338"/>
      <c r="M259" s="340"/>
      <c r="N259" s="335" t="str">
        <f>IF(LEN(SWDATA!F244)=0,"",IF(LEN(SWDATA!G244)=0,"",IF($O$12="ID",MID(SWDATA!G244,FIND("|",SWDATA!G244)+1,FIND("~~",SWDATA!G244)-FIND("|",SWDATA!G244)-1),IF($O$12="Desc",RIGHT(SWDATA!G244,LEN(SWDATA!G244)-FIND("~~",SWDATA!G244)-1),RIGHT(SWDATA!G244,LEN(SWDATA!G244)-FIND("|",SWDATA!G244))))))</f>
        <v/>
      </c>
      <c r="O259" s="239" t="str">
        <f>IF(LEN(SWDATA!G244)=0,"",IF(LEN(SWDATA!H244)=0,"",IF($O$12="ID",MID(SWDATA!H244,FIND("|",SWDATA!H244)+1,FIND("~~",SWDATA!H244)-FIND("|",SWDATA!H244)-1),IF($O$12="Desc",RIGHT(SWDATA!H244,LEN(SWDATA!H244)-FIND("~~",SWDATA!H244)-1),RIGHT(SWDATA!H244,LEN(SWDATA!H244)-FIND("|",SWDATA!H244))))))</f>
        <v/>
      </c>
      <c r="P259" s="252" t="str">
        <f>IF(LEN(SWDATA!C244)=0,"",SWDATA!C244)</f>
        <v/>
      </c>
      <c r="Q259" s="310" t="str">
        <f t="shared" si="3049"/>
        <v/>
      </c>
      <c r="R259" s="223" t="s">
        <v>261</v>
      </c>
      <c r="S259" s="224" t="s">
        <v>485</v>
      </c>
      <c r="T259" s="224"/>
      <c r="U259" s="263" t="s">
        <v>583</v>
      </c>
      <c r="V259" s="205" t="s">
        <v>221</v>
      </c>
      <c r="W259" s="265">
        <f>IF(OR(Is_Loading,LEN($A259)=0),"",SWDATA!P244)</f>
        <v>0</v>
      </c>
      <c r="X259" s="266">
        <f>IF(OR(Is_Loading,LEN($A259)=0),"",SWDATA!Q244)</f>
        <v>0</v>
      </c>
      <c r="Y259" s="266">
        <f>IF(OR(Is_Loading,LEN($A259)=0),"",SWDATA!R244)</f>
        <v>0</v>
      </c>
      <c r="Z259" s="265" t="str">
        <f t="shared" ref="Z259" si="3681">IF($A259=0,"",CHOOSE($F259,SUM(W259:Y259),SUM(W259:Y259)/3,Y259))</f>
        <v/>
      </c>
      <c r="AA259" s="265">
        <f>IF(OR(Is_Loading,LEN($A259)=0),"",SWDATA!T244)</f>
        <v>0</v>
      </c>
      <c r="AB259" s="266">
        <f>IF(OR(Is_Loading,LEN($A259)=0),"",SWDATA!U244)</f>
        <v>0</v>
      </c>
      <c r="AC259" s="266">
        <f>IF(OR(Is_Loading,LEN($A259)=0),"",SWDATA!V244)</f>
        <v>0</v>
      </c>
      <c r="AD259" s="265" t="str">
        <f t="shared" si="3091"/>
        <v/>
      </c>
      <c r="AE259" s="265">
        <f>IF(OR(Is_Loading,LEN($A259)=0),"",SWDATA!X244)</f>
        <v>0</v>
      </c>
      <c r="AF259" s="266">
        <f>IF(OR(Is_Loading,LEN($A259)=0),"",SWDATA!Y244)</f>
        <v>0</v>
      </c>
      <c r="AG259" s="266">
        <f>IF(OR(Is_Loading,LEN($A259)=0),"",SWDATA!Z244)</f>
        <v>0</v>
      </c>
      <c r="AH259" s="265" t="str">
        <f t="shared" si="3092"/>
        <v/>
      </c>
      <c r="AI259" s="265">
        <f>IF(OR(Is_Loading,LEN($A259)=0),"",SWDATA!AB244)</f>
        <v>0</v>
      </c>
      <c r="AJ259" s="266">
        <f>IF(OR(Is_Loading,LEN($A259)=0),"",SWDATA!AC244)</f>
        <v>0</v>
      </c>
      <c r="AK259" s="266">
        <f>IF(OR(Is_Loading,LEN($A259)=0),"",SWDATA!AD244)</f>
        <v>0</v>
      </c>
      <c r="AL259" s="265" t="str">
        <f t="shared" si="3093"/>
        <v/>
      </c>
      <c r="AM259" s="265">
        <f>IF(OR(Is_Loading,LEN($A259)=0),"",SWDATA!AF244)</f>
        <v>0</v>
      </c>
      <c r="AN259" s="266">
        <f>IF(OR(Is_Loading,LEN($A259)=0),"",SWDATA!AG244)</f>
        <v>0</v>
      </c>
      <c r="AO259" s="320">
        <f>IF(OR(Is_Loading,LEN($A259)=0),"",SWDATA!AH244)</f>
        <v>0</v>
      </c>
      <c r="AP259" s="317" t="str">
        <f t="shared" si="3094"/>
        <v/>
      </c>
      <c r="AQ259" s="265">
        <f>IF(OR(Is_Loading,LEN($A259)=0),"",SWDATA!AJ244)</f>
        <v>0</v>
      </c>
      <c r="AR259" s="266">
        <f>IF(OR(Is_Loading,LEN($A259)=0),"",SWDATA!AK244)</f>
        <v>0</v>
      </c>
      <c r="AS259" s="266">
        <f>IF(OR(Is_Loading,LEN($A259)=0),"",SWDATA!AL244)</f>
        <v>0</v>
      </c>
      <c r="AT259" s="265" t="str">
        <f t="shared" si="3095"/>
        <v/>
      </c>
      <c r="AU259" s="265">
        <f>IF(OR(Is_Loading,LEN($A259)=0),"",SWDATA!AN244)</f>
        <v>0</v>
      </c>
      <c r="AV259" s="266">
        <f>IF(OR(Is_Loading,LEN($A259)=0),"",SWDATA!AO244)</f>
        <v>0</v>
      </c>
      <c r="AW259" s="266">
        <f>IF(OR(Is_Loading,LEN($A259)=0),"",SWDATA!AP244)</f>
        <v>0</v>
      </c>
      <c r="AX259" s="265" t="str">
        <f t="shared" si="3096"/>
        <v/>
      </c>
      <c r="AY259" s="265">
        <f>IF(OR(Is_Loading,LEN($A259)=0),"",SWDATA!AR244)</f>
        <v>0</v>
      </c>
      <c r="AZ259" s="266">
        <f>IF(OR(Is_Loading,LEN($A259)=0),"",SWDATA!AS244)</f>
        <v>0</v>
      </c>
      <c r="BA259" s="266">
        <f>IF(OR(Is_Loading,LEN($A259)=0),"",SWDATA!AT244)</f>
        <v>0</v>
      </c>
      <c r="BB259" s="265" t="str">
        <f t="shared" si="3097"/>
        <v/>
      </c>
      <c r="BC259" s="265">
        <f>IF(OR(Is_Loading,LEN($A259)=0),"",SWDATA!AV244)</f>
        <v>0</v>
      </c>
      <c r="BD259" s="266">
        <f>IF(OR(Is_Loading,LEN($A259)=0),"",SWDATA!AW244)</f>
        <v>0</v>
      </c>
      <c r="BE259" s="320">
        <f>IF(OR(Is_Loading,LEN($A259)=0),"",SWDATA!AX244)</f>
        <v>0</v>
      </c>
      <c r="BF259" s="317" t="str">
        <f t="shared" si="3098"/>
        <v/>
      </c>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s="201"/>
      <c r="CO259" s="201"/>
      <c r="CP259" s="201"/>
      <c r="CQ259" s="201"/>
      <c r="CR259" s="201"/>
      <c r="CS259" s="201"/>
      <c r="CT259" s="201"/>
      <c r="CU259" s="201"/>
      <c r="CV259" s="201"/>
      <c r="CW259" s="201"/>
      <c r="CX259" s="201"/>
      <c r="CY259" s="201"/>
      <c r="CZ259" s="201"/>
      <c r="DA259" s="201"/>
      <c r="DB259" s="201"/>
      <c r="DC259" s="201"/>
      <c r="DD259" s="201"/>
      <c r="DE259" s="201"/>
      <c r="DF259" s="201"/>
      <c r="DG259" s="201"/>
      <c r="DH259" s="201"/>
      <c r="DI259" s="201"/>
      <c r="DJ259" s="201"/>
      <c r="DK259" s="201"/>
      <c r="DL259" s="201"/>
      <c r="DM259" s="201"/>
      <c r="DN259" s="201"/>
      <c r="DO259" s="374"/>
      <c r="DP259" s="374"/>
      <c r="DQ259" s="374"/>
      <c r="DR259" s="374"/>
      <c r="DS259" s="361"/>
      <c r="DT259" s="375"/>
      <c r="DU259" s="364"/>
      <c r="DV259" s="364"/>
      <c r="DW259" s="364"/>
      <c r="DX259" s="364"/>
      <c r="DY259" s="364"/>
      <c r="DZ259" s="364"/>
      <c r="EA259" s="364"/>
      <c r="EB259" s="364"/>
      <c r="EC259" s="364"/>
      <c r="ED259" s="364"/>
      <c r="EE259" s="364"/>
      <c r="EF259" s="364"/>
      <c r="EG259" s="364"/>
      <c r="EH259" s="364"/>
      <c r="EI259" s="364"/>
      <c r="EJ259" s="364"/>
      <c r="EK259" s="364"/>
      <c r="EL259" s="364"/>
      <c r="EM259" s="364"/>
      <c r="EN259" s="364"/>
      <c r="EO259" s="364"/>
      <c r="EP259" s="364"/>
      <c r="EQ259" s="364"/>
      <c r="ER259" s="364"/>
      <c r="ES259" s="364"/>
      <c r="ET259" s="364"/>
      <c r="EU259" s="364"/>
      <c r="EV259" s="364"/>
      <c r="EW259" s="364"/>
      <c r="EX259" s="364"/>
      <c r="EY259" s="364"/>
      <c r="EZ259" s="364"/>
      <c r="FA259" s="364"/>
      <c r="FB259" s="364"/>
      <c r="FC259" s="364"/>
      <c r="FD259" s="364"/>
      <c r="FE259" s="377"/>
      <c r="FF259" s="361"/>
      <c r="FG259" s="361"/>
      <c r="FH259" s="361"/>
      <c r="FI259" s="361"/>
      <c r="FJ259" s="361"/>
      <c r="FK259" s="361"/>
      <c r="FL259" s="361"/>
      <c r="FM259" s="361"/>
      <c r="FN259" s="361"/>
      <c r="FO259" s="361"/>
      <c r="FP259" s="361"/>
      <c r="FQ259" s="361"/>
      <c r="FR259" s="361"/>
      <c r="FS259" s="361"/>
      <c r="FT259" s="361"/>
      <c r="FU259" s="361"/>
      <c r="FV259" s="361"/>
      <c r="FW259" s="361"/>
      <c r="FX259" s="361"/>
      <c r="FY259" s="361"/>
      <c r="FZ259" s="361"/>
      <c r="GA259" s="361"/>
      <c r="GB259" s="361"/>
      <c r="GC259" s="361"/>
      <c r="GD259" s="361"/>
      <c r="GE259" s="361"/>
      <c r="GF259" s="361"/>
      <c r="GG259" s="297"/>
      <c r="GH259" s="297"/>
      <c r="GI259" s="297"/>
      <c r="GJ259" s="297"/>
      <c r="GK259" s="297"/>
      <c r="GL259" s="297"/>
      <c r="GM259" s="297"/>
      <c r="GN259" s="297"/>
      <c r="GO259" s="297"/>
      <c r="GP259" s="297"/>
      <c r="GQ259" s="297"/>
      <c r="GR259" s="297"/>
      <c r="GS259" s="297"/>
      <c r="GT259" s="297"/>
      <c r="GU259" s="297"/>
      <c r="GV259" s="297"/>
      <c r="GW259" s="297"/>
      <c r="GX259" s="297"/>
      <c r="GY259" s="297"/>
      <c r="GZ259" s="297"/>
      <c r="HA259" s="297"/>
      <c r="HB259" s="297"/>
      <c r="HC259" s="297"/>
    </row>
    <row r="260" spans="1:211" s="347" customFormat="1" ht="15" customHeight="1" x14ac:dyDescent="0.2">
      <c r="A260" s="192">
        <f>SWDATA!O245</f>
        <v>0</v>
      </c>
      <c r="B260" s="192">
        <f>SWDATA!M245</f>
        <v>0</v>
      </c>
      <c r="C260" s="201">
        <f>IF(AND(SWDATA!M245=1,SWDATA!Q245="promotions"),SWDATA!P245,0)</f>
        <v>0</v>
      </c>
      <c r="D260" s="200">
        <f>ROW(SWDATA!M245)</f>
        <v>245</v>
      </c>
      <c r="E260" s="202">
        <f t="shared" si="3678"/>
        <v>0</v>
      </c>
      <c r="F260" s="203">
        <f t="shared" si="3086"/>
        <v>1</v>
      </c>
      <c r="G260" s="192" t="str">
        <f t="shared" si="3087"/>
        <v/>
      </c>
      <c r="H260" s="204"/>
      <c r="I260" s="382"/>
      <c r="J260" s="237">
        <f t="shared" si="3088"/>
        <v>0</v>
      </c>
      <c r="K260" s="238" t="str">
        <f t="shared" si="3089"/>
        <v/>
      </c>
      <c r="L260" s="338"/>
      <c r="M260" s="341"/>
      <c r="N260" s="336" t="str">
        <f>IF(LEN(SWDATA!F245)=0,"",N259)</f>
        <v/>
      </c>
      <c r="O260" s="295" t="str">
        <f>IF(LEN(SWDATA!G245)=0,"",O259)</f>
        <v/>
      </c>
      <c r="P260" s="296" t="str">
        <f>IF(LEN(SWDATA!C245)=0,"",SWDATA!C245)</f>
        <v/>
      </c>
      <c r="Q260" s="310" t="str">
        <f t="shared" si="3049"/>
        <v/>
      </c>
      <c r="R260" s="223" t="s">
        <v>261</v>
      </c>
      <c r="S260" s="224" t="s">
        <v>485</v>
      </c>
      <c r="T260" s="224"/>
      <c r="U260" s="264" t="s">
        <v>580</v>
      </c>
      <c r="V260" s="205" t="s">
        <v>221</v>
      </c>
      <c r="W260" s="265">
        <f>IF(OR(Is_Loading,LEN($A260)=0),"",SWDATA!P245)</f>
        <v>0</v>
      </c>
      <c r="X260" s="266">
        <f>IF(OR(Is_Loading,LEN($A260)=0),"",SWDATA!Q245)</f>
        <v>0</v>
      </c>
      <c r="Y260" s="266">
        <f>IF(OR(Is_Loading,LEN($A260)=0),"",SWDATA!R245)</f>
        <v>0</v>
      </c>
      <c r="Z260" s="265" t="str">
        <f t="shared" ref="Z260:Z261" si="3682">IF($A260=0,"",CHOOSE($F260,SUM(W260:Y260),SUM(W260:Y260)/3,Y260))</f>
        <v/>
      </c>
      <c r="AA260" s="265">
        <f>IF(OR(Is_Loading,LEN($A260)=0),"",SWDATA!T245)</f>
        <v>0</v>
      </c>
      <c r="AB260" s="266">
        <f>IF(OR(Is_Loading,LEN($A260)=0),"",SWDATA!U245)</f>
        <v>0</v>
      </c>
      <c r="AC260" s="266">
        <f>IF(OR(Is_Loading,LEN($A260)=0),"",SWDATA!V245)</f>
        <v>0</v>
      </c>
      <c r="AD260" s="265" t="str">
        <f t="shared" si="3091"/>
        <v/>
      </c>
      <c r="AE260" s="265">
        <f>IF(OR(Is_Loading,LEN($A260)=0),"",SWDATA!X245)</f>
        <v>0</v>
      </c>
      <c r="AF260" s="266">
        <f>IF(OR(Is_Loading,LEN($A260)=0),"",SWDATA!Y245)</f>
        <v>0</v>
      </c>
      <c r="AG260" s="266">
        <f>IF(OR(Is_Loading,LEN($A260)=0),"",SWDATA!Z245)</f>
        <v>0</v>
      </c>
      <c r="AH260" s="265" t="str">
        <f t="shared" si="3092"/>
        <v/>
      </c>
      <c r="AI260" s="265">
        <f>IF(OR(Is_Loading,LEN($A260)=0),"",SWDATA!AB245)</f>
        <v>0</v>
      </c>
      <c r="AJ260" s="266">
        <f>IF(OR(Is_Loading,LEN($A260)=0),"",SWDATA!AC245)</f>
        <v>0</v>
      </c>
      <c r="AK260" s="266">
        <f>IF(OR(Is_Loading,LEN($A260)=0),"",SWDATA!AD245)</f>
        <v>0</v>
      </c>
      <c r="AL260" s="265" t="str">
        <f t="shared" si="3093"/>
        <v/>
      </c>
      <c r="AM260" s="265">
        <f>IF(OR(Is_Loading,LEN($A260)=0),"",SWDATA!AF245)</f>
        <v>0</v>
      </c>
      <c r="AN260" s="266">
        <f>IF(OR(Is_Loading,LEN($A260)=0),"",SWDATA!AG245)</f>
        <v>0</v>
      </c>
      <c r="AO260" s="320">
        <f>IF(OR(Is_Loading,LEN($A260)=0),"",SWDATA!AH245)</f>
        <v>0</v>
      </c>
      <c r="AP260" s="317" t="str">
        <f t="shared" si="3094"/>
        <v/>
      </c>
      <c r="AQ260" s="265">
        <f>IF(OR(Is_Loading,LEN($A260)=0),"",SWDATA!AJ245)</f>
        <v>0</v>
      </c>
      <c r="AR260" s="266">
        <f>IF(OR(Is_Loading,LEN($A260)=0),"",SWDATA!AK245)</f>
        <v>0</v>
      </c>
      <c r="AS260" s="266">
        <f>IF(OR(Is_Loading,LEN($A260)=0),"",SWDATA!AL245)</f>
        <v>0</v>
      </c>
      <c r="AT260" s="265" t="str">
        <f t="shared" si="3095"/>
        <v/>
      </c>
      <c r="AU260" s="265">
        <f>IF(OR(Is_Loading,LEN($A260)=0),"",SWDATA!AN245)</f>
        <v>0</v>
      </c>
      <c r="AV260" s="266">
        <f>IF(OR(Is_Loading,LEN($A260)=0),"",SWDATA!AO245)</f>
        <v>0</v>
      </c>
      <c r="AW260" s="266">
        <f>IF(OR(Is_Loading,LEN($A260)=0),"",SWDATA!AP245)</f>
        <v>0</v>
      </c>
      <c r="AX260" s="265" t="str">
        <f t="shared" si="3096"/>
        <v/>
      </c>
      <c r="AY260" s="265">
        <f>IF(OR(Is_Loading,LEN($A260)=0),"",SWDATA!AR245)</f>
        <v>0</v>
      </c>
      <c r="AZ260" s="266">
        <f>IF(OR(Is_Loading,LEN($A260)=0),"",SWDATA!AS245)</f>
        <v>0</v>
      </c>
      <c r="BA260" s="266">
        <f>IF(OR(Is_Loading,LEN($A260)=0),"",SWDATA!AT245)</f>
        <v>0</v>
      </c>
      <c r="BB260" s="265" t="str">
        <f t="shared" si="3097"/>
        <v/>
      </c>
      <c r="BC260" s="265">
        <f>IF(OR(Is_Loading,LEN($A260)=0),"",SWDATA!AV245)</f>
        <v>0</v>
      </c>
      <c r="BD260" s="266">
        <f>IF(OR(Is_Loading,LEN($A260)=0),"",SWDATA!AW245)</f>
        <v>0</v>
      </c>
      <c r="BE260" s="320">
        <f>IF(OR(Is_Loading,LEN($A260)=0),"",SWDATA!AX245)</f>
        <v>0</v>
      </c>
      <c r="BF260" s="317" t="str">
        <f t="shared" si="3098"/>
        <v/>
      </c>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s="201"/>
      <c r="CO260" s="201"/>
      <c r="CP260" s="201"/>
      <c r="CQ260" s="201"/>
      <c r="CR260" s="201"/>
      <c r="CS260" s="201"/>
      <c r="CT260" s="201"/>
      <c r="CU260" s="201"/>
      <c r="CV260" s="201"/>
      <c r="CW260" s="201"/>
      <c r="CX260" s="201"/>
      <c r="CY260" s="201"/>
      <c r="CZ260" s="201"/>
      <c r="DA260" s="201"/>
      <c r="DB260" s="201"/>
      <c r="DC260" s="201"/>
      <c r="DD260" s="201"/>
      <c r="DE260" s="201"/>
      <c r="DF260" s="201"/>
      <c r="DG260" s="201"/>
      <c r="DH260" s="201"/>
      <c r="DI260" s="201"/>
      <c r="DJ260" s="201"/>
      <c r="DK260" s="201"/>
      <c r="DL260" s="201"/>
      <c r="DM260" s="201"/>
      <c r="DN260" s="201"/>
      <c r="DO260" s="374"/>
      <c r="DP260" s="374"/>
      <c r="DQ260" s="374"/>
      <c r="DR260" s="374"/>
      <c r="DS260" s="361"/>
      <c r="DT260" s="361"/>
      <c r="DU260" s="364">
        <f t="shared" ref="DU260" si="3683">COLUMN(W258)</f>
        <v>23</v>
      </c>
      <c r="DV260" s="364">
        <f t="shared" ref="DV260" si="3684">SUM(DU260)+DV261+1</f>
        <v>24</v>
      </c>
      <c r="DW260" s="364">
        <f t="shared" ref="DW260" si="3685">SUM(DV260)+DW261+1</f>
        <v>25</v>
      </c>
      <c r="DX260" s="364">
        <f t="shared" ref="DX260" si="3686">SUM(DW260)+DX261+1</f>
        <v>27</v>
      </c>
      <c r="DY260" s="364">
        <f t="shared" ref="DY260" si="3687">SUM(DX260)+DY261+1</f>
        <v>28</v>
      </c>
      <c r="DZ260" s="364">
        <f t="shared" ref="DZ260" si="3688">SUM(DY260)+DZ261+1</f>
        <v>29</v>
      </c>
      <c r="EA260" s="364">
        <f t="shared" ref="EA260" si="3689">SUM(DZ260)+EA261+1</f>
        <v>31</v>
      </c>
      <c r="EB260" s="364">
        <f t="shared" ref="EB260" si="3690">SUM(EA260)+EB261+1</f>
        <v>32</v>
      </c>
      <c r="EC260" s="364">
        <f t="shared" ref="EC260" si="3691">SUM(EB260)+EC261+1</f>
        <v>33</v>
      </c>
      <c r="ED260" s="364">
        <f t="shared" ref="ED260" si="3692">SUM(EC260)+ED261+1</f>
        <v>35</v>
      </c>
      <c r="EE260" s="364">
        <f t="shared" ref="EE260" si="3693">SUM(ED260)+EE261+1</f>
        <v>36</v>
      </c>
      <c r="EF260" s="364">
        <f t="shared" ref="EF260" si="3694">SUM(EE260)+EF261+1</f>
        <v>37</v>
      </c>
      <c r="EG260" s="364">
        <f t="shared" ref="EG260" si="3695">SUM(EF260)+EG261+1</f>
        <v>39</v>
      </c>
      <c r="EH260" s="364">
        <f t="shared" ref="EH260" si="3696">SUM(EG260)+EH261+1</f>
        <v>40</v>
      </c>
      <c r="EI260" s="364">
        <f t="shared" ref="EI260" si="3697">SUM(EH260)+EI261+1</f>
        <v>41</v>
      </c>
      <c r="EJ260" s="364">
        <f t="shared" ref="EJ260" si="3698">SUM(EI260)+EJ261+1</f>
        <v>43</v>
      </c>
      <c r="EK260" s="364">
        <f t="shared" ref="EK260" si="3699">SUM(EJ260)+EK261+1</f>
        <v>44</v>
      </c>
      <c r="EL260" s="364">
        <f t="shared" ref="EL260" si="3700">SUM(EK260)+EL261+1</f>
        <v>45</v>
      </c>
      <c r="EM260" s="364">
        <f t="shared" ref="EM260" si="3701">SUM(EL260)+EM261+1</f>
        <v>47</v>
      </c>
      <c r="EN260" s="364">
        <f t="shared" ref="EN260" si="3702">SUM(EM260)+EN261+1</f>
        <v>48</v>
      </c>
      <c r="EO260" s="364">
        <f t="shared" ref="EO260" si="3703">SUM(EN260)+EO261+1</f>
        <v>49</v>
      </c>
      <c r="EP260" s="364">
        <f t="shared" ref="EP260" si="3704">SUM(EO260)+EP261+1</f>
        <v>51</v>
      </c>
      <c r="EQ260" s="364">
        <f t="shared" ref="EQ260" si="3705">SUM(EP260)+EQ261+1</f>
        <v>52</v>
      </c>
      <c r="ER260" s="364">
        <f t="shared" ref="ER260" si="3706">SUM(EQ260)+ER261+1</f>
        <v>53</v>
      </c>
      <c r="ES260" s="364">
        <f t="shared" ref="ES260" si="3707">SUM(ER260)+ES261+1</f>
        <v>55</v>
      </c>
      <c r="ET260" s="364">
        <f t="shared" ref="ET260" si="3708">SUM(ES260)+ET261+1</f>
        <v>56</v>
      </c>
      <c r="EU260" s="364">
        <f t="shared" ref="EU260" si="3709">SUM(ET260)+EU261+1</f>
        <v>57</v>
      </c>
      <c r="EV260" s="364">
        <f t="shared" ref="EV260" si="3710">SUM(EU260)+EV261+1</f>
        <v>59</v>
      </c>
      <c r="EW260" s="364">
        <f t="shared" ref="EW260" si="3711">SUM(EV260)+EW261+1</f>
        <v>60</v>
      </c>
      <c r="EX260" s="364">
        <f t="shared" ref="EX260" si="3712">SUM(EW260)+EX261+1</f>
        <v>61</v>
      </c>
      <c r="EY260" s="364">
        <f t="shared" ref="EY260" si="3713">SUM(EX260)+EY261+1</f>
        <v>63</v>
      </c>
      <c r="EZ260" s="364">
        <f t="shared" ref="EZ260" si="3714">SUM(EY260)+EZ261+1</f>
        <v>64</v>
      </c>
      <c r="FA260" s="364">
        <f t="shared" ref="FA260" si="3715">SUM(EZ260)+FA261+1</f>
        <v>65</v>
      </c>
      <c r="FB260" s="364">
        <f t="shared" ref="FB260" si="3716">SUM(FA260)+FB261+1</f>
        <v>67</v>
      </c>
      <c r="FC260" s="364">
        <f t="shared" ref="FC260" si="3717">SUM(FB260)+FC261+1</f>
        <v>68</v>
      </c>
      <c r="FD260" s="364">
        <f t="shared" ref="FD260" si="3718">SUM(FC260)+FD261+1</f>
        <v>69</v>
      </c>
      <c r="FE260" s="361"/>
      <c r="FF260" s="361"/>
      <c r="FG260" s="361"/>
      <c r="FH260" s="361"/>
      <c r="FI260" s="361"/>
      <c r="FJ260" s="361"/>
      <c r="FK260" s="361"/>
      <c r="FL260" s="361"/>
      <c r="FM260" s="361"/>
      <c r="FN260" s="361"/>
      <c r="FO260" s="361"/>
      <c r="FP260" s="361"/>
      <c r="FQ260" s="361"/>
      <c r="FR260" s="361"/>
      <c r="FS260" s="361"/>
      <c r="FT260" s="361"/>
      <c r="FU260" s="361"/>
      <c r="FV260" s="361"/>
      <c r="FW260" s="361"/>
      <c r="FX260" s="361"/>
      <c r="FY260" s="361"/>
      <c r="FZ260" s="361"/>
      <c r="GA260" s="361"/>
      <c r="GB260" s="361"/>
      <c r="GC260" s="361"/>
      <c r="GD260" s="361"/>
      <c r="GE260" s="361"/>
      <c r="GF260" s="361"/>
      <c r="GG260" s="297"/>
      <c r="GH260" s="297"/>
      <c r="GI260" s="297"/>
      <c r="GJ260" s="297"/>
      <c r="GK260" s="297"/>
      <c r="GL260" s="297"/>
      <c r="GM260" s="297"/>
      <c r="GN260" s="297"/>
      <c r="GO260" s="297"/>
      <c r="GP260" s="297"/>
      <c r="GQ260" s="297"/>
      <c r="GR260" s="297"/>
      <c r="GS260" s="297"/>
      <c r="GT260" s="297"/>
      <c r="GU260" s="297"/>
      <c r="GV260" s="297"/>
      <c r="GW260" s="297"/>
      <c r="GX260" s="297"/>
      <c r="GY260" s="297"/>
      <c r="GZ260" s="297"/>
    </row>
    <row r="261" spans="1:211" s="347" customFormat="1" ht="15" customHeight="1" thickBot="1" x14ac:dyDescent="0.25">
      <c r="A261" s="192">
        <f>SWDATA!O246</f>
        <v>0</v>
      </c>
      <c r="B261" s="192">
        <f>SWDATA!M246</f>
        <v>0</v>
      </c>
      <c r="C261" s="201">
        <f>IF(AND(SWDATA!M246=1,SWDATA!Q246="promotions"),SWDATA!P246,0)</f>
        <v>0</v>
      </c>
      <c r="D261" s="200">
        <f>ROW(SWDATA!M246)</f>
        <v>246</v>
      </c>
      <c r="E261" s="202">
        <f ca="1">IF(AND(B261=1,UPPER(HLOOKUP(D261,'Metrics &amp; Attributes View'!$13:$31,19,0))="SBOM"),1,0)</f>
        <v>0</v>
      </c>
      <c r="F261" s="203">
        <f t="shared" si="3086"/>
        <v>1</v>
      </c>
      <c r="G261" s="192" t="str">
        <f t="shared" si="3087"/>
        <v/>
      </c>
      <c r="H261" s="204"/>
      <c r="I261" s="382"/>
      <c r="J261" s="237">
        <f t="shared" si="3088"/>
        <v>0</v>
      </c>
      <c r="K261" s="238" t="str">
        <f t="shared" si="3089"/>
        <v/>
      </c>
      <c r="L261" s="338"/>
      <c r="M261" s="342"/>
      <c r="N261" s="336" t="str">
        <f>IF(LEN(SWDATA!F246)=0,"",N260)</f>
        <v/>
      </c>
      <c r="O261" s="295" t="str">
        <f>IF(LEN(SWDATA!G246)=0,"",O260)</f>
        <v/>
      </c>
      <c r="P261" s="296" t="str">
        <f>IF(LEN(SWDATA!C246)=0,"",SWDATA!C246)</f>
        <v/>
      </c>
      <c r="Q261" s="310" t="str">
        <f t="shared" si="3049"/>
        <v/>
      </c>
      <c r="R261" s="223" t="s">
        <v>262</v>
      </c>
      <c r="S261" s="224" t="s">
        <v>579</v>
      </c>
      <c r="T261" s="224"/>
      <c r="U261" s="263" t="s">
        <v>591</v>
      </c>
      <c r="V261" s="205" t="s">
        <v>221</v>
      </c>
      <c r="W261" s="265">
        <f>IF(OR(Is_Loading,LEN($A261)=0),"",SWDATA!P246)</f>
        <v>0</v>
      </c>
      <c r="X261" s="266">
        <f>IF(OR(Is_Loading,LEN($A261)=0),"",SWDATA!Q246)</f>
        <v>0</v>
      </c>
      <c r="Y261" s="266">
        <f>IF(OR(Is_Loading,LEN($A261)=0),"",SWDATA!R246)</f>
        <v>0</v>
      </c>
      <c r="Z261" s="265" t="str">
        <f t="shared" si="3682"/>
        <v/>
      </c>
      <c r="AA261" s="265">
        <f>IF(OR(Is_Loading,LEN($A261)=0),"",SWDATA!T246)</f>
        <v>0</v>
      </c>
      <c r="AB261" s="266">
        <f>IF(OR(Is_Loading,LEN($A261)=0),"",SWDATA!U246)</f>
        <v>0</v>
      </c>
      <c r="AC261" s="266">
        <f>IF(OR(Is_Loading,LEN($A261)=0),"",SWDATA!V246)</f>
        <v>0</v>
      </c>
      <c r="AD261" s="265" t="str">
        <f t="shared" si="3091"/>
        <v/>
      </c>
      <c r="AE261" s="265">
        <f>IF(OR(Is_Loading,LEN($A261)=0),"",SWDATA!X246)</f>
        <v>0</v>
      </c>
      <c r="AF261" s="266">
        <f>IF(OR(Is_Loading,LEN($A261)=0),"",SWDATA!Y246)</f>
        <v>0</v>
      </c>
      <c r="AG261" s="266">
        <f>IF(OR(Is_Loading,LEN($A261)=0),"",SWDATA!Z246)</f>
        <v>0</v>
      </c>
      <c r="AH261" s="265" t="str">
        <f t="shared" si="3092"/>
        <v/>
      </c>
      <c r="AI261" s="265">
        <f>IF(OR(Is_Loading,LEN($A261)=0),"",SWDATA!AB246)</f>
        <v>0</v>
      </c>
      <c r="AJ261" s="266">
        <f>IF(OR(Is_Loading,LEN($A261)=0),"",SWDATA!AC246)</f>
        <v>0</v>
      </c>
      <c r="AK261" s="266">
        <f>IF(OR(Is_Loading,LEN($A261)=0),"",SWDATA!AD246)</f>
        <v>0</v>
      </c>
      <c r="AL261" s="265" t="str">
        <f t="shared" si="3093"/>
        <v/>
      </c>
      <c r="AM261" s="265">
        <f>IF(OR(Is_Loading,LEN($A261)=0),"",SWDATA!AF246)</f>
        <v>0</v>
      </c>
      <c r="AN261" s="266">
        <f>IF(OR(Is_Loading,LEN($A261)=0),"",SWDATA!AG246)</f>
        <v>0</v>
      </c>
      <c r="AO261" s="320">
        <f>IF(OR(Is_Loading,LEN($A261)=0),"",SWDATA!AH246)</f>
        <v>0</v>
      </c>
      <c r="AP261" s="317" t="str">
        <f t="shared" si="3094"/>
        <v/>
      </c>
      <c r="AQ261" s="265">
        <f>IF(OR(Is_Loading,LEN($A261)=0),"",SWDATA!AJ246)</f>
        <v>0</v>
      </c>
      <c r="AR261" s="266">
        <f>IF(OR(Is_Loading,LEN($A261)=0),"",SWDATA!AK246)</f>
        <v>0</v>
      </c>
      <c r="AS261" s="266">
        <f>IF(OR(Is_Loading,LEN($A261)=0),"",SWDATA!AL246)</f>
        <v>0</v>
      </c>
      <c r="AT261" s="265" t="str">
        <f t="shared" si="3095"/>
        <v/>
      </c>
      <c r="AU261" s="265">
        <f>IF(OR(Is_Loading,LEN($A261)=0),"",SWDATA!AN246)</f>
        <v>0</v>
      </c>
      <c r="AV261" s="266">
        <f>IF(OR(Is_Loading,LEN($A261)=0),"",SWDATA!AO246)</f>
        <v>0</v>
      </c>
      <c r="AW261" s="266">
        <f>IF(OR(Is_Loading,LEN($A261)=0),"",SWDATA!AP246)</f>
        <v>0</v>
      </c>
      <c r="AX261" s="265" t="str">
        <f t="shared" si="3096"/>
        <v/>
      </c>
      <c r="AY261" s="265">
        <f>IF(OR(Is_Loading,LEN($A261)=0),"",SWDATA!AR246)</f>
        <v>0</v>
      </c>
      <c r="AZ261" s="266">
        <f>IF(OR(Is_Loading,LEN($A261)=0),"",SWDATA!AS246)</f>
        <v>0</v>
      </c>
      <c r="BA261" s="266">
        <f>IF(OR(Is_Loading,LEN($A261)=0),"",SWDATA!AT246)</f>
        <v>0</v>
      </c>
      <c r="BB261" s="265" t="str">
        <f t="shared" si="3097"/>
        <v/>
      </c>
      <c r="BC261" s="265">
        <f>IF(OR(Is_Loading,LEN($A261)=0),"",SWDATA!AV246)</f>
        <v>0</v>
      </c>
      <c r="BD261" s="266">
        <f>IF(OR(Is_Loading,LEN($A261)=0),"",SWDATA!AW246)</f>
        <v>0</v>
      </c>
      <c r="BE261" s="320">
        <f>IF(OR(Is_Loading,LEN($A261)=0),"",SWDATA!AX246)</f>
        <v>0</v>
      </c>
      <c r="BF261" s="317" t="str">
        <f t="shared" si="3098"/>
        <v/>
      </c>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s="201"/>
      <c r="CO261" s="201"/>
      <c r="CP261" s="201"/>
      <c r="CQ261" s="201"/>
      <c r="CR261" s="201"/>
      <c r="CS261" s="201"/>
      <c r="CT261" s="201"/>
      <c r="CU261" s="201"/>
      <c r="CV261" s="201"/>
      <c r="CW261" s="201"/>
      <c r="CX261" s="201"/>
      <c r="CY261" s="201"/>
      <c r="CZ261" s="201"/>
      <c r="DA261" s="201"/>
      <c r="DB261" s="201"/>
      <c r="DC261" s="201"/>
      <c r="DD261" s="201"/>
      <c r="DE261" s="201"/>
      <c r="DF261" s="201"/>
      <c r="DG261" s="201"/>
      <c r="DH261" s="201"/>
      <c r="DI261" s="201"/>
      <c r="DJ261" s="201"/>
      <c r="DK261" s="201"/>
      <c r="DL261" s="201"/>
      <c r="DM261" s="201"/>
      <c r="DN261" s="201"/>
      <c r="DO261" s="374"/>
      <c r="DP261" s="374"/>
      <c r="DQ261" s="374"/>
      <c r="DR261" s="374"/>
      <c r="DS261" s="361"/>
      <c r="DT261" s="375"/>
      <c r="DU261" s="364"/>
      <c r="DV261" s="364"/>
      <c r="DW261" s="364"/>
      <c r="DX261" s="364">
        <v>1</v>
      </c>
      <c r="DY261" s="364">
        <f t="shared" ref="DY261:DY263" si="3719">DV261</f>
        <v>0</v>
      </c>
      <c r="DZ261" s="364">
        <f t="shared" ref="DZ261:DZ263" si="3720">DW261</f>
        <v>0</v>
      </c>
      <c r="EA261" s="364">
        <f t="shared" ref="EA261:EA263" si="3721">DX261</f>
        <v>1</v>
      </c>
      <c r="EB261" s="364">
        <f t="shared" ref="EB261:EB263" si="3722">DY261</f>
        <v>0</v>
      </c>
      <c r="EC261" s="364">
        <f t="shared" ref="EC261:EC263" si="3723">DZ261</f>
        <v>0</v>
      </c>
      <c r="ED261" s="364">
        <f t="shared" ref="ED261:ED263" si="3724">EA261</f>
        <v>1</v>
      </c>
      <c r="EE261" s="364">
        <f t="shared" ref="EE261:EE263" si="3725">EB261</f>
        <v>0</v>
      </c>
      <c r="EF261" s="364">
        <f t="shared" ref="EF261:EF263" si="3726">EC261</f>
        <v>0</v>
      </c>
      <c r="EG261" s="364">
        <f t="shared" ref="EG261:EG263" si="3727">ED261</f>
        <v>1</v>
      </c>
      <c r="EH261" s="364">
        <f t="shared" ref="EH261:EH263" si="3728">EE261</f>
        <v>0</v>
      </c>
      <c r="EI261" s="364">
        <f t="shared" ref="EI261:EI263" si="3729">EF261</f>
        <v>0</v>
      </c>
      <c r="EJ261" s="364">
        <f t="shared" ref="EJ261:EJ263" si="3730">EG261</f>
        <v>1</v>
      </c>
      <c r="EK261" s="364">
        <f t="shared" ref="EK261:EK263" si="3731">EH261</f>
        <v>0</v>
      </c>
      <c r="EL261" s="364">
        <f t="shared" ref="EL261:EL263" si="3732">EI261</f>
        <v>0</v>
      </c>
      <c r="EM261" s="364">
        <f t="shared" ref="EM261:EM263" si="3733">EJ261</f>
        <v>1</v>
      </c>
      <c r="EN261" s="364">
        <f t="shared" ref="EN261:EN263" si="3734">EK261</f>
        <v>0</v>
      </c>
      <c r="EO261" s="364">
        <f t="shared" ref="EO261:EO263" si="3735">EL261</f>
        <v>0</v>
      </c>
      <c r="EP261" s="364">
        <f t="shared" ref="EP261:EP263" si="3736">EM261</f>
        <v>1</v>
      </c>
      <c r="EQ261" s="364">
        <f t="shared" ref="EQ261:EQ263" si="3737">EN261</f>
        <v>0</v>
      </c>
      <c r="ER261" s="364">
        <f t="shared" ref="ER261:ER263" si="3738">EO261</f>
        <v>0</v>
      </c>
      <c r="ES261" s="364">
        <f t="shared" ref="ES261:ES263" si="3739">EP261</f>
        <v>1</v>
      </c>
      <c r="ET261" s="364">
        <f t="shared" ref="ET261:ET263" si="3740">EQ261</f>
        <v>0</v>
      </c>
      <c r="EU261" s="364">
        <f t="shared" ref="EU261:EU263" si="3741">ER261</f>
        <v>0</v>
      </c>
      <c r="EV261" s="364">
        <f t="shared" ref="EV261:EV263" si="3742">ES261</f>
        <v>1</v>
      </c>
      <c r="EW261" s="364">
        <f t="shared" ref="EW261:EW263" si="3743">ET261</f>
        <v>0</v>
      </c>
      <c r="EX261" s="364">
        <f t="shared" ref="EX261:EX263" si="3744">EU261</f>
        <v>0</v>
      </c>
      <c r="EY261" s="364">
        <f t="shared" ref="EY261:EY263" si="3745">EV261</f>
        <v>1</v>
      </c>
      <c r="EZ261" s="364">
        <f t="shared" ref="EZ261:EZ263" si="3746">EW261</f>
        <v>0</v>
      </c>
      <c r="FA261" s="364">
        <f t="shared" ref="FA261:FA263" si="3747">EX261</f>
        <v>0</v>
      </c>
      <c r="FB261" s="364">
        <f t="shared" ref="FB261:FB263" si="3748">EY261</f>
        <v>1</v>
      </c>
      <c r="FC261" s="364">
        <f t="shared" ref="FC261:FC263" si="3749">EZ261</f>
        <v>0</v>
      </c>
      <c r="FD261" s="364">
        <f t="shared" ref="FD261:FD263" si="3750">FA261</f>
        <v>0</v>
      </c>
      <c r="FE261" s="377"/>
      <c r="FF261" s="361"/>
      <c r="FG261" s="361"/>
      <c r="FH261" s="361"/>
      <c r="FI261" s="361"/>
      <c r="FJ261" s="361"/>
      <c r="FK261" s="361"/>
      <c r="FL261" s="361"/>
      <c r="FM261" s="361"/>
      <c r="FN261" s="361"/>
      <c r="FO261" s="361"/>
      <c r="FP261" s="361"/>
      <c r="FQ261" s="361"/>
      <c r="FR261" s="361"/>
      <c r="FS261" s="361"/>
      <c r="FT261" s="361"/>
      <c r="FU261" s="361"/>
      <c r="FV261" s="361"/>
      <c r="FW261" s="361"/>
      <c r="FX261" s="361"/>
      <c r="FY261" s="361"/>
      <c r="FZ261" s="361"/>
      <c r="GA261" s="361"/>
      <c r="GB261" s="361"/>
      <c r="GC261" s="361"/>
      <c r="GD261" s="361"/>
      <c r="GE261" s="361"/>
      <c r="GF261" s="361"/>
      <c r="GG261" s="297"/>
      <c r="GH261" s="297"/>
      <c r="GI261" s="297"/>
      <c r="GJ261" s="297"/>
      <c r="GK261" s="297"/>
      <c r="GL261" s="297"/>
      <c r="GM261" s="297"/>
      <c r="GN261" s="297"/>
      <c r="GO261" s="297"/>
      <c r="GP261" s="297"/>
      <c r="GQ261" s="297"/>
      <c r="GR261" s="297"/>
      <c r="GS261" s="297"/>
      <c r="GT261" s="297"/>
      <c r="GU261" s="297"/>
      <c r="GV261" s="297"/>
      <c r="GW261" s="297"/>
      <c r="GX261" s="297"/>
      <c r="GY261" s="297"/>
      <c r="GZ261" s="297"/>
      <c r="HA261" s="297"/>
      <c r="HB261" s="297"/>
      <c r="HC261" s="297"/>
    </row>
    <row r="262" spans="1:211" s="347" customFormat="1" ht="15" customHeight="1" thickTop="1" x14ac:dyDescent="0.2">
      <c r="A262" s="192">
        <f>SWDATA!O247</f>
        <v>0</v>
      </c>
      <c r="B262" s="192">
        <f>SWDATA!M247</f>
        <v>0</v>
      </c>
      <c r="C262" s="201">
        <f>IF(AND(SWDATA!M247=1,SWDATA!Q247="promotions"),SWDATA!P247,0)</f>
        <v>0</v>
      </c>
      <c r="D262" s="200">
        <f>ROW(SWDATA!M247)</f>
        <v>247</v>
      </c>
      <c r="E262" s="202">
        <f t="shared" ref="E262:E265" si="3751">B262</f>
        <v>0</v>
      </c>
      <c r="F262" s="203">
        <f t="shared" si="3086"/>
        <v>1</v>
      </c>
      <c r="G262" s="192" t="str">
        <f t="shared" si="3087"/>
        <v/>
      </c>
      <c r="H262" s="204"/>
      <c r="I262" s="382"/>
      <c r="J262" s="237">
        <f t="shared" si="3088"/>
        <v>0</v>
      </c>
      <c r="K262" s="238" t="str">
        <f t="shared" si="3089"/>
        <v/>
      </c>
      <c r="L262" s="338"/>
      <c r="M262" s="341"/>
      <c r="N262" s="336" t="str">
        <f>IF(LEN(SWDATA!F247)=0,"",N261)</f>
        <v/>
      </c>
      <c r="O262" s="295" t="str">
        <f>IF(LEN(SWDATA!G247)=0,"",O261)</f>
        <v/>
      </c>
      <c r="P262" s="296" t="str">
        <f>IF(LEN(SWDATA!C247)=0,"",SWDATA!C247)</f>
        <v/>
      </c>
      <c r="Q262" s="310" t="str">
        <f t="shared" si="3049"/>
        <v/>
      </c>
      <c r="R262" s="223" t="s">
        <v>261</v>
      </c>
      <c r="S262" s="224" t="s">
        <v>485</v>
      </c>
      <c r="T262" s="224"/>
      <c r="U262" s="264" t="s">
        <v>581</v>
      </c>
      <c r="V262" s="205" t="s">
        <v>221</v>
      </c>
      <c r="W262" s="265">
        <f>IF(OR(Is_Loading,LEN($A262)=0),"",SWDATA!P247)</f>
        <v>0</v>
      </c>
      <c r="X262" s="266">
        <f>IF(OR(Is_Loading,LEN($A262)=0),"",SWDATA!Q247)</f>
        <v>0</v>
      </c>
      <c r="Y262" s="266">
        <f>IF(OR(Is_Loading,LEN($A262)=0),"",SWDATA!R247)</f>
        <v>0</v>
      </c>
      <c r="Z262" s="265" t="str">
        <f t="shared" ref="Z262" si="3752">IF($A262=0,"",CHOOSE($F262,SUM(W262:Y262),SUM(W262:Y262)/3,Y262))</f>
        <v/>
      </c>
      <c r="AA262" s="265">
        <f>IF(OR(Is_Loading,LEN($A262)=0),"",SWDATA!T247)</f>
        <v>0</v>
      </c>
      <c r="AB262" s="266">
        <f>IF(OR(Is_Loading,LEN($A262)=0),"",SWDATA!U247)</f>
        <v>0</v>
      </c>
      <c r="AC262" s="266">
        <f>IF(OR(Is_Loading,LEN($A262)=0),"",SWDATA!V247)</f>
        <v>0</v>
      </c>
      <c r="AD262" s="265" t="str">
        <f t="shared" si="3091"/>
        <v/>
      </c>
      <c r="AE262" s="265">
        <f>IF(OR(Is_Loading,LEN($A262)=0),"",SWDATA!X247)</f>
        <v>0</v>
      </c>
      <c r="AF262" s="266">
        <f>IF(OR(Is_Loading,LEN($A262)=0),"",SWDATA!Y247)</f>
        <v>0</v>
      </c>
      <c r="AG262" s="266">
        <f>IF(OR(Is_Loading,LEN($A262)=0),"",SWDATA!Z247)</f>
        <v>0</v>
      </c>
      <c r="AH262" s="265" t="str">
        <f t="shared" si="3092"/>
        <v/>
      </c>
      <c r="AI262" s="265">
        <f>IF(OR(Is_Loading,LEN($A262)=0),"",SWDATA!AB247)</f>
        <v>0</v>
      </c>
      <c r="AJ262" s="266">
        <f>IF(OR(Is_Loading,LEN($A262)=0),"",SWDATA!AC247)</f>
        <v>0</v>
      </c>
      <c r="AK262" s="266">
        <f>IF(OR(Is_Loading,LEN($A262)=0),"",SWDATA!AD247)</f>
        <v>0</v>
      </c>
      <c r="AL262" s="265" t="str">
        <f t="shared" si="3093"/>
        <v/>
      </c>
      <c r="AM262" s="265">
        <f>IF(OR(Is_Loading,LEN($A262)=0),"",SWDATA!AF247)</f>
        <v>0</v>
      </c>
      <c r="AN262" s="266">
        <f>IF(OR(Is_Loading,LEN($A262)=0),"",SWDATA!AG247)</f>
        <v>0</v>
      </c>
      <c r="AO262" s="320">
        <f>IF(OR(Is_Loading,LEN($A262)=0),"",SWDATA!AH247)</f>
        <v>0</v>
      </c>
      <c r="AP262" s="317" t="str">
        <f t="shared" si="3094"/>
        <v/>
      </c>
      <c r="AQ262" s="265">
        <f>IF(OR(Is_Loading,LEN($A262)=0),"",SWDATA!AJ247)</f>
        <v>0</v>
      </c>
      <c r="AR262" s="266">
        <f>IF(OR(Is_Loading,LEN($A262)=0),"",SWDATA!AK247)</f>
        <v>0</v>
      </c>
      <c r="AS262" s="266">
        <f>IF(OR(Is_Loading,LEN($A262)=0),"",SWDATA!AL247)</f>
        <v>0</v>
      </c>
      <c r="AT262" s="265" t="str">
        <f t="shared" si="3095"/>
        <v/>
      </c>
      <c r="AU262" s="265">
        <f>IF(OR(Is_Loading,LEN($A262)=0),"",SWDATA!AN247)</f>
        <v>0</v>
      </c>
      <c r="AV262" s="266">
        <f>IF(OR(Is_Loading,LEN($A262)=0),"",SWDATA!AO247)</f>
        <v>0</v>
      </c>
      <c r="AW262" s="266">
        <f>IF(OR(Is_Loading,LEN($A262)=0),"",SWDATA!AP247)</f>
        <v>0</v>
      </c>
      <c r="AX262" s="265" t="str">
        <f t="shared" si="3096"/>
        <v/>
      </c>
      <c r="AY262" s="265">
        <f>IF(OR(Is_Loading,LEN($A262)=0),"",SWDATA!AR247)</f>
        <v>0</v>
      </c>
      <c r="AZ262" s="266">
        <f>IF(OR(Is_Loading,LEN($A262)=0),"",SWDATA!AS247)</f>
        <v>0</v>
      </c>
      <c r="BA262" s="266">
        <f>IF(OR(Is_Loading,LEN($A262)=0),"",SWDATA!AT247)</f>
        <v>0</v>
      </c>
      <c r="BB262" s="265" t="str">
        <f t="shared" si="3097"/>
        <v/>
      </c>
      <c r="BC262" s="265">
        <f>IF(OR(Is_Loading,LEN($A262)=0),"",SWDATA!AV247)</f>
        <v>0</v>
      </c>
      <c r="BD262" s="266">
        <f>IF(OR(Is_Loading,LEN($A262)=0),"",SWDATA!AW247)</f>
        <v>0</v>
      </c>
      <c r="BE262" s="320">
        <f>IF(OR(Is_Loading,LEN($A262)=0),"",SWDATA!AX247)</f>
        <v>0</v>
      </c>
      <c r="BF262" s="317" t="str">
        <f t="shared" si="3098"/>
        <v/>
      </c>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s="201"/>
      <c r="CO262" s="201"/>
      <c r="CP262" s="201"/>
      <c r="CQ262" s="201"/>
      <c r="CR262" s="201"/>
      <c r="CS262" s="201"/>
      <c r="CT262" s="201"/>
      <c r="CU262" s="201"/>
      <c r="CV262" s="201"/>
      <c r="CW262" s="201"/>
      <c r="CX262" s="201"/>
      <c r="CY262" s="201"/>
      <c r="CZ262" s="201"/>
      <c r="DA262" s="201"/>
      <c r="DB262" s="201"/>
      <c r="DC262" s="201"/>
      <c r="DD262" s="201"/>
      <c r="DE262" s="201"/>
      <c r="DF262" s="201"/>
      <c r="DG262" s="201"/>
      <c r="DH262" s="201"/>
      <c r="DI262" s="201"/>
      <c r="DJ262" s="201"/>
      <c r="DK262" s="201"/>
      <c r="DL262" s="201"/>
      <c r="DM262" s="201"/>
      <c r="DN262" s="201"/>
      <c r="DO262" s="374"/>
      <c r="DP262" s="374"/>
      <c r="DQ262" s="374"/>
      <c r="DR262" s="374"/>
      <c r="DS262" s="361"/>
      <c r="DT262" s="361"/>
      <c r="DU262" s="364"/>
      <c r="DV262" s="364"/>
      <c r="DW262" s="364"/>
      <c r="DX262" s="364">
        <v>1</v>
      </c>
      <c r="DY262" s="364">
        <f t="shared" si="3719"/>
        <v>0</v>
      </c>
      <c r="DZ262" s="364">
        <f t="shared" si="3720"/>
        <v>0</v>
      </c>
      <c r="EA262" s="364">
        <f t="shared" si="3721"/>
        <v>1</v>
      </c>
      <c r="EB262" s="364">
        <f t="shared" si="3722"/>
        <v>0</v>
      </c>
      <c r="EC262" s="364">
        <f t="shared" si="3723"/>
        <v>0</v>
      </c>
      <c r="ED262" s="364">
        <f t="shared" si="3724"/>
        <v>1</v>
      </c>
      <c r="EE262" s="364">
        <f t="shared" si="3725"/>
        <v>0</v>
      </c>
      <c r="EF262" s="364">
        <f t="shared" si="3726"/>
        <v>0</v>
      </c>
      <c r="EG262" s="364">
        <f t="shared" si="3727"/>
        <v>1</v>
      </c>
      <c r="EH262" s="364">
        <f t="shared" si="3728"/>
        <v>0</v>
      </c>
      <c r="EI262" s="364">
        <f t="shared" si="3729"/>
        <v>0</v>
      </c>
      <c r="EJ262" s="364">
        <f t="shared" si="3730"/>
        <v>1</v>
      </c>
      <c r="EK262" s="364">
        <f t="shared" si="3731"/>
        <v>0</v>
      </c>
      <c r="EL262" s="364">
        <f t="shared" si="3732"/>
        <v>0</v>
      </c>
      <c r="EM262" s="364">
        <f t="shared" si="3733"/>
        <v>1</v>
      </c>
      <c r="EN262" s="364">
        <f t="shared" si="3734"/>
        <v>0</v>
      </c>
      <c r="EO262" s="364">
        <f t="shared" si="3735"/>
        <v>0</v>
      </c>
      <c r="EP262" s="364">
        <f t="shared" si="3736"/>
        <v>1</v>
      </c>
      <c r="EQ262" s="364">
        <f t="shared" si="3737"/>
        <v>0</v>
      </c>
      <c r="ER262" s="364">
        <f t="shared" si="3738"/>
        <v>0</v>
      </c>
      <c r="ES262" s="364">
        <f t="shared" si="3739"/>
        <v>1</v>
      </c>
      <c r="ET262" s="364">
        <f t="shared" si="3740"/>
        <v>0</v>
      </c>
      <c r="EU262" s="364">
        <f t="shared" si="3741"/>
        <v>0</v>
      </c>
      <c r="EV262" s="364">
        <f t="shared" si="3742"/>
        <v>1</v>
      </c>
      <c r="EW262" s="364">
        <f t="shared" si="3743"/>
        <v>0</v>
      </c>
      <c r="EX262" s="364">
        <f t="shared" si="3744"/>
        <v>0</v>
      </c>
      <c r="EY262" s="364">
        <f t="shared" si="3745"/>
        <v>1</v>
      </c>
      <c r="EZ262" s="364">
        <f t="shared" si="3746"/>
        <v>0</v>
      </c>
      <c r="FA262" s="364">
        <f t="shared" si="3747"/>
        <v>0</v>
      </c>
      <c r="FB262" s="364">
        <f t="shared" si="3748"/>
        <v>1</v>
      </c>
      <c r="FC262" s="364">
        <f t="shared" si="3749"/>
        <v>0</v>
      </c>
      <c r="FD262" s="364">
        <f t="shared" si="3750"/>
        <v>0</v>
      </c>
      <c r="FE262" s="361"/>
      <c r="FF262" s="361"/>
      <c r="FG262" s="361"/>
      <c r="FH262" s="361"/>
      <c r="FI262" s="361"/>
      <c r="FJ262" s="361"/>
      <c r="FK262" s="361"/>
      <c r="FL262" s="361"/>
      <c r="FM262" s="361"/>
      <c r="FN262" s="361"/>
      <c r="FO262" s="361"/>
      <c r="FP262" s="361"/>
      <c r="FQ262" s="361"/>
      <c r="FR262" s="361"/>
      <c r="FS262" s="361"/>
      <c r="FT262" s="361"/>
      <c r="FU262" s="361"/>
      <c r="FV262" s="361"/>
      <c r="FW262" s="361"/>
      <c r="FX262" s="361"/>
      <c r="FY262" s="361"/>
      <c r="FZ262" s="361"/>
      <c r="GA262" s="361"/>
      <c r="GB262" s="361"/>
      <c r="GC262" s="361"/>
      <c r="GD262" s="361"/>
      <c r="GE262" s="361"/>
      <c r="GF262" s="361"/>
      <c r="GG262" s="297"/>
      <c r="GH262" s="297"/>
      <c r="GI262" s="297"/>
      <c r="GJ262" s="297"/>
      <c r="GK262" s="297"/>
      <c r="GL262" s="297"/>
      <c r="GM262" s="297"/>
      <c r="GN262" s="297"/>
      <c r="GO262" s="297"/>
      <c r="GP262" s="297"/>
      <c r="GQ262" s="297"/>
      <c r="GR262" s="297"/>
      <c r="GS262" s="297"/>
      <c r="GT262" s="297"/>
      <c r="GU262" s="297"/>
      <c r="GV262" s="297"/>
      <c r="GW262" s="297"/>
      <c r="GX262" s="297"/>
      <c r="GY262" s="297"/>
      <c r="GZ262" s="297"/>
    </row>
    <row r="263" spans="1:211" s="390" customFormat="1" ht="15" customHeight="1" thickBot="1" x14ac:dyDescent="0.25">
      <c r="A263" s="389">
        <f>SWDATA!O248</f>
        <v>0</v>
      </c>
      <c r="B263" s="389">
        <f>SWDATA!M248</f>
        <v>0</v>
      </c>
      <c r="C263" s="390">
        <f>IF(AND(SWDATA!M248=1,SWDATA!Q248="promotions"),SWDATA!P248,0)</f>
        <v>0</v>
      </c>
      <c r="D263" s="391">
        <f>ROW(SWDATA!M248)</f>
        <v>248</v>
      </c>
      <c r="E263" s="392">
        <f t="shared" si="3751"/>
        <v>0</v>
      </c>
      <c r="F263" s="393">
        <f t="shared" si="3086"/>
        <v>1</v>
      </c>
      <c r="G263" s="389" t="str">
        <f t="shared" si="3087"/>
        <v/>
      </c>
      <c r="H263" s="394"/>
      <c r="I263" s="395"/>
      <c r="J263" s="396">
        <f t="shared" si="3088"/>
        <v>0</v>
      </c>
      <c r="K263" s="397" t="str">
        <f t="shared" si="3089"/>
        <v/>
      </c>
      <c r="L263" s="398"/>
      <c r="M263" s="399"/>
      <c r="N263" s="400" t="str">
        <f>IF(LEN(SWDATA!F248)=0,"",N262)</f>
        <v/>
      </c>
      <c r="O263" s="401" t="str">
        <f>IF(LEN(SWDATA!G248)=0,"",O262)</f>
        <v/>
      </c>
      <c r="P263" s="402" t="str">
        <f>IF(LEN(SWDATA!C248)=0,"",SWDATA!C248)</f>
        <v/>
      </c>
      <c r="Q263" s="403" t="str">
        <f t="shared" si="3049"/>
        <v/>
      </c>
      <c r="R263" s="404" t="s">
        <v>261</v>
      </c>
      <c r="S263" s="405" t="s">
        <v>485</v>
      </c>
      <c r="T263" s="405"/>
      <c r="U263" s="406" t="s">
        <v>590</v>
      </c>
      <c r="V263" s="407" t="s">
        <v>221</v>
      </c>
      <c r="W263" s="408">
        <f>IF(OR(Is_Loading,LEN($A263)=0),"",SWDATA!P248)</f>
        <v>0</v>
      </c>
      <c r="X263" s="409">
        <f>IF(OR(Is_Loading,LEN($A263)=0),"",SWDATA!Q248)</f>
        <v>0</v>
      </c>
      <c r="Y263" s="409">
        <f>IF(OR(Is_Loading,LEN($A263)=0),"",SWDATA!R248)</f>
        <v>0</v>
      </c>
      <c r="Z263" s="408" t="str">
        <f t="shared" ref="Z263" si="3753">IF($A263=0,"",CHOOSE($F263,SUM(W263:Y263),SUM(W263:Y263)/3,Y263))</f>
        <v/>
      </c>
      <c r="AA263" s="408">
        <f>IF(OR(Is_Loading,LEN($A263)=0),"",SWDATA!T248)</f>
        <v>0</v>
      </c>
      <c r="AB263" s="409">
        <f>IF(OR(Is_Loading,LEN($A263)=0),"",SWDATA!U248)</f>
        <v>0</v>
      </c>
      <c r="AC263" s="409">
        <f>IF(OR(Is_Loading,LEN($A263)=0),"",SWDATA!V248)</f>
        <v>0</v>
      </c>
      <c r="AD263" s="408" t="str">
        <f t="shared" si="3091"/>
        <v/>
      </c>
      <c r="AE263" s="408">
        <f>IF(OR(Is_Loading,LEN($A263)=0),"",SWDATA!X248)</f>
        <v>0</v>
      </c>
      <c r="AF263" s="409">
        <f>IF(OR(Is_Loading,LEN($A263)=0),"",SWDATA!Y248)</f>
        <v>0</v>
      </c>
      <c r="AG263" s="409">
        <f>IF(OR(Is_Loading,LEN($A263)=0),"",SWDATA!Z248)</f>
        <v>0</v>
      </c>
      <c r="AH263" s="408" t="str">
        <f t="shared" si="3092"/>
        <v/>
      </c>
      <c r="AI263" s="408">
        <f>IF(OR(Is_Loading,LEN($A263)=0),"",SWDATA!AB248)</f>
        <v>0</v>
      </c>
      <c r="AJ263" s="409">
        <f>IF(OR(Is_Loading,LEN($A263)=0),"",SWDATA!AC248)</f>
        <v>0</v>
      </c>
      <c r="AK263" s="409">
        <f>IF(OR(Is_Loading,LEN($A263)=0),"",SWDATA!AD248)</f>
        <v>0</v>
      </c>
      <c r="AL263" s="408" t="str">
        <f t="shared" si="3093"/>
        <v/>
      </c>
      <c r="AM263" s="408">
        <f>IF(OR(Is_Loading,LEN($A263)=0),"",SWDATA!AF248)</f>
        <v>0</v>
      </c>
      <c r="AN263" s="409">
        <f>IF(OR(Is_Loading,LEN($A263)=0),"",SWDATA!AG248)</f>
        <v>0</v>
      </c>
      <c r="AO263" s="410">
        <f>IF(OR(Is_Loading,LEN($A263)=0),"",SWDATA!AH248)</f>
        <v>0</v>
      </c>
      <c r="AP263" s="411" t="str">
        <f t="shared" si="3094"/>
        <v/>
      </c>
      <c r="AQ263" s="408">
        <f>IF(OR(Is_Loading,LEN($A263)=0),"",SWDATA!AJ248)</f>
        <v>0</v>
      </c>
      <c r="AR263" s="409">
        <f>IF(OR(Is_Loading,LEN($A263)=0),"",SWDATA!AK248)</f>
        <v>0</v>
      </c>
      <c r="AS263" s="409">
        <f>IF(OR(Is_Loading,LEN($A263)=0),"",SWDATA!AL248)</f>
        <v>0</v>
      </c>
      <c r="AT263" s="408" t="str">
        <f t="shared" si="3095"/>
        <v/>
      </c>
      <c r="AU263" s="408">
        <f>IF(OR(Is_Loading,LEN($A263)=0),"",SWDATA!AN248)</f>
        <v>0</v>
      </c>
      <c r="AV263" s="409">
        <f>IF(OR(Is_Loading,LEN($A263)=0),"",SWDATA!AO248)</f>
        <v>0</v>
      </c>
      <c r="AW263" s="409">
        <f>IF(OR(Is_Loading,LEN($A263)=0),"",SWDATA!AP248)</f>
        <v>0</v>
      </c>
      <c r="AX263" s="408" t="str">
        <f t="shared" si="3096"/>
        <v/>
      </c>
      <c r="AY263" s="408">
        <f>IF(OR(Is_Loading,LEN($A263)=0),"",SWDATA!AR248)</f>
        <v>0</v>
      </c>
      <c r="AZ263" s="409">
        <f>IF(OR(Is_Loading,LEN($A263)=0),"",SWDATA!AS248)</f>
        <v>0</v>
      </c>
      <c r="BA263" s="409">
        <f>IF(OR(Is_Loading,LEN($A263)=0),"",SWDATA!AT248)</f>
        <v>0</v>
      </c>
      <c r="BB263" s="408" t="str">
        <f t="shared" si="3097"/>
        <v/>
      </c>
      <c r="BC263" s="408">
        <f>IF(OR(Is_Loading,LEN($A263)=0),"",SWDATA!AV248)</f>
        <v>0</v>
      </c>
      <c r="BD263" s="409">
        <f>IF(OR(Is_Loading,LEN($A263)=0),"",SWDATA!AW248)</f>
        <v>0</v>
      </c>
      <c r="BE263" s="410">
        <f>IF(OR(Is_Loading,LEN($A263)=0),"",SWDATA!AX248)</f>
        <v>0</v>
      </c>
      <c r="BF263" s="411" t="str">
        <f t="shared" si="3098"/>
        <v/>
      </c>
      <c r="BG263" s="412"/>
      <c r="BH263" s="412"/>
      <c r="BI263" s="412"/>
      <c r="BJ263" s="412"/>
      <c r="BK263" s="412"/>
      <c r="BL263" s="412"/>
      <c r="BM263" s="412"/>
      <c r="BN263" s="412"/>
      <c r="BO263" s="412"/>
      <c r="BP263" s="412"/>
      <c r="BQ263" s="412"/>
      <c r="BR263" s="412"/>
      <c r="BS263" s="412"/>
      <c r="BT263" s="412"/>
      <c r="BU263" s="412"/>
      <c r="BV263" s="412"/>
      <c r="BW263" s="412"/>
      <c r="BX263" s="412"/>
      <c r="BY263" s="412"/>
      <c r="BZ263" s="412"/>
      <c r="CA263" s="412"/>
      <c r="CB263" s="412"/>
      <c r="CC263" s="412"/>
      <c r="CD263" s="412"/>
      <c r="CE263" s="412"/>
      <c r="CF263" s="412"/>
      <c r="CG263" s="412"/>
      <c r="CH263" s="412"/>
      <c r="CI263" s="412"/>
      <c r="CJ263" s="412"/>
      <c r="CK263" s="412"/>
      <c r="CL263" s="412"/>
      <c r="CM263" s="412"/>
      <c r="DO263" s="395"/>
      <c r="DP263" s="395"/>
      <c r="DQ263" s="395"/>
      <c r="DR263" s="395"/>
      <c r="DS263" s="413"/>
      <c r="DT263" s="414"/>
      <c r="DU263" s="415"/>
      <c r="DV263" s="415"/>
      <c r="DW263" s="415"/>
      <c r="DX263" s="415">
        <v>1</v>
      </c>
      <c r="DY263" s="415">
        <f t="shared" si="3719"/>
        <v>0</v>
      </c>
      <c r="DZ263" s="415">
        <f t="shared" si="3720"/>
        <v>0</v>
      </c>
      <c r="EA263" s="415">
        <f t="shared" si="3721"/>
        <v>1</v>
      </c>
      <c r="EB263" s="415">
        <f t="shared" si="3722"/>
        <v>0</v>
      </c>
      <c r="EC263" s="415">
        <f t="shared" si="3723"/>
        <v>0</v>
      </c>
      <c r="ED263" s="415">
        <f t="shared" si="3724"/>
        <v>1</v>
      </c>
      <c r="EE263" s="415">
        <f t="shared" si="3725"/>
        <v>0</v>
      </c>
      <c r="EF263" s="415">
        <f t="shared" si="3726"/>
        <v>0</v>
      </c>
      <c r="EG263" s="415">
        <f t="shared" si="3727"/>
        <v>1</v>
      </c>
      <c r="EH263" s="415">
        <f t="shared" si="3728"/>
        <v>0</v>
      </c>
      <c r="EI263" s="415">
        <f t="shared" si="3729"/>
        <v>0</v>
      </c>
      <c r="EJ263" s="415">
        <f t="shared" si="3730"/>
        <v>1</v>
      </c>
      <c r="EK263" s="415">
        <f t="shared" si="3731"/>
        <v>0</v>
      </c>
      <c r="EL263" s="415">
        <f t="shared" si="3732"/>
        <v>0</v>
      </c>
      <c r="EM263" s="415">
        <f t="shared" si="3733"/>
        <v>1</v>
      </c>
      <c r="EN263" s="415">
        <f t="shared" si="3734"/>
        <v>0</v>
      </c>
      <c r="EO263" s="415">
        <f t="shared" si="3735"/>
        <v>0</v>
      </c>
      <c r="EP263" s="415">
        <f t="shared" si="3736"/>
        <v>1</v>
      </c>
      <c r="EQ263" s="415">
        <f t="shared" si="3737"/>
        <v>0</v>
      </c>
      <c r="ER263" s="415">
        <f t="shared" si="3738"/>
        <v>0</v>
      </c>
      <c r="ES263" s="415">
        <f t="shared" si="3739"/>
        <v>1</v>
      </c>
      <c r="ET263" s="415">
        <f t="shared" si="3740"/>
        <v>0</v>
      </c>
      <c r="EU263" s="415">
        <f t="shared" si="3741"/>
        <v>0</v>
      </c>
      <c r="EV263" s="415">
        <f t="shared" si="3742"/>
        <v>1</v>
      </c>
      <c r="EW263" s="415">
        <f t="shared" si="3743"/>
        <v>0</v>
      </c>
      <c r="EX263" s="415">
        <f t="shared" si="3744"/>
        <v>0</v>
      </c>
      <c r="EY263" s="415">
        <f t="shared" si="3745"/>
        <v>1</v>
      </c>
      <c r="EZ263" s="415">
        <f t="shared" si="3746"/>
        <v>0</v>
      </c>
      <c r="FA263" s="415">
        <f t="shared" si="3747"/>
        <v>0</v>
      </c>
      <c r="FB263" s="415">
        <f t="shared" si="3748"/>
        <v>1</v>
      </c>
      <c r="FC263" s="415">
        <f t="shared" si="3749"/>
        <v>0</v>
      </c>
      <c r="FD263" s="415">
        <f t="shared" si="3750"/>
        <v>0</v>
      </c>
      <c r="FE263" s="416"/>
      <c r="FF263" s="413"/>
      <c r="FG263" s="413"/>
      <c r="FH263" s="413"/>
      <c r="FI263" s="413"/>
      <c r="FJ263" s="413"/>
      <c r="FK263" s="413"/>
      <c r="FL263" s="413"/>
      <c r="FM263" s="413"/>
      <c r="FN263" s="413"/>
      <c r="FO263" s="413"/>
      <c r="FP263" s="413"/>
      <c r="FQ263" s="413"/>
      <c r="FR263" s="413"/>
      <c r="FS263" s="413"/>
      <c r="FT263" s="413"/>
      <c r="FU263" s="413"/>
      <c r="FV263" s="413"/>
      <c r="FW263" s="413"/>
      <c r="FX263" s="413"/>
      <c r="FY263" s="413"/>
      <c r="FZ263" s="413"/>
      <c r="GA263" s="413"/>
      <c r="GB263" s="413"/>
      <c r="GC263" s="413"/>
      <c r="GD263" s="413"/>
      <c r="GE263" s="413"/>
      <c r="GF263" s="413"/>
      <c r="GG263" s="417"/>
      <c r="GH263" s="417"/>
      <c r="GI263" s="417"/>
      <c r="GJ263" s="417"/>
      <c r="GK263" s="417"/>
      <c r="GL263" s="417"/>
      <c r="GM263" s="417"/>
      <c r="GN263" s="417"/>
      <c r="GO263" s="417"/>
      <c r="GP263" s="417"/>
      <c r="GQ263" s="417"/>
      <c r="GR263" s="417"/>
      <c r="GS263" s="417"/>
      <c r="GT263" s="417"/>
      <c r="GU263" s="417"/>
      <c r="GV263" s="417"/>
      <c r="GW263" s="417"/>
      <c r="GX263" s="417"/>
      <c r="GY263" s="417"/>
      <c r="GZ263" s="417"/>
      <c r="HA263" s="417"/>
      <c r="HB263" s="417"/>
      <c r="HC263" s="417"/>
    </row>
    <row r="264" spans="1:211" s="347" customFormat="1" ht="15" customHeight="1" thickTop="1" x14ac:dyDescent="0.2">
      <c r="A264" s="192">
        <f>SWDATA!O249</f>
        <v>0</v>
      </c>
      <c r="B264" s="192">
        <f>SWDATA!M249</f>
        <v>0</v>
      </c>
      <c r="C264" s="201">
        <f>IF(AND(SWDATA!M249=1,SWDATA!Q249="promotions"),SWDATA!P249,0)</f>
        <v>0</v>
      </c>
      <c r="D264" s="200">
        <f>ROW(SWDATA!M249)</f>
        <v>249</v>
      </c>
      <c r="E264" s="202">
        <f t="shared" si="3751"/>
        <v>0</v>
      </c>
      <c r="F264" s="203">
        <f t="shared" si="3086"/>
        <v>1</v>
      </c>
      <c r="G264" s="192" t="str">
        <f t="shared" si="3087"/>
        <v/>
      </c>
      <c r="H264" s="311"/>
      <c r="I264" s="382"/>
      <c r="J264" s="237">
        <f t="shared" si="3088"/>
        <v>0</v>
      </c>
      <c r="K264" s="238" t="str">
        <f t="shared" si="3089"/>
        <v/>
      </c>
      <c r="L264" s="338"/>
      <c r="M264" s="340"/>
      <c r="N264" s="335" t="str">
        <f>IF(LEN(SWDATA!F249)=0,"",IF(LEN(SWDATA!G249)=0,"",IF($O$12="ID",MID(SWDATA!G249,FIND("|",SWDATA!G249)+1,FIND("~~",SWDATA!G249)-FIND("|",SWDATA!G249)-1),IF($O$12="Desc",RIGHT(SWDATA!G249,LEN(SWDATA!G249)-FIND("~~",SWDATA!G249)-1),RIGHT(SWDATA!G249,LEN(SWDATA!G249)-FIND("|",SWDATA!G249))))))</f>
        <v/>
      </c>
      <c r="O264" s="239" t="str">
        <f>IF(LEN(SWDATA!G249)=0,"",IF(LEN(SWDATA!H249)=0,"",IF($O$12="ID",MID(SWDATA!H249,FIND("|",SWDATA!H249)+1,FIND("~~",SWDATA!H249)-FIND("|",SWDATA!H249)-1),IF($O$12="Desc",RIGHT(SWDATA!H249,LEN(SWDATA!H249)-FIND("~~",SWDATA!H249)-1),RIGHT(SWDATA!H249,LEN(SWDATA!H249)-FIND("|",SWDATA!H249))))))</f>
        <v/>
      </c>
      <c r="P264" s="252" t="str">
        <f>IF(LEN(SWDATA!C249)=0,"",SWDATA!C249)</f>
        <v/>
      </c>
      <c r="Q264" s="310" t="str">
        <f t="shared" si="3049"/>
        <v/>
      </c>
      <c r="R264" s="223" t="s">
        <v>261</v>
      </c>
      <c r="S264" s="224" t="s">
        <v>485</v>
      </c>
      <c r="T264" s="224"/>
      <c r="U264" s="263" t="s">
        <v>583</v>
      </c>
      <c r="V264" s="205" t="s">
        <v>221</v>
      </c>
      <c r="W264" s="265">
        <f>IF(OR(Is_Loading,LEN($A264)=0),"",SWDATA!P249)</f>
        <v>0</v>
      </c>
      <c r="X264" s="266">
        <f>IF(OR(Is_Loading,LEN($A264)=0),"",SWDATA!Q249)</f>
        <v>0</v>
      </c>
      <c r="Y264" s="266">
        <f>IF(OR(Is_Loading,LEN($A264)=0),"",SWDATA!R249)</f>
        <v>0</v>
      </c>
      <c r="Z264" s="265" t="str">
        <f t="shared" ref="Z264" si="3754">IF($A264=0,"",CHOOSE($F264,SUM(W264:Y264),SUM(W264:Y264)/3,Y264))</f>
        <v/>
      </c>
      <c r="AA264" s="265">
        <f>IF(OR(Is_Loading,LEN($A264)=0),"",SWDATA!T249)</f>
        <v>0</v>
      </c>
      <c r="AB264" s="266">
        <f>IF(OR(Is_Loading,LEN($A264)=0),"",SWDATA!U249)</f>
        <v>0</v>
      </c>
      <c r="AC264" s="266">
        <f>IF(OR(Is_Loading,LEN($A264)=0),"",SWDATA!V249)</f>
        <v>0</v>
      </c>
      <c r="AD264" s="265" t="str">
        <f t="shared" si="3091"/>
        <v/>
      </c>
      <c r="AE264" s="265">
        <f>IF(OR(Is_Loading,LEN($A264)=0),"",SWDATA!X249)</f>
        <v>0</v>
      </c>
      <c r="AF264" s="266">
        <f>IF(OR(Is_Loading,LEN($A264)=0),"",SWDATA!Y249)</f>
        <v>0</v>
      </c>
      <c r="AG264" s="266">
        <f>IF(OR(Is_Loading,LEN($A264)=0),"",SWDATA!Z249)</f>
        <v>0</v>
      </c>
      <c r="AH264" s="265" t="str">
        <f t="shared" si="3092"/>
        <v/>
      </c>
      <c r="AI264" s="265">
        <f>IF(OR(Is_Loading,LEN($A264)=0),"",SWDATA!AB249)</f>
        <v>0</v>
      </c>
      <c r="AJ264" s="266">
        <f>IF(OR(Is_Loading,LEN($A264)=0),"",SWDATA!AC249)</f>
        <v>0</v>
      </c>
      <c r="AK264" s="266">
        <f>IF(OR(Is_Loading,LEN($A264)=0),"",SWDATA!AD249)</f>
        <v>0</v>
      </c>
      <c r="AL264" s="265" t="str">
        <f t="shared" si="3093"/>
        <v/>
      </c>
      <c r="AM264" s="265">
        <f>IF(OR(Is_Loading,LEN($A264)=0),"",SWDATA!AF249)</f>
        <v>0</v>
      </c>
      <c r="AN264" s="266">
        <f>IF(OR(Is_Loading,LEN($A264)=0),"",SWDATA!AG249)</f>
        <v>0</v>
      </c>
      <c r="AO264" s="320">
        <f>IF(OR(Is_Loading,LEN($A264)=0),"",SWDATA!AH249)</f>
        <v>0</v>
      </c>
      <c r="AP264" s="317" t="str">
        <f t="shared" si="3094"/>
        <v/>
      </c>
      <c r="AQ264" s="265">
        <f>IF(OR(Is_Loading,LEN($A264)=0),"",SWDATA!AJ249)</f>
        <v>0</v>
      </c>
      <c r="AR264" s="266">
        <f>IF(OR(Is_Loading,LEN($A264)=0),"",SWDATA!AK249)</f>
        <v>0</v>
      </c>
      <c r="AS264" s="266">
        <f>IF(OR(Is_Loading,LEN($A264)=0),"",SWDATA!AL249)</f>
        <v>0</v>
      </c>
      <c r="AT264" s="265" t="str">
        <f t="shared" si="3095"/>
        <v/>
      </c>
      <c r="AU264" s="265">
        <f>IF(OR(Is_Loading,LEN($A264)=0),"",SWDATA!AN249)</f>
        <v>0</v>
      </c>
      <c r="AV264" s="266">
        <f>IF(OR(Is_Loading,LEN($A264)=0),"",SWDATA!AO249)</f>
        <v>0</v>
      </c>
      <c r="AW264" s="266">
        <f>IF(OR(Is_Loading,LEN($A264)=0),"",SWDATA!AP249)</f>
        <v>0</v>
      </c>
      <c r="AX264" s="265" t="str">
        <f t="shared" si="3096"/>
        <v/>
      </c>
      <c r="AY264" s="265">
        <f>IF(OR(Is_Loading,LEN($A264)=0),"",SWDATA!AR249)</f>
        <v>0</v>
      </c>
      <c r="AZ264" s="266">
        <f>IF(OR(Is_Loading,LEN($A264)=0),"",SWDATA!AS249)</f>
        <v>0</v>
      </c>
      <c r="BA264" s="266">
        <f>IF(OR(Is_Loading,LEN($A264)=0),"",SWDATA!AT249)</f>
        <v>0</v>
      </c>
      <c r="BB264" s="265" t="str">
        <f t="shared" si="3097"/>
        <v/>
      </c>
      <c r="BC264" s="265">
        <f>IF(OR(Is_Loading,LEN($A264)=0),"",SWDATA!AV249)</f>
        <v>0</v>
      </c>
      <c r="BD264" s="266">
        <f>IF(OR(Is_Loading,LEN($A264)=0),"",SWDATA!AW249)</f>
        <v>0</v>
      </c>
      <c r="BE264" s="320">
        <f>IF(OR(Is_Loading,LEN($A264)=0),"",SWDATA!AX249)</f>
        <v>0</v>
      </c>
      <c r="BF264" s="317" t="str">
        <f t="shared" si="3098"/>
        <v/>
      </c>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s="201"/>
      <c r="CO264" s="201"/>
      <c r="CP264" s="201"/>
      <c r="CQ264" s="201"/>
      <c r="CR264" s="201"/>
      <c r="CS264" s="201"/>
      <c r="CT264" s="201"/>
      <c r="CU264" s="201"/>
      <c r="CV264" s="201"/>
      <c r="CW264" s="201"/>
      <c r="CX264" s="201"/>
      <c r="CY264" s="201"/>
      <c r="CZ264" s="201"/>
      <c r="DA264" s="201"/>
      <c r="DB264" s="201"/>
      <c r="DC264" s="201"/>
      <c r="DD264" s="201"/>
      <c r="DE264" s="201"/>
      <c r="DF264" s="201"/>
      <c r="DG264" s="201"/>
      <c r="DH264" s="201"/>
      <c r="DI264" s="201"/>
      <c r="DJ264" s="201"/>
      <c r="DK264" s="201"/>
      <c r="DL264" s="201"/>
      <c r="DM264" s="201"/>
      <c r="DN264" s="201"/>
      <c r="DO264" s="374"/>
      <c r="DP264" s="374"/>
      <c r="DQ264" s="374"/>
      <c r="DR264" s="374"/>
      <c r="DS264" s="361"/>
      <c r="DT264" s="375"/>
      <c r="DU264" s="364"/>
      <c r="DV264" s="364"/>
      <c r="DW264" s="364"/>
      <c r="DX264" s="364"/>
      <c r="DY264" s="364"/>
      <c r="DZ264" s="364"/>
      <c r="EA264" s="364"/>
      <c r="EB264" s="364"/>
      <c r="EC264" s="364"/>
      <c r="ED264" s="364"/>
      <c r="EE264" s="364"/>
      <c r="EF264" s="364"/>
      <c r="EG264" s="364"/>
      <c r="EH264" s="364"/>
      <c r="EI264" s="364"/>
      <c r="EJ264" s="364"/>
      <c r="EK264" s="364"/>
      <c r="EL264" s="364"/>
      <c r="EM264" s="364"/>
      <c r="EN264" s="364"/>
      <c r="EO264" s="364"/>
      <c r="EP264" s="364"/>
      <c r="EQ264" s="364"/>
      <c r="ER264" s="364"/>
      <c r="ES264" s="364"/>
      <c r="ET264" s="364"/>
      <c r="EU264" s="364"/>
      <c r="EV264" s="364"/>
      <c r="EW264" s="364"/>
      <c r="EX264" s="364"/>
      <c r="EY264" s="364"/>
      <c r="EZ264" s="364"/>
      <c r="FA264" s="364"/>
      <c r="FB264" s="364"/>
      <c r="FC264" s="364"/>
      <c r="FD264" s="364"/>
      <c r="FE264" s="377"/>
      <c r="FF264" s="361"/>
      <c r="FG264" s="361"/>
      <c r="FH264" s="361"/>
      <c r="FI264" s="361"/>
      <c r="FJ264" s="361"/>
      <c r="FK264" s="361"/>
      <c r="FL264" s="361"/>
      <c r="FM264" s="361"/>
      <c r="FN264" s="361"/>
      <c r="FO264" s="361"/>
      <c r="FP264" s="361"/>
      <c r="FQ264" s="361"/>
      <c r="FR264" s="361"/>
      <c r="FS264" s="361"/>
      <c r="FT264" s="361"/>
      <c r="FU264" s="361"/>
      <c r="FV264" s="361"/>
      <c r="FW264" s="361"/>
      <c r="FX264" s="361"/>
      <c r="FY264" s="361"/>
      <c r="FZ264" s="361"/>
      <c r="GA264" s="361"/>
      <c r="GB264" s="361"/>
      <c r="GC264" s="361"/>
      <c r="GD264" s="361"/>
      <c r="GE264" s="361"/>
      <c r="GF264" s="361"/>
      <c r="GG264" s="297"/>
      <c r="GH264" s="297"/>
      <c r="GI264" s="297"/>
      <c r="GJ264" s="297"/>
      <c r="GK264" s="297"/>
      <c r="GL264" s="297"/>
      <c r="GM264" s="297"/>
      <c r="GN264" s="297"/>
      <c r="GO264" s="297"/>
      <c r="GP264" s="297"/>
      <c r="GQ264" s="297"/>
      <c r="GR264" s="297"/>
      <c r="GS264" s="297"/>
      <c r="GT264" s="297"/>
      <c r="GU264" s="297"/>
      <c r="GV264" s="297"/>
      <c r="GW264" s="297"/>
      <c r="GX264" s="297"/>
      <c r="GY264" s="297"/>
      <c r="GZ264" s="297"/>
      <c r="HA264" s="297"/>
      <c r="HB264" s="297"/>
      <c r="HC264" s="297"/>
    </row>
    <row r="265" spans="1:211" s="347" customFormat="1" ht="15" customHeight="1" x14ac:dyDescent="0.2">
      <c r="A265" s="192">
        <f>SWDATA!O250</f>
        <v>0</v>
      </c>
      <c r="B265" s="192">
        <f>SWDATA!M250</f>
        <v>0</v>
      </c>
      <c r="C265" s="201">
        <f>IF(AND(SWDATA!M250=1,SWDATA!Q250="promotions"),SWDATA!P250,0)</f>
        <v>0</v>
      </c>
      <c r="D265" s="200">
        <f>ROW(SWDATA!M250)</f>
        <v>250</v>
      </c>
      <c r="E265" s="202">
        <f t="shared" si="3751"/>
        <v>0</v>
      </c>
      <c r="F265" s="203">
        <f t="shared" si="3086"/>
        <v>1</v>
      </c>
      <c r="G265" s="192" t="str">
        <f t="shared" si="3087"/>
        <v/>
      </c>
      <c r="H265" s="204"/>
      <c r="I265" s="382"/>
      <c r="J265" s="237">
        <f t="shared" si="3088"/>
        <v>0</v>
      </c>
      <c r="K265" s="238" t="str">
        <f t="shared" si="3089"/>
        <v/>
      </c>
      <c r="L265" s="338"/>
      <c r="M265" s="341"/>
      <c r="N265" s="336" t="str">
        <f>IF(LEN(SWDATA!F250)=0,"",N264)</f>
        <v/>
      </c>
      <c r="O265" s="295" t="str">
        <f>IF(LEN(SWDATA!G250)=0,"",O264)</f>
        <v/>
      </c>
      <c r="P265" s="296" t="str">
        <f>IF(LEN(SWDATA!C250)=0,"",SWDATA!C250)</f>
        <v/>
      </c>
      <c r="Q265" s="310" t="str">
        <f t="shared" si="3049"/>
        <v/>
      </c>
      <c r="R265" s="223" t="s">
        <v>261</v>
      </c>
      <c r="S265" s="224" t="s">
        <v>485</v>
      </c>
      <c r="T265" s="224"/>
      <c r="U265" s="264" t="s">
        <v>580</v>
      </c>
      <c r="V265" s="205" t="s">
        <v>221</v>
      </c>
      <c r="W265" s="265">
        <f>IF(OR(Is_Loading,LEN($A265)=0),"",SWDATA!P250)</f>
        <v>0</v>
      </c>
      <c r="X265" s="266">
        <f>IF(OR(Is_Loading,LEN($A265)=0),"",SWDATA!Q250)</f>
        <v>0</v>
      </c>
      <c r="Y265" s="266">
        <f>IF(OR(Is_Loading,LEN($A265)=0),"",SWDATA!R250)</f>
        <v>0</v>
      </c>
      <c r="Z265" s="265" t="str">
        <f t="shared" ref="Z265:Z266" si="3755">IF($A265=0,"",CHOOSE($F265,SUM(W265:Y265),SUM(W265:Y265)/3,Y265))</f>
        <v/>
      </c>
      <c r="AA265" s="265">
        <f>IF(OR(Is_Loading,LEN($A265)=0),"",SWDATA!T250)</f>
        <v>0</v>
      </c>
      <c r="AB265" s="266">
        <f>IF(OR(Is_Loading,LEN($A265)=0),"",SWDATA!U250)</f>
        <v>0</v>
      </c>
      <c r="AC265" s="266">
        <f>IF(OR(Is_Loading,LEN($A265)=0),"",SWDATA!V250)</f>
        <v>0</v>
      </c>
      <c r="AD265" s="265" t="str">
        <f t="shared" si="3091"/>
        <v/>
      </c>
      <c r="AE265" s="265">
        <f>IF(OR(Is_Loading,LEN($A265)=0),"",SWDATA!X250)</f>
        <v>0</v>
      </c>
      <c r="AF265" s="266">
        <f>IF(OR(Is_Loading,LEN($A265)=0),"",SWDATA!Y250)</f>
        <v>0</v>
      </c>
      <c r="AG265" s="266">
        <f>IF(OR(Is_Loading,LEN($A265)=0),"",SWDATA!Z250)</f>
        <v>0</v>
      </c>
      <c r="AH265" s="265" t="str">
        <f t="shared" si="3092"/>
        <v/>
      </c>
      <c r="AI265" s="265">
        <f>IF(OR(Is_Loading,LEN($A265)=0),"",SWDATA!AB250)</f>
        <v>0</v>
      </c>
      <c r="AJ265" s="266">
        <f>IF(OR(Is_Loading,LEN($A265)=0),"",SWDATA!AC250)</f>
        <v>0</v>
      </c>
      <c r="AK265" s="266">
        <f>IF(OR(Is_Loading,LEN($A265)=0),"",SWDATA!AD250)</f>
        <v>0</v>
      </c>
      <c r="AL265" s="265" t="str">
        <f t="shared" si="3093"/>
        <v/>
      </c>
      <c r="AM265" s="265">
        <f>IF(OR(Is_Loading,LEN($A265)=0),"",SWDATA!AF250)</f>
        <v>0</v>
      </c>
      <c r="AN265" s="266">
        <f>IF(OR(Is_Loading,LEN($A265)=0),"",SWDATA!AG250)</f>
        <v>0</v>
      </c>
      <c r="AO265" s="320">
        <f>IF(OR(Is_Loading,LEN($A265)=0),"",SWDATA!AH250)</f>
        <v>0</v>
      </c>
      <c r="AP265" s="317" t="str">
        <f t="shared" si="3094"/>
        <v/>
      </c>
      <c r="AQ265" s="265">
        <f>IF(OR(Is_Loading,LEN($A265)=0),"",SWDATA!AJ250)</f>
        <v>0</v>
      </c>
      <c r="AR265" s="266">
        <f>IF(OR(Is_Loading,LEN($A265)=0),"",SWDATA!AK250)</f>
        <v>0</v>
      </c>
      <c r="AS265" s="266">
        <f>IF(OR(Is_Loading,LEN($A265)=0),"",SWDATA!AL250)</f>
        <v>0</v>
      </c>
      <c r="AT265" s="265" t="str">
        <f t="shared" si="3095"/>
        <v/>
      </c>
      <c r="AU265" s="265">
        <f>IF(OR(Is_Loading,LEN($A265)=0),"",SWDATA!AN250)</f>
        <v>0</v>
      </c>
      <c r="AV265" s="266">
        <f>IF(OR(Is_Loading,LEN($A265)=0),"",SWDATA!AO250)</f>
        <v>0</v>
      </c>
      <c r="AW265" s="266">
        <f>IF(OR(Is_Loading,LEN($A265)=0),"",SWDATA!AP250)</f>
        <v>0</v>
      </c>
      <c r="AX265" s="265" t="str">
        <f t="shared" si="3096"/>
        <v/>
      </c>
      <c r="AY265" s="265">
        <f>IF(OR(Is_Loading,LEN($A265)=0),"",SWDATA!AR250)</f>
        <v>0</v>
      </c>
      <c r="AZ265" s="266">
        <f>IF(OR(Is_Loading,LEN($A265)=0),"",SWDATA!AS250)</f>
        <v>0</v>
      </c>
      <c r="BA265" s="266">
        <f>IF(OR(Is_Loading,LEN($A265)=0),"",SWDATA!AT250)</f>
        <v>0</v>
      </c>
      <c r="BB265" s="265" t="str">
        <f t="shared" si="3097"/>
        <v/>
      </c>
      <c r="BC265" s="265">
        <f>IF(OR(Is_Loading,LEN($A265)=0),"",SWDATA!AV250)</f>
        <v>0</v>
      </c>
      <c r="BD265" s="266">
        <f>IF(OR(Is_Loading,LEN($A265)=0),"",SWDATA!AW250)</f>
        <v>0</v>
      </c>
      <c r="BE265" s="320">
        <f>IF(OR(Is_Loading,LEN($A265)=0),"",SWDATA!AX250)</f>
        <v>0</v>
      </c>
      <c r="BF265" s="317" t="str">
        <f t="shared" si="3098"/>
        <v/>
      </c>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s="201"/>
      <c r="CO265" s="201"/>
      <c r="CP265" s="201"/>
      <c r="CQ265" s="201"/>
      <c r="CR265" s="201"/>
      <c r="CS265" s="201"/>
      <c r="CT265" s="201"/>
      <c r="CU265" s="201"/>
      <c r="CV265" s="201"/>
      <c r="CW265" s="201"/>
      <c r="CX265" s="201"/>
      <c r="CY265" s="201"/>
      <c r="CZ265" s="201"/>
      <c r="DA265" s="201"/>
      <c r="DB265" s="201"/>
      <c r="DC265" s="201"/>
      <c r="DD265" s="201"/>
      <c r="DE265" s="201"/>
      <c r="DF265" s="201"/>
      <c r="DG265" s="201"/>
      <c r="DH265" s="201"/>
      <c r="DI265" s="201"/>
      <c r="DJ265" s="201"/>
      <c r="DK265" s="201"/>
      <c r="DL265" s="201"/>
      <c r="DM265" s="201"/>
      <c r="DN265" s="201"/>
      <c r="DO265" s="374"/>
      <c r="DP265" s="374"/>
      <c r="DQ265" s="374"/>
      <c r="DR265" s="374"/>
      <c r="DS265" s="361"/>
      <c r="DT265" s="361"/>
      <c r="DU265" s="364">
        <f t="shared" ref="DU265" si="3756">COLUMN(W263)</f>
        <v>23</v>
      </c>
      <c r="DV265" s="364">
        <f t="shared" ref="DV265" si="3757">SUM(DU265)+DV266+1</f>
        <v>24</v>
      </c>
      <c r="DW265" s="364">
        <f t="shared" ref="DW265" si="3758">SUM(DV265)+DW266+1</f>
        <v>25</v>
      </c>
      <c r="DX265" s="364">
        <f t="shared" ref="DX265" si="3759">SUM(DW265)+DX266+1</f>
        <v>27</v>
      </c>
      <c r="DY265" s="364">
        <f t="shared" ref="DY265" si="3760">SUM(DX265)+DY266+1</f>
        <v>28</v>
      </c>
      <c r="DZ265" s="364">
        <f t="shared" ref="DZ265" si="3761">SUM(DY265)+DZ266+1</f>
        <v>29</v>
      </c>
      <c r="EA265" s="364">
        <f t="shared" ref="EA265" si="3762">SUM(DZ265)+EA266+1</f>
        <v>31</v>
      </c>
      <c r="EB265" s="364">
        <f t="shared" ref="EB265" si="3763">SUM(EA265)+EB266+1</f>
        <v>32</v>
      </c>
      <c r="EC265" s="364">
        <f t="shared" ref="EC265" si="3764">SUM(EB265)+EC266+1</f>
        <v>33</v>
      </c>
      <c r="ED265" s="364">
        <f t="shared" ref="ED265" si="3765">SUM(EC265)+ED266+1</f>
        <v>35</v>
      </c>
      <c r="EE265" s="364">
        <f t="shared" ref="EE265" si="3766">SUM(ED265)+EE266+1</f>
        <v>36</v>
      </c>
      <c r="EF265" s="364">
        <f t="shared" ref="EF265" si="3767">SUM(EE265)+EF266+1</f>
        <v>37</v>
      </c>
      <c r="EG265" s="364">
        <f t="shared" ref="EG265" si="3768">SUM(EF265)+EG266+1</f>
        <v>39</v>
      </c>
      <c r="EH265" s="364">
        <f t="shared" ref="EH265" si="3769">SUM(EG265)+EH266+1</f>
        <v>40</v>
      </c>
      <c r="EI265" s="364">
        <f t="shared" ref="EI265" si="3770">SUM(EH265)+EI266+1</f>
        <v>41</v>
      </c>
      <c r="EJ265" s="364">
        <f t="shared" ref="EJ265" si="3771">SUM(EI265)+EJ266+1</f>
        <v>43</v>
      </c>
      <c r="EK265" s="364">
        <f t="shared" ref="EK265" si="3772">SUM(EJ265)+EK266+1</f>
        <v>44</v>
      </c>
      <c r="EL265" s="364">
        <f t="shared" ref="EL265" si="3773">SUM(EK265)+EL266+1</f>
        <v>45</v>
      </c>
      <c r="EM265" s="364">
        <f t="shared" ref="EM265" si="3774">SUM(EL265)+EM266+1</f>
        <v>47</v>
      </c>
      <c r="EN265" s="364">
        <f t="shared" ref="EN265" si="3775">SUM(EM265)+EN266+1</f>
        <v>48</v>
      </c>
      <c r="EO265" s="364">
        <f t="shared" ref="EO265" si="3776">SUM(EN265)+EO266+1</f>
        <v>49</v>
      </c>
      <c r="EP265" s="364">
        <f t="shared" ref="EP265" si="3777">SUM(EO265)+EP266+1</f>
        <v>51</v>
      </c>
      <c r="EQ265" s="364">
        <f t="shared" ref="EQ265" si="3778">SUM(EP265)+EQ266+1</f>
        <v>52</v>
      </c>
      <c r="ER265" s="364">
        <f t="shared" ref="ER265" si="3779">SUM(EQ265)+ER266+1</f>
        <v>53</v>
      </c>
      <c r="ES265" s="364">
        <f t="shared" ref="ES265" si="3780">SUM(ER265)+ES266+1</f>
        <v>55</v>
      </c>
      <c r="ET265" s="364">
        <f t="shared" ref="ET265" si="3781">SUM(ES265)+ET266+1</f>
        <v>56</v>
      </c>
      <c r="EU265" s="364">
        <f t="shared" ref="EU265" si="3782">SUM(ET265)+EU266+1</f>
        <v>57</v>
      </c>
      <c r="EV265" s="364">
        <f t="shared" ref="EV265" si="3783">SUM(EU265)+EV266+1</f>
        <v>59</v>
      </c>
      <c r="EW265" s="364">
        <f t="shared" ref="EW265" si="3784">SUM(EV265)+EW266+1</f>
        <v>60</v>
      </c>
      <c r="EX265" s="364">
        <f t="shared" ref="EX265" si="3785">SUM(EW265)+EX266+1</f>
        <v>61</v>
      </c>
      <c r="EY265" s="364">
        <f t="shared" ref="EY265" si="3786">SUM(EX265)+EY266+1</f>
        <v>63</v>
      </c>
      <c r="EZ265" s="364">
        <f t="shared" ref="EZ265" si="3787">SUM(EY265)+EZ266+1</f>
        <v>64</v>
      </c>
      <c r="FA265" s="364">
        <f t="shared" ref="FA265" si="3788">SUM(EZ265)+FA266+1</f>
        <v>65</v>
      </c>
      <c r="FB265" s="364">
        <f t="shared" ref="FB265" si="3789">SUM(FA265)+FB266+1</f>
        <v>67</v>
      </c>
      <c r="FC265" s="364">
        <f t="shared" ref="FC265" si="3790">SUM(FB265)+FC266+1</f>
        <v>68</v>
      </c>
      <c r="FD265" s="364">
        <f t="shared" ref="FD265" si="3791">SUM(FC265)+FD266+1</f>
        <v>69</v>
      </c>
      <c r="FE265" s="361"/>
      <c r="FF265" s="361"/>
      <c r="FG265" s="361"/>
      <c r="FH265" s="361"/>
      <c r="FI265" s="361"/>
      <c r="FJ265" s="361"/>
      <c r="FK265" s="361"/>
      <c r="FL265" s="361"/>
      <c r="FM265" s="361"/>
      <c r="FN265" s="361"/>
      <c r="FO265" s="361"/>
      <c r="FP265" s="361"/>
      <c r="FQ265" s="361"/>
      <c r="FR265" s="361"/>
      <c r="FS265" s="361"/>
      <c r="FT265" s="361"/>
      <c r="FU265" s="361"/>
      <c r="FV265" s="361"/>
      <c r="FW265" s="361"/>
      <c r="FX265" s="361"/>
      <c r="FY265" s="361"/>
      <c r="FZ265" s="361"/>
      <c r="GA265" s="361"/>
      <c r="GB265" s="361"/>
      <c r="GC265" s="361"/>
      <c r="GD265" s="361"/>
      <c r="GE265" s="361"/>
      <c r="GF265" s="361"/>
      <c r="GG265" s="297"/>
      <c r="GH265" s="297"/>
      <c r="GI265" s="297"/>
      <c r="GJ265" s="297"/>
      <c r="GK265" s="297"/>
      <c r="GL265" s="297"/>
      <c r="GM265" s="297"/>
      <c r="GN265" s="297"/>
      <c r="GO265" s="297"/>
      <c r="GP265" s="297"/>
      <c r="GQ265" s="297"/>
      <c r="GR265" s="297"/>
      <c r="GS265" s="297"/>
      <c r="GT265" s="297"/>
      <c r="GU265" s="297"/>
      <c r="GV265" s="297"/>
      <c r="GW265" s="297"/>
      <c r="GX265" s="297"/>
      <c r="GY265" s="297"/>
      <c r="GZ265" s="297"/>
    </row>
    <row r="266" spans="1:211" s="347" customFormat="1" ht="15" customHeight="1" thickBot="1" x14ac:dyDescent="0.25">
      <c r="A266" s="192">
        <f>SWDATA!O251</f>
        <v>0</v>
      </c>
      <c r="B266" s="192">
        <f>SWDATA!M251</f>
        <v>0</v>
      </c>
      <c r="C266" s="201">
        <f>IF(AND(SWDATA!M251=1,SWDATA!Q251="promotions"),SWDATA!P251,0)</f>
        <v>0</v>
      </c>
      <c r="D266" s="200">
        <f>ROW(SWDATA!M251)</f>
        <v>251</v>
      </c>
      <c r="E266" s="202">
        <f ca="1">IF(AND(B266=1,UPPER(HLOOKUP(D266,'Metrics &amp; Attributes View'!$13:$31,19,0))="SBOM"),1,0)</f>
        <v>0</v>
      </c>
      <c r="F266" s="203">
        <f t="shared" si="3086"/>
        <v>1</v>
      </c>
      <c r="G266" s="192" t="str">
        <f t="shared" si="3087"/>
        <v/>
      </c>
      <c r="H266" s="204"/>
      <c r="I266" s="382"/>
      <c r="J266" s="237">
        <f t="shared" si="3088"/>
        <v>0</v>
      </c>
      <c r="K266" s="238" t="str">
        <f t="shared" si="3089"/>
        <v/>
      </c>
      <c r="L266" s="338"/>
      <c r="M266" s="342"/>
      <c r="N266" s="336" t="str">
        <f>IF(LEN(SWDATA!F251)=0,"",N265)</f>
        <v/>
      </c>
      <c r="O266" s="295" t="str">
        <f>IF(LEN(SWDATA!G251)=0,"",O265)</f>
        <v/>
      </c>
      <c r="P266" s="296" t="str">
        <f>IF(LEN(SWDATA!C251)=0,"",SWDATA!C251)</f>
        <v/>
      </c>
      <c r="Q266" s="310" t="str">
        <f t="shared" si="3049"/>
        <v/>
      </c>
      <c r="R266" s="223" t="s">
        <v>262</v>
      </c>
      <c r="S266" s="224" t="s">
        <v>579</v>
      </c>
      <c r="T266" s="224"/>
      <c r="U266" s="263" t="s">
        <v>591</v>
      </c>
      <c r="V266" s="205" t="s">
        <v>221</v>
      </c>
      <c r="W266" s="265">
        <f>IF(OR(Is_Loading,LEN($A266)=0),"",SWDATA!P251)</f>
        <v>0</v>
      </c>
      <c r="X266" s="266">
        <f>IF(OR(Is_Loading,LEN($A266)=0),"",SWDATA!Q251)</f>
        <v>0</v>
      </c>
      <c r="Y266" s="266">
        <f>IF(OR(Is_Loading,LEN($A266)=0),"",SWDATA!R251)</f>
        <v>0</v>
      </c>
      <c r="Z266" s="265" t="str">
        <f t="shared" si="3755"/>
        <v/>
      </c>
      <c r="AA266" s="265">
        <f>IF(OR(Is_Loading,LEN($A266)=0),"",SWDATA!T251)</f>
        <v>0</v>
      </c>
      <c r="AB266" s="266">
        <f>IF(OR(Is_Loading,LEN($A266)=0),"",SWDATA!U251)</f>
        <v>0</v>
      </c>
      <c r="AC266" s="266">
        <f>IF(OR(Is_Loading,LEN($A266)=0),"",SWDATA!V251)</f>
        <v>0</v>
      </c>
      <c r="AD266" s="265" t="str">
        <f t="shared" si="3091"/>
        <v/>
      </c>
      <c r="AE266" s="265">
        <f>IF(OR(Is_Loading,LEN($A266)=0),"",SWDATA!X251)</f>
        <v>0</v>
      </c>
      <c r="AF266" s="266">
        <f>IF(OR(Is_Loading,LEN($A266)=0),"",SWDATA!Y251)</f>
        <v>0</v>
      </c>
      <c r="AG266" s="266">
        <f>IF(OR(Is_Loading,LEN($A266)=0),"",SWDATA!Z251)</f>
        <v>0</v>
      </c>
      <c r="AH266" s="265" t="str">
        <f t="shared" si="3092"/>
        <v/>
      </c>
      <c r="AI266" s="265">
        <f>IF(OR(Is_Loading,LEN($A266)=0),"",SWDATA!AB251)</f>
        <v>0</v>
      </c>
      <c r="AJ266" s="266">
        <f>IF(OR(Is_Loading,LEN($A266)=0),"",SWDATA!AC251)</f>
        <v>0</v>
      </c>
      <c r="AK266" s="266">
        <f>IF(OR(Is_Loading,LEN($A266)=0),"",SWDATA!AD251)</f>
        <v>0</v>
      </c>
      <c r="AL266" s="265" t="str">
        <f t="shared" si="3093"/>
        <v/>
      </c>
      <c r="AM266" s="265">
        <f>IF(OR(Is_Loading,LEN($A266)=0),"",SWDATA!AF251)</f>
        <v>0</v>
      </c>
      <c r="AN266" s="266">
        <f>IF(OR(Is_Loading,LEN($A266)=0),"",SWDATA!AG251)</f>
        <v>0</v>
      </c>
      <c r="AO266" s="320">
        <f>IF(OR(Is_Loading,LEN($A266)=0),"",SWDATA!AH251)</f>
        <v>0</v>
      </c>
      <c r="AP266" s="317" t="str">
        <f t="shared" si="3094"/>
        <v/>
      </c>
      <c r="AQ266" s="265">
        <f>IF(OR(Is_Loading,LEN($A266)=0),"",SWDATA!AJ251)</f>
        <v>0</v>
      </c>
      <c r="AR266" s="266">
        <f>IF(OR(Is_Loading,LEN($A266)=0),"",SWDATA!AK251)</f>
        <v>0</v>
      </c>
      <c r="AS266" s="266">
        <f>IF(OR(Is_Loading,LEN($A266)=0),"",SWDATA!AL251)</f>
        <v>0</v>
      </c>
      <c r="AT266" s="265" t="str">
        <f t="shared" si="3095"/>
        <v/>
      </c>
      <c r="AU266" s="265">
        <f>IF(OR(Is_Loading,LEN($A266)=0),"",SWDATA!AN251)</f>
        <v>0</v>
      </c>
      <c r="AV266" s="266">
        <f>IF(OR(Is_Loading,LEN($A266)=0),"",SWDATA!AO251)</f>
        <v>0</v>
      </c>
      <c r="AW266" s="266">
        <f>IF(OR(Is_Loading,LEN($A266)=0),"",SWDATA!AP251)</f>
        <v>0</v>
      </c>
      <c r="AX266" s="265" t="str">
        <f t="shared" si="3096"/>
        <v/>
      </c>
      <c r="AY266" s="265">
        <f>IF(OR(Is_Loading,LEN($A266)=0),"",SWDATA!AR251)</f>
        <v>0</v>
      </c>
      <c r="AZ266" s="266">
        <f>IF(OR(Is_Loading,LEN($A266)=0),"",SWDATA!AS251)</f>
        <v>0</v>
      </c>
      <c r="BA266" s="266">
        <f>IF(OR(Is_Loading,LEN($A266)=0),"",SWDATA!AT251)</f>
        <v>0</v>
      </c>
      <c r="BB266" s="265" t="str">
        <f t="shared" si="3097"/>
        <v/>
      </c>
      <c r="BC266" s="265">
        <f>IF(OR(Is_Loading,LEN($A266)=0),"",SWDATA!AV251)</f>
        <v>0</v>
      </c>
      <c r="BD266" s="266">
        <f>IF(OR(Is_Loading,LEN($A266)=0),"",SWDATA!AW251)</f>
        <v>0</v>
      </c>
      <c r="BE266" s="320">
        <f>IF(OR(Is_Loading,LEN($A266)=0),"",SWDATA!AX251)</f>
        <v>0</v>
      </c>
      <c r="BF266" s="317" t="str">
        <f t="shared" si="3098"/>
        <v/>
      </c>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s="201"/>
      <c r="CO266" s="201"/>
      <c r="CP266" s="201"/>
      <c r="CQ266" s="201"/>
      <c r="CR266" s="201"/>
      <c r="CS266" s="201"/>
      <c r="CT266" s="201"/>
      <c r="CU266" s="201"/>
      <c r="CV266" s="201"/>
      <c r="CW266" s="201"/>
      <c r="CX266" s="201"/>
      <c r="CY266" s="201"/>
      <c r="CZ266" s="201"/>
      <c r="DA266" s="201"/>
      <c r="DB266" s="201"/>
      <c r="DC266" s="201"/>
      <c r="DD266" s="201"/>
      <c r="DE266" s="201"/>
      <c r="DF266" s="201"/>
      <c r="DG266" s="201"/>
      <c r="DH266" s="201"/>
      <c r="DI266" s="201"/>
      <c r="DJ266" s="201"/>
      <c r="DK266" s="201"/>
      <c r="DL266" s="201"/>
      <c r="DM266" s="201"/>
      <c r="DN266" s="201"/>
      <c r="DO266" s="374"/>
      <c r="DP266" s="374"/>
      <c r="DQ266" s="374"/>
      <c r="DR266" s="374"/>
      <c r="DS266" s="361"/>
      <c r="DT266" s="375"/>
      <c r="DU266" s="364"/>
      <c r="DV266" s="364"/>
      <c r="DW266" s="364"/>
      <c r="DX266" s="364">
        <v>1</v>
      </c>
      <c r="DY266" s="364">
        <f t="shared" ref="DY266:DY268" si="3792">DV266</f>
        <v>0</v>
      </c>
      <c r="DZ266" s="364">
        <f t="shared" ref="DZ266:DZ268" si="3793">DW266</f>
        <v>0</v>
      </c>
      <c r="EA266" s="364">
        <f t="shared" ref="EA266:EA268" si="3794">DX266</f>
        <v>1</v>
      </c>
      <c r="EB266" s="364">
        <f t="shared" ref="EB266:EB268" si="3795">DY266</f>
        <v>0</v>
      </c>
      <c r="EC266" s="364">
        <f t="shared" ref="EC266:EC268" si="3796">DZ266</f>
        <v>0</v>
      </c>
      <c r="ED266" s="364">
        <f t="shared" ref="ED266:ED268" si="3797">EA266</f>
        <v>1</v>
      </c>
      <c r="EE266" s="364">
        <f t="shared" ref="EE266:EE268" si="3798">EB266</f>
        <v>0</v>
      </c>
      <c r="EF266" s="364">
        <f t="shared" ref="EF266:EF268" si="3799">EC266</f>
        <v>0</v>
      </c>
      <c r="EG266" s="364">
        <f t="shared" ref="EG266:EG268" si="3800">ED266</f>
        <v>1</v>
      </c>
      <c r="EH266" s="364">
        <f t="shared" ref="EH266:EH268" si="3801">EE266</f>
        <v>0</v>
      </c>
      <c r="EI266" s="364">
        <f t="shared" ref="EI266:EI268" si="3802">EF266</f>
        <v>0</v>
      </c>
      <c r="EJ266" s="364">
        <f t="shared" ref="EJ266:EJ268" si="3803">EG266</f>
        <v>1</v>
      </c>
      <c r="EK266" s="364">
        <f t="shared" ref="EK266:EK268" si="3804">EH266</f>
        <v>0</v>
      </c>
      <c r="EL266" s="364">
        <f t="shared" ref="EL266:EL268" si="3805">EI266</f>
        <v>0</v>
      </c>
      <c r="EM266" s="364">
        <f t="shared" ref="EM266:EM268" si="3806">EJ266</f>
        <v>1</v>
      </c>
      <c r="EN266" s="364">
        <f t="shared" ref="EN266:EN268" si="3807">EK266</f>
        <v>0</v>
      </c>
      <c r="EO266" s="364">
        <f t="shared" ref="EO266:EO268" si="3808">EL266</f>
        <v>0</v>
      </c>
      <c r="EP266" s="364">
        <f t="shared" ref="EP266:EP268" si="3809">EM266</f>
        <v>1</v>
      </c>
      <c r="EQ266" s="364">
        <f t="shared" ref="EQ266:EQ268" si="3810">EN266</f>
        <v>0</v>
      </c>
      <c r="ER266" s="364">
        <f t="shared" ref="ER266:ER268" si="3811">EO266</f>
        <v>0</v>
      </c>
      <c r="ES266" s="364">
        <f t="shared" ref="ES266:ES268" si="3812">EP266</f>
        <v>1</v>
      </c>
      <c r="ET266" s="364">
        <f t="shared" ref="ET266:ET268" si="3813">EQ266</f>
        <v>0</v>
      </c>
      <c r="EU266" s="364">
        <f t="shared" ref="EU266:EU268" si="3814">ER266</f>
        <v>0</v>
      </c>
      <c r="EV266" s="364">
        <f t="shared" ref="EV266:EV268" si="3815">ES266</f>
        <v>1</v>
      </c>
      <c r="EW266" s="364">
        <f t="shared" ref="EW266:EW268" si="3816">ET266</f>
        <v>0</v>
      </c>
      <c r="EX266" s="364">
        <f t="shared" ref="EX266:EX268" si="3817">EU266</f>
        <v>0</v>
      </c>
      <c r="EY266" s="364">
        <f t="shared" ref="EY266:EY268" si="3818">EV266</f>
        <v>1</v>
      </c>
      <c r="EZ266" s="364">
        <f t="shared" ref="EZ266:EZ268" si="3819">EW266</f>
        <v>0</v>
      </c>
      <c r="FA266" s="364">
        <f t="shared" ref="FA266:FA268" si="3820">EX266</f>
        <v>0</v>
      </c>
      <c r="FB266" s="364">
        <f t="shared" ref="FB266:FB268" si="3821">EY266</f>
        <v>1</v>
      </c>
      <c r="FC266" s="364">
        <f t="shared" ref="FC266:FC268" si="3822">EZ266</f>
        <v>0</v>
      </c>
      <c r="FD266" s="364">
        <f t="shared" ref="FD266:FD268" si="3823">FA266</f>
        <v>0</v>
      </c>
      <c r="FE266" s="377"/>
      <c r="FF266" s="361"/>
      <c r="FG266" s="361"/>
      <c r="FH266" s="361"/>
      <c r="FI266" s="361"/>
      <c r="FJ266" s="361"/>
      <c r="FK266" s="361"/>
      <c r="FL266" s="361"/>
      <c r="FM266" s="361"/>
      <c r="FN266" s="361"/>
      <c r="FO266" s="361"/>
      <c r="FP266" s="361"/>
      <c r="FQ266" s="361"/>
      <c r="FR266" s="361"/>
      <c r="FS266" s="361"/>
      <c r="FT266" s="361"/>
      <c r="FU266" s="361"/>
      <c r="FV266" s="361"/>
      <c r="FW266" s="361"/>
      <c r="FX266" s="361"/>
      <c r="FY266" s="361"/>
      <c r="FZ266" s="361"/>
      <c r="GA266" s="361"/>
      <c r="GB266" s="361"/>
      <c r="GC266" s="361"/>
      <c r="GD266" s="361"/>
      <c r="GE266" s="361"/>
      <c r="GF266" s="361"/>
      <c r="GG266" s="297"/>
      <c r="GH266" s="297"/>
      <c r="GI266" s="297"/>
      <c r="GJ266" s="297"/>
      <c r="GK266" s="297"/>
      <c r="GL266" s="297"/>
      <c r="GM266" s="297"/>
      <c r="GN266" s="297"/>
      <c r="GO266" s="297"/>
      <c r="GP266" s="297"/>
      <c r="GQ266" s="297"/>
      <c r="GR266" s="297"/>
      <c r="GS266" s="297"/>
      <c r="GT266" s="297"/>
      <c r="GU266" s="297"/>
      <c r="GV266" s="297"/>
      <c r="GW266" s="297"/>
      <c r="GX266" s="297"/>
      <c r="GY266" s="297"/>
      <c r="GZ266" s="297"/>
      <c r="HA266" s="297"/>
      <c r="HB266" s="297"/>
      <c r="HC266" s="297"/>
    </row>
    <row r="267" spans="1:211" s="347" customFormat="1" ht="15" customHeight="1" thickTop="1" x14ac:dyDescent="0.2">
      <c r="A267" s="192">
        <f>SWDATA!O252</f>
        <v>0</v>
      </c>
      <c r="B267" s="192">
        <f>SWDATA!M252</f>
        <v>0</v>
      </c>
      <c r="C267" s="201">
        <f>IF(AND(SWDATA!M252=1,SWDATA!Q252="promotions"),SWDATA!P252,0)</f>
        <v>0</v>
      </c>
      <c r="D267" s="200">
        <f>ROW(SWDATA!M252)</f>
        <v>252</v>
      </c>
      <c r="E267" s="202">
        <f t="shared" ref="E267:E268" si="3824">B267</f>
        <v>0</v>
      </c>
      <c r="F267" s="203">
        <f t="shared" si="3086"/>
        <v>1</v>
      </c>
      <c r="G267" s="192" t="str">
        <f t="shared" si="3087"/>
        <v/>
      </c>
      <c r="H267" s="204"/>
      <c r="I267" s="382"/>
      <c r="J267" s="237">
        <f t="shared" si="3088"/>
        <v>0</v>
      </c>
      <c r="K267" s="238" t="str">
        <f t="shared" si="3089"/>
        <v/>
      </c>
      <c r="L267" s="338"/>
      <c r="M267" s="341"/>
      <c r="N267" s="336" t="str">
        <f>IF(LEN(SWDATA!F252)=0,"",N266)</f>
        <v/>
      </c>
      <c r="O267" s="295" t="str">
        <f>IF(LEN(SWDATA!G252)=0,"",O266)</f>
        <v/>
      </c>
      <c r="P267" s="296" t="str">
        <f>IF(LEN(SWDATA!C252)=0,"",SWDATA!C252)</f>
        <v/>
      </c>
      <c r="Q267" s="310" t="str">
        <f t="shared" si="3049"/>
        <v/>
      </c>
      <c r="R267" s="223" t="s">
        <v>261</v>
      </c>
      <c r="S267" s="224" t="s">
        <v>485</v>
      </c>
      <c r="T267" s="224"/>
      <c r="U267" s="264" t="s">
        <v>581</v>
      </c>
      <c r="V267" s="205" t="s">
        <v>221</v>
      </c>
      <c r="W267" s="265">
        <f>IF(OR(Is_Loading,LEN($A267)=0),"",SWDATA!P252)</f>
        <v>0</v>
      </c>
      <c r="X267" s="266">
        <f>IF(OR(Is_Loading,LEN($A267)=0),"",SWDATA!Q252)</f>
        <v>0</v>
      </c>
      <c r="Y267" s="266">
        <f>IF(OR(Is_Loading,LEN($A267)=0),"",SWDATA!R252)</f>
        <v>0</v>
      </c>
      <c r="Z267" s="265" t="str">
        <f t="shared" ref="Z267" si="3825">IF($A267=0,"",CHOOSE($F267,SUM(W267:Y267),SUM(W267:Y267)/3,Y267))</f>
        <v/>
      </c>
      <c r="AA267" s="265">
        <f>IF(OR(Is_Loading,LEN($A267)=0),"",SWDATA!T252)</f>
        <v>0</v>
      </c>
      <c r="AB267" s="266">
        <f>IF(OR(Is_Loading,LEN($A267)=0),"",SWDATA!U252)</f>
        <v>0</v>
      </c>
      <c r="AC267" s="266">
        <f>IF(OR(Is_Loading,LEN($A267)=0),"",SWDATA!V252)</f>
        <v>0</v>
      </c>
      <c r="AD267" s="265" t="str">
        <f t="shared" si="3091"/>
        <v/>
      </c>
      <c r="AE267" s="265">
        <f>IF(OR(Is_Loading,LEN($A267)=0),"",SWDATA!X252)</f>
        <v>0</v>
      </c>
      <c r="AF267" s="266">
        <f>IF(OR(Is_Loading,LEN($A267)=0),"",SWDATA!Y252)</f>
        <v>0</v>
      </c>
      <c r="AG267" s="266">
        <f>IF(OR(Is_Loading,LEN($A267)=0),"",SWDATA!Z252)</f>
        <v>0</v>
      </c>
      <c r="AH267" s="265" t="str">
        <f t="shared" si="3092"/>
        <v/>
      </c>
      <c r="AI267" s="265">
        <f>IF(OR(Is_Loading,LEN($A267)=0),"",SWDATA!AB252)</f>
        <v>0</v>
      </c>
      <c r="AJ267" s="266">
        <f>IF(OR(Is_Loading,LEN($A267)=0),"",SWDATA!AC252)</f>
        <v>0</v>
      </c>
      <c r="AK267" s="266">
        <f>IF(OR(Is_Loading,LEN($A267)=0),"",SWDATA!AD252)</f>
        <v>0</v>
      </c>
      <c r="AL267" s="265" t="str">
        <f t="shared" si="3093"/>
        <v/>
      </c>
      <c r="AM267" s="265">
        <f>IF(OR(Is_Loading,LEN($A267)=0),"",SWDATA!AF252)</f>
        <v>0</v>
      </c>
      <c r="AN267" s="266">
        <f>IF(OR(Is_Loading,LEN($A267)=0),"",SWDATA!AG252)</f>
        <v>0</v>
      </c>
      <c r="AO267" s="320">
        <f>IF(OR(Is_Loading,LEN($A267)=0),"",SWDATA!AH252)</f>
        <v>0</v>
      </c>
      <c r="AP267" s="317" t="str">
        <f t="shared" si="3094"/>
        <v/>
      </c>
      <c r="AQ267" s="265">
        <f>IF(OR(Is_Loading,LEN($A267)=0),"",SWDATA!AJ252)</f>
        <v>0</v>
      </c>
      <c r="AR267" s="266">
        <f>IF(OR(Is_Loading,LEN($A267)=0),"",SWDATA!AK252)</f>
        <v>0</v>
      </c>
      <c r="AS267" s="266">
        <f>IF(OR(Is_Loading,LEN($A267)=0),"",SWDATA!AL252)</f>
        <v>0</v>
      </c>
      <c r="AT267" s="265" t="str">
        <f t="shared" si="3095"/>
        <v/>
      </c>
      <c r="AU267" s="265">
        <f>IF(OR(Is_Loading,LEN($A267)=0),"",SWDATA!AN252)</f>
        <v>0</v>
      </c>
      <c r="AV267" s="266">
        <f>IF(OR(Is_Loading,LEN($A267)=0),"",SWDATA!AO252)</f>
        <v>0</v>
      </c>
      <c r="AW267" s="266">
        <f>IF(OR(Is_Loading,LEN($A267)=0),"",SWDATA!AP252)</f>
        <v>0</v>
      </c>
      <c r="AX267" s="265" t="str">
        <f t="shared" si="3096"/>
        <v/>
      </c>
      <c r="AY267" s="265">
        <f>IF(OR(Is_Loading,LEN($A267)=0),"",SWDATA!AR252)</f>
        <v>0</v>
      </c>
      <c r="AZ267" s="266">
        <f>IF(OR(Is_Loading,LEN($A267)=0),"",SWDATA!AS252)</f>
        <v>0</v>
      </c>
      <c r="BA267" s="266">
        <f>IF(OR(Is_Loading,LEN($A267)=0),"",SWDATA!AT252)</f>
        <v>0</v>
      </c>
      <c r="BB267" s="265" t="str">
        <f t="shared" si="3097"/>
        <v/>
      </c>
      <c r="BC267" s="265">
        <f>IF(OR(Is_Loading,LEN($A267)=0),"",SWDATA!AV252)</f>
        <v>0</v>
      </c>
      <c r="BD267" s="266">
        <f>IF(OR(Is_Loading,LEN($A267)=0),"",SWDATA!AW252)</f>
        <v>0</v>
      </c>
      <c r="BE267" s="320">
        <f>IF(OR(Is_Loading,LEN($A267)=0),"",SWDATA!AX252)</f>
        <v>0</v>
      </c>
      <c r="BF267" s="317" t="str">
        <f t="shared" si="3098"/>
        <v/>
      </c>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s="201"/>
      <c r="CO267" s="201"/>
      <c r="CP267" s="201"/>
      <c r="CQ267" s="201"/>
      <c r="CR267" s="201"/>
      <c r="CS267" s="201"/>
      <c r="CT267" s="201"/>
      <c r="CU267" s="201"/>
      <c r="CV267" s="201"/>
      <c r="CW267" s="201"/>
      <c r="CX267" s="201"/>
      <c r="CY267" s="201"/>
      <c r="CZ267" s="201"/>
      <c r="DA267" s="201"/>
      <c r="DB267" s="201"/>
      <c r="DC267" s="201"/>
      <c r="DD267" s="201"/>
      <c r="DE267" s="201"/>
      <c r="DF267" s="201"/>
      <c r="DG267" s="201"/>
      <c r="DH267" s="201"/>
      <c r="DI267" s="201"/>
      <c r="DJ267" s="201"/>
      <c r="DK267" s="201"/>
      <c r="DL267" s="201"/>
      <c r="DM267" s="201"/>
      <c r="DN267" s="201"/>
      <c r="DO267" s="374"/>
      <c r="DP267" s="374"/>
      <c r="DQ267" s="374"/>
      <c r="DR267" s="374"/>
      <c r="DS267" s="361"/>
      <c r="DT267" s="361"/>
      <c r="DU267" s="364"/>
      <c r="DV267" s="364"/>
      <c r="DW267" s="364"/>
      <c r="DX267" s="364">
        <v>1</v>
      </c>
      <c r="DY267" s="364">
        <f t="shared" si="3792"/>
        <v>0</v>
      </c>
      <c r="DZ267" s="364">
        <f t="shared" si="3793"/>
        <v>0</v>
      </c>
      <c r="EA267" s="364">
        <f t="shared" si="3794"/>
        <v>1</v>
      </c>
      <c r="EB267" s="364">
        <f t="shared" si="3795"/>
        <v>0</v>
      </c>
      <c r="EC267" s="364">
        <f t="shared" si="3796"/>
        <v>0</v>
      </c>
      <c r="ED267" s="364">
        <f t="shared" si="3797"/>
        <v>1</v>
      </c>
      <c r="EE267" s="364">
        <f t="shared" si="3798"/>
        <v>0</v>
      </c>
      <c r="EF267" s="364">
        <f t="shared" si="3799"/>
        <v>0</v>
      </c>
      <c r="EG267" s="364">
        <f t="shared" si="3800"/>
        <v>1</v>
      </c>
      <c r="EH267" s="364">
        <f t="shared" si="3801"/>
        <v>0</v>
      </c>
      <c r="EI267" s="364">
        <f t="shared" si="3802"/>
        <v>0</v>
      </c>
      <c r="EJ267" s="364">
        <f t="shared" si="3803"/>
        <v>1</v>
      </c>
      <c r="EK267" s="364">
        <f t="shared" si="3804"/>
        <v>0</v>
      </c>
      <c r="EL267" s="364">
        <f t="shared" si="3805"/>
        <v>0</v>
      </c>
      <c r="EM267" s="364">
        <f t="shared" si="3806"/>
        <v>1</v>
      </c>
      <c r="EN267" s="364">
        <f t="shared" si="3807"/>
        <v>0</v>
      </c>
      <c r="EO267" s="364">
        <f t="shared" si="3808"/>
        <v>0</v>
      </c>
      <c r="EP267" s="364">
        <f t="shared" si="3809"/>
        <v>1</v>
      </c>
      <c r="EQ267" s="364">
        <f t="shared" si="3810"/>
        <v>0</v>
      </c>
      <c r="ER267" s="364">
        <f t="shared" si="3811"/>
        <v>0</v>
      </c>
      <c r="ES267" s="364">
        <f t="shared" si="3812"/>
        <v>1</v>
      </c>
      <c r="ET267" s="364">
        <f t="shared" si="3813"/>
        <v>0</v>
      </c>
      <c r="EU267" s="364">
        <f t="shared" si="3814"/>
        <v>0</v>
      </c>
      <c r="EV267" s="364">
        <f t="shared" si="3815"/>
        <v>1</v>
      </c>
      <c r="EW267" s="364">
        <f t="shared" si="3816"/>
        <v>0</v>
      </c>
      <c r="EX267" s="364">
        <f t="shared" si="3817"/>
        <v>0</v>
      </c>
      <c r="EY267" s="364">
        <f t="shared" si="3818"/>
        <v>1</v>
      </c>
      <c r="EZ267" s="364">
        <f t="shared" si="3819"/>
        <v>0</v>
      </c>
      <c r="FA267" s="364">
        <f t="shared" si="3820"/>
        <v>0</v>
      </c>
      <c r="FB267" s="364">
        <f t="shared" si="3821"/>
        <v>1</v>
      </c>
      <c r="FC267" s="364">
        <f t="shared" si="3822"/>
        <v>0</v>
      </c>
      <c r="FD267" s="364">
        <f t="shared" si="3823"/>
        <v>0</v>
      </c>
      <c r="FE267" s="361"/>
      <c r="FF267" s="361"/>
      <c r="FG267" s="361"/>
      <c r="FH267" s="361"/>
      <c r="FI267" s="361"/>
      <c r="FJ267" s="361"/>
      <c r="FK267" s="361"/>
      <c r="FL267" s="361"/>
      <c r="FM267" s="361"/>
      <c r="FN267" s="361"/>
      <c r="FO267" s="361"/>
      <c r="FP267" s="361"/>
      <c r="FQ267" s="361"/>
      <c r="FR267" s="361"/>
      <c r="FS267" s="361"/>
      <c r="FT267" s="361"/>
      <c r="FU267" s="361"/>
      <c r="FV267" s="361"/>
      <c r="FW267" s="361"/>
      <c r="FX267" s="361"/>
      <c r="FY267" s="361"/>
      <c r="FZ267" s="361"/>
      <c r="GA267" s="361"/>
      <c r="GB267" s="361"/>
      <c r="GC267" s="361"/>
      <c r="GD267" s="361"/>
      <c r="GE267" s="361"/>
      <c r="GF267" s="361"/>
      <c r="GG267" s="297"/>
      <c r="GH267" s="297"/>
      <c r="GI267" s="297"/>
      <c r="GJ267" s="297"/>
      <c r="GK267" s="297"/>
      <c r="GL267" s="297"/>
      <c r="GM267" s="297"/>
      <c r="GN267" s="297"/>
      <c r="GO267" s="297"/>
      <c r="GP267" s="297"/>
      <c r="GQ267" s="297"/>
      <c r="GR267" s="297"/>
      <c r="GS267" s="297"/>
      <c r="GT267" s="297"/>
      <c r="GU267" s="297"/>
      <c r="GV267" s="297"/>
      <c r="GW267" s="297"/>
      <c r="GX267" s="297"/>
      <c r="GY267" s="297"/>
      <c r="GZ267" s="297"/>
    </row>
    <row r="268" spans="1:211" s="390" customFormat="1" ht="15" customHeight="1" thickBot="1" x14ac:dyDescent="0.25">
      <c r="A268" s="389">
        <f>SWDATA!O253</f>
        <v>0</v>
      </c>
      <c r="B268" s="389">
        <f>SWDATA!M253</f>
        <v>0</v>
      </c>
      <c r="C268" s="390">
        <f>IF(AND(SWDATA!M253=1,SWDATA!Q253="promotions"),SWDATA!P253,0)</f>
        <v>0</v>
      </c>
      <c r="D268" s="391">
        <f>ROW(SWDATA!M253)</f>
        <v>253</v>
      </c>
      <c r="E268" s="392">
        <f t="shared" si="3824"/>
        <v>0</v>
      </c>
      <c r="F268" s="393">
        <f t="shared" si="3086"/>
        <v>1</v>
      </c>
      <c r="G268" s="389" t="str">
        <f t="shared" si="3087"/>
        <v/>
      </c>
      <c r="H268" s="394"/>
      <c r="I268" s="395"/>
      <c r="J268" s="396">
        <f t="shared" si="3088"/>
        <v>0</v>
      </c>
      <c r="K268" s="397" t="str">
        <f t="shared" si="3089"/>
        <v/>
      </c>
      <c r="L268" s="398"/>
      <c r="M268" s="399"/>
      <c r="N268" s="400" t="str">
        <f>IF(LEN(SWDATA!F253)=0,"",N267)</f>
        <v/>
      </c>
      <c r="O268" s="401" t="str">
        <f>IF(LEN(SWDATA!G253)=0,"",O267)</f>
        <v/>
      </c>
      <c r="P268" s="402" t="str">
        <f>IF(LEN(SWDATA!C253)=0,"",SWDATA!C253)</f>
        <v/>
      </c>
      <c r="Q268" s="403" t="str">
        <f t="shared" si="3049"/>
        <v/>
      </c>
      <c r="R268" s="404" t="s">
        <v>261</v>
      </c>
      <c r="S268" s="405" t="s">
        <v>485</v>
      </c>
      <c r="T268" s="405"/>
      <c r="U268" s="406" t="s">
        <v>590</v>
      </c>
      <c r="V268" s="407" t="s">
        <v>221</v>
      </c>
      <c r="W268" s="408">
        <f>IF(OR(Is_Loading,LEN($A268)=0),"",SWDATA!P253)</f>
        <v>0</v>
      </c>
      <c r="X268" s="409">
        <f>IF(OR(Is_Loading,LEN($A268)=0),"",SWDATA!Q253)</f>
        <v>0</v>
      </c>
      <c r="Y268" s="409">
        <f>IF(OR(Is_Loading,LEN($A268)=0),"",SWDATA!R253)</f>
        <v>0</v>
      </c>
      <c r="Z268" s="408" t="str">
        <f t="shared" ref="Z268" si="3826">IF($A268=0,"",CHOOSE($F268,SUM(W268:Y268),SUM(W268:Y268)/3,Y268))</f>
        <v/>
      </c>
      <c r="AA268" s="408">
        <f>IF(OR(Is_Loading,LEN($A268)=0),"",SWDATA!T253)</f>
        <v>0</v>
      </c>
      <c r="AB268" s="409">
        <f>IF(OR(Is_Loading,LEN($A268)=0),"",SWDATA!U253)</f>
        <v>0</v>
      </c>
      <c r="AC268" s="409">
        <f>IF(OR(Is_Loading,LEN($A268)=0),"",SWDATA!V253)</f>
        <v>0</v>
      </c>
      <c r="AD268" s="408" t="str">
        <f t="shared" si="3091"/>
        <v/>
      </c>
      <c r="AE268" s="408">
        <f>IF(OR(Is_Loading,LEN($A268)=0),"",SWDATA!X253)</f>
        <v>0</v>
      </c>
      <c r="AF268" s="409">
        <f>IF(OR(Is_Loading,LEN($A268)=0),"",SWDATA!Y253)</f>
        <v>0</v>
      </c>
      <c r="AG268" s="409">
        <f>IF(OR(Is_Loading,LEN($A268)=0),"",SWDATA!Z253)</f>
        <v>0</v>
      </c>
      <c r="AH268" s="408" t="str">
        <f t="shared" si="3092"/>
        <v/>
      </c>
      <c r="AI268" s="408">
        <f>IF(OR(Is_Loading,LEN($A268)=0),"",SWDATA!AB253)</f>
        <v>0</v>
      </c>
      <c r="AJ268" s="409">
        <f>IF(OR(Is_Loading,LEN($A268)=0),"",SWDATA!AC253)</f>
        <v>0</v>
      </c>
      <c r="AK268" s="409">
        <f>IF(OR(Is_Loading,LEN($A268)=0),"",SWDATA!AD253)</f>
        <v>0</v>
      </c>
      <c r="AL268" s="408" t="str">
        <f t="shared" si="3093"/>
        <v/>
      </c>
      <c r="AM268" s="408">
        <f>IF(OR(Is_Loading,LEN($A268)=0),"",SWDATA!AF253)</f>
        <v>0</v>
      </c>
      <c r="AN268" s="409">
        <f>IF(OR(Is_Loading,LEN($A268)=0),"",SWDATA!AG253)</f>
        <v>0</v>
      </c>
      <c r="AO268" s="410">
        <f>IF(OR(Is_Loading,LEN($A268)=0),"",SWDATA!AH253)</f>
        <v>0</v>
      </c>
      <c r="AP268" s="411" t="str">
        <f t="shared" si="3094"/>
        <v/>
      </c>
      <c r="AQ268" s="408">
        <f>IF(OR(Is_Loading,LEN($A268)=0),"",SWDATA!AJ253)</f>
        <v>0</v>
      </c>
      <c r="AR268" s="409">
        <f>IF(OR(Is_Loading,LEN($A268)=0),"",SWDATA!AK253)</f>
        <v>0</v>
      </c>
      <c r="AS268" s="409">
        <f>IF(OR(Is_Loading,LEN($A268)=0),"",SWDATA!AL253)</f>
        <v>0</v>
      </c>
      <c r="AT268" s="408" t="str">
        <f t="shared" si="3095"/>
        <v/>
      </c>
      <c r="AU268" s="408">
        <f>IF(OR(Is_Loading,LEN($A268)=0),"",SWDATA!AN253)</f>
        <v>0</v>
      </c>
      <c r="AV268" s="409">
        <f>IF(OR(Is_Loading,LEN($A268)=0),"",SWDATA!AO253)</f>
        <v>0</v>
      </c>
      <c r="AW268" s="409">
        <f>IF(OR(Is_Loading,LEN($A268)=0),"",SWDATA!AP253)</f>
        <v>0</v>
      </c>
      <c r="AX268" s="408" t="str">
        <f t="shared" si="3096"/>
        <v/>
      </c>
      <c r="AY268" s="408">
        <f>IF(OR(Is_Loading,LEN($A268)=0),"",SWDATA!AR253)</f>
        <v>0</v>
      </c>
      <c r="AZ268" s="409">
        <f>IF(OR(Is_Loading,LEN($A268)=0),"",SWDATA!AS253)</f>
        <v>0</v>
      </c>
      <c r="BA268" s="409">
        <f>IF(OR(Is_Loading,LEN($A268)=0),"",SWDATA!AT253)</f>
        <v>0</v>
      </c>
      <c r="BB268" s="408" t="str">
        <f t="shared" si="3097"/>
        <v/>
      </c>
      <c r="BC268" s="408">
        <f>IF(OR(Is_Loading,LEN($A268)=0),"",SWDATA!AV253)</f>
        <v>0</v>
      </c>
      <c r="BD268" s="409">
        <f>IF(OR(Is_Loading,LEN($A268)=0),"",SWDATA!AW253)</f>
        <v>0</v>
      </c>
      <c r="BE268" s="410">
        <f>IF(OR(Is_Loading,LEN($A268)=0),"",SWDATA!AX253)</f>
        <v>0</v>
      </c>
      <c r="BF268" s="411" t="str">
        <f t="shared" si="3098"/>
        <v/>
      </c>
      <c r="BG268" s="412"/>
      <c r="BH268" s="412"/>
      <c r="BI268" s="412"/>
      <c r="BJ268" s="412"/>
      <c r="BK268" s="412"/>
      <c r="BL268" s="412"/>
      <c r="BM268" s="412"/>
      <c r="BN268" s="412"/>
      <c r="BO268" s="412"/>
      <c r="BP268" s="412"/>
      <c r="BQ268" s="412"/>
      <c r="BR268" s="412"/>
      <c r="BS268" s="412"/>
      <c r="BT268" s="412"/>
      <c r="BU268" s="412"/>
      <c r="BV268" s="412"/>
      <c r="BW268" s="412"/>
      <c r="BX268" s="412"/>
      <c r="BY268" s="412"/>
      <c r="BZ268" s="412"/>
      <c r="CA268" s="412"/>
      <c r="CB268" s="412"/>
      <c r="CC268" s="412"/>
      <c r="CD268" s="412"/>
      <c r="CE268" s="412"/>
      <c r="CF268" s="412"/>
      <c r="CG268" s="412"/>
      <c r="CH268" s="412"/>
      <c r="CI268" s="412"/>
      <c r="CJ268" s="412"/>
      <c r="CK268" s="412"/>
      <c r="CL268" s="412"/>
      <c r="CM268" s="412"/>
      <c r="DO268" s="395"/>
      <c r="DP268" s="395"/>
      <c r="DQ268" s="395"/>
      <c r="DR268" s="395"/>
      <c r="DS268" s="413"/>
      <c r="DT268" s="414"/>
      <c r="DU268" s="415"/>
      <c r="DV268" s="415"/>
      <c r="DW268" s="415"/>
      <c r="DX268" s="415">
        <v>1</v>
      </c>
      <c r="DY268" s="415">
        <f t="shared" si="3792"/>
        <v>0</v>
      </c>
      <c r="DZ268" s="415">
        <f t="shared" si="3793"/>
        <v>0</v>
      </c>
      <c r="EA268" s="415">
        <f t="shared" si="3794"/>
        <v>1</v>
      </c>
      <c r="EB268" s="415">
        <f t="shared" si="3795"/>
        <v>0</v>
      </c>
      <c r="EC268" s="415">
        <f t="shared" si="3796"/>
        <v>0</v>
      </c>
      <c r="ED268" s="415">
        <f t="shared" si="3797"/>
        <v>1</v>
      </c>
      <c r="EE268" s="415">
        <f t="shared" si="3798"/>
        <v>0</v>
      </c>
      <c r="EF268" s="415">
        <f t="shared" si="3799"/>
        <v>0</v>
      </c>
      <c r="EG268" s="415">
        <f t="shared" si="3800"/>
        <v>1</v>
      </c>
      <c r="EH268" s="415">
        <f t="shared" si="3801"/>
        <v>0</v>
      </c>
      <c r="EI268" s="415">
        <f t="shared" si="3802"/>
        <v>0</v>
      </c>
      <c r="EJ268" s="415">
        <f t="shared" si="3803"/>
        <v>1</v>
      </c>
      <c r="EK268" s="415">
        <f t="shared" si="3804"/>
        <v>0</v>
      </c>
      <c r="EL268" s="415">
        <f t="shared" si="3805"/>
        <v>0</v>
      </c>
      <c r="EM268" s="415">
        <f t="shared" si="3806"/>
        <v>1</v>
      </c>
      <c r="EN268" s="415">
        <f t="shared" si="3807"/>
        <v>0</v>
      </c>
      <c r="EO268" s="415">
        <f t="shared" si="3808"/>
        <v>0</v>
      </c>
      <c r="EP268" s="415">
        <f t="shared" si="3809"/>
        <v>1</v>
      </c>
      <c r="EQ268" s="415">
        <f t="shared" si="3810"/>
        <v>0</v>
      </c>
      <c r="ER268" s="415">
        <f t="shared" si="3811"/>
        <v>0</v>
      </c>
      <c r="ES268" s="415">
        <f t="shared" si="3812"/>
        <v>1</v>
      </c>
      <c r="ET268" s="415">
        <f t="shared" si="3813"/>
        <v>0</v>
      </c>
      <c r="EU268" s="415">
        <f t="shared" si="3814"/>
        <v>0</v>
      </c>
      <c r="EV268" s="415">
        <f t="shared" si="3815"/>
        <v>1</v>
      </c>
      <c r="EW268" s="415">
        <f t="shared" si="3816"/>
        <v>0</v>
      </c>
      <c r="EX268" s="415">
        <f t="shared" si="3817"/>
        <v>0</v>
      </c>
      <c r="EY268" s="415">
        <f t="shared" si="3818"/>
        <v>1</v>
      </c>
      <c r="EZ268" s="415">
        <f t="shared" si="3819"/>
        <v>0</v>
      </c>
      <c r="FA268" s="415">
        <f t="shared" si="3820"/>
        <v>0</v>
      </c>
      <c r="FB268" s="415">
        <f t="shared" si="3821"/>
        <v>1</v>
      </c>
      <c r="FC268" s="415">
        <f t="shared" si="3822"/>
        <v>0</v>
      </c>
      <c r="FD268" s="415">
        <f t="shared" si="3823"/>
        <v>0</v>
      </c>
      <c r="FE268" s="416"/>
      <c r="FF268" s="413"/>
      <c r="FG268" s="413"/>
      <c r="FH268" s="413"/>
      <c r="FI268" s="413"/>
      <c r="FJ268" s="413"/>
      <c r="FK268" s="413"/>
      <c r="FL268" s="413"/>
      <c r="FM268" s="413"/>
      <c r="FN268" s="413"/>
      <c r="FO268" s="413"/>
      <c r="FP268" s="413"/>
      <c r="FQ268" s="413"/>
      <c r="FR268" s="413"/>
      <c r="FS268" s="413"/>
      <c r="FT268" s="413"/>
      <c r="FU268" s="413"/>
      <c r="FV268" s="413"/>
      <c r="FW268" s="413"/>
      <c r="FX268" s="413"/>
      <c r="FY268" s="413"/>
      <c r="FZ268" s="413"/>
      <c r="GA268" s="413"/>
      <c r="GB268" s="413"/>
      <c r="GC268" s="413"/>
      <c r="GD268" s="413"/>
      <c r="GE268" s="413"/>
      <c r="GF268" s="413"/>
      <c r="GG268" s="417"/>
      <c r="GH268" s="417"/>
      <c r="GI268" s="417"/>
      <c r="GJ268" s="417"/>
      <c r="GK268" s="417"/>
      <c r="GL268" s="417"/>
      <c r="GM268" s="417"/>
      <c r="GN268" s="417"/>
      <c r="GO268" s="417"/>
      <c r="GP268" s="417"/>
      <c r="GQ268" s="417"/>
      <c r="GR268" s="417"/>
      <c r="GS268" s="417"/>
      <c r="GT268" s="417"/>
      <c r="GU268" s="417"/>
      <c r="GV268" s="417"/>
      <c r="GW268" s="417"/>
      <c r="GX268" s="417"/>
      <c r="GY268" s="417"/>
      <c r="GZ268" s="417"/>
      <c r="HA268" s="417"/>
      <c r="HB268" s="417"/>
      <c r="HC268" s="417"/>
    </row>
    <row r="269" spans="1:211" ht="15" customHeight="1" thickTop="1" x14ac:dyDescent="0.2"/>
  </sheetData>
  <autoFilter ref="J18:P18"/>
  <dataConsolidate/>
  <mergeCells count="6">
    <mergeCell ref="O4:P4"/>
    <mergeCell ref="O16:P16"/>
    <mergeCell ref="N17:O17"/>
    <mergeCell ref="O15:P15"/>
    <mergeCell ref="H11:L11"/>
    <mergeCell ref="M8:N8"/>
  </mergeCells>
  <phoneticPr fontId="9" type="noConversion"/>
  <conditionalFormatting sqref="B19:B21 B24:B26 B29:B31 B34:B36 B39:B41 B44:B46 B49:B51 B54:B56 B59:B61 B64:B66 B69:B71 B74:B76 B79:B81 B84:B86 B89:B91 B94:B96 B99:B101 B104:B106 B109:B111 B114:B116 B119:B121 B124:B126 B129:B131 B134:B136 B139:B141 B144:B146 B149:B151 B154:B156 B159:B161 B164:B166 B169:B171 B174:B176 B179:B181 B184:B186 B189:B191 B194:B196 B199:B201 B204:B206 B209:B211 B214:B216 B219:B221 B224:B226 B229:B231 B234:B236 B239:B241 B244:B246 B249:B251 B254:B256 B259:B261 B264:B266">
    <cfRule type="cellIs" dxfId="47" priority="1178" stopIfTrue="1" operator="greaterThan">
      <formula>0</formula>
    </cfRule>
  </conditionalFormatting>
  <conditionalFormatting sqref="A19:A21 A24:A26 A29:A31 A34:A36 A39:A41 A44:A46 A49:A51 A54:A56 A59:A61 A64:A66 A69:A71 A74:A76 A79:A81 A84:A86 A89:A91 A94:A96 A99:A101 A104:A106 A109:A111 A114:A116 A119:A121 A124:A126 A129:A131 A134:A136 A139:A141 A144:A146 A149:A151 A154:A156 A159:A161 A164:A166 A169:A171 A174:A176 A179:A181 A184:A186 A189:A191 A194:A196 A199:A201 A204:A206 A209:A211 A214:A216 A219:A221 A224:A226 A229:A231 A234:A236 A239:A241 A244:A246 A249:A251 A254:A256 A259:A261 A264:A266">
    <cfRule type="cellIs" dxfId="46" priority="1182" stopIfTrue="1" operator="notEqual">
      <formula>0</formula>
    </cfRule>
  </conditionalFormatting>
  <conditionalFormatting sqref="P19:P21 P24:P26 P29:P31 P34:P36 P39:P41 P44:P46 P49:P51 P54:P56 P59:P61 P64:P66 P69:P71 P74:P76 P79:P81 P84:P86 P89:P91 P94:P96 P99:P101 P104:P106 P109:P111 P114:P116 P119:P121 P124:P126 P129:P131 P134:P136 P139:P141 P144:P146 P149:P151 P154:P156 P159:P161 P164:P166 P169:P171 P174:P176 P179:P181 P184:P186 P189:P191 P194:P196 P199:P201 P204:P206 P209:P211 P214:P216 P219:P221 P224:P226 P229:P231 P234:P236 P239:P241 P244:P246 P249:P251 P254:P256 P259:P261 P264:P266">
    <cfRule type="expression" dxfId="45" priority="108">
      <formula>$E19&gt;=1</formula>
    </cfRule>
    <cfRule type="expression" dxfId="44" priority="1129">
      <formula>$E19&lt;-1</formula>
    </cfRule>
  </conditionalFormatting>
  <conditionalFormatting sqref="H1:I1 H17:I17">
    <cfRule type="expression" dxfId="43" priority="935" stopIfTrue="1">
      <formula>(UpdateIntegrityFlag=TRUE)</formula>
    </cfRule>
    <cfRule type="expression" dxfId="42" priority="936" stopIfTrue="1">
      <formula>(UpdateIntegrityFlag=FALSE)</formula>
    </cfRule>
  </conditionalFormatting>
  <conditionalFormatting sqref="W17:BF17">
    <cfRule type="expression" dxfId="41" priority="1198">
      <formula>W17="CURRENT"</formula>
    </cfRule>
    <cfRule type="expression" dxfId="40" priority="1199">
      <formula>OR(AND(W$1&gt;=Forecast_Start_Key+FFF,LOWER(LEFT(W$18,1))&lt;&gt;"q"),AND(LOWER(LEFT(W$18,1))="q",V$1&gt;=Forecast_Start_Key+FFF))</formula>
    </cfRule>
  </conditionalFormatting>
  <conditionalFormatting sqref="H19:BF21 H24:BF26 H29:BF31 H34:BF36 H39:BF41 H44:BF46 H49:BF51 H54:BF56 H59:BF61 H64:BF66 H69:BF71 H74:BF76 H79:BF81 H84:BF86 H89:BF91 H94:BF96 H99:BF101 H104:BF106 H109:BF111 H114:BF116 H119:BF121 H124:BF126 H129:BF131 H134:BF136 H139:BF141 H144:BF146 H149:BF151 H154:BF156 H159:BF161 H164:BF166 H169:BF171 H174:BF176 H179:BF181 H184:BF186 H189:BF191 H194:BF196 H199:BF201 H204:BF206 H209:BF211 H214:BF216 H219:BF221 H224:BF226 H229:BF231 H234:BF236 H239:BF241 H244:BF246 H249:BF251 H254:BF256 H259:BF261 H264:BF266">
    <cfRule type="expression" dxfId="39" priority="22">
      <formula>$A19=0</formula>
    </cfRule>
  </conditionalFormatting>
  <conditionalFormatting sqref="O16">
    <cfRule type="expression" dxfId="38" priority="30" stopIfTrue="1">
      <formula>AND(SUM(H1048568,I1048568,H8,I8)=0,O2="WARNING: THE "&amp;max_items&amp;" ITEM MAX LIMIT IS EXCEEDED")</formula>
    </cfRule>
  </conditionalFormatting>
  <conditionalFormatting sqref="O16">
    <cfRule type="expression" dxfId="37" priority="31" stopIfTrue="1">
      <formula>SUM(H1,I1,H17,I17)&gt;0</formula>
    </cfRule>
    <cfRule type="expression" dxfId="36" priority="32" stopIfTrue="1">
      <formula>SUM(H1,I1,H17,I17)=0</formula>
    </cfRule>
  </conditionalFormatting>
  <conditionalFormatting sqref="W19:BF21 W24:BF26 W29:BF31 W34:BF36 W39:BF41 W44:BF46 W49:BF51 W54:BF56 W59:BF61 W64:BF66 W69:BF71 W74:BF76 W79:BF81 W84:BF86 W89:BF91 W94:BF96 W99:BF101 W104:BF106 W109:BF111 W114:BF116 W119:BF121 W124:BF126 W129:BF131 W134:BF136 W139:BF141 W144:BF146 W149:BF151 W154:BF156 W159:BF161 W164:BF166 W169:BF171 W174:BF176 W179:BF181 W184:BF186 W189:BF191 W194:BF196 W199:BF201 W204:BF206 W209:BF211 W214:BF216 W219:BF221 W224:BF226 W229:BF231 W234:BF236 W239:BF241 W244:BF246 W249:BF251 W254:BF256 W259:BF261 W264:BF266">
    <cfRule type="expression" dxfId="35" priority="23">
      <formula>OR(AND($E19=1, W$1&gt;=Forecast_Start_Key,LEN(W$1)&gt;0),AND($E19=2, W$1&lt;Forecast_Start_Key,LEN(W$1)&gt;0))</formula>
    </cfRule>
  </conditionalFormatting>
  <conditionalFormatting sqref="W19:BE21 W24:BE26 W29:BE31 W34:BE36 W39:BE41 W44:BE46 W49:BE51 W54:BE56 W59:BE61 W64:BE66 W69:BE71 W74:BE76 W79:BE81 W84:BE86 W89:BE91 W94:BE96 W99:BE101 W104:BE106 W109:BE111 W114:BE116 W119:BE121 W124:BE126 W129:BE131 W134:BE136 W139:BE141 W144:BE146 W149:BE151 W154:BE156 W159:BE161 W164:BE166 W169:BE171 W174:BE176 W179:BE181 W184:BE186 W189:BE191 W194:BE196 W199:BE201 W204:BE206 W209:BE211 W214:BE216 W219:BE221 W224:BE226 W229:BE231 W234:BE236 W239:BE241 W244:BE246 W249:BE251 W254:BE256 W259:BE261 W264:BE266">
    <cfRule type="expression" dxfId="34" priority="869">
      <formula>OR(AND(OR($E19=-2,$E19=-3), W$1&gt;=Forecast_Start_Key,LEN(W$1)&gt;0),AND($E19=-3, W$1&lt;Forecast_Start_Key,LEN(W$1)&gt;0))</formula>
    </cfRule>
  </conditionalFormatting>
  <conditionalFormatting sqref="P23 P28 P33 P38 P43 P48 P53 P58 P63 P68 P73 P78 P83 P88 P93 P98 P103 P108 P113 P118 P123 P128 P133 P138 P143 P148 P153 P158 P163 P168 P173 P178 P183 P188 P193 P198 P203 P208 P213 P218 P223 P228 P233 P238 P243 P248 P253 P258 P263 P268">
    <cfRule type="expression" dxfId="33" priority="12">
      <formula>$E23&gt;=1</formula>
    </cfRule>
    <cfRule type="expression" dxfId="32" priority="14">
      <formula>$E23&lt;-1</formula>
    </cfRule>
  </conditionalFormatting>
  <conditionalFormatting sqref="H23:BF23 H28:BF28 H33:BF33 H38:BF38 H43:BF43 H48:BF48 H53:BF53 H58:BF58 H63:BF63 H68:BF68 H73:BF73 H78:BF78 H83:BF83 H88:BF88 H93:BF93 H98:BF98 H103:BF103 H108:BF108 H113:BF113 H118:BF118 H123:BF123 H128:BF128 H133:BF133 H138:BF138 H143:BF143 H148:BF148 H153:BF153 H158:BF158 H163:BF163 H168:BF168 H173:BF173 H178:BF178 H183:BF183 H188:BF188 H193:BF193 H198:BF198 H203:BF203 H208:BF208 H213:BF213 H218:BF218 H223:BF223 H228:BF228 H233:BF233 H238:BF238 H243:BF243 H248:BF248 H253:BF253 H258:BF258 H263:BF263 H268:BF268">
    <cfRule type="expression" dxfId="31" priority="8">
      <formula>$A23=0</formula>
    </cfRule>
  </conditionalFormatting>
  <conditionalFormatting sqref="B23 B28 B33 B38 B43 B48 B53 B58 B63 B68 B73 B78 B83 B88 B93 B98 B103 B108 B113 B118 B123 B128 B133 B138 B143 B148 B153 B158 B163 B168 B173 B178 B183 B188 B193 B198 B203 B208 B213 B218 B223 B228 B233 B238 B243 B248 B253 B258 B263 B268">
    <cfRule type="cellIs" dxfId="30" priority="11" stopIfTrue="1" operator="greaterThan">
      <formula>0</formula>
    </cfRule>
  </conditionalFormatting>
  <conditionalFormatting sqref="A23 A28 A33 A38 A43 A48 A53 A58 A63 A68 A73 A78 A83 A88 A93 A98 A103 A108 A113 A118 A123 A128 A133 A138 A143 A148 A153 A158 A163 A168 A173 A178 A183 A188 A193 A198 A203 A208 A213 A218 A223 A228 A233 A238 A243 A248 A253 A258 A263 A268">
    <cfRule type="cellIs" dxfId="29" priority="10" stopIfTrue="1" operator="notEqual">
      <formula>0</formula>
    </cfRule>
  </conditionalFormatting>
  <conditionalFormatting sqref="W23:BF23 W28:BF28 W33:BF33 W38:BF38 W43:BF43 W48:BF48 W53:BF53 W58:BF58 W63:BF63 W68:BF68 W73:BF73 W78:BF78 W83:BF83 W88:BF88 W93:BF93 W98:BF98 W103:BF103 W108:BF108 W113:BF113 W118:BF118 W123:BF123 W128:BF128 W133:BF133 W138:BF138 W143:BF143 W148:BF148 W153:BF153 W158:BF158 W163:BF163 W168:BF168 W173:BF173 W178:BF178 W183:BF183 W188:BF188 W193:BF193 W198:BF198 W203:BF203 W208:BF208 W213:BF213 W218:BF218 W223:BF223 W228:BF228 W233:BF233 W238:BF238 W243:BF243 W248:BF248 W253:BF253 W258:BF258 W263:BF263 W268:BF268">
    <cfRule type="expression" dxfId="28" priority="9">
      <formula>OR(AND($E23=1, W$1&gt;=Forecast_Start_Key,LEN(W$1)&gt;0),AND($E23=2, W$1&lt;Forecast_Start_Key,LEN(W$1)&gt;0))</formula>
    </cfRule>
  </conditionalFormatting>
  <conditionalFormatting sqref="W23:BE23 W28:BE28 W33:BE33 W38:BE38 W43:BE43 W48:BE48 W53:BE53 W58:BE58 W63:BE63 W68:BE68 W73:BE73 W78:BE78 W83:BE83 W88:BE88 W93:BE93 W98:BE98 W103:BE103 W108:BE108 W113:BE113 W118:BE118 W123:BE123 W128:BE128 W133:BE133 W138:BE138 W143:BE143 W148:BE148 W153:BE153 W158:BE158 W163:BE163 W168:BE168 W173:BE173 W178:BE178 W183:BE183 W188:BE188 W193:BE193 W198:BE198 W203:BE203 W208:BE208 W213:BE213 W218:BE218 W223:BE223 W228:BE228 W233:BE233 W238:BE238 W243:BE243 W248:BE248 W253:BE253 W258:BE258 W263:BE263 W268:BE268">
    <cfRule type="expression" dxfId="27" priority="13">
      <formula>OR(AND(OR($E23=-2,$E23=-3), W$1&gt;=Forecast_Start_Key,LEN(W$1)&gt;0),AND($E23=-3, W$1&lt;Forecast_Start_Key,LEN(W$1)&gt;0))</formula>
    </cfRule>
  </conditionalFormatting>
  <conditionalFormatting sqref="B22 B27 B32 B37 B42 B47 B52 B57 B62 B67 B72 B77 B82 B87 B92 B97 B102 B107 B112 B117 B122 B127 B132 B137 B142 B147 B152 B157 B162 B167 B172 B177 B182 B187 B192 B197 B202 B207 B212 B217 B222 B227 B232 B237 B242 B247 B252 B257 B262 B267">
    <cfRule type="cellIs" dxfId="26" priority="6" stopIfTrue="1" operator="greaterThan">
      <formula>0</formula>
    </cfRule>
  </conditionalFormatting>
  <conditionalFormatting sqref="A22 A27 A32 A37 A42 A47 A52 A57 A62 A67 A72 A77 A82 A87 A92 A97 A102 A107 A112 A117 A122 A127 A132 A137 A142 A147 A152 A157 A162 A167 A172 A177 A182 A187 A192 A197 A202 A207 A212 A217 A222 A227 A232 A237 A242 A247 A252 A257 A262 A267">
    <cfRule type="cellIs" dxfId="25" priority="7" stopIfTrue="1" operator="notEqual">
      <formula>0</formula>
    </cfRule>
  </conditionalFormatting>
  <conditionalFormatting sqref="P22 P27 P32 P37 P42 P47 P52 P57 P62 P67 P72 P77 P82 P87 P92 P97 P102 P107 P112 P117 P122 P127 P132 P137 P142 P147 P152 P157 P162 P167 P172 P177 P182 P187 P192 P197 P202 P207 P212 P217 P222 P227 P232 P237 P242 P247 P252 P257 P262 P267">
    <cfRule type="expression" dxfId="24" priority="3">
      <formula>$E22&gt;=1</formula>
    </cfRule>
    <cfRule type="expression" dxfId="23" priority="5">
      <formula>$E22&lt;-1</formula>
    </cfRule>
  </conditionalFormatting>
  <conditionalFormatting sqref="H22:BF22 H27:BF27 H32:BF32 H37:BF37 H42:BF42 H47:BF47 H52:BF52 H57:BF57 H62:BF62 H67:BF67 H72:BF72 H77:BF77 H82:BF82 H87:BF87 H92:BF92 H97:BF97 H102:BF102 H107:BF107 H112:BF112 H117:BF117 H122:BF122 H127:BF127 H132:BF132 H137:BF137 H142:BF142 H147:BF147 H152:BF152 H157:BF157 H162:BF162 H167:BF167 H172:BF172 H177:BF177 H182:BF182 H187:BF187 H192:BF192 H197:BF197 H202:BF202 H207:BF207 H212:BF212 H217:BF217 H222:BF222 H227:BF227 H232:BF232 H237:BF237 H242:BF242 H247:BF247 H252:BF252 H257:BF257 H262:BF262 H267:BF267">
    <cfRule type="expression" dxfId="22" priority="1">
      <formula>$A22=0</formula>
    </cfRule>
  </conditionalFormatting>
  <conditionalFormatting sqref="W22:BF22 W27:BF27 W32:BF32 W37:BF37 W42:BF42 W47:BF47 W52:BF52 W57:BF57 W62:BF62 W67:BF67 W72:BF72 W77:BF77 W82:BF82 W87:BF87 W92:BF92 W97:BF97 W102:BF102 W107:BF107 W112:BF112 W117:BF117 W122:BF122 W127:BF127 W132:BF132 W137:BF137 W142:BF142 W147:BF147 W152:BF152 W157:BF157 W162:BF162 W167:BF167 W172:BF172 W177:BF177 W182:BF182 W187:BF187 W192:BF192 W197:BF197 W202:BF202 W207:BF207 W212:BF212 W217:BF217 W222:BF222 W227:BF227 W232:BF232 W237:BF237 W242:BF242 W247:BF247 W252:BF252 W257:BF257 W262:BF262 W267:BF267">
    <cfRule type="expression" dxfId="21" priority="2">
      <formula>OR(AND($E22=1, W$1&gt;=Forecast_Start_Key,LEN(W$1)&gt;0),AND($E22=2, W$1&lt;Forecast_Start_Key,LEN(W$1)&gt;0))</formula>
    </cfRule>
  </conditionalFormatting>
  <conditionalFormatting sqref="W22:BE22 W27:BE27 W32:BE32 W37:BE37 W42:BE42 W47:BE47 W52:BE52 W57:BE57 W62:BE62 W67:BE67 W72:BE72 W77:BE77 W82:BE82 W87:BE87 W92:BE92 W97:BE97 W102:BE102 W107:BE107 W112:BE112 W117:BE117 W122:BE122 W127:BE127 W132:BE132 W137:BE137 W142:BE142 W147:BE147 W152:BE152 W157:BE157 W162:BE162 W167:BE167 W172:BE172 W177:BE177 W182:BE182 W187:BE187 W192:BE192 W197:BE197 W202:BE202 W207:BE207 W212:BE212 W217:BE217 W222:BE222 W227:BE227 W232:BE232 W237:BE237 W242:BE242 W247:BE247 W252:BE252 W257:BE257 W262:BE262 W267:BE267">
    <cfRule type="expression" dxfId="20" priority="4">
      <formula>OR(AND(OR($E22=-2,$E22=-3), W$1&gt;=Forecast_Start_Key,LEN(W$1)&gt;0),AND($E22=-3, W$1&lt;Forecast_Start_Key,LEN(W$1)&gt;0))</formula>
    </cfRule>
  </conditionalFormatting>
  <dataValidations xWindow="819" yWindow="365" count="12">
    <dataValidation type="custom" errorStyle="warning" allowBlank="1" showErrorMessage="1" errorTitle="Override Correct Cell..." error="Check that you make your override in the right row, in a month and after the forecast freeze fence..." sqref="A1:G5 E7:G12 C7:C12 E14:G18 V17:V268 D7:D268 H18 R13:R17 R9:R10 V1:V14 R1:S3 T1:T10 S14:S17 U1:U11 T15:U17 A7:B268">
      <formula1>AND(A$1&gt;Forecast_Start_Key,$B1=1,A$15="Month")</formula1>
    </dataValidation>
    <dataValidation type="custom" errorStyle="warning" allowBlank="1" showErrorMessage="1" errorTitle="Override Correct Cell..." error="Check that you make your override in the right row, in a month and after the forecast freeze fence..." sqref="H1:I1 AG1:AJ1 BA1 BC1:BD1 AF1:AF2 AO1:AZ3 BA3 Y1:AE3 AK1:AM3 AI10:AJ10 W1:X9 AN1:AN8 BE1:BE8 BC3:BC8 I18:J18 I17 X11 AM12 W11:W13 AN12:AQ13 AI12:AL13 BD9:BE13 BF1:BR13 AR8:BA13 BC10:BC13 BB1:BB13 AC10:AH13 Y9:AB13">
      <formula1>AND(H$1&gt;Forecast_Start_Key,$B1=1,#REF!="Month")</formula1>
    </dataValidation>
    <dataValidation type="custom" errorStyle="warning" allowBlank="1" showErrorMessage="1" errorTitle="Override Correct Cell..." error="Check that you make your override in the right row, in a month and after the forecast freeze fence..." sqref="P18">
      <formula1>AND(#REF!&gt;Forecast_Start_Key,$B18=1,#REF!="Month")</formula1>
    </dataValidation>
    <dataValidation type="textLength" allowBlank="1" showInputMessage="1" showErrorMessage="1" error="You are not allowed to modify this field." sqref="J19:P268">
      <formula1>LEN(INDIRECT("SWDATA!C"&amp;XFB19))-1</formula1>
      <formula2>LEN(INDIRECT("SWDATA!C"&amp;XFB19))+1</formula2>
    </dataValidation>
    <dataValidation type="custom" errorStyle="warning" allowBlank="1" showErrorMessage="1" errorTitle="Override Correct Cell..." error="Check that you make your override in the right row, in a month and after the forecast freeze fence..." sqref="BC9">
      <formula1>AND(BC$1&gt;Forecast_Start_Key,$B8=1,#REF!="Month")</formula1>
    </dataValidation>
    <dataValidation type="list" allowBlank="1" showInputMessage="1" showErrorMessage="1" promptTitle="Change Graph Start Date" prompt="Select a date to be the starting date in the graph" sqref="O11">
      <formula1>$DU$18:$FD$18</formula1>
    </dataValidation>
    <dataValidation type="list" allowBlank="1" showInputMessage="1" showErrorMessage="1" sqref="P5:P9 K6">
      <formula1>Metric_Name</formula1>
    </dataValidation>
    <dataValidation type="list" allowBlank="1" showInputMessage="1" showErrorMessage="1" sqref="N5:N7">
      <formula1>TS_Name</formula1>
    </dataValidation>
    <dataValidation type="custom" errorStyle="warning" allowBlank="1" showErrorMessage="1" errorTitle="Override Correct Cell..." error="Check that you make your override in the right row, in a month and after the forecast freeze fence..." sqref="W17:BF17">
      <formula1>AND(W$1&gt;Forecast_Start_Key,$B14=1,#REF!="Month")</formula1>
    </dataValidation>
    <dataValidation type="custom" errorStyle="warning" allowBlank="1" showErrorMessage="1" errorTitle="Override Correct Cell..." error="Check that you make your override in the right row, in a month and after the forecast freeze fence..." sqref="S11:S12">
      <formula1>AND(T$1&gt;Forecast_Start_Key,$B11=1,T$15="Month")</formula1>
    </dataValidation>
    <dataValidation type="custom" allowBlank="1" showInputMessage="1" showErrorMessage="1" errorTitle="Please check your override.... " error="Check that you make your override in the right row, in a month and not in the past..." sqref="W19:BF268">
      <formula1>AND(ISNUMBER(W$1),OR(AND($E19=1,W$1&gt;=Forecast_Start_Key),AND($E19=2,W$1&lt;Forecast_Start_Key)),OR(W19="-", AND(ISNUMBER(W19),W19&gt;=0)))</formula1>
    </dataValidation>
    <dataValidation type="custom" errorStyle="warning" allowBlank="1" showErrorMessage="1" errorTitle="Override Correct Cell..." error="Check that you make your override in the right row, in a month and after the forecast freeze fence..." sqref="W18:BF18">
      <formula1>AND(W$1&gt;Forecast_Start_Key,$B17=1,#REF!="Month")</formula1>
    </dataValidation>
  </dataValidations>
  <pageMargins left="0.75" right="0.75" top="1" bottom="1" header="0.5" footer="0.5"/>
  <pageSetup scale="12" fitToWidth="2" fitToHeight="2" orientation="landscape" r:id="rId1"/>
  <headerFooter alignWithMargins="0"/>
  <cellWatches>
    <cellWatch r="L18"/>
  </cellWatches>
  <ignoredErrors>
    <ignoredError sqref="A2:XFD9 A65537:XFD1048576 A15:XFD15 A12:O12 Q12:XFD12 A13:O13 Q13:R13 A14:M14 O14:XFD14 B1:XFD1 A17:XFD18 A16:Q16 T16:XFD16 A11:XFD11 A10:Q10 T10:XFD10 T13:XFD13 A269:H65536 J269:XFD65536" emptyCellReference="1"/>
  </ignoredErrors>
  <drawing r:id="rId2"/>
  <legacyDrawing r:id="rId3"/>
  <mc:AlternateContent xmlns:mc="http://schemas.openxmlformats.org/markup-compatibility/2006">
    <mc:Choice Requires="x14">
      <controls>
        <mc:AlternateContent xmlns:mc="http://schemas.openxmlformats.org/markup-compatibility/2006">
          <mc:Choice Requires="x14">
            <control shapeId="6875" r:id="rId4" name="Drop Down 731">
              <controlPr defaultSize="0" autoLine="0" autoPict="0">
                <anchor moveWithCells="1" sizeWithCells="1">
                  <from>
                    <xdr:col>14</xdr:col>
                    <xdr:colOff>123825</xdr:colOff>
                    <xdr:row>2</xdr:row>
                    <xdr:rowOff>0</xdr:rowOff>
                  </from>
                  <to>
                    <xdr:col>14</xdr:col>
                    <xdr:colOff>1085850</xdr:colOff>
                    <xdr:row>2</xdr:row>
                    <xdr:rowOff>0</xdr:rowOff>
                  </to>
                </anchor>
              </controlPr>
            </control>
          </mc:Choice>
        </mc:AlternateContent>
        <mc:AlternateContent xmlns:mc="http://schemas.openxmlformats.org/markup-compatibility/2006">
          <mc:Choice Requires="x14">
            <control shapeId="6880" r:id="rId5" name="Drop Down 736">
              <controlPr defaultSize="0" autoLine="0" autoPict="0">
                <anchor moveWithCells="1" sizeWithCells="1">
                  <from>
                    <xdr:col>14</xdr:col>
                    <xdr:colOff>38100</xdr:colOff>
                    <xdr:row>2</xdr:row>
                    <xdr:rowOff>0</xdr:rowOff>
                  </from>
                  <to>
                    <xdr:col>14</xdr:col>
                    <xdr:colOff>1000125</xdr:colOff>
                    <xdr:row>2</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tabColor indexed="46"/>
  </sheetPr>
  <dimension ref="B1:JI2523"/>
  <sheetViews>
    <sheetView showGridLines="0" zoomScale="75" workbookViewId="0">
      <pane xSplit="7" ySplit="26" topLeftCell="H27" activePane="bottomRight" state="frozen"/>
      <selection pane="topRight" activeCell="H1" sqref="H1"/>
      <selection pane="bottomLeft" activeCell="A27" sqref="A27"/>
      <selection pane="bottomRight" activeCell="H27" sqref="H27"/>
    </sheetView>
  </sheetViews>
  <sheetFormatPr defaultRowHeight="12.75" x14ac:dyDescent="0.2"/>
  <cols>
    <col min="1" max="2" width="2.140625" customWidth="1"/>
    <col min="3" max="3" width="10.5703125" bestFit="1" customWidth="1"/>
    <col min="4" max="4" width="11" bestFit="1" customWidth="1"/>
    <col min="5" max="5" width="10.85546875" customWidth="1"/>
    <col min="6" max="6" width="9.28515625" bestFit="1" customWidth="1"/>
    <col min="7" max="7" width="9.42578125" bestFit="1" customWidth="1"/>
    <col min="8" max="20" width="10.140625" bestFit="1" customWidth="1"/>
    <col min="21" max="21" width="9.28515625" bestFit="1" customWidth="1"/>
    <col min="22" max="22" width="9.7109375" bestFit="1" customWidth="1"/>
    <col min="61" max="61" width="20.7109375" customWidth="1"/>
    <col min="63" max="65" width="0.85546875" customWidth="1"/>
    <col min="264" max="264" width="30.28515625" bestFit="1" customWidth="1"/>
    <col min="265" max="265" width="10.28515625" bestFit="1" customWidth="1"/>
    <col min="266" max="266" width="17" customWidth="1"/>
    <col min="267" max="267" width="20.28515625" bestFit="1" customWidth="1"/>
    <col min="268" max="268" width="33.28515625" bestFit="1" customWidth="1"/>
    <col min="269" max="269" width="33.85546875" bestFit="1" customWidth="1"/>
    <col min="270" max="272" width="12.7109375" customWidth="1"/>
  </cols>
  <sheetData>
    <row r="1" spans="2:265" ht="13.5" thickBot="1" x14ac:dyDescent="0.25">
      <c r="C1" s="35" t="s">
        <v>273</v>
      </c>
      <c r="D1" s="36"/>
      <c r="E1" s="36"/>
      <c r="F1" s="3"/>
      <c r="G1" s="3"/>
      <c r="H1" s="3" t="s">
        <v>223</v>
      </c>
      <c r="I1" s="3"/>
      <c r="J1" s="3"/>
      <c r="K1" s="3"/>
      <c r="L1" s="3"/>
      <c r="M1" s="3"/>
      <c r="N1" s="3"/>
      <c r="O1" s="3"/>
      <c r="P1" s="3"/>
      <c r="Q1" s="3"/>
      <c r="R1" s="3"/>
      <c r="S1" s="3"/>
      <c r="T1" s="3"/>
      <c r="U1" s="3"/>
      <c r="V1" s="3"/>
      <c r="W1" s="3"/>
      <c r="X1" s="3"/>
      <c r="Y1" s="3"/>
      <c r="Z1" s="3" t="s">
        <v>224</v>
      </c>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row>
    <row r="2" spans="2:265" ht="13.5" thickTop="1" x14ac:dyDescent="0.2">
      <c r="C2" s="37" t="s">
        <v>274</v>
      </c>
      <c r="D2" s="38"/>
      <c r="E2" s="38"/>
      <c r="F2" s="39" t="str">
        <f ca="1">'Planning View'!$A$1</f>
        <v>Planning View</v>
      </c>
      <c r="G2" s="40"/>
      <c r="H2" s="41"/>
      <c r="I2" s="42" t="s">
        <v>67</v>
      </c>
      <c r="J2" s="43"/>
      <c r="K2" s="43"/>
      <c r="L2" s="43"/>
      <c r="M2" s="43"/>
      <c r="N2" s="44"/>
      <c r="O2" s="42" t="s">
        <v>68</v>
      </c>
      <c r="P2" s="43"/>
      <c r="Q2" s="43"/>
      <c r="R2" s="43"/>
      <c r="S2" s="43"/>
      <c r="T2" s="44"/>
      <c r="U2" s="42" t="s">
        <v>69</v>
      </c>
      <c r="V2" s="43"/>
      <c r="W2" s="43"/>
      <c r="X2" s="43"/>
      <c r="Y2" s="43"/>
      <c r="Z2" s="44"/>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L2" s="30"/>
      <c r="BN2" s="42" t="s">
        <v>70</v>
      </c>
      <c r="BO2" s="43"/>
      <c r="BP2" s="43"/>
      <c r="BQ2" s="43"/>
      <c r="BR2" s="45"/>
      <c r="JD2" s="19" t="s">
        <v>365</v>
      </c>
      <c r="JE2" s="229">
        <f>COUNTA(SCENARIOMETA!I2:I65536)-COUNTIF(SCENARIOMETA!I2:I65536,"-")</f>
        <v>0</v>
      </c>
    </row>
    <row r="3" spans="2:265" x14ac:dyDescent="0.2">
      <c r="C3" s="46" t="s">
        <v>282</v>
      </c>
      <c r="D3" s="21"/>
      <c r="E3" s="21"/>
      <c r="F3" s="28">
        <v>1</v>
      </c>
      <c r="G3" s="11"/>
      <c r="H3" s="114"/>
      <c r="I3" s="19" t="s">
        <v>217</v>
      </c>
      <c r="J3" s="19"/>
      <c r="K3" s="19"/>
      <c r="L3" s="7">
        <v>1</v>
      </c>
      <c r="O3" s="6"/>
      <c r="P3" s="11"/>
      <c r="Q3" s="11"/>
      <c r="R3" s="11"/>
      <c r="S3" s="11"/>
      <c r="T3" s="12"/>
      <c r="U3" s="47" t="b">
        <f ca="1">(C17=D17)</f>
        <v>1</v>
      </c>
      <c r="V3" s="48" t="s">
        <v>71</v>
      </c>
      <c r="W3" s="11"/>
      <c r="X3" s="11"/>
      <c r="Y3" s="11"/>
      <c r="Z3" s="12"/>
      <c r="AA3" s="11"/>
      <c r="AB3" s="11"/>
      <c r="AC3" s="11"/>
      <c r="AD3" s="11"/>
      <c r="AE3" s="11"/>
      <c r="AF3" s="11"/>
      <c r="AG3" s="11"/>
      <c r="AH3" s="11"/>
      <c r="AI3" s="11"/>
      <c r="AJ3" s="11"/>
      <c r="AK3" s="11"/>
      <c r="AL3" s="11"/>
      <c r="AM3" s="11"/>
      <c r="AN3" s="11"/>
      <c r="AO3" s="11"/>
      <c r="AP3" s="11"/>
      <c r="AQ3" s="11"/>
      <c r="AR3" s="11"/>
      <c r="AS3" s="11"/>
      <c r="AT3" s="11"/>
      <c r="AU3" s="11"/>
      <c r="AV3" s="11"/>
      <c r="AW3" s="11"/>
      <c r="AX3" s="11"/>
      <c r="AY3" s="11"/>
      <c r="AZ3" s="11"/>
      <c r="BA3" s="11"/>
      <c r="BB3" s="11"/>
      <c r="BC3" s="11"/>
      <c r="BD3" s="11"/>
      <c r="BE3" s="11"/>
      <c r="BF3" s="11"/>
      <c r="BG3" s="11"/>
      <c r="BH3" s="11"/>
      <c r="BI3" s="150" t="s">
        <v>349</v>
      </c>
      <c r="BL3" s="30"/>
      <c r="BN3" s="49" t="s">
        <v>72</v>
      </c>
      <c r="BO3" s="50"/>
      <c r="BP3" s="51"/>
      <c r="BQ3" s="50"/>
      <c r="BR3" s="52" t="s">
        <v>73</v>
      </c>
      <c r="JD3" s="230" t="s">
        <v>366</v>
      </c>
    </row>
    <row r="4" spans="2:265" x14ac:dyDescent="0.2">
      <c r="C4" s="46" t="s">
        <v>286</v>
      </c>
      <c r="D4" s="21"/>
      <c r="E4" s="21"/>
      <c r="F4" s="28" t="s">
        <v>16</v>
      </c>
      <c r="G4" s="11"/>
      <c r="H4" s="12"/>
      <c r="I4" s="6"/>
      <c r="J4" s="19" t="s">
        <v>281</v>
      </c>
      <c r="K4" s="21"/>
      <c r="L4" s="7">
        <f t="array" aca="1" ref="L4" ca="1">MIN(IF(INDIRECT(F12)&gt;=F3,ROW(INDIRECT(F12)),MAXR))</f>
        <v>21</v>
      </c>
      <c r="M4" s="11">
        <f ca="1">IF(L4=MAXR, 1, L4)</f>
        <v>21</v>
      </c>
      <c r="N4" s="12"/>
      <c r="O4" s="32" t="s">
        <v>61</v>
      </c>
      <c r="P4" s="21"/>
      <c r="Q4" s="21"/>
      <c r="R4" s="34" t="str">
        <f>F7&amp;"!"</f>
        <v>SWDATA!</v>
      </c>
      <c r="S4" s="11"/>
      <c r="T4" s="12"/>
      <c r="U4" s="53" t="b">
        <f ca="1">(C17=L7)</f>
        <v>1</v>
      </c>
      <c r="V4" s="48" t="s">
        <v>74</v>
      </c>
      <c r="W4" s="11"/>
      <c r="X4" s="11"/>
      <c r="Y4" s="11"/>
      <c r="Z4" s="12"/>
      <c r="AA4" s="11" t="s">
        <v>151</v>
      </c>
      <c r="AB4" s="11">
        <f ca="1">MATCH(1,currencies_range,0)</f>
        <v>1</v>
      </c>
      <c r="AC4" s="11"/>
      <c r="AD4" s="11"/>
      <c r="AE4" s="11" t="s">
        <v>585</v>
      </c>
      <c r="AF4" s="11">
        <f ca="1">MATCH(1,UOM_Range,0)</f>
        <v>1</v>
      </c>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49" t="s">
        <v>350</v>
      </c>
      <c r="BL4" s="30"/>
      <c r="BN4" s="49" t="s">
        <v>75</v>
      </c>
      <c r="BO4" s="50"/>
      <c r="BP4" s="50"/>
      <c r="BQ4" s="50"/>
      <c r="BR4" s="52" t="s">
        <v>76</v>
      </c>
      <c r="JD4" t="str">
        <f ca="1">IF(JD24&lt;&gt;0,IF(INDIRECT("SCENARIOMETA!I"&amp;JE24)="-","",INDIRECT("SCENARIOMETA!I"&amp;JE24)),"")</f>
        <v/>
      </c>
    </row>
    <row r="5" spans="2:265" x14ac:dyDescent="0.2">
      <c r="C5" s="46" t="s">
        <v>289</v>
      </c>
      <c r="D5" s="21"/>
      <c r="E5" s="21"/>
      <c r="F5" s="28" t="s">
        <v>288</v>
      </c>
      <c r="G5" s="11"/>
      <c r="H5" s="12"/>
      <c r="I5" s="6"/>
      <c r="J5" s="19" t="s">
        <v>277</v>
      </c>
      <c r="K5" s="21"/>
      <c r="L5" s="7">
        <f t="array" aca="1" ref="L5" ca="1">MAX(IF(INDIRECT(F12)=F3,ROW(INDIRECT(F12)),0))</f>
        <v>21</v>
      </c>
      <c r="M5" s="11">
        <f ca="1">IF(L5=0, 1, L5)</f>
        <v>21</v>
      </c>
      <c r="N5" s="12"/>
      <c r="O5" s="32" t="s">
        <v>62</v>
      </c>
      <c r="P5" s="21"/>
      <c r="Q5" s="21"/>
      <c r="R5" s="11" t="str">
        <f>H7&amp;"P1:CA1"</f>
        <v>'SWDATA'!P1:CA1</v>
      </c>
      <c r="S5" s="11"/>
      <c r="T5" s="12"/>
      <c r="U5" s="106" t="b">
        <f t="array" aca="1" ref="U5" ca="1">IF(COUNTIF(SWDATA!M:M,1)=0,TRUE,IF(SUM(IF(ISERROR(SWUPD_UPDRANGE),1,0))=0,TRUE,FALSE))</f>
        <v>1</v>
      </c>
      <c r="V5" s="54" t="s">
        <v>149</v>
      </c>
      <c r="W5" s="11"/>
      <c r="X5" s="11"/>
      <c r="Y5" s="11"/>
      <c r="Z5" s="12"/>
      <c r="AA5" s="11" t="s">
        <v>152</v>
      </c>
      <c r="AB5" s="11" t="str">
        <f ca="1">INDEX(currencies_available,AB4)</f>
        <v>EUR</v>
      </c>
      <c r="AC5" s="11"/>
      <c r="AD5" s="11"/>
      <c r="AE5" s="11" t="s">
        <v>586</v>
      </c>
      <c r="AF5" s="11" t="str">
        <f ca="1">INDEX(UOM_Available,AF4)</f>
        <v>Planning UOM</v>
      </c>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50" t="s">
        <v>351</v>
      </c>
      <c r="BL5" s="30"/>
      <c r="BN5" s="49" t="s">
        <v>77</v>
      </c>
      <c r="BO5" s="50"/>
      <c r="BP5" s="50"/>
      <c r="BQ5" s="50"/>
      <c r="BR5" s="52" t="s">
        <v>78</v>
      </c>
      <c r="JD5" t="str">
        <f t="shared" ref="JD5:JD16" ca="1" si="0">IF(JD25&lt;&gt;0,IF(INDIRECT("SCENARIOMETA!I"&amp;JE25)="-","",INDIRECT("SCENARIOMETA!I"&amp;JE25)),"")</f>
        <v/>
      </c>
    </row>
    <row r="6" spans="2:265" x14ac:dyDescent="0.2">
      <c r="C6" s="46" t="s">
        <v>10</v>
      </c>
      <c r="D6" s="21"/>
      <c r="E6" s="21"/>
      <c r="F6" s="28" t="s">
        <v>23</v>
      </c>
      <c r="G6" s="7" t="str">
        <f>"*"&amp;":"&amp;F6&amp;"*"</f>
        <v>*:NPI*</v>
      </c>
      <c r="H6" s="12"/>
      <c r="I6" s="32" t="s">
        <v>283</v>
      </c>
      <c r="J6" s="21"/>
      <c r="K6" s="21"/>
      <c r="L6" s="11" t="str">
        <f ca="1">F9&amp;G11&amp;M4&amp;":"&amp;G11&amp;M5</f>
        <v>'Planning View'!B21:B21</v>
      </c>
      <c r="M6" s="11"/>
      <c r="N6" s="12"/>
      <c r="O6" s="32" t="s">
        <v>280</v>
      </c>
      <c r="P6" s="21"/>
      <c r="Q6" s="21"/>
      <c r="R6" s="7">
        <f t="array" aca="1" ref="R6" ca="1">MIN(IF(INDIRECT(R5)=R13, COLUMN(INDIRECT(R5)), MAXR))</f>
        <v>32</v>
      </c>
      <c r="S6" s="7" t="str">
        <f ca="1">IF(R6=0, "", IF(R6&gt;26, CHAR(64+INT((R6-1)/26)),"")&amp;CHAR(65+MOD(R6-1, 26)))</f>
        <v>AF</v>
      </c>
      <c r="T6" s="12"/>
      <c r="U6" s="53" t="b">
        <f ca="1">(COUNTIF(H24:BO24, "&gt;0")=L12)</f>
        <v>1</v>
      </c>
      <c r="V6" s="54" t="s">
        <v>79</v>
      </c>
      <c r="W6" s="11"/>
      <c r="X6" s="11"/>
      <c r="Y6" s="11"/>
      <c r="Z6" s="12"/>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L6" s="30"/>
      <c r="BN6" s="49" t="s">
        <v>80</v>
      </c>
      <c r="BO6" s="50"/>
      <c r="BP6" s="50"/>
      <c r="BQ6" s="50"/>
      <c r="BR6" s="52" t="s">
        <v>81</v>
      </c>
      <c r="JD6" t="str">
        <f t="shared" ca="1" si="0"/>
        <v/>
      </c>
    </row>
    <row r="7" spans="2:265" x14ac:dyDescent="0.2">
      <c r="C7" s="46" t="s">
        <v>60</v>
      </c>
      <c r="D7" s="21"/>
      <c r="E7" s="21"/>
      <c r="F7" s="28" t="s">
        <v>28</v>
      </c>
      <c r="G7" s="7"/>
      <c r="H7" s="55" t="str">
        <f>"'"&amp;F7&amp;"'!"</f>
        <v>'SWDATA'!</v>
      </c>
      <c r="I7" s="32" t="s">
        <v>284</v>
      </c>
      <c r="J7" s="21"/>
      <c r="K7" s="21"/>
      <c r="L7" s="7">
        <f t="array" aca="1" ref="L7" ca="1">SUM(IF(INDIRECT(L6)&gt;=F3, 1, 0))</f>
        <v>1</v>
      </c>
      <c r="M7" s="11"/>
      <c r="N7" s="12"/>
      <c r="O7" s="32" t="s">
        <v>279</v>
      </c>
      <c r="P7" s="21"/>
      <c r="Q7" s="21"/>
      <c r="R7" s="7">
        <f t="array" aca="1" ref="R7" ca="1">MAX(IF(INDIRECT(R5)&gt;0, COLUMN(INDIRECT(R5)), 0))</f>
        <v>52</v>
      </c>
      <c r="S7" s="7" t="str">
        <f ca="1">IF(R7=0, "", IF(R7&gt;26, CHAR(64+INT((R7-1)/26)),"")&amp;CHAR(65+MOD(R7-1, 26)))</f>
        <v>AZ</v>
      </c>
      <c r="T7" s="12"/>
      <c r="U7" s="53" t="b">
        <f>(MAX(H15:CB15)=MAX(BN16:DS16))</f>
        <v>1</v>
      </c>
      <c r="V7" s="54" t="s">
        <v>82</v>
      </c>
      <c r="W7" s="11"/>
      <c r="X7" s="11"/>
      <c r="Y7" s="11"/>
      <c r="Z7" s="12"/>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L7" s="30"/>
      <c r="BN7" s="49" t="s">
        <v>83</v>
      </c>
      <c r="BO7" s="50"/>
      <c r="BP7" s="50"/>
      <c r="BQ7" s="50"/>
      <c r="BR7" s="52" t="s">
        <v>84</v>
      </c>
      <c r="JD7" t="str">
        <f t="shared" ca="1" si="0"/>
        <v/>
      </c>
    </row>
    <row r="8" spans="2:265" x14ac:dyDescent="0.2">
      <c r="C8" s="46" t="s">
        <v>85</v>
      </c>
      <c r="D8" s="5"/>
      <c r="E8" s="5"/>
      <c r="F8" s="56" t="s">
        <v>66</v>
      </c>
      <c r="H8" s="55" t="str">
        <f>"'"&amp;F8&amp;"'!"</f>
        <v>'SWMETA'!</v>
      </c>
      <c r="I8" s="32" t="s">
        <v>278</v>
      </c>
      <c r="J8" s="21"/>
      <c r="K8" s="21"/>
      <c r="L8" s="8" t="str">
        <f ca="1">F9&amp;"J1:BF1"</f>
        <v>'Planning View'!J1:BF1</v>
      </c>
      <c r="M8" s="11"/>
      <c r="N8" s="12"/>
      <c r="O8" s="32" t="s">
        <v>86</v>
      </c>
      <c r="P8" s="21"/>
      <c r="Q8" s="21"/>
      <c r="R8" s="28" t="s">
        <v>87</v>
      </c>
      <c r="S8" s="8" t="str">
        <f>H7&amp;R8</f>
        <v>'SWDATA'!O</v>
      </c>
      <c r="T8" s="12"/>
      <c r="U8" s="6"/>
      <c r="V8" s="11"/>
      <c r="W8" s="11"/>
      <c r="X8" s="11"/>
      <c r="Y8" s="11"/>
      <c r="Z8" s="12"/>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L8" s="30"/>
      <c r="BN8" s="49" t="s">
        <v>88</v>
      </c>
      <c r="BO8" s="50"/>
      <c r="BP8" s="50"/>
      <c r="BQ8" s="50"/>
      <c r="BR8" s="52" t="s">
        <v>89</v>
      </c>
      <c r="JD8" t="str">
        <f t="shared" ca="1" si="0"/>
        <v/>
      </c>
    </row>
    <row r="9" spans="2:265" x14ac:dyDescent="0.2">
      <c r="C9" s="46" t="s">
        <v>275</v>
      </c>
      <c r="D9" s="21"/>
      <c r="E9" s="21"/>
      <c r="F9" s="8" t="str">
        <f ca="1">"'"&amp;F2&amp;"'!"</f>
        <v>'Planning View'!</v>
      </c>
      <c r="G9" s="11"/>
      <c r="H9" s="12"/>
      <c r="I9" s="57"/>
      <c r="J9" s="19" t="s">
        <v>90</v>
      </c>
      <c r="K9" s="21"/>
      <c r="L9" s="115">
        <f t="array" aca="1" ref="L9" ca="1">MIN(IF(INDIRECT(L8)=R13, COLUMN(INDIRECT(L8)), MAXR))</f>
        <v>39</v>
      </c>
      <c r="M9" s="7" t="str">
        <f ca="1">IF(L9=0, "", IF(L9&gt;26, CHAR(64+INT((L9-1)/26)),"")&amp;CHAR(65+MOD(L9-1, 26)))</f>
        <v>AM</v>
      </c>
      <c r="N9" s="12"/>
      <c r="O9" s="32" t="s">
        <v>209</v>
      </c>
      <c r="P9" s="21"/>
      <c r="Q9" s="21"/>
      <c r="R9" s="11"/>
      <c r="S9" s="11"/>
      <c r="T9" s="12"/>
      <c r="U9" s="6" t="s">
        <v>219</v>
      </c>
      <c r="V9" s="11"/>
      <c r="W9" s="11"/>
      <c r="X9" s="11"/>
      <c r="Y9" s="11" t="s">
        <v>219</v>
      </c>
      <c r="Z9" s="12"/>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L9" s="30"/>
      <c r="BN9" s="49" t="s">
        <v>91</v>
      </c>
      <c r="BO9" s="50"/>
      <c r="BP9" s="50"/>
      <c r="BQ9" s="50"/>
      <c r="BR9" s="52" t="s">
        <v>92</v>
      </c>
      <c r="JD9" t="str">
        <f t="shared" ca="1" si="0"/>
        <v/>
      </c>
    </row>
    <row r="10" spans="2:265" x14ac:dyDescent="0.2">
      <c r="C10" s="46" t="s">
        <v>287</v>
      </c>
      <c r="D10" s="21"/>
      <c r="E10" s="21"/>
      <c r="F10" s="58" t="str">
        <f ca="1">F9&amp;"A1:K100"</f>
        <v>'Planning View'!A1:K100</v>
      </c>
      <c r="G10" s="11"/>
      <c r="H10" s="12"/>
      <c r="I10" s="57"/>
      <c r="J10" s="19" t="s">
        <v>93</v>
      </c>
      <c r="K10" s="21"/>
      <c r="L10" s="7">
        <f t="array" aca="1" ref="L10" ca="1">MAX(IF(INDIRECT(L8)&gt;0, COLUMN(INDIRECT(L8)), 0))</f>
        <v>57</v>
      </c>
      <c r="M10" s="7" t="str">
        <f ca="1">IF(L10=0, "", IF(L10&gt;26, CHAR(64+INT((L10-1)/26)),"")&amp;CHAR(65+MOD(L10-1, 26)))</f>
        <v>BE</v>
      </c>
      <c r="N10" s="12"/>
      <c r="O10" s="59" t="s">
        <v>94</v>
      </c>
      <c r="P10" s="60"/>
      <c r="Q10" s="60"/>
      <c r="R10" s="60"/>
      <c r="S10" s="60"/>
      <c r="T10" s="61"/>
      <c r="U10" s="143" t="s">
        <v>356</v>
      </c>
      <c r="V10" s="58" t="s">
        <v>357</v>
      </c>
      <c r="W10" s="11"/>
      <c r="X10" s="11"/>
      <c r="Y10" s="21" t="s">
        <v>190</v>
      </c>
      <c r="Z10" s="12" t="s">
        <v>191</v>
      </c>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L10" s="30"/>
      <c r="BN10" s="49" t="s">
        <v>95</v>
      </c>
      <c r="BO10" s="50"/>
      <c r="BP10" s="50"/>
      <c r="BQ10" s="50"/>
      <c r="BR10" s="52" t="s">
        <v>96</v>
      </c>
      <c r="JD10" t="str">
        <f t="shared" ca="1" si="0"/>
        <v/>
      </c>
    </row>
    <row r="11" spans="2:265" x14ac:dyDescent="0.2">
      <c r="C11" s="46" t="s">
        <v>285</v>
      </c>
      <c r="D11" s="21"/>
      <c r="E11" s="21"/>
      <c r="F11" s="7">
        <f t="array" aca="1" ref="F11" ca="1">MAX(IF(ISERROR(INDIRECT(F10)=F4),0,IF(INDIRECT(F10)=F4, COLUMN(INDIRECT(F10)), 0)))</f>
        <v>2</v>
      </c>
      <c r="G11" s="7" t="str">
        <f ca="1">IF(F11=0, "", IF(F11&gt;26, CHAR(64+INT((F11-1)/26)),"")&amp;CHAR(65+MOD(F11-1, 26)))</f>
        <v>B</v>
      </c>
      <c r="H11" s="12"/>
      <c r="I11" s="32" t="s">
        <v>97</v>
      </c>
      <c r="J11" s="21"/>
      <c r="K11" s="21"/>
      <c r="L11" s="8" t="str">
        <f ca="1">F9&amp;M9&amp;"1:"&amp;M10&amp;"1"</f>
        <v>'Planning View'!AM1:BE1</v>
      </c>
      <c r="M11" s="11"/>
      <c r="N11" s="12"/>
      <c r="O11" s="57"/>
      <c r="P11" s="62"/>
      <c r="Q11" s="62"/>
      <c r="R11" s="7"/>
      <c r="S11" s="7"/>
      <c r="T11" s="12"/>
      <c r="U11" s="143" t="s">
        <v>242</v>
      </c>
      <c r="V11" s="11">
        <f t="array" aca="1" ref="V11" ca="1">IF(ISERROR(SUM(IF(     (INDIRECT(V10)&lt;&gt;INDIRECT(Z10))  *  (INDIRECT(V10)&lt;&gt;0),1,0))   *L12),0,SUM(IF(     (INDIRECT(V10)&lt;&gt;INDIRECT(Z10))  *  (INDIRECT(V10)&lt;&gt;0),1,0))   *L12 - L12 *Z12)</f>
        <v>0</v>
      </c>
      <c r="W11" s="11"/>
      <c r="X11" s="11"/>
      <c r="Y11" s="21" t="s">
        <v>272</v>
      </c>
      <c r="Z11" s="12" t="str">
        <f>Configuration!F7</f>
        <v>NO</v>
      </c>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L11" s="30"/>
      <c r="BN11" s="49" t="s">
        <v>98</v>
      </c>
      <c r="BO11" s="50"/>
      <c r="BP11" s="50"/>
      <c r="BQ11" s="50"/>
      <c r="BR11" s="52" t="s">
        <v>99</v>
      </c>
      <c r="JD11" t="str">
        <f t="shared" ca="1" si="0"/>
        <v/>
      </c>
    </row>
    <row r="12" spans="2:265" x14ac:dyDescent="0.2">
      <c r="C12" s="46" t="s">
        <v>276</v>
      </c>
      <c r="D12" s="21"/>
      <c r="E12" s="21"/>
      <c r="F12" s="8" t="str">
        <f ca="1">F9&amp;G11&amp;"18"&amp;":"&amp;G11&amp;"10000"</f>
        <v>'Planning View'!B18:B10000</v>
      </c>
      <c r="G12" s="11"/>
      <c r="H12" s="12"/>
      <c r="I12" s="32" t="s">
        <v>100</v>
      </c>
      <c r="J12" s="21"/>
      <c r="K12" s="21"/>
      <c r="L12" s="7">
        <f t="array" aca="1" ref="L12" ca="1">SUM(IF(INDIRECT(L11)&lt;&gt;0, 1, 0))-SUM(IF(LEN(INDIRECT(L11))=0, 1, 0))</f>
        <v>15</v>
      </c>
      <c r="M12" s="11"/>
      <c r="N12" s="12"/>
      <c r="O12" s="19" t="s">
        <v>101</v>
      </c>
      <c r="P12" s="19"/>
      <c r="Q12" s="19"/>
      <c r="R12" s="117" t="str">
        <f>IF(LOWER(Z11)="no","B7","B4")</f>
        <v>B7</v>
      </c>
      <c r="S12" s="8" t="str">
        <f>H8&amp;R12</f>
        <v>'SWMETA'!B7</v>
      </c>
      <c r="T12" s="12"/>
      <c r="U12" s="5" t="s">
        <v>218</v>
      </c>
      <c r="V12" s="107">
        <f ca="1">SUM(SWUPD_CHGBOOLEANRANGE)</f>
        <v>0</v>
      </c>
      <c r="W12" s="107"/>
      <c r="X12" s="107"/>
      <c r="Y12" s="5" t="s">
        <v>109</v>
      </c>
      <c r="Z12" s="107">
        <f t="array" aca="1" ref="Z12" ca="1">IF(ISERROR(SUM(IF(     (INDIRECT(V10)&lt;&gt;INDIRECT(Z10))  *  (INDIRECT(Z10)=0),1,0))),0,SUM(IF(     (INDIRECT(V10)&lt;&gt;INDIRECT(Z10))  *  (INDIRECT(Z10)=0),1,0)))</f>
        <v>1</v>
      </c>
      <c r="BL12" s="30"/>
      <c r="BN12" s="63"/>
      <c r="BO12" s="50"/>
      <c r="BP12" s="50"/>
      <c r="BQ12" s="50"/>
      <c r="BR12" s="52"/>
      <c r="JD12" t="str">
        <f t="shared" ca="1" si="0"/>
        <v/>
      </c>
    </row>
    <row r="13" spans="2:265" ht="13.5" thickBot="1" x14ac:dyDescent="0.25">
      <c r="C13" s="64" t="s">
        <v>11</v>
      </c>
      <c r="D13" s="65"/>
      <c r="E13" s="65"/>
      <c r="F13" s="66" t="str">
        <f ca="1">F9&amp;"A"</f>
        <v>'Planning View'!A</v>
      </c>
      <c r="G13" s="66"/>
      <c r="H13" s="67"/>
      <c r="I13" s="68" t="s">
        <v>290</v>
      </c>
      <c r="J13" s="65"/>
      <c r="K13" s="65"/>
      <c r="L13" s="69">
        <f t="array" aca="1" ref="L13" ca="1">MAX(IF(ISERROR(INDIRECT(F10)=F5),0,IF(INDIRECT(F10)=F5, COLUMN(INDIRECT(F10)), 0)))</f>
        <v>4</v>
      </c>
      <c r="M13" s="69" t="str">
        <f ca="1">IF(L13=0, "", IF(L13&gt;26, CHAR(64+INT((L13-1)/26)),"")&amp;CHAR(65+MOD(L13-1, 26)))</f>
        <v>D</v>
      </c>
      <c r="N13" s="67"/>
      <c r="O13" s="64" t="s">
        <v>30</v>
      </c>
      <c r="P13" s="65"/>
      <c r="Q13" s="65"/>
      <c r="R13" s="116">
        <f ca="1">IF(ISERROR(MATCH(INDIRECT(S12),INDIRECT(L8))),SWDATA!U1,INDIRECT(S12))</f>
        <v>300</v>
      </c>
      <c r="S13" s="69"/>
      <c r="T13" s="67"/>
      <c r="U13" s="10" t="s">
        <v>220</v>
      </c>
      <c r="V13" s="13" t="s">
        <v>221</v>
      </c>
      <c r="W13" s="13"/>
      <c r="X13" s="13"/>
      <c r="Y13" s="5" t="s">
        <v>193</v>
      </c>
      <c r="Z13" s="14">
        <f>SWMETA!O7-SWMETA!B4</f>
        <v>25</v>
      </c>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L13" s="30"/>
      <c r="BN13" s="70"/>
      <c r="BO13" s="71"/>
      <c r="BP13" s="71"/>
      <c r="BQ13" s="71"/>
      <c r="BR13" s="72"/>
      <c r="JD13" t="str">
        <f t="shared" ca="1" si="0"/>
        <v/>
      </c>
    </row>
    <row r="14" spans="2:265" ht="14.25" thickTop="1" thickBot="1" x14ac:dyDescent="0.25">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L14" s="30"/>
      <c r="JD14" t="str">
        <f t="shared" ca="1" si="0"/>
        <v/>
      </c>
    </row>
    <row r="15" spans="2:265" ht="13.5" thickTop="1" x14ac:dyDescent="0.2">
      <c r="C15" s="73"/>
      <c r="D15" s="38"/>
      <c r="E15" s="38"/>
      <c r="F15" s="74"/>
      <c r="G15" s="75" t="s">
        <v>102</v>
      </c>
      <c r="H15" s="76">
        <f>1</f>
        <v>1</v>
      </c>
      <c r="I15" s="76">
        <f>H15+1</f>
        <v>2</v>
      </c>
      <c r="J15" s="76">
        <f t="shared" ref="J15:V15" si="1">I15+1</f>
        <v>3</v>
      </c>
      <c r="K15" s="76">
        <f t="shared" si="1"/>
        <v>4</v>
      </c>
      <c r="L15" s="76">
        <f t="shared" si="1"/>
        <v>5</v>
      </c>
      <c r="M15" s="76">
        <f t="shared" si="1"/>
        <v>6</v>
      </c>
      <c r="N15" s="76">
        <f t="shared" si="1"/>
        <v>7</v>
      </c>
      <c r="O15" s="76">
        <f t="shared" si="1"/>
        <v>8</v>
      </c>
      <c r="P15" s="76">
        <f t="shared" si="1"/>
        <v>9</v>
      </c>
      <c r="Q15" s="76">
        <f t="shared" si="1"/>
        <v>10</v>
      </c>
      <c r="R15" s="76">
        <f t="shared" si="1"/>
        <v>11</v>
      </c>
      <c r="S15" s="76">
        <f t="shared" si="1"/>
        <v>12</v>
      </c>
      <c r="T15" s="76">
        <f t="shared" si="1"/>
        <v>13</v>
      </c>
      <c r="U15" s="76">
        <f t="shared" si="1"/>
        <v>14</v>
      </c>
      <c r="V15" s="76">
        <f t="shared" si="1"/>
        <v>15</v>
      </c>
      <c r="W15" s="76">
        <f>V15+1</f>
        <v>16</v>
      </c>
      <c r="X15" s="76">
        <f>W15+1</f>
        <v>17</v>
      </c>
      <c r="Y15" s="76">
        <f>X15+1</f>
        <v>18</v>
      </c>
      <c r="Z15" s="76">
        <f t="shared" ref="Z15:AE15" si="2">Y15+1</f>
        <v>19</v>
      </c>
      <c r="AA15" s="76">
        <f t="shared" si="2"/>
        <v>20</v>
      </c>
      <c r="AB15" s="76">
        <f t="shared" si="2"/>
        <v>21</v>
      </c>
      <c r="AC15" s="76">
        <f t="shared" si="2"/>
        <v>22</v>
      </c>
      <c r="AD15" s="76">
        <f t="shared" si="2"/>
        <v>23</v>
      </c>
      <c r="AE15" s="76">
        <f t="shared" si="2"/>
        <v>24</v>
      </c>
      <c r="AF15" s="76">
        <f t="shared" ref="AF15:AQ15" si="3">AE15+1</f>
        <v>25</v>
      </c>
      <c r="AG15" s="76">
        <f t="shared" si="3"/>
        <v>26</v>
      </c>
      <c r="AH15" s="76">
        <f t="shared" si="3"/>
        <v>27</v>
      </c>
      <c r="AI15" s="76">
        <f t="shared" si="3"/>
        <v>28</v>
      </c>
      <c r="AJ15" s="76">
        <f t="shared" si="3"/>
        <v>29</v>
      </c>
      <c r="AK15" s="76">
        <f t="shared" si="3"/>
        <v>30</v>
      </c>
      <c r="AL15" s="76">
        <f t="shared" si="3"/>
        <v>31</v>
      </c>
      <c r="AM15" s="76">
        <f t="shared" si="3"/>
        <v>32</v>
      </c>
      <c r="AN15" s="76">
        <f t="shared" si="3"/>
        <v>33</v>
      </c>
      <c r="AO15" s="76">
        <f t="shared" si="3"/>
        <v>34</v>
      </c>
      <c r="AP15" s="76">
        <f t="shared" si="3"/>
        <v>35</v>
      </c>
      <c r="AQ15" s="76">
        <f t="shared" si="3"/>
        <v>36</v>
      </c>
      <c r="AR15" s="76">
        <f>AQ15+1</f>
        <v>37</v>
      </c>
      <c r="AS15" s="76">
        <f>AR15+1</f>
        <v>38</v>
      </c>
      <c r="AT15" s="76">
        <f>AS15+1</f>
        <v>39</v>
      </c>
      <c r="AU15" s="76">
        <f t="shared" ref="AU15:BF15" si="4">AT15+1</f>
        <v>40</v>
      </c>
      <c r="AV15" s="76">
        <f t="shared" si="4"/>
        <v>41</v>
      </c>
      <c r="AW15" s="76">
        <f t="shared" si="4"/>
        <v>42</v>
      </c>
      <c r="AX15" s="76">
        <f t="shared" si="4"/>
        <v>43</v>
      </c>
      <c r="AY15" s="76">
        <f t="shared" si="4"/>
        <v>44</v>
      </c>
      <c r="AZ15" s="76">
        <f t="shared" si="4"/>
        <v>45</v>
      </c>
      <c r="BA15" s="76">
        <f t="shared" si="4"/>
        <v>46</v>
      </c>
      <c r="BB15" s="76">
        <f t="shared" si="4"/>
        <v>47</v>
      </c>
      <c r="BC15" s="76">
        <f t="shared" si="4"/>
        <v>48</v>
      </c>
      <c r="BD15" s="76">
        <f t="shared" si="4"/>
        <v>49</v>
      </c>
      <c r="BE15" s="76">
        <f t="shared" si="4"/>
        <v>50</v>
      </c>
      <c r="BF15" s="76">
        <f t="shared" si="4"/>
        <v>51</v>
      </c>
      <c r="BG15" s="76">
        <f t="shared" ref="BG15" si="5">BF15+1</f>
        <v>52</v>
      </c>
      <c r="BH15" s="81"/>
      <c r="BL15" s="30"/>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JD15" t="str">
        <f t="shared" ca="1" si="0"/>
        <v/>
      </c>
    </row>
    <row r="16" spans="2:265" x14ac:dyDescent="0.2">
      <c r="B16" s="18"/>
      <c r="C16" s="47" t="b">
        <f ca="1">AND(U3,U4,U5,U6,U7)</f>
        <v>1</v>
      </c>
      <c r="D16" s="27" t="s">
        <v>13</v>
      </c>
      <c r="E16" s="16"/>
      <c r="F16" s="78"/>
      <c r="G16" s="79" t="s">
        <v>103</v>
      </c>
      <c r="H16" s="80">
        <v>1</v>
      </c>
      <c r="I16" s="9">
        <f t="shared" ref="I16:V16" ca="1" si="6">IF(H16=0, 0, IF(H16&gt;=$L$12, 0,H16+1))</f>
        <v>2</v>
      </c>
      <c r="J16" s="9">
        <f t="shared" ca="1" si="6"/>
        <v>3</v>
      </c>
      <c r="K16" s="9">
        <f t="shared" ca="1" si="6"/>
        <v>4</v>
      </c>
      <c r="L16" s="9">
        <f t="shared" ca="1" si="6"/>
        <v>5</v>
      </c>
      <c r="M16" s="9">
        <f t="shared" ca="1" si="6"/>
        <v>6</v>
      </c>
      <c r="N16" s="9">
        <f t="shared" ca="1" si="6"/>
        <v>7</v>
      </c>
      <c r="O16" s="9">
        <f t="shared" ca="1" si="6"/>
        <v>8</v>
      </c>
      <c r="P16" s="9">
        <f t="shared" ca="1" si="6"/>
        <v>9</v>
      </c>
      <c r="Q16" s="9">
        <f t="shared" ca="1" si="6"/>
        <v>10</v>
      </c>
      <c r="R16" s="9">
        <f t="shared" ca="1" si="6"/>
        <v>11</v>
      </c>
      <c r="S16" s="9">
        <f t="shared" ca="1" si="6"/>
        <v>12</v>
      </c>
      <c r="T16" s="9">
        <f t="shared" ca="1" si="6"/>
        <v>13</v>
      </c>
      <c r="U16" s="9">
        <f t="shared" ca="1" si="6"/>
        <v>14</v>
      </c>
      <c r="V16" s="9">
        <f t="shared" ca="1" si="6"/>
        <v>15</v>
      </c>
      <c r="W16" s="9">
        <f ca="1">IF(V16=0, 0, IF(V16&gt;=$L$12, 0,V16+1))</f>
        <v>0</v>
      </c>
      <c r="X16" s="9">
        <f ca="1">IF(W16=0, 0, IF(W16&gt;=$L$12, 0,W16+1))</f>
        <v>0</v>
      </c>
      <c r="Y16" s="9">
        <f ca="1">IF(X16=0, 0, IF(X16&gt;=$L$12, 0,X16+1))</f>
        <v>0</v>
      </c>
      <c r="Z16" s="9">
        <f t="shared" ref="Z16:AE16" ca="1" si="7">IF(Y16=0, 0, IF(Y16&gt;=$L$12, 0,Y16+1))</f>
        <v>0</v>
      </c>
      <c r="AA16" s="9">
        <f t="shared" ca="1" si="7"/>
        <v>0</v>
      </c>
      <c r="AB16" s="9">
        <f t="shared" ca="1" si="7"/>
        <v>0</v>
      </c>
      <c r="AC16" s="9">
        <f t="shared" ca="1" si="7"/>
        <v>0</v>
      </c>
      <c r="AD16" s="9">
        <f t="shared" ca="1" si="7"/>
        <v>0</v>
      </c>
      <c r="AE16" s="9">
        <f t="shared" ca="1" si="7"/>
        <v>0</v>
      </c>
      <c r="AF16" s="9">
        <f t="shared" ref="AF16:AQ16" ca="1" si="8">IF(AE16=0, 0, IF(AE16&gt;=$L$12, 0,AE16+1))</f>
        <v>0</v>
      </c>
      <c r="AG16" s="9">
        <f t="shared" ca="1" si="8"/>
        <v>0</v>
      </c>
      <c r="AH16" s="9">
        <f t="shared" ca="1" si="8"/>
        <v>0</v>
      </c>
      <c r="AI16" s="9">
        <f t="shared" ca="1" si="8"/>
        <v>0</v>
      </c>
      <c r="AJ16" s="9">
        <f t="shared" ca="1" si="8"/>
        <v>0</v>
      </c>
      <c r="AK16" s="9">
        <f t="shared" ca="1" si="8"/>
        <v>0</v>
      </c>
      <c r="AL16" s="9">
        <f t="shared" ca="1" si="8"/>
        <v>0</v>
      </c>
      <c r="AM16" s="9">
        <f t="shared" ca="1" si="8"/>
        <v>0</v>
      </c>
      <c r="AN16" s="9">
        <f t="shared" ca="1" si="8"/>
        <v>0</v>
      </c>
      <c r="AO16" s="9">
        <f t="shared" ca="1" si="8"/>
        <v>0</v>
      </c>
      <c r="AP16" s="9">
        <f t="shared" ca="1" si="8"/>
        <v>0</v>
      </c>
      <c r="AQ16" s="9">
        <f t="shared" ca="1" si="8"/>
        <v>0</v>
      </c>
      <c r="AR16" s="9">
        <f ca="1">IF(AQ16=0, 0, IF(AQ16&gt;=$L$12, 0,AQ16+1))</f>
        <v>0</v>
      </c>
      <c r="AS16" s="9">
        <f ca="1">IF(AR16=0, 0, IF(AR16&gt;=$L$12, 0,AR16+1))</f>
        <v>0</v>
      </c>
      <c r="AT16" s="9">
        <f ca="1">IF(AS16=0, 0, IF(AS16&gt;=$L$12, 0,AS16+1))</f>
        <v>0</v>
      </c>
      <c r="AU16" s="9">
        <f t="shared" ref="AU16:BF16" ca="1" si="9">IF(AT16=0, 0, IF(AT16&gt;=$L$12, 0,AT16+1))</f>
        <v>0</v>
      </c>
      <c r="AV16" s="9">
        <f t="shared" ca="1" si="9"/>
        <v>0</v>
      </c>
      <c r="AW16" s="9">
        <f t="shared" ca="1" si="9"/>
        <v>0</v>
      </c>
      <c r="AX16" s="9">
        <f t="shared" ca="1" si="9"/>
        <v>0</v>
      </c>
      <c r="AY16" s="9">
        <f t="shared" ca="1" si="9"/>
        <v>0</v>
      </c>
      <c r="AZ16" s="9">
        <f t="shared" ca="1" si="9"/>
        <v>0</v>
      </c>
      <c r="BA16" s="9">
        <f t="shared" ca="1" si="9"/>
        <v>0</v>
      </c>
      <c r="BB16" s="9">
        <f t="shared" ca="1" si="9"/>
        <v>0</v>
      </c>
      <c r="BC16" s="9">
        <f t="shared" ca="1" si="9"/>
        <v>0</v>
      </c>
      <c r="BD16" s="9">
        <f t="shared" ca="1" si="9"/>
        <v>0</v>
      </c>
      <c r="BE16" s="9">
        <f t="shared" ca="1" si="9"/>
        <v>0</v>
      </c>
      <c r="BF16" s="9">
        <f t="shared" ca="1" si="9"/>
        <v>0</v>
      </c>
      <c r="BG16" s="9">
        <f t="shared" ref="BG16" ca="1" si="10">IF(BF16=0, 0, IF(BF16&gt;=$L$12, 0,BF16+1))</f>
        <v>0</v>
      </c>
      <c r="BH16" s="9"/>
      <c r="BL16" s="30"/>
      <c r="BN16" s="81">
        <f>1</f>
        <v>1</v>
      </c>
      <c r="BO16" s="81">
        <f>BN16+1</f>
        <v>2</v>
      </c>
      <c r="BP16" s="81">
        <f t="shared" ref="BP16:CB16" si="11">BO16+1</f>
        <v>3</v>
      </c>
      <c r="BQ16" s="81">
        <f t="shared" si="11"/>
        <v>4</v>
      </c>
      <c r="BR16" s="81">
        <f t="shared" si="11"/>
        <v>5</v>
      </c>
      <c r="BS16" s="81">
        <f t="shared" si="11"/>
        <v>6</v>
      </c>
      <c r="BT16" s="81">
        <f t="shared" si="11"/>
        <v>7</v>
      </c>
      <c r="BU16" s="81">
        <f t="shared" si="11"/>
        <v>8</v>
      </c>
      <c r="BV16" s="81">
        <f t="shared" si="11"/>
        <v>9</v>
      </c>
      <c r="BW16" s="81">
        <f t="shared" si="11"/>
        <v>10</v>
      </c>
      <c r="BX16" s="81">
        <f t="shared" si="11"/>
        <v>11</v>
      </c>
      <c r="BY16" s="81">
        <f t="shared" si="11"/>
        <v>12</v>
      </c>
      <c r="BZ16" s="81">
        <f t="shared" si="11"/>
        <v>13</v>
      </c>
      <c r="CA16" s="81">
        <f t="shared" si="11"/>
        <v>14</v>
      </c>
      <c r="CB16" s="81">
        <f t="shared" si="11"/>
        <v>15</v>
      </c>
      <c r="CC16" s="81">
        <f>CB16+1</f>
        <v>16</v>
      </c>
      <c r="CD16" s="81">
        <f>CC16+1</f>
        <v>17</v>
      </c>
      <c r="CE16" s="81">
        <f>CD16+1</f>
        <v>18</v>
      </c>
      <c r="CF16" s="81">
        <f t="shared" ref="CF16:CK16" si="12">CE16+1</f>
        <v>19</v>
      </c>
      <c r="CG16" s="81">
        <f t="shared" si="12"/>
        <v>20</v>
      </c>
      <c r="CH16" s="81">
        <f t="shared" si="12"/>
        <v>21</v>
      </c>
      <c r="CI16" s="81">
        <f t="shared" si="12"/>
        <v>22</v>
      </c>
      <c r="CJ16" s="81">
        <f t="shared" si="12"/>
        <v>23</v>
      </c>
      <c r="CK16" s="81">
        <f t="shared" si="12"/>
        <v>24</v>
      </c>
      <c r="CL16" s="81">
        <f t="shared" ref="CL16:CZ16" si="13">CK16+1</f>
        <v>25</v>
      </c>
      <c r="CM16" s="81">
        <f t="shared" si="13"/>
        <v>26</v>
      </c>
      <c r="CN16" s="81">
        <f t="shared" si="13"/>
        <v>27</v>
      </c>
      <c r="CO16" s="81">
        <f t="shared" si="13"/>
        <v>28</v>
      </c>
      <c r="CP16" s="81">
        <f t="shared" si="13"/>
        <v>29</v>
      </c>
      <c r="CQ16" s="81">
        <f t="shared" si="13"/>
        <v>30</v>
      </c>
      <c r="CR16" s="81">
        <f t="shared" si="13"/>
        <v>31</v>
      </c>
      <c r="CS16" s="81">
        <f t="shared" si="13"/>
        <v>32</v>
      </c>
      <c r="CT16" s="81">
        <f t="shared" si="13"/>
        <v>33</v>
      </c>
      <c r="CU16" s="81">
        <f t="shared" si="13"/>
        <v>34</v>
      </c>
      <c r="CV16" s="81">
        <f t="shared" si="13"/>
        <v>35</v>
      </c>
      <c r="CW16" s="81">
        <f t="shared" si="13"/>
        <v>36</v>
      </c>
      <c r="CX16" s="81">
        <f t="shared" si="13"/>
        <v>37</v>
      </c>
      <c r="CY16" s="81">
        <f t="shared" si="13"/>
        <v>38</v>
      </c>
      <c r="CZ16" s="81">
        <f t="shared" si="13"/>
        <v>39</v>
      </c>
      <c r="DA16" s="81">
        <f t="shared" ref="DA16" si="14">CZ16+1</f>
        <v>40</v>
      </c>
      <c r="DB16" s="81">
        <f t="shared" ref="DB16" si="15">DA16+1</f>
        <v>41</v>
      </c>
      <c r="DC16" s="81">
        <f t="shared" ref="DC16" si="16">DB16+1</f>
        <v>42</v>
      </c>
      <c r="DD16" s="81">
        <f t="shared" ref="DD16" si="17">DC16+1</f>
        <v>43</v>
      </c>
      <c r="DE16" s="81">
        <f t="shared" ref="DE16" si="18">DD16+1</f>
        <v>44</v>
      </c>
      <c r="DF16" s="81">
        <f t="shared" ref="DF16" si="19">DE16+1</f>
        <v>45</v>
      </c>
      <c r="DG16" s="81">
        <f t="shared" ref="DG16" si="20">DF16+1</f>
        <v>46</v>
      </c>
      <c r="DH16" s="81">
        <f t="shared" ref="DH16" si="21">DG16+1</f>
        <v>47</v>
      </c>
      <c r="DI16" s="81">
        <f t="shared" ref="DI16" si="22">DH16+1</f>
        <v>48</v>
      </c>
      <c r="DJ16" s="81">
        <f t="shared" ref="DJ16" si="23">DI16+1</f>
        <v>49</v>
      </c>
      <c r="DK16" s="81">
        <f t="shared" ref="DK16" si="24">DJ16+1</f>
        <v>50</v>
      </c>
      <c r="DL16" s="81">
        <f t="shared" ref="DL16:DM16" si="25">DK16+1</f>
        <v>51</v>
      </c>
      <c r="DM16" s="81">
        <f t="shared" si="25"/>
        <v>52</v>
      </c>
      <c r="JD16" t="str">
        <f t="shared" ca="1" si="0"/>
        <v/>
      </c>
    </row>
    <row r="17" spans="2:269" x14ac:dyDescent="0.2">
      <c r="C17" s="82">
        <f t="array" aca="1" ref="C17" ca="1">SUM(IF(C27:C826&gt;0, IF(C27:C826&lt;&gt;MAXR, 1, 0)))</f>
        <v>1</v>
      </c>
      <c r="D17" s="26">
        <f t="array" aca="1" ref="D17" ca="1">SUM(IF(D27:D826&gt;0, 1, 0))</f>
        <v>1</v>
      </c>
      <c r="E17" s="20"/>
      <c r="F17" s="20"/>
      <c r="G17" s="83" t="s">
        <v>9</v>
      </c>
      <c r="H17" s="84">
        <f t="shared" ref="H17:V17" ca="1" si="26">IF(H19=0, 0, INDIRECT($F$9&amp;H20&amp;"1"))</f>
        <v>300</v>
      </c>
      <c r="I17" s="7">
        <f t="shared" ca="1" si="26"/>
        <v>301</v>
      </c>
      <c r="J17" s="7">
        <f t="shared" ca="1" si="26"/>
        <v>302</v>
      </c>
      <c r="K17" s="7">
        <f t="shared" ca="1" si="26"/>
        <v>303</v>
      </c>
      <c r="L17" s="7">
        <f t="shared" ca="1" si="26"/>
        <v>304</v>
      </c>
      <c r="M17" s="7">
        <f t="shared" ca="1" si="26"/>
        <v>305</v>
      </c>
      <c r="N17" s="7">
        <f t="shared" ca="1" si="26"/>
        <v>306</v>
      </c>
      <c r="O17" s="7">
        <f t="shared" ca="1" si="26"/>
        <v>307</v>
      </c>
      <c r="P17" s="7">
        <f t="shared" ca="1" si="26"/>
        <v>308</v>
      </c>
      <c r="Q17" s="7">
        <f t="shared" ca="1" si="26"/>
        <v>309</v>
      </c>
      <c r="R17" s="7">
        <f t="shared" ca="1" si="26"/>
        <v>310</v>
      </c>
      <c r="S17" s="7">
        <f t="shared" ca="1" si="26"/>
        <v>311</v>
      </c>
      <c r="T17" s="7">
        <f t="shared" ca="1" si="26"/>
        <v>312</v>
      </c>
      <c r="U17" s="7">
        <f t="shared" ca="1" si="26"/>
        <v>313</v>
      </c>
      <c r="V17" s="7">
        <f t="shared" ca="1" si="26"/>
        <v>314</v>
      </c>
      <c r="W17" s="7">
        <f ca="1">IF(W19=0, 0, INDIRECT($F$9&amp;W20&amp;"1"))</f>
        <v>0</v>
      </c>
      <c r="X17" s="7">
        <f ca="1">IF(X19=0, 0, INDIRECT($F$9&amp;X20&amp;"1"))</f>
        <v>0</v>
      </c>
      <c r="Y17" s="7">
        <f ca="1">IF(Y19=0, 0, INDIRECT($F$9&amp;Y20&amp;"1"))</f>
        <v>0</v>
      </c>
      <c r="Z17" s="7">
        <f t="shared" ref="Z17:AE17" ca="1" si="27">IF(Z19=0, 0, INDIRECT($F$9&amp;Z20&amp;"1"))</f>
        <v>0</v>
      </c>
      <c r="AA17" s="7">
        <f t="shared" ca="1" si="27"/>
        <v>0</v>
      </c>
      <c r="AB17" s="7">
        <f t="shared" ca="1" si="27"/>
        <v>0</v>
      </c>
      <c r="AC17" s="7">
        <f t="shared" ca="1" si="27"/>
        <v>0</v>
      </c>
      <c r="AD17" s="7">
        <f t="shared" ca="1" si="27"/>
        <v>0</v>
      </c>
      <c r="AE17" s="7">
        <f t="shared" ca="1" si="27"/>
        <v>0</v>
      </c>
      <c r="AF17" s="7">
        <f t="shared" ref="AF17:AQ17" ca="1" si="28">IF(AF19=0, 0, INDIRECT($F$9&amp;AF20&amp;"1"))</f>
        <v>0</v>
      </c>
      <c r="AG17" s="7">
        <f t="shared" ca="1" si="28"/>
        <v>0</v>
      </c>
      <c r="AH17" s="7">
        <f t="shared" ca="1" si="28"/>
        <v>0</v>
      </c>
      <c r="AI17" s="7">
        <f t="shared" ca="1" si="28"/>
        <v>0</v>
      </c>
      <c r="AJ17" s="7">
        <f t="shared" ca="1" si="28"/>
        <v>0</v>
      </c>
      <c r="AK17" s="7">
        <f t="shared" ca="1" si="28"/>
        <v>0</v>
      </c>
      <c r="AL17" s="7">
        <f t="shared" ca="1" si="28"/>
        <v>0</v>
      </c>
      <c r="AM17" s="7">
        <f t="shared" ca="1" si="28"/>
        <v>0</v>
      </c>
      <c r="AN17" s="7">
        <f t="shared" ca="1" si="28"/>
        <v>0</v>
      </c>
      <c r="AO17" s="7">
        <f t="shared" ca="1" si="28"/>
        <v>0</v>
      </c>
      <c r="AP17" s="7">
        <f t="shared" ca="1" si="28"/>
        <v>0</v>
      </c>
      <c r="AQ17" s="7">
        <f t="shared" ca="1" si="28"/>
        <v>0</v>
      </c>
      <c r="AR17" s="7">
        <f ca="1">IF(AR19=0, 0, INDIRECT($F$9&amp;AR20&amp;"1"))</f>
        <v>0</v>
      </c>
      <c r="AS17" s="7">
        <f ca="1">IF(AS19=0, 0, INDIRECT($F$9&amp;AS20&amp;"1"))</f>
        <v>0</v>
      </c>
      <c r="AT17" s="7">
        <f ca="1">IF(AT19=0, 0, INDIRECT($F$9&amp;AT20&amp;"1"))</f>
        <v>0</v>
      </c>
      <c r="AU17" s="7">
        <f t="shared" ref="AU17:BF17" ca="1" si="29">IF(AU19=0, 0, INDIRECT($F$9&amp;AU20&amp;"1"))</f>
        <v>0</v>
      </c>
      <c r="AV17" s="7">
        <f t="shared" ca="1" si="29"/>
        <v>0</v>
      </c>
      <c r="AW17" s="7">
        <f t="shared" ca="1" si="29"/>
        <v>0</v>
      </c>
      <c r="AX17" s="7">
        <f t="shared" ca="1" si="29"/>
        <v>0</v>
      </c>
      <c r="AY17" s="7">
        <f t="shared" ca="1" si="29"/>
        <v>0</v>
      </c>
      <c r="AZ17" s="7">
        <f t="shared" ca="1" si="29"/>
        <v>0</v>
      </c>
      <c r="BA17" s="7">
        <f t="shared" ca="1" si="29"/>
        <v>0</v>
      </c>
      <c r="BB17" s="7">
        <f t="shared" ca="1" si="29"/>
        <v>0</v>
      </c>
      <c r="BC17" s="7">
        <f t="shared" ca="1" si="29"/>
        <v>0</v>
      </c>
      <c r="BD17" s="7">
        <f t="shared" ca="1" si="29"/>
        <v>0</v>
      </c>
      <c r="BE17" s="7">
        <f t="shared" ca="1" si="29"/>
        <v>0</v>
      </c>
      <c r="BF17" s="7">
        <f t="shared" ca="1" si="29"/>
        <v>0</v>
      </c>
      <c r="BG17" s="7">
        <f t="shared" ref="BG17" ca="1" si="30">IF(BG19=0, 0, INDIRECT($F$9&amp;BG20&amp;"1"))</f>
        <v>0</v>
      </c>
      <c r="BH17" s="7"/>
      <c r="BL17" s="30"/>
    </row>
    <row r="18" spans="2:269" x14ac:dyDescent="0.2">
      <c r="C18" s="85"/>
      <c r="D18" s="21"/>
      <c r="E18" s="21"/>
      <c r="F18" s="21"/>
      <c r="G18" s="86"/>
      <c r="H18" s="6"/>
      <c r="I18" s="87" t="str">
        <f t="shared" ref="I18:V18" ca="1" si="31">$F$9&amp;H20&amp;"1"&amp;":"&amp;$M$10&amp;"1"</f>
        <v>'Planning View'!AM1:BE1</v>
      </c>
      <c r="J18" s="87" t="str">
        <f t="shared" ca="1" si="31"/>
        <v>'Planning View'!AN1:BE1</v>
      </c>
      <c r="K18" s="87" t="str">
        <f t="shared" ca="1" si="31"/>
        <v>'Planning View'!AO1:BE1</v>
      </c>
      <c r="L18" s="87" t="str">
        <f t="shared" ca="1" si="31"/>
        <v>'Planning View'!AQ1:BE1</v>
      </c>
      <c r="M18" s="87" t="str">
        <f t="shared" ca="1" si="31"/>
        <v>'Planning View'!AR1:BE1</v>
      </c>
      <c r="N18" s="87" t="str">
        <f t="shared" ca="1" si="31"/>
        <v>'Planning View'!AS1:BE1</v>
      </c>
      <c r="O18" s="87" t="str">
        <f t="shared" ca="1" si="31"/>
        <v>'Planning View'!AU1:BE1</v>
      </c>
      <c r="P18" s="87" t="str">
        <f t="shared" ca="1" si="31"/>
        <v>'Planning View'!AV1:BE1</v>
      </c>
      <c r="Q18" s="87" t="str">
        <f t="shared" ca="1" si="31"/>
        <v>'Planning View'!AW1:BE1</v>
      </c>
      <c r="R18" s="87" t="str">
        <f t="shared" ca="1" si="31"/>
        <v>'Planning View'!AY1:BE1</v>
      </c>
      <c r="S18" s="87" t="str">
        <f t="shared" ca="1" si="31"/>
        <v>'Planning View'!AZ1:BE1</v>
      </c>
      <c r="T18" s="87" t="str">
        <f t="shared" ca="1" si="31"/>
        <v>'Planning View'!BA1:BE1</v>
      </c>
      <c r="U18" s="87" t="str">
        <f t="shared" ca="1" si="31"/>
        <v>'Planning View'!BC1:BE1</v>
      </c>
      <c r="V18" s="87" t="str">
        <f t="shared" ca="1" si="31"/>
        <v>'Planning View'!BD1:BE1</v>
      </c>
      <c r="W18" s="87" t="str">
        <f ca="1">$F$9&amp;V20&amp;"1"&amp;":"&amp;$M$10&amp;"1"</f>
        <v>'Planning View'!BE1:BE1</v>
      </c>
      <c r="X18" s="87" t="str">
        <f ca="1">$F$9&amp;W20&amp;"1"&amp;":"&amp;$M$10&amp;"1"</f>
        <v>'Planning View'!1:BE1</v>
      </c>
      <c r="Y18" s="87" t="str">
        <f ca="1">$F$9&amp;X20&amp;"1"&amp;":"&amp;$M$10&amp;"1"</f>
        <v>'Planning View'!1:BE1</v>
      </c>
      <c r="Z18" s="87" t="str">
        <f t="shared" ref="Z18:AE18" ca="1" si="32">$F$9&amp;Y20&amp;"1"&amp;":"&amp;$M$10&amp;"1"</f>
        <v>'Planning View'!1:BE1</v>
      </c>
      <c r="AA18" s="87" t="str">
        <f t="shared" ca="1" si="32"/>
        <v>'Planning View'!1:BE1</v>
      </c>
      <c r="AB18" s="87" t="str">
        <f t="shared" ca="1" si="32"/>
        <v>'Planning View'!1:BE1</v>
      </c>
      <c r="AC18" s="87" t="str">
        <f t="shared" ca="1" si="32"/>
        <v>'Planning View'!1:BE1</v>
      </c>
      <c r="AD18" s="87" t="str">
        <f t="shared" ca="1" si="32"/>
        <v>'Planning View'!1:BE1</v>
      </c>
      <c r="AE18" s="87" t="str">
        <f t="shared" ca="1" si="32"/>
        <v>'Planning View'!1:BE1</v>
      </c>
      <c r="AF18" s="87" t="str">
        <f t="shared" ref="AF18:AT18" ca="1" si="33">$F$9&amp;AE20&amp;"1"&amp;":"&amp;$M$10&amp;"1"</f>
        <v>'Planning View'!1:BE1</v>
      </c>
      <c r="AG18" s="87" t="str">
        <f t="shared" ca="1" si="33"/>
        <v>'Planning View'!1:BE1</v>
      </c>
      <c r="AH18" s="87" t="str">
        <f t="shared" ca="1" si="33"/>
        <v>'Planning View'!1:BE1</v>
      </c>
      <c r="AI18" s="87" t="str">
        <f t="shared" ca="1" si="33"/>
        <v>'Planning View'!1:BE1</v>
      </c>
      <c r="AJ18" s="87" t="str">
        <f t="shared" ca="1" si="33"/>
        <v>'Planning View'!1:BE1</v>
      </c>
      <c r="AK18" s="87" t="str">
        <f t="shared" ca="1" si="33"/>
        <v>'Planning View'!1:BE1</v>
      </c>
      <c r="AL18" s="87" t="str">
        <f t="shared" ca="1" si="33"/>
        <v>'Planning View'!1:BE1</v>
      </c>
      <c r="AM18" s="87" t="str">
        <f t="shared" ca="1" si="33"/>
        <v>'Planning View'!1:BE1</v>
      </c>
      <c r="AN18" s="87" t="str">
        <f t="shared" ca="1" si="33"/>
        <v>'Planning View'!1:BE1</v>
      </c>
      <c r="AO18" s="87" t="str">
        <f t="shared" ca="1" si="33"/>
        <v>'Planning View'!1:BE1</v>
      </c>
      <c r="AP18" s="87" t="str">
        <f t="shared" ca="1" si="33"/>
        <v>'Planning View'!1:BE1</v>
      </c>
      <c r="AQ18" s="87" t="str">
        <f t="shared" ca="1" si="33"/>
        <v>'Planning View'!1:BE1</v>
      </c>
      <c r="AR18" s="87" t="str">
        <f t="shared" ca="1" si="33"/>
        <v>'Planning View'!1:BE1</v>
      </c>
      <c r="AS18" s="87" t="str">
        <f t="shared" ca="1" si="33"/>
        <v>'Planning View'!1:BE1</v>
      </c>
      <c r="AT18" s="87" t="str">
        <f t="shared" ca="1" si="33"/>
        <v>'Planning View'!1:BE1</v>
      </c>
      <c r="AU18" s="87" t="str">
        <f t="shared" ref="AU18" ca="1" si="34">$F$9&amp;AT20&amp;"1"&amp;":"&amp;$M$10&amp;"1"</f>
        <v>'Planning View'!1:BE1</v>
      </c>
      <c r="AV18" s="87" t="str">
        <f t="shared" ref="AV18" ca="1" si="35">$F$9&amp;AU20&amp;"1"&amp;":"&amp;$M$10&amp;"1"</f>
        <v>'Planning View'!1:BE1</v>
      </c>
      <c r="AW18" s="87" t="str">
        <f t="shared" ref="AW18" ca="1" si="36">$F$9&amp;AV20&amp;"1"&amp;":"&amp;$M$10&amp;"1"</f>
        <v>'Planning View'!1:BE1</v>
      </c>
      <c r="AX18" s="87" t="str">
        <f t="shared" ref="AX18" ca="1" si="37">$F$9&amp;AW20&amp;"1"&amp;":"&amp;$M$10&amp;"1"</f>
        <v>'Planning View'!1:BE1</v>
      </c>
      <c r="AY18" s="87" t="str">
        <f t="shared" ref="AY18" ca="1" si="38">$F$9&amp;AX20&amp;"1"&amp;":"&amp;$M$10&amp;"1"</f>
        <v>'Planning View'!1:BE1</v>
      </c>
      <c r="AZ18" s="87" t="str">
        <f t="shared" ref="AZ18" ca="1" si="39">$F$9&amp;AY20&amp;"1"&amp;":"&amp;$M$10&amp;"1"</f>
        <v>'Planning View'!1:BE1</v>
      </c>
      <c r="BA18" s="87" t="str">
        <f t="shared" ref="BA18" ca="1" si="40">$F$9&amp;AZ20&amp;"1"&amp;":"&amp;$M$10&amp;"1"</f>
        <v>'Planning View'!1:BE1</v>
      </c>
      <c r="BB18" s="87" t="str">
        <f t="shared" ref="BB18" ca="1" si="41">$F$9&amp;BA20&amp;"1"&amp;":"&amp;$M$10&amp;"1"</f>
        <v>'Planning View'!1:BE1</v>
      </c>
      <c r="BC18" s="87" t="str">
        <f t="shared" ref="BC18" ca="1" si="42">$F$9&amp;BB20&amp;"1"&amp;":"&amp;$M$10&amp;"1"</f>
        <v>'Planning View'!1:BE1</v>
      </c>
      <c r="BD18" s="87" t="str">
        <f t="shared" ref="BD18" ca="1" si="43">$F$9&amp;BC20&amp;"1"&amp;":"&amp;$M$10&amp;"1"</f>
        <v>'Planning View'!1:BE1</v>
      </c>
      <c r="BE18" s="87" t="str">
        <f t="shared" ref="BE18" ca="1" si="44">$F$9&amp;BD20&amp;"1"&amp;":"&amp;$M$10&amp;"1"</f>
        <v>'Planning View'!1:BE1</v>
      </c>
      <c r="BF18" s="87" t="str">
        <f t="shared" ref="BF18:BG18" ca="1" si="45">$F$9&amp;BE20&amp;"1"&amp;":"&amp;$M$10&amp;"1"</f>
        <v>'Planning View'!1:BE1</v>
      </c>
      <c r="BG18" s="87" t="str">
        <f t="shared" ca="1" si="45"/>
        <v>'Planning View'!1:BE1</v>
      </c>
      <c r="BH18" s="87"/>
      <c r="BL18" s="30"/>
      <c r="JD18" s="19" t="s">
        <v>367</v>
      </c>
      <c r="JE18" s="231" t="s">
        <v>368</v>
      </c>
    </row>
    <row r="19" spans="2:269" x14ac:dyDescent="0.2">
      <c r="C19" s="88"/>
      <c r="D19" s="22"/>
      <c r="E19" s="22"/>
      <c r="F19" s="22"/>
      <c r="G19" s="83" t="s">
        <v>291</v>
      </c>
      <c r="H19" s="89">
        <f ca="1">L9</f>
        <v>39</v>
      </c>
      <c r="I19" s="23">
        <f t="array" aca="1" ref="I19" ca="1">MAX(IF(H17=0, 0, IF(INDIRECT(I18)=H17+1, COLUMN(INDIRECT(I18)), 0)))</f>
        <v>40</v>
      </c>
      <c r="J19" s="23">
        <f t="array" aca="1" ref="J19" ca="1">MAX(IF(I17=0, 0, IF(INDIRECT(J18)=I17+1, COLUMN(INDIRECT(J18)), 0)))</f>
        <v>41</v>
      </c>
      <c r="K19" s="23">
        <f t="array" aca="1" ref="K19" ca="1">MAX(IF(J17=0, 0, IF(INDIRECT(K18)=J17+1, COLUMN(INDIRECT(K18)), 0)))</f>
        <v>43</v>
      </c>
      <c r="L19" s="23">
        <f t="array" aca="1" ref="L19" ca="1">MAX(IF(K17=0, 0, IF(INDIRECT(L18)=K17+1, COLUMN(INDIRECT(L18)), 0)))</f>
        <v>44</v>
      </c>
      <c r="M19" s="23">
        <f t="array" aca="1" ref="M19" ca="1">MAX(IF(L17=0, 0, IF(INDIRECT(M18)=L17+1, COLUMN(INDIRECT(M18)), 0)))</f>
        <v>45</v>
      </c>
      <c r="N19" s="23">
        <f t="array" aca="1" ref="N19" ca="1">MAX(IF(M17=0, 0, IF(INDIRECT(N18)=M17+1, COLUMN(INDIRECT(N18)), 0)))</f>
        <v>47</v>
      </c>
      <c r="O19" s="23">
        <f t="array" aca="1" ref="O19" ca="1">MAX(IF(N17=0, 0, IF(INDIRECT(O18)=N17+1, COLUMN(INDIRECT(O18)), 0)))</f>
        <v>48</v>
      </c>
      <c r="P19" s="23">
        <f t="array" aca="1" ref="P19" ca="1">MAX(IF(O17=0, 0, IF(INDIRECT(P18)=O17+1, COLUMN(INDIRECT(P18)), 0)))</f>
        <v>49</v>
      </c>
      <c r="Q19" s="23">
        <f t="array" aca="1" ref="Q19" ca="1">MAX(IF(P17=0, 0, IF(INDIRECT(Q18)=P17+1, COLUMN(INDIRECT(Q18)), 0)))</f>
        <v>51</v>
      </c>
      <c r="R19" s="23">
        <f t="array" aca="1" ref="R19" ca="1">MAX(IF(Q17=0, 0, IF(INDIRECT(R18)=Q17+1, COLUMN(INDIRECT(R18)), 0)))</f>
        <v>52</v>
      </c>
      <c r="S19" s="23">
        <f t="array" aca="1" ref="S19" ca="1">MAX(IF(R17=0, 0, IF(INDIRECT(S18)=R17+1, COLUMN(INDIRECT(S18)), 0)))</f>
        <v>53</v>
      </c>
      <c r="T19" s="23">
        <f t="array" aca="1" ref="T19" ca="1">MAX(IF(S17=0, 0, IF(INDIRECT(T18)=S17+1, COLUMN(INDIRECT(T18)), 0)))</f>
        <v>55</v>
      </c>
      <c r="U19" s="23">
        <f t="array" aca="1" ref="U19" ca="1">MAX(IF(T17=0, 0, IF(INDIRECT(U18)=T17+1, COLUMN(INDIRECT(U18)), 0)))</f>
        <v>56</v>
      </c>
      <c r="V19" s="23">
        <f t="array" aca="1" ref="V19" ca="1">MAX(IF(U17=0, 0, IF(INDIRECT(V18)=U17+1, COLUMN(INDIRECT(V18)), 0)))</f>
        <v>57</v>
      </c>
      <c r="W19" s="23">
        <f t="array" aca="1" ref="W19" ca="1">MAX(IF(V17=0, 0, IF(INDIRECT(W18)=V17+1, COLUMN(INDIRECT(W18)), 0)))</f>
        <v>0</v>
      </c>
      <c r="X19" s="23">
        <f t="array" aca="1" ref="X19" ca="1">MAX(IF(W17=0, 0, IF(INDIRECT(X18)=W17+1, COLUMN(INDIRECT(X18)), 0)))</f>
        <v>0</v>
      </c>
      <c r="Y19" s="23">
        <f t="array" aca="1" ref="Y19" ca="1">MAX(IF(X17=0, 0, IF(INDIRECT(Y18)=X17+1, COLUMN(INDIRECT(Y18)), 0)))</f>
        <v>0</v>
      </c>
      <c r="Z19" s="23">
        <f t="array" aca="1" ref="Z19" ca="1">MAX(IF(Y17=0, 0, IF(INDIRECT(Z18)=Y17+1, COLUMN(INDIRECT(Z18)), 0)))</f>
        <v>0</v>
      </c>
      <c r="AA19" s="23">
        <f t="array" aca="1" ref="AA19" ca="1">MAX(IF(Z17=0, 0, IF(INDIRECT(AA18)=Z17+1, COLUMN(INDIRECT(AA18)), 0)))</f>
        <v>0</v>
      </c>
      <c r="AB19" s="23">
        <f t="array" aca="1" ref="AB19" ca="1">MAX(IF(AA17=0, 0, IF(INDIRECT(AB18)=AA17+1, COLUMN(INDIRECT(AB18)), 0)))</f>
        <v>0</v>
      </c>
      <c r="AC19" s="23">
        <f t="array" aca="1" ref="AC19" ca="1">MAX(IF(AB17=0, 0, IF(INDIRECT(AC18)=AB17+1, COLUMN(INDIRECT(AC18)), 0)))</f>
        <v>0</v>
      </c>
      <c r="AD19" s="23">
        <f t="array" aca="1" ref="AD19" ca="1">MAX(IF(AC17=0, 0, IF(INDIRECT(AD18)=AC17+1, COLUMN(INDIRECT(AD18)), 0)))</f>
        <v>0</v>
      </c>
      <c r="AE19" s="23">
        <f t="array" aca="1" ref="AE19" ca="1">MAX(IF(AD17=0, 0, IF(INDIRECT(AE18)=AD17+1, COLUMN(INDIRECT(AE18)), 0)))</f>
        <v>0</v>
      </c>
      <c r="AF19" s="23">
        <f t="array" aca="1" ref="AF19" ca="1">MAX(IF(AE17=0, 0, IF(INDIRECT(AF18)=AE17+1, COLUMN(INDIRECT(AF18)), 0)))</f>
        <v>0</v>
      </c>
      <c r="AG19" s="23">
        <f t="array" aca="1" ref="AG19" ca="1">MAX(IF(AF17=0, 0, IF(INDIRECT(AG18)=AF17+1, COLUMN(INDIRECT(AG18)), 0)))</f>
        <v>0</v>
      </c>
      <c r="AH19" s="23">
        <f t="array" aca="1" ref="AH19" ca="1">MAX(IF(AG17=0, 0, IF(INDIRECT(AH18)=AG17+1, COLUMN(INDIRECT(AH18)), 0)))</f>
        <v>0</v>
      </c>
      <c r="AI19" s="23">
        <f t="array" aca="1" ref="AI19" ca="1">MAX(IF(AH17=0, 0, IF(INDIRECT(AI18)=AH17+1, COLUMN(INDIRECT(AI18)), 0)))</f>
        <v>0</v>
      </c>
      <c r="AJ19" s="23">
        <f t="array" aca="1" ref="AJ19" ca="1">MAX(IF(AI17=0, 0, IF(INDIRECT(AJ18)=AI17+1, COLUMN(INDIRECT(AJ18)), 0)))</f>
        <v>0</v>
      </c>
      <c r="AK19" s="23">
        <f t="array" aca="1" ref="AK19" ca="1">MAX(IF(AJ17=0, 0, IF(INDIRECT(AK18)=AJ17+1, COLUMN(INDIRECT(AK18)), 0)))</f>
        <v>0</v>
      </c>
      <c r="AL19" s="23">
        <f t="array" aca="1" ref="AL19" ca="1">MAX(IF(AK17=0, 0, IF(INDIRECT(AL18)=AK17+1, COLUMN(INDIRECT(AL18)), 0)))</f>
        <v>0</v>
      </c>
      <c r="AM19" s="23">
        <f t="array" aca="1" ref="AM19" ca="1">MAX(IF(AL17=0, 0, IF(INDIRECT(AM18)=AL17+1, COLUMN(INDIRECT(AM18)), 0)))</f>
        <v>0</v>
      </c>
      <c r="AN19" s="23">
        <f t="array" aca="1" ref="AN19" ca="1">MAX(IF(AM17=0, 0, IF(INDIRECT(AN18)=AM17+1, COLUMN(INDIRECT(AN18)), 0)))</f>
        <v>0</v>
      </c>
      <c r="AO19" s="23">
        <f t="array" aca="1" ref="AO19" ca="1">MAX(IF(AN17=0, 0, IF(INDIRECT(AO18)=AN17+1, COLUMN(INDIRECT(AO18)), 0)))</f>
        <v>0</v>
      </c>
      <c r="AP19" s="23">
        <f t="array" aca="1" ref="AP19" ca="1">MAX(IF(AO17=0, 0, IF(INDIRECT(AP18)=AO17+1, COLUMN(INDIRECT(AP18)), 0)))</f>
        <v>0</v>
      </c>
      <c r="AQ19" s="23">
        <f t="array" aca="1" ref="AQ19" ca="1">MAX(IF(AP17=0, 0, IF(INDIRECT(AQ18)=AP17+1, COLUMN(INDIRECT(AQ18)), 0)))</f>
        <v>0</v>
      </c>
      <c r="AR19" s="23">
        <f t="array" aca="1" ref="AR19" ca="1">MAX(IF(AQ17=0, 0, IF(INDIRECT(AR18)=AQ17+1, COLUMN(INDIRECT(AR18)), 0)))</f>
        <v>0</v>
      </c>
      <c r="AS19" s="23">
        <f t="array" aca="1" ref="AS19" ca="1">MAX(IF(AR17=0, 0, IF(INDIRECT(AS18)=AR17+1, COLUMN(INDIRECT(AS18)), 0)))</f>
        <v>0</v>
      </c>
      <c r="AT19" s="23">
        <f t="array" aca="1" ref="AT19" ca="1">MAX(IF(AS17=0, 0, IF(INDIRECT(AT18)=AS17+1, COLUMN(INDIRECT(AT18)), 0)))</f>
        <v>0</v>
      </c>
      <c r="AU19" s="23">
        <f t="array" aca="1" ref="AU19" ca="1">MAX(IF(AT17=0, 0, IF(INDIRECT(AU18)=AT17+1, COLUMN(INDIRECT(AU18)), 0)))</f>
        <v>0</v>
      </c>
      <c r="AV19" s="23">
        <f t="array" aca="1" ref="AV19" ca="1">MAX(IF(AU17=0, 0, IF(INDIRECT(AV18)=AU17+1, COLUMN(INDIRECT(AV18)), 0)))</f>
        <v>0</v>
      </c>
      <c r="AW19" s="23">
        <f t="array" aca="1" ref="AW19" ca="1">MAX(IF(AV17=0, 0, IF(INDIRECT(AW18)=AV17+1, COLUMN(INDIRECT(AW18)), 0)))</f>
        <v>0</v>
      </c>
      <c r="AX19" s="23">
        <f t="array" aca="1" ref="AX19" ca="1">MAX(IF(AW17=0, 0, IF(INDIRECT(AX18)=AW17+1, COLUMN(INDIRECT(AX18)), 0)))</f>
        <v>0</v>
      </c>
      <c r="AY19" s="23">
        <f t="array" aca="1" ref="AY19" ca="1">MAX(IF(AX17=0, 0, IF(INDIRECT(AY18)=AX17+1, COLUMN(INDIRECT(AY18)), 0)))</f>
        <v>0</v>
      </c>
      <c r="AZ19" s="23">
        <f t="array" aca="1" ref="AZ19" ca="1">MAX(IF(AY17=0, 0, IF(INDIRECT(AZ18)=AY17+1, COLUMN(INDIRECT(AZ18)), 0)))</f>
        <v>0</v>
      </c>
      <c r="BA19" s="23">
        <f t="array" aca="1" ref="BA19" ca="1">MAX(IF(AZ17=0, 0, IF(INDIRECT(BA18)=AZ17+1, COLUMN(INDIRECT(BA18)), 0)))</f>
        <v>0</v>
      </c>
      <c r="BB19" s="23">
        <f t="array" aca="1" ref="BB19" ca="1">MAX(IF(BA17=0, 0, IF(INDIRECT(BB18)=BA17+1, COLUMN(INDIRECT(BB18)), 0)))</f>
        <v>0</v>
      </c>
      <c r="BC19" s="23">
        <f t="array" aca="1" ref="BC19" ca="1">MAX(IF(BB17=0, 0, IF(INDIRECT(BC18)=BB17+1, COLUMN(INDIRECT(BC18)), 0)))</f>
        <v>0</v>
      </c>
      <c r="BD19" s="23">
        <f t="array" aca="1" ref="BD19" ca="1">MAX(IF(BC17=0, 0, IF(INDIRECT(BD18)=BC17+1, COLUMN(INDIRECT(BD18)), 0)))</f>
        <v>0</v>
      </c>
      <c r="BE19" s="23">
        <f t="array" aca="1" ref="BE19" ca="1">MAX(IF(BD17=0, 0, IF(INDIRECT(BE18)=BD17+1, COLUMN(INDIRECT(BE18)), 0)))</f>
        <v>0</v>
      </c>
      <c r="BF19" s="23">
        <f t="array" aca="1" ref="BF19" ca="1">MAX(IF(BE17=0, 0, IF(INDIRECT(BF18)=BE17+1, COLUMN(INDIRECT(BF18)), 0)))</f>
        <v>0</v>
      </c>
      <c r="BG19" s="23">
        <f t="array" aca="1" ref="BG19" ca="1">MAX(IF(BF17=0, 0, IF(INDIRECT(BG18)=BF17+1, COLUMN(INDIRECT(BG18)), 0)))</f>
        <v>0</v>
      </c>
      <c r="BH19" s="250"/>
      <c r="BL19" s="30"/>
      <c r="JD19" s="19" t="s">
        <v>369</v>
      </c>
      <c r="JE19" s="231">
        <f>IF(ScenarioType&lt;&gt;"ALL",COUNTIF(SCENARIOMETA!B:B,ScenarioType),COUNTA(SCENARIOMETA!B:B)-1)</f>
        <v>0</v>
      </c>
    </row>
    <row r="20" spans="2:269" x14ac:dyDescent="0.2">
      <c r="C20" s="90"/>
      <c r="D20" s="24"/>
      <c r="E20" s="24"/>
      <c r="F20" s="24"/>
      <c r="G20" s="91"/>
      <c r="H20" s="92" t="str">
        <f t="shared" ref="H20:V20" ca="1" si="46">IF(H19=0, "", IF(H19&gt;26, CHAR(64+INT((H19-1)/26)),"")&amp;CHAR(65+MOD(H19-1, 26)))</f>
        <v>AM</v>
      </c>
      <c r="I20" s="25" t="str">
        <f t="shared" ca="1" si="46"/>
        <v>AN</v>
      </c>
      <c r="J20" s="25" t="str">
        <f t="shared" ca="1" si="46"/>
        <v>AO</v>
      </c>
      <c r="K20" s="25" t="str">
        <f t="shared" ca="1" si="46"/>
        <v>AQ</v>
      </c>
      <c r="L20" s="25" t="str">
        <f t="shared" ca="1" si="46"/>
        <v>AR</v>
      </c>
      <c r="M20" s="25" t="str">
        <f t="shared" ca="1" si="46"/>
        <v>AS</v>
      </c>
      <c r="N20" s="25" t="str">
        <f t="shared" ca="1" si="46"/>
        <v>AU</v>
      </c>
      <c r="O20" s="25" t="str">
        <f t="shared" ca="1" si="46"/>
        <v>AV</v>
      </c>
      <c r="P20" s="25" t="str">
        <f t="shared" ca="1" si="46"/>
        <v>AW</v>
      </c>
      <c r="Q20" s="25" t="str">
        <f t="shared" ca="1" si="46"/>
        <v>AY</v>
      </c>
      <c r="R20" s="25" t="str">
        <f t="shared" ca="1" si="46"/>
        <v>AZ</v>
      </c>
      <c r="S20" s="25" t="str">
        <f t="shared" ca="1" si="46"/>
        <v>BA</v>
      </c>
      <c r="T20" s="25" t="str">
        <f t="shared" ca="1" si="46"/>
        <v>BC</v>
      </c>
      <c r="U20" s="25" t="str">
        <f t="shared" ca="1" si="46"/>
        <v>BD</v>
      </c>
      <c r="V20" s="25" t="str">
        <f t="shared" ca="1" si="46"/>
        <v>BE</v>
      </c>
      <c r="W20" s="25" t="str">
        <f ca="1">IF(W19=0, "", IF(W19&gt;26, CHAR(64+INT((W19-1)/26)),"")&amp;CHAR(65+MOD(W19-1, 26)))</f>
        <v/>
      </c>
      <c r="X20" s="25" t="str">
        <f ca="1">IF(X19=0, "", IF(X19&gt;26, CHAR(64+INT((X19-1)/26)),"")&amp;CHAR(65+MOD(X19-1, 26)))</f>
        <v/>
      </c>
      <c r="Y20" s="25" t="str">
        <f ca="1">IF(Y19=0, "", IF(Y19&gt;26, CHAR(64+INT((Y19-1)/26)),"")&amp;CHAR(65+MOD(Y19-1, 26)))</f>
        <v/>
      </c>
      <c r="Z20" s="25" t="str">
        <f t="shared" ref="Z20:AE20" ca="1" si="47">IF(Z19=0, "", IF(Z19&gt;26, CHAR(64+INT((Z19-1)/26)),"")&amp;CHAR(65+MOD(Z19-1, 26)))</f>
        <v/>
      </c>
      <c r="AA20" s="25" t="str">
        <f t="shared" ca="1" si="47"/>
        <v/>
      </c>
      <c r="AB20" s="25" t="str">
        <f t="shared" ca="1" si="47"/>
        <v/>
      </c>
      <c r="AC20" s="25" t="str">
        <f t="shared" ca="1" si="47"/>
        <v/>
      </c>
      <c r="AD20" s="25" t="str">
        <f t="shared" ca="1" si="47"/>
        <v/>
      </c>
      <c r="AE20" s="25" t="str">
        <f t="shared" ca="1" si="47"/>
        <v/>
      </c>
      <c r="AF20" s="25" t="str">
        <f t="shared" ref="AF20:AT20" ca="1" si="48">IF(AF19=0, "", IF(AF19&gt;26, CHAR(64+INT((AF19-1)/26)),"")&amp;CHAR(65+MOD(AF19-1, 26)))</f>
        <v/>
      </c>
      <c r="AG20" s="25" t="str">
        <f t="shared" ca="1" si="48"/>
        <v/>
      </c>
      <c r="AH20" s="25" t="str">
        <f t="shared" ca="1" si="48"/>
        <v/>
      </c>
      <c r="AI20" s="25" t="str">
        <f t="shared" ca="1" si="48"/>
        <v/>
      </c>
      <c r="AJ20" s="25" t="str">
        <f t="shared" ca="1" si="48"/>
        <v/>
      </c>
      <c r="AK20" s="25" t="str">
        <f t="shared" ca="1" si="48"/>
        <v/>
      </c>
      <c r="AL20" s="25" t="str">
        <f t="shared" ca="1" si="48"/>
        <v/>
      </c>
      <c r="AM20" s="25" t="str">
        <f t="shared" ca="1" si="48"/>
        <v/>
      </c>
      <c r="AN20" s="25" t="str">
        <f t="shared" ca="1" si="48"/>
        <v/>
      </c>
      <c r="AO20" s="25" t="str">
        <f t="shared" ca="1" si="48"/>
        <v/>
      </c>
      <c r="AP20" s="25" t="str">
        <f t="shared" ca="1" si="48"/>
        <v/>
      </c>
      <c r="AQ20" s="25" t="str">
        <f t="shared" ca="1" si="48"/>
        <v/>
      </c>
      <c r="AR20" s="25" t="str">
        <f t="shared" ca="1" si="48"/>
        <v/>
      </c>
      <c r="AS20" s="25" t="str">
        <f t="shared" ca="1" si="48"/>
        <v/>
      </c>
      <c r="AT20" s="25" t="str">
        <f t="shared" ca="1" si="48"/>
        <v/>
      </c>
      <c r="AU20" s="25" t="str">
        <f t="shared" ref="AU20:BF20" ca="1" si="49">IF(AU19=0, "", IF(AU19&gt;26, CHAR(64+INT((AU19-1)/26)),"")&amp;CHAR(65+MOD(AU19-1, 26)))</f>
        <v/>
      </c>
      <c r="AV20" s="25" t="str">
        <f t="shared" ca="1" si="49"/>
        <v/>
      </c>
      <c r="AW20" s="25" t="str">
        <f t="shared" ca="1" si="49"/>
        <v/>
      </c>
      <c r="AX20" s="25" t="str">
        <f t="shared" ca="1" si="49"/>
        <v/>
      </c>
      <c r="AY20" s="25" t="str">
        <f t="shared" ca="1" si="49"/>
        <v/>
      </c>
      <c r="AZ20" s="25" t="str">
        <f t="shared" ca="1" si="49"/>
        <v/>
      </c>
      <c r="BA20" s="25" t="str">
        <f t="shared" ca="1" si="49"/>
        <v/>
      </c>
      <c r="BB20" s="25" t="str">
        <f t="shared" ca="1" si="49"/>
        <v/>
      </c>
      <c r="BC20" s="25" t="str">
        <f t="shared" ca="1" si="49"/>
        <v/>
      </c>
      <c r="BD20" s="25" t="str">
        <f t="shared" ca="1" si="49"/>
        <v/>
      </c>
      <c r="BE20" s="25" t="str">
        <f t="shared" ca="1" si="49"/>
        <v/>
      </c>
      <c r="BF20" s="25" t="str">
        <f t="shared" ca="1" si="49"/>
        <v/>
      </c>
      <c r="BG20" s="25" t="str">
        <f t="shared" ref="BG20" ca="1" si="50">IF(BG19=0, "", IF(BG19&gt;26, CHAR(64+INT((BG19-1)/26)),"")&amp;CHAR(65+MOD(BG19-1, 26)))</f>
        <v/>
      </c>
      <c r="BH20" s="251"/>
      <c r="BL20" s="30"/>
      <c r="JD20" s="19" t="s">
        <v>370</v>
      </c>
      <c r="JE20" s="231">
        <f>IF(ScenarioType&lt;&gt;"ALL",MATCH(ScenarioType,SCENARIOMETA!B:B,0),ROW(SCENARIOMETA!B2))</f>
        <v>2</v>
      </c>
      <c r="JF20" s="232" t="s">
        <v>371</v>
      </c>
      <c r="JG20" s="232"/>
      <c r="JH20" s="232"/>
      <c r="JI20" s="232"/>
    </row>
    <row r="21" spans="2:269" x14ac:dyDescent="0.2">
      <c r="C21" s="46" t="s">
        <v>18</v>
      </c>
      <c r="D21" s="21"/>
      <c r="E21" s="19"/>
      <c r="F21" s="31">
        <f ca="1">MAX(G27:G826)</f>
        <v>0</v>
      </c>
      <c r="G21" s="86"/>
      <c r="H21" s="93" t="str">
        <f t="shared" ref="H21:V21" ca="1" si="51">IF(H19=0, "", $F2&amp;"!"&amp;H20)</f>
        <v>Planning View!AM</v>
      </c>
      <c r="I21" s="15" t="str">
        <f t="shared" ca="1" si="51"/>
        <v>Planning View!AN</v>
      </c>
      <c r="J21" s="15" t="str">
        <f t="shared" ca="1" si="51"/>
        <v>Planning View!AO</v>
      </c>
      <c r="K21" s="15" t="str">
        <f t="shared" ca="1" si="51"/>
        <v>Planning View!AQ</v>
      </c>
      <c r="L21" s="15" t="str">
        <f t="shared" ca="1" si="51"/>
        <v>Planning View!AR</v>
      </c>
      <c r="M21" s="15" t="str">
        <f t="shared" ca="1" si="51"/>
        <v>Planning View!AS</v>
      </c>
      <c r="N21" s="15" t="str">
        <f t="shared" ca="1" si="51"/>
        <v>Planning View!AU</v>
      </c>
      <c r="O21" s="15" t="str">
        <f t="shared" ca="1" si="51"/>
        <v>Planning View!AV</v>
      </c>
      <c r="P21" s="15" t="str">
        <f t="shared" ca="1" si="51"/>
        <v>Planning View!AW</v>
      </c>
      <c r="Q21" s="15" t="str">
        <f t="shared" ca="1" si="51"/>
        <v>Planning View!AY</v>
      </c>
      <c r="R21" s="15" t="str">
        <f t="shared" ca="1" si="51"/>
        <v>Planning View!AZ</v>
      </c>
      <c r="S21" s="15" t="str">
        <f t="shared" ca="1" si="51"/>
        <v>Planning View!BA</v>
      </c>
      <c r="T21" s="15" t="str">
        <f t="shared" ca="1" si="51"/>
        <v>Planning View!BC</v>
      </c>
      <c r="U21" s="15" t="str">
        <f t="shared" ca="1" si="51"/>
        <v>Planning View!BD</v>
      </c>
      <c r="V21" s="15" t="str">
        <f t="shared" ca="1" si="51"/>
        <v>Planning View!BE</v>
      </c>
      <c r="W21" s="15" t="str">
        <f ca="1">IF(W19=0, "", $F2&amp;"!"&amp;W20)</f>
        <v/>
      </c>
      <c r="X21" s="15" t="str">
        <f ca="1">IF(X19=0, "", $F2&amp;"!"&amp;X20)</f>
        <v/>
      </c>
      <c r="Y21" s="15" t="str">
        <f ca="1">IF(Y19=0, "", $F2&amp;"!"&amp;Y20)</f>
        <v/>
      </c>
      <c r="Z21" s="15" t="str">
        <f t="shared" ref="Z21:AE21" ca="1" si="52">IF(Z19=0, "", $F2&amp;"!"&amp;Z20)</f>
        <v/>
      </c>
      <c r="AA21" s="15" t="str">
        <f t="shared" ca="1" si="52"/>
        <v/>
      </c>
      <c r="AB21" s="15" t="str">
        <f t="shared" ca="1" si="52"/>
        <v/>
      </c>
      <c r="AC21" s="15" t="str">
        <f t="shared" ca="1" si="52"/>
        <v/>
      </c>
      <c r="AD21" s="15" t="str">
        <f t="shared" ca="1" si="52"/>
        <v/>
      </c>
      <c r="AE21" s="15" t="str">
        <f t="shared" ca="1" si="52"/>
        <v/>
      </c>
      <c r="AF21" s="15" t="str">
        <f t="shared" ref="AF21:AT21" ca="1" si="53">IF(AF19=0, "", $F2&amp;"!"&amp;AF20)</f>
        <v/>
      </c>
      <c r="AG21" s="15" t="str">
        <f t="shared" ca="1" si="53"/>
        <v/>
      </c>
      <c r="AH21" s="15" t="str">
        <f t="shared" ca="1" si="53"/>
        <v/>
      </c>
      <c r="AI21" s="15" t="str">
        <f t="shared" ca="1" si="53"/>
        <v/>
      </c>
      <c r="AJ21" s="15" t="str">
        <f t="shared" ca="1" si="53"/>
        <v/>
      </c>
      <c r="AK21" s="15" t="str">
        <f t="shared" ca="1" si="53"/>
        <v/>
      </c>
      <c r="AL21" s="15" t="str">
        <f t="shared" ca="1" si="53"/>
        <v/>
      </c>
      <c r="AM21" s="15" t="str">
        <f t="shared" ca="1" si="53"/>
        <v/>
      </c>
      <c r="AN21" s="15" t="str">
        <f t="shared" ca="1" si="53"/>
        <v/>
      </c>
      <c r="AO21" s="15" t="str">
        <f t="shared" ca="1" si="53"/>
        <v/>
      </c>
      <c r="AP21" s="15" t="str">
        <f t="shared" ca="1" si="53"/>
        <v/>
      </c>
      <c r="AQ21" s="15" t="str">
        <f t="shared" ca="1" si="53"/>
        <v/>
      </c>
      <c r="AR21" s="15" t="str">
        <f t="shared" ca="1" si="53"/>
        <v/>
      </c>
      <c r="AS21" s="15" t="str">
        <f t="shared" ca="1" si="53"/>
        <v/>
      </c>
      <c r="AT21" s="15" t="str">
        <f t="shared" ca="1" si="53"/>
        <v/>
      </c>
      <c r="AU21" s="15" t="str">
        <f t="shared" ref="AU21:BF21" ca="1" si="54">IF(AU19=0, "", $F2&amp;"!"&amp;AU20)</f>
        <v/>
      </c>
      <c r="AV21" s="15" t="str">
        <f t="shared" ca="1" si="54"/>
        <v/>
      </c>
      <c r="AW21" s="15" t="str">
        <f t="shared" ca="1" si="54"/>
        <v/>
      </c>
      <c r="AX21" s="15" t="str">
        <f t="shared" ca="1" si="54"/>
        <v/>
      </c>
      <c r="AY21" s="15" t="str">
        <f t="shared" ca="1" si="54"/>
        <v/>
      </c>
      <c r="AZ21" s="15" t="str">
        <f t="shared" ca="1" si="54"/>
        <v/>
      </c>
      <c r="BA21" s="15" t="str">
        <f t="shared" ca="1" si="54"/>
        <v/>
      </c>
      <c r="BB21" s="15" t="str">
        <f t="shared" ca="1" si="54"/>
        <v/>
      </c>
      <c r="BC21" s="15" t="str">
        <f t="shared" ca="1" si="54"/>
        <v/>
      </c>
      <c r="BD21" s="15" t="str">
        <f t="shared" ca="1" si="54"/>
        <v/>
      </c>
      <c r="BE21" s="15" t="str">
        <f t="shared" ca="1" si="54"/>
        <v/>
      </c>
      <c r="BF21" s="15" t="str">
        <f t="shared" ca="1" si="54"/>
        <v/>
      </c>
      <c r="BG21" s="15" t="str">
        <f t="shared" ref="BG21" ca="1" si="55">IF(BG19=0, "", $F2&amp;"!"&amp;BG20)</f>
        <v/>
      </c>
      <c r="BH21" s="15"/>
      <c r="BL21" s="30"/>
      <c r="BN21" s="5"/>
      <c r="BO21" s="4" t="s">
        <v>104</v>
      </c>
      <c r="BP21" s="5"/>
      <c r="BQ21" s="5"/>
      <c r="BR21" t="s">
        <v>226</v>
      </c>
      <c r="JF21" s="232" t="s">
        <v>372</v>
      </c>
      <c r="JG21" s="232"/>
      <c r="JH21" s="232"/>
      <c r="JI21" s="232"/>
    </row>
    <row r="22" spans="2:269" x14ac:dyDescent="0.2">
      <c r="B22" s="17"/>
      <c r="C22" s="94" t="s">
        <v>22</v>
      </c>
      <c r="D22" s="95"/>
      <c r="E22" s="95" t="s">
        <v>28</v>
      </c>
      <c r="F22" s="96"/>
      <c r="G22" s="97">
        <v>-1</v>
      </c>
      <c r="H22">
        <f>1</f>
        <v>1</v>
      </c>
      <c r="I22">
        <f ca="1">H22 + (I19-H19)</f>
        <v>2</v>
      </c>
      <c r="J22">
        <f t="shared" ref="J22:V22" ca="1" si="56">I22 + (J19-I19)</f>
        <v>3</v>
      </c>
      <c r="K22">
        <f t="shared" ca="1" si="56"/>
        <v>5</v>
      </c>
      <c r="L22">
        <f t="shared" ca="1" si="56"/>
        <v>6</v>
      </c>
      <c r="M22">
        <f t="shared" ca="1" si="56"/>
        <v>7</v>
      </c>
      <c r="N22">
        <f t="shared" ca="1" si="56"/>
        <v>9</v>
      </c>
      <c r="O22">
        <f t="shared" ca="1" si="56"/>
        <v>10</v>
      </c>
      <c r="P22">
        <f t="shared" ca="1" si="56"/>
        <v>11</v>
      </c>
      <c r="Q22">
        <f t="shared" ca="1" si="56"/>
        <v>13</v>
      </c>
      <c r="R22">
        <f t="shared" ca="1" si="56"/>
        <v>14</v>
      </c>
      <c r="S22">
        <f t="shared" ca="1" si="56"/>
        <v>15</v>
      </c>
      <c r="T22">
        <f t="shared" ca="1" si="56"/>
        <v>17</v>
      </c>
      <c r="U22">
        <f t="shared" ca="1" si="56"/>
        <v>18</v>
      </c>
      <c r="V22">
        <f t="shared" ca="1" si="56"/>
        <v>19</v>
      </c>
      <c r="W22">
        <f ca="1">V22 + (W19-V19)</f>
        <v>-38</v>
      </c>
      <c r="X22">
        <f ca="1">W22 + (X19-W19)</f>
        <v>-38</v>
      </c>
      <c r="Y22">
        <f ca="1">X22 + (Y19-X19)</f>
        <v>-38</v>
      </c>
      <c r="Z22">
        <f t="shared" ref="Z22:AE22" ca="1" si="57">Y22 + (Z19-Y19)</f>
        <v>-38</v>
      </c>
      <c r="AA22">
        <f t="shared" ca="1" si="57"/>
        <v>-38</v>
      </c>
      <c r="AB22">
        <f t="shared" ca="1" si="57"/>
        <v>-38</v>
      </c>
      <c r="AC22">
        <f t="shared" ca="1" si="57"/>
        <v>-38</v>
      </c>
      <c r="AD22">
        <f t="shared" ca="1" si="57"/>
        <v>-38</v>
      </c>
      <c r="AE22">
        <f t="shared" ca="1" si="57"/>
        <v>-38</v>
      </c>
      <c r="AF22">
        <f t="shared" ref="AF22:AT22" ca="1" si="58">AE22 + (AF19-AE19)</f>
        <v>-38</v>
      </c>
      <c r="AG22">
        <f t="shared" ca="1" si="58"/>
        <v>-38</v>
      </c>
      <c r="AH22">
        <f t="shared" ca="1" si="58"/>
        <v>-38</v>
      </c>
      <c r="AI22">
        <f t="shared" ca="1" si="58"/>
        <v>-38</v>
      </c>
      <c r="AJ22">
        <f t="shared" ca="1" si="58"/>
        <v>-38</v>
      </c>
      <c r="AK22">
        <f t="shared" ca="1" si="58"/>
        <v>-38</v>
      </c>
      <c r="AL22">
        <f t="shared" ca="1" si="58"/>
        <v>-38</v>
      </c>
      <c r="AM22">
        <f t="shared" ca="1" si="58"/>
        <v>-38</v>
      </c>
      <c r="AN22">
        <f t="shared" ca="1" si="58"/>
        <v>-38</v>
      </c>
      <c r="AO22">
        <f t="shared" ca="1" si="58"/>
        <v>-38</v>
      </c>
      <c r="AP22">
        <f t="shared" ca="1" si="58"/>
        <v>-38</v>
      </c>
      <c r="AQ22">
        <f t="shared" ca="1" si="58"/>
        <v>-38</v>
      </c>
      <c r="AR22">
        <f t="shared" ca="1" si="58"/>
        <v>-38</v>
      </c>
      <c r="AS22">
        <f t="shared" ca="1" si="58"/>
        <v>-38</v>
      </c>
      <c r="AT22">
        <f t="shared" ca="1" si="58"/>
        <v>-38</v>
      </c>
      <c r="AU22">
        <f t="shared" ref="AU22" ca="1" si="59">AT22 + (AU19-AT19)</f>
        <v>-38</v>
      </c>
      <c r="AV22">
        <f t="shared" ref="AV22" ca="1" si="60">AU22 + (AV19-AU19)</f>
        <v>-38</v>
      </c>
      <c r="AW22">
        <f t="shared" ref="AW22" ca="1" si="61">AV22 + (AW19-AV19)</f>
        <v>-38</v>
      </c>
      <c r="AX22">
        <f t="shared" ref="AX22" ca="1" si="62">AW22 + (AX19-AW19)</f>
        <v>-38</v>
      </c>
      <c r="AY22">
        <f t="shared" ref="AY22" ca="1" si="63">AX22 + (AY19-AX19)</f>
        <v>-38</v>
      </c>
      <c r="AZ22">
        <f t="shared" ref="AZ22" ca="1" si="64">AY22 + (AZ19-AY19)</f>
        <v>-38</v>
      </c>
      <c r="BA22">
        <f t="shared" ref="BA22" ca="1" si="65">AZ22 + (BA19-AZ19)</f>
        <v>-38</v>
      </c>
      <c r="BB22">
        <f t="shared" ref="BB22" ca="1" si="66">BA22 + (BB19-BA19)</f>
        <v>-38</v>
      </c>
      <c r="BC22">
        <f t="shared" ref="BC22" ca="1" si="67">BB22 + (BC19-BB19)</f>
        <v>-38</v>
      </c>
      <c r="BD22">
        <f t="shared" ref="BD22" ca="1" si="68">BC22 + (BD19-BC19)</f>
        <v>-38</v>
      </c>
      <c r="BE22">
        <f t="shared" ref="BE22" ca="1" si="69">BD22 + (BE19-BD19)</f>
        <v>-38</v>
      </c>
      <c r="BF22">
        <f t="shared" ref="BF22:BG22" ca="1" si="70">BE22 + (BF19-BE19)</f>
        <v>-38</v>
      </c>
      <c r="BG22">
        <f t="shared" ca="1" si="70"/>
        <v>-38</v>
      </c>
      <c r="BL22" s="30"/>
      <c r="JF22" s="232" t="s">
        <v>373</v>
      </c>
      <c r="JG22" s="232"/>
      <c r="JH22" s="232"/>
      <c r="JI22" s="232"/>
    </row>
    <row r="23" spans="2:269" x14ac:dyDescent="0.2">
      <c r="B23" s="17"/>
      <c r="C23" s="94" t="s">
        <v>17</v>
      </c>
      <c r="D23" s="98"/>
      <c r="E23" s="95" t="s">
        <v>12</v>
      </c>
      <c r="F23" s="11"/>
      <c r="G23" s="99"/>
      <c r="H23" s="93" t="str">
        <f t="shared" ref="H23:V23" ca="1" si="71">IF(OR(H24=0, H19=0), "", $R4&amp;AbsRef&amp;H25)</f>
        <v>SWDATA!$AF</v>
      </c>
      <c r="I23" s="15" t="str">
        <f t="shared" ca="1" si="71"/>
        <v>SWDATA!$AG</v>
      </c>
      <c r="J23" s="15" t="str">
        <f t="shared" ca="1" si="71"/>
        <v>SWDATA!$AH</v>
      </c>
      <c r="K23" s="15" t="str">
        <f t="shared" ca="1" si="71"/>
        <v>SWDATA!$AJ</v>
      </c>
      <c r="L23" s="15" t="str">
        <f t="shared" ca="1" si="71"/>
        <v>SWDATA!$AK</v>
      </c>
      <c r="M23" s="15" t="str">
        <f t="shared" ca="1" si="71"/>
        <v>SWDATA!$AL</v>
      </c>
      <c r="N23" s="15" t="str">
        <f t="shared" ca="1" si="71"/>
        <v>SWDATA!$AN</v>
      </c>
      <c r="O23" s="15" t="str">
        <f t="shared" ca="1" si="71"/>
        <v>SWDATA!$AO</v>
      </c>
      <c r="P23" s="15" t="str">
        <f t="shared" ca="1" si="71"/>
        <v>SWDATA!$AP</v>
      </c>
      <c r="Q23" s="15" t="str">
        <f t="shared" ca="1" si="71"/>
        <v>SWDATA!$AR</v>
      </c>
      <c r="R23" s="15" t="str">
        <f t="shared" ca="1" si="71"/>
        <v>SWDATA!$AS</v>
      </c>
      <c r="S23" s="15" t="str">
        <f t="shared" ca="1" si="71"/>
        <v>SWDATA!$AT</v>
      </c>
      <c r="T23" s="15" t="str">
        <f t="shared" ca="1" si="71"/>
        <v>SWDATA!$AV</v>
      </c>
      <c r="U23" s="15" t="str">
        <f t="shared" ca="1" si="71"/>
        <v>SWDATA!$AW</v>
      </c>
      <c r="V23" s="15" t="str">
        <f t="shared" ca="1" si="71"/>
        <v>SWDATA!$AX</v>
      </c>
      <c r="W23" s="15" t="str">
        <f ca="1">IF(OR(W24=0, W19=0), "", $R4&amp;AbsRef&amp;W25)</f>
        <v/>
      </c>
      <c r="X23" s="15" t="str">
        <f ca="1">IF(OR(X24=0, X19=0), "", $R4&amp;AbsRef&amp;X25)</f>
        <v/>
      </c>
      <c r="Y23" s="15" t="str">
        <f ca="1">IF(OR(Y24=0, Y19=0), "", $R4&amp;AbsRef&amp;Y25)</f>
        <v/>
      </c>
      <c r="Z23" s="15" t="str">
        <f t="shared" ref="Z23:AE23" ca="1" si="72">IF(OR(Z24=0, Z19=0), "", $R4&amp;AbsRef&amp;Z25)</f>
        <v/>
      </c>
      <c r="AA23" s="15" t="str">
        <f t="shared" ca="1" si="72"/>
        <v/>
      </c>
      <c r="AB23" s="15" t="str">
        <f t="shared" ca="1" si="72"/>
        <v/>
      </c>
      <c r="AC23" s="15" t="str">
        <f t="shared" ca="1" si="72"/>
        <v/>
      </c>
      <c r="AD23" s="15" t="str">
        <f t="shared" ca="1" si="72"/>
        <v/>
      </c>
      <c r="AE23" s="15" t="str">
        <f t="shared" ca="1" si="72"/>
        <v/>
      </c>
      <c r="AF23" s="15" t="str">
        <f t="shared" ref="AF23:AQ23" ca="1" si="73">IF(OR(AF24=0, AF19=0), "", $R4&amp;AbsRef&amp;AF25)</f>
        <v/>
      </c>
      <c r="AG23" s="15" t="str">
        <f t="shared" ca="1" si="73"/>
        <v/>
      </c>
      <c r="AH23" s="15" t="str">
        <f t="shared" ca="1" si="73"/>
        <v/>
      </c>
      <c r="AI23" s="15" t="str">
        <f t="shared" ca="1" si="73"/>
        <v/>
      </c>
      <c r="AJ23" s="15" t="str">
        <f t="shared" ca="1" si="73"/>
        <v/>
      </c>
      <c r="AK23" s="15" t="str">
        <f t="shared" ca="1" si="73"/>
        <v/>
      </c>
      <c r="AL23" s="15" t="str">
        <f t="shared" ca="1" si="73"/>
        <v/>
      </c>
      <c r="AM23" s="15" t="str">
        <f t="shared" ca="1" si="73"/>
        <v/>
      </c>
      <c r="AN23" s="15" t="str">
        <f t="shared" ca="1" si="73"/>
        <v/>
      </c>
      <c r="AO23" s="15" t="str">
        <f t="shared" ca="1" si="73"/>
        <v/>
      </c>
      <c r="AP23" s="15" t="str">
        <f t="shared" ca="1" si="73"/>
        <v/>
      </c>
      <c r="AQ23" s="15" t="str">
        <f t="shared" ca="1" si="73"/>
        <v/>
      </c>
      <c r="AR23" s="15" t="str">
        <f ca="1">IF(OR(AR24=0, AR19=0), "", $R4&amp;AbsRef&amp;AR25)</f>
        <v/>
      </c>
      <c r="AS23" s="15" t="str">
        <f ca="1">IF(OR(AS24=0, AS19=0), "", $R4&amp;AbsRef&amp;AS25)</f>
        <v/>
      </c>
      <c r="AT23" s="15" t="str">
        <f ca="1">IF(OR(AT24=0, AT19=0), "", $R4&amp;AbsRef&amp;AT25)</f>
        <v/>
      </c>
      <c r="AU23" s="15" t="str">
        <f t="shared" ref="AU23:BG23" ca="1" si="74">IF(OR(AU24=0, AU19=0), "", $R4&amp;AbsRef&amp;AU25)</f>
        <v/>
      </c>
      <c r="AV23" s="15" t="str">
        <f t="shared" ca="1" si="74"/>
        <v/>
      </c>
      <c r="AW23" s="15" t="str">
        <f t="shared" ca="1" si="74"/>
        <v/>
      </c>
      <c r="AX23" s="15" t="str">
        <f t="shared" ca="1" si="74"/>
        <v/>
      </c>
      <c r="AY23" s="15" t="str">
        <f t="shared" ca="1" si="74"/>
        <v/>
      </c>
      <c r="AZ23" s="15" t="str">
        <f t="shared" ca="1" si="74"/>
        <v/>
      </c>
      <c r="BA23" s="15" t="str">
        <f t="shared" ca="1" si="74"/>
        <v/>
      </c>
      <c r="BB23" s="15" t="str">
        <f t="shared" ca="1" si="74"/>
        <v/>
      </c>
      <c r="BC23" s="15" t="str">
        <f t="shared" ca="1" si="74"/>
        <v/>
      </c>
      <c r="BD23" s="15" t="str">
        <f t="shared" ca="1" si="74"/>
        <v/>
      </c>
      <c r="BE23" s="15" t="str">
        <f t="shared" ca="1" si="74"/>
        <v/>
      </c>
      <c r="BF23" s="15" t="str">
        <f t="shared" ca="1" si="74"/>
        <v/>
      </c>
      <c r="BG23" s="15" t="str">
        <f t="shared" ca="1" si="74"/>
        <v/>
      </c>
      <c r="BH23" s="15"/>
      <c r="BL23" s="30"/>
      <c r="JF23" s="144" t="s">
        <v>19</v>
      </c>
      <c r="JG23" s="144" t="s">
        <v>374</v>
      </c>
      <c r="JH23" s="144" t="s">
        <v>375</v>
      </c>
      <c r="JI23" s="144" t="s">
        <v>376</v>
      </c>
    </row>
    <row r="24" spans="2:269" x14ac:dyDescent="0.2">
      <c r="C24" s="100"/>
      <c r="D24" s="62"/>
      <c r="E24" s="62"/>
      <c r="F24" s="21"/>
      <c r="G24" s="97" t="s">
        <v>21</v>
      </c>
      <c r="H24" s="84">
        <f t="shared" ref="H24:V24" ca="1" si="75">$R$6+H22-1</f>
        <v>32</v>
      </c>
      <c r="I24" s="84">
        <f t="shared" ca="1" si="75"/>
        <v>33</v>
      </c>
      <c r="J24" s="84">
        <f t="shared" ca="1" si="75"/>
        <v>34</v>
      </c>
      <c r="K24" s="84">
        <f t="shared" ca="1" si="75"/>
        <v>36</v>
      </c>
      <c r="L24" s="84">
        <f t="shared" ca="1" si="75"/>
        <v>37</v>
      </c>
      <c r="M24" s="84">
        <f t="shared" ca="1" si="75"/>
        <v>38</v>
      </c>
      <c r="N24" s="84">
        <f t="shared" ca="1" si="75"/>
        <v>40</v>
      </c>
      <c r="O24" s="84">
        <f t="shared" ca="1" si="75"/>
        <v>41</v>
      </c>
      <c r="P24" s="84">
        <f t="shared" ca="1" si="75"/>
        <v>42</v>
      </c>
      <c r="Q24" s="84">
        <f t="shared" ca="1" si="75"/>
        <v>44</v>
      </c>
      <c r="R24" s="84">
        <f t="shared" ca="1" si="75"/>
        <v>45</v>
      </c>
      <c r="S24" s="84">
        <f t="shared" ca="1" si="75"/>
        <v>46</v>
      </c>
      <c r="T24" s="84">
        <f t="shared" ca="1" si="75"/>
        <v>48</v>
      </c>
      <c r="U24" s="84">
        <f t="shared" ca="1" si="75"/>
        <v>49</v>
      </c>
      <c r="V24" s="84">
        <f t="shared" ca="1" si="75"/>
        <v>50</v>
      </c>
      <c r="W24" s="84">
        <f ca="1">$R$6+W22-1</f>
        <v>-7</v>
      </c>
      <c r="X24" s="84">
        <f ca="1">$R$6+X22-1</f>
        <v>-7</v>
      </c>
      <c r="Y24" s="84">
        <f ca="1">$R$6+Y22-1</f>
        <v>-7</v>
      </c>
      <c r="Z24" s="84">
        <f t="shared" ref="Z24:AE24" ca="1" si="76">$R$6+Z22-1</f>
        <v>-7</v>
      </c>
      <c r="AA24" s="84">
        <f t="shared" ca="1" si="76"/>
        <v>-7</v>
      </c>
      <c r="AB24" s="84">
        <f t="shared" ca="1" si="76"/>
        <v>-7</v>
      </c>
      <c r="AC24" s="84">
        <f t="shared" ca="1" si="76"/>
        <v>-7</v>
      </c>
      <c r="AD24" s="84">
        <f t="shared" ca="1" si="76"/>
        <v>-7</v>
      </c>
      <c r="AE24" s="84">
        <f t="shared" ca="1" si="76"/>
        <v>-7</v>
      </c>
      <c r="AF24" s="84">
        <f t="shared" ref="AF24:AQ24" ca="1" si="77">$R$6+AF22-1</f>
        <v>-7</v>
      </c>
      <c r="AG24" s="84">
        <f t="shared" ca="1" si="77"/>
        <v>-7</v>
      </c>
      <c r="AH24" s="84">
        <f t="shared" ca="1" si="77"/>
        <v>-7</v>
      </c>
      <c r="AI24" s="84">
        <f t="shared" ca="1" si="77"/>
        <v>-7</v>
      </c>
      <c r="AJ24" s="84">
        <f t="shared" ca="1" si="77"/>
        <v>-7</v>
      </c>
      <c r="AK24" s="84">
        <f t="shared" ca="1" si="77"/>
        <v>-7</v>
      </c>
      <c r="AL24" s="84">
        <f t="shared" ca="1" si="77"/>
        <v>-7</v>
      </c>
      <c r="AM24" s="84">
        <f t="shared" ca="1" si="77"/>
        <v>-7</v>
      </c>
      <c r="AN24" s="84">
        <f t="shared" ca="1" si="77"/>
        <v>-7</v>
      </c>
      <c r="AO24" s="84">
        <f t="shared" ca="1" si="77"/>
        <v>-7</v>
      </c>
      <c r="AP24" s="84">
        <f t="shared" ca="1" si="77"/>
        <v>-7</v>
      </c>
      <c r="AQ24" s="84">
        <f t="shared" ca="1" si="77"/>
        <v>-7</v>
      </c>
      <c r="AR24" s="84">
        <f ca="1">$R$6+AR22-1</f>
        <v>-7</v>
      </c>
      <c r="AS24" s="84">
        <f ca="1">$R$6+AS22-1</f>
        <v>-7</v>
      </c>
      <c r="AT24" s="84">
        <f ca="1">$R$6+AT22-1</f>
        <v>-7</v>
      </c>
      <c r="AU24" s="84">
        <f t="shared" ref="AU24:BF24" ca="1" si="78">$R$6+AU22-1</f>
        <v>-7</v>
      </c>
      <c r="AV24" s="84">
        <f t="shared" ca="1" si="78"/>
        <v>-7</v>
      </c>
      <c r="AW24" s="84">
        <f t="shared" ca="1" si="78"/>
        <v>-7</v>
      </c>
      <c r="AX24" s="84">
        <f t="shared" ca="1" si="78"/>
        <v>-7</v>
      </c>
      <c r="AY24" s="84">
        <f t="shared" ca="1" si="78"/>
        <v>-7</v>
      </c>
      <c r="AZ24" s="84">
        <f t="shared" ca="1" si="78"/>
        <v>-7</v>
      </c>
      <c r="BA24" s="84">
        <f t="shared" ca="1" si="78"/>
        <v>-7</v>
      </c>
      <c r="BB24" s="84">
        <f t="shared" ca="1" si="78"/>
        <v>-7</v>
      </c>
      <c r="BC24" s="84">
        <f t="shared" ca="1" si="78"/>
        <v>-7</v>
      </c>
      <c r="BD24" s="84">
        <f t="shared" ca="1" si="78"/>
        <v>-7</v>
      </c>
      <c r="BE24" s="84">
        <f t="shared" ca="1" si="78"/>
        <v>-7</v>
      </c>
      <c r="BF24" s="84">
        <f t="shared" ca="1" si="78"/>
        <v>-7</v>
      </c>
      <c r="BG24" s="84">
        <f t="shared" ref="BG24" ca="1" si="79">$R$6+BG22-1</f>
        <v>-7</v>
      </c>
      <c r="BH24" s="7"/>
      <c r="BL24" s="30"/>
      <c r="JD24">
        <f>JE19</f>
        <v>0</v>
      </c>
      <c r="JE24">
        <f>JE20</f>
        <v>2</v>
      </c>
      <c r="JF24" t="str">
        <f ca="1">IF(ScenarioType&lt;&gt;"ALL",IF(ISERROR(IF(INDIRECT("SCENARIOMETA!B"&amp;JE24)=ScenarioType,INDIRECT("SCENARIOMETA!A"&amp;JE24)," ")),"",IF(INDIRECT("SCENARIOMETA!B"&amp;JE24)=ScenarioType,INDIRECT("SCENARIOMETA!A"&amp;JE24)," ")),IF(JD24&lt;&gt;0,INDIRECT("SCENARIOMETA!A"&amp;JE24),""))</f>
        <v/>
      </c>
      <c r="JG24" t="str">
        <f ca="1">IF(ScenarioType&lt;&gt;"ALL",IF(ISERROR(IF(INDIRECT("SCENARIOMETA!B"&amp;JE24)=ScenarioType,INDIRECT("SCENARIOMETA!B"&amp;JE24)," ")),"",IF(INDIRECT("SCENARIOMETA!B"&amp;JE24)=ScenarioType,INDIRECT("SCENARIOMETA!B"&amp;JE24)," ")),IF(JD24&lt;&gt;0,INDIRECT("SCENARIOMETA!B"&amp;JE24),""))</f>
        <v/>
      </c>
      <c r="JH24" t="str">
        <f ca="1">IF(ScenarioType&lt;&gt;"ALL",IF(ISERROR(IF(INDIRECT("SCENARIOMETA!B"&amp;JE24)=ScenarioType,INDIRECT("SCENARIOMETA!H"&amp;JE24)," ")),"",IF(INDIRECT("SCENARIOMETA!B"&amp;JE24)=ScenarioType,INDIRECT("SCENARIOMETA!H"&amp;JE24)," ")+14),IF(JD24&lt;&gt;0,INDIRECT("SCENARIOMETA!H"&amp;JE24)+14,""))</f>
        <v/>
      </c>
      <c r="JI24" t="str">
        <f ca="1">IF(ScenarioType&lt;&gt;"ALL",IF(ISERROR(IF(INDIRECT("SCENARIOMETA!B"&amp;JE24)=ScenarioType,INDIRECT("SCENARIOMETA!E"&amp;JE24)," ")),"",IF(INDIRECT("SCENARIOMETA!B"&amp;JE24)=ScenarioType,INDIRECT("SCENARIOMETA!E"&amp;JE24)," ")+14),IF(JD24&lt;&gt;0,INDIRECT("SCENARIOMETA!E"&amp;JE24)+14,""))</f>
        <v/>
      </c>
    </row>
    <row r="25" spans="2:269" ht="13.5" thickBot="1" x14ac:dyDescent="0.25">
      <c r="C25" s="101"/>
      <c r="D25" s="102"/>
      <c r="E25" s="102"/>
      <c r="F25" s="65"/>
      <c r="G25" s="103" t="s">
        <v>14</v>
      </c>
      <c r="H25" s="104" t="str">
        <f t="shared" ref="H25:V25" ca="1" si="80">IF(H24=0, "", IF(H24&gt;26, CHAR(64+INT((H24-1)/26)),"")&amp;CHAR(65+MOD(H24-1, 26)))</f>
        <v>AF</v>
      </c>
      <c r="I25" s="69" t="str">
        <f t="shared" ca="1" si="80"/>
        <v>AG</v>
      </c>
      <c r="J25" s="69" t="str">
        <f t="shared" ca="1" si="80"/>
        <v>AH</v>
      </c>
      <c r="K25" s="69" t="str">
        <f t="shared" ca="1" si="80"/>
        <v>AJ</v>
      </c>
      <c r="L25" s="69" t="str">
        <f t="shared" ca="1" si="80"/>
        <v>AK</v>
      </c>
      <c r="M25" s="69" t="str">
        <f t="shared" ca="1" si="80"/>
        <v>AL</v>
      </c>
      <c r="N25" s="69" t="str">
        <f t="shared" ca="1" si="80"/>
        <v>AN</v>
      </c>
      <c r="O25" s="69" t="str">
        <f t="shared" ca="1" si="80"/>
        <v>AO</v>
      </c>
      <c r="P25" s="69" t="str">
        <f t="shared" ca="1" si="80"/>
        <v>AP</v>
      </c>
      <c r="Q25" s="69" t="str">
        <f t="shared" ca="1" si="80"/>
        <v>AR</v>
      </c>
      <c r="R25" s="69" t="str">
        <f t="shared" ca="1" si="80"/>
        <v>AS</v>
      </c>
      <c r="S25" s="69" t="str">
        <f t="shared" ca="1" si="80"/>
        <v>AT</v>
      </c>
      <c r="T25" s="69" t="str">
        <f t="shared" ca="1" si="80"/>
        <v>AV</v>
      </c>
      <c r="U25" s="69" t="str">
        <f t="shared" ca="1" si="80"/>
        <v>AW</v>
      </c>
      <c r="V25" s="69" t="str">
        <f t="shared" ca="1" si="80"/>
        <v>AX</v>
      </c>
      <c r="W25" s="69" t="str">
        <f ca="1">IF(W24=0, "", IF(W24&gt;26, CHAR(64+INT((W24-1)/26)),"")&amp;CHAR(65+MOD(W24-1, 26)))</f>
        <v>S</v>
      </c>
      <c r="X25" s="69" t="str">
        <f ca="1">IF(X24=0, "", IF(X24&gt;26, CHAR(64+INT((X24-1)/26)),"")&amp;CHAR(65+MOD(X24-1, 26)))</f>
        <v>S</v>
      </c>
      <c r="Y25" s="69" t="str">
        <f ca="1">IF(Y24=0, "", IF(Y24&gt;26, CHAR(64+INT((Y24-1)/26)),"")&amp;CHAR(65+MOD(Y24-1, 26)))</f>
        <v>S</v>
      </c>
      <c r="Z25" s="69" t="str">
        <f t="shared" ref="Z25:AE25" ca="1" si="81">IF(Z24=0, "", IF(Z24&gt;26, CHAR(64+INT((Z24-1)/26)),"")&amp;CHAR(65+MOD(Z24-1, 26)))</f>
        <v>S</v>
      </c>
      <c r="AA25" s="69" t="str">
        <f t="shared" ca="1" si="81"/>
        <v>S</v>
      </c>
      <c r="AB25" s="69" t="str">
        <f t="shared" ca="1" si="81"/>
        <v>S</v>
      </c>
      <c r="AC25" s="69" t="str">
        <f t="shared" ca="1" si="81"/>
        <v>S</v>
      </c>
      <c r="AD25" s="69" t="str">
        <f t="shared" ca="1" si="81"/>
        <v>S</v>
      </c>
      <c r="AE25" s="69" t="str">
        <f t="shared" ca="1" si="81"/>
        <v>S</v>
      </c>
      <c r="AF25" s="69" t="str">
        <f t="shared" ref="AF25:AT25" ca="1" si="82">IF(AF24=0, "", IF(AF24&gt;26, CHAR(64+INT((AF24-1)/26)),"")&amp;CHAR(65+MOD(AF24-1, 26)))</f>
        <v>S</v>
      </c>
      <c r="AG25" s="69" t="str">
        <f t="shared" ca="1" si="82"/>
        <v>S</v>
      </c>
      <c r="AH25" s="69" t="str">
        <f t="shared" ca="1" si="82"/>
        <v>S</v>
      </c>
      <c r="AI25" s="69" t="str">
        <f t="shared" ca="1" si="82"/>
        <v>S</v>
      </c>
      <c r="AJ25" s="69" t="str">
        <f t="shared" ca="1" si="82"/>
        <v>S</v>
      </c>
      <c r="AK25" s="69" t="str">
        <f t="shared" ca="1" si="82"/>
        <v>S</v>
      </c>
      <c r="AL25" s="69" t="str">
        <f t="shared" ca="1" si="82"/>
        <v>S</v>
      </c>
      <c r="AM25" s="69" t="str">
        <f t="shared" ca="1" si="82"/>
        <v>S</v>
      </c>
      <c r="AN25" s="69" t="str">
        <f t="shared" ca="1" si="82"/>
        <v>S</v>
      </c>
      <c r="AO25" s="69" t="str">
        <f t="shared" ca="1" si="82"/>
        <v>S</v>
      </c>
      <c r="AP25" s="69" t="str">
        <f t="shared" ca="1" si="82"/>
        <v>S</v>
      </c>
      <c r="AQ25" s="69" t="str">
        <f t="shared" ca="1" si="82"/>
        <v>S</v>
      </c>
      <c r="AR25" s="69" t="str">
        <f t="shared" ca="1" si="82"/>
        <v>S</v>
      </c>
      <c r="AS25" s="69" t="str">
        <f t="shared" ca="1" si="82"/>
        <v>S</v>
      </c>
      <c r="AT25" s="69" t="str">
        <f t="shared" ca="1" si="82"/>
        <v>S</v>
      </c>
      <c r="AU25" s="69" t="str">
        <f t="shared" ref="AU25:BF25" ca="1" si="83">IF(AU24=0, "", IF(AU24&gt;26, CHAR(64+INT((AU24-1)/26)),"")&amp;CHAR(65+MOD(AU24-1, 26)))</f>
        <v>S</v>
      </c>
      <c r="AV25" s="69" t="str">
        <f t="shared" ca="1" si="83"/>
        <v>S</v>
      </c>
      <c r="AW25" s="69" t="str">
        <f t="shared" ca="1" si="83"/>
        <v>S</v>
      </c>
      <c r="AX25" s="69" t="str">
        <f t="shared" ca="1" si="83"/>
        <v>S</v>
      </c>
      <c r="AY25" s="69" t="str">
        <f t="shared" ca="1" si="83"/>
        <v>S</v>
      </c>
      <c r="AZ25" s="69" t="str">
        <f t="shared" ca="1" si="83"/>
        <v>S</v>
      </c>
      <c r="BA25" s="69" t="str">
        <f t="shared" ca="1" si="83"/>
        <v>S</v>
      </c>
      <c r="BB25" s="69" t="str">
        <f t="shared" ca="1" si="83"/>
        <v>S</v>
      </c>
      <c r="BC25" s="69" t="str">
        <f t="shared" ca="1" si="83"/>
        <v>S</v>
      </c>
      <c r="BD25" s="69" t="str">
        <f t="shared" ca="1" si="83"/>
        <v>S</v>
      </c>
      <c r="BE25" s="69" t="str">
        <f t="shared" ca="1" si="83"/>
        <v>S</v>
      </c>
      <c r="BF25" s="69" t="str">
        <f t="shared" ca="1" si="83"/>
        <v>S</v>
      </c>
      <c r="BG25" s="69" t="str">
        <f t="shared" ref="BG25" ca="1" si="84">IF(BG24=0, "", IF(BG24&gt;26, CHAR(64+INT((BG24-1)/26)),"")&amp;CHAR(65+MOD(BG24-1, 26)))</f>
        <v>S</v>
      </c>
      <c r="BH25" s="7"/>
      <c r="BL25" s="30"/>
      <c r="JD25">
        <f>IF(JD24&lt;&gt;0,JD24-1,0)</f>
        <v>0</v>
      </c>
      <c r="JE25">
        <f>IF(JD25&lt;&gt;0,JE24+1,0)</f>
        <v>0</v>
      </c>
      <c r="JF25" t="str">
        <f ca="1">IF(ScenarioType&lt;&gt;"ALL",IF(ISERROR(IF(INDIRECT("SCENARIOMETA!B"&amp;JE25)=ScenarioType,INDIRECT("SCENARIOMETA!A"&amp;JE25)," ")),"",IF(INDIRECT("SCENARIOMETA!B"&amp;JE25)=ScenarioType,INDIRECT("SCENARIOMETA!A"&amp;JE25)," ")),IF(JD25&lt;&gt;0,INDIRECT("SCENARIOMETA!A"&amp;JE25),""))</f>
        <v/>
      </c>
      <c r="JG25" t="str">
        <f ca="1">IF(ScenarioType&lt;&gt;"ALL",IF(ISERROR(IF(INDIRECT("SCENARIOMETA!B"&amp;JE25)=ScenarioType,INDIRECT("SCENARIOMETA!B"&amp;JE25)," ")),"",IF(INDIRECT("SCENARIOMETA!B"&amp;JE25)=ScenarioType,INDIRECT("SCENARIOMETA!B"&amp;JE25)," ")),IF(JD25&lt;&gt;0,INDIRECT("SCENARIOMETA!B"&amp;JE25),""))</f>
        <v/>
      </c>
      <c r="JH25" t="str">
        <f ca="1">IF(ScenarioType&lt;&gt;"ALL",IF(ISERROR(IF(INDIRECT("SCENARIOMETA!B"&amp;JE25)=ScenarioType,INDIRECT("SCENARIOMETA!H"&amp;JE25)," ")),"",IF(INDIRECT("SCENARIOMETA!B"&amp;JE25)=ScenarioType,INDIRECT("SCENARIOMETA!H"&amp;JE25)," ")+14),IF(JD25&lt;&gt;0,INDIRECT("SCENARIOMETA!H"&amp;JE25)+14,""))</f>
        <v/>
      </c>
      <c r="JI25" t="str">
        <f ca="1">IF(ScenarioType&lt;&gt;"ALL",IF(ISERROR(IF(INDIRECT("SCENARIOMETA!B"&amp;JE25)=ScenarioType,INDIRECT("SCENARIOMETA!E"&amp;JE25)," ")),"",IF(INDIRECT("SCENARIOMETA!B"&amp;JE25)=ScenarioType,INDIRECT("SCENARIOMETA!E"&amp;JE25)," ")+14),IF(JD25&lt;&gt;0,INDIRECT("SCENARIOMETA!E"&amp;JE25)+14,""))</f>
        <v/>
      </c>
    </row>
    <row r="26" spans="2:269" ht="13.5" thickTop="1" x14ac:dyDescent="0.2">
      <c r="C26" s="95"/>
      <c r="D26" s="62"/>
      <c r="E26" s="62"/>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c r="AL26" s="7"/>
      <c r="AM26" s="7"/>
      <c r="AN26" s="7"/>
      <c r="AO26" s="7"/>
      <c r="AP26" s="7"/>
      <c r="AQ26" s="7"/>
      <c r="AR26" s="7"/>
      <c r="AS26" s="7"/>
      <c r="AT26" s="7"/>
      <c r="AU26" s="7"/>
      <c r="AV26" s="7"/>
      <c r="AW26" s="7"/>
      <c r="AX26" s="7"/>
      <c r="AY26" s="7"/>
      <c r="AZ26" s="7"/>
      <c r="BA26" s="7"/>
      <c r="BB26" s="7"/>
      <c r="BC26" s="7"/>
      <c r="BD26" s="7"/>
      <c r="BE26" s="7"/>
      <c r="BF26" s="7"/>
      <c r="BG26" s="7"/>
      <c r="BH26" s="7"/>
      <c r="BL26" s="30"/>
      <c r="JD26">
        <f>IF(JD25&lt;&gt;0,JD25-1,0)</f>
        <v>0</v>
      </c>
      <c r="JE26">
        <f>IF(JD26&lt;&gt;0,JE25+1,0)</f>
        <v>0</v>
      </c>
      <c r="JF26" t="str">
        <f ca="1">IF(ScenarioType&lt;&gt;"ALL",IF(ISERROR(IF(INDIRECT("SCENARIOMETA!B"&amp;JE26)=ScenarioType,INDIRECT("SCENARIOMETA!A"&amp;JE26)," ")),"",IF(INDIRECT("SCENARIOMETA!B"&amp;JE26)=ScenarioType,INDIRECT("SCENARIOMETA!A"&amp;JE26)," ")),IF(JD26&lt;&gt;0,INDIRECT("SCENARIOMETA!A"&amp;JE26),""))</f>
        <v/>
      </c>
      <c r="JG26" t="str">
        <f ca="1">IF(ScenarioType&lt;&gt;"ALL",IF(ISERROR(IF(INDIRECT("SCENARIOMETA!B"&amp;JE26)=ScenarioType,INDIRECT("SCENARIOMETA!B"&amp;JE26)," ")),"",IF(INDIRECT("SCENARIOMETA!B"&amp;JE26)=ScenarioType,INDIRECT("SCENARIOMETA!B"&amp;JE26)," ")),IF(JD26&lt;&gt;0,INDIRECT("SCENARIOMETA!B"&amp;JE26),""))</f>
        <v/>
      </c>
      <c r="JH26" t="str">
        <f ca="1">IF(ScenarioType&lt;&gt;"ALL",IF(ISERROR(IF(INDIRECT("SCENARIOMETA!B"&amp;JE26)=ScenarioType,INDIRECT("SCENARIOMETA!H"&amp;JE26)," ")),"",IF(INDIRECT("SCENARIOMETA!B"&amp;JE26)=ScenarioType,INDIRECT("SCENARIOMETA!H"&amp;JE26)," ")+14),IF(JD26&lt;&gt;0,INDIRECT("SCENARIOMETA!H"&amp;JE26)+14,""))</f>
        <v/>
      </c>
      <c r="JI26" t="str">
        <f ca="1">IF(ScenarioType&lt;&gt;"ALL",IF(ISERROR(IF(INDIRECT("SCENARIOMETA!B"&amp;JE26)=ScenarioType,INDIRECT("SCENARIOMETA!E"&amp;JE26)," ")),"",IF(INDIRECT("SCENARIOMETA!B"&amp;JE26)=ScenarioType,INDIRECT("SCENARIOMETA!E"&amp;JE26)," ")+14),IF(JD26&lt;&gt;0,INDIRECT("SCENARIOMETA!E"&amp;JE26)+14,""))</f>
        <v/>
      </c>
    </row>
    <row r="27" spans="2:269" x14ac:dyDescent="0.2">
      <c r="C27" s="9">
        <f t="array" aca="1" ref="C27" ca="1">MIN(IF($L$7=0, 0, IF(INDIRECT($L$6)&gt;0, IF(ROW(INDIRECT($L$6))&gt;C25, ROW(INDIRECT($L$6)), MAXR))))</f>
        <v>21</v>
      </c>
      <c r="D27" s="9">
        <f t="shared" ref="D27:D85" ca="1" si="85">IF(OR($C27=MAXR, $C27=0), 0, INDIRECT($F$9&amp;$M$13&amp;$C27))</f>
        <v>6</v>
      </c>
      <c r="E27" s="9">
        <f t="shared" ref="E27:E28" ca="1" si="86">D27</f>
        <v>6</v>
      </c>
      <c r="F27" s="105" t="str">
        <f t="shared" ref="F27:F28" ca="1" si="87">IF(E27=0, "", INDIRECT($S$8&amp;E27))</f>
        <v>1_PARENT00001_DMACTUALS_INDEPENDENT:CATALOGDETAIL:REVENUE:No Perspective:default:Live:0</v>
      </c>
      <c r="G27" s="7">
        <f t="shared" ref="G27:G28" ca="1" si="88">IF(OR($C27=MAXR, $C27=0), 0, IF(ISERROR(MATCH($G$6, INDIRECT($F$13&amp;$C27), )), 0, C27))</f>
        <v>0</v>
      </c>
      <c r="H27" s="33" t="str">
        <f t="shared" ref="H27:W50" ca="1" si="89">IF(OR($C27=MAXR, $C27=0, H$24=0, H$19=0), 0, IF(LEN(INDIRECT($F$9&amp;H$20&amp;$C27))=0, NULL,  INDIRECT($F$9&amp;H$20&amp;$C27)))</f>
        <v>-</v>
      </c>
      <c r="I27" s="33" t="str">
        <f t="shared" ca="1" si="89"/>
        <v>-</v>
      </c>
      <c r="J27" s="33" t="str">
        <f t="shared" ca="1" si="89"/>
        <v>-</v>
      </c>
      <c r="K27" s="33" t="str">
        <f t="shared" ca="1" si="89"/>
        <v>-</v>
      </c>
      <c r="L27" s="33" t="str">
        <f t="shared" ca="1" si="89"/>
        <v>-</v>
      </c>
      <c r="M27" s="33" t="str">
        <f t="shared" ca="1" si="89"/>
        <v>-</v>
      </c>
      <c r="N27" s="33" t="str">
        <f t="shared" ca="1" si="89"/>
        <v>-</v>
      </c>
      <c r="O27" s="33" t="str">
        <f t="shared" ca="1" si="89"/>
        <v>-</v>
      </c>
      <c r="P27" s="33" t="str">
        <f t="shared" ca="1" si="89"/>
        <v>-</v>
      </c>
      <c r="Q27" s="33" t="str">
        <f t="shared" ca="1" si="89"/>
        <v>-</v>
      </c>
      <c r="R27" s="33" t="str">
        <f t="shared" ref="R27:AG45" ca="1" si="90">IF(OR($C27=MAXR, $C27=0, R$24=0, R$19=0), 0, IF(LEN(INDIRECT($F$9&amp;R$20&amp;$C27))=0, NULL,  INDIRECT($F$9&amp;R$20&amp;$C27)))</f>
        <v>-</v>
      </c>
      <c r="S27" s="33" t="str">
        <f t="shared" ca="1" si="90"/>
        <v>-</v>
      </c>
      <c r="T27" s="33" t="str">
        <f t="shared" ca="1" si="90"/>
        <v>-</v>
      </c>
      <c r="U27" s="33" t="str">
        <f t="shared" ca="1" si="90"/>
        <v>-</v>
      </c>
      <c r="V27" s="33" t="str">
        <f t="shared" ca="1" si="90"/>
        <v>-</v>
      </c>
      <c r="W27" s="33">
        <f t="shared" ca="1" si="90"/>
        <v>0</v>
      </c>
      <c r="X27" s="33">
        <f t="shared" ca="1" si="90"/>
        <v>0</v>
      </c>
      <c r="Y27" s="33">
        <f t="shared" ca="1" si="90"/>
        <v>0</v>
      </c>
      <c r="Z27" s="33">
        <f t="shared" ca="1" si="90"/>
        <v>0</v>
      </c>
      <c r="AA27" s="33">
        <f t="shared" ca="1" si="90"/>
        <v>0</v>
      </c>
      <c r="AB27" s="33">
        <f t="shared" ca="1" si="90"/>
        <v>0</v>
      </c>
      <c r="AC27" s="33">
        <f t="shared" ca="1" si="90"/>
        <v>0</v>
      </c>
      <c r="AD27" s="33">
        <f t="shared" ca="1" si="90"/>
        <v>0</v>
      </c>
      <c r="AE27" s="33">
        <f t="shared" ca="1" si="90"/>
        <v>0</v>
      </c>
      <c r="AF27" s="33">
        <f t="shared" ca="1" si="90"/>
        <v>0</v>
      </c>
      <c r="AG27" s="33">
        <f t="shared" ca="1" si="90"/>
        <v>0</v>
      </c>
      <c r="AH27" s="33">
        <f t="shared" ref="AF27:AU44" ca="1" si="91">IF(OR($C27=MAXR, $C27=0, AH$24=0, AH$19=0), 0, IF(LEN(INDIRECT($F$9&amp;AH$20&amp;$C27))=0, NULL,  INDIRECT($F$9&amp;AH$20&amp;$C27)))</f>
        <v>0</v>
      </c>
      <c r="AI27" s="33">
        <f t="shared" ca="1" si="91"/>
        <v>0</v>
      </c>
      <c r="AJ27" s="33">
        <f t="shared" ca="1" si="91"/>
        <v>0</v>
      </c>
      <c r="AK27" s="33">
        <f t="shared" ca="1" si="91"/>
        <v>0</v>
      </c>
      <c r="AL27" s="33">
        <f t="shared" ca="1" si="91"/>
        <v>0</v>
      </c>
      <c r="AM27" s="33">
        <f t="shared" ca="1" si="91"/>
        <v>0</v>
      </c>
      <c r="AN27" s="33">
        <f t="shared" ca="1" si="91"/>
        <v>0</v>
      </c>
      <c r="AO27" s="33">
        <f t="shared" ca="1" si="91"/>
        <v>0</v>
      </c>
      <c r="AP27" s="33">
        <f t="shared" ca="1" si="91"/>
        <v>0</v>
      </c>
      <c r="AQ27" s="33">
        <f t="shared" ca="1" si="91"/>
        <v>0</v>
      </c>
      <c r="AR27" s="33">
        <f t="shared" ca="1" si="91"/>
        <v>0</v>
      </c>
      <c r="AS27" s="33">
        <f t="shared" ca="1" si="91"/>
        <v>0</v>
      </c>
      <c r="AT27" s="33">
        <f t="shared" ca="1" si="91"/>
        <v>0</v>
      </c>
      <c r="AU27" s="33">
        <f t="shared" ca="1" si="91"/>
        <v>0</v>
      </c>
      <c r="AV27" s="33">
        <f t="shared" ref="AU27:BG46" ca="1" si="92">IF(OR($C27=MAXR, $C27=0, AV$24=0, AV$19=0), 0, IF(LEN(INDIRECT($F$9&amp;AV$20&amp;$C27))=0, NULL,  INDIRECT($F$9&amp;AV$20&amp;$C27)))</f>
        <v>0</v>
      </c>
      <c r="AW27" s="33">
        <f t="shared" ca="1" si="92"/>
        <v>0</v>
      </c>
      <c r="AX27" s="33">
        <f t="shared" ca="1" si="92"/>
        <v>0</v>
      </c>
      <c r="AY27" s="33">
        <f t="shared" ca="1" si="92"/>
        <v>0</v>
      </c>
      <c r="AZ27" s="33">
        <f t="shared" ca="1" si="92"/>
        <v>0</v>
      </c>
      <c r="BA27" s="33">
        <f t="shared" ca="1" si="92"/>
        <v>0</v>
      </c>
      <c r="BB27" s="33">
        <f t="shared" ca="1" si="92"/>
        <v>0</v>
      </c>
      <c r="BC27" s="33">
        <f t="shared" ca="1" si="92"/>
        <v>0</v>
      </c>
      <c r="BD27" s="33">
        <f t="shared" ca="1" si="92"/>
        <v>0</v>
      </c>
      <c r="BE27" s="33">
        <f t="shared" ca="1" si="92"/>
        <v>0</v>
      </c>
      <c r="BF27" s="33">
        <f t="shared" ca="1" si="92"/>
        <v>0</v>
      </c>
      <c r="BG27" s="33">
        <f t="shared" ca="1" si="92"/>
        <v>0</v>
      </c>
      <c r="BH27" s="33"/>
      <c r="BI27" s="33"/>
      <c r="BJ27" s="148">
        <f ca="1">IF(ISERROR(IF(OR(INDIRECT($BI$3&amp;C27)="Excel Override",AND(INDIRECT($BI$4&amp;(C27-15))&lt;0,INDIRECT($BI$5&amp;C27)=1)),1,0)),"",IF(OR(INDIRECT($BI$3&amp;C27)="Excel Override",AND(INDIRECT($BI$4&amp;(C27-15))&lt;0,INDIRECT($BI$5&amp;C27)=1)),1,0))</f>
        <v>0</v>
      </c>
      <c r="BL27" s="30"/>
      <c r="BN27" s="29">
        <f ca="1">IF(OR(H$19=0,$E27=0,$C27=MAXR),"",IF((INDIRECT(H$23&amp;$E27))&lt;&gt;(INDIRECT($F$9&amp;H$20&amp;$C27)),IF($BJ27=1,0,1),0))</f>
        <v>0</v>
      </c>
      <c r="BO27" s="29">
        <f t="shared" ref="BO27:BO28" ca="1" si="93">IF(OR(I$19=0,$E27=0,$C27=MAXR),"",IF((INDIRECT(I$23&amp;$E27))&lt;&gt;(INDIRECT($F$9&amp;I$20&amp;$C27)),IF($BJ27=1,0,1),0))</f>
        <v>0</v>
      </c>
      <c r="BP27" s="29">
        <f t="shared" ref="BP27:BP28" ca="1" si="94">IF(OR(J$19=0,$E27=0,$C27=MAXR),"",IF((INDIRECT(J$23&amp;$E27))&lt;&gt;(INDIRECT($F$9&amp;J$20&amp;$C27)),IF($BJ27=1,0,1),0))</f>
        <v>0</v>
      </c>
      <c r="BQ27" s="29">
        <f t="shared" ref="BQ27:BQ28" ca="1" si="95">IF(OR(K$19=0,$E27=0,$C27=MAXR),"",IF((INDIRECT(K$23&amp;$E27))&lt;&gt;(INDIRECT($F$9&amp;K$20&amp;$C27)),IF($BJ27=1,0,1),0))</f>
        <v>0</v>
      </c>
      <c r="BR27" s="29">
        <f t="shared" ref="BR27:BR28" ca="1" si="96">IF(OR(L$19=0,$E27=0,$C27=MAXR),"",IF((INDIRECT(L$23&amp;$E27))&lt;&gt;(INDIRECT($F$9&amp;L$20&amp;$C27)),IF($BJ27=1,0,1),0))</f>
        <v>0</v>
      </c>
      <c r="BS27" s="29">
        <f t="shared" ref="BS27:BS28" ca="1" si="97">IF(OR(M$19=0,$E27=0,$C27=MAXR),"",IF((INDIRECT(M$23&amp;$E27))&lt;&gt;(INDIRECT($F$9&amp;M$20&amp;$C27)),IF($BJ27=1,0,1),0))</f>
        <v>0</v>
      </c>
      <c r="BT27" s="29">
        <f t="shared" ref="BT27:BT28" ca="1" si="98">IF(OR(N$19=0,$E27=0,$C27=MAXR),"",IF((INDIRECT(N$23&amp;$E27))&lt;&gt;(INDIRECT($F$9&amp;N$20&amp;$C27)),IF($BJ27=1,0,1),0))</f>
        <v>0</v>
      </c>
      <c r="BU27" s="29">
        <f t="shared" ref="BU27:BU28" ca="1" si="99">IF(OR(O$19=0,$E27=0,$C27=MAXR),"",IF((INDIRECT(O$23&amp;$E27))&lt;&gt;(INDIRECT($F$9&amp;O$20&amp;$C27)),IF($BJ27=1,0,1),0))</f>
        <v>0</v>
      </c>
      <c r="BV27" s="29">
        <f t="shared" ref="BV27:BV28" ca="1" si="100">IF(OR(P$19=0,$E27=0,$C27=MAXR),"",IF((INDIRECT(P$23&amp;$E27))&lt;&gt;(INDIRECT($F$9&amp;P$20&amp;$C27)),IF($BJ27=1,0,1),0))</f>
        <v>0</v>
      </c>
      <c r="BW27" s="29">
        <f t="shared" ref="BW27:BW28" ca="1" si="101">IF(OR(Q$19=0,$E27=0,$C27=MAXR),"",IF((INDIRECT(Q$23&amp;$E27))&lt;&gt;(INDIRECT($F$9&amp;Q$20&amp;$C27)),IF($BJ27=1,0,1),0))</f>
        <v>0</v>
      </c>
      <c r="BX27" s="29">
        <f t="shared" ref="BX27:BX28" ca="1" si="102">IF(OR(R$19=0,$E27=0,$C27=MAXR),"",IF((INDIRECT(R$23&amp;$E27))&lt;&gt;(INDIRECT($F$9&amp;R$20&amp;$C27)),IF($BJ27=1,0,1),0))</f>
        <v>0</v>
      </c>
      <c r="BY27" s="29">
        <f t="shared" ref="BY27:BY28" ca="1" si="103">IF(OR(S$19=0,$E27=0,$C27=MAXR),"",IF((INDIRECT(S$23&amp;$E27))&lt;&gt;(INDIRECT($F$9&amp;S$20&amp;$C27)),IF($BJ27=1,0,1),0))</f>
        <v>0</v>
      </c>
      <c r="BZ27" s="29">
        <f t="shared" ref="BZ27:BZ28" ca="1" si="104">IF(OR(T$19=0,$E27=0,$C27=MAXR),"",IF((INDIRECT(T$23&amp;$E27))&lt;&gt;(INDIRECT($F$9&amp;T$20&amp;$C27)),IF($BJ27=1,0,1),0))</f>
        <v>0</v>
      </c>
      <c r="CA27" s="29">
        <f t="shared" ref="CA27:CA28" ca="1" si="105">IF(OR(U$19=0,$E27=0,$C27=MAXR),"",IF((INDIRECT(U$23&amp;$E27))&lt;&gt;(INDIRECT($F$9&amp;U$20&amp;$C27)),IF($BJ27=1,0,1),0))</f>
        <v>0</v>
      </c>
      <c r="CB27" s="29">
        <f t="shared" ref="CB27:CB28" ca="1" si="106">IF(OR(V$19=0,$E27=0,$C27=MAXR),"",IF((INDIRECT(V$23&amp;$E27))&lt;&gt;(INDIRECT($F$9&amp;V$20&amp;$C27)),IF($BJ27=1,0,1),0))</f>
        <v>0</v>
      </c>
      <c r="CC27" s="29" t="str">
        <f t="shared" ref="CC27:CC28" ca="1" si="107">IF(OR(W$19=0,$E27=0,$C27=MAXR),"",IF((INDIRECT(W$23&amp;$E27))&lt;&gt;(INDIRECT($F$9&amp;W$20&amp;$C27)),IF($BJ27=1,0,1),0))</f>
        <v/>
      </c>
      <c r="CD27" s="29" t="str">
        <f t="shared" ref="CD27:CD28" ca="1" si="108">IF(OR(X$19=0,$E27=0,$C27=MAXR),"",IF((INDIRECT(X$23&amp;$E27))&lt;&gt;(INDIRECT($F$9&amp;X$20&amp;$C27)),IF($BJ27=1,0,1),0))</f>
        <v/>
      </c>
      <c r="CE27" s="29" t="str">
        <f t="shared" ref="CE27:CE28" ca="1" si="109">IF(OR(Y$19=0,$E27=0,$C27=MAXR),"",IF((INDIRECT(Y$23&amp;$E27))&lt;&gt;(INDIRECT($F$9&amp;Y$20&amp;$C27)),IF($BJ27=1,0,1),0))</f>
        <v/>
      </c>
      <c r="CF27" s="29" t="str">
        <f t="shared" ref="CF27:CF28" ca="1" si="110">IF(OR(Z$19=0,$E27=0,$C27=MAXR),"",IF((INDIRECT(Z$23&amp;$E27))&lt;&gt;(INDIRECT($F$9&amp;Z$20&amp;$C27)),IF($BJ27=1,0,1),0))</f>
        <v/>
      </c>
      <c r="CG27" s="29" t="str">
        <f t="shared" ref="CG27:CG28" ca="1" si="111">IF(OR(AA$19=0,$E27=0,$C27=MAXR),"",IF((INDIRECT(AA$23&amp;$E27))&lt;&gt;(INDIRECT($F$9&amp;AA$20&amp;$C27)),IF($BJ27=1,0,1),0))</f>
        <v/>
      </c>
      <c r="CH27" s="29" t="str">
        <f t="shared" ref="CH27:CH28" ca="1" si="112">IF(OR(AB$19=0,$E27=0,$C27=MAXR),"",IF((INDIRECT(AB$23&amp;$E27))&lt;&gt;(INDIRECT($F$9&amp;AB$20&amp;$C27)),IF($BJ27=1,0,1),0))</f>
        <v/>
      </c>
      <c r="CI27" s="29" t="str">
        <f t="shared" ref="CI27:CI28" ca="1" si="113">IF(OR(AC$19=0,$E27=0,$C27=MAXR),"",IF((INDIRECT(AC$23&amp;$E27))&lt;&gt;(INDIRECT($F$9&amp;AC$20&amp;$C27)),IF($BJ27=1,0,1),0))</f>
        <v/>
      </c>
      <c r="CJ27" s="29" t="str">
        <f t="shared" ref="CJ27:CJ28" ca="1" si="114">IF(OR(AD$19=0,$E27=0,$C27=MAXR),"",IF((INDIRECT(AD$23&amp;$E27))&lt;&gt;(INDIRECT($F$9&amp;AD$20&amp;$C27)),IF($BJ27=1,0,1),0))</f>
        <v/>
      </c>
      <c r="CK27" s="29" t="str">
        <f t="shared" ref="CK27:CK28" ca="1" si="115">IF(OR(AE$19=0,$E27=0,$C27=MAXR),"",IF((INDIRECT(AE$23&amp;$E27))&lt;&gt;(INDIRECT($F$9&amp;AE$20&amp;$C27)),IF($BJ27=1,0,1),0))</f>
        <v/>
      </c>
      <c r="CL27" s="29" t="str">
        <f t="shared" ref="CL27:CL28" ca="1" si="116">IF(OR(AF$19=0,$E27=0,$C27=MAXR),"",IF((INDIRECT(AF$23&amp;$E27))&lt;&gt;(INDIRECT($F$9&amp;AF$20&amp;$C27)),IF($BJ27=1,0,1),0))</f>
        <v/>
      </c>
      <c r="CM27" s="29" t="str">
        <f t="shared" ref="CM27:CM28" ca="1" si="117">IF(OR(AG$19=0,$E27=0,$C27=MAXR),"",IF((INDIRECT(AG$23&amp;$E27))&lt;&gt;(INDIRECT($F$9&amp;AG$20&amp;$C27)),IF($BJ27=1,0,1),0))</f>
        <v/>
      </c>
      <c r="CN27" s="29" t="str">
        <f t="shared" ref="CN27:CN28" ca="1" si="118">IF(OR(AH$19=0,$E27=0,$C27=MAXR),"",IF((INDIRECT(AH$23&amp;$E27))&lt;&gt;(INDIRECT($F$9&amp;AH$20&amp;$C27)),IF($BJ27=1,0,1),0))</f>
        <v/>
      </c>
      <c r="CO27" s="29" t="str">
        <f t="shared" ref="CO27:CO28" ca="1" si="119">IF(OR(AI$19=0,$E27=0,$C27=MAXR),"",IF((INDIRECT(AI$23&amp;$E27))&lt;&gt;(INDIRECT($F$9&amp;AI$20&amp;$C27)),IF($BJ27=1,0,1),0))</f>
        <v/>
      </c>
      <c r="CP27" s="29" t="str">
        <f t="shared" ref="CP27:CP28" ca="1" si="120">IF(OR(AJ$19=0,$E27=0,$C27=MAXR),"",IF((INDIRECT(AJ$23&amp;$E27))&lt;&gt;(INDIRECT($F$9&amp;AJ$20&amp;$C27)),IF($BJ27=1,0,1),0))</f>
        <v/>
      </c>
      <c r="CQ27" s="29" t="str">
        <f t="shared" ref="CQ27:CQ28" ca="1" si="121">IF(OR(AK$19=0,$E27=0,$C27=MAXR),"",IF((INDIRECT(AK$23&amp;$E27))&lt;&gt;(INDIRECT($F$9&amp;AK$20&amp;$C27)),IF($BJ27=1,0,1),0))</f>
        <v/>
      </c>
      <c r="CR27" s="29" t="str">
        <f t="shared" ref="CR27:CR28" ca="1" si="122">IF(OR(AL$19=0,$E27=0,$C27=MAXR),"",IF((INDIRECT(AL$23&amp;$E27))&lt;&gt;(INDIRECT($F$9&amp;AL$20&amp;$C27)),IF($BJ27=1,0,1),0))</f>
        <v/>
      </c>
      <c r="CS27" s="29" t="str">
        <f t="shared" ref="CS27:CS28" ca="1" si="123">IF(OR(AM$19=0,$E27=0,$C27=MAXR),"",IF((INDIRECT(AM$23&amp;$E27))&lt;&gt;(INDIRECT($F$9&amp;AM$20&amp;$C27)),IF($BJ27=1,0,1),0))</f>
        <v/>
      </c>
      <c r="CT27" s="29" t="str">
        <f t="shared" ref="CT27:CT28" ca="1" si="124">IF(OR(AN$19=0,$E27=0,$C27=MAXR),"",IF((INDIRECT(AN$23&amp;$E27))&lt;&gt;(INDIRECT($F$9&amp;AN$20&amp;$C27)),IF($BJ27=1,0,1),0))</f>
        <v/>
      </c>
      <c r="CU27" s="29" t="str">
        <f t="shared" ref="CU27:CU28" ca="1" si="125">IF(OR(AO$19=0,$E27=0,$C27=MAXR),"",IF((INDIRECT(AO$23&amp;$E27))&lt;&gt;(INDIRECT($F$9&amp;AO$20&amp;$C27)),IF($BJ27=1,0,1),0))</f>
        <v/>
      </c>
      <c r="CV27" s="29" t="str">
        <f t="shared" ref="CV27:CV28" ca="1" si="126">IF(OR(AP$19=0,$E27=0,$C27=MAXR),"",IF((INDIRECT(AP$23&amp;$E27))&lt;&gt;(INDIRECT($F$9&amp;AP$20&amp;$C27)),IF($BJ27=1,0,1),0))</f>
        <v/>
      </c>
      <c r="CW27" s="29" t="str">
        <f t="shared" ref="CW27:CW28" ca="1" si="127">IF(OR(AQ$19=0,$E27=0,$C27=MAXR),"",IF((INDIRECT(AQ$23&amp;$E27))&lt;&gt;(INDIRECT($F$9&amp;AQ$20&amp;$C27)),IF($BJ27=1,0,1),0))</f>
        <v/>
      </c>
      <c r="CX27" s="29" t="str">
        <f t="shared" ref="CX27:CX28" ca="1" si="128">IF(OR(AR$19=0,$E27=0,$C27=MAXR),"",IF((INDIRECT(AR$23&amp;$E27))&lt;&gt;(INDIRECT($F$9&amp;AR$20&amp;$C27)),IF($BJ27=1,0,1),0))</f>
        <v/>
      </c>
      <c r="CY27" s="29" t="str">
        <f t="shared" ref="CY27:CY28" ca="1" si="129">IF(OR(AS$19=0,$E27=0,$C27=MAXR),"",IF((INDIRECT(AS$23&amp;$E27))&lt;&gt;(INDIRECT($F$9&amp;AS$20&amp;$C27)),IF($BJ27=1,0,1),0))</f>
        <v/>
      </c>
      <c r="CZ27" s="29" t="str">
        <f t="shared" ref="CZ27:CZ28" ca="1" si="130">IF(OR(AT$19=0,$E27=0,$C27=MAXR),"",IF((INDIRECT(AT$23&amp;$E27))&lt;&gt;(INDIRECT($F$9&amp;AT$20&amp;$C27)),IF($BJ27=1,0,1),0))</f>
        <v/>
      </c>
      <c r="DA27" s="29" t="str">
        <f t="shared" ref="DA27:DA28" ca="1" si="131">IF(OR(AU$19=0,$E27=0,$C27=MAXR),"",IF((INDIRECT(AU$23&amp;$E27))&lt;&gt;(INDIRECT($F$9&amp;AU$20&amp;$C27)),IF($BJ27=1,0,1),0))</f>
        <v/>
      </c>
      <c r="DB27" s="29" t="str">
        <f t="shared" ref="DB27:DB28" ca="1" si="132">IF(OR(AV$19=0,$E27=0,$C27=MAXR),"",IF((INDIRECT(AV$23&amp;$E27))&lt;&gt;(INDIRECT($F$9&amp;AV$20&amp;$C27)),IF($BJ27=1,0,1),0))</f>
        <v/>
      </c>
      <c r="DC27" s="29" t="str">
        <f t="shared" ref="DC27:DC28" ca="1" si="133">IF(OR(AW$19=0,$E27=0,$C27=MAXR),"",IF((INDIRECT(AW$23&amp;$E27))&lt;&gt;(INDIRECT($F$9&amp;AW$20&amp;$C27)),IF($BJ27=1,0,1),0))</f>
        <v/>
      </c>
      <c r="DD27" s="29" t="str">
        <f t="shared" ref="DD27:DD28" ca="1" si="134">IF(OR(AX$19=0,$E27=0,$C27=MAXR),"",IF((INDIRECT(AX$23&amp;$E27))&lt;&gt;(INDIRECT($F$9&amp;AX$20&amp;$C27)),IF($BJ27=1,0,1),0))</f>
        <v/>
      </c>
      <c r="DE27" s="29" t="str">
        <f t="shared" ref="DE27:DE28" ca="1" si="135">IF(OR(AY$19=0,$E27=0,$C27=MAXR),"",IF((INDIRECT(AY$23&amp;$E27))&lt;&gt;(INDIRECT($F$9&amp;AY$20&amp;$C27)),IF($BJ27=1,0,1),0))</f>
        <v/>
      </c>
      <c r="DF27" s="29" t="str">
        <f t="shared" ref="DF27:DF28" ca="1" si="136">IF(OR(AZ$19=0,$E27=0,$C27=MAXR),"",IF((INDIRECT(AZ$23&amp;$E27))&lt;&gt;(INDIRECT($F$9&amp;AZ$20&amp;$C27)),IF($BJ27=1,0,1),0))</f>
        <v/>
      </c>
      <c r="DG27" s="29" t="str">
        <f t="shared" ref="DG27:DG28" ca="1" si="137">IF(OR(BA$19=0,$E27=0,$C27=MAXR),"",IF((INDIRECT(BA$23&amp;$E27))&lt;&gt;(INDIRECT($F$9&amp;BA$20&amp;$C27)),IF($BJ27=1,0,1),0))</f>
        <v/>
      </c>
      <c r="DH27" s="29" t="str">
        <f t="shared" ref="DH27:DH28" ca="1" si="138">IF(OR(BB$19=0,$E27=0,$C27=MAXR),"",IF((INDIRECT(BB$23&amp;$E27))&lt;&gt;(INDIRECT($F$9&amp;BB$20&amp;$C27)),IF($BJ27=1,0,1),0))</f>
        <v/>
      </c>
      <c r="DI27" s="29" t="str">
        <f t="shared" ref="DI27:DI28" ca="1" si="139">IF(OR(BC$19=0,$E27=0,$C27=MAXR),"",IF((INDIRECT(BC$23&amp;$E27))&lt;&gt;(INDIRECT($F$9&amp;BC$20&amp;$C27)),IF($BJ27=1,0,1),0))</f>
        <v/>
      </c>
      <c r="DJ27" s="29" t="str">
        <f t="shared" ref="DJ27:DJ28" ca="1" si="140">IF(OR(BD$19=0,$E27=0,$C27=MAXR),"",IF((INDIRECT(BD$23&amp;$E27))&lt;&gt;(INDIRECT($F$9&amp;BD$20&amp;$C27)),IF($BJ27=1,0,1),0))</f>
        <v/>
      </c>
      <c r="DK27" s="29" t="str">
        <f t="shared" ref="DK27:DK28" ca="1" si="141">IF(OR(BE$19=0,$E27=0,$C27=MAXR),"",IF((INDIRECT(BE$23&amp;$E27))&lt;&gt;(INDIRECT($F$9&amp;BE$20&amp;$C27)),IF($BJ27=1,0,1),0))</f>
        <v/>
      </c>
      <c r="DL27" s="29" t="str">
        <f t="shared" ref="DL27:DM28" ca="1" si="142">IF(OR(BF$19=0,$E27=0,$C27=MAXR),"",IF((INDIRECT(BF$23&amp;$E27))&lt;&gt;(INDIRECT($F$9&amp;BF$20&amp;$C27)),IF($BJ27=1,0,1),0))</f>
        <v/>
      </c>
      <c r="DM27" s="29" t="str">
        <f t="shared" ca="1" si="142"/>
        <v/>
      </c>
      <c r="JD27">
        <f>IF(JD26&lt;&gt;0,JD26-1,0)</f>
        <v>0</v>
      </c>
      <c r="JE27">
        <f>IF(JD27&lt;&gt;0,JE26+1,0)</f>
        <v>0</v>
      </c>
      <c r="JF27" t="str">
        <f ca="1">IF(ScenarioType&lt;&gt;"ALL",IF(ISERROR(IF(INDIRECT("SCENARIOMETA!B"&amp;JE27)=ScenarioType,INDIRECT("SCENARIOMETA!A"&amp;JE27)," ")),"",IF(INDIRECT("SCENARIOMETA!B"&amp;JE27)=ScenarioType,INDIRECT("SCENARIOMETA!A"&amp;JE27)," ")),IF(JD27&lt;&gt;0,INDIRECT("SCENARIOMETA!A"&amp;JE27),""))</f>
        <v/>
      </c>
      <c r="JG27" t="str">
        <f ca="1">IF(ScenarioType&lt;&gt;"ALL",IF(ISERROR(IF(INDIRECT("SCENARIOMETA!B"&amp;JE27)=ScenarioType,INDIRECT("SCENARIOMETA!B"&amp;JE27)," ")),"",IF(INDIRECT("SCENARIOMETA!B"&amp;JE27)=ScenarioType,INDIRECT("SCENARIOMETA!B"&amp;JE27)," ")),IF(JD27&lt;&gt;0,INDIRECT("SCENARIOMETA!B"&amp;JE27),""))</f>
        <v/>
      </c>
      <c r="JH27" t="str">
        <f ca="1">IF(ScenarioType&lt;&gt;"ALL",IF(ISERROR(IF(INDIRECT("SCENARIOMETA!B"&amp;JE27)=ScenarioType,INDIRECT("SCENARIOMETA!H"&amp;JE27)," ")),"",IF(INDIRECT("SCENARIOMETA!B"&amp;JE27)=ScenarioType,INDIRECT("SCENARIOMETA!H"&amp;JE27)," ")+14),IF(JD27&lt;&gt;0,INDIRECT("SCENARIOMETA!H"&amp;JE27)+14,""))</f>
        <v/>
      </c>
      <c r="JI27" t="str">
        <f ca="1">IF(ScenarioType&lt;&gt;"ALL",IF(ISERROR(IF(INDIRECT("SCENARIOMETA!B"&amp;JE27)=ScenarioType,INDIRECT("SCENARIOMETA!E"&amp;JE27)," ")),"",IF(INDIRECT("SCENARIOMETA!B"&amp;JE27)=ScenarioType,INDIRECT("SCENARIOMETA!E"&amp;JE27)," ")+14),IF(JD27&lt;&gt;0,INDIRECT("SCENARIOMETA!E"&amp;JE27)+14,""))</f>
        <v/>
      </c>
    </row>
    <row r="28" spans="2:269" x14ac:dyDescent="0.2">
      <c r="C28" s="9">
        <f t="array" aca="1" ref="C28" ca="1">MIN(IF($L$7=0, 0, IF(INDIRECT($L$6)&gt;0, IF(ROW(INDIRECT($L$6))&gt;C27, ROW(INDIRECT($L$6)), MAXR))))</f>
        <v>9999999</v>
      </c>
      <c r="D28" s="9">
        <f t="shared" ca="1" si="85"/>
        <v>0</v>
      </c>
      <c r="E28" s="9">
        <f t="shared" ca="1" si="86"/>
        <v>0</v>
      </c>
      <c r="F28" s="105" t="str">
        <f t="shared" ca="1" si="87"/>
        <v/>
      </c>
      <c r="G28" s="7">
        <f t="shared" ca="1" si="88"/>
        <v>0</v>
      </c>
      <c r="H28" s="33">
        <f t="shared" ca="1" si="89"/>
        <v>0</v>
      </c>
      <c r="I28" s="33">
        <f t="shared" ca="1" si="89"/>
        <v>0</v>
      </c>
      <c r="J28" s="33">
        <f t="shared" ca="1" si="89"/>
        <v>0</v>
      </c>
      <c r="K28" s="33">
        <f t="shared" ca="1" si="89"/>
        <v>0</v>
      </c>
      <c r="L28" s="33">
        <f t="shared" ca="1" si="89"/>
        <v>0</v>
      </c>
      <c r="M28" s="33">
        <f t="shared" ca="1" si="89"/>
        <v>0</v>
      </c>
      <c r="N28" s="33">
        <f t="shared" ca="1" si="89"/>
        <v>0</v>
      </c>
      <c r="O28" s="33">
        <f t="shared" ca="1" si="89"/>
        <v>0</v>
      </c>
      <c r="P28" s="33">
        <f t="shared" ca="1" si="89"/>
        <v>0</v>
      </c>
      <c r="Q28" s="33">
        <f t="shared" ca="1" si="89"/>
        <v>0</v>
      </c>
      <c r="R28" s="33">
        <f t="shared" ca="1" si="90"/>
        <v>0</v>
      </c>
      <c r="S28" s="33">
        <f t="shared" ca="1" si="90"/>
        <v>0</v>
      </c>
      <c r="T28" s="33">
        <f t="shared" ca="1" si="90"/>
        <v>0</v>
      </c>
      <c r="U28" s="33">
        <f t="shared" ca="1" si="90"/>
        <v>0</v>
      </c>
      <c r="V28" s="33">
        <f t="shared" ca="1" si="90"/>
        <v>0</v>
      </c>
      <c r="W28" s="33">
        <f t="shared" ca="1" si="90"/>
        <v>0</v>
      </c>
      <c r="X28" s="33">
        <f t="shared" ca="1" si="90"/>
        <v>0</v>
      </c>
      <c r="Y28" s="33">
        <f t="shared" ca="1" si="90"/>
        <v>0</v>
      </c>
      <c r="Z28" s="33">
        <f t="shared" ca="1" si="90"/>
        <v>0</v>
      </c>
      <c r="AA28" s="33">
        <f t="shared" ca="1" si="90"/>
        <v>0</v>
      </c>
      <c r="AB28" s="33">
        <f t="shared" ca="1" si="90"/>
        <v>0</v>
      </c>
      <c r="AC28" s="33">
        <f t="shared" ca="1" si="90"/>
        <v>0</v>
      </c>
      <c r="AD28" s="33">
        <f t="shared" ca="1" si="90"/>
        <v>0</v>
      </c>
      <c r="AE28" s="33">
        <f t="shared" ca="1" si="90"/>
        <v>0</v>
      </c>
      <c r="AF28" s="33">
        <f t="shared" ca="1" si="91"/>
        <v>0</v>
      </c>
      <c r="AG28" s="33">
        <f t="shared" ca="1" si="91"/>
        <v>0</v>
      </c>
      <c r="AH28" s="33">
        <f t="shared" ca="1" si="91"/>
        <v>0</v>
      </c>
      <c r="AI28" s="33">
        <f t="shared" ca="1" si="91"/>
        <v>0</v>
      </c>
      <c r="AJ28" s="33">
        <f t="shared" ca="1" si="91"/>
        <v>0</v>
      </c>
      <c r="AK28" s="33">
        <f t="shared" ca="1" si="91"/>
        <v>0</v>
      </c>
      <c r="AL28" s="33">
        <f t="shared" ca="1" si="91"/>
        <v>0</v>
      </c>
      <c r="AM28" s="33">
        <f t="shared" ca="1" si="91"/>
        <v>0</v>
      </c>
      <c r="AN28" s="33">
        <f t="shared" ca="1" si="91"/>
        <v>0</v>
      </c>
      <c r="AO28" s="33">
        <f t="shared" ca="1" si="91"/>
        <v>0</v>
      </c>
      <c r="AP28" s="33">
        <f t="shared" ca="1" si="91"/>
        <v>0</v>
      </c>
      <c r="AQ28" s="33">
        <f t="shared" ca="1" si="91"/>
        <v>0</v>
      </c>
      <c r="AR28" s="33">
        <f t="shared" ca="1" si="91"/>
        <v>0</v>
      </c>
      <c r="AS28" s="33">
        <f t="shared" ca="1" si="91"/>
        <v>0</v>
      </c>
      <c r="AT28" s="33">
        <f t="shared" ca="1" si="91"/>
        <v>0</v>
      </c>
      <c r="AU28" s="33">
        <f t="shared" ca="1" si="92"/>
        <v>0</v>
      </c>
      <c r="AV28" s="33">
        <f t="shared" ca="1" si="92"/>
        <v>0</v>
      </c>
      <c r="AW28" s="33">
        <f t="shared" ca="1" si="92"/>
        <v>0</v>
      </c>
      <c r="AX28" s="33">
        <f t="shared" ca="1" si="92"/>
        <v>0</v>
      </c>
      <c r="AY28" s="33">
        <f t="shared" ca="1" si="92"/>
        <v>0</v>
      </c>
      <c r="AZ28" s="33">
        <f t="shared" ca="1" si="92"/>
        <v>0</v>
      </c>
      <c r="BA28" s="33">
        <f t="shared" ca="1" si="92"/>
        <v>0</v>
      </c>
      <c r="BB28" s="33">
        <f t="shared" ca="1" si="92"/>
        <v>0</v>
      </c>
      <c r="BC28" s="33">
        <f t="shared" ca="1" si="92"/>
        <v>0</v>
      </c>
      <c r="BD28" s="33">
        <f t="shared" ca="1" si="92"/>
        <v>0</v>
      </c>
      <c r="BE28" s="33">
        <f t="shared" ca="1" si="92"/>
        <v>0</v>
      </c>
      <c r="BF28" s="33">
        <f t="shared" ca="1" si="92"/>
        <v>0</v>
      </c>
      <c r="BG28" s="33">
        <f t="shared" ca="1" si="92"/>
        <v>0</v>
      </c>
      <c r="BH28" s="33"/>
      <c r="BJ28" s="148" t="str">
        <f t="shared" ref="BJ28" ca="1" si="143">IF(ISERROR(IF(OR(INDIRECT($BI$3&amp;C28)="Excel Override",AND(INDIRECT($BI$4&amp;(C28-15))&lt;0,INDIRECT($BI$5&amp;C28)=1)),1,0)),"",IF(OR(INDIRECT($BI$3&amp;C28)="Excel Override",AND(INDIRECT($BI$4&amp;(C28-15))&lt;0,INDIRECT($BI$5&amp;C28)=1)),1,0))</f>
        <v/>
      </c>
      <c r="BL28" s="30"/>
      <c r="BN28" s="29" t="str">
        <f t="shared" ref="BN28" ca="1" si="144">IF(OR(H$19=0,$E28=0,$C28=MAXR),"",IF((INDIRECT(H$23&amp;$E28))&lt;&gt;(INDIRECT($F$9&amp;H$20&amp;$C28)),IF($BJ28=1,0,1),0))</f>
        <v/>
      </c>
      <c r="BO28" s="29" t="str">
        <f t="shared" ca="1" si="93"/>
        <v/>
      </c>
      <c r="BP28" s="29" t="str">
        <f t="shared" ca="1" si="94"/>
        <v/>
      </c>
      <c r="BQ28" s="29" t="str">
        <f t="shared" ca="1" si="95"/>
        <v/>
      </c>
      <c r="BR28" s="29" t="str">
        <f t="shared" ca="1" si="96"/>
        <v/>
      </c>
      <c r="BS28" s="29" t="str">
        <f t="shared" ca="1" si="97"/>
        <v/>
      </c>
      <c r="BT28" s="29" t="str">
        <f t="shared" ca="1" si="98"/>
        <v/>
      </c>
      <c r="BU28" s="29" t="str">
        <f t="shared" ca="1" si="99"/>
        <v/>
      </c>
      <c r="BV28" s="29" t="str">
        <f t="shared" ca="1" si="100"/>
        <v/>
      </c>
      <c r="BW28" s="29" t="str">
        <f t="shared" ca="1" si="101"/>
        <v/>
      </c>
      <c r="BX28" s="29" t="str">
        <f t="shared" ca="1" si="102"/>
        <v/>
      </c>
      <c r="BY28" s="29" t="str">
        <f t="shared" ca="1" si="103"/>
        <v/>
      </c>
      <c r="BZ28" s="29" t="str">
        <f t="shared" ca="1" si="104"/>
        <v/>
      </c>
      <c r="CA28" s="29" t="str">
        <f t="shared" ca="1" si="105"/>
        <v/>
      </c>
      <c r="CB28" s="29" t="str">
        <f t="shared" ca="1" si="106"/>
        <v/>
      </c>
      <c r="CC28" s="29" t="str">
        <f t="shared" ca="1" si="107"/>
        <v/>
      </c>
      <c r="CD28" s="29" t="str">
        <f t="shared" ca="1" si="108"/>
        <v/>
      </c>
      <c r="CE28" s="29" t="str">
        <f t="shared" ca="1" si="109"/>
        <v/>
      </c>
      <c r="CF28" s="29" t="str">
        <f t="shared" ca="1" si="110"/>
        <v/>
      </c>
      <c r="CG28" s="29" t="str">
        <f t="shared" ca="1" si="111"/>
        <v/>
      </c>
      <c r="CH28" s="29" t="str">
        <f t="shared" ca="1" si="112"/>
        <v/>
      </c>
      <c r="CI28" s="29" t="str">
        <f t="shared" ca="1" si="113"/>
        <v/>
      </c>
      <c r="CJ28" s="29" t="str">
        <f t="shared" ca="1" si="114"/>
        <v/>
      </c>
      <c r="CK28" s="29" t="str">
        <f t="shared" ca="1" si="115"/>
        <v/>
      </c>
      <c r="CL28" s="29" t="str">
        <f t="shared" ca="1" si="116"/>
        <v/>
      </c>
      <c r="CM28" s="29" t="str">
        <f t="shared" ca="1" si="117"/>
        <v/>
      </c>
      <c r="CN28" s="29" t="str">
        <f t="shared" ca="1" si="118"/>
        <v/>
      </c>
      <c r="CO28" s="29" t="str">
        <f t="shared" ca="1" si="119"/>
        <v/>
      </c>
      <c r="CP28" s="29" t="str">
        <f t="shared" ca="1" si="120"/>
        <v/>
      </c>
      <c r="CQ28" s="29" t="str">
        <f t="shared" ca="1" si="121"/>
        <v/>
      </c>
      <c r="CR28" s="29" t="str">
        <f t="shared" ca="1" si="122"/>
        <v/>
      </c>
      <c r="CS28" s="29" t="str">
        <f t="shared" ca="1" si="123"/>
        <v/>
      </c>
      <c r="CT28" s="29" t="str">
        <f t="shared" ca="1" si="124"/>
        <v/>
      </c>
      <c r="CU28" s="29" t="str">
        <f t="shared" ca="1" si="125"/>
        <v/>
      </c>
      <c r="CV28" s="29" t="str">
        <f t="shared" ca="1" si="126"/>
        <v/>
      </c>
      <c r="CW28" s="29" t="str">
        <f t="shared" ca="1" si="127"/>
        <v/>
      </c>
      <c r="CX28" s="29" t="str">
        <f t="shared" ca="1" si="128"/>
        <v/>
      </c>
      <c r="CY28" s="29" t="str">
        <f t="shared" ca="1" si="129"/>
        <v/>
      </c>
      <c r="CZ28" s="29" t="str">
        <f t="shared" ca="1" si="130"/>
        <v/>
      </c>
      <c r="DA28" s="29" t="str">
        <f t="shared" ca="1" si="131"/>
        <v/>
      </c>
      <c r="DB28" s="29" t="str">
        <f t="shared" ca="1" si="132"/>
        <v/>
      </c>
      <c r="DC28" s="29" t="str">
        <f t="shared" ca="1" si="133"/>
        <v/>
      </c>
      <c r="DD28" s="29" t="str">
        <f t="shared" ca="1" si="134"/>
        <v/>
      </c>
      <c r="DE28" s="29" t="str">
        <f t="shared" ca="1" si="135"/>
        <v/>
      </c>
      <c r="DF28" s="29" t="str">
        <f t="shared" ca="1" si="136"/>
        <v/>
      </c>
      <c r="DG28" s="29" t="str">
        <f t="shared" ca="1" si="137"/>
        <v/>
      </c>
      <c r="DH28" s="29" t="str">
        <f t="shared" ca="1" si="138"/>
        <v/>
      </c>
      <c r="DI28" s="29" t="str">
        <f t="shared" ca="1" si="139"/>
        <v/>
      </c>
      <c r="DJ28" s="29" t="str">
        <f t="shared" ca="1" si="140"/>
        <v/>
      </c>
      <c r="DK28" s="29" t="str">
        <f t="shared" ca="1" si="141"/>
        <v/>
      </c>
      <c r="DL28" s="29" t="str">
        <f t="shared" ca="1" si="142"/>
        <v/>
      </c>
      <c r="DM28" s="29" t="str">
        <f t="shared" ca="1" si="142"/>
        <v/>
      </c>
      <c r="JD28">
        <f t="shared" ref="JD28:JD85" si="145">IF(JD27&lt;&gt;0,JD27-1,0)</f>
        <v>0</v>
      </c>
      <c r="JE28">
        <f t="shared" ref="JE28" si="146">IF(JD28&lt;&gt;0,JE27+1,0)</f>
        <v>0</v>
      </c>
      <c r="JF28" t="str">
        <f t="shared" ref="JF28" ca="1" si="147">IF(ScenarioType&lt;&gt;"ALL",IF(ISERROR(IF(INDIRECT("SCENARIOMETA!B"&amp;JE28)=ScenarioType,INDIRECT("SCENARIOMETA!A"&amp;JE28)," ")),"",IF(INDIRECT("SCENARIOMETA!B"&amp;JE28)=ScenarioType,INDIRECT("SCENARIOMETA!A"&amp;JE28)," ")),IF(JD28&lt;&gt;0,INDIRECT("SCENARIOMETA!A"&amp;JE28),""))</f>
        <v/>
      </c>
      <c r="JG28" t="str">
        <f t="shared" ref="JG28" ca="1" si="148">IF(ScenarioType&lt;&gt;"ALL",IF(ISERROR(IF(INDIRECT("SCENARIOMETA!B"&amp;JE28)=ScenarioType,INDIRECT("SCENARIOMETA!B"&amp;JE28)," ")),"",IF(INDIRECT("SCENARIOMETA!B"&amp;JE28)=ScenarioType,INDIRECT("SCENARIOMETA!B"&amp;JE28)," ")),IF(JD28&lt;&gt;0,INDIRECT("SCENARIOMETA!B"&amp;JE28),""))</f>
        <v/>
      </c>
      <c r="JH28" t="str">
        <f t="shared" ref="JH28" ca="1" si="149">IF(ScenarioType&lt;&gt;"ALL",IF(ISERROR(IF(INDIRECT("SCENARIOMETA!B"&amp;JE28)=ScenarioType,INDIRECT("SCENARIOMETA!H"&amp;JE28)," ")),"",IF(INDIRECT("SCENARIOMETA!B"&amp;JE28)=ScenarioType,INDIRECT("SCENARIOMETA!H"&amp;JE28)," ")+14),IF(JD28&lt;&gt;0,INDIRECT("SCENARIOMETA!H"&amp;JE28)+14,""))</f>
        <v/>
      </c>
      <c r="JI28" t="str">
        <f t="shared" ref="JI28" ca="1" si="150">IF(ScenarioType&lt;&gt;"ALL",IF(ISERROR(IF(INDIRECT("SCENARIOMETA!B"&amp;JE28)=ScenarioType,INDIRECT("SCENARIOMETA!E"&amp;JE28)," ")),"",IF(INDIRECT("SCENARIOMETA!B"&amp;JE28)=ScenarioType,INDIRECT("SCENARIOMETA!E"&amp;JE28)," ")+14),IF(JD28&lt;&gt;0,INDIRECT("SCENARIOMETA!E"&amp;JE28)+14,""))</f>
        <v/>
      </c>
    </row>
    <row r="29" spans="2:269" x14ac:dyDescent="0.2">
      <c r="C29" s="9">
        <f t="array" aca="1" ref="C29" ca="1">MIN(IF($L$7=0, 0, IF(INDIRECT($L$6)&gt;0, IF(ROW(INDIRECT($L$6))&gt;C28, ROW(INDIRECT($L$6)), MAXR))))</f>
        <v>9999999</v>
      </c>
      <c r="D29" s="9">
        <f t="shared" ca="1" si="85"/>
        <v>0</v>
      </c>
      <c r="E29" s="9">
        <f t="shared" ref="E29:E85" ca="1" si="151">D29</f>
        <v>0</v>
      </c>
      <c r="F29" s="105" t="str">
        <f t="shared" ref="F29:F85" ca="1" si="152">IF(E29=0, "", INDIRECT($S$8&amp;E29))</f>
        <v/>
      </c>
      <c r="G29" s="7">
        <f t="shared" ref="G29:G85" ca="1" si="153">IF(OR($C29=MAXR, $C29=0), 0, IF(ISERROR(MATCH($G$6, INDIRECT($F$13&amp;$C29), )), 0, C29))</f>
        <v>0</v>
      </c>
      <c r="H29" s="33">
        <f t="shared" ca="1" si="89"/>
        <v>0</v>
      </c>
      <c r="I29" s="33">
        <f t="shared" ca="1" si="89"/>
        <v>0</v>
      </c>
      <c r="J29" s="33">
        <f t="shared" ca="1" si="89"/>
        <v>0</v>
      </c>
      <c r="K29" s="33">
        <f t="shared" ca="1" si="89"/>
        <v>0</v>
      </c>
      <c r="L29" s="33">
        <f t="shared" ca="1" si="89"/>
        <v>0</v>
      </c>
      <c r="M29" s="33">
        <f t="shared" ca="1" si="89"/>
        <v>0</v>
      </c>
      <c r="N29" s="33">
        <f t="shared" ca="1" si="89"/>
        <v>0</v>
      </c>
      <c r="O29" s="33">
        <f t="shared" ca="1" si="89"/>
        <v>0</v>
      </c>
      <c r="P29" s="33">
        <f t="shared" ca="1" si="89"/>
        <v>0</v>
      </c>
      <c r="Q29" s="33">
        <f t="shared" ca="1" si="89"/>
        <v>0</v>
      </c>
      <c r="R29" s="33">
        <f t="shared" ca="1" si="90"/>
        <v>0</v>
      </c>
      <c r="S29" s="33">
        <f t="shared" ca="1" si="90"/>
        <v>0</v>
      </c>
      <c r="T29" s="33">
        <f t="shared" ca="1" si="90"/>
        <v>0</v>
      </c>
      <c r="U29" s="33">
        <f t="shared" ca="1" si="90"/>
        <v>0</v>
      </c>
      <c r="V29" s="33">
        <f t="shared" ca="1" si="90"/>
        <v>0</v>
      </c>
      <c r="W29" s="33">
        <f t="shared" ca="1" si="90"/>
        <v>0</v>
      </c>
      <c r="X29" s="33">
        <f t="shared" ca="1" si="90"/>
        <v>0</v>
      </c>
      <c r="Y29" s="33">
        <f t="shared" ca="1" si="90"/>
        <v>0</v>
      </c>
      <c r="Z29" s="33">
        <f t="shared" ca="1" si="90"/>
        <v>0</v>
      </c>
      <c r="AA29" s="33">
        <f t="shared" ca="1" si="90"/>
        <v>0</v>
      </c>
      <c r="AB29" s="33">
        <f t="shared" ca="1" si="90"/>
        <v>0</v>
      </c>
      <c r="AC29" s="33">
        <f t="shared" ca="1" si="90"/>
        <v>0</v>
      </c>
      <c r="AD29" s="33">
        <f t="shared" ca="1" si="90"/>
        <v>0</v>
      </c>
      <c r="AE29" s="33">
        <f t="shared" ca="1" si="90"/>
        <v>0</v>
      </c>
      <c r="AF29" s="33">
        <f t="shared" ca="1" si="91"/>
        <v>0</v>
      </c>
      <c r="AG29" s="33">
        <f t="shared" ca="1" si="91"/>
        <v>0</v>
      </c>
      <c r="AH29" s="33">
        <f t="shared" ca="1" si="91"/>
        <v>0</v>
      </c>
      <c r="AI29" s="33">
        <f t="shared" ca="1" si="91"/>
        <v>0</v>
      </c>
      <c r="AJ29" s="33">
        <f t="shared" ca="1" si="91"/>
        <v>0</v>
      </c>
      <c r="AK29" s="33">
        <f t="shared" ca="1" si="91"/>
        <v>0</v>
      </c>
      <c r="AL29" s="33">
        <f t="shared" ca="1" si="91"/>
        <v>0</v>
      </c>
      <c r="AM29" s="33">
        <f t="shared" ca="1" si="91"/>
        <v>0</v>
      </c>
      <c r="AN29" s="33">
        <f t="shared" ca="1" si="91"/>
        <v>0</v>
      </c>
      <c r="AO29" s="33">
        <f t="shared" ca="1" si="91"/>
        <v>0</v>
      </c>
      <c r="AP29" s="33">
        <f t="shared" ca="1" si="91"/>
        <v>0</v>
      </c>
      <c r="AQ29" s="33">
        <f t="shared" ca="1" si="91"/>
        <v>0</v>
      </c>
      <c r="AR29" s="33">
        <f t="shared" ca="1" si="91"/>
        <v>0</v>
      </c>
      <c r="AS29" s="33">
        <f t="shared" ca="1" si="91"/>
        <v>0</v>
      </c>
      <c r="AT29" s="33">
        <f t="shared" ca="1" si="91"/>
        <v>0</v>
      </c>
      <c r="AU29" s="33">
        <f t="shared" ca="1" si="92"/>
        <v>0</v>
      </c>
      <c r="AV29" s="33">
        <f t="shared" ca="1" si="92"/>
        <v>0</v>
      </c>
      <c r="AW29" s="33">
        <f t="shared" ca="1" si="92"/>
        <v>0</v>
      </c>
      <c r="AX29" s="33">
        <f t="shared" ca="1" si="92"/>
        <v>0</v>
      </c>
      <c r="AY29" s="33">
        <f t="shared" ca="1" si="92"/>
        <v>0</v>
      </c>
      <c r="AZ29" s="33">
        <f t="shared" ca="1" si="92"/>
        <v>0</v>
      </c>
      <c r="BA29" s="33">
        <f t="shared" ca="1" si="92"/>
        <v>0</v>
      </c>
      <c r="BB29" s="33">
        <f t="shared" ca="1" si="92"/>
        <v>0</v>
      </c>
      <c r="BC29" s="33">
        <f t="shared" ca="1" si="92"/>
        <v>0</v>
      </c>
      <c r="BD29" s="33">
        <f t="shared" ca="1" si="92"/>
        <v>0</v>
      </c>
      <c r="BE29" s="33">
        <f t="shared" ca="1" si="92"/>
        <v>0</v>
      </c>
      <c r="BF29" s="33">
        <f t="shared" ca="1" si="92"/>
        <v>0</v>
      </c>
      <c r="BG29" s="33">
        <f t="shared" ca="1" si="92"/>
        <v>0</v>
      </c>
      <c r="BH29" s="33"/>
      <c r="BJ29" s="148" t="str">
        <f t="shared" ref="BJ29:BJ85" ca="1" si="154">IF(ISERROR(IF(OR(INDIRECT($BI$3&amp;C29)="Excel Override",AND(INDIRECT($BI$4&amp;(C29-15))&lt;0,INDIRECT($BI$5&amp;C29)=1)),1,0)),"",IF(OR(INDIRECT($BI$3&amp;C29)="Excel Override",AND(INDIRECT($BI$4&amp;(C29-15))&lt;0,INDIRECT($BI$5&amp;C29)=1)),1,0))</f>
        <v/>
      </c>
      <c r="BL29" s="30"/>
      <c r="BN29" s="29" t="str">
        <f t="shared" ref="BN29:BN85" ca="1" si="155">IF(OR(H$19=0,$E29=0,$C29=MAXR),"",IF((INDIRECT(H$23&amp;$E29))&lt;&gt;(INDIRECT($F$9&amp;H$20&amp;$C29)),IF($BJ29=1,0,1),0))</f>
        <v/>
      </c>
      <c r="BO29" s="29" t="str">
        <f t="shared" ref="BO29:BO85" ca="1" si="156">IF(OR(I$19=0,$E29=0,$C29=MAXR),"",IF((INDIRECT(I$23&amp;$E29))&lt;&gt;(INDIRECT($F$9&amp;I$20&amp;$C29)),IF($BJ29=1,0,1),0))</f>
        <v/>
      </c>
      <c r="BP29" s="29" t="str">
        <f t="shared" ref="BP29:BP85" ca="1" si="157">IF(OR(J$19=0,$E29=0,$C29=MAXR),"",IF((INDIRECT(J$23&amp;$E29))&lt;&gt;(INDIRECT($F$9&amp;J$20&amp;$C29)),IF($BJ29=1,0,1),0))</f>
        <v/>
      </c>
      <c r="BQ29" s="29" t="str">
        <f t="shared" ref="BQ29:BQ85" ca="1" si="158">IF(OR(K$19=0,$E29=0,$C29=MAXR),"",IF((INDIRECT(K$23&amp;$E29))&lt;&gt;(INDIRECT($F$9&amp;K$20&amp;$C29)),IF($BJ29=1,0,1),0))</f>
        <v/>
      </c>
      <c r="BR29" s="29" t="str">
        <f t="shared" ref="BR29:BR85" ca="1" si="159">IF(OR(L$19=0,$E29=0,$C29=MAXR),"",IF((INDIRECT(L$23&amp;$E29))&lt;&gt;(INDIRECT($F$9&amp;L$20&amp;$C29)),IF($BJ29=1,0,1),0))</f>
        <v/>
      </c>
      <c r="BS29" s="29" t="str">
        <f t="shared" ref="BS29:BS85" ca="1" si="160">IF(OR(M$19=0,$E29=0,$C29=MAXR),"",IF((INDIRECT(M$23&amp;$E29))&lt;&gt;(INDIRECT($F$9&amp;M$20&amp;$C29)),IF($BJ29=1,0,1),0))</f>
        <v/>
      </c>
      <c r="BT29" s="29" t="str">
        <f t="shared" ref="BT29:BT85" ca="1" si="161">IF(OR(N$19=0,$E29=0,$C29=MAXR),"",IF((INDIRECT(N$23&amp;$E29))&lt;&gt;(INDIRECT($F$9&amp;N$20&amp;$C29)),IF($BJ29=1,0,1),0))</f>
        <v/>
      </c>
      <c r="BU29" s="29" t="str">
        <f t="shared" ref="BU29:BU85" ca="1" si="162">IF(OR(O$19=0,$E29=0,$C29=MAXR),"",IF((INDIRECT(O$23&amp;$E29))&lt;&gt;(INDIRECT($F$9&amp;O$20&amp;$C29)),IF($BJ29=1,0,1),0))</f>
        <v/>
      </c>
      <c r="BV29" s="29" t="str">
        <f t="shared" ref="BV29:BV85" ca="1" si="163">IF(OR(P$19=0,$E29=0,$C29=MAXR),"",IF((INDIRECT(P$23&amp;$E29))&lt;&gt;(INDIRECT($F$9&amp;P$20&amp;$C29)),IF($BJ29=1,0,1),0))</f>
        <v/>
      </c>
      <c r="BW29" s="29" t="str">
        <f t="shared" ref="BW29:BW85" ca="1" si="164">IF(OR(Q$19=0,$E29=0,$C29=MAXR),"",IF((INDIRECT(Q$23&amp;$E29))&lt;&gt;(INDIRECT($F$9&amp;Q$20&amp;$C29)),IF($BJ29=1,0,1),0))</f>
        <v/>
      </c>
      <c r="BX29" s="29" t="str">
        <f t="shared" ref="BX29:BX85" ca="1" si="165">IF(OR(R$19=0,$E29=0,$C29=MAXR),"",IF((INDIRECT(R$23&amp;$E29))&lt;&gt;(INDIRECT($F$9&amp;R$20&amp;$C29)),IF($BJ29=1,0,1),0))</f>
        <v/>
      </c>
      <c r="BY29" s="29" t="str">
        <f t="shared" ref="BY29:BY85" ca="1" si="166">IF(OR(S$19=0,$E29=0,$C29=MAXR),"",IF((INDIRECT(S$23&amp;$E29))&lt;&gt;(INDIRECT($F$9&amp;S$20&amp;$C29)),IF($BJ29=1,0,1),0))</f>
        <v/>
      </c>
      <c r="BZ29" s="29" t="str">
        <f t="shared" ref="BZ29:BZ85" ca="1" si="167">IF(OR(T$19=0,$E29=0,$C29=MAXR),"",IF((INDIRECT(T$23&amp;$E29))&lt;&gt;(INDIRECT($F$9&amp;T$20&amp;$C29)),IF($BJ29=1,0,1),0))</f>
        <v/>
      </c>
      <c r="CA29" s="29" t="str">
        <f t="shared" ref="CA29:CA85" ca="1" si="168">IF(OR(U$19=0,$E29=0,$C29=MAXR),"",IF((INDIRECT(U$23&amp;$E29))&lt;&gt;(INDIRECT($F$9&amp;U$20&amp;$C29)),IF($BJ29=1,0,1),0))</f>
        <v/>
      </c>
      <c r="CB29" s="29" t="str">
        <f t="shared" ref="CB29:CB85" ca="1" si="169">IF(OR(V$19=0,$E29=0,$C29=MAXR),"",IF((INDIRECT(V$23&amp;$E29))&lt;&gt;(INDIRECT($F$9&amp;V$20&amp;$C29)),IF($BJ29=1,0,1),0))</f>
        <v/>
      </c>
      <c r="CC29" s="29" t="str">
        <f t="shared" ref="CC29:CC85" ca="1" si="170">IF(OR(W$19=0,$E29=0,$C29=MAXR),"",IF((INDIRECT(W$23&amp;$E29))&lt;&gt;(INDIRECT($F$9&amp;W$20&amp;$C29)),IF($BJ29=1,0,1),0))</f>
        <v/>
      </c>
      <c r="CD29" s="29" t="str">
        <f t="shared" ref="CD29:CD85" ca="1" si="171">IF(OR(X$19=0,$E29=0,$C29=MAXR),"",IF((INDIRECT(X$23&amp;$E29))&lt;&gt;(INDIRECT($F$9&amp;X$20&amp;$C29)),IF($BJ29=1,0,1),0))</f>
        <v/>
      </c>
      <c r="CE29" s="29" t="str">
        <f t="shared" ref="CE29:CE85" ca="1" si="172">IF(OR(Y$19=0,$E29=0,$C29=MAXR),"",IF((INDIRECT(Y$23&amp;$E29))&lt;&gt;(INDIRECT($F$9&amp;Y$20&amp;$C29)),IF($BJ29=1,0,1),0))</f>
        <v/>
      </c>
      <c r="CF29" s="29" t="str">
        <f t="shared" ref="CF29:CF85" ca="1" si="173">IF(OR(Z$19=0,$E29=0,$C29=MAXR),"",IF((INDIRECT(Z$23&amp;$E29))&lt;&gt;(INDIRECT($F$9&amp;Z$20&amp;$C29)),IF($BJ29=1,0,1),0))</f>
        <v/>
      </c>
      <c r="CG29" s="29" t="str">
        <f t="shared" ref="CG29:CG85" ca="1" si="174">IF(OR(AA$19=0,$E29=0,$C29=MAXR),"",IF((INDIRECT(AA$23&amp;$E29))&lt;&gt;(INDIRECT($F$9&amp;AA$20&amp;$C29)),IF($BJ29=1,0,1),0))</f>
        <v/>
      </c>
      <c r="CH29" s="29" t="str">
        <f t="shared" ref="CH29:CH85" ca="1" si="175">IF(OR(AB$19=0,$E29=0,$C29=MAXR),"",IF((INDIRECT(AB$23&amp;$E29))&lt;&gt;(INDIRECT($F$9&amp;AB$20&amp;$C29)),IF($BJ29=1,0,1),0))</f>
        <v/>
      </c>
      <c r="CI29" s="29" t="str">
        <f t="shared" ref="CI29:CI85" ca="1" si="176">IF(OR(AC$19=0,$E29=0,$C29=MAXR),"",IF((INDIRECT(AC$23&amp;$E29))&lt;&gt;(INDIRECT($F$9&amp;AC$20&amp;$C29)),IF($BJ29=1,0,1),0))</f>
        <v/>
      </c>
      <c r="CJ29" s="29" t="str">
        <f t="shared" ref="CJ29:CJ85" ca="1" si="177">IF(OR(AD$19=0,$E29=0,$C29=MAXR),"",IF((INDIRECT(AD$23&amp;$E29))&lt;&gt;(INDIRECT($F$9&amp;AD$20&amp;$C29)),IF($BJ29=1,0,1),0))</f>
        <v/>
      </c>
      <c r="CK29" s="29" t="str">
        <f t="shared" ref="CK29:CK85" ca="1" si="178">IF(OR(AE$19=0,$E29=0,$C29=MAXR),"",IF((INDIRECT(AE$23&amp;$E29))&lt;&gt;(INDIRECT($F$9&amp;AE$20&amp;$C29)),IF($BJ29=1,0,1),0))</f>
        <v/>
      </c>
      <c r="CL29" s="29" t="str">
        <f t="shared" ref="CL29:CL85" ca="1" si="179">IF(OR(AF$19=0,$E29=0,$C29=MAXR),"",IF((INDIRECT(AF$23&amp;$E29))&lt;&gt;(INDIRECT($F$9&amp;AF$20&amp;$C29)),IF($BJ29=1,0,1),0))</f>
        <v/>
      </c>
      <c r="CM29" s="29" t="str">
        <f t="shared" ref="CM29:CM85" ca="1" si="180">IF(OR(AG$19=0,$E29=0,$C29=MAXR),"",IF((INDIRECT(AG$23&amp;$E29))&lt;&gt;(INDIRECT($F$9&amp;AG$20&amp;$C29)),IF($BJ29=1,0,1),0))</f>
        <v/>
      </c>
      <c r="CN29" s="29" t="str">
        <f t="shared" ref="CN29:CN85" ca="1" si="181">IF(OR(AH$19=0,$E29=0,$C29=MAXR),"",IF((INDIRECT(AH$23&amp;$E29))&lt;&gt;(INDIRECT($F$9&amp;AH$20&amp;$C29)),IF($BJ29=1,0,1),0))</f>
        <v/>
      </c>
      <c r="CO29" s="29" t="str">
        <f t="shared" ref="CO29:CO85" ca="1" si="182">IF(OR(AI$19=0,$E29=0,$C29=MAXR),"",IF((INDIRECT(AI$23&amp;$E29))&lt;&gt;(INDIRECT($F$9&amp;AI$20&amp;$C29)),IF($BJ29=1,0,1),0))</f>
        <v/>
      </c>
      <c r="CP29" s="29" t="str">
        <f t="shared" ref="CP29:CP85" ca="1" si="183">IF(OR(AJ$19=0,$E29=0,$C29=MAXR),"",IF((INDIRECT(AJ$23&amp;$E29))&lt;&gt;(INDIRECT($F$9&amp;AJ$20&amp;$C29)),IF($BJ29=1,0,1),0))</f>
        <v/>
      </c>
      <c r="CQ29" s="29" t="str">
        <f t="shared" ref="CQ29:CQ85" ca="1" si="184">IF(OR(AK$19=0,$E29=0,$C29=MAXR),"",IF((INDIRECT(AK$23&amp;$E29))&lt;&gt;(INDIRECT($F$9&amp;AK$20&amp;$C29)),IF($BJ29=1,0,1),0))</f>
        <v/>
      </c>
      <c r="CR29" s="29" t="str">
        <f t="shared" ref="CR29:CR85" ca="1" si="185">IF(OR(AL$19=0,$E29=0,$C29=MAXR),"",IF((INDIRECT(AL$23&amp;$E29))&lt;&gt;(INDIRECT($F$9&amp;AL$20&amp;$C29)),IF($BJ29=1,0,1),0))</f>
        <v/>
      </c>
      <c r="CS29" s="29" t="str">
        <f t="shared" ref="CS29:CS85" ca="1" si="186">IF(OR(AM$19=0,$E29=0,$C29=MAXR),"",IF((INDIRECT(AM$23&amp;$E29))&lt;&gt;(INDIRECT($F$9&amp;AM$20&amp;$C29)),IF($BJ29=1,0,1),0))</f>
        <v/>
      </c>
      <c r="CT29" s="29" t="str">
        <f t="shared" ref="CT29:CT85" ca="1" si="187">IF(OR(AN$19=0,$E29=0,$C29=MAXR),"",IF((INDIRECT(AN$23&amp;$E29))&lt;&gt;(INDIRECT($F$9&amp;AN$20&amp;$C29)),IF($BJ29=1,0,1),0))</f>
        <v/>
      </c>
      <c r="CU29" s="29" t="str">
        <f t="shared" ref="CU29:CU85" ca="1" si="188">IF(OR(AO$19=0,$E29=0,$C29=MAXR),"",IF((INDIRECT(AO$23&amp;$E29))&lt;&gt;(INDIRECT($F$9&amp;AO$20&amp;$C29)),IF($BJ29=1,0,1),0))</f>
        <v/>
      </c>
      <c r="CV29" s="29" t="str">
        <f t="shared" ref="CV29:CV85" ca="1" si="189">IF(OR(AP$19=0,$E29=0,$C29=MAXR),"",IF((INDIRECT(AP$23&amp;$E29))&lt;&gt;(INDIRECT($F$9&amp;AP$20&amp;$C29)),IF($BJ29=1,0,1),0))</f>
        <v/>
      </c>
      <c r="CW29" s="29" t="str">
        <f t="shared" ref="CW29:CW85" ca="1" si="190">IF(OR(AQ$19=0,$E29=0,$C29=MAXR),"",IF((INDIRECT(AQ$23&amp;$E29))&lt;&gt;(INDIRECT($F$9&amp;AQ$20&amp;$C29)),IF($BJ29=1,0,1),0))</f>
        <v/>
      </c>
      <c r="CX29" s="29" t="str">
        <f t="shared" ref="CX29:CX85" ca="1" si="191">IF(OR(AR$19=0,$E29=0,$C29=MAXR),"",IF((INDIRECT(AR$23&amp;$E29))&lt;&gt;(INDIRECT($F$9&amp;AR$20&amp;$C29)),IF($BJ29=1,0,1),0))</f>
        <v/>
      </c>
      <c r="CY29" s="29" t="str">
        <f t="shared" ref="CY29:CY85" ca="1" si="192">IF(OR(AS$19=0,$E29=0,$C29=MAXR),"",IF((INDIRECT(AS$23&amp;$E29))&lt;&gt;(INDIRECT($F$9&amp;AS$20&amp;$C29)),IF($BJ29=1,0,1),0))</f>
        <v/>
      </c>
      <c r="CZ29" s="29" t="str">
        <f t="shared" ref="CZ29:CZ85" ca="1" si="193">IF(OR(AT$19=0,$E29=0,$C29=MAXR),"",IF((INDIRECT(AT$23&amp;$E29))&lt;&gt;(INDIRECT($F$9&amp;AT$20&amp;$C29)),IF($BJ29=1,0,1),0))</f>
        <v/>
      </c>
      <c r="DA29" s="29" t="str">
        <f t="shared" ref="DA29:DA85" ca="1" si="194">IF(OR(AU$19=0,$E29=0,$C29=MAXR),"",IF((INDIRECT(AU$23&amp;$E29))&lt;&gt;(INDIRECT($F$9&amp;AU$20&amp;$C29)),IF($BJ29=1,0,1),0))</f>
        <v/>
      </c>
      <c r="DB29" s="29" t="str">
        <f t="shared" ref="DB29:DB85" ca="1" si="195">IF(OR(AV$19=0,$E29=0,$C29=MAXR),"",IF((INDIRECT(AV$23&amp;$E29))&lt;&gt;(INDIRECT($F$9&amp;AV$20&amp;$C29)),IF($BJ29=1,0,1),0))</f>
        <v/>
      </c>
      <c r="DC29" s="29" t="str">
        <f t="shared" ref="DC29:DC85" ca="1" si="196">IF(OR(AW$19=0,$E29=0,$C29=MAXR),"",IF((INDIRECT(AW$23&amp;$E29))&lt;&gt;(INDIRECT($F$9&amp;AW$20&amp;$C29)),IF($BJ29=1,0,1),0))</f>
        <v/>
      </c>
      <c r="DD29" s="29" t="str">
        <f t="shared" ref="DD29:DD85" ca="1" si="197">IF(OR(AX$19=0,$E29=0,$C29=MAXR),"",IF((INDIRECT(AX$23&amp;$E29))&lt;&gt;(INDIRECT($F$9&amp;AX$20&amp;$C29)),IF($BJ29=1,0,1),0))</f>
        <v/>
      </c>
      <c r="DE29" s="29" t="str">
        <f t="shared" ref="DE29:DE85" ca="1" si="198">IF(OR(AY$19=0,$E29=0,$C29=MAXR),"",IF((INDIRECT(AY$23&amp;$E29))&lt;&gt;(INDIRECT($F$9&amp;AY$20&amp;$C29)),IF($BJ29=1,0,1),0))</f>
        <v/>
      </c>
      <c r="DF29" s="29" t="str">
        <f t="shared" ref="DF29:DF85" ca="1" si="199">IF(OR(AZ$19=0,$E29=0,$C29=MAXR),"",IF((INDIRECT(AZ$23&amp;$E29))&lt;&gt;(INDIRECT($F$9&amp;AZ$20&amp;$C29)),IF($BJ29=1,0,1),0))</f>
        <v/>
      </c>
      <c r="DG29" s="29" t="str">
        <f t="shared" ref="DG29:DG85" ca="1" si="200">IF(OR(BA$19=0,$E29=0,$C29=MAXR),"",IF((INDIRECT(BA$23&amp;$E29))&lt;&gt;(INDIRECT($F$9&amp;BA$20&amp;$C29)),IF($BJ29=1,0,1),0))</f>
        <v/>
      </c>
      <c r="DH29" s="29" t="str">
        <f t="shared" ref="DH29:DH85" ca="1" si="201">IF(OR(BB$19=0,$E29=0,$C29=MAXR),"",IF((INDIRECT(BB$23&amp;$E29))&lt;&gt;(INDIRECT($F$9&amp;BB$20&amp;$C29)),IF($BJ29=1,0,1),0))</f>
        <v/>
      </c>
      <c r="DI29" s="29" t="str">
        <f t="shared" ref="DI29:DI85" ca="1" si="202">IF(OR(BC$19=0,$E29=0,$C29=MAXR),"",IF((INDIRECT(BC$23&amp;$E29))&lt;&gt;(INDIRECT($F$9&amp;BC$20&amp;$C29)),IF($BJ29=1,0,1),0))</f>
        <v/>
      </c>
      <c r="DJ29" s="29" t="str">
        <f t="shared" ref="DJ29:DJ85" ca="1" si="203">IF(OR(BD$19=0,$E29=0,$C29=MAXR),"",IF((INDIRECT(BD$23&amp;$E29))&lt;&gt;(INDIRECT($F$9&amp;BD$20&amp;$C29)),IF($BJ29=1,0,1),0))</f>
        <v/>
      </c>
      <c r="DK29" s="29" t="str">
        <f t="shared" ref="DK29:DK85" ca="1" si="204">IF(OR(BE$19=0,$E29=0,$C29=MAXR),"",IF((INDIRECT(BE$23&amp;$E29))&lt;&gt;(INDIRECT($F$9&amp;BE$20&amp;$C29)),IF($BJ29=1,0,1),0))</f>
        <v/>
      </c>
      <c r="DL29" s="29" t="str">
        <f t="shared" ref="DL29:DL85" ca="1" si="205">IF(OR(BF$19=0,$E29=0,$C29=MAXR),"",IF((INDIRECT(BF$23&amp;$E29))&lt;&gt;(INDIRECT($F$9&amp;BF$20&amp;$C29)),IF($BJ29=1,0,1),0))</f>
        <v/>
      </c>
      <c r="DM29" s="29" t="str">
        <f t="shared" ref="DM29:DM85" ca="1" si="206">IF(OR(BG$19=0,$E29=0,$C29=MAXR),"",IF((INDIRECT(BG$23&amp;$E29))&lt;&gt;(INDIRECT($F$9&amp;BG$20&amp;$C29)),IF($BJ29=1,0,1),0))</f>
        <v/>
      </c>
      <c r="JD29">
        <f t="shared" si="145"/>
        <v>0</v>
      </c>
      <c r="JE29">
        <f t="shared" ref="JE29:JE85" si="207">IF(JD29&lt;&gt;0,JE28+1,0)</f>
        <v>0</v>
      </c>
      <c r="JF29" t="str">
        <f t="shared" ref="JF29:JF85" ca="1" si="208">IF(ScenarioType&lt;&gt;"ALL",IF(ISERROR(IF(INDIRECT("SCENARIOMETA!B"&amp;JE29)=ScenarioType,INDIRECT("SCENARIOMETA!A"&amp;JE29)," ")),"",IF(INDIRECT("SCENARIOMETA!B"&amp;JE29)=ScenarioType,INDIRECT("SCENARIOMETA!A"&amp;JE29)," ")),IF(JD29&lt;&gt;0,INDIRECT("SCENARIOMETA!A"&amp;JE29),""))</f>
        <v/>
      </c>
      <c r="JG29" t="str">
        <f t="shared" ref="JG29:JG85" ca="1" si="209">IF(ScenarioType&lt;&gt;"ALL",IF(ISERROR(IF(INDIRECT("SCENARIOMETA!B"&amp;JE29)=ScenarioType,INDIRECT("SCENARIOMETA!B"&amp;JE29)," ")),"",IF(INDIRECT("SCENARIOMETA!B"&amp;JE29)=ScenarioType,INDIRECT("SCENARIOMETA!B"&amp;JE29)," ")),IF(JD29&lt;&gt;0,INDIRECT("SCENARIOMETA!B"&amp;JE29),""))</f>
        <v/>
      </c>
      <c r="JH29" t="str">
        <f t="shared" ref="JH29:JH85" ca="1" si="210">IF(ScenarioType&lt;&gt;"ALL",IF(ISERROR(IF(INDIRECT("SCENARIOMETA!B"&amp;JE29)=ScenarioType,INDIRECT("SCENARIOMETA!H"&amp;JE29)," ")),"",IF(INDIRECT("SCENARIOMETA!B"&amp;JE29)=ScenarioType,INDIRECT("SCENARIOMETA!H"&amp;JE29)," ")+14),IF(JD29&lt;&gt;0,INDIRECT("SCENARIOMETA!H"&amp;JE29)+14,""))</f>
        <v/>
      </c>
      <c r="JI29" t="str">
        <f t="shared" ref="JI29:JI85" ca="1" si="211">IF(ScenarioType&lt;&gt;"ALL",IF(ISERROR(IF(INDIRECT("SCENARIOMETA!B"&amp;JE29)=ScenarioType,INDIRECT("SCENARIOMETA!E"&amp;JE29)," ")),"",IF(INDIRECT("SCENARIOMETA!B"&amp;JE29)=ScenarioType,INDIRECT("SCENARIOMETA!E"&amp;JE29)," ")+14),IF(JD29&lt;&gt;0,INDIRECT("SCENARIOMETA!E"&amp;JE29)+14,""))</f>
        <v/>
      </c>
    </row>
    <row r="30" spans="2:269" x14ac:dyDescent="0.2">
      <c r="C30" s="9">
        <f t="array" aca="1" ref="C30" ca="1">MIN(IF($L$7=0, 0, IF(INDIRECT($L$6)&gt;0, IF(ROW(INDIRECT($L$6))&gt;C29, ROW(INDIRECT($L$6)), MAXR))))</f>
        <v>9999999</v>
      </c>
      <c r="D30" s="9">
        <f t="shared" ca="1" si="85"/>
        <v>0</v>
      </c>
      <c r="E30" s="9">
        <f t="shared" ca="1" si="151"/>
        <v>0</v>
      </c>
      <c r="F30" s="105" t="str">
        <f t="shared" ca="1" si="152"/>
        <v/>
      </c>
      <c r="G30" s="7">
        <f t="shared" ca="1" si="153"/>
        <v>0</v>
      </c>
      <c r="H30" s="33">
        <f t="shared" ca="1" si="89"/>
        <v>0</v>
      </c>
      <c r="I30" s="33">
        <f t="shared" ca="1" si="89"/>
        <v>0</v>
      </c>
      <c r="J30" s="33">
        <f t="shared" ca="1" si="89"/>
        <v>0</v>
      </c>
      <c r="K30" s="33">
        <f t="shared" ca="1" si="89"/>
        <v>0</v>
      </c>
      <c r="L30" s="33">
        <f t="shared" ca="1" si="89"/>
        <v>0</v>
      </c>
      <c r="M30" s="33">
        <f t="shared" ca="1" si="89"/>
        <v>0</v>
      </c>
      <c r="N30" s="33">
        <f t="shared" ca="1" si="89"/>
        <v>0</v>
      </c>
      <c r="O30" s="33">
        <f t="shared" ca="1" si="89"/>
        <v>0</v>
      </c>
      <c r="P30" s="33">
        <f t="shared" ca="1" si="89"/>
        <v>0</v>
      </c>
      <c r="Q30" s="33">
        <f t="shared" ca="1" si="89"/>
        <v>0</v>
      </c>
      <c r="R30" s="33">
        <f t="shared" ca="1" si="90"/>
        <v>0</v>
      </c>
      <c r="S30" s="33">
        <f t="shared" ca="1" si="90"/>
        <v>0</v>
      </c>
      <c r="T30" s="33">
        <f t="shared" ca="1" si="90"/>
        <v>0</v>
      </c>
      <c r="U30" s="33">
        <f t="shared" ca="1" si="90"/>
        <v>0</v>
      </c>
      <c r="V30" s="33">
        <f t="shared" ca="1" si="90"/>
        <v>0</v>
      </c>
      <c r="W30" s="33">
        <f t="shared" ca="1" si="90"/>
        <v>0</v>
      </c>
      <c r="X30" s="33">
        <f t="shared" ca="1" si="90"/>
        <v>0</v>
      </c>
      <c r="Y30" s="33">
        <f t="shared" ca="1" si="90"/>
        <v>0</v>
      </c>
      <c r="Z30" s="33">
        <f t="shared" ca="1" si="90"/>
        <v>0</v>
      </c>
      <c r="AA30" s="33">
        <f t="shared" ca="1" si="90"/>
        <v>0</v>
      </c>
      <c r="AB30" s="33">
        <f t="shared" ca="1" si="90"/>
        <v>0</v>
      </c>
      <c r="AC30" s="33">
        <f t="shared" ca="1" si="90"/>
        <v>0</v>
      </c>
      <c r="AD30" s="33">
        <f t="shared" ca="1" si="90"/>
        <v>0</v>
      </c>
      <c r="AE30" s="33">
        <f t="shared" ca="1" si="90"/>
        <v>0</v>
      </c>
      <c r="AF30" s="33">
        <f t="shared" ca="1" si="91"/>
        <v>0</v>
      </c>
      <c r="AG30" s="33">
        <f t="shared" ca="1" si="91"/>
        <v>0</v>
      </c>
      <c r="AH30" s="33">
        <f t="shared" ca="1" si="91"/>
        <v>0</v>
      </c>
      <c r="AI30" s="33">
        <f t="shared" ca="1" si="91"/>
        <v>0</v>
      </c>
      <c r="AJ30" s="33">
        <f t="shared" ca="1" si="91"/>
        <v>0</v>
      </c>
      <c r="AK30" s="33">
        <f t="shared" ca="1" si="91"/>
        <v>0</v>
      </c>
      <c r="AL30" s="33">
        <f t="shared" ca="1" si="91"/>
        <v>0</v>
      </c>
      <c r="AM30" s="33">
        <f t="shared" ca="1" si="91"/>
        <v>0</v>
      </c>
      <c r="AN30" s="33">
        <f t="shared" ca="1" si="91"/>
        <v>0</v>
      </c>
      <c r="AO30" s="33">
        <f t="shared" ca="1" si="91"/>
        <v>0</v>
      </c>
      <c r="AP30" s="33">
        <f t="shared" ca="1" si="91"/>
        <v>0</v>
      </c>
      <c r="AQ30" s="33">
        <f t="shared" ca="1" si="91"/>
        <v>0</v>
      </c>
      <c r="AR30" s="33">
        <f t="shared" ca="1" si="91"/>
        <v>0</v>
      </c>
      <c r="AS30" s="33">
        <f t="shared" ca="1" si="91"/>
        <v>0</v>
      </c>
      <c r="AT30" s="33">
        <f t="shared" ca="1" si="91"/>
        <v>0</v>
      </c>
      <c r="AU30" s="33">
        <f t="shared" ca="1" si="92"/>
        <v>0</v>
      </c>
      <c r="AV30" s="33">
        <f t="shared" ca="1" si="92"/>
        <v>0</v>
      </c>
      <c r="AW30" s="33">
        <f t="shared" ca="1" si="92"/>
        <v>0</v>
      </c>
      <c r="AX30" s="33">
        <f t="shared" ca="1" si="92"/>
        <v>0</v>
      </c>
      <c r="AY30" s="33">
        <f t="shared" ca="1" si="92"/>
        <v>0</v>
      </c>
      <c r="AZ30" s="33">
        <f t="shared" ca="1" si="92"/>
        <v>0</v>
      </c>
      <c r="BA30" s="33">
        <f t="shared" ca="1" si="92"/>
        <v>0</v>
      </c>
      <c r="BB30" s="33">
        <f t="shared" ca="1" si="92"/>
        <v>0</v>
      </c>
      <c r="BC30" s="33">
        <f t="shared" ca="1" si="92"/>
        <v>0</v>
      </c>
      <c r="BD30" s="33">
        <f t="shared" ca="1" si="92"/>
        <v>0</v>
      </c>
      <c r="BE30" s="33">
        <f t="shared" ca="1" si="92"/>
        <v>0</v>
      </c>
      <c r="BF30" s="33">
        <f t="shared" ca="1" si="92"/>
        <v>0</v>
      </c>
      <c r="BG30" s="33">
        <f t="shared" ca="1" si="92"/>
        <v>0</v>
      </c>
      <c r="BH30" s="33"/>
      <c r="BJ30" s="148" t="str">
        <f t="shared" ca="1" si="154"/>
        <v/>
      </c>
      <c r="BL30" s="30"/>
      <c r="BN30" s="29" t="str">
        <f t="shared" ca="1" si="155"/>
        <v/>
      </c>
      <c r="BO30" s="29" t="str">
        <f t="shared" ca="1" si="156"/>
        <v/>
      </c>
      <c r="BP30" s="29" t="str">
        <f t="shared" ca="1" si="157"/>
        <v/>
      </c>
      <c r="BQ30" s="29" t="str">
        <f t="shared" ca="1" si="158"/>
        <v/>
      </c>
      <c r="BR30" s="29" t="str">
        <f t="shared" ca="1" si="159"/>
        <v/>
      </c>
      <c r="BS30" s="29" t="str">
        <f t="shared" ca="1" si="160"/>
        <v/>
      </c>
      <c r="BT30" s="29" t="str">
        <f t="shared" ca="1" si="161"/>
        <v/>
      </c>
      <c r="BU30" s="29" t="str">
        <f t="shared" ca="1" si="162"/>
        <v/>
      </c>
      <c r="BV30" s="29" t="str">
        <f t="shared" ca="1" si="163"/>
        <v/>
      </c>
      <c r="BW30" s="29" t="str">
        <f t="shared" ca="1" si="164"/>
        <v/>
      </c>
      <c r="BX30" s="29" t="str">
        <f t="shared" ca="1" si="165"/>
        <v/>
      </c>
      <c r="BY30" s="29" t="str">
        <f t="shared" ca="1" si="166"/>
        <v/>
      </c>
      <c r="BZ30" s="29" t="str">
        <f t="shared" ca="1" si="167"/>
        <v/>
      </c>
      <c r="CA30" s="29" t="str">
        <f t="shared" ca="1" si="168"/>
        <v/>
      </c>
      <c r="CB30" s="29" t="str">
        <f t="shared" ca="1" si="169"/>
        <v/>
      </c>
      <c r="CC30" s="29" t="str">
        <f t="shared" ca="1" si="170"/>
        <v/>
      </c>
      <c r="CD30" s="29" t="str">
        <f t="shared" ca="1" si="171"/>
        <v/>
      </c>
      <c r="CE30" s="29" t="str">
        <f t="shared" ca="1" si="172"/>
        <v/>
      </c>
      <c r="CF30" s="29" t="str">
        <f t="shared" ca="1" si="173"/>
        <v/>
      </c>
      <c r="CG30" s="29" t="str">
        <f t="shared" ca="1" si="174"/>
        <v/>
      </c>
      <c r="CH30" s="29" t="str">
        <f t="shared" ca="1" si="175"/>
        <v/>
      </c>
      <c r="CI30" s="29" t="str">
        <f t="shared" ca="1" si="176"/>
        <v/>
      </c>
      <c r="CJ30" s="29" t="str">
        <f t="shared" ca="1" si="177"/>
        <v/>
      </c>
      <c r="CK30" s="29" t="str">
        <f t="shared" ca="1" si="178"/>
        <v/>
      </c>
      <c r="CL30" s="29" t="str">
        <f t="shared" ca="1" si="179"/>
        <v/>
      </c>
      <c r="CM30" s="29" t="str">
        <f t="shared" ca="1" si="180"/>
        <v/>
      </c>
      <c r="CN30" s="29" t="str">
        <f t="shared" ca="1" si="181"/>
        <v/>
      </c>
      <c r="CO30" s="29" t="str">
        <f t="shared" ca="1" si="182"/>
        <v/>
      </c>
      <c r="CP30" s="29" t="str">
        <f t="shared" ca="1" si="183"/>
        <v/>
      </c>
      <c r="CQ30" s="29" t="str">
        <f t="shared" ca="1" si="184"/>
        <v/>
      </c>
      <c r="CR30" s="29" t="str">
        <f t="shared" ca="1" si="185"/>
        <v/>
      </c>
      <c r="CS30" s="29" t="str">
        <f t="shared" ca="1" si="186"/>
        <v/>
      </c>
      <c r="CT30" s="29" t="str">
        <f t="shared" ca="1" si="187"/>
        <v/>
      </c>
      <c r="CU30" s="29" t="str">
        <f t="shared" ca="1" si="188"/>
        <v/>
      </c>
      <c r="CV30" s="29" t="str">
        <f t="shared" ca="1" si="189"/>
        <v/>
      </c>
      <c r="CW30" s="29" t="str">
        <f t="shared" ca="1" si="190"/>
        <v/>
      </c>
      <c r="CX30" s="29" t="str">
        <f t="shared" ca="1" si="191"/>
        <v/>
      </c>
      <c r="CY30" s="29" t="str">
        <f t="shared" ca="1" si="192"/>
        <v/>
      </c>
      <c r="CZ30" s="29" t="str">
        <f t="shared" ca="1" si="193"/>
        <v/>
      </c>
      <c r="DA30" s="29" t="str">
        <f t="shared" ca="1" si="194"/>
        <v/>
      </c>
      <c r="DB30" s="29" t="str">
        <f t="shared" ca="1" si="195"/>
        <v/>
      </c>
      <c r="DC30" s="29" t="str">
        <f t="shared" ca="1" si="196"/>
        <v/>
      </c>
      <c r="DD30" s="29" t="str">
        <f t="shared" ca="1" si="197"/>
        <v/>
      </c>
      <c r="DE30" s="29" t="str">
        <f t="shared" ca="1" si="198"/>
        <v/>
      </c>
      <c r="DF30" s="29" t="str">
        <f t="shared" ca="1" si="199"/>
        <v/>
      </c>
      <c r="DG30" s="29" t="str">
        <f t="shared" ca="1" si="200"/>
        <v/>
      </c>
      <c r="DH30" s="29" t="str">
        <f t="shared" ca="1" si="201"/>
        <v/>
      </c>
      <c r="DI30" s="29" t="str">
        <f t="shared" ca="1" si="202"/>
        <v/>
      </c>
      <c r="DJ30" s="29" t="str">
        <f t="shared" ca="1" si="203"/>
        <v/>
      </c>
      <c r="DK30" s="29" t="str">
        <f t="shared" ca="1" si="204"/>
        <v/>
      </c>
      <c r="DL30" s="29" t="str">
        <f t="shared" ca="1" si="205"/>
        <v/>
      </c>
      <c r="DM30" s="29" t="str">
        <f t="shared" ca="1" si="206"/>
        <v/>
      </c>
      <c r="JD30">
        <f t="shared" si="145"/>
        <v>0</v>
      </c>
      <c r="JE30">
        <f t="shared" si="207"/>
        <v>0</v>
      </c>
      <c r="JF30" t="str">
        <f t="shared" ca="1" si="208"/>
        <v/>
      </c>
      <c r="JG30" t="str">
        <f t="shared" ca="1" si="209"/>
        <v/>
      </c>
      <c r="JH30" t="str">
        <f t="shared" ca="1" si="210"/>
        <v/>
      </c>
      <c r="JI30" t="str">
        <f t="shared" ca="1" si="211"/>
        <v/>
      </c>
    </row>
    <row r="31" spans="2:269" x14ac:dyDescent="0.2">
      <c r="C31" s="9">
        <f t="array" aca="1" ref="C31" ca="1">MIN(IF($L$7=0, 0, IF(INDIRECT($L$6)&gt;0, IF(ROW(INDIRECT($L$6))&gt;C30, ROW(INDIRECT($L$6)), MAXR))))</f>
        <v>9999999</v>
      </c>
      <c r="D31" s="9">
        <f t="shared" ca="1" si="85"/>
        <v>0</v>
      </c>
      <c r="E31" s="9">
        <f t="shared" ca="1" si="151"/>
        <v>0</v>
      </c>
      <c r="F31" s="105" t="str">
        <f t="shared" ca="1" si="152"/>
        <v/>
      </c>
      <c r="G31" s="7">
        <f t="shared" ca="1" si="153"/>
        <v>0</v>
      </c>
      <c r="H31" s="33">
        <f t="shared" ca="1" si="89"/>
        <v>0</v>
      </c>
      <c r="I31" s="33">
        <f t="shared" ca="1" si="89"/>
        <v>0</v>
      </c>
      <c r="J31" s="33">
        <f t="shared" ca="1" si="89"/>
        <v>0</v>
      </c>
      <c r="K31" s="33">
        <f t="shared" ca="1" si="89"/>
        <v>0</v>
      </c>
      <c r="L31" s="33">
        <f t="shared" ca="1" si="89"/>
        <v>0</v>
      </c>
      <c r="M31" s="33">
        <f t="shared" ca="1" si="89"/>
        <v>0</v>
      </c>
      <c r="N31" s="33">
        <f t="shared" ca="1" si="89"/>
        <v>0</v>
      </c>
      <c r="O31" s="33">
        <f t="shared" ca="1" si="89"/>
        <v>0</v>
      </c>
      <c r="P31" s="33">
        <f t="shared" ca="1" si="89"/>
        <v>0</v>
      </c>
      <c r="Q31" s="33">
        <f t="shared" ca="1" si="89"/>
        <v>0</v>
      </c>
      <c r="R31" s="33">
        <f t="shared" ca="1" si="90"/>
        <v>0</v>
      </c>
      <c r="S31" s="33">
        <f t="shared" ca="1" si="90"/>
        <v>0</v>
      </c>
      <c r="T31" s="33">
        <f t="shared" ca="1" si="90"/>
        <v>0</v>
      </c>
      <c r="U31" s="33">
        <f t="shared" ca="1" si="90"/>
        <v>0</v>
      </c>
      <c r="V31" s="33">
        <f t="shared" ca="1" si="90"/>
        <v>0</v>
      </c>
      <c r="W31" s="33">
        <f t="shared" ca="1" si="90"/>
        <v>0</v>
      </c>
      <c r="X31" s="33">
        <f t="shared" ca="1" si="90"/>
        <v>0</v>
      </c>
      <c r="Y31" s="33">
        <f t="shared" ca="1" si="90"/>
        <v>0</v>
      </c>
      <c r="Z31" s="33">
        <f t="shared" ca="1" si="90"/>
        <v>0</v>
      </c>
      <c r="AA31" s="33">
        <f t="shared" ca="1" si="90"/>
        <v>0</v>
      </c>
      <c r="AB31" s="33">
        <f t="shared" ca="1" si="90"/>
        <v>0</v>
      </c>
      <c r="AC31" s="33">
        <f t="shared" ca="1" si="90"/>
        <v>0</v>
      </c>
      <c r="AD31" s="33">
        <f t="shared" ca="1" si="90"/>
        <v>0</v>
      </c>
      <c r="AE31" s="33">
        <f t="shared" ca="1" si="90"/>
        <v>0</v>
      </c>
      <c r="AF31" s="33">
        <f t="shared" ca="1" si="91"/>
        <v>0</v>
      </c>
      <c r="AG31" s="33">
        <f t="shared" ca="1" si="91"/>
        <v>0</v>
      </c>
      <c r="AH31" s="33">
        <f t="shared" ca="1" si="91"/>
        <v>0</v>
      </c>
      <c r="AI31" s="33">
        <f t="shared" ca="1" si="91"/>
        <v>0</v>
      </c>
      <c r="AJ31" s="33">
        <f t="shared" ca="1" si="91"/>
        <v>0</v>
      </c>
      <c r="AK31" s="33">
        <f t="shared" ca="1" si="91"/>
        <v>0</v>
      </c>
      <c r="AL31" s="33">
        <f t="shared" ca="1" si="91"/>
        <v>0</v>
      </c>
      <c r="AM31" s="33">
        <f t="shared" ca="1" si="91"/>
        <v>0</v>
      </c>
      <c r="AN31" s="33">
        <f t="shared" ca="1" si="91"/>
        <v>0</v>
      </c>
      <c r="AO31" s="33">
        <f t="shared" ca="1" si="91"/>
        <v>0</v>
      </c>
      <c r="AP31" s="33">
        <f t="shared" ca="1" si="91"/>
        <v>0</v>
      </c>
      <c r="AQ31" s="33">
        <f t="shared" ca="1" si="91"/>
        <v>0</v>
      </c>
      <c r="AR31" s="33">
        <f t="shared" ca="1" si="91"/>
        <v>0</v>
      </c>
      <c r="AS31" s="33">
        <f t="shared" ca="1" si="91"/>
        <v>0</v>
      </c>
      <c r="AT31" s="33">
        <f t="shared" ca="1" si="91"/>
        <v>0</v>
      </c>
      <c r="AU31" s="33">
        <f t="shared" ca="1" si="92"/>
        <v>0</v>
      </c>
      <c r="AV31" s="33">
        <f t="shared" ca="1" si="92"/>
        <v>0</v>
      </c>
      <c r="AW31" s="33">
        <f t="shared" ca="1" si="92"/>
        <v>0</v>
      </c>
      <c r="AX31" s="33">
        <f t="shared" ca="1" si="92"/>
        <v>0</v>
      </c>
      <c r="AY31" s="33">
        <f t="shared" ca="1" si="92"/>
        <v>0</v>
      </c>
      <c r="AZ31" s="33">
        <f t="shared" ca="1" si="92"/>
        <v>0</v>
      </c>
      <c r="BA31" s="33">
        <f t="shared" ca="1" si="92"/>
        <v>0</v>
      </c>
      <c r="BB31" s="33">
        <f t="shared" ca="1" si="92"/>
        <v>0</v>
      </c>
      <c r="BC31" s="33">
        <f t="shared" ca="1" si="92"/>
        <v>0</v>
      </c>
      <c r="BD31" s="33">
        <f t="shared" ca="1" si="92"/>
        <v>0</v>
      </c>
      <c r="BE31" s="33">
        <f t="shared" ca="1" si="92"/>
        <v>0</v>
      </c>
      <c r="BF31" s="33">
        <f t="shared" ca="1" si="92"/>
        <v>0</v>
      </c>
      <c r="BG31" s="33">
        <f t="shared" ca="1" si="92"/>
        <v>0</v>
      </c>
      <c r="BH31" s="33"/>
      <c r="BJ31" s="148" t="str">
        <f t="shared" ca="1" si="154"/>
        <v/>
      </c>
      <c r="BL31" s="30"/>
      <c r="BN31" s="29" t="str">
        <f t="shared" ca="1" si="155"/>
        <v/>
      </c>
      <c r="BO31" s="29" t="str">
        <f t="shared" ca="1" si="156"/>
        <v/>
      </c>
      <c r="BP31" s="29" t="str">
        <f t="shared" ca="1" si="157"/>
        <v/>
      </c>
      <c r="BQ31" s="29" t="str">
        <f t="shared" ca="1" si="158"/>
        <v/>
      </c>
      <c r="BR31" s="29" t="str">
        <f t="shared" ca="1" si="159"/>
        <v/>
      </c>
      <c r="BS31" s="29" t="str">
        <f t="shared" ca="1" si="160"/>
        <v/>
      </c>
      <c r="BT31" s="29" t="str">
        <f t="shared" ca="1" si="161"/>
        <v/>
      </c>
      <c r="BU31" s="29" t="str">
        <f t="shared" ca="1" si="162"/>
        <v/>
      </c>
      <c r="BV31" s="29" t="str">
        <f t="shared" ca="1" si="163"/>
        <v/>
      </c>
      <c r="BW31" s="29" t="str">
        <f t="shared" ca="1" si="164"/>
        <v/>
      </c>
      <c r="BX31" s="29" t="str">
        <f t="shared" ca="1" si="165"/>
        <v/>
      </c>
      <c r="BY31" s="29" t="str">
        <f t="shared" ca="1" si="166"/>
        <v/>
      </c>
      <c r="BZ31" s="29" t="str">
        <f t="shared" ca="1" si="167"/>
        <v/>
      </c>
      <c r="CA31" s="29" t="str">
        <f t="shared" ca="1" si="168"/>
        <v/>
      </c>
      <c r="CB31" s="29" t="str">
        <f t="shared" ca="1" si="169"/>
        <v/>
      </c>
      <c r="CC31" s="29" t="str">
        <f t="shared" ca="1" si="170"/>
        <v/>
      </c>
      <c r="CD31" s="29" t="str">
        <f t="shared" ca="1" si="171"/>
        <v/>
      </c>
      <c r="CE31" s="29" t="str">
        <f t="shared" ca="1" si="172"/>
        <v/>
      </c>
      <c r="CF31" s="29" t="str">
        <f t="shared" ca="1" si="173"/>
        <v/>
      </c>
      <c r="CG31" s="29" t="str">
        <f t="shared" ca="1" si="174"/>
        <v/>
      </c>
      <c r="CH31" s="29" t="str">
        <f t="shared" ca="1" si="175"/>
        <v/>
      </c>
      <c r="CI31" s="29" t="str">
        <f t="shared" ca="1" si="176"/>
        <v/>
      </c>
      <c r="CJ31" s="29" t="str">
        <f t="shared" ca="1" si="177"/>
        <v/>
      </c>
      <c r="CK31" s="29" t="str">
        <f t="shared" ca="1" si="178"/>
        <v/>
      </c>
      <c r="CL31" s="29" t="str">
        <f t="shared" ca="1" si="179"/>
        <v/>
      </c>
      <c r="CM31" s="29" t="str">
        <f t="shared" ca="1" si="180"/>
        <v/>
      </c>
      <c r="CN31" s="29" t="str">
        <f t="shared" ca="1" si="181"/>
        <v/>
      </c>
      <c r="CO31" s="29" t="str">
        <f t="shared" ca="1" si="182"/>
        <v/>
      </c>
      <c r="CP31" s="29" t="str">
        <f t="shared" ca="1" si="183"/>
        <v/>
      </c>
      <c r="CQ31" s="29" t="str">
        <f t="shared" ca="1" si="184"/>
        <v/>
      </c>
      <c r="CR31" s="29" t="str">
        <f t="shared" ca="1" si="185"/>
        <v/>
      </c>
      <c r="CS31" s="29" t="str">
        <f t="shared" ca="1" si="186"/>
        <v/>
      </c>
      <c r="CT31" s="29" t="str">
        <f t="shared" ca="1" si="187"/>
        <v/>
      </c>
      <c r="CU31" s="29" t="str">
        <f t="shared" ca="1" si="188"/>
        <v/>
      </c>
      <c r="CV31" s="29" t="str">
        <f t="shared" ca="1" si="189"/>
        <v/>
      </c>
      <c r="CW31" s="29" t="str">
        <f t="shared" ca="1" si="190"/>
        <v/>
      </c>
      <c r="CX31" s="29" t="str">
        <f t="shared" ca="1" si="191"/>
        <v/>
      </c>
      <c r="CY31" s="29" t="str">
        <f t="shared" ca="1" si="192"/>
        <v/>
      </c>
      <c r="CZ31" s="29" t="str">
        <f t="shared" ca="1" si="193"/>
        <v/>
      </c>
      <c r="DA31" s="29" t="str">
        <f t="shared" ca="1" si="194"/>
        <v/>
      </c>
      <c r="DB31" s="29" t="str">
        <f t="shared" ca="1" si="195"/>
        <v/>
      </c>
      <c r="DC31" s="29" t="str">
        <f t="shared" ca="1" si="196"/>
        <v/>
      </c>
      <c r="DD31" s="29" t="str">
        <f t="shared" ca="1" si="197"/>
        <v/>
      </c>
      <c r="DE31" s="29" t="str">
        <f t="shared" ca="1" si="198"/>
        <v/>
      </c>
      <c r="DF31" s="29" t="str">
        <f t="shared" ca="1" si="199"/>
        <v/>
      </c>
      <c r="DG31" s="29" t="str">
        <f t="shared" ca="1" si="200"/>
        <v/>
      </c>
      <c r="DH31" s="29" t="str">
        <f t="shared" ca="1" si="201"/>
        <v/>
      </c>
      <c r="DI31" s="29" t="str">
        <f t="shared" ca="1" si="202"/>
        <v/>
      </c>
      <c r="DJ31" s="29" t="str">
        <f t="shared" ca="1" si="203"/>
        <v/>
      </c>
      <c r="DK31" s="29" t="str">
        <f t="shared" ca="1" si="204"/>
        <v/>
      </c>
      <c r="DL31" s="29" t="str">
        <f t="shared" ca="1" si="205"/>
        <v/>
      </c>
      <c r="DM31" s="29" t="str">
        <f t="shared" ca="1" si="206"/>
        <v/>
      </c>
      <c r="JD31">
        <f t="shared" si="145"/>
        <v>0</v>
      </c>
      <c r="JE31">
        <f t="shared" si="207"/>
        <v>0</v>
      </c>
      <c r="JF31" t="str">
        <f t="shared" ca="1" si="208"/>
        <v/>
      </c>
      <c r="JG31" t="str">
        <f t="shared" ca="1" si="209"/>
        <v/>
      </c>
      <c r="JH31" t="str">
        <f t="shared" ca="1" si="210"/>
        <v/>
      </c>
      <c r="JI31" t="str">
        <f t="shared" ca="1" si="211"/>
        <v/>
      </c>
    </row>
    <row r="32" spans="2:269" x14ac:dyDescent="0.2">
      <c r="C32" s="9">
        <f t="array" aca="1" ref="C32" ca="1">MIN(IF($L$7=0, 0, IF(INDIRECT($L$6)&gt;0, IF(ROW(INDIRECT($L$6))&gt;C31, ROW(INDIRECT($L$6)), MAXR))))</f>
        <v>9999999</v>
      </c>
      <c r="D32" s="9">
        <f t="shared" ca="1" si="85"/>
        <v>0</v>
      </c>
      <c r="E32" s="9">
        <f t="shared" ca="1" si="151"/>
        <v>0</v>
      </c>
      <c r="F32" s="105" t="str">
        <f t="shared" ca="1" si="152"/>
        <v/>
      </c>
      <c r="G32" s="7">
        <f t="shared" ca="1" si="153"/>
        <v>0</v>
      </c>
      <c r="H32" s="33">
        <f t="shared" ca="1" si="89"/>
        <v>0</v>
      </c>
      <c r="I32" s="33">
        <f t="shared" ca="1" si="89"/>
        <v>0</v>
      </c>
      <c r="J32" s="33">
        <f t="shared" ca="1" si="89"/>
        <v>0</v>
      </c>
      <c r="K32" s="33">
        <f t="shared" ca="1" si="89"/>
        <v>0</v>
      </c>
      <c r="L32" s="33">
        <f t="shared" ca="1" si="89"/>
        <v>0</v>
      </c>
      <c r="M32" s="33">
        <f t="shared" ca="1" si="89"/>
        <v>0</v>
      </c>
      <c r="N32" s="33">
        <f t="shared" ca="1" si="89"/>
        <v>0</v>
      </c>
      <c r="O32" s="33">
        <f t="shared" ca="1" si="89"/>
        <v>0</v>
      </c>
      <c r="P32" s="33">
        <f t="shared" ca="1" si="89"/>
        <v>0</v>
      </c>
      <c r="Q32" s="33">
        <f t="shared" ca="1" si="89"/>
        <v>0</v>
      </c>
      <c r="R32" s="33">
        <f t="shared" ca="1" si="90"/>
        <v>0</v>
      </c>
      <c r="S32" s="33">
        <f t="shared" ca="1" si="90"/>
        <v>0</v>
      </c>
      <c r="T32" s="33">
        <f t="shared" ca="1" si="90"/>
        <v>0</v>
      </c>
      <c r="U32" s="33">
        <f t="shared" ca="1" si="90"/>
        <v>0</v>
      </c>
      <c r="V32" s="33">
        <f t="shared" ca="1" si="90"/>
        <v>0</v>
      </c>
      <c r="W32" s="33">
        <f t="shared" ca="1" si="90"/>
        <v>0</v>
      </c>
      <c r="X32" s="33">
        <f t="shared" ca="1" si="90"/>
        <v>0</v>
      </c>
      <c r="Y32" s="33">
        <f t="shared" ca="1" si="90"/>
        <v>0</v>
      </c>
      <c r="Z32" s="33">
        <f t="shared" ca="1" si="90"/>
        <v>0</v>
      </c>
      <c r="AA32" s="33">
        <f t="shared" ca="1" si="90"/>
        <v>0</v>
      </c>
      <c r="AB32" s="33">
        <f t="shared" ca="1" si="90"/>
        <v>0</v>
      </c>
      <c r="AC32" s="33">
        <f t="shared" ca="1" si="90"/>
        <v>0</v>
      </c>
      <c r="AD32" s="33">
        <f t="shared" ca="1" si="90"/>
        <v>0</v>
      </c>
      <c r="AE32" s="33">
        <f t="shared" ca="1" si="90"/>
        <v>0</v>
      </c>
      <c r="AF32" s="33">
        <f t="shared" ca="1" si="91"/>
        <v>0</v>
      </c>
      <c r="AG32" s="33">
        <f t="shared" ca="1" si="91"/>
        <v>0</v>
      </c>
      <c r="AH32" s="33">
        <f t="shared" ca="1" si="91"/>
        <v>0</v>
      </c>
      <c r="AI32" s="33">
        <f t="shared" ca="1" si="91"/>
        <v>0</v>
      </c>
      <c r="AJ32" s="33">
        <f t="shared" ca="1" si="91"/>
        <v>0</v>
      </c>
      <c r="AK32" s="33">
        <f t="shared" ca="1" si="91"/>
        <v>0</v>
      </c>
      <c r="AL32" s="33">
        <f t="shared" ca="1" si="91"/>
        <v>0</v>
      </c>
      <c r="AM32" s="33">
        <f t="shared" ca="1" si="91"/>
        <v>0</v>
      </c>
      <c r="AN32" s="33">
        <f t="shared" ca="1" si="91"/>
        <v>0</v>
      </c>
      <c r="AO32" s="33">
        <f t="shared" ca="1" si="91"/>
        <v>0</v>
      </c>
      <c r="AP32" s="33">
        <f t="shared" ca="1" si="91"/>
        <v>0</v>
      </c>
      <c r="AQ32" s="33">
        <f t="shared" ca="1" si="91"/>
        <v>0</v>
      </c>
      <c r="AR32" s="33">
        <f t="shared" ca="1" si="91"/>
        <v>0</v>
      </c>
      <c r="AS32" s="33">
        <f t="shared" ca="1" si="91"/>
        <v>0</v>
      </c>
      <c r="AT32" s="33">
        <f t="shared" ca="1" si="91"/>
        <v>0</v>
      </c>
      <c r="AU32" s="33">
        <f t="shared" ca="1" si="92"/>
        <v>0</v>
      </c>
      <c r="AV32" s="33">
        <f t="shared" ca="1" si="92"/>
        <v>0</v>
      </c>
      <c r="AW32" s="33">
        <f t="shared" ca="1" si="92"/>
        <v>0</v>
      </c>
      <c r="AX32" s="33">
        <f t="shared" ca="1" si="92"/>
        <v>0</v>
      </c>
      <c r="AY32" s="33">
        <f t="shared" ca="1" si="92"/>
        <v>0</v>
      </c>
      <c r="AZ32" s="33">
        <f t="shared" ca="1" si="92"/>
        <v>0</v>
      </c>
      <c r="BA32" s="33">
        <f t="shared" ca="1" si="92"/>
        <v>0</v>
      </c>
      <c r="BB32" s="33">
        <f t="shared" ca="1" si="92"/>
        <v>0</v>
      </c>
      <c r="BC32" s="33">
        <f t="shared" ca="1" si="92"/>
        <v>0</v>
      </c>
      <c r="BD32" s="33">
        <f t="shared" ca="1" si="92"/>
        <v>0</v>
      </c>
      <c r="BE32" s="33">
        <f t="shared" ca="1" si="92"/>
        <v>0</v>
      </c>
      <c r="BF32" s="33">
        <f t="shared" ca="1" si="92"/>
        <v>0</v>
      </c>
      <c r="BG32" s="33">
        <f t="shared" ca="1" si="92"/>
        <v>0</v>
      </c>
      <c r="BH32" s="33"/>
      <c r="BJ32" s="148" t="str">
        <f t="shared" ca="1" si="154"/>
        <v/>
      </c>
      <c r="BL32" s="30"/>
      <c r="BN32" s="29" t="str">
        <f t="shared" ca="1" si="155"/>
        <v/>
      </c>
      <c r="BO32" s="29" t="str">
        <f t="shared" ca="1" si="156"/>
        <v/>
      </c>
      <c r="BP32" s="29" t="str">
        <f t="shared" ca="1" si="157"/>
        <v/>
      </c>
      <c r="BQ32" s="29" t="str">
        <f t="shared" ca="1" si="158"/>
        <v/>
      </c>
      <c r="BR32" s="29" t="str">
        <f t="shared" ca="1" si="159"/>
        <v/>
      </c>
      <c r="BS32" s="29" t="str">
        <f t="shared" ca="1" si="160"/>
        <v/>
      </c>
      <c r="BT32" s="29" t="str">
        <f t="shared" ca="1" si="161"/>
        <v/>
      </c>
      <c r="BU32" s="29" t="str">
        <f t="shared" ca="1" si="162"/>
        <v/>
      </c>
      <c r="BV32" s="29" t="str">
        <f t="shared" ca="1" si="163"/>
        <v/>
      </c>
      <c r="BW32" s="29" t="str">
        <f t="shared" ca="1" si="164"/>
        <v/>
      </c>
      <c r="BX32" s="29" t="str">
        <f t="shared" ca="1" si="165"/>
        <v/>
      </c>
      <c r="BY32" s="29" t="str">
        <f t="shared" ca="1" si="166"/>
        <v/>
      </c>
      <c r="BZ32" s="29" t="str">
        <f t="shared" ca="1" si="167"/>
        <v/>
      </c>
      <c r="CA32" s="29" t="str">
        <f t="shared" ca="1" si="168"/>
        <v/>
      </c>
      <c r="CB32" s="29" t="str">
        <f t="shared" ca="1" si="169"/>
        <v/>
      </c>
      <c r="CC32" s="29" t="str">
        <f t="shared" ca="1" si="170"/>
        <v/>
      </c>
      <c r="CD32" s="29" t="str">
        <f t="shared" ca="1" si="171"/>
        <v/>
      </c>
      <c r="CE32" s="29" t="str">
        <f t="shared" ca="1" si="172"/>
        <v/>
      </c>
      <c r="CF32" s="29" t="str">
        <f t="shared" ca="1" si="173"/>
        <v/>
      </c>
      <c r="CG32" s="29" t="str">
        <f t="shared" ca="1" si="174"/>
        <v/>
      </c>
      <c r="CH32" s="29" t="str">
        <f t="shared" ca="1" si="175"/>
        <v/>
      </c>
      <c r="CI32" s="29" t="str">
        <f t="shared" ca="1" si="176"/>
        <v/>
      </c>
      <c r="CJ32" s="29" t="str">
        <f t="shared" ca="1" si="177"/>
        <v/>
      </c>
      <c r="CK32" s="29" t="str">
        <f t="shared" ca="1" si="178"/>
        <v/>
      </c>
      <c r="CL32" s="29" t="str">
        <f t="shared" ca="1" si="179"/>
        <v/>
      </c>
      <c r="CM32" s="29" t="str">
        <f t="shared" ca="1" si="180"/>
        <v/>
      </c>
      <c r="CN32" s="29" t="str">
        <f t="shared" ca="1" si="181"/>
        <v/>
      </c>
      <c r="CO32" s="29" t="str">
        <f t="shared" ca="1" si="182"/>
        <v/>
      </c>
      <c r="CP32" s="29" t="str">
        <f t="shared" ca="1" si="183"/>
        <v/>
      </c>
      <c r="CQ32" s="29" t="str">
        <f t="shared" ca="1" si="184"/>
        <v/>
      </c>
      <c r="CR32" s="29" t="str">
        <f t="shared" ca="1" si="185"/>
        <v/>
      </c>
      <c r="CS32" s="29" t="str">
        <f t="shared" ca="1" si="186"/>
        <v/>
      </c>
      <c r="CT32" s="29" t="str">
        <f t="shared" ca="1" si="187"/>
        <v/>
      </c>
      <c r="CU32" s="29" t="str">
        <f t="shared" ca="1" si="188"/>
        <v/>
      </c>
      <c r="CV32" s="29" t="str">
        <f t="shared" ca="1" si="189"/>
        <v/>
      </c>
      <c r="CW32" s="29" t="str">
        <f t="shared" ca="1" si="190"/>
        <v/>
      </c>
      <c r="CX32" s="29" t="str">
        <f t="shared" ca="1" si="191"/>
        <v/>
      </c>
      <c r="CY32" s="29" t="str">
        <f t="shared" ca="1" si="192"/>
        <v/>
      </c>
      <c r="CZ32" s="29" t="str">
        <f t="shared" ca="1" si="193"/>
        <v/>
      </c>
      <c r="DA32" s="29" t="str">
        <f t="shared" ca="1" si="194"/>
        <v/>
      </c>
      <c r="DB32" s="29" t="str">
        <f t="shared" ca="1" si="195"/>
        <v/>
      </c>
      <c r="DC32" s="29" t="str">
        <f t="shared" ca="1" si="196"/>
        <v/>
      </c>
      <c r="DD32" s="29" t="str">
        <f t="shared" ca="1" si="197"/>
        <v/>
      </c>
      <c r="DE32" s="29" t="str">
        <f t="shared" ca="1" si="198"/>
        <v/>
      </c>
      <c r="DF32" s="29" t="str">
        <f t="shared" ca="1" si="199"/>
        <v/>
      </c>
      <c r="DG32" s="29" t="str">
        <f t="shared" ca="1" si="200"/>
        <v/>
      </c>
      <c r="DH32" s="29" t="str">
        <f t="shared" ca="1" si="201"/>
        <v/>
      </c>
      <c r="DI32" s="29" t="str">
        <f t="shared" ca="1" si="202"/>
        <v/>
      </c>
      <c r="DJ32" s="29" t="str">
        <f t="shared" ca="1" si="203"/>
        <v/>
      </c>
      <c r="DK32" s="29" t="str">
        <f t="shared" ca="1" si="204"/>
        <v/>
      </c>
      <c r="DL32" s="29" t="str">
        <f t="shared" ca="1" si="205"/>
        <v/>
      </c>
      <c r="DM32" s="29" t="str">
        <f t="shared" ca="1" si="206"/>
        <v/>
      </c>
      <c r="JD32">
        <f t="shared" si="145"/>
        <v>0</v>
      </c>
      <c r="JE32">
        <f t="shared" si="207"/>
        <v>0</v>
      </c>
      <c r="JF32" t="str">
        <f t="shared" ca="1" si="208"/>
        <v/>
      </c>
      <c r="JG32" t="str">
        <f t="shared" ca="1" si="209"/>
        <v/>
      </c>
      <c r="JH32" t="str">
        <f t="shared" ca="1" si="210"/>
        <v/>
      </c>
      <c r="JI32" t="str">
        <f t="shared" ca="1" si="211"/>
        <v/>
      </c>
    </row>
    <row r="33" spans="3:269" x14ac:dyDescent="0.2">
      <c r="C33" s="9">
        <f t="array" aca="1" ref="C33" ca="1">MIN(IF($L$7=0, 0, IF(INDIRECT($L$6)&gt;0, IF(ROW(INDIRECT($L$6))&gt;C32, ROW(INDIRECT($L$6)), MAXR))))</f>
        <v>9999999</v>
      </c>
      <c r="D33" s="9">
        <f t="shared" ca="1" si="85"/>
        <v>0</v>
      </c>
      <c r="E33" s="9">
        <f t="shared" ca="1" si="151"/>
        <v>0</v>
      </c>
      <c r="F33" s="105" t="str">
        <f t="shared" ca="1" si="152"/>
        <v/>
      </c>
      <c r="G33" s="7">
        <f t="shared" ca="1" si="153"/>
        <v>0</v>
      </c>
      <c r="H33" s="33">
        <f t="shared" ca="1" si="89"/>
        <v>0</v>
      </c>
      <c r="I33" s="33">
        <f t="shared" ca="1" si="89"/>
        <v>0</v>
      </c>
      <c r="J33" s="33">
        <f t="shared" ca="1" si="89"/>
        <v>0</v>
      </c>
      <c r="K33" s="33">
        <f t="shared" ca="1" si="89"/>
        <v>0</v>
      </c>
      <c r="L33" s="33">
        <f t="shared" ca="1" si="89"/>
        <v>0</v>
      </c>
      <c r="M33" s="33">
        <f t="shared" ca="1" si="89"/>
        <v>0</v>
      </c>
      <c r="N33" s="33">
        <f t="shared" ca="1" si="89"/>
        <v>0</v>
      </c>
      <c r="O33" s="33">
        <f t="shared" ca="1" si="89"/>
        <v>0</v>
      </c>
      <c r="P33" s="33">
        <f t="shared" ca="1" si="89"/>
        <v>0</v>
      </c>
      <c r="Q33" s="33">
        <f t="shared" ca="1" si="89"/>
        <v>0</v>
      </c>
      <c r="R33" s="33">
        <f t="shared" ca="1" si="90"/>
        <v>0</v>
      </c>
      <c r="S33" s="33">
        <f t="shared" ca="1" si="90"/>
        <v>0</v>
      </c>
      <c r="T33" s="33">
        <f t="shared" ca="1" si="90"/>
        <v>0</v>
      </c>
      <c r="U33" s="33">
        <f t="shared" ca="1" si="90"/>
        <v>0</v>
      </c>
      <c r="V33" s="33">
        <f t="shared" ca="1" si="90"/>
        <v>0</v>
      </c>
      <c r="W33" s="33">
        <f t="shared" ca="1" si="90"/>
        <v>0</v>
      </c>
      <c r="X33" s="33">
        <f t="shared" ca="1" si="90"/>
        <v>0</v>
      </c>
      <c r="Y33" s="33">
        <f t="shared" ca="1" si="90"/>
        <v>0</v>
      </c>
      <c r="Z33" s="33">
        <f t="shared" ca="1" si="90"/>
        <v>0</v>
      </c>
      <c r="AA33" s="33">
        <f t="shared" ca="1" si="90"/>
        <v>0</v>
      </c>
      <c r="AB33" s="33">
        <f t="shared" ca="1" si="90"/>
        <v>0</v>
      </c>
      <c r="AC33" s="33">
        <f t="shared" ca="1" si="90"/>
        <v>0</v>
      </c>
      <c r="AD33" s="33">
        <f t="shared" ca="1" si="90"/>
        <v>0</v>
      </c>
      <c r="AE33" s="33">
        <f t="shared" ca="1" si="90"/>
        <v>0</v>
      </c>
      <c r="AF33" s="33">
        <f t="shared" ca="1" si="91"/>
        <v>0</v>
      </c>
      <c r="AG33" s="33">
        <f t="shared" ca="1" si="91"/>
        <v>0</v>
      </c>
      <c r="AH33" s="33">
        <f t="shared" ca="1" si="91"/>
        <v>0</v>
      </c>
      <c r="AI33" s="33">
        <f t="shared" ca="1" si="91"/>
        <v>0</v>
      </c>
      <c r="AJ33" s="33">
        <f t="shared" ca="1" si="91"/>
        <v>0</v>
      </c>
      <c r="AK33" s="33">
        <f t="shared" ca="1" si="91"/>
        <v>0</v>
      </c>
      <c r="AL33" s="33">
        <f t="shared" ca="1" si="91"/>
        <v>0</v>
      </c>
      <c r="AM33" s="33">
        <f t="shared" ca="1" si="91"/>
        <v>0</v>
      </c>
      <c r="AN33" s="33">
        <f t="shared" ca="1" si="91"/>
        <v>0</v>
      </c>
      <c r="AO33" s="33">
        <f t="shared" ca="1" si="91"/>
        <v>0</v>
      </c>
      <c r="AP33" s="33">
        <f t="shared" ca="1" si="91"/>
        <v>0</v>
      </c>
      <c r="AQ33" s="33">
        <f t="shared" ca="1" si="91"/>
        <v>0</v>
      </c>
      <c r="AR33" s="33">
        <f t="shared" ca="1" si="91"/>
        <v>0</v>
      </c>
      <c r="AS33" s="33">
        <f t="shared" ca="1" si="91"/>
        <v>0</v>
      </c>
      <c r="AT33" s="33">
        <f t="shared" ca="1" si="91"/>
        <v>0</v>
      </c>
      <c r="AU33" s="33">
        <f t="shared" ca="1" si="92"/>
        <v>0</v>
      </c>
      <c r="AV33" s="33">
        <f t="shared" ca="1" si="92"/>
        <v>0</v>
      </c>
      <c r="AW33" s="33">
        <f t="shared" ca="1" si="92"/>
        <v>0</v>
      </c>
      <c r="AX33" s="33">
        <f t="shared" ca="1" si="92"/>
        <v>0</v>
      </c>
      <c r="AY33" s="33">
        <f t="shared" ca="1" si="92"/>
        <v>0</v>
      </c>
      <c r="AZ33" s="33">
        <f t="shared" ca="1" si="92"/>
        <v>0</v>
      </c>
      <c r="BA33" s="33">
        <f t="shared" ca="1" si="92"/>
        <v>0</v>
      </c>
      <c r="BB33" s="33">
        <f t="shared" ca="1" si="92"/>
        <v>0</v>
      </c>
      <c r="BC33" s="33">
        <f t="shared" ca="1" si="92"/>
        <v>0</v>
      </c>
      <c r="BD33" s="33">
        <f t="shared" ca="1" si="92"/>
        <v>0</v>
      </c>
      <c r="BE33" s="33">
        <f t="shared" ca="1" si="92"/>
        <v>0</v>
      </c>
      <c r="BF33" s="33">
        <f t="shared" ca="1" si="92"/>
        <v>0</v>
      </c>
      <c r="BG33" s="33">
        <f t="shared" ca="1" si="92"/>
        <v>0</v>
      </c>
      <c r="BH33" s="33"/>
      <c r="BJ33" s="148" t="str">
        <f t="shared" ca="1" si="154"/>
        <v/>
      </c>
      <c r="BL33" s="30"/>
      <c r="BN33" s="29" t="str">
        <f t="shared" ca="1" si="155"/>
        <v/>
      </c>
      <c r="BO33" s="29" t="str">
        <f t="shared" ca="1" si="156"/>
        <v/>
      </c>
      <c r="BP33" s="29" t="str">
        <f t="shared" ca="1" si="157"/>
        <v/>
      </c>
      <c r="BQ33" s="29" t="str">
        <f t="shared" ca="1" si="158"/>
        <v/>
      </c>
      <c r="BR33" s="29" t="str">
        <f t="shared" ca="1" si="159"/>
        <v/>
      </c>
      <c r="BS33" s="29" t="str">
        <f t="shared" ca="1" si="160"/>
        <v/>
      </c>
      <c r="BT33" s="29" t="str">
        <f t="shared" ca="1" si="161"/>
        <v/>
      </c>
      <c r="BU33" s="29" t="str">
        <f t="shared" ca="1" si="162"/>
        <v/>
      </c>
      <c r="BV33" s="29" t="str">
        <f t="shared" ca="1" si="163"/>
        <v/>
      </c>
      <c r="BW33" s="29" t="str">
        <f t="shared" ca="1" si="164"/>
        <v/>
      </c>
      <c r="BX33" s="29" t="str">
        <f t="shared" ca="1" si="165"/>
        <v/>
      </c>
      <c r="BY33" s="29" t="str">
        <f t="shared" ca="1" si="166"/>
        <v/>
      </c>
      <c r="BZ33" s="29" t="str">
        <f t="shared" ca="1" si="167"/>
        <v/>
      </c>
      <c r="CA33" s="29" t="str">
        <f t="shared" ca="1" si="168"/>
        <v/>
      </c>
      <c r="CB33" s="29" t="str">
        <f t="shared" ca="1" si="169"/>
        <v/>
      </c>
      <c r="CC33" s="29" t="str">
        <f t="shared" ca="1" si="170"/>
        <v/>
      </c>
      <c r="CD33" s="29" t="str">
        <f t="shared" ca="1" si="171"/>
        <v/>
      </c>
      <c r="CE33" s="29" t="str">
        <f t="shared" ca="1" si="172"/>
        <v/>
      </c>
      <c r="CF33" s="29" t="str">
        <f t="shared" ca="1" si="173"/>
        <v/>
      </c>
      <c r="CG33" s="29" t="str">
        <f t="shared" ca="1" si="174"/>
        <v/>
      </c>
      <c r="CH33" s="29" t="str">
        <f t="shared" ca="1" si="175"/>
        <v/>
      </c>
      <c r="CI33" s="29" t="str">
        <f t="shared" ca="1" si="176"/>
        <v/>
      </c>
      <c r="CJ33" s="29" t="str">
        <f t="shared" ca="1" si="177"/>
        <v/>
      </c>
      <c r="CK33" s="29" t="str">
        <f t="shared" ca="1" si="178"/>
        <v/>
      </c>
      <c r="CL33" s="29" t="str">
        <f t="shared" ca="1" si="179"/>
        <v/>
      </c>
      <c r="CM33" s="29" t="str">
        <f t="shared" ca="1" si="180"/>
        <v/>
      </c>
      <c r="CN33" s="29" t="str">
        <f t="shared" ca="1" si="181"/>
        <v/>
      </c>
      <c r="CO33" s="29" t="str">
        <f t="shared" ca="1" si="182"/>
        <v/>
      </c>
      <c r="CP33" s="29" t="str">
        <f t="shared" ca="1" si="183"/>
        <v/>
      </c>
      <c r="CQ33" s="29" t="str">
        <f t="shared" ca="1" si="184"/>
        <v/>
      </c>
      <c r="CR33" s="29" t="str">
        <f t="shared" ca="1" si="185"/>
        <v/>
      </c>
      <c r="CS33" s="29" t="str">
        <f t="shared" ca="1" si="186"/>
        <v/>
      </c>
      <c r="CT33" s="29" t="str">
        <f t="shared" ca="1" si="187"/>
        <v/>
      </c>
      <c r="CU33" s="29" t="str">
        <f t="shared" ca="1" si="188"/>
        <v/>
      </c>
      <c r="CV33" s="29" t="str">
        <f t="shared" ca="1" si="189"/>
        <v/>
      </c>
      <c r="CW33" s="29" t="str">
        <f t="shared" ca="1" si="190"/>
        <v/>
      </c>
      <c r="CX33" s="29" t="str">
        <f t="shared" ca="1" si="191"/>
        <v/>
      </c>
      <c r="CY33" s="29" t="str">
        <f t="shared" ca="1" si="192"/>
        <v/>
      </c>
      <c r="CZ33" s="29" t="str">
        <f t="shared" ca="1" si="193"/>
        <v/>
      </c>
      <c r="DA33" s="29" t="str">
        <f t="shared" ca="1" si="194"/>
        <v/>
      </c>
      <c r="DB33" s="29" t="str">
        <f t="shared" ca="1" si="195"/>
        <v/>
      </c>
      <c r="DC33" s="29" t="str">
        <f t="shared" ca="1" si="196"/>
        <v/>
      </c>
      <c r="DD33" s="29" t="str">
        <f t="shared" ca="1" si="197"/>
        <v/>
      </c>
      <c r="DE33" s="29" t="str">
        <f t="shared" ca="1" si="198"/>
        <v/>
      </c>
      <c r="DF33" s="29" t="str">
        <f t="shared" ca="1" si="199"/>
        <v/>
      </c>
      <c r="DG33" s="29" t="str">
        <f t="shared" ca="1" si="200"/>
        <v/>
      </c>
      <c r="DH33" s="29" t="str">
        <f t="shared" ca="1" si="201"/>
        <v/>
      </c>
      <c r="DI33" s="29" t="str">
        <f t="shared" ca="1" si="202"/>
        <v/>
      </c>
      <c r="DJ33" s="29" t="str">
        <f t="shared" ca="1" si="203"/>
        <v/>
      </c>
      <c r="DK33" s="29" t="str">
        <f t="shared" ca="1" si="204"/>
        <v/>
      </c>
      <c r="DL33" s="29" t="str">
        <f t="shared" ca="1" si="205"/>
        <v/>
      </c>
      <c r="DM33" s="29" t="str">
        <f t="shared" ca="1" si="206"/>
        <v/>
      </c>
      <c r="JD33">
        <f t="shared" si="145"/>
        <v>0</v>
      </c>
      <c r="JE33">
        <f t="shared" si="207"/>
        <v>0</v>
      </c>
      <c r="JF33" t="str">
        <f t="shared" ca="1" si="208"/>
        <v/>
      </c>
      <c r="JG33" t="str">
        <f t="shared" ca="1" si="209"/>
        <v/>
      </c>
      <c r="JH33" t="str">
        <f t="shared" ca="1" si="210"/>
        <v/>
      </c>
      <c r="JI33" t="str">
        <f t="shared" ca="1" si="211"/>
        <v/>
      </c>
    </row>
    <row r="34" spans="3:269" x14ac:dyDescent="0.2">
      <c r="C34" s="9">
        <f t="array" aca="1" ref="C34" ca="1">MIN(IF($L$7=0, 0, IF(INDIRECT($L$6)&gt;0, IF(ROW(INDIRECT($L$6))&gt;C33, ROW(INDIRECT($L$6)), MAXR))))</f>
        <v>9999999</v>
      </c>
      <c r="D34" s="9">
        <f t="shared" ca="1" si="85"/>
        <v>0</v>
      </c>
      <c r="E34" s="9">
        <f t="shared" ca="1" si="151"/>
        <v>0</v>
      </c>
      <c r="F34" s="105" t="str">
        <f t="shared" ca="1" si="152"/>
        <v/>
      </c>
      <c r="G34" s="7">
        <f t="shared" ca="1" si="153"/>
        <v>0</v>
      </c>
      <c r="H34" s="33">
        <f t="shared" ca="1" si="89"/>
        <v>0</v>
      </c>
      <c r="I34" s="33">
        <f t="shared" ca="1" si="89"/>
        <v>0</v>
      </c>
      <c r="J34" s="33">
        <f t="shared" ca="1" si="89"/>
        <v>0</v>
      </c>
      <c r="K34" s="33">
        <f t="shared" ca="1" si="89"/>
        <v>0</v>
      </c>
      <c r="L34" s="33">
        <f t="shared" ca="1" si="89"/>
        <v>0</v>
      </c>
      <c r="M34" s="33">
        <f t="shared" ca="1" si="89"/>
        <v>0</v>
      </c>
      <c r="N34" s="33">
        <f t="shared" ca="1" si="89"/>
        <v>0</v>
      </c>
      <c r="O34" s="33">
        <f t="shared" ca="1" si="89"/>
        <v>0</v>
      </c>
      <c r="P34" s="33">
        <f t="shared" ca="1" si="89"/>
        <v>0</v>
      </c>
      <c r="Q34" s="33">
        <f t="shared" ca="1" si="89"/>
        <v>0</v>
      </c>
      <c r="R34" s="33">
        <f t="shared" ca="1" si="90"/>
        <v>0</v>
      </c>
      <c r="S34" s="33">
        <f t="shared" ca="1" si="90"/>
        <v>0</v>
      </c>
      <c r="T34" s="33">
        <f t="shared" ca="1" si="90"/>
        <v>0</v>
      </c>
      <c r="U34" s="33">
        <f t="shared" ca="1" si="90"/>
        <v>0</v>
      </c>
      <c r="V34" s="33">
        <f t="shared" ca="1" si="90"/>
        <v>0</v>
      </c>
      <c r="W34" s="33">
        <f t="shared" ca="1" si="90"/>
        <v>0</v>
      </c>
      <c r="X34" s="33">
        <f t="shared" ca="1" si="90"/>
        <v>0</v>
      </c>
      <c r="Y34" s="33">
        <f t="shared" ca="1" si="90"/>
        <v>0</v>
      </c>
      <c r="Z34" s="33">
        <f t="shared" ca="1" si="90"/>
        <v>0</v>
      </c>
      <c r="AA34" s="33">
        <f t="shared" ca="1" si="90"/>
        <v>0</v>
      </c>
      <c r="AB34" s="33">
        <f t="shared" ca="1" si="90"/>
        <v>0</v>
      </c>
      <c r="AC34" s="33">
        <f t="shared" ca="1" si="90"/>
        <v>0</v>
      </c>
      <c r="AD34" s="33">
        <f t="shared" ca="1" si="90"/>
        <v>0</v>
      </c>
      <c r="AE34" s="33">
        <f t="shared" ca="1" si="90"/>
        <v>0</v>
      </c>
      <c r="AF34" s="33">
        <f t="shared" ca="1" si="91"/>
        <v>0</v>
      </c>
      <c r="AG34" s="33">
        <f t="shared" ca="1" si="91"/>
        <v>0</v>
      </c>
      <c r="AH34" s="33">
        <f t="shared" ca="1" si="91"/>
        <v>0</v>
      </c>
      <c r="AI34" s="33">
        <f t="shared" ca="1" si="91"/>
        <v>0</v>
      </c>
      <c r="AJ34" s="33">
        <f t="shared" ca="1" si="91"/>
        <v>0</v>
      </c>
      <c r="AK34" s="33">
        <f t="shared" ca="1" si="91"/>
        <v>0</v>
      </c>
      <c r="AL34" s="33">
        <f t="shared" ca="1" si="91"/>
        <v>0</v>
      </c>
      <c r="AM34" s="33">
        <f t="shared" ca="1" si="91"/>
        <v>0</v>
      </c>
      <c r="AN34" s="33">
        <f t="shared" ca="1" si="91"/>
        <v>0</v>
      </c>
      <c r="AO34" s="33">
        <f t="shared" ca="1" si="91"/>
        <v>0</v>
      </c>
      <c r="AP34" s="33">
        <f t="shared" ca="1" si="91"/>
        <v>0</v>
      </c>
      <c r="AQ34" s="33">
        <f t="shared" ca="1" si="91"/>
        <v>0</v>
      </c>
      <c r="AR34" s="33">
        <f t="shared" ca="1" si="91"/>
        <v>0</v>
      </c>
      <c r="AS34" s="33">
        <f t="shared" ca="1" si="91"/>
        <v>0</v>
      </c>
      <c r="AT34" s="33">
        <f t="shared" ca="1" si="91"/>
        <v>0</v>
      </c>
      <c r="AU34" s="33">
        <f t="shared" ca="1" si="92"/>
        <v>0</v>
      </c>
      <c r="AV34" s="33">
        <f t="shared" ca="1" si="92"/>
        <v>0</v>
      </c>
      <c r="AW34" s="33">
        <f t="shared" ca="1" si="92"/>
        <v>0</v>
      </c>
      <c r="AX34" s="33">
        <f t="shared" ca="1" si="92"/>
        <v>0</v>
      </c>
      <c r="AY34" s="33">
        <f t="shared" ca="1" si="92"/>
        <v>0</v>
      </c>
      <c r="AZ34" s="33">
        <f t="shared" ca="1" si="92"/>
        <v>0</v>
      </c>
      <c r="BA34" s="33">
        <f t="shared" ca="1" si="92"/>
        <v>0</v>
      </c>
      <c r="BB34" s="33">
        <f t="shared" ca="1" si="92"/>
        <v>0</v>
      </c>
      <c r="BC34" s="33">
        <f t="shared" ca="1" si="92"/>
        <v>0</v>
      </c>
      <c r="BD34" s="33">
        <f t="shared" ca="1" si="92"/>
        <v>0</v>
      </c>
      <c r="BE34" s="33">
        <f t="shared" ca="1" si="92"/>
        <v>0</v>
      </c>
      <c r="BF34" s="33">
        <f t="shared" ca="1" si="92"/>
        <v>0</v>
      </c>
      <c r="BG34" s="33">
        <f t="shared" ca="1" si="92"/>
        <v>0</v>
      </c>
      <c r="BH34" s="33"/>
      <c r="BJ34" s="148" t="str">
        <f t="shared" ca="1" si="154"/>
        <v/>
      </c>
      <c r="BL34" s="30"/>
      <c r="BN34" s="29" t="str">
        <f t="shared" ca="1" si="155"/>
        <v/>
      </c>
      <c r="BO34" s="29" t="str">
        <f t="shared" ca="1" si="156"/>
        <v/>
      </c>
      <c r="BP34" s="29" t="str">
        <f t="shared" ca="1" si="157"/>
        <v/>
      </c>
      <c r="BQ34" s="29" t="str">
        <f t="shared" ca="1" si="158"/>
        <v/>
      </c>
      <c r="BR34" s="29" t="str">
        <f t="shared" ca="1" si="159"/>
        <v/>
      </c>
      <c r="BS34" s="29" t="str">
        <f t="shared" ca="1" si="160"/>
        <v/>
      </c>
      <c r="BT34" s="29" t="str">
        <f t="shared" ca="1" si="161"/>
        <v/>
      </c>
      <c r="BU34" s="29" t="str">
        <f t="shared" ca="1" si="162"/>
        <v/>
      </c>
      <c r="BV34" s="29" t="str">
        <f t="shared" ca="1" si="163"/>
        <v/>
      </c>
      <c r="BW34" s="29" t="str">
        <f t="shared" ca="1" si="164"/>
        <v/>
      </c>
      <c r="BX34" s="29" t="str">
        <f t="shared" ca="1" si="165"/>
        <v/>
      </c>
      <c r="BY34" s="29" t="str">
        <f t="shared" ca="1" si="166"/>
        <v/>
      </c>
      <c r="BZ34" s="29" t="str">
        <f t="shared" ca="1" si="167"/>
        <v/>
      </c>
      <c r="CA34" s="29" t="str">
        <f t="shared" ca="1" si="168"/>
        <v/>
      </c>
      <c r="CB34" s="29" t="str">
        <f t="shared" ca="1" si="169"/>
        <v/>
      </c>
      <c r="CC34" s="29" t="str">
        <f t="shared" ca="1" si="170"/>
        <v/>
      </c>
      <c r="CD34" s="29" t="str">
        <f t="shared" ca="1" si="171"/>
        <v/>
      </c>
      <c r="CE34" s="29" t="str">
        <f t="shared" ca="1" si="172"/>
        <v/>
      </c>
      <c r="CF34" s="29" t="str">
        <f t="shared" ca="1" si="173"/>
        <v/>
      </c>
      <c r="CG34" s="29" t="str">
        <f t="shared" ca="1" si="174"/>
        <v/>
      </c>
      <c r="CH34" s="29" t="str">
        <f t="shared" ca="1" si="175"/>
        <v/>
      </c>
      <c r="CI34" s="29" t="str">
        <f t="shared" ca="1" si="176"/>
        <v/>
      </c>
      <c r="CJ34" s="29" t="str">
        <f t="shared" ca="1" si="177"/>
        <v/>
      </c>
      <c r="CK34" s="29" t="str">
        <f t="shared" ca="1" si="178"/>
        <v/>
      </c>
      <c r="CL34" s="29" t="str">
        <f t="shared" ca="1" si="179"/>
        <v/>
      </c>
      <c r="CM34" s="29" t="str">
        <f t="shared" ca="1" si="180"/>
        <v/>
      </c>
      <c r="CN34" s="29" t="str">
        <f t="shared" ca="1" si="181"/>
        <v/>
      </c>
      <c r="CO34" s="29" t="str">
        <f t="shared" ca="1" si="182"/>
        <v/>
      </c>
      <c r="CP34" s="29" t="str">
        <f t="shared" ca="1" si="183"/>
        <v/>
      </c>
      <c r="CQ34" s="29" t="str">
        <f t="shared" ca="1" si="184"/>
        <v/>
      </c>
      <c r="CR34" s="29" t="str">
        <f t="shared" ca="1" si="185"/>
        <v/>
      </c>
      <c r="CS34" s="29" t="str">
        <f t="shared" ca="1" si="186"/>
        <v/>
      </c>
      <c r="CT34" s="29" t="str">
        <f t="shared" ca="1" si="187"/>
        <v/>
      </c>
      <c r="CU34" s="29" t="str">
        <f t="shared" ca="1" si="188"/>
        <v/>
      </c>
      <c r="CV34" s="29" t="str">
        <f t="shared" ca="1" si="189"/>
        <v/>
      </c>
      <c r="CW34" s="29" t="str">
        <f t="shared" ca="1" si="190"/>
        <v/>
      </c>
      <c r="CX34" s="29" t="str">
        <f t="shared" ca="1" si="191"/>
        <v/>
      </c>
      <c r="CY34" s="29" t="str">
        <f t="shared" ca="1" si="192"/>
        <v/>
      </c>
      <c r="CZ34" s="29" t="str">
        <f t="shared" ca="1" si="193"/>
        <v/>
      </c>
      <c r="DA34" s="29" t="str">
        <f t="shared" ca="1" si="194"/>
        <v/>
      </c>
      <c r="DB34" s="29" t="str">
        <f t="shared" ca="1" si="195"/>
        <v/>
      </c>
      <c r="DC34" s="29" t="str">
        <f t="shared" ca="1" si="196"/>
        <v/>
      </c>
      <c r="DD34" s="29" t="str">
        <f t="shared" ca="1" si="197"/>
        <v/>
      </c>
      <c r="DE34" s="29" t="str">
        <f t="shared" ca="1" si="198"/>
        <v/>
      </c>
      <c r="DF34" s="29" t="str">
        <f t="shared" ca="1" si="199"/>
        <v/>
      </c>
      <c r="DG34" s="29" t="str">
        <f t="shared" ca="1" si="200"/>
        <v/>
      </c>
      <c r="DH34" s="29" t="str">
        <f t="shared" ca="1" si="201"/>
        <v/>
      </c>
      <c r="DI34" s="29" t="str">
        <f t="shared" ca="1" si="202"/>
        <v/>
      </c>
      <c r="DJ34" s="29" t="str">
        <f t="shared" ca="1" si="203"/>
        <v/>
      </c>
      <c r="DK34" s="29" t="str">
        <f t="shared" ca="1" si="204"/>
        <v/>
      </c>
      <c r="DL34" s="29" t="str">
        <f t="shared" ca="1" si="205"/>
        <v/>
      </c>
      <c r="DM34" s="29" t="str">
        <f t="shared" ca="1" si="206"/>
        <v/>
      </c>
      <c r="JD34">
        <f t="shared" si="145"/>
        <v>0</v>
      </c>
      <c r="JE34">
        <f t="shared" si="207"/>
        <v>0</v>
      </c>
      <c r="JF34" t="str">
        <f t="shared" ca="1" si="208"/>
        <v/>
      </c>
      <c r="JG34" t="str">
        <f t="shared" ca="1" si="209"/>
        <v/>
      </c>
      <c r="JH34" t="str">
        <f t="shared" ca="1" si="210"/>
        <v/>
      </c>
      <c r="JI34" t="str">
        <f t="shared" ca="1" si="211"/>
        <v/>
      </c>
    </row>
    <row r="35" spans="3:269" x14ac:dyDescent="0.2">
      <c r="C35" s="9">
        <f t="array" aca="1" ref="C35" ca="1">MIN(IF($L$7=0, 0, IF(INDIRECT($L$6)&gt;0, IF(ROW(INDIRECT($L$6))&gt;C34, ROW(INDIRECT($L$6)), MAXR))))</f>
        <v>9999999</v>
      </c>
      <c r="D35" s="9">
        <f t="shared" ca="1" si="85"/>
        <v>0</v>
      </c>
      <c r="E35" s="9">
        <f t="shared" ca="1" si="151"/>
        <v>0</v>
      </c>
      <c r="F35" s="105" t="str">
        <f t="shared" ca="1" si="152"/>
        <v/>
      </c>
      <c r="G35" s="7">
        <f t="shared" ca="1" si="153"/>
        <v>0</v>
      </c>
      <c r="H35" s="33">
        <f t="shared" ca="1" si="89"/>
        <v>0</v>
      </c>
      <c r="I35" s="33">
        <f t="shared" ca="1" si="89"/>
        <v>0</v>
      </c>
      <c r="J35" s="33">
        <f t="shared" ca="1" si="89"/>
        <v>0</v>
      </c>
      <c r="K35" s="33">
        <f t="shared" ca="1" si="89"/>
        <v>0</v>
      </c>
      <c r="L35" s="33">
        <f t="shared" ca="1" si="89"/>
        <v>0</v>
      </c>
      <c r="M35" s="33">
        <f t="shared" ca="1" si="89"/>
        <v>0</v>
      </c>
      <c r="N35" s="33">
        <f t="shared" ca="1" si="89"/>
        <v>0</v>
      </c>
      <c r="O35" s="33">
        <f t="shared" ca="1" si="89"/>
        <v>0</v>
      </c>
      <c r="P35" s="33">
        <f t="shared" ca="1" si="89"/>
        <v>0</v>
      </c>
      <c r="Q35" s="33">
        <f t="shared" ca="1" si="89"/>
        <v>0</v>
      </c>
      <c r="R35" s="33">
        <f t="shared" ca="1" si="90"/>
        <v>0</v>
      </c>
      <c r="S35" s="33">
        <f t="shared" ca="1" si="90"/>
        <v>0</v>
      </c>
      <c r="T35" s="33">
        <f t="shared" ca="1" si="90"/>
        <v>0</v>
      </c>
      <c r="U35" s="33">
        <f t="shared" ca="1" si="90"/>
        <v>0</v>
      </c>
      <c r="V35" s="33">
        <f t="shared" ca="1" si="90"/>
        <v>0</v>
      </c>
      <c r="W35" s="33">
        <f t="shared" ca="1" si="90"/>
        <v>0</v>
      </c>
      <c r="X35" s="33">
        <f t="shared" ca="1" si="90"/>
        <v>0</v>
      </c>
      <c r="Y35" s="33">
        <f t="shared" ca="1" si="90"/>
        <v>0</v>
      </c>
      <c r="Z35" s="33">
        <f t="shared" ca="1" si="90"/>
        <v>0</v>
      </c>
      <c r="AA35" s="33">
        <f t="shared" ca="1" si="90"/>
        <v>0</v>
      </c>
      <c r="AB35" s="33">
        <f t="shared" ca="1" si="90"/>
        <v>0</v>
      </c>
      <c r="AC35" s="33">
        <f t="shared" ca="1" si="90"/>
        <v>0</v>
      </c>
      <c r="AD35" s="33">
        <f t="shared" ca="1" si="90"/>
        <v>0</v>
      </c>
      <c r="AE35" s="33">
        <f t="shared" ca="1" si="90"/>
        <v>0</v>
      </c>
      <c r="AF35" s="33">
        <f t="shared" ca="1" si="91"/>
        <v>0</v>
      </c>
      <c r="AG35" s="33">
        <f t="shared" ca="1" si="91"/>
        <v>0</v>
      </c>
      <c r="AH35" s="33">
        <f t="shared" ca="1" si="91"/>
        <v>0</v>
      </c>
      <c r="AI35" s="33">
        <f t="shared" ca="1" si="91"/>
        <v>0</v>
      </c>
      <c r="AJ35" s="33">
        <f t="shared" ca="1" si="91"/>
        <v>0</v>
      </c>
      <c r="AK35" s="33">
        <f t="shared" ca="1" si="91"/>
        <v>0</v>
      </c>
      <c r="AL35" s="33">
        <f t="shared" ca="1" si="91"/>
        <v>0</v>
      </c>
      <c r="AM35" s="33">
        <f t="shared" ca="1" si="91"/>
        <v>0</v>
      </c>
      <c r="AN35" s="33">
        <f t="shared" ca="1" si="91"/>
        <v>0</v>
      </c>
      <c r="AO35" s="33">
        <f t="shared" ca="1" si="91"/>
        <v>0</v>
      </c>
      <c r="AP35" s="33">
        <f t="shared" ca="1" si="91"/>
        <v>0</v>
      </c>
      <c r="AQ35" s="33">
        <f t="shared" ca="1" si="91"/>
        <v>0</v>
      </c>
      <c r="AR35" s="33">
        <f t="shared" ca="1" si="91"/>
        <v>0</v>
      </c>
      <c r="AS35" s="33">
        <f t="shared" ca="1" si="91"/>
        <v>0</v>
      </c>
      <c r="AT35" s="33">
        <f t="shared" ca="1" si="91"/>
        <v>0</v>
      </c>
      <c r="AU35" s="33">
        <f t="shared" ca="1" si="92"/>
        <v>0</v>
      </c>
      <c r="AV35" s="33">
        <f t="shared" ca="1" si="92"/>
        <v>0</v>
      </c>
      <c r="AW35" s="33">
        <f t="shared" ca="1" si="92"/>
        <v>0</v>
      </c>
      <c r="AX35" s="33">
        <f t="shared" ca="1" si="92"/>
        <v>0</v>
      </c>
      <c r="AY35" s="33">
        <f t="shared" ca="1" si="92"/>
        <v>0</v>
      </c>
      <c r="AZ35" s="33">
        <f t="shared" ca="1" si="92"/>
        <v>0</v>
      </c>
      <c r="BA35" s="33">
        <f t="shared" ca="1" si="92"/>
        <v>0</v>
      </c>
      <c r="BB35" s="33">
        <f t="shared" ca="1" si="92"/>
        <v>0</v>
      </c>
      <c r="BC35" s="33">
        <f t="shared" ca="1" si="92"/>
        <v>0</v>
      </c>
      <c r="BD35" s="33">
        <f t="shared" ca="1" si="92"/>
        <v>0</v>
      </c>
      <c r="BE35" s="33">
        <f t="shared" ca="1" si="92"/>
        <v>0</v>
      </c>
      <c r="BF35" s="33">
        <f t="shared" ca="1" si="92"/>
        <v>0</v>
      </c>
      <c r="BG35" s="33">
        <f t="shared" ca="1" si="92"/>
        <v>0</v>
      </c>
      <c r="BH35" s="33"/>
      <c r="BJ35" s="148" t="str">
        <f t="shared" ca="1" si="154"/>
        <v/>
      </c>
      <c r="BL35" s="30"/>
      <c r="BN35" s="29" t="str">
        <f t="shared" ca="1" si="155"/>
        <v/>
      </c>
      <c r="BO35" s="29" t="str">
        <f t="shared" ca="1" si="156"/>
        <v/>
      </c>
      <c r="BP35" s="29" t="str">
        <f t="shared" ca="1" si="157"/>
        <v/>
      </c>
      <c r="BQ35" s="29" t="str">
        <f t="shared" ca="1" si="158"/>
        <v/>
      </c>
      <c r="BR35" s="29" t="str">
        <f t="shared" ca="1" si="159"/>
        <v/>
      </c>
      <c r="BS35" s="29" t="str">
        <f t="shared" ca="1" si="160"/>
        <v/>
      </c>
      <c r="BT35" s="29" t="str">
        <f t="shared" ca="1" si="161"/>
        <v/>
      </c>
      <c r="BU35" s="29" t="str">
        <f t="shared" ca="1" si="162"/>
        <v/>
      </c>
      <c r="BV35" s="29" t="str">
        <f t="shared" ca="1" si="163"/>
        <v/>
      </c>
      <c r="BW35" s="29" t="str">
        <f t="shared" ca="1" si="164"/>
        <v/>
      </c>
      <c r="BX35" s="29" t="str">
        <f t="shared" ca="1" si="165"/>
        <v/>
      </c>
      <c r="BY35" s="29" t="str">
        <f t="shared" ca="1" si="166"/>
        <v/>
      </c>
      <c r="BZ35" s="29" t="str">
        <f t="shared" ca="1" si="167"/>
        <v/>
      </c>
      <c r="CA35" s="29" t="str">
        <f t="shared" ca="1" si="168"/>
        <v/>
      </c>
      <c r="CB35" s="29" t="str">
        <f t="shared" ca="1" si="169"/>
        <v/>
      </c>
      <c r="CC35" s="29" t="str">
        <f t="shared" ca="1" si="170"/>
        <v/>
      </c>
      <c r="CD35" s="29" t="str">
        <f t="shared" ca="1" si="171"/>
        <v/>
      </c>
      <c r="CE35" s="29" t="str">
        <f t="shared" ca="1" si="172"/>
        <v/>
      </c>
      <c r="CF35" s="29" t="str">
        <f t="shared" ca="1" si="173"/>
        <v/>
      </c>
      <c r="CG35" s="29" t="str">
        <f t="shared" ca="1" si="174"/>
        <v/>
      </c>
      <c r="CH35" s="29" t="str">
        <f t="shared" ca="1" si="175"/>
        <v/>
      </c>
      <c r="CI35" s="29" t="str">
        <f t="shared" ca="1" si="176"/>
        <v/>
      </c>
      <c r="CJ35" s="29" t="str">
        <f t="shared" ca="1" si="177"/>
        <v/>
      </c>
      <c r="CK35" s="29" t="str">
        <f t="shared" ca="1" si="178"/>
        <v/>
      </c>
      <c r="CL35" s="29" t="str">
        <f t="shared" ca="1" si="179"/>
        <v/>
      </c>
      <c r="CM35" s="29" t="str">
        <f t="shared" ca="1" si="180"/>
        <v/>
      </c>
      <c r="CN35" s="29" t="str">
        <f t="shared" ca="1" si="181"/>
        <v/>
      </c>
      <c r="CO35" s="29" t="str">
        <f t="shared" ca="1" si="182"/>
        <v/>
      </c>
      <c r="CP35" s="29" t="str">
        <f t="shared" ca="1" si="183"/>
        <v/>
      </c>
      <c r="CQ35" s="29" t="str">
        <f t="shared" ca="1" si="184"/>
        <v/>
      </c>
      <c r="CR35" s="29" t="str">
        <f t="shared" ca="1" si="185"/>
        <v/>
      </c>
      <c r="CS35" s="29" t="str">
        <f t="shared" ca="1" si="186"/>
        <v/>
      </c>
      <c r="CT35" s="29" t="str">
        <f t="shared" ca="1" si="187"/>
        <v/>
      </c>
      <c r="CU35" s="29" t="str">
        <f t="shared" ca="1" si="188"/>
        <v/>
      </c>
      <c r="CV35" s="29" t="str">
        <f t="shared" ca="1" si="189"/>
        <v/>
      </c>
      <c r="CW35" s="29" t="str">
        <f t="shared" ca="1" si="190"/>
        <v/>
      </c>
      <c r="CX35" s="29" t="str">
        <f t="shared" ca="1" si="191"/>
        <v/>
      </c>
      <c r="CY35" s="29" t="str">
        <f t="shared" ca="1" si="192"/>
        <v/>
      </c>
      <c r="CZ35" s="29" t="str">
        <f t="shared" ca="1" si="193"/>
        <v/>
      </c>
      <c r="DA35" s="29" t="str">
        <f t="shared" ca="1" si="194"/>
        <v/>
      </c>
      <c r="DB35" s="29" t="str">
        <f t="shared" ca="1" si="195"/>
        <v/>
      </c>
      <c r="DC35" s="29" t="str">
        <f t="shared" ca="1" si="196"/>
        <v/>
      </c>
      <c r="DD35" s="29" t="str">
        <f t="shared" ca="1" si="197"/>
        <v/>
      </c>
      <c r="DE35" s="29" t="str">
        <f t="shared" ca="1" si="198"/>
        <v/>
      </c>
      <c r="DF35" s="29" t="str">
        <f t="shared" ca="1" si="199"/>
        <v/>
      </c>
      <c r="DG35" s="29" t="str">
        <f t="shared" ca="1" si="200"/>
        <v/>
      </c>
      <c r="DH35" s="29" t="str">
        <f t="shared" ca="1" si="201"/>
        <v/>
      </c>
      <c r="DI35" s="29" t="str">
        <f t="shared" ca="1" si="202"/>
        <v/>
      </c>
      <c r="DJ35" s="29" t="str">
        <f t="shared" ca="1" si="203"/>
        <v/>
      </c>
      <c r="DK35" s="29" t="str">
        <f t="shared" ca="1" si="204"/>
        <v/>
      </c>
      <c r="DL35" s="29" t="str">
        <f t="shared" ca="1" si="205"/>
        <v/>
      </c>
      <c r="DM35" s="29" t="str">
        <f t="shared" ca="1" si="206"/>
        <v/>
      </c>
      <c r="JD35">
        <f t="shared" si="145"/>
        <v>0</v>
      </c>
      <c r="JE35">
        <f t="shared" si="207"/>
        <v>0</v>
      </c>
      <c r="JF35" t="str">
        <f t="shared" ca="1" si="208"/>
        <v/>
      </c>
      <c r="JG35" t="str">
        <f t="shared" ca="1" si="209"/>
        <v/>
      </c>
      <c r="JH35" t="str">
        <f t="shared" ca="1" si="210"/>
        <v/>
      </c>
      <c r="JI35" t="str">
        <f t="shared" ca="1" si="211"/>
        <v/>
      </c>
    </row>
    <row r="36" spans="3:269" x14ac:dyDescent="0.2">
      <c r="C36" s="9">
        <f t="array" aca="1" ref="C36" ca="1">MIN(IF($L$7=0, 0, IF(INDIRECT($L$6)&gt;0, IF(ROW(INDIRECT($L$6))&gt;C35, ROW(INDIRECT($L$6)), MAXR))))</f>
        <v>9999999</v>
      </c>
      <c r="D36" s="9">
        <f t="shared" ca="1" si="85"/>
        <v>0</v>
      </c>
      <c r="E36" s="9">
        <f t="shared" ca="1" si="151"/>
        <v>0</v>
      </c>
      <c r="F36" s="105" t="str">
        <f t="shared" ca="1" si="152"/>
        <v/>
      </c>
      <c r="G36" s="7">
        <f t="shared" ca="1" si="153"/>
        <v>0</v>
      </c>
      <c r="H36" s="33">
        <f t="shared" ca="1" si="89"/>
        <v>0</v>
      </c>
      <c r="I36" s="33">
        <f t="shared" ca="1" si="89"/>
        <v>0</v>
      </c>
      <c r="J36" s="33">
        <f t="shared" ca="1" si="89"/>
        <v>0</v>
      </c>
      <c r="K36" s="33">
        <f t="shared" ca="1" si="89"/>
        <v>0</v>
      </c>
      <c r="L36" s="33">
        <f t="shared" ca="1" si="89"/>
        <v>0</v>
      </c>
      <c r="M36" s="33">
        <f t="shared" ca="1" si="89"/>
        <v>0</v>
      </c>
      <c r="N36" s="33">
        <f t="shared" ca="1" si="89"/>
        <v>0</v>
      </c>
      <c r="O36" s="33">
        <f t="shared" ca="1" si="89"/>
        <v>0</v>
      </c>
      <c r="P36" s="33">
        <f t="shared" ca="1" si="89"/>
        <v>0</v>
      </c>
      <c r="Q36" s="33">
        <f t="shared" ca="1" si="89"/>
        <v>0</v>
      </c>
      <c r="R36" s="33">
        <f t="shared" ca="1" si="90"/>
        <v>0</v>
      </c>
      <c r="S36" s="33">
        <f t="shared" ca="1" si="90"/>
        <v>0</v>
      </c>
      <c r="T36" s="33">
        <f t="shared" ca="1" si="90"/>
        <v>0</v>
      </c>
      <c r="U36" s="33">
        <f t="shared" ca="1" si="90"/>
        <v>0</v>
      </c>
      <c r="V36" s="33">
        <f t="shared" ca="1" si="90"/>
        <v>0</v>
      </c>
      <c r="W36" s="33">
        <f t="shared" ca="1" si="90"/>
        <v>0</v>
      </c>
      <c r="X36" s="33">
        <f t="shared" ca="1" si="90"/>
        <v>0</v>
      </c>
      <c r="Y36" s="33">
        <f t="shared" ca="1" si="90"/>
        <v>0</v>
      </c>
      <c r="Z36" s="33">
        <f t="shared" ca="1" si="90"/>
        <v>0</v>
      </c>
      <c r="AA36" s="33">
        <f t="shared" ca="1" si="90"/>
        <v>0</v>
      </c>
      <c r="AB36" s="33">
        <f t="shared" ca="1" si="90"/>
        <v>0</v>
      </c>
      <c r="AC36" s="33">
        <f t="shared" ca="1" si="90"/>
        <v>0</v>
      </c>
      <c r="AD36" s="33">
        <f t="shared" ca="1" si="90"/>
        <v>0</v>
      </c>
      <c r="AE36" s="33">
        <f t="shared" ca="1" si="90"/>
        <v>0</v>
      </c>
      <c r="AF36" s="33">
        <f t="shared" ca="1" si="91"/>
        <v>0</v>
      </c>
      <c r="AG36" s="33">
        <f t="shared" ca="1" si="91"/>
        <v>0</v>
      </c>
      <c r="AH36" s="33">
        <f t="shared" ca="1" si="91"/>
        <v>0</v>
      </c>
      <c r="AI36" s="33">
        <f t="shared" ca="1" si="91"/>
        <v>0</v>
      </c>
      <c r="AJ36" s="33">
        <f t="shared" ca="1" si="91"/>
        <v>0</v>
      </c>
      <c r="AK36" s="33">
        <f t="shared" ca="1" si="91"/>
        <v>0</v>
      </c>
      <c r="AL36" s="33">
        <f t="shared" ca="1" si="91"/>
        <v>0</v>
      </c>
      <c r="AM36" s="33">
        <f t="shared" ca="1" si="91"/>
        <v>0</v>
      </c>
      <c r="AN36" s="33">
        <f t="shared" ca="1" si="91"/>
        <v>0</v>
      </c>
      <c r="AO36" s="33">
        <f t="shared" ca="1" si="91"/>
        <v>0</v>
      </c>
      <c r="AP36" s="33">
        <f t="shared" ca="1" si="91"/>
        <v>0</v>
      </c>
      <c r="AQ36" s="33">
        <f t="shared" ca="1" si="91"/>
        <v>0</v>
      </c>
      <c r="AR36" s="33">
        <f t="shared" ca="1" si="91"/>
        <v>0</v>
      </c>
      <c r="AS36" s="33">
        <f t="shared" ca="1" si="91"/>
        <v>0</v>
      </c>
      <c r="AT36" s="33">
        <f t="shared" ca="1" si="91"/>
        <v>0</v>
      </c>
      <c r="AU36" s="33">
        <f t="shared" ca="1" si="92"/>
        <v>0</v>
      </c>
      <c r="AV36" s="33">
        <f t="shared" ca="1" si="92"/>
        <v>0</v>
      </c>
      <c r="AW36" s="33">
        <f t="shared" ca="1" si="92"/>
        <v>0</v>
      </c>
      <c r="AX36" s="33">
        <f t="shared" ca="1" si="92"/>
        <v>0</v>
      </c>
      <c r="AY36" s="33">
        <f t="shared" ca="1" si="92"/>
        <v>0</v>
      </c>
      <c r="AZ36" s="33">
        <f t="shared" ca="1" si="92"/>
        <v>0</v>
      </c>
      <c r="BA36" s="33">
        <f t="shared" ca="1" si="92"/>
        <v>0</v>
      </c>
      <c r="BB36" s="33">
        <f t="shared" ca="1" si="92"/>
        <v>0</v>
      </c>
      <c r="BC36" s="33">
        <f t="shared" ca="1" si="92"/>
        <v>0</v>
      </c>
      <c r="BD36" s="33">
        <f t="shared" ca="1" si="92"/>
        <v>0</v>
      </c>
      <c r="BE36" s="33">
        <f t="shared" ca="1" si="92"/>
        <v>0</v>
      </c>
      <c r="BF36" s="33">
        <f t="shared" ca="1" si="92"/>
        <v>0</v>
      </c>
      <c r="BG36" s="33">
        <f t="shared" ca="1" si="92"/>
        <v>0</v>
      </c>
      <c r="BH36" s="33"/>
      <c r="BJ36" s="148" t="str">
        <f t="shared" ca="1" si="154"/>
        <v/>
      </c>
      <c r="BL36" s="30"/>
      <c r="BN36" s="29" t="str">
        <f t="shared" ca="1" si="155"/>
        <v/>
      </c>
      <c r="BO36" s="29" t="str">
        <f t="shared" ca="1" si="156"/>
        <v/>
      </c>
      <c r="BP36" s="29" t="str">
        <f t="shared" ca="1" si="157"/>
        <v/>
      </c>
      <c r="BQ36" s="29" t="str">
        <f t="shared" ca="1" si="158"/>
        <v/>
      </c>
      <c r="BR36" s="29" t="str">
        <f t="shared" ca="1" si="159"/>
        <v/>
      </c>
      <c r="BS36" s="29" t="str">
        <f t="shared" ca="1" si="160"/>
        <v/>
      </c>
      <c r="BT36" s="29" t="str">
        <f t="shared" ca="1" si="161"/>
        <v/>
      </c>
      <c r="BU36" s="29" t="str">
        <f t="shared" ca="1" si="162"/>
        <v/>
      </c>
      <c r="BV36" s="29" t="str">
        <f t="shared" ca="1" si="163"/>
        <v/>
      </c>
      <c r="BW36" s="29" t="str">
        <f t="shared" ca="1" si="164"/>
        <v/>
      </c>
      <c r="BX36" s="29" t="str">
        <f t="shared" ca="1" si="165"/>
        <v/>
      </c>
      <c r="BY36" s="29" t="str">
        <f t="shared" ca="1" si="166"/>
        <v/>
      </c>
      <c r="BZ36" s="29" t="str">
        <f t="shared" ca="1" si="167"/>
        <v/>
      </c>
      <c r="CA36" s="29" t="str">
        <f t="shared" ca="1" si="168"/>
        <v/>
      </c>
      <c r="CB36" s="29" t="str">
        <f t="shared" ca="1" si="169"/>
        <v/>
      </c>
      <c r="CC36" s="29" t="str">
        <f t="shared" ca="1" si="170"/>
        <v/>
      </c>
      <c r="CD36" s="29" t="str">
        <f t="shared" ca="1" si="171"/>
        <v/>
      </c>
      <c r="CE36" s="29" t="str">
        <f t="shared" ca="1" si="172"/>
        <v/>
      </c>
      <c r="CF36" s="29" t="str">
        <f t="shared" ca="1" si="173"/>
        <v/>
      </c>
      <c r="CG36" s="29" t="str">
        <f t="shared" ca="1" si="174"/>
        <v/>
      </c>
      <c r="CH36" s="29" t="str">
        <f t="shared" ca="1" si="175"/>
        <v/>
      </c>
      <c r="CI36" s="29" t="str">
        <f t="shared" ca="1" si="176"/>
        <v/>
      </c>
      <c r="CJ36" s="29" t="str">
        <f t="shared" ca="1" si="177"/>
        <v/>
      </c>
      <c r="CK36" s="29" t="str">
        <f t="shared" ca="1" si="178"/>
        <v/>
      </c>
      <c r="CL36" s="29" t="str">
        <f t="shared" ca="1" si="179"/>
        <v/>
      </c>
      <c r="CM36" s="29" t="str">
        <f t="shared" ca="1" si="180"/>
        <v/>
      </c>
      <c r="CN36" s="29" t="str">
        <f t="shared" ca="1" si="181"/>
        <v/>
      </c>
      <c r="CO36" s="29" t="str">
        <f t="shared" ca="1" si="182"/>
        <v/>
      </c>
      <c r="CP36" s="29" t="str">
        <f t="shared" ca="1" si="183"/>
        <v/>
      </c>
      <c r="CQ36" s="29" t="str">
        <f t="shared" ca="1" si="184"/>
        <v/>
      </c>
      <c r="CR36" s="29" t="str">
        <f t="shared" ca="1" si="185"/>
        <v/>
      </c>
      <c r="CS36" s="29" t="str">
        <f t="shared" ca="1" si="186"/>
        <v/>
      </c>
      <c r="CT36" s="29" t="str">
        <f t="shared" ca="1" si="187"/>
        <v/>
      </c>
      <c r="CU36" s="29" t="str">
        <f t="shared" ca="1" si="188"/>
        <v/>
      </c>
      <c r="CV36" s="29" t="str">
        <f t="shared" ca="1" si="189"/>
        <v/>
      </c>
      <c r="CW36" s="29" t="str">
        <f t="shared" ca="1" si="190"/>
        <v/>
      </c>
      <c r="CX36" s="29" t="str">
        <f t="shared" ca="1" si="191"/>
        <v/>
      </c>
      <c r="CY36" s="29" t="str">
        <f t="shared" ca="1" si="192"/>
        <v/>
      </c>
      <c r="CZ36" s="29" t="str">
        <f t="shared" ca="1" si="193"/>
        <v/>
      </c>
      <c r="DA36" s="29" t="str">
        <f t="shared" ca="1" si="194"/>
        <v/>
      </c>
      <c r="DB36" s="29" t="str">
        <f t="shared" ca="1" si="195"/>
        <v/>
      </c>
      <c r="DC36" s="29" t="str">
        <f t="shared" ca="1" si="196"/>
        <v/>
      </c>
      <c r="DD36" s="29" t="str">
        <f t="shared" ca="1" si="197"/>
        <v/>
      </c>
      <c r="DE36" s="29" t="str">
        <f t="shared" ca="1" si="198"/>
        <v/>
      </c>
      <c r="DF36" s="29" t="str">
        <f t="shared" ca="1" si="199"/>
        <v/>
      </c>
      <c r="DG36" s="29" t="str">
        <f t="shared" ca="1" si="200"/>
        <v/>
      </c>
      <c r="DH36" s="29" t="str">
        <f t="shared" ca="1" si="201"/>
        <v/>
      </c>
      <c r="DI36" s="29" t="str">
        <f t="shared" ca="1" si="202"/>
        <v/>
      </c>
      <c r="DJ36" s="29" t="str">
        <f t="shared" ca="1" si="203"/>
        <v/>
      </c>
      <c r="DK36" s="29" t="str">
        <f t="shared" ca="1" si="204"/>
        <v/>
      </c>
      <c r="DL36" s="29" t="str">
        <f t="shared" ca="1" si="205"/>
        <v/>
      </c>
      <c r="DM36" s="29" t="str">
        <f t="shared" ca="1" si="206"/>
        <v/>
      </c>
      <c r="JD36">
        <f t="shared" si="145"/>
        <v>0</v>
      </c>
      <c r="JE36">
        <f t="shared" si="207"/>
        <v>0</v>
      </c>
      <c r="JF36" t="str">
        <f t="shared" ca="1" si="208"/>
        <v/>
      </c>
      <c r="JG36" t="str">
        <f t="shared" ca="1" si="209"/>
        <v/>
      </c>
      <c r="JH36" t="str">
        <f t="shared" ca="1" si="210"/>
        <v/>
      </c>
      <c r="JI36" t="str">
        <f t="shared" ca="1" si="211"/>
        <v/>
      </c>
    </row>
    <row r="37" spans="3:269" x14ac:dyDescent="0.2">
      <c r="C37" s="9">
        <f t="array" aca="1" ref="C37" ca="1">MIN(IF($L$7=0, 0, IF(INDIRECT($L$6)&gt;0, IF(ROW(INDIRECT($L$6))&gt;C36, ROW(INDIRECT($L$6)), MAXR))))</f>
        <v>9999999</v>
      </c>
      <c r="D37" s="9">
        <f t="shared" ca="1" si="85"/>
        <v>0</v>
      </c>
      <c r="E37" s="9">
        <f t="shared" ca="1" si="151"/>
        <v>0</v>
      </c>
      <c r="F37" s="105" t="str">
        <f t="shared" ca="1" si="152"/>
        <v/>
      </c>
      <c r="G37" s="7">
        <f t="shared" ca="1" si="153"/>
        <v>0</v>
      </c>
      <c r="H37" s="33">
        <f t="shared" ca="1" si="89"/>
        <v>0</v>
      </c>
      <c r="I37" s="33">
        <f t="shared" ca="1" si="89"/>
        <v>0</v>
      </c>
      <c r="J37" s="33">
        <f t="shared" ca="1" si="89"/>
        <v>0</v>
      </c>
      <c r="K37" s="33">
        <f t="shared" ca="1" si="89"/>
        <v>0</v>
      </c>
      <c r="L37" s="33">
        <f t="shared" ca="1" si="89"/>
        <v>0</v>
      </c>
      <c r="M37" s="33">
        <f t="shared" ca="1" si="89"/>
        <v>0</v>
      </c>
      <c r="N37" s="33">
        <f t="shared" ca="1" si="89"/>
        <v>0</v>
      </c>
      <c r="O37" s="33">
        <f t="shared" ca="1" si="89"/>
        <v>0</v>
      </c>
      <c r="P37" s="33">
        <f t="shared" ca="1" si="89"/>
        <v>0</v>
      </c>
      <c r="Q37" s="33">
        <f t="shared" ca="1" si="89"/>
        <v>0</v>
      </c>
      <c r="R37" s="33">
        <f t="shared" ca="1" si="90"/>
        <v>0</v>
      </c>
      <c r="S37" s="33">
        <f t="shared" ca="1" si="90"/>
        <v>0</v>
      </c>
      <c r="T37" s="33">
        <f t="shared" ca="1" si="90"/>
        <v>0</v>
      </c>
      <c r="U37" s="33">
        <f t="shared" ca="1" si="90"/>
        <v>0</v>
      </c>
      <c r="V37" s="33">
        <f t="shared" ca="1" si="90"/>
        <v>0</v>
      </c>
      <c r="W37" s="33">
        <f t="shared" ca="1" si="90"/>
        <v>0</v>
      </c>
      <c r="X37" s="33">
        <f t="shared" ca="1" si="90"/>
        <v>0</v>
      </c>
      <c r="Y37" s="33">
        <f t="shared" ca="1" si="90"/>
        <v>0</v>
      </c>
      <c r="Z37" s="33">
        <f t="shared" ca="1" si="90"/>
        <v>0</v>
      </c>
      <c r="AA37" s="33">
        <f t="shared" ca="1" si="90"/>
        <v>0</v>
      </c>
      <c r="AB37" s="33">
        <f t="shared" ca="1" si="90"/>
        <v>0</v>
      </c>
      <c r="AC37" s="33">
        <f t="shared" ca="1" si="90"/>
        <v>0</v>
      </c>
      <c r="AD37" s="33">
        <f t="shared" ca="1" si="90"/>
        <v>0</v>
      </c>
      <c r="AE37" s="33">
        <f t="shared" ca="1" si="90"/>
        <v>0</v>
      </c>
      <c r="AF37" s="33">
        <f t="shared" ca="1" si="91"/>
        <v>0</v>
      </c>
      <c r="AG37" s="33">
        <f t="shared" ca="1" si="91"/>
        <v>0</v>
      </c>
      <c r="AH37" s="33">
        <f t="shared" ca="1" si="91"/>
        <v>0</v>
      </c>
      <c r="AI37" s="33">
        <f t="shared" ca="1" si="91"/>
        <v>0</v>
      </c>
      <c r="AJ37" s="33">
        <f t="shared" ca="1" si="91"/>
        <v>0</v>
      </c>
      <c r="AK37" s="33">
        <f t="shared" ca="1" si="91"/>
        <v>0</v>
      </c>
      <c r="AL37" s="33">
        <f t="shared" ca="1" si="91"/>
        <v>0</v>
      </c>
      <c r="AM37" s="33">
        <f t="shared" ca="1" si="91"/>
        <v>0</v>
      </c>
      <c r="AN37" s="33">
        <f t="shared" ca="1" si="91"/>
        <v>0</v>
      </c>
      <c r="AO37" s="33">
        <f t="shared" ca="1" si="91"/>
        <v>0</v>
      </c>
      <c r="AP37" s="33">
        <f t="shared" ca="1" si="91"/>
        <v>0</v>
      </c>
      <c r="AQ37" s="33">
        <f t="shared" ca="1" si="91"/>
        <v>0</v>
      </c>
      <c r="AR37" s="33">
        <f t="shared" ca="1" si="91"/>
        <v>0</v>
      </c>
      <c r="AS37" s="33">
        <f t="shared" ca="1" si="91"/>
        <v>0</v>
      </c>
      <c r="AT37" s="33">
        <f t="shared" ca="1" si="91"/>
        <v>0</v>
      </c>
      <c r="AU37" s="33">
        <f t="shared" ca="1" si="92"/>
        <v>0</v>
      </c>
      <c r="AV37" s="33">
        <f t="shared" ca="1" si="92"/>
        <v>0</v>
      </c>
      <c r="AW37" s="33">
        <f t="shared" ca="1" si="92"/>
        <v>0</v>
      </c>
      <c r="AX37" s="33">
        <f t="shared" ca="1" si="92"/>
        <v>0</v>
      </c>
      <c r="AY37" s="33">
        <f t="shared" ca="1" si="92"/>
        <v>0</v>
      </c>
      <c r="AZ37" s="33">
        <f t="shared" ca="1" si="92"/>
        <v>0</v>
      </c>
      <c r="BA37" s="33">
        <f t="shared" ca="1" si="92"/>
        <v>0</v>
      </c>
      <c r="BB37" s="33">
        <f t="shared" ca="1" si="92"/>
        <v>0</v>
      </c>
      <c r="BC37" s="33">
        <f t="shared" ca="1" si="92"/>
        <v>0</v>
      </c>
      <c r="BD37" s="33">
        <f t="shared" ca="1" si="92"/>
        <v>0</v>
      </c>
      <c r="BE37" s="33">
        <f t="shared" ca="1" si="92"/>
        <v>0</v>
      </c>
      <c r="BF37" s="33">
        <f t="shared" ca="1" si="92"/>
        <v>0</v>
      </c>
      <c r="BG37" s="33">
        <f t="shared" ca="1" si="92"/>
        <v>0</v>
      </c>
      <c r="BH37" s="33"/>
      <c r="BJ37" s="148" t="str">
        <f t="shared" ca="1" si="154"/>
        <v/>
      </c>
      <c r="BL37" s="30"/>
      <c r="BN37" s="29" t="str">
        <f t="shared" ca="1" si="155"/>
        <v/>
      </c>
      <c r="BO37" s="29" t="str">
        <f t="shared" ca="1" si="156"/>
        <v/>
      </c>
      <c r="BP37" s="29" t="str">
        <f t="shared" ca="1" si="157"/>
        <v/>
      </c>
      <c r="BQ37" s="29" t="str">
        <f t="shared" ca="1" si="158"/>
        <v/>
      </c>
      <c r="BR37" s="29" t="str">
        <f t="shared" ca="1" si="159"/>
        <v/>
      </c>
      <c r="BS37" s="29" t="str">
        <f t="shared" ca="1" si="160"/>
        <v/>
      </c>
      <c r="BT37" s="29" t="str">
        <f t="shared" ca="1" si="161"/>
        <v/>
      </c>
      <c r="BU37" s="29" t="str">
        <f t="shared" ca="1" si="162"/>
        <v/>
      </c>
      <c r="BV37" s="29" t="str">
        <f t="shared" ca="1" si="163"/>
        <v/>
      </c>
      <c r="BW37" s="29" t="str">
        <f t="shared" ca="1" si="164"/>
        <v/>
      </c>
      <c r="BX37" s="29" t="str">
        <f t="shared" ca="1" si="165"/>
        <v/>
      </c>
      <c r="BY37" s="29" t="str">
        <f t="shared" ca="1" si="166"/>
        <v/>
      </c>
      <c r="BZ37" s="29" t="str">
        <f t="shared" ca="1" si="167"/>
        <v/>
      </c>
      <c r="CA37" s="29" t="str">
        <f t="shared" ca="1" si="168"/>
        <v/>
      </c>
      <c r="CB37" s="29" t="str">
        <f t="shared" ca="1" si="169"/>
        <v/>
      </c>
      <c r="CC37" s="29" t="str">
        <f t="shared" ca="1" si="170"/>
        <v/>
      </c>
      <c r="CD37" s="29" t="str">
        <f t="shared" ca="1" si="171"/>
        <v/>
      </c>
      <c r="CE37" s="29" t="str">
        <f t="shared" ca="1" si="172"/>
        <v/>
      </c>
      <c r="CF37" s="29" t="str">
        <f t="shared" ca="1" si="173"/>
        <v/>
      </c>
      <c r="CG37" s="29" t="str">
        <f t="shared" ca="1" si="174"/>
        <v/>
      </c>
      <c r="CH37" s="29" t="str">
        <f t="shared" ca="1" si="175"/>
        <v/>
      </c>
      <c r="CI37" s="29" t="str">
        <f t="shared" ca="1" si="176"/>
        <v/>
      </c>
      <c r="CJ37" s="29" t="str">
        <f t="shared" ca="1" si="177"/>
        <v/>
      </c>
      <c r="CK37" s="29" t="str">
        <f t="shared" ca="1" si="178"/>
        <v/>
      </c>
      <c r="CL37" s="29" t="str">
        <f t="shared" ca="1" si="179"/>
        <v/>
      </c>
      <c r="CM37" s="29" t="str">
        <f t="shared" ca="1" si="180"/>
        <v/>
      </c>
      <c r="CN37" s="29" t="str">
        <f t="shared" ca="1" si="181"/>
        <v/>
      </c>
      <c r="CO37" s="29" t="str">
        <f t="shared" ca="1" si="182"/>
        <v/>
      </c>
      <c r="CP37" s="29" t="str">
        <f t="shared" ca="1" si="183"/>
        <v/>
      </c>
      <c r="CQ37" s="29" t="str">
        <f t="shared" ca="1" si="184"/>
        <v/>
      </c>
      <c r="CR37" s="29" t="str">
        <f t="shared" ca="1" si="185"/>
        <v/>
      </c>
      <c r="CS37" s="29" t="str">
        <f t="shared" ca="1" si="186"/>
        <v/>
      </c>
      <c r="CT37" s="29" t="str">
        <f t="shared" ca="1" si="187"/>
        <v/>
      </c>
      <c r="CU37" s="29" t="str">
        <f t="shared" ca="1" si="188"/>
        <v/>
      </c>
      <c r="CV37" s="29" t="str">
        <f t="shared" ca="1" si="189"/>
        <v/>
      </c>
      <c r="CW37" s="29" t="str">
        <f t="shared" ca="1" si="190"/>
        <v/>
      </c>
      <c r="CX37" s="29" t="str">
        <f t="shared" ca="1" si="191"/>
        <v/>
      </c>
      <c r="CY37" s="29" t="str">
        <f t="shared" ca="1" si="192"/>
        <v/>
      </c>
      <c r="CZ37" s="29" t="str">
        <f t="shared" ca="1" si="193"/>
        <v/>
      </c>
      <c r="DA37" s="29" t="str">
        <f t="shared" ca="1" si="194"/>
        <v/>
      </c>
      <c r="DB37" s="29" t="str">
        <f t="shared" ca="1" si="195"/>
        <v/>
      </c>
      <c r="DC37" s="29" t="str">
        <f t="shared" ca="1" si="196"/>
        <v/>
      </c>
      <c r="DD37" s="29" t="str">
        <f t="shared" ca="1" si="197"/>
        <v/>
      </c>
      <c r="DE37" s="29" t="str">
        <f t="shared" ca="1" si="198"/>
        <v/>
      </c>
      <c r="DF37" s="29" t="str">
        <f t="shared" ca="1" si="199"/>
        <v/>
      </c>
      <c r="DG37" s="29" t="str">
        <f t="shared" ca="1" si="200"/>
        <v/>
      </c>
      <c r="DH37" s="29" t="str">
        <f t="shared" ca="1" si="201"/>
        <v/>
      </c>
      <c r="DI37" s="29" t="str">
        <f t="shared" ca="1" si="202"/>
        <v/>
      </c>
      <c r="DJ37" s="29" t="str">
        <f t="shared" ca="1" si="203"/>
        <v/>
      </c>
      <c r="DK37" s="29" t="str">
        <f t="shared" ca="1" si="204"/>
        <v/>
      </c>
      <c r="DL37" s="29" t="str">
        <f t="shared" ca="1" si="205"/>
        <v/>
      </c>
      <c r="DM37" s="29" t="str">
        <f t="shared" ca="1" si="206"/>
        <v/>
      </c>
      <c r="JD37">
        <f t="shared" si="145"/>
        <v>0</v>
      </c>
      <c r="JE37">
        <f t="shared" si="207"/>
        <v>0</v>
      </c>
      <c r="JF37" t="str">
        <f t="shared" ca="1" si="208"/>
        <v/>
      </c>
      <c r="JG37" t="str">
        <f t="shared" ca="1" si="209"/>
        <v/>
      </c>
      <c r="JH37" t="str">
        <f t="shared" ca="1" si="210"/>
        <v/>
      </c>
      <c r="JI37" t="str">
        <f t="shared" ca="1" si="211"/>
        <v/>
      </c>
    </row>
    <row r="38" spans="3:269" x14ac:dyDescent="0.2">
      <c r="C38" s="9">
        <f t="array" aca="1" ref="C38" ca="1">MIN(IF($L$7=0, 0, IF(INDIRECT($L$6)&gt;0, IF(ROW(INDIRECT($L$6))&gt;C37, ROW(INDIRECT($L$6)), MAXR))))</f>
        <v>9999999</v>
      </c>
      <c r="D38" s="9">
        <f t="shared" ca="1" si="85"/>
        <v>0</v>
      </c>
      <c r="E38" s="9">
        <f t="shared" ca="1" si="151"/>
        <v>0</v>
      </c>
      <c r="F38" s="105" t="str">
        <f t="shared" ca="1" si="152"/>
        <v/>
      </c>
      <c r="G38" s="7">
        <f t="shared" ca="1" si="153"/>
        <v>0</v>
      </c>
      <c r="H38" s="33">
        <f t="shared" ca="1" si="89"/>
        <v>0</v>
      </c>
      <c r="I38" s="33">
        <f t="shared" ca="1" si="89"/>
        <v>0</v>
      </c>
      <c r="J38" s="33">
        <f t="shared" ca="1" si="89"/>
        <v>0</v>
      </c>
      <c r="K38" s="33">
        <f t="shared" ca="1" si="89"/>
        <v>0</v>
      </c>
      <c r="L38" s="33">
        <f t="shared" ca="1" si="89"/>
        <v>0</v>
      </c>
      <c r="M38" s="33">
        <f t="shared" ca="1" si="89"/>
        <v>0</v>
      </c>
      <c r="N38" s="33">
        <f t="shared" ca="1" si="89"/>
        <v>0</v>
      </c>
      <c r="O38" s="33">
        <f t="shared" ca="1" si="89"/>
        <v>0</v>
      </c>
      <c r="P38" s="33">
        <f t="shared" ca="1" si="89"/>
        <v>0</v>
      </c>
      <c r="Q38" s="33">
        <f t="shared" ca="1" si="89"/>
        <v>0</v>
      </c>
      <c r="R38" s="33">
        <f t="shared" ca="1" si="90"/>
        <v>0</v>
      </c>
      <c r="S38" s="33">
        <f t="shared" ca="1" si="90"/>
        <v>0</v>
      </c>
      <c r="T38" s="33">
        <f t="shared" ca="1" si="90"/>
        <v>0</v>
      </c>
      <c r="U38" s="33">
        <f t="shared" ca="1" si="90"/>
        <v>0</v>
      </c>
      <c r="V38" s="33">
        <f t="shared" ca="1" si="90"/>
        <v>0</v>
      </c>
      <c r="W38" s="33">
        <f t="shared" ca="1" si="90"/>
        <v>0</v>
      </c>
      <c r="X38" s="33">
        <f t="shared" ca="1" si="90"/>
        <v>0</v>
      </c>
      <c r="Y38" s="33">
        <f t="shared" ca="1" si="90"/>
        <v>0</v>
      </c>
      <c r="Z38" s="33">
        <f t="shared" ca="1" si="90"/>
        <v>0</v>
      </c>
      <c r="AA38" s="33">
        <f t="shared" ca="1" si="90"/>
        <v>0</v>
      </c>
      <c r="AB38" s="33">
        <f t="shared" ca="1" si="90"/>
        <v>0</v>
      </c>
      <c r="AC38" s="33">
        <f t="shared" ca="1" si="90"/>
        <v>0</v>
      </c>
      <c r="AD38" s="33">
        <f t="shared" ca="1" si="90"/>
        <v>0</v>
      </c>
      <c r="AE38" s="33">
        <f t="shared" ca="1" si="90"/>
        <v>0</v>
      </c>
      <c r="AF38" s="33">
        <f t="shared" ca="1" si="91"/>
        <v>0</v>
      </c>
      <c r="AG38" s="33">
        <f t="shared" ca="1" si="91"/>
        <v>0</v>
      </c>
      <c r="AH38" s="33">
        <f t="shared" ca="1" si="91"/>
        <v>0</v>
      </c>
      <c r="AI38" s="33">
        <f t="shared" ca="1" si="91"/>
        <v>0</v>
      </c>
      <c r="AJ38" s="33">
        <f t="shared" ca="1" si="91"/>
        <v>0</v>
      </c>
      <c r="AK38" s="33">
        <f t="shared" ca="1" si="91"/>
        <v>0</v>
      </c>
      <c r="AL38" s="33">
        <f t="shared" ca="1" si="91"/>
        <v>0</v>
      </c>
      <c r="AM38" s="33">
        <f t="shared" ca="1" si="91"/>
        <v>0</v>
      </c>
      <c r="AN38" s="33">
        <f t="shared" ca="1" si="91"/>
        <v>0</v>
      </c>
      <c r="AO38" s="33">
        <f t="shared" ca="1" si="91"/>
        <v>0</v>
      </c>
      <c r="AP38" s="33">
        <f t="shared" ca="1" si="91"/>
        <v>0</v>
      </c>
      <c r="AQ38" s="33">
        <f t="shared" ca="1" si="91"/>
        <v>0</v>
      </c>
      <c r="AR38" s="33">
        <f t="shared" ca="1" si="91"/>
        <v>0</v>
      </c>
      <c r="AS38" s="33">
        <f t="shared" ca="1" si="91"/>
        <v>0</v>
      </c>
      <c r="AT38" s="33">
        <f t="shared" ca="1" si="91"/>
        <v>0</v>
      </c>
      <c r="AU38" s="33">
        <f t="shared" ca="1" si="92"/>
        <v>0</v>
      </c>
      <c r="AV38" s="33">
        <f t="shared" ca="1" si="92"/>
        <v>0</v>
      </c>
      <c r="AW38" s="33">
        <f t="shared" ca="1" si="92"/>
        <v>0</v>
      </c>
      <c r="AX38" s="33">
        <f t="shared" ca="1" si="92"/>
        <v>0</v>
      </c>
      <c r="AY38" s="33">
        <f t="shared" ca="1" si="92"/>
        <v>0</v>
      </c>
      <c r="AZ38" s="33">
        <f t="shared" ca="1" si="92"/>
        <v>0</v>
      </c>
      <c r="BA38" s="33">
        <f t="shared" ca="1" si="92"/>
        <v>0</v>
      </c>
      <c r="BB38" s="33">
        <f t="shared" ca="1" si="92"/>
        <v>0</v>
      </c>
      <c r="BC38" s="33">
        <f t="shared" ca="1" si="92"/>
        <v>0</v>
      </c>
      <c r="BD38" s="33">
        <f t="shared" ca="1" si="92"/>
        <v>0</v>
      </c>
      <c r="BE38" s="33">
        <f t="shared" ca="1" si="92"/>
        <v>0</v>
      </c>
      <c r="BF38" s="33">
        <f t="shared" ca="1" si="92"/>
        <v>0</v>
      </c>
      <c r="BG38" s="33">
        <f t="shared" ca="1" si="92"/>
        <v>0</v>
      </c>
      <c r="BH38" s="33"/>
      <c r="BJ38" s="148" t="str">
        <f t="shared" ca="1" si="154"/>
        <v/>
      </c>
      <c r="BL38" s="30"/>
      <c r="BN38" s="29" t="str">
        <f t="shared" ca="1" si="155"/>
        <v/>
      </c>
      <c r="BO38" s="29" t="str">
        <f t="shared" ca="1" si="156"/>
        <v/>
      </c>
      <c r="BP38" s="29" t="str">
        <f t="shared" ca="1" si="157"/>
        <v/>
      </c>
      <c r="BQ38" s="29" t="str">
        <f t="shared" ca="1" si="158"/>
        <v/>
      </c>
      <c r="BR38" s="29" t="str">
        <f t="shared" ca="1" si="159"/>
        <v/>
      </c>
      <c r="BS38" s="29" t="str">
        <f t="shared" ca="1" si="160"/>
        <v/>
      </c>
      <c r="BT38" s="29" t="str">
        <f t="shared" ca="1" si="161"/>
        <v/>
      </c>
      <c r="BU38" s="29" t="str">
        <f t="shared" ca="1" si="162"/>
        <v/>
      </c>
      <c r="BV38" s="29" t="str">
        <f t="shared" ca="1" si="163"/>
        <v/>
      </c>
      <c r="BW38" s="29" t="str">
        <f t="shared" ca="1" si="164"/>
        <v/>
      </c>
      <c r="BX38" s="29" t="str">
        <f t="shared" ca="1" si="165"/>
        <v/>
      </c>
      <c r="BY38" s="29" t="str">
        <f t="shared" ca="1" si="166"/>
        <v/>
      </c>
      <c r="BZ38" s="29" t="str">
        <f t="shared" ca="1" si="167"/>
        <v/>
      </c>
      <c r="CA38" s="29" t="str">
        <f t="shared" ca="1" si="168"/>
        <v/>
      </c>
      <c r="CB38" s="29" t="str">
        <f t="shared" ca="1" si="169"/>
        <v/>
      </c>
      <c r="CC38" s="29" t="str">
        <f t="shared" ca="1" si="170"/>
        <v/>
      </c>
      <c r="CD38" s="29" t="str">
        <f t="shared" ca="1" si="171"/>
        <v/>
      </c>
      <c r="CE38" s="29" t="str">
        <f t="shared" ca="1" si="172"/>
        <v/>
      </c>
      <c r="CF38" s="29" t="str">
        <f t="shared" ca="1" si="173"/>
        <v/>
      </c>
      <c r="CG38" s="29" t="str">
        <f t="shared" ca="1" si="174"/>
        <v/>
      </c>
      <c r="CH38" s="29" t="str">
        <f t="shared" ca="1" si="175"/>
        <v/>
      </c>
      <c r="CI38" s="29" t="str">
        <f t="shared" ca="1" si="176"/>
        <v/>
      </c>
      <c r="CJ38" s="29" t="str">
        <f t="shared" ca="1" si="177"/>
        <v/>
      </c>
      <c r="CK38" s="29" t="str">
        <f t="shared" ca="1" si="178"/>
        <v/>
      </c>
      <c r="CL38" s="29" t="str">
        <f t="shared" ca="1" si="179"/>
        <v/>
      </c>
      <c r="CM38" s="29" t="str">
        <f t="shared" ca="1" si="180"/>
        <v/>
      </c>
      <c r="CN38" s="29" t="str">
        <f t="shared" ca="1" si="181"/>
        <v/>
      </c>
      <c r="CO38" s="29" t="str">
        <f t="shared" ca="1" si="182"/>
        <v/>
      </c>
      <c r="CP38" s="29" t="str">
        <f t="shared" ca="1" si="183"/>
        <v/>
      </c>
      <c r="CQ38" s="29" t="str">
        <f t="shared" ca="1" si="184"/>
        <v/>
      </c>
      <c r="CR38" s="29" t="str">
        <f t="shared" ca="1" si="185"/>
        <v/>
      </c>
      <c r="CS38" s="29" t="str">
        <f t="shared" ca="1" si="186"/>
        <v/>
      </c>
      <c r="CT38" s="29" t="str">
        <f t="shared" ca="1" si="187"/>
        <v/>
      </c>
      <c r="CU38" s="29" t="str">
        <f t="shared" ca="1" si="188"/>
        <v/>
      </c>
      <c r="CV38" s="29" t="str">
        <f t="shared" ca="1" si="189"/>
        <v/>
      </c>
      <c r="CW38" s="29" t="str">
        <f t="shared" ca="1" si="190"/>
        <v/>
      </c>
      <c r="CX38" s="29" t="str">
        <f t="shared" ca="1" si="191"/>
        <v/>
      </c>
      <c r="CY38" s="29" t="str">
        <f t="shared" ca="1" si="192"/>
        <v/>
      </c>
      <c r="CZ38" s="29" t="str">
        <f t="shared" ca="1" si="193"/>
        <v/>
      </c>
      <c r="DA38" s="29" t="str">
        <f t="shared" ca="1" si="194"/>
        <v/>
      </c>
      <c r="DB38" s="29" t="str">
        <f t="shared" ca="1" si="195"/>
        <v/>
      </c>
      <c r="DC38" s="29" t="str">
        <f t="shared" ca="1" si="196"/>
        <v/>
      </c>
      <c r="DD38" s="29" t="str">
        <f t="shared" ca="1" si="197"/>
        <v/>
      </c>
      <c r="DE38" s="29" t="str">
        <f t="shared" ca="1" si="198"/>
        <v/>
      </c>
      <c r="DF38" s="29" t="str">
        <f t="shared" ca="1" si="199"/>
        <v/>
      </c>
      <c r="DG38" s="29" t="str">
        <f t="shared" ca="1" si="200"/>
        <v/>
      </c>
      <c r="DH38" s="29" t="str">
        <f t="shared" ca="1" si="201"/>
        <v/>
      </c>
      <c r="DI38" s="29" t="str">
        <f t="shared" ca="1" si="202"/>
        <v/>
      </c>
      <c r="DJ38" s="29" t="str">
        <f t="shared" ca="1" si="203"/>
        <v/>
      </c>
      <c r="DK38" s="29" t="str">
        <f t="shared" ca="1" si="204"/>
        <v/>
      </c>
      <c r="DL38" s="29" t="str">
        <f t="shared" ca="1" si="205"/>
        <v/>
      </c>
      <c r="DM38" s="29" t="str">
        <f t="shared" ca="1" si="206"/>
        <v/>
      </c>
      <c r="JD38">
        <f t="shared" si="145"/>
        <v>0</v>
      </c>
      <c r="JE38">
        <f t="shared" si="207"/>
        <v>0</v>
      </c>
      <c r="JF38" t="str">
        <f t="shared" ca="1" si="208"/>
        <v/>
      </c>
      <c r="JG38" t="str">
        <f t="shared" ca="1" si="209"/>
        <v/>
      </c>
      <c r="JH38" t="str">
        <f t="shared" ca="1" si="210"/>
        <v/>
      </c>
      <c r="JI38" t="str">
        <f t="shared" ca="1" si="211"/>
        <v/>
      </c>
    </row>
    <row r="39" spans="3:269" x14ac:dyDescent="0.2">
      <c r="C39" s="9">
        <f t="array" aca="1" ref="C39" ca="1">MIN(IF($L$7=0, 0, IF(INDIRECT($L$6)&gt;0, IF(ROW(INDIRECT($L$6))&gt;C38, ROW(INDIRECT($L$6)), MAXR))))</f>
        <v>9999999</v>
      </c>
      <c r="D39" s="9">
        <f t="shared" ca="1" si="85"/>
        <v>0</v>
      </c>
      <c r="E39" s="9">
        <f t="shared" ca="1" si="151"/>
        <v>0</v>
      </c>
      <c r="F39" s="105" t="str">
        <f t="shared" ca="1" si="152"/>
        <v/>
      </c>
      <c r="G39" s="7">
        <f t="shared" ca="1" si="153"/>
        <v>0</v>
      </c>
      <c r="H39" s="33">
        <f t="shared" ca="1" si="89"/>
        <v>0</v>
      </c>
      <c r="I39" s="33">
        <f t="shared" ca="1" si="89"/>
        <v>0</v>
      </c>
      <c r="J39" s="33">
        <f t="shared" ca="1" si="89"/>
        <v>0</v>
      </c>
      <c r="K39" s="33">
        <f t="shared" ca="1" si="89"/>
        <v>0</v>
      </c>
      <c r="L39" s="33">
        <f t="shared" ca="1" si="89"/>
        <v>0</v>
      </c>
      <c r="M39" s="33">
        <f t="shared" ca="1" si="89"/>
        <v>0</v>
      </c>
      <c r="N39" s="33">
        <f t="shared" ca="1" si="89"/>
        <v>0</v>
      </c>
      <c r="O39" s="33">
        <f t="shared" ca="1" si="89"/>
        <v>0</v>
      </c>
      <c r="P39" s="33">
        <f t="shared" ca="1" si="89"/>
        <v>0</v>
      </c>
      <c r="Q39" s="33">
        <f t="shared" ca="1" si="89"/>
        <v>0</v>
      </c>
      <c r="R39" s="33">
        <f t="shared" ca="1" si="90"/>
        <v>0</v>
      </c>
      <c r="S39" s="33">
        <f t="shared" ca="1" si="90"/>
        <v>0</v>
      </c>
      <c r="T39" s="33">
        <f t="shared" ca="1" si="90"/>
        <v>0</v>
      </c>
      <c r="U39" s="33">
        <f t="shared" ca="1" si="90"/>
        <v>0</v>
      </c>
      <c r="V39" s="33">
        <f t="shared" ca="1" si="90"/>
        <v>0</v>
      </c>
      <c r="W39" s="33">
        <f t="shared" ca="1" si="90"/>
        <v>0</v>
      </c>
      <c r="X39" s="33">
        <f t="shared" ca="1" si="90"/>
        <v>0</v>
      </c>
      <c r="Y39" s="33">
        <f t="shared" ca="1" si="90"/>
        <v>0</v>
      </c>
      <c r="Z39" s="33">
        <f t="shared" ca="1" si="90"/>
        <v>0</v>
      </c>
      <c r="AA39" s="33">
        <f t="shared" ca="1" si="90"/>
        <v>0</v>
      </c>
      <c r="AB39" s="33">
        <f t="shared" ca="1" si="90"/>
        <v>0</v>
      </c>
      <c r="AC39" s="33">
        <f t="shared" ca="1" si="90"/>
        <v>0</v>
      </c>
      <c r="AD39" s="33">
        <f t="shared" ca="1" si="90"/>
        <v>0</v>
      </c>
      <c r="AE39" s="33">
        <f t="shared" ca="1" si="90"/>
        <v>0</v>
      </c>
      <c r="AF39" s="33">
        <f t="shared" ca="1" si="91"/>
        <v>0</v>
      </c>
      <c r="AG39" s="33">
        <f t="shared" ca="1" si="91"/>
        <v>0</v>
      </c>
      <c r="AH39" s="33">
        <f t="shared" ca="1" si="91"/>
        <v>0</v>
      </c>
      <c r="AI39" s="33">
        <f t="shared" ca="1" si="91"/>
        <v>0</v>
      </c>
      <c r="AJ39" s="33">
        <f t="shared" ca="1" si="91"/>
        <v>0</v>
      </c>
      <c r="AK39" s="33">
        <f t="shared" ca="1" si="91"/>
        <v>0</v>
      </c>
      <c r="AL39" s="33">
        <f t="shared" ca="1" si="91"/>
        <v>0</v>
      </c>
      <c r="AM39" s="33">
        <f t="shared" ca="1" si="91"/>
        <v>0</v>
      </c>
      <c r="AN39" s="33">
        <f t="shared" ca="1" si="91"/>
        <v>0</v>
      </c>
      <c r="AO39" s="33">
        <f t="shared" ca="1" si="91"/>
        <v>0</v>
      </c>
      <c r="AP39" s="33">
        <f t="shared" ca="1" si="91"/>
        <v>0</v>
      </c>
      <c r="AQ39" s="33">
        <f t="shared" ca="1" si="91"/>
        <v>0</v>
      </c>
      <c r="AR39" s="33">
        <f t="shared" ca="1" si="91"/>
        <v>0</v>
      </c>
      <c r="AS39" s="33">
        <f t="shared" ca="1" si="91"/>
        <v>0</v>
      </c>
      <c r="AT39" s="33">
        <f t="shared" ca="1" si="91"/>
        <v>0</v>
      </c>
      <c r="AU39" s="33">
        <f t="shared" ca="1" si="92"/>
        <v>0</v>
      </c>
      <c r="AV39" s="33">
        <f t="shared" ca="1" si="92"/>
        <v>0</v>
      </c>
      <c r="AW39" s="33">
        <f t="shared" ca="1" si="92"/>
        <v>0</v>
      </c>
      <c r="AX39" s="33">
        <f t="shared" ca="1" si="92"/>
        <v>0</v>
      </c>
      <c r="AY39" s="33">
        <f t="shared" ca="1" si="92"/>
        <v>0</v>
      </c>
      <c r="AZ39" s="33">
        <f t="shared" ca="1" si="92"/>
        <v>0</v>
      </c>
      <c r="BA39" s="33">
        <f t="shared" ca="1" si="92"/>
        <v>0</v>
      </c>
      <c r="BB39" s="33">
        <f t="shared" ca="1" si="92"/>
        <v>0</v>
      </c>
      <c r="BC39" s="33">
        <f t="shared" ca="1" si="92"/>
        <v>0</v>
      </c>
      <c r="BD39" s="33">
        <f t="shared" ca="1" si="92"/>
        <v>0</v>
      </c>
      <c r="BE39" s="33">
        <f t="shared" ca="1" si="92"/>
        <v>0</v>
      </c>
      <c r="BF39" s="33">
        <f t="shared" ca="1" si="92"/>
        <v>0</v>
      </c>
      <c r="BG39" s="33">
        <f t="shared" ca="1" si="92"/>
        <v>0</v>
      </c>
      <c r="BH39" s="33"/>
      <c r="BJ39" s="148" t="str">
        <f t="shared" ca="1" si="154"/>
        <v/>
      </c>
      <c r="BL39" s="30"/>
      <c r="BN39" s="29" t="str">
        <f t="shared" ca="1" si="155"/>
        <v/>
      </c>
      <c r="BO39" s="29" t="str">
        <f t="shared" ca="1" si="156"/>
        <v/>
      </c>
      <c r="BP39" s="29" t="str">
        <f t="shared" ca="1" si="157"/>
        <v/>
      </c>
      <c r="BQ39" s="29" t="str">
        <f t="shared" ca="1" si="158"/>
        <v/>
      </c>
      <c r="BR39" s="29" t="str">
        <f t="shared" ca="1" si="159"/>
        <v/>
      </c>
      <c r="BS39" s="29" t="str">
        <f t="shared" ca="1" si="160"/>
        <v/>
      </c>
      <c r="BT39" s="29" t="str">
        <f t="shared" ca="1" si="161"/>
        <v/>
      </c>
      <c r="BU39" s="29" t="str">
        <f t="shared" ca="1" si="162"/>
        <v/>
      </c>
      <c r="BV39" s="29" t="str">
        <f t="shared" ca="1" si="163"/>
        <v/>
      </c>
      <c r="BW39" s="29" t="str">
        <f t="shared" ca="1" si="164"/>
        <v/>
      </c>
      <c r="BX39" s="29" t="str">
        <f t="shared" ca="1" si="165"/>
        <v/>
      </c>
      <c r="BY39" s="29" t="str">
        <f t="shared" ca="1" si="166"/>
        <v/>
      </c>
      <c r="BZ39" s="29" t="str">
        <f t="shared" ca="1" si="167"/>
        <v/>
      </c>
      <c r="CA39" s="29" t="str">
        <f t="shared" ca="1" si="168"/>
        <v/>
      </c>
      <c r="CB39" s="29" t="str">
        <f t="shared" ca="1" si="169"/>
        <v/>
      </c>
      <c r="CC39" s="29" t="str">
        <f t="shared" ca="1" si="170"/>
        <v/>
      </c>
      <c r="CD39" s="29" t="str">
        <f t="shared" ca="1" si="171"/>
        <v/>
      </c>
      <c r="CE39" s="29" t="str">
        <f t="shared" ca="1" si="172"/>
        <v/>
      </c>
      <c r="CF39" s="29" t="str">
        <f t="shared" ca="1" si="173"/>
        <v/>
      </c>
      <c r="CG39" s="29" t="str">
        <f t="shared" ca="1" si="174"/>
        <v/>
      </c>
      <c r="CH39" s="29" t="str">
        <f t="shared" ca="1" si="175"/>
        <v/>
      </c>
      <c r="CI39" s="29" t="str">
        <f t="shared" ca="1" si="176"/>
        <v/>
      </c>
      <c r="CJ39" s="29" t="str">
        <f t="shared" ca="1" si="177"/>
        <v/>
      </c>
      <c r="CK39" s="29" t="str">
        <f t="shared" ca="1" si="178"/>
        <v/>
      </c>
      <c r="CL39" s="29" t="str">
        <f t="shared" ca="1" si="179"/>
        <v/>
      </c>
      <c r="CM39" s="29" t="str">
        <f t="shared" ca="1" si="180"/>
        <v/>
      </c>
      <c r="CN39" s="29" t="str">
        <f t="shared" ca="1" si="181"/>
        <v/>
      </c>
      <c r="CO39" s="29" t="str">
        <f t="shared" ca="1" si="182"/>
        <v/>
      </c>
      <c r="CP39" s="29" t="str">
        <f t="shared" ca="1" si="183"/>
        <v/>
      </c>
      <c r="CQ39" s="29" t="str">
        <f t="shared" ca="1" si="184"/>
        <v/>
      </c>
      <c r="CR39" s="29" t="str">
        <f t="shared" ca="1" si="185"/>
        <v/>
      </c>
      <c r="CS39" s="29" t="str">
        <f t="shared" ca="1" si="186"/>
        <v/>
      </c>
      <c r="CT39" s="29" t="str">
        <f t="shared" ca="1" si="187"/>
        <v/>
      </c>
      <c r="CU39" s="29" t="str">
        <f t="shared" ca="1" si="188"/>
        <v/>
      </c>
      <c r="CV39" s="29" t="str">
        <f t="shared" ca="1" si="189"/>
        <v/>
      </c>
      <c r="CW39" s="29" t="str">
        <f t="shared" ca="1" si="190"/>
        <v/>
      </c>
      <c r="CX39" s="29" t="str">
        <f t="shared" ca="1" si="191"/>
        <v/>
      </c>
      <c r="CY39" s="29" t="str">
        <f t="shared" ca="1" si="192"/>
        <v/>
      </c>
      <c r="CZ39" s="29" t="str">
        <f t="shared" ca="1" si="193"/>
        <v/>
      </c>
      <c r="DA39" s="29" t="str">
        <f t="shared" ca="1" si="194"/>
        <v/>
      </c>
      <c r="DB39" s="29" t="str">
        <f t="shared" ca="1" si="195"/>
        <v/>
      </c>
      <c r="DC39" s="29" t="str">
        <f t="shared" ca="1" si="196"/>
        <v/>
      </c>
      <c r="DD39" s="29" t="str">
        <f t="shared" ca="1" si="197"/>
        <v/>
      </c>
      <c r="DE39" s="29" t="str">
        <f t="shared" ca="1" si="198"/>
        <v/>
      </c>
      <c r="DF39" s="29" t="str">
        <f t="shared" ca="1" si="199"/>
        <v/>
      </c>
      <c r="DG39" s="29" t="str">
        <f t="shared" ca="1" si="200"/>
        <v/>
      </c>
      <c r="DH39" s="29" t="str">
        <f t="shared" ca="1" si="201"/>
        <v/>
      </c>
      <c r="DI39" s="29" t="str">
        <f t="shared" ca="1" si="202"/>
        <v/>
      </c>
      <c r="DJ39" s="29" t="str">
        <f t="shared" ca="1" si="203"/>
        <v/>
      </c>
      <c r="DK39" s="29" t="str">
        <f t="shared" ca="1" si="204"/>
        <v/>
      </c>
      <c r="DL39" s="29" t="str">
        <f t="shared" ca="1" si="205"/>
        <v/>
      </c>
      <c r="DM39" s="29" t="str">
        <f t="shared" ca="1" si="206"/>
        <v/>
      </c>
      <c r="JD39">
        <f t="shared" si="145"/>
        <v>0</v>
      </c>
      <c r="JE39">
        <f t="shared" si="207"/>
        <v>0</v>
      </c>
      <c r="JF39" t="str">
        <f t="shared" ca="1" si="208"/>
        <v/>
      </c>
      <c r="JG39" t="str">
        <f t="shared" ca="1" si="209"/>
        <v/>
      </c>
      <c r="JH39" t="str">
        <f t="shared" ca="1" si="210"/>
        <v/>
      </c>
      <c r="JI39" t="str">
        <f t="shared" ca="1" si="211"/>
        <v/>
      </c>
    </row>
    <row r="40" spans="3:269" x14ac:dyDescent="0.2">
      <c r="C40" s="9">
        <f t="array" aca="1" ref="C40" ca="1">MIN(IF($L$7=0, 0, IF(INDIRECT($L$6)&gt;0, IF(ROW(INDIRECT($L$6))&gt;C39, ROW(INDIRECT($L$6)), MAXR))))</f>
        <v>9999999</v>
      </c>
      <c r="D40" s="9">
        <f t="shared" ca="1" si="85"/>
        <v>0</v>
      </c>
      <c r="E40" s="9">
        <f t="shared" ca="1" si="151"/>
        <v>0</v>
      </c>
      <c r="F40" s="105" t="str">
        <f t="shared" ca="1" si="152"/>
        <v/>
      </c>
      <c r="G40" s="7">
        <f t="shared" ca="1" si="153"/>
        <v>0</v>
      </c>
      <c r="H40" s="33">
        <f t="shared" ca="1" si="89"/>
        <v>0</v>
      </c>
      <c r="I40" s="33">
        <f t="shared" ca="1" si="89"/>
        <v>0</v>
      </c>
      <c r="J40" s="33">
        <f t="shared" ca="1" si="89"/>
        <v>0</v>
      </c>
      <c r="K40" s="33">
        <f t="shared" ca="1" si="89"/>
        <v>0</v>
      </c>
      <c r="L40" s="33">
        <f t="shared" ca="1" si="89"/>
        <v>0</v>
      </c>
      <c r="M40" s="33">
        <f t="shared" ca="1" si="89"/>
        <v>0</v>
      </c>
      <c r="N40" s="33">
        <f t="shared" ca="1" si="89"/>
        <v>0</v>
      </c>
      <c r="O40" s="33">
        <f t="shared" ca="1" si="89"/>
        <v>0</v>
      </c>
      <c r="P40" s="33">
        <f t="shared" ca="1" si="89"/>
        <v>0</v>
      </c>
      <c r="Q40" s="33">
        <f t="shared" ca="1" si="89"/>
        <v>0</v>
      </c>
      <c r="R40" s="33">
        <f t="shared" ca="1" si="90"/>
        <v>0</v>
      </c>
      <c r="S40" s="33">
        <f t="shared" ca="1" si="90"/>
        <v>0</v>
      </c>
      <c r="T40" s="33">
        <f t="shared" ca="1" si="90"/>
        <v>0</v>
      </c>
      <c r="U40" s="33">
        <f t="shared" ca="1" si="90"/>
        <v>0</v>
      </c>
      <c r="V40" s="33">
        <f t="shared" ca="1" si="90"/>
        <v>0</v>
      </c>
      <c r="W40" s="33">
        <f t="shared" ca="1" si="90"/>
        <v>0</v>
      </c>
      <c r="X40" s="33">
        <f t="shared" ca="1" si="90"/>
        <v>0</v>
      </c>
      <c r="Y40" s="33">
        <f t="shared" ca="1" si="90"/>
        <v>0</v>
      </c>
      <c r="Z40" s="33">
        <f t="shared" ca="1" si="90"/>
        <v>0</v>
      </c>
      <c r="AA40" s="33">
        <f t="shared" ca="1" si="90"/>
        <v>0</v>
      </c>
      <c r="AB40" s="33">
        <f t="shared" ca="1" si="90"/>
        <v>0</v>
      </c>
      <c r="AC40" s="33">
        <f t="shared" ca="1" si="90"/>
        <v>0</v>
      </c>
      <c r="AD40" s="33">
        <f t="shared" ca="1" si="90"/>
        <v>0</v>
      </c>
      <c r="AE40" s="33">
        <f t="shared" ca="1" si="90"/>
        <v>0</v>
      </c>
      <c r="AF40" s="33">
        <f t="shared" ca="1" si="91"/>
        <v>0</v>
      </c>
      <c r="AG40" s="33">
        <f t="shared" ca="1" si="91"/>
        <v>0</v>
      </c>
      <c r="AH40" s="33">
        <f t="shared" ca="1" si="91"/>
        <v>0</v>
      </c>
      <c r="AI40" s="33">
        <f t="shared" ca="1" si="91"/>
        <v>0</v>
      </c>
      <c r="AJ40" s="33">
        <f t="shared" ca="1" si="91"/>
        <v>0</v>
      </c>
      <c r="AK40" s="33">
        <f t="shared" ca="1" si="91"/>
        <v>0</v>
      </c>
      <c r="AL40" s="33">
        <f t="shared" ca="1" si="91"/>
        <v>0</v>
      </c>
      <c r="AM40" s="33">
        <f t="shared" ca="1" si="91"/>
        <v>0</v>
      </c>
      <c r="AN40" s="33">
        <f t="shared" ca="1" si="91"/>
        <v>0</v>
      </c>
      <c r="AO40" s="33">
        <f t="shared" ca="1" si="91"/>
        <v>0</v>
      </c>
      <c r="AP40" s="33">
        <f t="shared" ca="1" si="91"/>
        <v>0</v>
      </c>
      <c r="AQ40" s="33">
        <f t="shared" ca="1" si="91"/>
        <v>0</v>
      </c>
      <c r="AR40" s="33">
        <f t="shared" ca="1" si="91"/>
        <v>0</v>
      </c>
      <c r="AS40" s="33">
        <f t="shared" ca="1" si="91"/>
        <v>0</v>
      </c>
      <c r="AT40" s="33">
        <f t="shared" ca="1" si="91"/>
        <v>0</v>
      </c>
      <c r="AU40" s="33">
        <f t="shared" ca="1" si="92"/>
        <v>0</v>
      </c>
      <c r="AV40" s="33">
        <f t="shared" ca="1" si="92"/>
        <v>0</v>
      </c>
      <c r="AW40" s="33">
        <f t="shared" ca="1" si="92"/>
        <v>0</v>
      </c>
      <c r="AX40" s="33">
        <f t="shared" ca="1" si="92"/>
        <v>0</v>
      </c>
      <c r="AY40" s="33">
        <f t="shared" ca="1" si="92"/>
        <v>0</v>
      </c>
      <c r="AZ40" s="33">
        <f t="shared" ca="1" si="92"/>
        <v>0</v>
      </c>
      <c r="BA40" s="33">
        <f t="shared" ca="1" si="92"/>
        <v>0</v>
      </c>
      <c r="BB40" s="33">
        <f t="shared" ca="1" si="92"/>
        <v>0</v>
      </c>
      <c r="BC40" s="33">
        <f t="shared" ca="1" si="92"/>
        <v>0</v>
      </c>
      <c r="BD40" s="33">
        <f t="shared" ca="1" si="92"/>
        <v>0</v>
      </c>
      <c r="BE40" s="33">
        <f t="shared" ca="1" si="92"/>
        <v>0</v>
      </c>
      <c r="BF40" s="33">
        <f t="shared" ca="1" si="92"/>
        <v>0</v>
      </c>
      <c r="BG40" s="33">
        <f t="shared" ca="1" si="92"/>
        <v>0</v>
      </c>
      <c r="BH40" s="33"/>
      <c r="BJ40" s="148" t="str">
        <f t="shared" ca="1" si="154"/>
        <v/>
      </c>
      <c r="BL40" s="30"/>
      <c r="BN40" s="29" t="str">
        <f t="shared" ca="1" si="155"/>
        <v/>
      </c>
      <c r="BO40" s="29" t="str">
        <f t="shared" ca="1" si="156"/>
        <v/>
      </c>
      <c r="BP40" s="29" t="str">
        <f t="shared" ca="1" si="157"/>
        <v/>
      </c>
      <c r="BQ40" s="29" t="str">
        <f t="shared" ca="1" si="158"/>
        <v/>
      </c>
      <c r="BR40" s="29" t="str">
        <f t="shared" ca="1" si="159"/>
        <v/>
      </c>
      <c r="BS40" s="29" t="str">
        <f t="shared" ca="1" si="160"/>
        <v/>
      </c>
      <c r="BT40" s="29" t="str">
        <f t="shared" ca="1" si="161"/>
        <v/>
      </c>
      <c r="BU40" s="29" t="str">
        <f t="shared" ca="1" si="162"/>
        <v/>
      </c>
      <c r="BV40" s="29" t="str">
        <f t="shared" ca="1" si="163"/>
        <v/>
      </c>
      <c r="BW40" s="29" t="str">
        <f t="shared" ca="1" si="164"/>
        <v/>
      </c>
      <c r="BX40" s="29" t="str">
        <f t="shared" ca="1" si="165"/>
        <v/>
      </c>
      <c r="BY40" s="29" t="str">
        <f t="shared" ca="1" si="166"/>
        <v/>
      </c>
      <c r="BZ40" s="29" t="str">
        <f t="shared" ca="1" si="167"/>
        <v/>
      </c>
      <c r="CA40" s="29" t="str">
        <f t="shared" ca="1" si="168"/>
        <v/>
      </c>
      <c r="CB40" s="29" t="str">
        <f t="shared" ca="1" si="169"/>
        <v/>
      </c>
      <c r="CC40" s="29" t="str">
        <f t="shared" ca="1" si="170"/>
        <v/>
      </c>
      <c r="CD40" s="29" t="str">
        <f t="shared" ca="1" si="171"/>
        <v/>
      </c>
      <c r="CE40" s="29" t="str">
        <f t="shared" ca="1" si="172"/>
        <v/>
      </c>
      <c r="CF40" s="29" t="str">
        <f t="shared" ca="1" si="173"/>
        <v/>
      </c>
      <c r="CG40" s="29" t="str">
        <f t="shared" ca="1" si="174"/>
        <v/>
      </c>
      <c r="CH40" s="29" t="str">
        <f t="shared" ca="1" si="175"/>
        <v/>
      </c>
      <c r="CI40" s="29" t="str">
        <f t="shared" ca="1" si="176"/>
        <v/>
      </c>
      <c r="CJ40" s="29" t="str">
        <f t="shared" ca="1" si="177"/>
        <v/>
      </c>
      <c r="CK40" s="29" t="str">
        <f t="shared" ca="1" si="178"/>
        <v/>
      </c>
      <c r="CL40" s="29" t="str">
        <f t="shared" ca="1" si="179"/>
        <v/>
      </c>
      <c r="CM40" s="29" t="str">
        <f t="shared" ca="1" si="180"/>
        <v/>
      </c>
      <c r="CN40" s="29" t="str">
        <f t="shared" ca="1" si="181"/>
        <v/>
      </c>
      <c r="CO40" s="29" t="str">
        <f t="shared" ca="1" si="182"/>
        <v/>
      </c>
      <c r="CP40" s="29" t="str">
        <f t="shared" ca="1" si="183"/>
        <v/>
      </c>
      <c r="CQ40" s="29" t="str">
        <f t="shared" ca="1" si="184"/>
        <v/>
      </c>
      <c r="CR40" s="29" t="str">
        <f t="shared" ca="1" si="185"/>
        <v/>
      </c>
      <c r="CS40" s="29" t="str">
        <f t="shared" ca="1" si="186"/>
        <v/>
      </c>
      <c r="CT40" s="29" t="str">
        <f t="shared" ca="1" si="187"/>
        <v/>
      </c>
      <c r="CU40" s="29" t="str">
        <f t="shared" ca="1" si="188"/>
        <v/>
      </c>
      <c r="CV40" s="29" t="str">
        <f t="shared" ca="1" si="189"/>
        <v/>
      </c>
      <c r="CW40" s="29" t="str">
        <f t="shared" ca="1" si="190"/>
        <v/>
      </c>
      <c r="CX40" s="29" t="str">
        <f t="shared" ca="1" si="191"/>
        <v/>
      </c>
      <c r="CY40" s="29" t="str">
        <f t="shared" ca="1" si="192"/>
        <v/>
      </c>
      <c r="CZ40" s="29" t="str">
        <f t="shared" ca="1" si="193"/>
        <v/>
      </c>
      <c r="DA40" s="29" t="str">
        <f t="shared" ca="1" si="194"/>
        <v/>
      </c>
      <c r="DB40" s="29" t="str">
        <f t="shared" ca="1" si="195"/>
        <v/>
      </c>
      <c r="DC40" s="29" t="str">
        <f t="shared" ca="1" si="196"/>
        <v/>
      </c>
      <c r="DD40" s="29" t="str">
        <f t="shared" ca="1" si="197"/>
        <v/>
      </c>
      <c r="DE40" s="29" t="str">
        <f t="shared" ca="1" si="198"/>
        <v/>
      </c>
      <c r="DF40" s="29" t="str">
        <f t="shared" ca="1" si="199"/>
        <v/>
      </c>
      <c r="DG40" s="29" t="str">
        <f t="shared" ca="1" si="200"/>
        <v/>
      </c>
      <c r="DH40" s="29" t="str">
        <f t="shared" ca="1" si="201"/>
        <v/>
      </c>
      <c r="DI40" s="29" t="str">
        <f t="shared" ca="1" si="202"/>
        <v/>
      </c>
      <c r="DJ40" s="29" t="str">
        <f t="shared" ca="1" si="203"/>
        <v/>
      </c>
      <c r="DK40" s="29" t="str">
        <f t="shared" ca="1" si="204"/>
        <v/>
      </c>
      <c r="DL40" s="29" t="str">
        <f t="shared" ca="1" si="205"/>
        <v/>
      </c>
      <c r="DM40" s="29" t="str">
        <f t="shared" ca="1" si="206"/>
        <v/>
      </c>
      <c r="JD40">
        <f t="shared" si="145"/>
        <v>0</v>
      </c>
      <c r="JE40">
        <f t="shared" si="207"/>
        <v>0</v>
      </c>
      <c r="JF40" t="str">
        <f t="shared" ca="1" si="208"/>
        <v/>
      </c>
      <c r="JG40" t="str">
        <f t="shared" ca="1" si="209"/>
        <v/>
      </c>
      <c r="JH40" t="str">
        <f t="shared" ca="1" si="210"/>
        <v/>
      </c>
      <c r="JI40" t="str">
        <f t="shared" ca="1" si="211"/>
        <v/>
      </c>
    </row>
    <row r="41" spans="3:269" x14ac:dyDescent="0.2">
      <c r="C41" s="9">
        <f t="array" aca="1" ref="C41" ca="1">MIN(IF($L$7=0, 0, IF(INDIRECT($L$6)&gt;0, IF(ROW(INDIRECT($L$6))&gt;C40, ROW(INDIRECT($L$6)), MAXR))))</f>
        <v>9999999</v>
      </c>
      <c r="D41" s="9">
        <f t="shared" ca="1" si="85"/>
        <v>0</v>
      </c>
      <c r="E41" s="9">
        <f t="shared" ca="1" si="151"/>
        <v>0</v>
      </c>
      <c r="F41" s="105" t="str">
        <f t="shared" ca="1" si="152"/>
        <v/>
      </c>
      <c r="G41" s="7">
        <f t="shared" ca="1" si="153"/>
        <v>0</v>
      </c>
      <c r="H41" s="33">
        <f t="shared" ca="1" si="89"/>
        <v>0</v>
      </c>
      <c r="I41" s="33">
        <f t="shared" ca="1" si="89"/>
        <v>0</v>
      </c>
      <c r="J41" s="33">
        <f t="shared" ca="1" si="89"/>
        <v>0</v>
      </c>
      <c r="K41" s="33">
        <f t="shared" ca="1" si="89"/>
        <v>0</v>
      </c>
      <c r="L41" s="33">
        <f t="shared" ca="1" si="89"/>
        <v>0</v>
      </c>
      <c r="M41" s="33">
        <f t="shared" ca="1" si="89"/>
        <v>0</v>
      </c>
      <c r="N41" s="33">
        <f t="shared" ca="1" si="89"/>
        <v>0</v>
      </c>
      <c r="O41" s="33">
        <f t="shared" ca="1" si="89"/>
        <v>0</v>
      </c>
      <c r="P41" s="33">
        <f t="shared" ca="1" si="89"/>
        <v>0</v>
      </c>
      <c r="Q41" s="33">
        <f t="shared" ca="1" si="89"/>
        <v>0</v>
      </c>
      <c r="R41" s="33">
        <f t="shared" ca="1" si="90"/>
        <v>0</v>
      </c>
      <c r="S41" s="33">
        <f t="shared" ca="1" si="90"/>
        <v>0</v>
      </c>
      <c r="T41" s="33">
        <f t="shared" ca="1" si="90"/>
        <v>0</v>
      </c>
      <c r="U41" s="33">
        <f t="shared" ca="1" si="90"/>
        <v>0</v>
      </c>
      <c r="V41" s="33">
        <f t="shared" ca="1" si="90"/>
        <v>0</v>
      </c>
      <c r="W41" s="33">
        <f t="shared" ca="1" si="90"/>
        <v>0</v>
      </c>
      <c r="X41" s="33">
        <f t="shared" ca="1" si="90"/>
        <v>0</v>
      </c>
      <c r="Y41" s="33">
        <f t="shared" ca="1" si="90"/>
        <v>0</v>
      </c>
      <c r="Z41" s="33">
        <f t="shared" ca="1" si="90"/>
        <v>0</v>
      </c>
      <c r="AA41" s="33">
        <f t="shared" ca="1" si="90"/>
        <v>0</v>
      </c>
      <c r="AB41" s="33">
        <f t="shared" ca="1" si="90"/>
        <v>0</v>
      </c>
      <c r="AC41" s="33">
        <f t="shared" ca="1" si="90"/>
        <v>0</v>
      </c>
      <c r="AD41" s="33">
        <f t="shared" ca="1" si="90"/>
        <v>0</v>
      </c>
      <c r="AE41" s="33">
        <f t="shared" ca="1" si="90"/>
        <v>0</v>
      </c>
      <c r="AF41" s="33">
        <f t="shared" ca="1" si="91"/>
        <v>0</v>
      </c>
      <c r="AG41" s="33">
        <f t="shared" ca="1" si="91"/>
        <v>0</v>
      </c>
      <c r="AH41" s="33">
        <f t="shared" ca="1" si="91"/>
        <v>0</v>
      </c>
      <c r="AI41" s="33">
        <f t="shared" ca="1" si="91"/>
        <v>0</v>
      </c>
      <c r="AJ41" s="33">
        <f t="shared" ca="1" si="91"/>
        <v>0</v>
      </c>
      <c r="AK41" s="33">
        <f t="shared" ca="1" si="91"/>
        <v>0</v>
      </c>
      <c r="AL41" s="33">
        <f t="shared" ca="1" si="91"/>
        <v>0</v>
      </c>
      <c r="AM41" s="33">
        <f t="shared" ca="1" si="91"/>
        <v>0</v>
      </c>
      <c r="AN41" s="33">
        <f t="shared" ca="1" si="91"/>
        <v>0</v>
      </c>
      <c r="AO41" s="33">
        <f t="shared" ca="1" si="91"/>
        <v>0</v>
      </c>
      <c r="AP41" s="33">
        <f t="shared" ca="1" si="91"/>
        <v>0</v>
      </c>
      <c r="AQ41" s="33">
        <f t="shared" ca="1" si="91"/>
        <v>0</v>
      </c>
      <c r="AR41" s="33">
        <f t="shared" ca="1" si="91"/>
        <v>0</v>
      </c>
      <c r="AS41" s="33">
        <f t="shared" ca="1" si="91"/>
        <v>0</v>
      </c>
      <c r="AT41" s="33">
        <f t="shared" ca="1" si="91"/>
        <v>0</v>
      </c>
      <c r="AU41" s="33">
        <f t="shared" ca="1" si="92"/>
        <v>0</v>
      </c>
      <c r="AV41" s="33">
        <f t="shared" ca="1" si="92"/>
        <v>0</v>
      </c>
      <c r="AW41" s="33">
        <f t="shared" ca="1" si="92"/>
        <v>0</v>
      </c>
      <c r="AX41" s="33">
        <f t="shared" ca="1" si="92"/>
        <v>0</v>
      </c>
      <c r="AY41" s="33">
        <f t="shared" ca="1" si="92"/>
        <v>0</v>
      </c>
      <c r="AZ41" s="33">
        <f t="shared" ca="1" si="92"/>
        <v>0</v>
      </c>
      <c r="BA41" s="33">
        <f t="shared" ca="1" si="92"/>
        <v>0</v>
      </c>
      <c r="BB41" s="33">
        <f t="shared" ca="1" si="92"/>
        <v>0</v>
      </c>
      <c r="BC41" s="33">
        <f t="shared" ca="1" si="92"/>
        <v>0</v>
      </c>
      <c r="BD41" s="33">
        <f t="shared" ca="1" si="92"/>
        <v>0</v>
      </c>
      <c r="BE41" s="33">
        <f t="shared" ca="1" si="92"/>
        <v>0</v>
      </c>
      <c r="BF41" s="33">
        <f t="shared" ca="1" si="92"/>
        <v>0</v>
      </c>
      <c r="BG41" s="33">
        <f t="shared" ca="1" si="92"/>
        <v>0</v>
      </c>
      <c r="BH41" s="33"/>
      <c r="BJ41" s="148" t="str">
        <f t="shared" ca="1" si="154"/>
        <v/>
      </c>
      <c r="BL41" s="30"/>
      <c r="BN41" s="29" t="str">
        <f t="shared" ca="1" si="155"/>
        <v/>
      </c>
      <c r="BO41" s="29" t="str">
        <f t="shared" ca="1" si="156"/>
        <v/>
      </c>
      <c r="BP41" s="29" t="str">
        <f t="shared" ca="1" si="157"/>
        <v/>
      </c>
      <c r="BQ41" s="29" t="str">
        <f t="shared" ca="1" si="158"/>
        <v/>
      </c>
      <c r="BR41" s="29" t="str">
        <f t="shared" ca="1" si="159"/>
        <v/>
      </c>
      <c r="BS41" s="29" t="str">
        <f t="shared" ca="1" si="160"/>
        <v/>
      </c>
      <c r="BT41" s="29" t="str">
        <f t="shared" ca="1" si="161"/>
        <v/>
      </c>
      <c r="BU41" s="29" t="str">
        <f t="shared" ca="1" si="162"/>
        <v/>
      </c>
      <c r="BV41" s="29" t="str">
        <f t="shared" ca="1" si="163"/>
        <v/>
      </c>
      <c r="BW41" s="29" t="str">
        <f t="shared" ca="1" si="164"/>
        <v/>
      </c>
      <c r="BX41" s="29" t="str">
        <f t="shared" ca="1" si="165"/>
        <v/>
      </c>
      <c r="BY41" s="29" t="str">
        <f t="shared" ca="1" si="166"/>
        <v/>
      </c>
      <c r="BZ41" s="29" t="str">
        <f t="shared" ca="1" si="167"/>
        <v/>
      </c>
      <c r="CA41" s="29" t="str">
        <f t="shared" ca="1" si="168"/>
        <v/>
      </c>
      <c r="CB41" s="29" t="str">
        <f t="shared" ca="1" si="169"/>
        <v/>
      </c>
      <c r="CC41" s="29" t="str">
        <f t="shared" ca="1" si="170"/>
        <v/>
      </c>
      <c r="CD41" s="29" t="str">
        <f t="shared" ca="1" si="171"/>
        <v/>
      </c>
      <c r="CE41" s="29" t="str">
        <f t="shared" ca="1" si="172"/>
        <v/>
      </c>
      <c r="CF41" s="29" t="str">
        <f t="shared" ca="1" si="173"/>
        <v/>
      </c>
      <c r="CG41" s="29" t="str">
        <f t="shared" ca="1" si="174"/>
        <v/>
      </c>
      <c r="CH41" s="29" t="str">
        <f t="shared" ca="1" si="175"/>
        <v/>
      </c>
      <c r="CI41" s="29" t="str">
        <f t="shared" ca="1" si="176"/>
        <v/>
      </c>
      <c r="CJ41" s="29" t="str">
        <f t="shared" ca="1" si="177"/>
        <v/>
      </c>
      <c r="CK41" s="29" t="str">
        <f t="shared" ca="1" si="178"/>
        <v/>
      </c>
      <c r="CL41" s="29" t="str">
        <f t="shared" ca="1" si="179"/>
        <v/>
      </c>
      <c r="CM41" s="29" t="str">
        <f t="shared" ca="1" si="180"/>
        <v/>
      </c>
      <c r="CN41" s="29" t="str">
        <f t="shared" ca="1" si="181"/>
        <v/>
      </c>
      <c r="CO41" s="29" t="str">
        <f t="shared" ca="1" si="182"/>
        <v/>
      </c>
      <c r="CP41" s="29" t="str">
        <f t="shared" ca="1" si="183"/>
        <v/>
      </c>
      <c r="CQ41" s="29" t="str">
        <f t="shared" ca="1" si="184"/>
        <v/>
      </c>
      <c r="CR41" s="29" t="str">
        <f t="shared" ca="1" si="185"/>
        <v/>
      </c>
      <c r="CS41" s="29" t="str">
        <f t="shared" ca="1" si="186"/>
        <v/>
      </c>
      <c r="CT41" s="29" t="str">
        <f t="shared" ca="1" si="187"/>
        <v/>
      </c>
      <c r="CU41" s="29" t="str">
        <f t="shared" ca="1" si="188"/>
        <v/>
      </c>
      <c r="CV41" s="29" t="str">
        <f t="shared" ca="1" si="189"/>
        <v/>
      </c>
      <c r="CW41" s="29" t="str">
        <f t="shared" ca="1" si="190"/>
        <v/>
      </c>
      <c r="CX41" s="29" t="str">
        <f t="shared" ca="1" si="191"/>
        <v/>
      </c>
      <c r="CY41" s="29" t="str">
        <f t="shared" ca="1" si="192"/>
        <v/>
      </c>
      <c r="CZ41" s="29" t="str">
        <f t="shared" ca="1" si="193"/>
        <v/>
      </c>
      <c r="DA41" s="29" t="str">
        <f t="shared" ca="1" si="194"/>
        <v/>
      </c>
      <c r="DB41" s="29" t="str">
        <f t="shared" ca="1" si="195"/>
        <v/>
      </c>
      <c r="DC41" s="29" t="str">
        <f t="shared" ca="1" si="196"/>
        <v/>
      </c>
      <c r="DD41" s="29" t="str">
        <f t="shared" ca="1" si="197"/>
        <v/>
      </c>
      <c r="DE41" s="29" t="str">
        <f t="shared" ca="1" si="198"/>
        <v/>
      </c>
      <c r="DF41" s="29" t="str">
        <f t="shared" ca="1" si="199"/>
        <v/>
      </c>
      <c r="DG41" s="29" t="str">
        <f t="shared" ca="1" si="200"/>
        <v/>
      </c>
      <c r="DH41" s="29" t="str">
        <f t="shared" ca="1" si="201"/>
        <v/>
      </c>
      <c r="DI41" s="29" t="str">
        <f t="shared" ca="1" si="202"/>
        <v/>
      </c>
      <c r="DJ41" s="29" t="str">
        <f t="shared" ca="1" si="203"/>
        <v/>
      </c>
      <c r="DK41" s="29" t="str">
        <f t="shared" ca="1" si="204"/>
        <v/>
      </c>
      <c r="DL41" s="29" t="str">
        <f t="shared" ca="1" si="205"/>
        <v/>
      </c>
      <c r="DM41" s="29" t="str">
        <f t="shared" ca="1" si="206"/>
        <v/>
      </c>
      <c r="JD41">
        <f t="shared" si="145"/>
        <v>0</v>
      </c>
      <c r="JE41">
        <f t="shared" si="207"/>
        <v>0</v>
      </c>
      <c r="JF41" t="str">
        <f t="shared" ca="1" si="208"/>
        <v/>
      </c>
      <c r="JG41" t="str">
        <f t="shared" ca="1" si="209"/>
        <v/>
      </c>
      <c r="JH41" t="str">
        <f t="shared" ca="1" si="210"/>
        <v/>
      </c>
      <c r="JI41" t="str">
        <f t="shared" ca="1" si="211"/>
        <v/>
      </c>
    </row>
    <row r="42" spans="3:269" x14ac:dyDescent="0.2">
      <c r="C42" s="9">
        <f t="array" aca="1" ref="C42" ca="1">MIN(IF($L$7=0, 0, IF(INDIRECT($L$6)&gt;0, IF(ROW(INDIRECT($L$6))&gt;C41, ROW(INDIRECT($L$6)), MAXR))))</f>
        <v>9999999</v>
      </c>
      <c r="D42" s="9">
        <f t="shared" ca="1" si="85"/>
        <v>0</v>
      </c>
      <c r="E42" s="9">
        <f t="shared" ca="1" si="151"/>
        <v>0</v>
      </c>
      <c r="F42" s="105" t="str">
        <f t="shared" ca="1" si="152"/>
        <v/>
      </c>
      <c r="G42" s="7">
        <f t="shared" ca="1" si="153"/>
        <v>0</v>
      </c>
      <c r="H42" s="33">
        <f t="shared" ca="1" si="89"/>
        <v>0</v>
      </c>
      <c r="I42" s="33">
        <f t="shared" ca="1" si="89"/>
        <v>0</v>
      </c>
      <c r="J42" s="33">
        <f t="shared" ca="1" si="89"/>
        <v>0</v>
      </c>
      <c r="K42" s="33">
        <f t="shared" ca="1" si="89"/>
        <v>0</v>
      </c>
      <c r="L42" s="33">
        <f t="shared" ca="1" si="89"/>
        <v>0</v>
      </c>
      <c r="M42" s="33">
        <f t="shared" ca="1" si="89"/>
        <v>0</v>
      </c>
      <c r="N42" s="33">
        <f t="shared" ca="1" si="89"/>
        <v>0</v>
      </c>
      <c r="O42" s="33">
        <f t="shared" ca="1" si="89"/>
        <v>0</v>
      </c>
      <c r="P42" s="33">
        <f t="shared" ca="1" si="89"/>
        <v>0</v>
      </c>
      <c r="Q42" s="33">
        <f t="shared" ca="1" si="89"/>
        <v>0</v>
      </c>
      <c r="R42" s="33">
        <f t="shared" ca="1" si="90"/>
        <v>0</v>
      </c>
      <c r="S42" s="33">
        <f t="shared" ca="1" si="90"/>
        <v>0</v>
      </c>
      <c r="T42" s="33">
        <f t="shared" ca="1" si="90"/>
        <v>0</v>
      </c>
      <c r="U42" s="33">
        <f t="shared" ca="1" si="90"/>
        <v>0</v>
      </c>
      <c r="V42" s="33">
        <f t="shared" ca="1" si="90"/>
        <v>0</v>
      </c>
      <c r="W42" s="33">
        <f t="shared" ca="1" si="90"/>
        <v>0</v>
      </c>
      <c r="X42" s="33">
        <f t="shared" ca="1" si="90"/>
        <v>0</v>
      </c>
      <c r="Y42" s="33">
        <f t="shared" ca="1" si="90"/>
        <v>0</v>
      </c>
      <c r="Z42" s="33">
        <f t="shared" ca="1" si="90"/>
        <v>0</v>
      </c>
      <c r="AA42" s="33">
        <f t="shared" ca="1" si="90"/>
        <v>0</v>
      </c>
      <c r="AB42" s="33">
        <f t="shared" ca="1" si="90"/>
        <v>0</v>
      </c>
      <c r="AC42" s="33">
        <f t="shared" ca="1" si="90"/>
        <v>0</v>
      </c>
      <c r="AD42" s="33">
        <f t="shared" ca="1" si="90"/>
        <v>0</v>
      </c>
      <c r="AE42" s="33">
        <f t="shared" ca="1" si="90"/>
        <v>0</v>
      </c>
      <c r="AF42" s="33">
        <f t="shared" ca="1" si="91"/>
        <v>0</v>
      </c>
      <c r="AG42" s="33">
        <f t="shared" ca="1" si="91"/>
        <v>0</v>
      </c>
      <c r="AH42" s="33">
        <f t="shared" ca="1" si="91"/>
        <v>0</v>
      </c>
      <c r="AI42" s="33">
        <f t="shared" ca="1" si="91"/>
        <v>0</v>
      </c>
      <c r="AJ42" s="33">
        <f t="shared" ca="1" si="91"/>
        <v>0</v>
      </c>
      <c r="AK42" s="33">
        <f t="shared" ca="1" si="91"/>
        <v>0</v>
      </c>
      <c r="AL42" s="33">
        <f t="shared" ca="1" si="91"/>
        <v>0</v>
      </c>
      <c r="AM42" s="33">
        <f t="shared" ca="1" si="91"/>
        <v>0</v>
      </c>
      <c r="AN42" s="33">
        <f t="shared" ca="1" si="91"/>
        <v>0</v>
      </c>
      <c r="AO42" s="33">
        <f t="shared" ca="1" si="91"/>
        <v>0</v>
      </c>
      <c r="AP42" s="33">
        <f t="shared" ca="1" si="91"/>
        <v>0</v>
      </c>
      <c r="AQ42" s="33">
        <f t="shared" ca="1" si="91"/>
        <v>0</v>
      </c>
      <c r="AR42" s="33">
        <f t="shared" ca="1" si="91"/>
        <v>0</v>
      </c>
      <c r="AS42" s="33">
        <f t="shared" ca="1" si="91"/>
        <v>0</v>
      </c>
      <c r="AT42" s="33">
        <f t="shared" ca="1" si="91"/>
        <v>0</v>
      </c>
      <c r="AU42" s="33">
        <f t="shared" ca="1" si="92"/>
        <v>0</v>
      </c>
      <c r="AV42" s="33">
        <f t="shared" ca="1" si="92"/>
        <v>0</v>
      </c>
      <c r="AW42" s="33">
        <f t="shared" ca="1" si="92"/>
        <v>0</v>
      </c>
      <c r="AX42" s="33">
        <f t="shared" ca="1" si="92"/>
        <v>0</v>
      </c>
      <c r="AY42" s="33">
        <f t="shared" ca="1" si="92"/>
        <v>0</v>
      </c>
      <c r="AZ42" s="33">
        <f t="shared" ca="1" si="92"/>
        <v>0</v>
      </c>
      <c r="BA42" s="33">
        <f t="shared" ca="1" si="92"/>
        <v>0</v>
      </c>
      <c r="BB42" s="33">
        <f t="shared" ca="1" si="92"/>
        <v>0</v>
      </c>
      <c r="BC42" s="33">
        <f t="shared" ca="1" si="92"/>
        <v>0</v>
      </c>
      <c r="BD42" s="33">
        <f t="shared" ca="1" si="92"/>
        <v>0</v>
      </c>
      <c r="BE42" s="33">
        <f t="shared" ca="1" si="92"/>
        <v>0</v>
      </c>
      <c r="BF42" s="33">
        <f t="shared" ca="1" si="92"/>
        <v>0</v>
      </c>
      <c r="BG42" s="33">
        <f t="shared" ca="1" si="92"/>
        <v>0</v>
      </c>
      <c r="BH42" s="33"/>
      <c r="BJ42" s="148" t="str">
        <f t="shared" ca="1" si="154"/>
        <v/>
      </c>
      <c r="BL42" s="30"/>
      <c r="BN42" s="29" t="str">
        <f t="shared" ca="1" si="155"/>
        <v/>
      </c>
      <c r="BO42" s="29" t="str">
        <f t="shared" ca="1" si="156"/>
        <v/>
      </c>
      <c r="BP42" s="29" t="str">
        <f t="shared" ca="1" si="157"/>
        <v/>
      </c>
      <c r="BQ42" s="29" t="str">
        <f t="shared" ca="1" si="158"/>
        <v/>
      </c>
      <c r="BR42" s="29" t="str">
        <f t="shared" ca="1" si="159"/>
        <v/>
      </c>
      <c r="BS42" s="29" t="str">
        <f t="shared" ca="1" si="160"/>
        <v/>
      </c>
      <c r="BT42" s="29" t="str">
        <f t="shared" ca="1" si="161"/>
        <v/>
      </c>
      <c r="BU42" s="29" t="str">
        <f t="shared" ca="1" si="162"/>
        <v/>
      </c>
      <c r="BV42" s="29" t="str">
        <f t="shared" ca="1" si="163"/>
        <v/>
      </c>
      <c r="BW42" s="29" t="str">
        <f t="shared" ca="1" si="164"/>
        <v/>
      </c>
      <c r="BX42" s="29" t="str">
        <f t="shared" ca="1" si="165"/>
        <v/>
      </c>
      <c r="BY42" s="29" t="str">
        <f t="shared" ca="1" si="166"/>
        <v/>
      </c>
      <c r="BZ42" s="29" t="str">
        <f t="shared" ca="1" si="167"/>
        <v/>
      </c>
      <c r="CA42" s="29" t="str">
        <f t="shared" ca="1" si="168"/>
        <v/>
      </c>
      <c r="CB42" s="29" t="str">
        <f t="shared" ca="1" si="169"/>
        <v/>
      </c>
      <c r="CC42" s="29" t="str">
        <f t="shared" ca="1" si="170"/>
        <v/>
      </c>
      <c r="CD42" s="29" t="str">
        <f t="shared" ca="1" si="171"/>
        <v/>
      </c>
      <c r="CE42" s="29" t="str">
        <f t="shared" ca="1" si="172"/>
        <v/>
      </c>
      <c r="CF42" s="29" t="str">
        <f t="shared" ca="1" si="173"/>
        <v/>
      </c>
      <c r="CG42" s="29" t="str">
        <f t="shared" ca="1" si="174"/>
        <v/>
      </c>
      <c r="CH42" s="29" t="str">
        <f t="shared" ca="1" si="175"/>
        <v/>
      </c>
      <c r="CI42" s="29" t="str">
        <f t="shared" ca="1" si="176"/>
        <v/>
      </c>
      <c r="CJ42" s="29" t="str">
        <f t="shared" ca="1" si="177"/>
        <v/>
      </c>
      <c r="CK42" s="29" t="str">
        <f t="shared" ca="1" si="178"/>
        <v/>
      </c>
      <c r="CL42" s="29" t="str">
        <f t="shared" ca="1" si="179"/>
        <v/>
      </c>
      <c r="CM42" s="29" t="str">
        <f t="shared" ca="1" si="180"/>
        <v/>
      </c>
      <c r="CN42" s="29" t="str">
        <f t="shared" ca="1" si="181"/>
        <v/>
      </c>
      <c r="CO42" s="29" t="str">
        <f t="shared" ca="1" si="182"/>
        <v/>
      </c>
      <c r="CP42" s="29" t="str">
        <f t="shared" ca="1" si="183"/>
        <v/>
      </c>
      <c r="CQ42" s="29" t="str">
        <f t="shared" ca="1" si="184"/>
        <v/>
      </c>
      <c r="CR42" s="29" t="str">
        <f t="shared" ca="1" si="185"/>
        <v/>
      </c>
      <c r="CS42" s="29" t="str">
        <f t="shared" ca="1" si="186"/>
        <v/>
      </c>
      <c r="CT42" s="29" t="str">
        <f t="shared" ca="1" si="187"/>
        <v/>
      </c>
      <c r="CU42" s="29" t="str">
        <f t="shared" ca="1" si="188"/>
        <v/>
      </c>
      <c r="CV42" s="29" t="str">
        <f t="shared" ca="1" si="189"/>
        <v/>
      </c>
      <c r="CW42" s="29" t="str">
        <f t="shared" ca="1" si="190"/>
        <v/>
      </c>
      <c r="CX42" s="29" t="str">
        <f t="shared" ca="1" si="191"/>
        <v/>
      </c>
      <c r="CY42" s="29" t="str">
        <f t="shared" ca="1" si="192"/>
        <v/>
      </c>
      <c r="CZ42" s="29" t="str">
        <f t="shared" ca="1" si="193"/>
        <v/>
      </c>
      <c r="DA42" s="29" t="str">
        <f t="shared" ca="1" si="194"/>
        <v/>
      </c>
      <c r="DB42" s="29" t="str">
        <f t="shared" ca="1" si="195"/>
        <v/>
      </c>
      <c r="DC42" s="29" t="str">
        <f t="shared" ca="1" si="196"/>
        <v/>
      </c>
      <c r="DD42" s="29" t="str">
        <f t="shared" ca="1" si="197"/>
        <v/>
      </c>
      <c r="DE42" s="29" t="str">
        <f t="shared" ca="1" si="198"/>
        <v/>
      </c>
      <c r="DF42" s="29" t="str">
        <f t="shared" ca="1" si="199"/>
        <v/>
      </c>
      <c r="DG42" s="29" t="str">
        <f t="shared" ca="1" si="200"/>
        <v/>
      </c>
      <c r="DH42" s="29" t="str">
        <f t="shared" ca="1" si="201"/>
        <v/>
      </c>
      <c r="DI42" s="29" t="str">
        <f t="shared" ca="1" si="202"/>
        <v/>
      </c>
      <c r="DJ42" s="29" t="str">
        <f t="shared" ca="1" si="203"/>
        <v/>
      </c>
      <c r="DK42" s="29" t="str">
        <f t="shared" ca="1" si="204"/>
        <v/>
      </c>
      <c r="DL42" s="29" t="str">
        <f t="shared" ca="1" si="205"/>
        <v/>
      </c>
      <c r="DM42" s="29" t="str">
        <f t="shared" ca="1" si="206"/>
        <v/>
      </c>
      <c r="JD42">
        <f t="shared" si="145"/>
        <v>0</v>
      </c>
      <c r="JE42">
        <f t="shared" si="207"/>
        <v>0</v>
      </c>
      <c r="JF42" t="str">
        <f t="shared" ca="1" si="208"/>
        <v/>
      </c>
      <c r="JG42" t="str">
        <f t="shared" ca="1" si="209"/>
        <v/>
      </c>
      <c r="JH42" t="str">
        <f t="shared" ca="1" si="210"/>
        <v/>
      </c>
      <c r="JI42" t="str">
        <f t="shared" ca="1" si="211"/>
        <v/>
      </c>
    </row>
    <row r="43" spans="3:269" x14ac:dyDescent="0.2">
      <c r="C43" s="9">
        <f t="array" aca="1" ref="C43" ca="1">MIN(IF($L$7=0, 0, IF(INDIRECT($L$6)&gt;0, IF(ROW(INDIRECT($L$6))&gt;C42, ROW(INDIRECT($L$6)), MAXR))))</f>
        <v>9999999</v>
      </c>
      <c r="D43" s="9">
        <f t="shared" ca="1" si="85"/>
        <v>0</v>
      </c>
      <c r="E43" s="9">
        <f t="shared" ca="1" si="151"/>
        <v>0</v>
      </c>
      <c r="F43" s="105" t="str">
        <f t="shared" ca="1" si="152"/>
        <v/>
      </c>
      <c r="G43" s="7">
        <f t="shared" ca="1" si="153"/>
        <v>0</v>
      </c>
      <c r="H43" s="33">
        <f t="shared" ca="1" si="89"/>
        <v>0</v>
      </c>
      <c r="I43" s="33">
        <f t="shared" ca="1" si="89"/>
        <v>0</v>
      </c>
      <c r="J43" s="33">
        <f t="shared" ca="1" si="89"/>
        <v>0</v>
      </c>
      <c r="K43" s="33">
        <f t="shared" ca="1" si="89"/>
        <v>0</v>
      </c>
      <c r="L43" s="33">
        <f t="shared" ca="1" si="89"/>
        <v>0</v>
      </c>
      <c r="M43" s="33">
        <f t="shared" ca="1" si="89"/>
        <v>0</v>
      </c>
      <c r="N43" s="33">
        <f t="shared" ca="1" si="89"/>
        <v>0</v>
      </c>
      <c r="O43" s="33">
        <f t="shared" ca="1" si="89"/>
        <v>0</v>
      </c>
      <c r="P43" s="33">
        <f t="shared" ca="1" si="89"/>
        <v>0</v>
      </c>
      <c r="Q43" s="33">
        <f t="shared" ca="1" si="89"/>
        <v>0</v>
      </c>
      <c r="R43" s="33">
        <f t="shared" ca="1" si="90"/>
        <v>0</v>
      </c>
      <c r="S43" s="33">
        <f t="shared" ca="1" si="90"/>
        <v>0</v>
      </c>
      <c r="T43" s="33">
        <f t="shared" ca="1" si="90"/>
        <v>0</v>
      </c>
      <c r="U43" s="33">
        <f t="shared" ca="1" si="90"/>
        <v>0</v>
      </c>
      <c r="V43" s="33">
        <f t="shared" ca="1" si="90"/>
        <v>0</v>
      </c>
      <c r="W43" s="33">
        <f t="shared" ca="1" si="90"/>
        <v>0</v>
      </c>
      <c r="X43" s="33">
        <f t="shared" ca="1" si="90"/>
        <v>0</v>
      </c>
      <c r="Y43" s="33">
        <f t="shared" ca="1" si="90"/>
        <v>0</v>
      </c>
      <c r="Z43" s="33">
        <f t="shared" ca="1" si="90"/>
        <v>0</v>
      </c>
      <c r="AA43" s="33">
        <f t="shared" ca="1" si="90"/>
        <v>0</v>
      </c>
      <c r="AB43" s="33">
        <f t="shared" ca="1" si="90"/>
        <v>0</v>
      </c>
      <c r="AC43" s="33">
        <f t="shared" ca="1" si="90"/>
        <v>0</v>
      </c>
      <c r="AD43" s="33">
        <f t="shared" ca="1" si="90"/>
        <v>0</v>
      </c>
      <c r="AE43" s="33">
        <f t="shared" ca="1" si="90"/>
        <v>0</v>
      </c>
      <c r="AF43" s="33">
        <f t="shared" ca="1" si="91"/>
        <v>0</v>
      </c>
      <c r="AG43" s="33">
        <f t="shared" ca="1" si="91"/>
        <v>0</v>
      </c>
      <c r="AH43" s="33">
        <f t="shared" ca="1" si="91"/>
        <v>0</v>
      </c>
      <c r="AI43" s="33">
        <f t="shared" ca="1" si="91"/>
        <v>0</v>
      </c>
      <c r="AJ43" s="33">
        <f t="shared" ca="1" si="91"/>
        <v>0</v>
      </c>
      <c r="AK43" s="33">
        <f t="shared" ca="1" si="91"/>
        <v>0</v>
      </c>
      <c r="AL43" s="33">
        <f t="shared" ca="1" si="91"/>
        <v>0</v>
      </c>
      <c r="AM43" s="33">
        <f t="shared" ca="1" si="91"/>
        <v>0</v>
      </c>
      <c r="AN43" s="33">
        <f t="shared" ca="1" si="91"/>
        <v>0</v>
      </c>
      <c r="AO43" s="33">
        <f t="shared" ca="1" si="91"/>
        <v>0</v>
      </c>
      <c r="AP43" s="33">
        <f t="shared" ca="1" si="91"/>
        <v>0</v>
      </c>
      <c r="AQ43" s="33">
        <f t="shared" ca="1" si="91"/>
        <v>0</v>
      </c>
      <c r="AR43" s="33">
        <f t="shared" ca="1" si="91"/>
        <v>0</v>
      </c>
      <c r="AS43" s="33">
        <f t="shared" ca="1" si="91"/>
        <v>0</v>
      </c>
      <c r="AT43" s="33">
        <f t="shared" ca="1" si="91"/>
        <v>0</v>
      </c>
      <c r="AU43" s="33">
        <f t="shared" ca="1" si="92"/>
        <v>0</v>
      </c>
      <c r="AV43" s="33">
        <f t="shared" ca="1" si="92"/>
        <v>0</v>
      </c>
      <c r="AW43" s="33">
        <f t="shared" ca="1" si="92"/>
        <v>0</v>
      </c>
      <c r="AX43" s="33">
        <f t="shared" ca="1" si="92"/>
        <v>0</v>
      </c>
      <c r="AY43" s="33">
        <f t="shared" ca="1" si="92"/>
        <v>0</v>
      </c>
      <c r="AZ43" s="33">
        <f t="shared" ca="1" si="92"/>
        <v>0</v>
      </c>
      <c r="BA43" s="33">
        <f t="shared" ca="1" si="92"/>
        <v>0</v>
      </c>
      <c r="BB43" s="33">
        <f t="shared" ca="1" si="92"/>
        <v>0</v>
      </c>
      <c r="BC43" s="33">
        <f t="shared" ca="1" si="92"/>
        <v>0</v>
      </c>
      <c r="BD43" s="33">
        <f t="shared" ca="1" si="92"/>
        <v>0</v>
      </c>
      <c r="BE43" s="33">
        <f t="shared" ca="1" si="92"/>
        <v>0</v>
      </c>
      <c r="BF43" s="33">
        <f t="shared" ca="1" si="92"/>
        <v>0</v>
      </c>
      <c r="BG43" s="33">
        <f t="shared" ca="1" si="92"/>
        <v>0</v>
      </c>
      <c r="BH43" s="33"/>
      <c r="BJ43" s="148" t="str">
        <f t="shared" ca="1" si="154"/>
        <v/>
      </c>
      <c r="BL43" s="30"/>
      <c r="BN43" s="29" t="str">
        <f t="shared" ca="1" si="155"/>
        <v/>
      </c>
      <c r="BO43" s="29" t="str">
        <f t="shared" ca="1" si="156"/>
        <v/>
      </c>
      <c r="BP43" s="29" t="str">
        <f t="shared" ca="1" si="157"/>
        <v/>
      </c>
      <c r="BQ43" s="29" t="str">
        <f t="shared" ca="1" si="158"/>
        <v/>
      </c>
      <c r="BR43" s="29" t="str">
        <f t="shared" ca="1" si="159"/>
        <v/>
      </c>
      <c r="BS43" s="29" t="str">
        <f t="shared" ca="1" si="160"/>
        <v/>
      </c>
      <c r="BT43" s="29" t="str">
        <f t="shared" ca="1" si="161"/>
        <v/>
      </c>
      <c r="BU43" s="29" t="str">
        <f t="shared" ca="1" si="162"/>
        <v/>
      </c>
      <c r="BV43" s="29" t="str">
        <f t="shared" ca="1" si="163"/>
        <v/>
      </c>
      <c r="BW43" s="29" t="str">
        <f t="shared" ca="1" si="164"/>
        <v/>
      </c>
      <c r="BX43" s="29" t="str">
        <f t="shared" ca="1" si="165"/>
        <v/>
      </c>
      <c r="BY43" s="29" t="str">
        <f t="shared" ca="1" si="166"/>
        <v/>
      </c>
      <c r="BZ43" s="29" t="str">
        <f t="shared" ca="1" si="167"/>
        <v/>
      </c>
      <c r="CA43" s="29" t="str">
        <f t="shared" ca="1" si="168"/>
        <v/>
      </c>
      <c r="CB43" s="29" t="str">
        <f t="shared" ca="1" si="169"/>
        <v/>
      </c>
      <c r="CC43" s="29" t="str">
        <f t="shared" ca="1" si="170"/>
        <v/>
      </c>
      <c r="CD43" s="29" t="str">
        <f t="shared" ca="1" si="171"/>
        <v/>
      </c>
      <c r="CE43" s="29" t="str">
        <f t="shared" ca="1" si="172"/>
        <v/>
      </c>
      <c r="CF43" s="29" t="str">
        <f t="shared" ca="1" si="173"/>
        <v/>
      </c>
      <c r="CG43" s="29" t="str">
        <f t="shared" ca="1" si="174"/>
        <v/>
      </c>
      <c r="CH43" s="29" t="str">
        <f t="shared" ca="1" si="175"/>
        <v/>
      </c>
      <c r="CI43" s="29" t="str">
        <f t="shared" ca="1" si="176"/>
        <v/>
      </c>
      <c r="CJ43" s="29" t="str">
        <f t="shared" ca="1" si="177"/>
        <v/>
      </c>
      <c r="CK43" s="29" t="str">
        <f t="shared" ca="1" si="178"/>
        <v/>
      </c>
      <c r="CL43" s="29" t="str">
        <f t="shared" ca="1" si="179"/>
        <v/>
      </c>
      <c r="CM43" s="29" t="str">
        <f t="shared" ca="1" si="180"/>
        <v/>
      </c>
      <c r="CN43" s="29" t="str">
        <f t="shared" ca="1" si="181"/>
        <v/>
      </c>
      <c r="CO43" s="29" t="str">
        <f t="shared" ca="1" si="182"/>
        <v/>
      </c>
      <c r="CP43" s="29" t="str">
        <f t="shared" ca="1" si="183"/>
        <v/>
      </c>
      <c r="CQ43" s="29" t="str">
        <f t="shared" ca="1" si="184"/>
        <v/>
      </c>
      <c r="CR43" s="29" t="str">
        <f t="shared" ca="1" si="185"/>
        <v/>
      </c>
      <c r="CS43" s="29" t="str">
        <f t="shared" ca="1" si="186"/>
        <v/>
      </c>
      <c r="CT43" s="29" t="str">
        <f t="shared" ca="1" si="187"/>
        <v/>
      </c>
      <c r="CU43" s="29" t="str">
        <f t="shared" ca="1" si="188"/>
        <v/>
      </c>
      <c r="CV43" s="29" t="str">
        <f t="shared" ca="1" si="189"/>
        <v/>
      </c>
      <c r="CW43" s="29" t="str">
        <f t="shared" ca="1" si="190"/>
        <v/>
      </c>
      <c r="CX43" s="29" t="str">
        <f t="shared" ca="1" si="191"/>
        <v/>
      </c>
      <c r="CY43" s="29" t="str">
        <f t="shared" ca="1" si="192"/>
        <v/>
      </c>
      <c r="CZ43" s="29" t="str">
        <f t="shared" ca="1" si="193"/>
        <v/>
      </c>
      <c r="DA43" s="29" t="str">
        <f t="shared" ca="1" si="194"/>
        <v/>
      </c>
      <c r="DB43" s="29" t="str">
        <f t="shared" ca="1" si="195"/>
        <v/>
      </c>
      <c r="DC43" s="29" t="str">
        <f t="shared" ca="1" si="196"/>
        <v/>
      </c>
      <c r="DD43" s="29" t="str">
        <f t="shared" ca="1" si="197"/>
        <v/>
      </c>
      <c r="DE43" s="29" t="str">
        <f t="shared" ca="1" si="198"/>
        <v/>
      </c>
      <c r="DF43" s="29" t="str">
        <f t="shared" ca="1" si="199"/>
        <v/>
      </c>
      <c r="DG43" s="29" t="str">
        <f t="shared" ca="1" si="200"/>
        <v/>
      </c>
      <c r="DH43" s="29" t="str">
        <f t="shared" ca="1" si="201"/>
        <v/>
      </c>
      <c r="DI43" s="29" t="str">
        <f t="shared" ca="1" si="202"/>
        <v/>
      </c>
      <c r="DJ43" s="29" t="str">
        <f t="shared" ca="1" si="203"/>
        <v/>
      </c>
      <c r="DK43" s="29" t="str">
        <f t="shared" ca="1" si="204"/>
        <v/>
      </c>
      <c r="DL43" s="29" t="str">
        <f t="shared" ca="1" si="205"/>
        <v/>
      </c>
      <c r="DM43" s="29" t="str">
        <f t="shared" ca="1" si="206"/>
        <v/>
      </c>
      <c r="JD43">
        <f t="shared" si="145"/>
        <v>0</v>
      </c>
      <c r="JE43">
        <f t="shared" si="207"/>
        <v>0</v>
      </c>
      <c r="JF43" t="str">
        <f t="shared" ca="1" si="208"/>
        <v/>
      </c>
      <c r="JG43" t="str">
        <f t="shared" ca="1" si="209"/>
        <v/>
      </c>
      <c r="JH43" t="str">
        <f t="shared" ca="1" si="210"/>
        <v/>
      </c>
      <c r="JI43" t="str">
        <f t="shared" ca="1" si="211"/>
        <v/>
      </c>
    </row>
    <row r="44" spans="3:269" x14ac:dyDescent="0.2">
      <c r="C44" s="9">
        <f t="array" aca="1" ref="C44" ca="1">MIN(IF($L$7=0, 0, IF(INDIRECT($L$6)&gt;0, IF(ROW(INDIRECT($L$6))&gt;C43, ROW(INDIRECT($L$6)), MAXR))))</f>
        <v>9999999</v>
      </c>
      <c r="D44" s="9">
        <f t="shared" ca="1" si="85"/>
        <v>0</v>
      </c>
      <c r="E44" s="9">
        <f t="shared" ca="1" si="151"/>
        <v>0</v>
      </c>
      <c r="F44" s="105" t="str">
        <f t="shared" ca="1" si="152"/>
        <v/>
      </c>
      <c r="G44" s="7">
        <f t="shared" ca="1" si="153"/>
        <v>0</v>
      </c>
      <c r="H44" s="33">
        <f t="shared" ca="1" si="89"/>
        <v>0</v>
      </c>
      <c r="I44" s="33">
        <f t="shared" ca="1" si="89"/>
        <v>0</v>
      </c>
      <c r="J44" s="33">
        <f t="shared" ca="1" si="89"/>
        <v>0</v>
      </c>
      <c r="K44" s="33">
        <f t="shared" ca="1" si="89"/>
        <v>0</v>
      </c>
      <c r="L44" s="33">
        <f t="shared" ca="1" si="89"/>
        <v>0</v>
      </c>
      <c r="M44" s="33">
        <f t="shared" ca="1" si="89"/>
        <v>0</v>
      </c>
      <c r="N44" s="33">
        <f t="shared" ca="1" si="89"/>
        <v>0</v>
      </c>
      <c r="O44" s="33">
        <f t="shared" ca="1" si="89"/>
        <v>0</v>
      </c>
      <c r="P44" s="33">
        <f t="shared" ca="1" si="89"/>
        <v>0</v>
      </c>
      <c r="Q44" s="33">
        <f t="shared" ca="1" si="89"/>
        <v>0</v>
      </c>
      <c r="R44" s="33">
        <f t="shared" ca="1" si="90"/>
        <v>0</v>
      </c>
      <c r="S44" s="33">
        <f t="shared" ca="1" si="90"/>
        <v>0</v>
      </c>
      <c r="T44" s="33">
        <f t="shared" ca="1" si="90"/>
        <v>0</v>
      </c>
      <c r="U44" s="33">
        <f t="shared" ca="1" si="90"/>
        <v>0</v>
      </c>
      <c r="V44" s="33">
        <f t="shared" ca="1" si="90"/>
        <v>0</v>
      </c>
      <c r="W44" s="33">
        <f t="shared" ca="1" si="90"/>
        <v>0</v>
      </c>
      <c r="X44" s="33">
        <f t="shared" ca="1" si="90"/>
        <v>0</v>
      </c>
      <c r="Y44" s="33">
        <f t="shared" ca="1" si="90"/>
        <v>0</v>
      </c>
      <c r="Z44" s="33">
        <f t="shared" ca="1" si="90"/>
        <v>0</v>
      </c>
      <c r="AA44" s="33">
        <f t="shared" ca="1" si="90"/>
        <v>0</v>
      </c>
      <c r="AB44" s="33">
        <f t="shared" ca="1" si="90"/>
        <v>0</v>
      </c>
      <c r="AC44" s="33">
        <f t="shared" ca="1" si="90"/>
        <v>0</v>
      </c>
      <c r="AD44" s="33">
        <f t="shared" ca="1" si="90"/>
        <v>0</v>
      </c>
      <c r="AE44" s="33">
        <f t="shared" ca="1" si="90"/>
        <v>0</v>
      </c>
      <c r="AF44" s="33">
        <f t="shared" ca="1" si="91"/>
        <v>0</v>
      </c>
      <c r="AG44" s="33">
        <f t="shared" ref="AG44:AV62" ca="1" si="212">IF(OR($C44=MAXR, $C44=0, AG$24=0, AG$19=0), 0, IF(LEN(INDIRECT($F$9&amp;AG$20&amp;$C44))=0, NULL,  INDIRECT($F$9&amp;AG$20&amp;$C44)))</f>
        <v>0</v>
      </c>
      <c r="AH44" s="33">
        <f t="shared" ca="1" si="212"/>
        <v>0</v>
      </c>
      <c r="AI44" s="33">
        <f t="shared" ca="1" si="212"/>
        <v>0</v>
      </c>
      <c r="AJ44" s="33">
        <f t="shared" ca="1" si="212"/>
        <v>0</v>
      </c>
      <c r="AK44" s="33">
        <f t="shared" ca="1" si="212"/>
        <v>0</v>
      </c>
      <c r="AL44" s="33">
        <f t="shared" ca="1" si="212"/>
        <v>0</v>
      </c>
      <c r="AM44" s="33">
        <f t="shared" ca="1" si="212"/>
        <v>0</v>
      </c>
      <c r="AN44" s="33">
        <f t="shared" ca="1" si="212"/>
        <v>0</v>
      </c>
      <c r="AO44" s="33">
        <f t="shared" ca="1" si="212"/>
        <v>0</v>
      </c>
      <c r="AP44" s="33">
        <f t="shared" ca="1" si="212"/>
        <v>0</v>
      </c>
      <c r="AQ44" s="33">
        <f t="shared" ca="1" si="212"/>
        <v>0</v>
      </c>
      <c r="AR44" s="33">
        <f t="shared" ca="1" si="212"/>
        <v>0</v>
      </c>
      <c r="AS44" s="33">
        <f t="shared" ca="1" si="212"/>
        <v>0</v>
      </c>
      <c r="AT44" s="33">
        <f t="shared" ca="1" si="212"/>
        <v>0</v>
      </c>
      <c r="AU44" s="33">
        <f t="shared" ca="1" si="92"/>
        <v>0</v>
      </c>
      <c r="AV44" s="33">
        <f t="shared" ca="1" si="92"/>
        <v>0</v>
      </c>
      <c r="AW44" s="33">
        <f t="shared" ca="1" si="92"/>
        <v>0</v>
      </c>
      <c r="AX44" s="33">
        <f t="shared" ca="1" si="92"/>
        <v>0</v>
      </c>
      <c r="AY44" s="33">
        <f t="shared" ca="1" si="92"/>
        <v>0</v>
      </c>
      <c r="AZ44" s="33">
        <f t="shared" ca="1" si="92"/>
        <v>0</v>
      </c>
      <c r="BA44" s="33">
        <f t="shared" ca="1" si="92"/>
        <v>0</v>
      </c>
      <c r="BB44" s="33">
        <f t="shared" ca="1" si="92"/>
        <v>0</v>
      </c>
      <c r="BC44" s="33">
        <f t="shared" ca="1" si="92"/>
        <v>0</v>
      </c>
      <c r="BD44" s="33">
        <f t="shared" ca="1" si="92"/>
        <v>0</v>
      </c>
      <c r="BE44" s="33">
        <f t="shared" ca="1" si="92"/>
        <v>0</v>
      </c>
      <c r="BF44" s="33">
        <f t="shared" ca="1" si="92"/>
        <v>0</v>
      </c>
      <c r="BG44" s="33">
        <f t="shared" ca="1" si="92"/>
        <v>0</v>
      </c>
      <c r="BH44" s="33"/>
      <c r="BJ44" s="148" t="str">
        <f t="shared" ca="1" si="154"/>
        <v/>
      </c>
      <c r="BL44" s="30"/>
      <c r="BN44" s="29" t="str">
        <f t="shared" ca="1" si="155"/>
        <v/>
      </c>
      <c r="BO44" s="29" t="str">
        <f t="shared" ca="1" si="156"/>
        <v/>
      </c>
      <c r="BP44" s="29" t="str">
        <f t="shared" ca="1" si="157"/>
        <v/>
      </c>
      <c r="BQ44" s="29" t="str">
        <f t="shared" ca="1" si="158"/>
        <v/>
      </c>
      <c r="BR44" s="29" t="str">
        <f t="shared" ca="1" si="159"/>
        <v/>
      </c>
      <c r="BS44" s="29" t="str">
        <f t="shared" ca="1" si="160"/>
        <v/>
      </c>
      <c r="BT44" s="29" t="str">
        <f t="shared" ca="1" si="161"/>
        <v/>
      </c>
      <c r="BU44" s="29" t="str">
        <f t="shared" ca="1" si="162"/>
        <v/>
      </c>
      <c r="BV44" s="29" t="str">
        <f t="shared" ca="1" si="163"/>
        <v/>
      </c>
      <c r="BW44" s="29" t="str">
        <f t="shared" ca="1" si="164"/>
        <v/>
      </c>
      <c r="BX44" s="29" t="str">
        <f t="shared" ca="1" si="165"/>
        <v/>
      </c>
      <c r="BY44" s="29" t="str">
        <f t="shared" ca="1" si="166"/>
        <v/>
      </c>
      <c r="BZ44" s="29" t="str">
        <f t="shared" ca="1" si="167"/>
        <v/>
      </c>
      <c r="CA44" s="29" t="str">
        <f t="shared" ca="1" si="168"/>
        <v/>
      </c>
      <c r="CB44" s="29" t="str">
        <f t="shared" ca="1" si="169"/>
        <v/>
      </c>
      <c r="CC44" s="29" t="str">
        <f t="shared" ca="1" si="170"/>
        <v/>
      </c>
      <c r="CD44" s="29" t="str">
        <f t="shared" ca="1" si="171"/>
        <v/>
      </c>
      <c r="CE44" s="29" t="str">
        <f t="shared" ca="1" si="172"/>
        <v/>
      </c>
      <c r="CF44" s="29" t="str">
        <f t="shared" ca="1" si="173"/>
        <v/>
      </c>
      <c r="CG44" s="29" t="str">
        <f t="shared" ca="1" si="174"/>
        <v/>
      </c>
      <c r="CH44" s="29" t="str">
        <f t="shared" ca="1" si="175"/>
        <v/>
      </c>
      <c r="CI44" s="29" t="str">
        <f t="shared" ca="1" si="176"/>
        <v/>
      </c>
      <c r="CJ44" s="29" t="str">
        <f t="shared" ca="1" si="177"/>
        <v/>
      </c>
      <c r="CK44" s="29" t="str">
        <f t="shared" ca="1" si="178"/>
        <v/>
      </c>
      <c r="CL44" s="29" t="str">
        <f t="shared" ca="1" si="179"/>
        <v/>
      </c>
      <c r="CM44" s="29" t="str">
        <f t="shared" ca="1" si="180"/>
        <v/>
      </c>
      <c r="CN44" s="29" t="str">
        <f t="shared" ca="1" si="181"/>
        <v/>
      </c>
      <c r="CO44" s="29" t="str">
        <f t="shared" ca="1" si="182"/>
        <v/>
      </c>
      <c r="CP44" s="29" t="str">
        <f t="shared" ca="1" si="183"/>
        <v/>
      </c>
      <c r="CQ44" s="29" t="str">
        <f t="shared" ca="1" si="184"/>
        <v/>
      </c>
      <c r="CR44" s="29" t="str">
        <f t="shared" ca="1" si="185"/>
        <v/>
      </c>
      <c r="CS44" s="29" t="str">
        <f t="shared" ca="1" si="186"/>
        <v/>
      </c>
      <c r="CT44" s="29" t="str">
        <f t="shared" ca="1" si="187"/>
        <v/>
      </c>
      <c r="CU44" s="29" t="str">
        <f t="shared" ca="1" si="188"/>
        <v/>
      </c>
      <c r="CV44" s="29" t="str">
        <f t="shared" ca="1" si="189"/>
        <v/>
      </c>
      <c r="CW44" s="29" t="str">
        <f t="shared" ca="1" si="190"/>
        <v/>
      </c>
      <c r="CX44" s="29" t="str">
        <f t="shared" ca="1" si="191"/>
        <v/>
      </c>
      <c r="CY44" s="29" t="str">
        <f t="shared" ca="1" si="192"/>
        <v/>
      </c>
      <c r="CZ44" s="29" t="str">
        <f t="shared" ca="1" si="193"/>
        <v/>
      </c>
      <c r="DA44" s="29" t="str">
        <f t="shared" ca="1" si="194"/>
        <v/>
      </c>
      <c r="DB44" s="29" t="str">
        <f t="shared" ca="1" si="195"/>
        <v/>
      </c>
      <c r="DC44" s="29" t="str">
        <f t="shared" ca="1" si="196"/>
        <v/>
      </c>
      <c r="DD44" s="29" t="str">
        <f t="shared" ca="1" si="197"/>
        <v/>
      </c>
      <c r="DE44" s="29" t="str">
        <f t="shared" ca="1" si="198"/>
        <v/>
      </c>
      <c r="DF44" s="29" t="str">
        <f t="shared" ca="1" si="199"/>
        <v/>
      </c>
      <c r="DG44" s="29" t="str">
        <f t="shared" ca="1" si="200"/>
        <v/>
      </c>
      <c r="DH44" s="29" t="str">
        <f t="shared" ca="1" si="201"/>
        <v/>
      </c>
      <c r="DI44" s="29" t="str">
        <f t="shared" ca="1" si="202"/>
        <v/>
      </c>
      <c r="DJ44" s="29" t="str">
        <f t="shared" ca="1" si="203"/>
        <v/>
      </c>
      <c r="DK44" s="29" t="str">
        <f t="shared" ca="1" si="204"/>
        <v/>
      </c>
      <c r="DL44" s="29" t="str">
        <f t="shared" ca="1" si="205"/>
        <v/>
      </c>
      <c r="DM44" s="29" t="str">
        <f t="shared" ca="1" si="206"/>
        <v/>
      </c>
      <c r="JD44">
        <f t="shared" si="145"/>
        <v>0</v>
      </c>
      <c r="JE44">
        <f t="shared" si="207"/>
        <v>0</v>
      </c>
      <c r="JF44" t="str">
        <f t="shared" ca="1" si="208"/>
        <v/>
      </c>
      <c r="JG44" t="str">
        <f t="shared" ca="1" si="209"/>
        <v/>
      </c>
      <c r="JH44" t="str">
        <f t="shared" ca="1" si="210"/>
        <v/>
      </c>
      <c r="JI44" t="str">
        <f t="shared" ca="1" si="211"/>
        <v/>
      </c>
    </row>
    <row r="45" spans="3:269" x14ac:dyDescent="0.2">
      <c r="C45" s="9">
        <f t="array" aca="1" ref="C45" ca="1">MIN(IF($L$7=0, 0, IF(INDIRECT($L$6)&gt;0, IF(ROW(INDIRECT($L$6))&gt;C44, ROW(INDIRECT($L$6)), MAXR))))</f>
        <v>9999999</v>
      </c>
      <c r="D45" s="9">
        <f t="shared" ca="1" si="85"/>
        <v>0</v>
      </c>
      <c r="E45" s="9">
        <f t="shared" ca="1" si="151"/>
        <v>0</v>
      </c>
      <c r="F45" s="105" t="str">
        <f t="shared" ca="1" si="152"/>
        <v/>
      </c>
      <c r="G45" s="7">
        <f t="shared" ca="1" si="153"/>
        <v>0</v>
      </c>
      <c r="H45" s="33">
        <f t="shared" ca="1" si="89"/>
        <v>0</v>
      </c>
      <c r="I45" s="33">
        <f t="shared" ca="1" si="89"/>
        <v>0</v>
      </c>
      <c r="J45" s="33">
        <f t="shared" ca="1" si="89"/>
        <v>0</v>
      </c>
      <c r="K45" s="33">
        <f t="shared" ca="1" si="89"/>
        <v>0</v>
      </c>
      <c r="L45" s="33">
        <f t="shared" ca="1" si="89"/>
        <v>0</v>
      </c>
      <c r="M45" s="33">
        <f t="shared" ca="1" si="89"/>
        <v>0</v>
      </c>
      <c r="N45" s="33">
        <f t="shared" ca="1" si="89"/>
        <v>0</v>
      </c>
      <c r="O45" s="33">
        <f t="shared" ca="1" si="89"/>
        <v>0</v>
      </c>
      <c r="P45" s="33">
        <f t="shared" ca="1" si="89"/>
        <v>0</v>
      </c>
      <c r="Q45" s="33">
        <f t="shared" ca="1" si="89"/>
        <v>0</v>
      </c>
      <c r="R45" s="33">
        <f t="shared" ca="1" si="90"/>
        <v>0</v>
      </c>
      <c r="S45" s="33">
        <f t="shared" ref="S45:AH69" ca="1" si="213">IF(OR($C45=MAXR, $C45=0, S$24=0, S$19=0), 0, IF(LEN(INDIRECT($F$9&amp;S$20&amp;$C45))=0, NULL,  INDIRECT($F$9&amp;S$20&amp;$C45)))</f>
        <v>0</v>
      </c>
      <c r="T45" s="33">
        <f t="shared" ca="1" si="213"/>
        <v>0</v>
      </c>
      <c r="U45" s="33">
        <f t="shared" ca="1" si="213"/>
        <v>0</v>
      </c>
      <c r="V45" s="33">
        <f t="shared" ca="1" si="213"/>
        <v>0</v>
      </c>
      <c r="W45" s="33">
        <f t="shared" ca="1" si="213"/>
        <v>0</v>
      </c>
      <c r="X45" s="33">
        <f t="shared" ca="1" si="213"/>
        <v>0</v>
      </c>
      <c r="Y45" s="33">
        <f t="shared" ca="1" si="213"/>
        <v>0</v>
      </c>
      <c r="Z45" s="33">
        <f t="shared" ca="1" si="213"/>
        <v>0</v>
      </c>
      <c r="AA45" s="33">
        <f t="shared" ca="1" si="213"/>
        <v>0</v>
      </c>
      <c r="AB45" s="33">
        <f t="shared" ca="1" si="213"/>
        <v>0</v>
      </c>
      <c r="AC45" s="33">
        <f t="shared" ca="1" si="213"/>
        <v>0</v>
      </c>
      <c r="AD45" s="33">
        <f t="shared" ca="1" si="213"/>
        <v>0</v>
      </c>
      <c r="AE45" s="33">
        <f t="shared" ca="1" si="213"/>
        <v>0</v>
      </c>
      <c r="AF45" s="33">
        <f t="shared" ca="1" si="213"/>
        <v>0</v>
      </c>
      <c r="AG45" s="33">
        <f t="shared" ca="1" si="213"/>
        <v>0</v>
      </c>
      <c r="AH45" s="33">
        <f t="shared" ca="1" si="213"/>
        <v>0</v>
      </c>
      <c r="AI45" s="33">
        <f t="shared" ca="1" si="212"/>
        <v>0</v>
      </c>
      <c r="AJ45" s="33">
        <f t="shared" ca="1" si="212"/>
        <v>0</v>
      </c>
      <c r="AK45" s="33">
        <f t="shared" ca="1" si="212"/>
        <v>0</v>
      </c>
      <c r="AL45" s="33">
        <f t="shared" ca="1" si="212"/>
        <v>0</v>
      </c>
      <c r="AM45" s="33">
        <f t="shared" ca="1" si="212"/>
        <v>0</v>
      </c>
      <c r="AN45" s="33">
        <f t="shared" ca="1" si="212"/>
        <v>0</v>
      </c>
      <c r="AO45" s="33">
        <f t="shared" ca="1" si="212"/>
        <v>0</v>
      </c>
      <c r="AP45" s="33">
        <f t="shared" ca="1" si="212"/>
        <v>0</v>
      </c>
      <c r="AQ45" s="33">
        <f t="shared" ca="1" si="212"/>
        <v>0</v>
      </c>
      <c r="AR45" s="33">
        <f t="shared" ca="1" si="212"/>
        <v>0</v>
      </c>
      <c r="AS45" s="33">
        <f t="shared" ca="1" si="212"/>
        <v>0</v>
      </c>
      <c r="AT45" s="33">
        <f t="shared" ca="1" si="212"/>
        <v>0</v>
      </c>
      <c r="AU45" s="33">
        <f t="shared" ca="1" si="92"/>
        <v>0</v>
      </c>
      <c r="AV45" s="33">
        <f t="shared" ca="1" si="92"/>
        <v>0</v>
      </c>
      <c r="AW45" s="33">
        <f t="shared" ca="1" si="92"/>
        <v>0</v>
      </c>
      <c r="AX45" s="33">
        <f t="shared" ca="1" si="92"/>
        <v>0</v>
      </c>
      <c r="AY45" s="33">
        <f t="shared" ca="1" si="92"/>
        <v>0</v>
      </c>
      <c r="AZ45" s="33">
        <f t="shared" ca="1" si="92"/>
        <v>0</v>
      </c>
      <c r="BA45" s="33">
        <f t="shared" ca="1" si="92"/>
        <v>0</v>
      </c>
      <c r="BB45" s="33">
        <f t="shared" ca="1" si="92"/>
        <v>0</v>
      </c>
      <c r="BC45" s="33">
        <f t="shared" ca="1" si="92"/>
        <v>0</v>
      </c>
      <c r="BD45" s="33">
        <f t="shared" ca="1" si="92"/>
        <v>0</v>
      </c>
      <c r="BE45" s="33">
        <f t="shared" ca="1" si="92"/>
        <v>0</v>
      </c>
      <c r="BF45" s="33">
        <f t="shared" ca="1" si="92"/>
        <v>0</v>
      </c>
      <c r="BG45" s="33">
        <f t="shared" ca="1" si="92"/>
        <v>0</v>
      </c>
      <c r="BH45" s="33"/>
      <c r="BJ45" s="148" t="str">
        <f t="shared" ca="1" si="154"/>
        <v/>
      </c>
      <c r="BL45" s="30"/>
      <c r="BN45" s="29" t="str">
        <f t="shared" ca="1" si="155"/>
        <v/>
      </c>
      <c r="BO45" s="29" t="str">
        <f t="shared" ca="1" si="156"/>
        <v/>
      </c>
      <c r="BP45" s="29" t="str">
        <f t="shared" ca="1" si="157"/>
        <v/>
      </c>
      <c r="BQ45" s="29" t="str">
        <f t="shared" ca="1" si="158"/>
        <v/>
      </c>
      <c r="BR45" s="29" t="str">
        <f t="shared" ca="1" si="159"/>
        <v/>
      </c>
      <c r="BS45" s="29" t="str">
        <f t="shared" ca="1" si="160"/>
        <v/>
      </c>
      <c r="BT45" s="29" t="str">
        <f t="shared" ca="1" si="161"/>
        <v/>
      </c>
      <c r="BU45" s="29" t="str">
        <f t="shared" ca="1" si="162"/>
        <v/>
      </c>
      <c r="BV45" s="29" t="str">
        <f t="shared" ca="1" si="163"/>
        <v/>
      </c>
      <c r="BW45" s="29" t="str">
        <f t="shared" ca="1" si="164"/>
        <v/>
      </c>
      <c r="BX45" s="29" t="str">
        <f t="shared" ca="1" si="165"/>
        <v/>
      </c>
      <c r="BY45" s="29" t="str">
        <f t="shared" ca="1" si="166"/>
        <v/>
      </c>
      <c r="BZ45" s="29" t="str">
        <f t="shared" ca="1" si="167"/>
        <v/>
      </c>
      <c r="CA45" s="29" t="str">
        <f t="shared" ca="1" si="168"/>
        <v/>
      </c>
      <c r="CB45" s="29" t="str">
        <f t="shared" ca="1" si="169"/>
        <v/>
      </c>
      <c r="CC45" s="29" t="str">
        <f t="shared" ca="1" si="170"/>
        <v/>
      </c>
      <c r="CD45" s="29" t="str">
        <f t="shared" ca="1" si="171"/>
        <v/>
      </c>
      <c r="CE45" s="29" t="str">
        <f t="shared" ca="1" si="172"/>
        <v/>
      </c>
      <c r="CF45" s="29" t="str">
        <f t="shared" ca="1" si="173"/>
        <v/>
      </c>
      <c r="CG45" s="29" t="str">
        <f t="shared" ca="1" si="174"/>
        <v/>
      </c>
      <c r="CH45" s="29" t="str">
        <f t="shared" ca="1" si="175"/>
        <v/>
      </c>
      <c r="CI45" s="29" t="str">
        <f t="shared" ca="1" si="176"/>
        <v/>
      </c>
      <c r="CJ45" s="29" t="str">
        <f t="shared" ca="1" si="177"/>
        <v/>
      </c>
      <c r="CK45" s="29" t="str">
        <f t="shared" ca="1" si="178"/>
        <v/>
      </c>
      <c r="CL45" s="29" t="str">
        <f t="shared" ca="1" si="179"/>
        <v/>
      </c>
      <c r="CM45" s="29" t="str">
        <f t="shared" ca="1" si="180"/>
        <v/>
      </c>
      <c r="CN45" s="29" t="str">
        <f t="shared" ca="1" si="181"/>
        <v/>
      </c>
      <c r="CO45" s="29" t="str">
        <f t="shared" ca="1" si="182"/>
        <v/>
      </c>
      <c r="CP45" s="29" t="str">
        <f t="shared" ca="1" si="183"/>
        <v/>
      </c>
      <c r="CQ45" s="29" t="str">
        <f t="shared" ca="1" si="184"/>
        <v/>
      </c>
      <c r="CR45" s="29" t="str">
        <f t="shared" ca="1" si="185"/>
        <v/>
      </c>
      <c r="CS45" s="29" t="str">
        <f t="shared" ca="1" si="186"/>
        <v/>
      </c>
      <c r="CT45" s="29" t="str">
        <f t="shared" ca="1" si="187"/>
        <v/>
      </c>
      <c r="CU45" s="29" t="str">
        <f t="shared" ca="1" si="188"/>
        <v/>
      </c>
      <c r="CV45" s="29" t="str">
        <f t="shared" ca="1" si="189"/>
        <v/>
      </c>
      <c r="CW45" s="29" t="str">
        <f t="shared" ca="1" si="190"/>
        <v/>
      </c>
      <c r="CX45" s="29" t="str">
        <f t="shared" ca="1" si="191"/>
        <v/>
      </c>
      <c r="CY45" s="29" t="str">
        <f t="shared" ca="1" si="192"/>
        <v/>
      </c>
      <c r="CZ45" s="29" t="str">
        <f t="shared" ca="1" si="193"/>
        <v/>
      </c>
      <c r="DA45" s="29" t="str">
        <f t="shared" ca="1" si="194"/>
        <v/>
      </c>
      <c r="DB45" s="29" t="str">
        <f t="shared" ca="1" si="195"/>
        <v/>
      </c>
      <c r="DC45" s="29" t="str">
        <f t="shared" ca="1" si="196"/>
        <v/>
      </c>
      <c r="DD45" s="29" t="str">
        <f t="shared" ca="1" si="197"/>
        <v/>
      </c>
      <c r="DE45" s="29" t="str">
        <f t="shared" ca="1" si="198"/>
        <v/>
      </c>
      <c r="DF45" s="29" t="str">
        <f t="shared" ca="1" si="199"/>
        <v/>
      </c>
      <c r="DG45" s="29" t="str">
        <f t="shared" ca="1" si="200"/>
        <v/>
      </c>
      <c r="DH45" s="29" t="str">
        <f t="shared" ca="1" si="201"/>
        <v/>
      </c>
      <c r="DI45" s="29" t="str">
        <f t="shared" ca="1" si="202"/>
        <v/>
      </c>
      <c r="DJ45" s="29" t="str">
        <f t="shared" ca="1" si="203"/>
        <v/>
      </c>
      <c r="DK45" s="29" t="str">
        <f t="shared" ca="1" si="204"/>
        <v/>
      </c>
      <c r="DL45" s="29" t="str">
        <f t="shared" ca="1" si="205"/>
        <v/>
      </c>
      <c r="DM45" s="29" t="str">
        <f t="shared" ca="1" si="206"/>
        <v/>
      </c>
      <c r="JD45">
        <f t="shared" si="145"/>
        <v>0</v>
      </c>
      <c r="JE45">
        <f t="shared" si="207"/>
        <v>0</v>
      </c>
      <c r="JF45" t="str">
        <f t="shared" ca="1" si="208"/>
        <v/>
      </c>
      <c r="JG45" t="str">
        <f t="shared" ca="1" si="209"/>
        <v/>
      </c>
      <c r="JH45" t="str">
        <f t="shared" ca="1" si="210"/>
        <v/>
      </c>
      <c r="JI45" t="str">
        <f t="shared" ca="1" si="211"/>
        <v/>
      </c>
    </row>
    <row r="46" spans="3:269" x14ac:dyDescent="0.2">
      <c r="C46" s="9">
        <f t="array" aca="1" ref="C46" ca="1">MIN(IF($L$7=0, 0, IF(INDIRECT($L$6)&gt;0, IF(ROW(INDIRECT($L$6))&gt;C45, ROW(INDIRECT($L$6)), MAXR))))</f>
        <v>9999999</v>
      </c>
      <c r="D46" s="9">
        <f t="shared" ca="1" si="85"/>
        <v>0</v>
      </c>
      <c r="E46" s="9">
        <f t="shared" ca="1" si="151"/>
        <v>0</v>
      </c>
      <c r="F46" s="105" t="str">
        <f t="shared" ca="1" si="152"/>
        <v/>
      </c>
      <c r="G46" s="7">
        <f t="shared" ca="1" si="153"/>
        <v>0</v>
      </c>
      <c r="H46" s="33">
        <f t="shared" ca="1" si="89"/>
        <v>0</v>
      </c>
      <c r="I46" s="33">
        <f t="shared" ca="1" si="89"/>
        <v>0</v>
      </c>
      <c r="J46" s="33">
        <f t="shared" ca="1" si="89"/>
        <v>0</v>
      </c>
      <c r="K46" s="33">
        <f t="shared" ca="1" si="89"/>
        <v>0</v>
      </c>
      <c r="L46" s="33">
        <f t="shared" ca="1" si="89"/>
        <v>0</v>
      </c>
      <c r="M46" s="33">
        <f t="shared" ca="1" si="89"/>
        <v>0</v>
      </c>
      <c r="N46" s="33">
        <f t="shared" ca="1" si="89"/>
        <v>0</v>
      </c>
      <c r="O46" s="33">
        <f t="shared" ca="1" si="89"/>
        <v>0</v>
      </c>
      <c r="P46" s="33">
        <f t="shared" ca="1" si="89"/>
        <v>0</v>
      </c>
      <c r="Q46" s="33">
        <f t="shared" ca="1" si="89"/>
        <v>0</v>
      </c>
      <c r="R46" s="33">
        <f t="shared" ca="1" si="89"/>
        <v>0</v>
      </c>
      <c r="S46" s="33">
        <f t="shared" ca="1" si="89"/>
        <v>0</v>
      </c>
      <c r="T46" s="33">
        <f t="shared" ca="1" si="89"/>
        <v>0</v>
      </c>
      <c r="U46" s="33">
        <f t="shared" ca="1" si="89"/>
        <v>0</v>
      </c>
      <c r="V46" s="33">
        <f t="shared" ca="1" si="89"/>
        <v>0</v>
      </c>
      <c r="W46" s="33">
        <f t="shared" ca="1" si="89"/>
        <v>0</v>
      </c>
      <c r="X46" s="33">
        <f t="shared" ca="1" si="213"/>
        <v>0</v>
      </c>
      <c r="Y46" s="33">
        <f t="shared" ca="1" si="213"/>
        <v>0</v>
      </c>
      <c r="Z46" s="33">
        <f t="shared" ca="1" si="213"/>
        <v>0</v>
      </c>
      <c r="AA46" s="33">
        <f t="shared" ca="1" si="213"/>
        <v>0</v>
      </c>
      <c r="AB46" s="33">
        <f t="shared" ca="1" si="213"/>
        <v>0</v>
      </c>
      <c r="AC46" s="33">
        <f t="shared" ca="1" si="213"/>
        <v>0</v>
      </c>
      <c r="AD46" s="33">
        <f t="shared" ca="1" si="213"/>
        <v>0</v>
      </c>
      <c r="AE46" s="33">
        <f t="shared" ca="1" si="213"/>
        <v>0</v>
      </c>
      <c r="AF46" s="33">
        <f t="shared" ca="1" si="213"/>
        <v>0</v>
      </c>
      <c r="AG46" s="33">
        <f t="shared" ca="1" si="213"/>
        <v>0</v>
      </c>
      <c r="AH46" s="33">
        <f t="shared" ca="1" si="213"/>
        <v>0</v>
      </c>
      <c r="AI46" s="33">
        <f t="shared" ca="1" si="212"/>
        <v>0</v>
      </c>
      <c r="AJ46" s="33">
        <f t="shared" ca="1" si="212"/>
        <v>0</v>
      </c>
      <c r="AK46" s="33">
        <f t="shared" ca="1" si="212"/>
        <v>0</v>
      </c>
      <c r="AL46" s="33">
        <f t="shared" ca="1" si="212"/>
        <v>0</v>
      </c>
      <c r="AM46" s="33">
        <f t="shared" ca="1" si="212"/>
        <v>0</v>
      </c>
      <c r="AN46" s="33">
        <f t="shared" ca="1" si="212"/>
        <v>0</v>
      </c>
      <c r="AO46" s="33">
        <f t="shared" ca="1" si="212"/>
        <v>0</v>
      </c>
      <c r="AP46" s="33">
        <f t="shared" ca="1" si="212"/>
        <v>0</v>
      </c>
      <c r="AQ46" s="33">
        <f t="shared" ca="1" si="212"/>
        <v>0</v>
      </c>
      <c r="AR46" s="33">
        <f t="shared" ca="1" si="212"/>
        <v>0</v>
      </c>
      <c r="AS46" s="33">
        <f t="shared" ca="1" si="212"/>
        <v>0</v>
      </c>
      <c r="AT46" s="33">
        <f t="shared" ca="1" si="212"/>
        <v>0</v>
      </c>
      <c r="AU46" s="33">
        <f t="shared" ca="1" si="92"/>
        <v>0</v>
      </c>
      <c r="AV46" s="33">
        <f t="shared" ca="1" si="92"/>
        <v>0</v>
      </c>
      <c r="AW46" s="33">
        <f t="shared" ca="1" si="92"/>
        <v>0</v>
      </c>
      <c r="AX46" s="33">
        <f t="shared" ca="1" si="92"/>
        <v>0</v>
      </c>
      <c r="AY46" s="33">
        <f t="shared" ca="1" si="92"/>
        <v>0</v>
      </c>
      <c r="AZ46" s="33">
        <f t="shared" ca="1" si="92"/>
        <v>0</v>
      </c>
      <c r="BA46" s="33">
        <f t="shared" ca="1" si="92"/>
        <v>0</v>
      </c>
      <c r="BB46" s="33">
        <f t="shared" ca="1" si="92"/>
        <v>0</v>
      </c>
      <c r="BC46" s="33">
        <f t="shared" ca="1" si="92"/>
        <v>0</v>
      </c>
      <c r="BD46" s="33">
        <f t="shared" ref="BD46:BG46" ca="1" si="214">IF(OR($C46=MAXR, $C46=0, BD$24=0, BD$19=0), 0, IF(LEN(INDIRECT($F$9&amp;BD$20&amp;$C46))=0, NULL,  INDIRECT($F$9&amp;BD$20&amp;$C46)))</f>
        <v>0</v>
      </c>
      <c r="BE46" s="33">
        <f t="shared" ca="1" si="214"/>
        <v>0</v>
      </c>
      <c r="BF46" s="33">
        <f t="shared" ca="1" si="214"/>
        <v>0</v>
      </c>
      <c r="BG46" s="33">
        <f t="shared" ca="1" si="214"/>
        <v>0</v>
      </c>
      <c r="BH46" s="33"/>
      <c r="BJ46" s="148" t="str">
        <f t="shared" ca="1" si="154"/>
        <v/>
      </c>
      <c r="BL46" s="30"/>
      <c r="BN46" s="29" t="str">
        <f t="shared" ca="1" si="155"/>
        <v/>
      </c>
      <c r="BO46" s="29" t="str">
        <f t="shared" ca="1" si="156"/>
        <v/>
      </c>
      <c r="BP46" s="29" t="str">
        <f t="shared" ca="1" si="157"/>
        <v/>
      </c>
      <c r="BQ46" s="29" t="str">
        <f t="shared" ca="1" si="158"/>
        <v/>
      </c>
      <c r="BR46" s="29" t="str">
        <f t="shared" ca="1" si="159"/>
        <v/>
      </c>
      <c r="BS46" s="29" t="str">
        <f t="shared" ca="1" si="160"/>
        <v/>
      </c>
      <c r="BT46" s="29" t="str">
        <f t="shared" ca="1" si="161"/>
        <v/>
      </c>
      <c r="BU46" s="29" t="str">
        <f t="shared" ca="1" si="162"/>
        <v/>
      </c>
      <c r="BV46" s="29" t="str">
        <f t="shared" ca="1" si="163"/>
        <v/>
      </c>
      <c r="BW46" s="29" t="str">
        <f t="shared" ca="1" si="164"/>
        <v/>
      </c>
      <c r="BX46" s="29" t="str">
        <f t="shared" ca="1" si="165"/>
        <v/>
      </c>
      <c r="BY46" s="29" t="str">
        <f t="shared" ca="1" si="166"/>
        <v/>
      </c>
      <c r="BZ46" s="29" t="str">
        <f t="shared" ca="1" si="167"/>
        <v/>
      </c>
      <c r="CA46" s="29" t="str">
        <f t="shared" ca="1" si="168"/>
        <v/>
      </c>
      <c r="CB46" s="29" t="str">
        <f t="shared" ca="1" si="169"/>
        <v/>
      </c>
      <c r="CC46" s="29" t="str">
        <f t="shared" ca="1" si="170"/>
        <v/>
      </c>
      <c r="CD46" s="29" t="str">
        <f t="shared" ca="1" si="171"/>
        <v/>
      </c>
      <c r="CE46" s="29" t="str">
        <f t="shared" ca="1" si="172"/>
        <v/>
      </c>
      <c r="CF46" s="29" t="str">
        <f t="shared" ca="1" si="173"/>
        <v/>
      </c>
      <c r="CG46" s="29" t="str">
        <f t="shared" ca="1" si="174"/>
        <v/>
      </c>
      <c r="CH46" s="29" t="str">
        <f t="shared" ca="1" si="175"/>
        <v/>
      </c>
      <c r="CI46" s="29" t="str">
        <f t="shared" ca="1" si="176"/>
        <v/>
      </c>
      <c r="CJ46" s="29" t="str">
        <f t="shared" ca="1" si="177"/>
        <v/>
      </c>
      <c r="CK46" s="29" t="str">
        <f t="shared" ca="1" si="178"/>
        <v/>
      </c>
      <c r="CL46" s="29" t="str">
        <f t="shared" ca="1" si="179"/>
        <v/>
      </c>
      <c r="CM46" s="29" t="str">
        <f t="shared" ca="1" si="180"/>
        <v/>
      </c>
      <c r="CN46" s="29" t="str">
        <f t="shared" ca="1" si="181"/>
        <v/>
      </c>
      <c r="CO46" s="29" t="str">
        <f t="shared" ca="1" si="182"/>
        <v/>
      </c>
      <c r="CP46" s="29" t="str">
        <f t="shared" ca="1" si="183"/>
        <v/>
      </c>
      <c r="CQ46" s="29" t="str">
        <f t="shared" ca="1" si="184"/>
        <v/>
      </c>
      <c r="CR46" s="29" t="str">
        <f t="shared" ca="1" si="185"/>
        <v/>
      </c>
      <c r="CS46" s="29" t="str">
        <f t="shared" ca="1" si="186"/>
        <v/>
      </c>
      <c r="CT46" s="29" t="str">
        <f t="shared" ca="1" si="187"/>
        <v/>
      </c>
      <c r="CU46" s="29" t="str">
        <f t="shared" ca="1" si="188"/>
        <v/>
      </c>
      <c r="CV46" s="29" t="str">
        <f t="shared" ca="1" si="189"/>
        <v/>
      </c>
      <c r="CW46" s="29" t="str">
        <f t="shared" ca="1" si="190"/>
        <v/>
      </c>
      <c r="CX46" s="29" t="str">
        <f t="shared" ca="1" si="191"/>
        <v/>
      </c>
      <c r="CY46" s="29" t="str">
        <f t="shared" ca="1" si="192"/>
        <v/>
      </c>
      <c r="CZ46" s="29" t="str">
        <f t="shared" ca="1" si="193"/>
        <v/>
      </c>
      <c r="DA46" s="29" t="str">
        <f t="shared" ca="1" si="194"/>
        <v/>
      </c>
      <c r="DB46" s="29" t="str">
        <f t="shared" ca="1" si="195"/>
        <v/>
      </c>
      <c r="DC46" s="29" t="str">
        <f t="shared" ca="1" si="196"/>
        <v/>
      </c>
      <c r="DD46" s="29" t="str">
        <f t="shared" ca="1" si="197"/>
        <v/>
      </c>
      <c r="DE46" s="29" t="str">
        <f t="shared" ca="1" si="198"/>
        <v/>
      </c>
      <c r="DF46" s="29" t="str">
        <f t="shared" ca="1" si="199"/>
        <v/>
      </c>
      <c r="DG46" s="29" t="str">
        <f t="shared" ca="1" si="200"/>
        <v/>
      </c>
      <c r="DH46" s="29" t="str">
        <f t="shared" ca="1" si="201"/>
        <v/>
      </c>
      <c r="DI46" s="29" t="str">
        <f t="shared" ca="1" si="202"/>
        <v/>
      </c>
      <c r="DJ46" s="29" t="str">
        <f t="shared" ca="1" si="203"/>
        <v/>
      </c>
      <c r="DK46" s="29" t="str">
        <f t="shared" ca="1" si="204"/>
        <v/>
      </c>
      <c r="DL46" s="29" t="str">
        <f t="shared" ca="1" si="205"/>
        <v/>
      </c>
      <c r="DM46" s="29" t="str">
        <f t="shared" ca="1" si="206"/>
        <v/>
      </c>
      <c r="JD46">
        <f t="shared" si="145"/>
        <v>0</v>
      </c>
      <c r="JE46">
        <f t="shared" si="207"/>
        <v>0</v>
      </c>
      <c r="JF46" t="str">
        <f t="shared" ca="1" si="208"/>
        <v/>
      </c>
      <c r="JG46" t="str">
        <f t="shared" ca="1" si="209"/>
        <v/>
      </c>
      <c r="JH46" t="str">
        <f t="shared" ca="1" si="210"/>
        <v/>
      </c>
      <c r="JI46" t="str">
        <f t="shared" ca="1" si="211"/>
        <v/>
      </c>
    </row>
    <row r="47" spans="3:269" x14ac:dyDescent="0.2">
      <c r="C47" s="9">
        <f t="array" aca="1" ref="C47" ca="1">MIN(IF($L$7=0, 0, IF(INDIRECT($L$6)&gt;0, IF(ROW(INDIRECT($L$6))&gt;C46, ROW(INDIRECT($L$6)), MAXR))))</f>
        <v>9999999</v>
      </c>
      <c r="D47" s="9">
        <f t="shared" ca="1" si="85"/>
        <v>0</v>
      </c>
      <c r="E47" s="9">
        <f t="shared" ca="1" si="151"/>
        <v>0</v>
      </c>
      <c r="F47" s="105" t="str">
        <f t="shared" ca="1" si="152"/>
        <v/>
      </c>
      <c r="G47" s="7">
        <f t="shared" ca="1" si="153"/>
        <v>0</v>
      </c>
      <c r="H47" s="33">
        <f t="shared" ca="1" si="89"/>
        <v>0</v>
      </c>
      <c r="I47" s="33">
        <f t="shared" ca="1" si="89"/>
        <v>0</v>
      </c>
      <c r="J47" s="33">
        <f t="shared" ca="1" si="89"/>
        <v>0</v>
      </c>
      <c r="K47" s="33">
        <f t="shared" ca="1" si="89"/>
        <v>0</v>
      </c>
      <c r="L47" s="33">
        <f t="shared" ca="1" si="89"/>
        <v>0</v>
      </c>
      <c r="M47" s="33">
        <f t="shared" ca="1" si="89"/>
        <v>0</v>
      </c>
      <c r="N47" s="33">
        <f t="shared" ca="1" si="89"/>
        <v>0</v>
      </c>
      <c r="O47" s="33">
        <f t="shared" ca="1" si="89"/>
        <v>0</v>
      </c>
      <c r="P47" s="33">
        <f t="shared" ca="1" si="89"/>
        <v>0</v>
      </c>
      <c r="Q47" s="33">
        <f t="shared" ca="1" si="89"/>
        <v>0</v>
      </c>
      <c r="R47" s="33">
        <f t="shared" ca="1" si="89"/>
        <v>0</v>
      </c>
      <c r="S47" s="33">
        <f t="shared" ca="1" si="89"/>
        <v>0</v>
      </c>
      <c r="T47" s="33">
        <f t="shared" ca="1" si="89"/>
        <v>0</v>
      </c>
      <c r="U47" s="33">
        <f t="shared" ca="1" si="89"/>
        <v>0</v>
      </c>
      <c r="V47" s="33">
        <f t="shared" ca="1" si="89"/>
        <v>0</v>
      </c>
      <c r="W47" s="33">
        <f t="shared" ca="1" si="89"/>
        <v>0</v>
      </c>
      <c r="X47" s="33">
        <f t="shared" ca="1" si="213"/>
        <v>0</v>
      </c>
      <c r="Y47" s="33">
        <f t="shared" ca="1" si="213"/>
        <v>0</v>
      </c>
      <c r="Z47" s="33">
        <f t="shared" ca="1" si="213"/>
        <v>0</v>
      </c>
      <c r="AA47" s="33">
        <f t="shared" ca="1" si="213"/>
        <v>0</v>
      </c>
      <c r="AB47" s="33">
        <f t="shared" ca="1" si="213"/>
        <v>0</v>
      </c>
      <c r="AC47" s="33">
        <f t="shared" ca="1" si="213"/>
        <v>0</v>
      </c>
      <c r="AD47" s="33">
        <f t="shared" ca="1" si="213"/>
        <v>0</v>
      </c>
      <c r="AE47" s="33">
        <f t="shared" ca="1" si="213"/>
        <v>0</v>
      </c>
      <c r="AF47" s="33">
        <f t="shared" ca="1" si="213"/>
        <v>0</v>
      </c>
      <c r="AG47" s="33">
        <f t="shared" ca="1" si="213"/>
        <v>0</v>
      </c>
      <c r="AH47" s="33">
        <f t="shared" ca="1" si="213"/>
        <v>0</v>
      </c>
      <c r="AI47" s="33">
        <f t="shared" ca="1" si="212"/>
        <v>0</v>
      </c>
      <c r="AJ47" s="33">
        <f t="shared" ca="1" si="212"/>
        <v>0</v>
      </c>
      <c r="AK47" s="33">
        <f t="shared" ca="1" si="212"/>
        <v>0</v>
      </c>
      <c r="AL47" s="33">
        <f t="shared" ca="1" si="212"/>
        <v>0</v>
      </c>
      <c r="AM47" s="33">
        <f t="shared" ca="1" si="212"/>
        <v>0</v>
      </c>
      <c r="AN47" s="33">
        <f t="shared" ca="1" si="212"/>
        <v>0</v>
      </c>
      <c r="AO47" s="33">
        <f t="shared" ca="1" si="212"/>
        <v>0</v>
      </c>
      <c r="AP47" s="33">
        <f t="shared" ca="1" si="212"/>
        <v>0</v>
      </c>
      <c r="AQ47" s="33">
        <f t="shared" ca="1" si="212"/>
        <v>0</v>
      </c>
      <c r="AR47" s="33">
        <f t="shared" ca="1" si="212"/>
        <v>0</v>
      </c>
      <c r="AS47" s="33">
        <f t="shared" ca="1" si="212"/>
        <v>0</v>
      </c>
      <c r="AT47" s="33">
        <f t="shared" ca="1" si="212"/>
        <v>0</v>
      </c>
      <c r="AU47" s="33">
        <f t="shared" ca="1" si="212"/>
        <v>0</v>
      </c>
      <c r="AV47" s="33">
        <f t="shared" ca="1" si="212"/>
        <v>0</v>
      </c>
      <c r="AW47" s="33">
        <f t="shared" ref="AW47:BG83" ca="1" si="215">IF(OR($C47=MAXR, $C47=0, AW$24=0, AW$19=0), 0, IF(LEN(INDIRECT($F$9&amp;AW$20&amp;$C47))=0, NULL,  INDIRECT($F$9&amp;AW$20&amp;$C47)))</f>
        <v>0</v>
      </c>
      <c r="AX47" s="33">
        <f t="shared" ca="1" si="215"/>
        <v>0</v>
      </c>
      <c r="AY47" s="33">
        <f t="shared" ca="1" si="215"/>
        <v>0</v>
      </c>
      <c r="AZ47" s="33">
        <f t="shared" ca="1" si="215"/>
        <v>0</v>
      </c>
      <c r="BA47" s="33">
        <f t="shared" ca="1" si="215"/>
        <v>0</v>
      </c>
      <c r="BB47" s="33">
        <f t="shared" ca="1" si="215"/>
        <v>0</v>
      </c>
      <c r="BC47" s="33">
        <f t="shared" ca="1" si="215"/>
        <v>0</v>
      </c>
      <c r="BD47" s="33">
        <f t="shared" ca="1" si="215"/>
        <v>0</v>
      </c>
      <c r="BE47" s="33">
        <f t="shared" ca="1" si="215"/>
        <v>0</v>
      </c>
      <c r="BF47" s="33">
        <f t="shared" ca="1" si="215"/>
        <v>0</v>
      </c>
      <c r="BG47" s="33">
        <f t="shared" ca="1" si="215"/>
        <v>0</v>
      </c>
      <c r="BH47" s="33"/>
      <c r="BJ47" s="148" t="str">
        <f t="shared" ca="1" si="154"/>
        <v/>
      </c>
      <c r="BL47" s="30"/>
      <c r="BN47" s="29" t="str">
        <f t="shared" ca="1" si="155"/>
        <v/>
      </c>
      <c r="BO47" s="29" t="str">
        <f t="shared" ca="1" si="156"/>
        <v/>
      </c>
      <c r="BP47" s="29" t="str">
        <f t="shared" ca="1" si="157"/>
        <v/>
      </c>
      <c r="BQ47" s="29" t="str">
        <f t="shared" ca="1" si="158"/>
        <v/>
      </c>
      <c r="BR47" s="29" t="str">
        <f t="shared" ca="1" si="159"/>
        <v/>
      </c>
      <c r="BS47" s="29" t="str">
        <f t="shared" ca="1" si="160"/>
        <v/>
      </c>
      <c r="BT47" s="29" t="str">
        <f t="shared" ca="1" si="161"/>
        <v/>
      </c>
      <c r="BU47" s="29" t="str">
        <f t="shared" ca="1" si="162"/>
        <v/>
      </c>
      <c r="BV47" s="29" t="str">
        <f t="shared" ca="1" si="163"/>
        <v/>
      </c>
      <c r="BW47" s="29" t="str">
        <f t="shared" ca="1" si="164"/>
        <v/>
      </c>
      <c r="BX47" s="29" t="str">
        <f t="shared" ca="1" si="165"/>
        <v/>
      </c>
      <c r="BY47" s="29" t="str">
        <f t="shared" ca="1" si="166"/>
        <v/>
      </c>
      <c r="BZ47" s="29" t="str">
        <f t="shared" ca="1" si="167"/>
        <v/>
      </c>
      <c r="CA47" s="29" t="str">
        <f t="shared" ca="1" si="168"/>
        <v/>
      </c>
      <c r="CB47" s="29" t="str">
        <f t="shared" ca="1" si="169"/>
        <v/>
      </c>
      <c r="CC47" s="29" t="str">
        <f t="shared" ca="1" si="170"/>
        <v/>
      </c>
      <c r="CD47" s="29" t="str">
        <f t="shared" ca="1" si="171"/>
        <v/>
      </c>
      <c r="CE47" s="29" t="str">
        <f t="shared" ca="1" si="172"/>
        <v/>
      </c>
      <c r="CF47" s="29" t="str">
        <f t="shared" ca="1" si="173"/>
        <v/>
      </c>
      <c r="CG47" s="29" t="str">
        <f t="shared" ca="1" si="174"/>
        <v/>
      </c>
      <c r="CH47" s="29" t="str">
        <f t="shared" ca="1" si="175"/>
        <v/>
      </c>
      <c r="CI47" s="29" t="str">
        <f t="shared" ca="1" si="176"/>
        <v/>
      </c>
      <c r="CJ47" s="29" t="str">
        <f t="shared" ca="1" si="177"/>
        <v/>
      </c>
      <c r="CK47" s="29" t="str">
        <f t="shared" ca="1" si="178"/>
        <v/>
      </c>
      <c r="CL47" s="29" t="str">
        <f t="shared" ca="1" si="179"/>
        <v/>
      </c>
      <c r="CM47" s="29" t="str">
        <f t="shared" ca="1" si="180"/>
        <v/>
      </c>
      <c r="CN47" s="29" t="str">
        <f t="shared" ca="1" si="181"/>
        <v/>
      </c>
      <c r="CO47" s="29" t="str">
        <f t="shared" ca="1" si="182"/>
        <v/>
      </c>
      <c r="CP47" s="29" t="str">
        <f t="shared" ca="1" si="183"/>
        <v/>
      </c>
      <c r="CQ47" s="29" t="str">
        <f t="shared" ca="1" si="184"/>
        <v/>
      </c>
      <c r="CR47" s="29" t="str">
        <f t="shared" ca="1" si="185"/>
        <v/>
      </c>
      <c r="CS47" s="29" t="str">
        <f t="shared" ca="1" si="186"/>
        <v/>
      </c>
      <c r="CT47" s="29" t="str">
        <f t="shared" ca="1" si="187"/>
        <v/>
      </c>
      <c r="CU47" s="29" t="str">
        <f t="shared" ca="1" si="188"/>
        <v/>
      </c>
      <c r="CV47" s="29" t="str">
        <f t="shared" ca="1" si="189"/>
        <v/>
      </c>
      <c r="CW47" s="29" t="str">
        <f t="shared" ca="1" si="190"/>
        <v/>
      </c>
      <c r="CX47" s="29" t="str">
        <f t="shared" ca="1" si="191"/>
        <v/>
      </c>
      <c r="CY47" s="29" t="str">
        <f t="shared" ca="1" si="192"/>
        <v/>
      </c>
      <c r="CZ47" s="29" t="str">
        <f t="shared" ca="1" si="193"/>
        <v/>
      </c>
      <c r="DA47" s="29" t="str">
        <f t="shared" ca="1" si="194"/>
        <v/>
      </c>
      <c r="DB47" s="29" t="str">
        <f t="shared" ca="1" si="195"/>
        <v/>
      </c>
      <c r="DC47" s="29" t="str">
        <f t="shared" ca="1" si="196"/>
        <v/>
      </c>
      <c r="DD47" s="29" t="str">
        <f t="shared" ca="1" si="197"/>
        <v/>
      </c>
      <c r="DE47" s="29" t="str">
        <f t="shared" ca="1" si="198"/>
        <v/>
      </c>
      <c r="DF47" s="29" t="str">
        <f t="shared" ca="1" si="199"/>
        <v/>
      </c>
      <c r="DG47" s="29" t="str">
        <f t="shared" ca="1" si="200"/>
        <v/>
      </c>
      <c r="DH47" s="29" t="str">
        <f t="shared" ca="1" si="201"/>
        <v/>
      </c>
      <c r="DI47" s="29" t="str">
        <f t="shared" ca="1" si="202"/>
        <v/>
      </c>
      <c r="DJ47" s="29" t="str">
        <f t="shared" ca="1" si="203"/>
        <v/>
      </c>
      <c r="DK47" s="29" t="str">
        <f t="shared" ca="1" si="204"/>
        <v/>
      </c>
      <c r="DL47" s="29" t="str">
        <f t="shared" ca="1" si="205"/>
        <v/>
      </c>
      <c r="DM47" s="29" t="str">
        <f t="shared" ca="1" si="206"/>
        <v/>
      </c>
      <c r="JD47">
        <f t="shared" si="145"/>
        <v>0</v>
      </c>
      <c r="JE47">
        <f t="shared" si="207"/>
        <v>0</v>
      </c>
      <c r="JF47" t="str">
        <f t="shared" ca="1" si="208"/>
        <v/>
      </c>
      <c r="JG47" t="str">
        <f t="shared" ca="1" si="209"/>
        <v/>
      </c>
      <c r="JH47" t="str">
        <f t="shared" ca="1" si="210"/>
        <v/>
      </c>
      <c r="JI47" t="str">
        <f t="shared" ca="1" si="211"/>
        <v/>
      </c>
    </row>
    <row r="48" spans="3:269" x14ac:dyDescent="0.2">
      <c r="C48" s="9">
        <f t="array" aca="1" ref="C48" ca="1">MIN(IF($L$7=0, 0, IF(INDIRECT($L$6)&gt;0, IF(ROW(INDIRECT($L$6))&gt;C47, ROW(INDIRECT($L$6)), MAXR))))</f>
        <v>9999999</v>
      </c>
      <c r="D48" s="9">
        <f t="shared" ca="1" si="85"/>
        <v>0</v>
      </c>
      <c r="E48" s="9">
        <f t="shared" ca="1" si="151"/>
        <v>0</v>
      </c>
      <c r="F48" s="105" t="str">
        <f t="shared" ca="1" si="152"/>
        <v/>
      </c>
      <c r="G48" s="7">
        <f t="shared" ca="1" si="153"/>
        <v>0</v>
      </c>
      <c r="H48" s="33">
        <f t="shared" ca="1" si="89"/>
        <v>0</v>
      </c>
      <c r="I48" s="33">
        <f t="shared" ca="1" si="89"/>
        <v>0</v>
      </c>
      <c r="J48" s="33">
        <f t="shared" ca="1" si="89"/>
        <v>0</v>
      </c>
      <c r="K48" s="33">
        <f t="shared" ca="1" si="89"/>
        <v>0</v>
      </c>
      <c r="L48" s="33">
        <f t="shared" ca="1" si="89"/>
        <v>0</v>
      </c>
      <c r="M48" s="33">
        <f t="shared" ca="1" si="89"/>
        <v>0</v>
      </c>
      <c r="N48" s="33">
        <f t="shared" ca="1" si="89"/>
        <v>0</v>
      </c>
      <c r="O48" s="33">
        <f t="shared" ca="1" si="89"/>
        <v>0</v>
      </c>
      <c r="P48" s="33">
        <f t="shared" ca="1" si="89"/>
        <v>0</v>
      </c>
      <c r="Q48" s="33">
        <f t="shared" ca="1" si="89"/>
        <v>0</v>
      </c>
      <c r="R48" s="33">
        <f t="shared" ca="1" si="89"/>
        <v>0</v>
      </c>
      <c r="S48" s="33">
        <f t="shared" ca="1" si="89"/>
        <v>0</v>
      </c>
      <c r="T48" s="33">
        <f t="shared" ca="1" si="89"/>
        <v>0</v>
      </c>
      <c r="U48" s="33">
        <f t="shared" ca="1" si="89"/>
        <v>0</v>
      </c>
      <c r="V48" s="33">
        <f t="shared" ca="1" si="89"/>
        <v>0</v>
      </c>
      <c r="W48" s="33">
        <f t="shared" ca="1" si="89"/>
        <v>0</v>
      </c>
      <c r="X48" s="33">
        <f t="shared" ca="1" si="213"/>
        <v>0</v>
      </c>
      <c r="Y48" s="33">
        <f t="shared" ca="1" si="213"/>
        <v>0</v>
      </c>
      <c r="Z48" s="33">
        <f t="shared" ca="1" si="213"/>
        <v>0</v>
      </c>
      <c r="AA48" s="33">
        <f t="shared" ca="1" si="213"/>
        <v>0</v>
      </c>
      <c r="AB48" s="33">
        <f t="shared" ca="1" si="213"/>
        <v>0</v>
      </c>
      <c r="AC48" s="33">
        <f t="shared" ca="1" si="213"/>
        <v>0</v>
      </c>
      <c r="AD48" s="33">
        <f t="shared" ca="1" si="213"/>
        <v>0</v>
      </c>
      <c r="AE48" s="33">
        <f t="shared" ca="1" si="213"/>
        <v>0</v>
      </c>
      <c r="AF48" s="33">
        <f t="shared" ca="1" si="213"/>
        <v>0</v>
      </c>
      <c r="AG48" s="33">
        <f t="shared" ca="1" si="213"/>
        <v>0</v>
      </c>
      <c r="AH48" s="33">
        <f t="shared" ca="1" si="213"/>
        <v>0</v>
      </c>
      <c r="AI48" s="33">
        <f t="shared" ca="1" si="212"/>
        <v>0</v>
      </c>
      <c r="AJ48" s="33">
        <f t="shared" ca="1" si="212"/>
        <v>0</v>
      </c>
      <c r="AK48" s="33">
        <f t="shared" ca="1" si="212"/>
        <v>0</v>
      </c>
      <c r="AL48" s="33">
        <f t="shared" ca="1" si="212"/>
        <v>0</v>
      </c>
      <c r="AM48" s="33">
        <f t="shared" ca="1" si="212"/>
        <v>0</v>
      </c>
      <c r="AN48" s="33">
        <f t="shared" ca="1" si="212"/>
        <v>0</v>
      </c>
      <c r="AO48" s="33">
        <f t="shared" ca="1" si="212"/>
        <v>0</v>
      </c>
      <c r="AP48" s="33">
        <f t="shared" ca="1" si="212"/>
        <v>0</v>
      </c>
      <c r="AQ48" s="33">
        <f t="shared" ca="1" si="212"/>
        <v>0</v>
      </c>
      <c r="AR48" s="33">
        <f t="shared" ca="1" si="212"/>
        <v>0</v>
      </c>
      <c r="AS48" s="33">
        <f t="shared" ca="1" si="212"/>
        <v>0</v>
      </c>
      <c r="AT48" s="33">
        <f t="shared" ca="1" si="212"/>
        <v>0</v>
      </c>
      <c r="AU48" s="33">
        <f t="shared" ca="1" si="212"/>
        <v>0</v>
      </c>
      <c r="AV48" s="33">
        <f t="shared" ca="1" si="212"/>
        <v>0</v>
      </c>
      <c r="AW48" s="33">
        <f t="shared" ca="1" si="215"/>
        <v>0</v>
      </c>
      <c r="AX48" s="33">
        <f t="shared" ca="1" si="215"/>
        <v>0</v>
      </c>
      <c r="AY48" s="33">
        <f t="shared" ca="1" si="215"/>
        <v>0</v>
      </c>
      <c r="AZ48" s="33">
        <f t="shared" ca="1" si="215"/>
        <v>0</v>
      </c>
      <c r="BA48" s="33">
        <f t="shared" ca="1" si="215"/>
        <v>0</v>
      </c>
      <c r="BB48" s="33">
        <f t="shared" ca="1" si="215"/>
        <v>0</v>
      </c>
      <c r="BC48" s="33">
        <f t="shared" ca="1" si="215"/>
        <v>0</v>
      </c>
      <c r="BD48" s="33">
        <f t="shared" ca="1" si="215"/>
        <v>0</v>
      </c>
      <c r="BE48" s="33">
        <f t="shared" ca="1" si="215"/>
        <v>0</v>
      </c>
      <c r="BF48" s="33">
        <f t="shared" ca="1" si="215"/>
        <v>0</v>
      </c>
      <c r="BG48" s="33">
        <f t="shared" ca="1" si="215"/>
        <v>0</v>
      </c>
      <c r="BH48" s="33"/>
      <c r="BJ48" s="148" t="str">
        <f t="shared" ca="1" si="154"/>
        <v/>
      </c>
      <c r="BL48" s="30"/>
      <c r="BN48" s="29" t="str">
        <f t="shared" ca="1" si="155"/>
        <v/>
      </c>
      <c r="BO48" s="29" t="str">
        <f t="shared" ca="1" si="156"/>
        <v/>
      </c>
      <c r="BP48" s="29" t="str">
        <f t="shared" ca="1" si="157"/>
        <v/>
      </c>
      <c r="BQ48" s="29" t="str">
        <f t="shared" ca="1" si="158"/>
        <v/>
      </c>
      <c r="BR48" s="29" t="str">
        <f t="shared" ca="1" si="159"/>
        <v/>
      </c>
      <c r="BS48" s="29" t="str">
        <f t="shared" ca="1" si="160"/>
        <v/>
      </c>
      <c r="BT48" s="29" t="str">
        <f t="shared" ca="1" si="161"/>
        <v/>
      </c>
      <c r="BU48" s="29" t="str">
        <f t="shared" ca="1" si="162"/>
        <v/>
      </c>
      <c r="BV48" s="29" t="str">
        <f t="shared" ca="1" si="163"/>
        <v/>
      </c>
      <c r="BW48" s="29" t="str">
        <f t="shared" ca="1" si="164"/>
        <v/>
      </c>
      <c r="BX48" s="29" t="str">
        <f t="shared" ca="1" si="165"/>
        <v/>
      </c>
      <c r="BY48" s="29" t="str">
        <f t="shared" ca="1" si="166"/>
        <v/>
      </c>
      <c r="BZ48" s="29" t="str">
        <f t="shared" ca="1" si="167"/>
        <v/>
      </c>
      <c r="CA48" s="29" t="str">
        <f t="shared" ca="1" si="168"/>
        <v/>
      </c>
      <c r="CB48" s="29" t="str">
        <f t="shared" ca="1" si="169"/>
        <v/>
      </c>
      <c r="CC48" s="29" t="str">
        <f t="shared" ca="1" si="170"/>
        <v/>
      </c>
      <c r="CD48" s="29" t="str">
        <f t="shared" ca="1" si="171"/>
        <v/>
      </c>
      <c r="CE48" s="29" t="str">
        <f t="shared" ca="1" si="172"/>
        <v/>
      </c>
      <c r="CF48" s="29" t="str">
        <f t="shared" ca="1" si="173"/>
        <v/>
      </c>
      <c r="CG48" s="29" t="str">
        <f t="shared" ca="1" si="174"/>
        <v/>
      </c>
      <c r="CH48" s="29" t="str">
        <f t="shared" ca="1" si="175"/>
        <v/>
      </c>
      <c r="CI48" s="29" t="str">
        <f t="shared" ca="1" si="176"/>
        <v/>
      </c>
      <c r="CJ48" s="29" t="str">
        <f t="shared" ca="1" si="177"/>
        <v/>
      </c>
      <c r="CK48" s="29" t="str">
        <f t="shared" ca="1" si="178"/>
        <v/>
      </c>
      <c r="CL48" s="29" t="str">
        <f t="shared" ca="1" si="179"/>
        <v/>
      </c>
      <c r="CM48" s="29" t="str">
        <f t="shared" ca="1" si="180"/>
        <v/>
      </c>
      <c r="CN48" s="29" t="str">
        <f t="shared" ca="1" si="181"/>
        <v/>
      </c>
      <c r="CO48" s="29" t="str">
        <f t="shared" ca="1" si="182"/>
        <v/>
      </c>
      <c r="CP48" s="29" t="str">
        <f t="shared" ca="1" si="183"/>
        <v/>
      </c>
      <c r="CQ48" s="29" t="str">
        <f t="shared" ca="1" si="184"/>
        <v/>
      </c>
      <c r="CR48" s="29" t="str">
        <f t="shared" ca="1" si="185"/>
        <v/>
      </c>
      <c r="CS48" s="29" t="str">
        <f t="shared" ca="1" si="186"/>
        <v/>
      </c>
      <c r="CT48" s="29" t="str">
        <f t="shared" ca="1" si="187"/>
        <v/>
      </c>
      <c r="CU48" s="29" t="str">
        <f t="shared" ca="1" si="188"/>
        <v/>
      </c>
      <c r="CV48" s="29" t="str">
        <f t="shared" ca="1" si="189"/>
        <v/>
      </c>
      <c r="CW48" s="29" t="str">
        <f t="shared" ca="1" si="190"/>
        <v/>
      </c>
      <c r="CX48" s="29" t="str">
        <f t="shared" ca="1" si="191"/>
        <v/>
      </c>
      <c r="CY48" s="29" t="str">
        <f t="shared" ca="1" si="192"/>
        <v/>
      </c>
      <c r="CZ48" s="29" t="str">
        <f t="shared" ca="1" si="193"/>
        <v/>
      </c>
      <c r="DA48" s="29" t="str">
        <f t="shared" ca="1" si="194"/>
        <v/>
      </c>
      <c r="DB48" s="29" t="str">
        <f t="shared" ca="1" si="195"/>
        <v/>
      </c>
      <c r="DC48" s="29" t="str">
        <f t="shared" ca="1" si="196"/>
        <v/>
      </c>
      <c r="DD48" s="29" t="str">
        <f t="shared" ca="1" si="197"/>
        <v/>
      </c>
      <c r="DE48" s="29" t="str">
        <f t="shared" ca="1" si="198"/>
        <v/>
      </c>
      <c r="DF48" s="29" t="str">
        <f t="shared" ca="1" si="199"/>
        <v/>
      </c>
      <c r="DG48" s="29" t="str">
        <f t="shared" ca="1" si="200"/>
        <v/>
      </c>
      <c r="DH48" s="29" t="str">
        <f t="shared" ca="1" si="201"/>
        <v/>
      </c>
      <c r="DI48" s="29" t="str">
        <f t="shared" ca="1" si="202"/>
        <v/>
      </c>
      <c r="DJ48" s="29" t="str">
        <f t="shared" ca="1" si="203"/>
        <v/>
      </c>
      <c r="DK48" s="29" t="str">
        <f t="shared" ca="1" si="204"/>
        <v/>
      </c>
      <c r="DL48" s="29" t="str">
        <f t="shared" ca="1" si="205"/>
        <v/>
      </c>
      <c r="DM48" s="29" t="str">
        <f t="shared" ca="1" si="206"/>
        <v/>
      </c>
      <c r="JD48">
        <f t="shared" si="145"/>
        <v>0</v>
      </c>
      <c r="JE48">
        <f t="shared" si="207"/>
        <v>0</v>
      </c>
      <c r="JF48" t="str">
        <f t="shared" ca="1" si="208"/>
        <v/>
      </c>
      <c r="JG48" t="str">
        <f t="shared" ca="1" si="209"/>
        <v/>
      </c>
      <c r="JH48" t="str">
        <f t="shared" ca="1" si="210"/>
        <v/>
      </c>
      <c r="JI48" t="str">
        <f t="shared" ca="1" si="211"/>
        <v/>
      </c>
    </row>
    <row r="49" spans="3:269" x14ac:dyDescent="0.2">
      <c r="C49" s="9">
        <f t="array" aca="1" ref="C49" ca="1">MIN(IF($L$7=0, 0, IF(INDIRECT($L$6)&gt;0, IF(ROW(INDIRECT($L$6))&gt;C48, ROW(INDIRECT($L$6)), MAXR))))</f>
        <v>9999999</v>
      </c>
      <c r="D49" s="9">
        <f t="shared" ca="1" si="85"/>
        <v>0</v>
      </c>
      <c r="E49" s="9">
        <f t="shared" ca="1" si="151"/>
        <v>0</v>
      </c>
      <c r="F49" s="105" t="str">
        <f t="shared" ca="1" si="152"/>
        <v/>
      </c>
      <c r="G49" s="7">
        <f t="shared" ca="1" si="153"/>
        <v>0</v>
      </c>
      <c r="H49" s="33">
        <f t="shared" ca="1" si="89"/>
        <v>0</v>
      </c>
      <c r="I49" s="33">
        <f t="shared" ca="1" si="89"/>
        <v>0</v>
      </c>
      <c r="J49" s="33">
        <f t="shared" ca="1" si="89"/>
        <v>0</v>
      </c>
      <c r="K49" s="33">
        <f t="shared" ca="1" si="89"/>
        <v>0</v>
      </c>
      <c r="L49" s="33">
        <f t="shared" ca="1" si="89"/>
        <v>0</v>
      </c>
      <c r="M49" s="33">
        <f t="shared" ca="1" si="89"/>
        <v>0</v>
      </c>
      <c r="N49" s="33">
        <f t="shared" ca="1" si="89"/>
        <v>0</v>
      </c>
      <c r="O49" s="33">
        <f t="shared" ca="1" si="89"/>
        <v>0</v>
      </c>
      <c r="P49" s="33">
        <f t="shared" ca="1" si="89"/>
        <v>0</v>
      </c>
      <c r="Q49" s="33">
        <f t="shared" ca="1" si="89"/>
        <v>0</v>
      </c>
      <c r="R49" s="33">
        <f t="shared" ca="1" si="89"/>
        <v>0</v>
      </c>
      <c r="S49" s="33">
        <f t="shared" ca="1" si="89"/>
        <v>0</v>
      </c>
      <c r="T49" s="33">
        <f t="shared" ca="1" si="89"/>
        <v>0</v>
      </c>
      <c r="U49" s="33">
        <f t="shared" ca="1" si="89"/>
        <v>0</v>
      </c>
      <c r="V49" s="33">
        <f t="shared" ca="1" si="89"/>
        <v>0</v>
      </c>
      <c r="W49" s="33">
        <f t="shared" ca="1" si="89"/>
        <v>0</v>
      </c>
      <c r="X49" s="33">
        <f t="shared" ca="1" si="213"/>
        <v>0</v>
      </c>
      <c r="Y49" s="33">
        <f t="shared" ca="1" si="213"/>
        <v>0</v>
      </c>
      <c r="Z49" s="33">
        <f t="shared" ca="1" si="213"/>
        <v>0</v>
      </c>
      <c r="AA49" s="33">
        <f t="shared" ca="1" si="213"/>
        <v>0</v>
      </c>
      <c r="AB49" s="33">
        <f t="shared" ca="1" si="213"/>
        <v>0</v>
      </c>
      <c r="AC49" s="33">
        <f t="shared" ca="1" si="213"/>
        <v>0</v>
      </c>
      <c r="AD49" s="33">
        <f t="shared" ca="1" si="213"/>
        <v>0</v>
      </c>
      <c r="AE49" s="33">
        <f t="shared" ca="1" si="213"/>
        <v>0</v>
      </c>
      <c r="AF49" s="33">
        <f t="shared" ca="1" si="213"/>
        <v>0</v>
      </c>
      <c r="AG49" s="33">
        <f t="shared" ca="1" si="213"/>
        <v>0</v>
      </c>
      <c r="AH49" s="33">
        <f t="shared" ca="1" si="213"/>
        <v>0</v>
      </c>
      <c r="AI49" s="33">
        <f t="shared" ca="1" si="212"/>
        <v>0</v>
      </c>
      <c r="AJ49" s="33">
        <f t="shared" ca="1" si="212"/>
        <v>0</v>
      </c>
      <c r="AK49" s="33">
        <f t="shared" ca="1" si="212"/>
        <v>0</v>
      </c>
      <c r="AL49" s="33">
        <f t="shared" ca="1" si="212"/>
        <v>0</v>
      </c>
      <c r="AM49" s="33">
        <f t="shared" ca="1" si="212"/>
        <v>0</v>
      </c>
      <c r="AN49" s="33">
        <f t="shared" ca="1" si="212"/>
        <v>0</v>
      </c>
      <c r="AO49" s="33">
        <f t="shared" ca="1" si="212"/>
        <v>0</v>
      </c>
      <c r="AP49" s="33">
        <f t="shared" ca="1" si="212"/>
        <v>0</v>
      </c>
      <c r="AQ49" s="33">
        <f t="shared" ca="1" si="212"/>
        <v>0</v>
      </c>
      <c r="AR49" s="33">
        <f t="shared" ca="1" si="212"/>
        <v>0</v>
      </c>
      <c r="AS49" s="33">
        <f t="shared" ca="1" si="212"/>
        <v>0</v>
      </c>
      <c r="AT49" s="33">
        <f t="shared" ca="1" si="212"/>
        <v>0</v>
      </c>
      <c r="AU49" s="33">
        <f t="shared" ca="1" si="212"/>
        <v>0</v>
      </c>
      <c r="AV49" s="33">
        <f t="shared" ca="1" si="212"/>
        <v>0</v>
      </c>
      <c r="AW49" s="33">
        <f t="shared" ca="1" si="215"/>
        <v>0</v>
      </c>
      <c r="AX49" s="33">
        <f t="shared" ca="1" si="215"/>
        <v>0</v>
      </c>
      <c r="AY49" s="33">
        <f t="shared" ca="1" si="215"/>
        <v>0</v>
      </c>
      <c r="AZ49" s="33">
        <f t="shared" ca="1" si="215"/>
        <v>0</v>
      </c>
      <c r="BA49" s="33">
        <f t="shared" ca="1" si="215"/>
        <v>0</v>
      </c>
      <c r="BB49" s="33">
        <f t="shared" ca="1" si="215"/>
        <v>0</v>
      </c>
      <c r="BC49" s="33">
        <f t="shared" ca="1" si="215"/>
        <v>0</v>
      </c>
      <c r="BD49" s="33">
        <f t="shared" ca="1" si="215"/>
        <v>0</v>
      </c>
      <c r="BE49" s="33">
        <f t="shared" ca="1" si="215"/>
        <v>0</v>
      </c>
      <c r="BF49" s="33">
        <f t="shared" ca="1" si="215"/>
        <v>0</v>
      </c>
      <c r="BG49" s="33">
        <f t="shared" ca="1" si="215"/>
        <v>0</v>
      </c>
      <c r="BH49" s="33"/>
      <c r="BJ49" s="148" t="str">
        <f t="shared" ca="1" si="154"/>
        <v/>
      </c>
      <c r="BL49" s="30"/>
      <c r="BN49" s="29" t="str">
        <f t="shared" ca="1" si="155"/>
        <v/>
      </c>
      <c r="BO49" s="29" t="str">
        <f t="shared" ca="1" si="156"/>
        <v/>
      </c>
      <c r="BP49" s="29" t="str">
        <f t="shared" ca="1" si="157"/>
        <v/>
      </c>
      <c r="BQ49" s="29" t="str">
        <f t="shared" ca="1" si="158"/>
        <v/>
      </c>
      <c r="BR49" s="29" t="str">
        <f t="shared" ca="1" si="159"/>
        <v/>
      </c>
      <c r="BS49" s="29" t="str">
        <f t="shared" ca="1" si="160"/>
        <v/>
      </c>
      <c r="BT49" s="29" t="str">
        <f t="shared" ca="1" si="161"/>
        <v/>
      </c>
      <c r="BU49" s="29" t="str">
        <f t="shared" ca="1" si="162"/>
        <v/>
      </c>
      <c r="BV49" s="29" t="str">
        <f t="shared" ca="1" si="163"/>
        <v/>
      </c>
      <c r="BW49" s="29" t="str">
        <f t="shared" ca="1" si="164"/>
        <v/>
      </c>
      <c r="BX49" s="29" t="str">
        <f t="shared" ca="1" si="165"/>
        <v/>
      </c>
      <c r="BY49" s="29" t="str">
        <f t="shared" ca="1" si="166"/>
        <v/>
      </c>
      <c r="BZ49" s="29" t="str">
        <f t="shared" ca="1" si="167"/>
        <v/>
      </c>
      <c r="CA49" s="29" t="str">
        <f t="shared" ca="1" si="168"/>
        <v/>
      </c>
      <c r="CB49" s="29" t="str">
        <f t="shared" ca="1" si="169"/>
        <v/>
      </c>
      <c r="CC49" s="29" t="str">
        <f t="shared" ca="1" si="170"/>
        <v/>
      </c>
      <c r="CD49" s="29" t="str">
        <f t="shared" ca="1" si="171"/>
        <v/>
      </c>
      <c r="CE49" s="29" t="str">
        <f t="shared" ca="1" si="172"/>
        <v/>
      </c>
      <c r="CF49" s="29" t="str">
        <f t="shared" ca="1" si="173"/>
        <v/>
      </c>
      <c r="CG49" s="29" t="str">
        <f t="shared" ca="1" si="174"/>
        <v/>
      </c>
      <c r="CH49" s="29" t="str">
        <f t="shared" ca="1" si="175"/>
        <v/>
      </c>
      <c r="CI49" s="29" t="str">
        <f t="shared" ca="1" si="176"/>
        <v/>
      </c>
      <c r="CJ49" s="29" t="str">
        <f t="shared" ca="1" si="177"/>
        <v/>
      </c>
      <c r="CK49" s="29" t="str">
        <f t="shared" ca="1" si="178"/>
        <v/>
      </c>
      <c r="CL49" s="29" t="str">
        <f t="shared" ca="1" si="179"/>
        <v/>
      </c>
      <c r="CM49" s="29" t="str">
        <f t="shared" ca="1" si="180"/>
        <v/>
      </c>
      <c r="CN49" s="29" t="str">
        <f t="shared" ca="1" si="181"/>
        <v/>
      </c>
      <c r="CO49" s="29" t="str">
        <f t="shared" ca="1" si="182"/>
        <v/>
      </c>
      <c r="CP49" s="29" t="str">
        <f t="shared" ca="1" si="183"/>
        <v/>
      </c>
      <c r="CQ49" s="29" t="str">
        <f t="shared" ca="1" si="184"/>
        <v/>
      </c>
      <c r="CR49" s="29" t="str">
        <f t="shared" ca="1" si="185"/>
        <v/>
      </c>
      <c r="CS49" s="29" t="str">
        <f t="shared" ca="1" si="186"/>
        <v/>
      </c>
      <c r="CT49" s="29" t="str">
        <f t="shared" ca="1" si="187"/>
        <v/>
      </c>
      <c r="CU49" s="29" t="str">
        <f t="shared" ca="1" si="188"/>
        <v/>
      </c>
      <c r="CV49" s="29" t="str">
        <f t="shared" ca="1" si="189"/>
        <v/>
      </c>
      <c r="CW49" s="29" t="str">
        <f t="shared" ca="1" si="190"/>
        <v/>
      </c>
      <c r="CX49" s="29" t="str">
        <f t="shared" ca="1" si="191"/>
        <v/>
      </c>
      <c r="CY49" s="29" t="str">
        <f t="shared" ca="1" si="192"/>
        <v/>
      </c>
      <c r="CZ49" s="29" t="str">
        <f t="shared" ca="1" si="193"/>
        <v/>
      </c>
      <c r="DA49" s="29" t="str">
        <f t="shared" ca="1" si="194"/>
        <v/>
      </c>
      <c r="DB49" s="29" t="str">
        <f t="shared" ca="1" si="195"/>
        <v/>
      </c>
      <c r="DC49" s="29" t="str">
        <f t="shared" ca="1" si="196"/>
        <v/>
      </c>
      <c r="DD49" s="29" t="str">
        <f t="shared" ca="1" si="197"/>
        <v/>
      </c>
      <c r="DE49" s="29" t="str">
        <f t="shared" ca="1" si="198"/>
        <v/>
      </c>
      <c r="DF49" s="29" t="str">
        <f t="shared" ca="1" si="199"/>
        <v/>
      </c>
      <c r="DG49" s="29" t="str">
        <f t="shared" ca="1" si="200"/>
        <v/>
      </c>
      <c r="DH49" s="29" t="str">
        <f t="shared" ca="1" si="201"/>
        <v/>
      </c>
      <c r="DI49" s="29" t="str">
        <f t="shared" ca="1" si="202"/>
        <v/>
      </c>
      <c r="DJ49" s="29" t="str">
        <f t="shared" ca="1" si="203"/>
        <v/>
      </c>
      <c r="DK49" s="29" t="str">
        <f t="shared" ca="1" si="204"/>
        <v/>
      </c>
      <c r="DL49" s="29" t="str">
        <f t="shared" ca="1" si="205"/>
        <v/>
      </c>
      <c r="DM49" s="29" t="str">
        <f t="shared" ca="1" si="206"/>
        <v/>
      </c>
      <c r="JD49">
        <f t="shared" si="145"/>
        <v>0</v>
      </c>
      <c r="JE49">
        <f t="shared" si="207"/>
        <v>0</v>
      </c>
      <c r="JF49" t="str">
        <f t="shared" ca="1" si="208"/>
        <v/>
      </c>
      <c r="JG49" t="str">
        <f t="shared" ca="1" si="209"/>
        <v/>
      </c>
      <c r="JH49" t="str">
        <f t="shared" ca="1" si="210"/>
        <v/>
      </c>
      <c r="JI49" t="str">
        <f t="shared" ca="1" si="211"/>
        <v/>
      </c>
    </row>
    <row r="50" spans="3:269" x14ac:dyDescent="0.2">
      <c r="C50" s="9">
        <f t="array" aca="1" ref="C50" ca="1">MIN(IF($L$7=0, 0, IF(INDIRECT($L$6)&gt;0, IF(ROW(INDIRECT($L$6))&gt;C49, ROW(INDIRECT($L$6)), MAXR))))</f>
        <v>9999999</v>
      </c>
      <c r="D50" s="9">
        <f t="shared" ca="1" si="85"/>
        <v>0</v>
      </c>
      <c r="E50" s="9">
        <f t="shared" ca="1" si="151"/>
        <v>0</v>
      </c>
      <c r="F50" s="105" t="str">
        <f t="shared" ca="1" si="152"/>
        <v/>
      </c>
      <c r="G50" s="7">
        <f t="shared" ca="1" si="153"/>
        <v>0</v>
      </c>
      <c r="H50" s="33">
        <f t="shared" ca="1" si="89"/>
        <v>0</v>
      </c>
      <c r="I50" s="33">
        <f t="shared" ref="I50:X85" ca="1" si="216">IF(OR($C50=MAXR, $C50=0, I$24=0, I$19=0), 0, IF(LEN(INDIRECT($F$9&amp;I$20&amp;$C50))=0, NULL,  INDIRECT($F$9&amp;I$20&amp;$C50)))</f>
        <v>0</v>
      </c>
      <c r="J50" s="33">
        <f t="shared" ca="1" si="216"/>
        <v>0</v>
      </c>
      <c r="K50" s="33">
        <f t="shared" ca="1" si="216"/>
        <v>0</v>
      </c>
      <c r="L50" s="33">
        <f t="shared" ca="1" si="216"/>
        <v>0</v>
      </c>
      <c r="M50" s="33">
        <f t="shared" ca="1" si="216"/>
        <v>0</v>
      </c>
      <c r="N50" s="33">
        <f t="shared" ca="1" si="216"/>
        <v>0</v>
      </c>
      <c r="O50" s="33">
        <f t="shared" ca="1" si="216"/>
        <v>0</v>
      </c>
      <c r="P50" s="33">
        <f t="shared" ca="1" si="216"/>
        <v>0</v>
      </c>
      <c r="Q50" s="33">
        <f t="shared" ca="1" si="216"/>
        <v>0</v>
      </c>
      <c r="R50" s="33">
        <f t="shared" ca="1" si="216"/>
        <v>0</v>
      </c>
      <c r="S50" s="33">
        <f t="shared" ca="1" si="216"/>
        <v>0</v>
      </c>
      <c r="T50" s="33">
        <f t="shared" ca="1" si="216"/>
        <v>0</v>
      </c>
      <c r="U50" s="33">
        <f t="shared" ca="1" si="216"/>
        <v>0</v>
      </c>
      <c r="V50" s="33">
        <f t="shared" ca="1" si="216"/>
        <v>0</v>
      </c>
      <c r="W50" s="33">
        <f t="shared" ca="1" si="216"/>
        <v>0</v>
      </c>
      <c r="X50" s="33">
        <f t="shared" ca="1" si="216"/>
        <v>0</v>
      </c>
      <c r="Y50" s="33">
        <f t="shared" ca="1" si="213"/>
        <v>0</v>
      </c>
      <c r="Z50" s="33">
        <f t="shared" ca="1" si="213"/>
        <v>0</v>
      </c>
      <c r="AA50" s="33">
        <f t="shared" ca="1" si="213"/>
        <v>0</v>
      </c>
      <c r="AB50" s="33">
        <f t="shared" ca="1" si="213"/>
        <v>0</v>
      </c>
      <c r="AC50" s="33">
        <f t="shared" ca="1" si="213"/>
        <v>0</v>
      </c>
      <c r="AD50" s="33">
        <f t="shared" ca="1" si="213"/>
        <v>0</v>
      </c>
      <c r="AE50" s="33">
        <f t="shared" ca="1" si="213"/>
        <v>0</v>
      </c>
      <c r="AF50" s="33">
        <f t="shared" ca="1" si="213"/>
        <v>0</v>
      </c>
      <c r="AG50" s="33">
        <f t="shared" ca="1" si="213"/>
        <v>0</v>
      </c>
      <c r="AH50" s="33">
        <f t="shared" ca="1" si="213"/>
        <v>0</v>
      </c>
      <c r="AI50" s="33">
        <f t="shared" ca="1" si="212"/>
        <v>0</v>
      </c>
      <c r="AJ50" s="33">
        <f t="shared" ca="1" si="212"/>
        <v>0</v>
      </c>
      <c r="AK50" s="33">
        <f t="shared" ca="1" si="212"/>
        <v>0</v>
      </c>
      <c r="AL50" s="33">
        <f t="shared" ca="1" si="212"/>
        <v>0</v>
      </c>
      <c r="AM50" s="33">
        <f t="shared" ca="1" si="212"/>
        <v>0</v>
      </c>
      <c r="AN50" s="33">
        <f t="shared" ca="1" si="212"/>
        <v>0</v>
      </c>
      <c r="AO50" s="33">
        <f t="shared" ca="1" si="212"/>
        <v>0</v>
      </c>
      <c r="AP50" s="33">
        <f t="shared" ca="1" si="212"/>
        <v>0</v>
      </c>
      <c r="AQ50" s="33">
        <f t="shared" ca="1" si="212"/>
        <v>0</v>
      </c>
      <c r="AR50" s="33">
        <f t="shared" ca="1" si="212"/>
        <v>0</v>
      </c>
      <c r="AS50" s="33">
        <f t="shared" ca="1" si="212"/>
        <v>0</v>
      </c>
      <c r="AT50" s="33">
        <f t="shared" ca="1" si="212"/>
        <v>0</v>
      </c>
      <c r="AU50" s="33">
        <f t="shared" ca="1" si="212"/>
        <v>0</v>
      </c>
      <c r="AV50" s="33">
        <f t="shared" ca="1" si="212"/>
        <v>0</v>
      </c>
      <c r="AW50" s="33">
        <f t="shared" ca="1" si="215"/>
        <v>0</v>
      </c>
      <c r="AX50" s="33">
        <f t="shared" ca="1" si="215"/>
        <v>0</v>
      </c>
      <c r="AY50" s="33">
        <f t="shared" ca="1" si="215"/>
        <v>0</v>
      </c>
      <c r="AZ50" s="33">
        <f t="shared" ca="1" si="215"/>
        <v>0</v>
      </c>
      <c r="BA50" s="33">
        <f t="shared" ca="1" si="215"/>
        <v>0</v>
      </c>
      <c r="BB50" s="33">
        <f t="shared" ca="1" si="215"/>
        <v>0</v>
      </c>
      <c r="BC50" s="33">
        <f t="shared" ca="1" si="215"/>
        <v>0</v>
      </c>
      <c r="BD50" s="33">
        <f t="shared" ca="1" si="215"/>
        <v>0</v>
      </c>
      <c r="BE50" s="33">
        <f t="shared" ca="1" si="215"/>
        <v>0</v>
      </c>
      <c r="BF50" s="33">
        <f t="shared" ca="1" si="215"/>
        <v>0</v>
      </c>
      <c r="BG50" s="33">
        <f t="shared" ca="1" si="215"/>
        <v>0</v>
      </c>
      <c r="BH50" s="33"/>
      <c r="BJ50" s="148" t="str">
        <f t="shared" ca="1" si="154"/>
        <v/>
      </c>
      <c r="BL50" s="30"/>
      <c r="BN50" s="29" t="str">
        <f t="shared" ca="1" si="155"/>
        <v/>
      </c>
      <c r="BO50" s="29" t="str">
        <f t="shared" ca="1" si="156"/>
        <v/>
      </c>
      <c r="BP50" s="29" t="str">
        <f t="shared" ca="1" si="157"/>
        <v/>
      </c>
      <c r="BQ50" s="29" t="str">
        <f t="shared" ca="1" si="158"/>
        <v/>
      </c>
      <c r="BR50" s="29" t="str">
        <f t="shared" ca="1" si="159"/>
        <v/>
      </c>
      <c r="BS50" s="29" t="str">
        <f t="shared" ca="1" si="160"/>
        <v/>
      </c>
      <c r="BT50" s="29" t="str">
        <f t="shared" ca="1" si="161"/>
        <v/>
      </c>
      <c r="BU50" s="29" t="str">
        <f t="shared" ca="1" si="162"/>
        <v/>
      </c>
      <c r="BV50" s="29" t="str">
        <f t="shared" ca="1" si="163"/>
        <v/>
      </c>
      <c r="BW50" s="29" t="str">
        <f t="shared" ca="1" si="164"/>
        <v/>
      </c>
      <c r="BX50" s="29" t="str">
        <f t="shared" ca="1" si="165"/>
        <v/>
      </c>
      <c r="BY50" s="29" t="str">
        <f t="shared" ca="1" si="166"/>
        <v/>
      </c>
      <c r="BZ50" s="29" t="str">
        <f t="shared" ca="1" si="167"/>
        <v/>
      </c>
      <c r="CA50" s="29" t="str">
        <f t="shared" ca="1" si="168"/>
        <v/>
      </c>
      <c r="CB50" s="29" t="str">
        <f t="shared" ca="1" si="169"/>
        <v/>
      </c>
      <c r="CC50" s="29" t="str">
        <f t="shared" ca="1" si="170"/>
        <v/>
      </c>
      <c r="CD50" s="29" t="str">
        <f t="shared" ca="1" si="171"/>
        <v/>
      </c>
      <c r="CE50" s="29" t="str">
        <f t="shared" ca="1" si="172"/>
        <v/>
      </c>
      <c r="CF50" s="29" t="str">
        <f t="shared" ca="1" si="173"/>
        <v/>
      </c>
      <c r="CG50" s="29" t="str">
        <f t="shared" ca="1" si="174"/>
        <v/>
      </c>
      <c r="CH50" s="29" t="str">
        <f t="shared" ca="1" si="175"/>
        <v/>
      </c>
      <c r="CI50" s="29" t="str">
        <f t="shared" ca="1" si="176"/>
        <v/>
      </c>
      <c r="CJ50" s="29" t="str">
        <f t="shared" ca="1" si="177"/>
        <v/>
      </c>
      <c r="CK50" s="29" t="str">
        <f t="shared" ca="1" si="178"/>
        <v/>
      </c>
      <c r="CL50" s="29" t="str">
        <f t="shared" ca="1" si="179"/>
        <v/>
      </c>
      <c r="CM50" s="29" t="str">
        <f t="shared" ca="1" si="180"/>
        <v/>
      </c>
      <c r="CN50" s="29" t="str">
        <f t="shared" ca="1" si="181"/>
        <v/>
      </c>
      <c r="CO50" s="29" t="str">
        <f t="shared" ca="1" si="182"/>
        <v/>
      </c>
      <c r="CP50" s="29" t="str">
        <f t="shared" ca="1" si="183"/>
        <v/>
      </c>
      <c r="CQ50" s="29" t="str">
        <f t="shared" ca="1" si="184"/>
        <v/>
      </c>
      <c r="CR50" s="29" t="str">
        <f t="shared" ca="1" si="185"/>
        <v/>
      </c>
      <c r="CS50" s="29" t="str">
        <f t="shared" ca="1" si="186"/>
        <v/>
      </c>
      <c r="CT50" s="29" t="str">
        <f t="shared" ca="1" si="187"/>
        <v/>
      </c>
      <c r="CU50" s="29" t="str">
        <f t="shared" ca="1" si="188"/>
        <v/>
      </c>
      <c r="CV50" s="29" t="str">
        <f t="shared" ca="1" si="189"/>
        <v/>
      </c>
      <c r="CW50" s="29" t="str">
        <f t="shared" ca="1" si="190"/>
        <v/>
      </c>
      <c r="CX50" s="29" t="str">
        <f t="shared" ca="1" si="191"/>
        <v/>
      </c>
      <c r="CY50" s="29" t="str">
        <f t="shared" ca="1" si="192"/>
        <v/>
      </c>
      <c r="CZ50" s="29" t="str">
        <f t="shared" ca="1" si="193"/>
        <v/>
      </c>
      <c r="DA50" s="29" t="str">
        <f t="shared" ca="1" si="194"/>
        <v/>
      </c>
      <c r="DB50" s="29" t="str">
        <f t="shared" ca="1" si="195"/>
        <v/>
      </c>
      <c r="DC50" s="29" t="str">
        <f t="shared" ca="1" si="196"/>
        <v/>
      </c>
      <c r="DD50" s="29" t="str">
        <f t="shared" ca="1" si="197"/>
        <v/>
      </c>
      <c r="DE50" s="29" t="str">
        <f t="shared" ca="1" si="198"/>
        <v/>
      </c>
      <c r="DF50" s="29" t="str">
        <f t="shared" ca="1" si="199"/>
        <v/>
      </c>
      <c r="DG50" s="29" t="str">
        <f t="shared" ca="1" si="200"/>
        <v/>
      </c>
      <c r="DH50" s="29" t="str">
        <f t="shared" ca="1" si="201"/>
        <v/>
      </c>
      <c r="DI50" s="29" t="str">
        <f t="shared" ca="1" si="202"/>
        <v/>
      </c>
      <c r="DJ50" s="29" t="str">
        <f t="shared" ca="1" si="203"/>
        <v/>
      </c>
      <c r="DK50" s="29" t="str">
        <f t="shared" ca="1" si="204"/>
        <v/>
      </c>
      <c r="DL50" s="29" t="str">
        <f t="shared" ca="1" si="205"/>
        <v/>
      </c>
      <c r="DM50" s="29" t="str">
        <f t="shared" ca="1" si="206"/>
        <v/>
      </c>
      <c r="JD50">
        <f t="shared" si="145"/>
        <v>0</v>
      </c>
      <c r="JE50">
        <f t="shared" si="207"/>
        <v>0</v>
      </c>
      <c r="JF50" t="str">
        <f t="shared" ca="1" si="208"/>
        <v/>
      </c>
      <c r="JG50" t="str">
        <f t="shared" ca="1" si="209"/>
        <v/>
      </c>
      <c r="JH50" t="str">
        <f t="shared" ca="1" si="210"/>
        <v/>
      </c>
      <c r="JI50" t="str">
        <f t="shared" ca="1" si="211"/>
        <v/>
      </c>
    </row>
    <row r="51" spans="3:269" x14ac:dyDescent="0.2">
      <c r="C51" s="9">
        <f t="array" aca="1" ref="C51" ca="1">MIN(IF($L$7=0, 0, IF(INDIRECT($L$6)&gt;0, IF(ROW(INDIRECT($L$6))&gt;C50, ROW(INDIRECT($L$6)), MAXR))))</f>
        <v>9999999</v>
      </c>
      <c r="D51" s="9">
        <f t="shared" ca="1" si="85"/>
        <v>0</v>
      </c>
      <c r="E51" s="9">
        <f t="shared" ca="1" si="151"/>
        <v>0</v>
      </c>
      <c r="F51" s="105" t="str">
        <f t="shared" ca="1" si="152"/>
        <v/>
      </c>
      <c r="G51" s="7">
        <f t="shared" ca="1" si="153"/>
        <v>0</v>
      </c>
      <c r="H51" s="33">
        <f t="shared" ref="H51:Q76" ca="1" si="217">IF(OR($C51=MAXR, $C51=0, H$24=0, H$19=0), 0, IF(LEN(INDIRECT($F$9&amp;H$20&amp;$C51))=0, NULL,  INDIRECT($F$9&amp;H$20&amp;$C51)))</f>
        <v>0</v>
      </c>
      <c r="I51" s="33">
        <f t="shared" ca="1" si="217"/>
        <v>0</v>
      </c>
      <c r="J51" s="33">
        <f t="shared" ca="1" si="217"/>
        <v>0</v>
      </c>
      <c r="K51" s="33">
        <f t="shared" ca="1" si="217"/>
        <v>0</v>
      </c>
      <c r="L51" s="33">
        <f t="shared" ca="1" si="217"/>
        <v>0</v>
      </c>
      <c r="M51" s="33">
        <f t="shared" ca="1" si="217"/>
        <v>0</v>
      </c>
      <c r="N51" s="33">
        <f t="shared" ca="1" si="217"/>
        <v>0</v>
      </c>
      <c r="O51" s="33">
        <f t="shared" ca="1" si="217"/>
        <v>0</v>
      </c>
      <c r="P51" s="33">
        <f t="shared" ca="1" si="217"/>
        <v>0</v>
      </c>
      <c r="Q51" s="33">
        <f t="shared" ca="1" si="217"/>
        <v>0</v>
      </c>
      <c r="R51" s="33">
        <f t="shared" ca="1" si="216"/>
        <v>0</v>
      </c>
      <c r="S51" s="33">
        <f t="shared" ca="1" si="216"/>
        <v>0</v>
      </c>
      <c r="T51" s="33">
        <f t="shared" ca="1" si="216"/>
        <v>0</v>
      </c>
      <c r="U51" s="33">
        <f t="shared" ca="1" si="216"/>
        <v>0</v>
      </c>
      <c r="V51" s="33">
        <f t="shared" ca="1" si="216"/>
        <v>0</v>
      </c>
      <c r="W51" s="33">
        <f t="shared" ca="1" si="216"/>
        <v>0</v>
      </c>
      <c r="X51" s="33">
        <f t="shared" ca="1" si="216"/>
        <v>0</v>
      </c>
      <c r="Y51" s="33">
        <f t="shared" ca="1" si="213"/>
        <v>0</v>
      </c>
      <c r="Z51" s="33">
        <f t="shared" ca="1" si="213"/>
        <v>0</v>
      </c>
      <c r="AA51" s="33">
        <f t="shared" ca="1" si="213"/>
        <v>0</v>
      </c>
      <c r="AB51" s="33">
        <f t="shared" ca="1" si="213"/>
        <v>0</v>
      </c>
      <c r="AC51" s="33">
        <f t="shared" ca="1" si="213"/>
        <v>0</v>
      </c>
      <c r="AD51" s="33">
        <f t="shared" ca="1" si="213"/>
        <v>0</v>
      </c>
      <c r="AE51" s="33">
        <f t="shared" ca="1" si="213"/>
        <v>0</v>
      </c>
      <c r="AF51" s="33">
        <f t="shared" ca="1" si="213"/>
        <v>0</v>
      </c>
      <c r="AG51" s="33">
        <f t="shared" ca="1" si="213"/>
        <v>0</v>
      </c>
      <c r="AH51" s="33">
        <f t="shared" ca="1" si="213"/>
        <v>0</v>
      </c>
      <c r="AI51" s="33">
        <f t="shared" ca="1" si="212"/>
        <v>0</v>
      </c>
      <c r="AJ51" s="33">
        <f t="shared" ca="1" si="212"/>
        <v>0</v>
      </c>
      <c r="AK51" s="33">
        <f t="shared" ca="1" si="212"/>
        <v>0</v>
      </c>
      <c r="AL51" s="33">
        <f t="shared" ca="1" si="212"/>
        <v>0</v>
      </c>
      <c r="AM51" s="33">
        <f t="shared" ca="1" si="212"/>
        <v>0</v>
      </c>
      <c r="AN51" s="33">
        <f t="shared" ca="1" si="212"/>
        <v>0</v>
      </c>
      <c r="AO51" s="33">
        <f t="shared" ca="1" si="212"/>
        <v>0</v>
      </c>
      <c r="AP51" s="33">
        <f t="shared" ca="1" si="212"/>
        <v>0</v>
      </c>
      <c r="AQ51" s="33">
        <f t="shared" ca="1" si="212"/>
        <v>0</v>
      </c>
      <c r="AR51" s="33">
        <f t="shared" ca="1" si="212"/>
        <v>0</v>
      </c>
      <c r="AS51" s="33">
        <f t="shared" ca="1" si="212"/>
        <v>0</v>
      </c>
      <c r="AT51" s="33">
        <f t="shared" ca="1" si="212"/>
        <v>0</v>
      </c>
      <c r="AU51" s="33">
        <f t="shared" ca="1" si="212"/>
        <v>0</v>
      </c>
      <c r="AV51" s="33">
        <f t="shared" ca="1" si="212"/>
        <v>0</v>
      </c>
      <c r="AW51" s="33">
        <f t="shared" ca="1" si="215"/>
        <v>0</v>
      </c>
      <c r="AX51" s="33">
        <f t="shared" ca="1" si="215"/>
        <v>0</v>
      </c>
      <c r="AY51" s="33">
        <f t="shared" ca="1" si="215"/>
        <v>0</v>
      </c>
      <c r="AZ51" s="33">
        <f t="shared" ca="1" si="215"/>
        <v>0</v>
      </c>
      <c r="BA51" s="33">
        <f t="shared" ca="1" si="215"/>
        <v>0</v>
      </c>
      <c r="BB51" s="33">
        <f t="shared" ca="1" si="215"/>
        <v>0</v>
      </c>
      <c r="BC51" s="33">
        <f t="shared" ca="1" si="215"/>
        <v>0</v>
      </c>
      <c r="BD51" s="33">
        <f t="shared" ca="1" si="215"/>
        <v>0</v>
      </c>
      <c r="BE51" s="33">
        <f t="shared" ca="1" si="215"/>
        <v>0</v>
      </c>
      <c r="BF51" s="33">
        <f t="shared" ca="1" si="215"/>
        <v>0</v>
      </c>
      <c r="BG51" s="33">
        <f t="shared" ca="1" si="215"/>
        <v>0</v>
      </c>
      <c r="BH51" s="33"/>
      <c r="BJ51" s="148" t="str">
        <f t="shared" ca="1" si="154"/>
        <v/>
      </c>
      <c r="BL51" s="30"/>
      <c r="BN51" s="29" t="str">
        <f t="shared" ca="1" si="155"/>
        <v/>
      </c>
      <c r="BO51" s="29" t="str">
        <f t="shared" ca="1" si="156"/>
        <v/>
      </c>
      <c r="BP51" s="29" t="str">
        <f t="shared" ca="1" si="157"/>
        <v/>
      </c>
      <c r="BQ51" s="29" t="str">
        <f t="shared" ca="1" si="158"/>
        <v/>
      </c>
      <c r="BR51" s="29" t="str">
        <f t="shared" ca="1" si="159"/>
        <v/>
      </c>
      <c r="BS51" s="29" t="str">
        <f t="shared" ca="1" si="160"/>
        <v/>
      </c>
      <c r="BT51" s="29" t="str">
        <f t="shared" ca="1" si="161"/>
        <v/>
      </c>
      <c r="BU51" s="29" t="str">
        <f t="shared" ca="1" si="162"/>
        <v/>
      </c>
      <c r="BV51" s="29" t="str">
        <f t="shared" ca="1" si="163"/>
        <v/>
      </c>
      <c r="BW51" s="29" t="str">
        <f t="shared" ca="1" si="164"/>
        <v/>
      </c>
      <c r="BX51" s="29" t="str">
        <f t="shared" ca="1" si="165"/>
        <v/>
      </c>
      <c r="BY51" s="29" t="str">
        <f t="shared" ca="1" si="166"/>
        <v/>
      </c>
      <c r="BZ51" s="29" t="str">
        <f t="shared" ca="1" si="167"/>
        <v/>
      </c>
      <c r="CA51" s="29" t="str">
        <f t="shared" ca="1" si="168"/>
        <v/>
      </c>
      <c r="CB51" s="29" t="str">
        <f t="shared" ca="1" si="169"/>
        <v/>
      </c>
      <c r="CC51" s="29" t="str">
        <f t="shared" ca="1" si="170"/>
        <v/>
      </c>
      <c r="CD51" s="29" t="str">
        <f t="shared" ca="1" si="171"/>
        <v/>
      </c>
      <c r="CE51" s="29" t="str">
        <f t="shared" ca="1" si="172"/>
        <v/>
      </c>
      <c r="CF51" s="29" t="str">
        <f t="shared" ca="1" si="173"/>
        <v/>
      </c>
      <c r="CG51" s="29" t="str">
        <f t="shared" ca="1" si="174"/>
        <v/>
      </c>
      <c r="CH51" s="29" t="str">
        <f t="shared" ca="1" si="175"/>
        <v/>
      </c>
      <c r="CI51" s="29" t="str">
        <f t="shared" ca="1" si="176"/>
        <v/>
      </c>
      <c r="CJ51" s="29" t="str">
        <f t="shared" ca="1" si="177"/>
        <v/>
      </c>
      <c r="CK51" s="29" t="str">
        <f t="shared" ca="1" si="178"/>
        <v/>
      </c>
      <c r="CL51" s="29" t="str">
        <f t="shared" ca="1" si="179"/>
        <v/>
      </c>
      <c r="CM51" s="29" t="str">
        <f t="shared" ca="1" si="180"/>
        <v/>
      </c>
      <c r="CN51" s="29" t="str">
        <f t="shared" ca="1" si="181"/>
        <v/>
      </c>
      <c r="CO51" s="29" t="str">
        <f t="shared" ca="1" si="182"/>
        <v/>
      </c>
      <c r="CP51" s="29" t="str">
        <f t="shared" ca="1" si="183"/>
        <v/>
      </c>
      <c r="CQ51" s="29" t="str">
        <f t="shared" ca="1" si="184"/>
        <v/>
      </c>
      <c r="CR51" s="29" t="str">
        <f t="shared" ca="1" si="185"/>
        <v/>
      </c>
      <c r="CS51" s="29" t="str">
        <f t="shared" ca="1" si="186"/>
        <v/>
      </c>
      <c r="CT51" s="29" t="str">
        <f t="shared" ca="1" si="187"/>
        <v/>
      </c>
      <c r="CU51" s="29" t="str">
        <f t="shared" ca="1" si="188"/>
        <v/>
      </c>
      <c r="CV51" s="29" t="str">
        <f t="shared" ca="1" si="189"/>
        <v/>
      </c>
      <c r="CW51" s="29" t="str">
        <f t="shared" ca="1" si="190"/>
        <v/>
      </c>
      <c r="CX51" s="29" t="str">
        <f t="shared" ca="1" si="191"/>
        <v/>
      </c>
      <c r="CY51" s="29" t="str">
        <f t="shared" ca="1" si="192"/>
        <v/>
      </c>
      <c r="CZ51" s="29" t="str">
        <f t="shared" ca="1" si="193"/>
        <v/>
      </c>
      <c r="DA51" s="29" t="str">
        <f t="shared" ca="1" si="194"/>
        <v/>
      </c>
      <c r="DB51" s="29" t="str">
        <f t="shared" ca="1" si="195"/>
        <v/>
      </c>
      <c r="DC51" s="29" t="str">
        <f t="shared" ca="1" si="196"/>
        <v/>
      </c>
      <c r="DD51" s="29" t="str">
        <f t="shared" ca="1" si="197"/>
        <v/>
      </c>
      <c r="DE51" s="29" t="str">
        <f t="shared" ca="1" si="198"/>
        <v/>
      </c>
      <c r="DF51" s="29" t="str">
        <f t="shared" ca="1" si="199"/>
        <v/>
      </c>
      <c r="DG51" s="29" t="str">
        <f t="shared" ca="1" si="200"/>
        <v/>
      </c>
      <c r="DH51" s="29" t="str">
        <f t="shared" ca="1" si="201"/>
        <v/>
      </c>
      <c r="DI51" s="29" t="str">
        <f t="shared" ca="1" si="202"/>
        <v/>
      </c>
      <c r="DJ51" s="29" t="str">
        <f t="shared" ca="1" si="203"/>
        <v/>
      </c>
      <c r="DK51" s="29" t="str">
        <f t="shared" ca="1" si="204"/>
        <v/>
      </c>
      <c r="DL51" s="29" t="str">
        <f t="shared" ca="1" si="205"/>
        <v/>
      </c>
      <c r="DM51" s="29" t="str">
        <f t="shared" ca="1" si="206"/>
        <v/>
      </c>
      <c r="JD51">
        <f t="shared" si="145"/>
        <v>0</v>
      </c>
      <c r="JE51">
        <f t="shared" si="207"/>
        <v>0</v>
      </c>
      <c r="JF51" t="str">
        <f t="shared" ca="1" si="208"/>
        <v/>
      </c>
      <c r="JG51" t="str">
        <f t="shared" ca="1" si="209"/>
        <v/>
      </c>
      <c r="JH51" t="str">
        <f t="shared" ca="1" si="210"/>
        <v/>
      </c>
      <c r="JI51" t="str">
        <f t="shared" ca="1" si="211"/>
        <v/>
      </c>
    </row>
    <row r="52" spans="3:269" x14ac:dyDescent="0.2">
      <c r="C52" s="9">
        <f t="array" aca="1" ref="C52" ca="1">MIN(IF($L$7=0, 0, IF(INDIRECT($L$6)&gt;0, IF(ROW(INDIRECT($L$6))&gt;C51, ROW(INDIRECT($L$6)), MAXR))))</f>
        <v>9999999</v>
      </c>
      <c r="D52" s="9">
        <f t="shared" ca="1" si="85"/>
        <v>0</v>
      </c>
      <c r="E52" s="9">
        <f t="shared" ca="1" si="151"/>
        <v>0</v>
      </c>
      <c r="F52" s="105" t="str">
        <f t="shared" ca="1" si="152"/>
        <v/>
      </c>
      <c r="G52" s="7">
        <f t="shared" ca="1" si="153"/>
        <v>0</v>
      </c>
      <c r="H52" s="33">
        <f t="shared" ca="1" si="217"/>
        <v>0</v>
      </c>
      <c r="I52" s="33">
        <f t="shared" ca="1" si="217"/>
        <v>0</v>
      </c>
      <c r="J52" s="33">
        <f t="shared" ca="1" si="217"/>
        <v>0</v>
      </c>
      <c r="K52" s="33">
        <f t="shared" ca="1" si="217"/>
        <v>0</v>
      </c>
      <c r="L52" s="33">
        <f t="shared" ca="1" si="217"/>
        <v>0</v>
      </c>
      <c r="M52" s="33">
        <f t="shared" ca="1" si="217"/>
        <v>0</v>
      </c>
      <c r="N52" s="33">
        <f t="shared" ca="1" si="217"/>
        <v>0</v>
      </c>
      <c r="O52" s="33">
        <f t="shared" ca="1" si="217"/>
        <v>0</v>
      </c>
      <c r="P52" s="33">
        <f t="shared" ca="1" si="217"/>
        <v>0</v>
      </c>
      <c r="Q52" s="33">
        <f t="shared" ca="1" si="217"/>
        <v>0</v>
      </c>
      <c r="R52" s="33">
        <f t="shared" ca="1" si="216"/>
        <v>0</v>
      </c>
      <c r="S52" s="33">
        <f t="shared" ca="1" si="216"/>
        <v>0</v>
      </c>
      <c r="T52" s="33">
        <f t="shared" ca="1" si="216"/>
        <v>0</v>
      </c>
      <c r="U52" s="33">
        <f t="shared" ca="1" si="216"/>
        <v>0</v>
      </c>
      <c r="V52" s="33">
        <f t="shared" ca="1" si="216"/>
        <v>0</v>
      </c>
      <c r="W52" s="33">
        <f t="shared" ca="1" si="216"/>
        <v>0</v>
      </c>
      <c r="X52" s="33">
        <f t="shared" ca="1" si="216"/>
        <v>0</v>
      </c>
      <c r="Y52" s="33">
        <f t="shared" ca="1" si="213"/>
        <v>0</v>
      </c>
      <c r="Z52" s="33">
        <f t="shared" ca="1" si="213"/>
        <v>0</v>
      </c>
      <c r="AA52" s="33">
        <f t="shared" ca="1" si="213"/>
        <v>0</v>
      </c>
      <c r="AB52" s="33">
        <f t="shared" ca="1" si="213"/>
        <v>0</v>
      </c>
      <c r="AC52" s="33">
        <f t="shared" ca="1" si="213"/>
        <v>0</v>
      </c>
      <c r="AD52" s="33">
        <f t="shared" ca="1" si="213"/>
        <v>0</v>
      </c>
      <c r="AE52" s="33">
        <f t="shared" ca="1" si="213"/>
        <v>0</v>
      </c>
      <c r="AF52" s="33">
        <f t="shared" ca="1" si="213"/>
        <v>0</v>
      </c>
      <c r="AG52" s="33">
        <f t="shared" ca="1" si="213"/>
        <v>0</v>
      </c>
      <c r="AH52" s="33">
        <f t="shared" ca="1" si="213"/>
        <v>0</v>
      </c>
      <c r="AI52" s="33">
        <f t="shared" ca="1" si="212"/>
        <v>0</v>
      </c>
      <c r="AJ52" s="33">
        <f t="shared" ca="1" si="212"/>
        <v>0</v>
      </c>
      <c r="AK52" s="33">
        <f t="shared" ca="1" si="212"/>
        <v>0</v>
      </c>
      <c r="AL52" s="33">
        <f t="shared" ca="1" si="212"/>
        <v>0</v>
      </c>
      <c r="AM52" s="33">
        <f t="shared" ca="1" si="212"/>
        <v>0</v>
      </c>
      <c r="AN52" s="33">
        <f t="shared" ca="1" si="212"/>
        <v>0</v>
      </c>
      <c r="AO52" s="33">
        <f t="shared" ca="1" si="212"/>
        <v>0</v>
      </c>
      <c r="AP52" s="33">
        <f t="shared" ca="1" si="212"/>
        <v>0</v>
      </c>
      <c r="AQ52" s="33">
        <f t="shared" ca="1" si="212"/>
        <v>0</v>
      </c>
      <c r="AR52" s="33">
        <f t="shared" ca="1" si="212"/>
        <v>0</v>
      </c>
      <c r="AS52" s="33">
        <f t="shared" ca="1" si="212"/>
        <v>0</v>
      </c>
      <c r="AT52" s="33">
        <f t="shared" ca="1" si="212"/>
        <v>0</v>
      </c>
      <c r="AU52" s="33">
        <f t="shared" ca="1" si="212"/>
        <v>0</v>
      </c>
      <c r="AV52" s="33">
        <f t="shared" ca="1" si="212"/>
        <v>0</v>
      </c>
      <c r="AW52" s="33">
        <f t="shared" ca="1" si="215"/>
        <v>0</v>
      </c>
      <c r="AX52" s="33">
        <f t="shared" ca="1" si="215"/>
        <v>0</v>
      </c>
      <c r="AY52" s="33">
        <f t="shared" ca="1" si="215"/>
        <v>0</v>
      </c>
      <c r="AZ52" s="33">
        <f t="shared" ca="1" si="215"/>
        <v>0</v>
      </c>
      <c r="BA52" s="33">
        <f t="shared" ca="1" si="215"/>
        <v>0</v>
      </c>
      <c r="BB52" s="33">
        <f t="shared" ca="1" si="215"/>
        <v>0</v>
      </c>
      <c r="BC52" s="33">
        <f t="shared" ca="1" si="215"/>
        <v>0</v>
      </c>
      <c r="BD52" s="33">
        <f t="shared" ca="1" si="215"/>
        <v>0</v>
      </c>
      <c r="BE52" s="33">
        <f t="shared" ca="1" si="215"/>
        <v>0</v>
      </c>
      <c r="BF52" s="33">
        <f t="shared" ca="1" si="215"/>
        <v>0</v>
      </c>
      <c r="BG52" s="33">
        <f t="shared" ca="1" si="215"/>
        <v>0</v>
      </c>
      <c r="BH52" s="33"/>
      <c r="BJ52" s="148" t="str">
        <f t="shared" ca="1" si="154"/>
        <v/>
      </c>
      <c r="BL52" s="30"/>
      <c r="BN52" s="29" t="str">
        <f t="shared" ca="1" si="155"/>
        <v/>
      </c>
      <c r="BO52" s="29" t="str">
        <f t="shared" ca="1" si="156"/>
        <v/>
      </c>
      <c r="BP52" s="29" t="str">
        <f t="shared" ca="1" si="157"/>
        <v/>
      </c>
      <c r="BQ52" s="29" t="str">
        <f t="shared" ca="1" si="158"/>
        <v/>
      </c>
      <c r="BR52" s="29" t="str">
        <f t="shared" ca="1" si="159"/>
        <v/>
      </c>
      <c r="BS52" s="29" t="str">
        <f t="shared" ca="1" si="160"/>
        <v/>
      </c>
      <c r="BT52" s="29" t="str">
        <f t="shared" ca="1" si="161"/>
        <v/>
      </c>
      <c r="BU52" s="29" t="str">
        <f t="shared" ca="1" si="162"/>
        <v/>
      </c>
      <c r="BV52" s="29" t="str">
        <f t="shared" ca="1" si="163"/>
        <v/>
      </c>
      <c r="BW52" s="29" t="str">
        <f t="shared" ca="1" si="164"/>
        <v/>
      </c>
      <c r="BX52" s="29" t="str">
        <f t="shared" ca="1" si="165"/>
        <v/>
      </c>
      <c r="BY52" s="29" t="str">
        <f t="shared" ca="1" si="166"/>
        <v/>
      </c>
      <c r="BZ52" s="29" t="str">
        <f t="shared" ca="1" si="167"/>
        <v/>
      </c>
      <c r="CA52" s="29" t="str">
        <f t="shared" ca="1" si="168"/>
        <v/>
      </c>
      <c r="CB52" s="29" t="str">
        <f t="shared" ca="1" si="169"/>
        <v/>
      </c>
      <c r="CC52" s="29" t="str">
        <f t="shared" ca="1" si="170"/>
        <v/>
      </c>
      <c r="CD52" s="29" t="str">
        <f t="shared" ca="1" si="171"/>
        <v/>
      </c>
      <c r="CE52" s="29" t="str">
        <f t="shared" ca="1" si="172"/>
        <v/>
      </c>
      <c r="CF52" s="29" t="str">
        <f t="shared" ca="1" si="173"/>
        <v/>
      </c>
      <c r="CG52" s="29" t="str">
        <f t="shared" ca="1" si="174"/>
        <v/>
      </c>
      <c r="CH52" s="29" t="str">
        <f t="shared" ca="1" si="175"/>
        <v/>
      </c>
      <c r="CI52" s="29" t="str">
        <f t="shared" ca="1" si="176"/>
        <v/>
      </c>
      <c r="CJ52" s="29" t="str">
        <f t="shared" ca="1" si="177"/>
        <v/>
      </c>
      <c r="CK52" s="29" t="str">
        <f t="shared" ca="1" si="178"/>
        <v/>
      </c>
      <c r="CL52" s="29" t="str">
        <f t="shared" ca="1" si="179"/>
        <v/>
      </c>
      <c r="CM52" s="29" t="str">
        <f t="shared" ca="1" si="180"/>
        <v/>
      </c>
      <c r="CN52" s="29" t="str">
        <f t="shared" ca="1" si="181"/>
        <v/>
      </c>
      <c r="CO52" s="29" t="str">
        <f t="shared" ca="1" si="182"/>
        <v/>
      </c>
      <c r="CP52" s="29" t="str">
        <f t="shared" ca="1" si="183"/>
        <v/>
      </c>
      <c r="CQ52" s="29" t="str">
        <f t="shared" ca="1" si="184"/>
        <v/>
      </c>
      <c r="CR52" s="29" t="str">
        <f t="shared" ca="1" si="185"/>
        <v/>
      </c>
      <c r="CS52" s="29" t="str">
        <f t="shared" ca="1" si="186"/>
        <v/>
      </c>
      <c r="CT52" s="29" t="str">
        <f t="shared" ca="1" si="187"/>
        <v/>
      </c>
      <c r="CU52" s="29" t="str">
        <f t="shared" ca="1" si="188"/>
        <v/>
      </c>
      <c r="CV52" s="29" t="str">
        <f t="shared" ca="1" si="189"/>
        <v/>
      </c>
      <c r="CW52" s="29" t="str">
        <f t="shared" ca="1" si="190"/>
        <v/>
      </c>
      <c r="CX52" s="29" t="str">
        <f t="shared" ca="1" si="191"/>
        <v/>
      </c>
      <c r="CY52" s="29" t="str">
        <f t="shared" ca="1" si="192"/>
        <v/>
      </c>
      <c r="CZ52" s="29" t="str">
        <f t="shared" ca="1" si="193"/>
        <v/>
      </c>
      <c r="DA52" s="29" t="str">
        <f t="shared" ca="1" si="194"/>
        <v/>
      </c>
      <c r="DB52" s="29" t="str">
        <f t="shared" ca="1" si="195"/>
        <v/>
      </c>
      <c r="DC52" s="29" t="str">
        <f t="shared" ca="1" si="196"/>
        <v/>
      </c>
      <c r="DD52" s="29" t="str">
        <f t="shared" ca="1" si="197"/>
        <v/>
      </c>
      <c r="DE52" s="29" t="str">
        <f t="shared" ca="1" si="198"/>
        <v/>
      </c>
      <c r="DF52" s="29" t="str">
        <f t="shared" ca="1" si="199"/>
        <v/>
      </c>
      <c r="DG52" s="29" t="str">
        <f t="shared" ca="1" si="200"/>
        <v/>
      </c>
      <c r="DH52" s="29" t="str">
        <f t="shared" ca="1" si="201"/>
        <v/>
      </c>
      <c r="DI52" s="29" t="str">
        <f t="shared" ca="1" si="202"/>
        <v/>
      </c>
      <c r="DJ52" s="29" t="str">
        <f t="shared" ca="1" si="203"/>
        <v/>
      </c>
      <c r="DK52" s="29" t="str">
        <f t="shared" ca="1" si="204"/>
        <v/>
      </c>
      <c r="DL52" s="29" t="str">
        <f t="shared" ca="1" si="205"/>
        <v/>
      </c>
      <c r="DM52" s="29" t="str">
        <f t="shared" ca="1" si="206"/>
        <v/>
      </c>
      <c r="JD52">
        <f t="shared" si="145"/>
        <v>0</v>
      </c>
      <c r="JE52">
        <f t="shared" si="207"/>
        <v>0</v>
      </c>
      <c r="JF52" t="str">
        <f t="shared" ca="1" si="208"/>
        <v/>
      </c>
      <c r="JG52" t="str">
        <f t="shared" ca="1" si="209"/>
        <v/>
      </c>
      <c r="JH52" t="str">
        <f t="shared" ca="1" si="210"/>
        <v/>
      </c>
      <c r="JI52" t="str">
        <f t="shared" ca="1" si="211"/>
        <v/>
      </c>
    </row>
    <row r="53" spans="3:269" x14ac:dyDescent="0.2">
      <c r="C53" s="9">
        <f t="array" aca="1" ref="C53" ca="1">MIN(IF($L$7=0, 0, IF(INDIRECT($L$6)&gt;0, IF(ROW(INDIRECT($L$6))&gt;C52, ROW(INDIRECT($L$6)), MAXR))))</f>
        <v>9999999</v>
      </c>
      <c r="D53" s="9">
        <f t="shared" ca="1" si="85"/>
        <v>0</v>
      </c>
      <c r="E53" s="9">
        <f t="shared" ca="1" si="151"/>
        <v>0</v>
      </c>
      <c r="F53" s="105" t="str">
        <f t="shared" ca="1" si="152"/>
        <v/>
      </c>
      <c r="G53" s="7">
        <f t="shared" ca="1" si="153"/>
        <v>0</v>
      </c>
      <c r="H53" s="33">
        <f t="shared" ca="1" si="217"/>
        <v>0</v>
      </c>
      <c r="I53" s="33">
        <f t="shared" ca="1" si="217"/>
        <v>0</v>
      </c>
      <c r="J53" s="33">
        <f t="shared" ca="1" si="217"/>
        <v>0</v>
      </c>
      <c r="K53" s="33">
        <f t="shared" ca="1" si="217"/>
        <v>0</v>
      </c>
      <c r="L53" s="33">
        <f t="shared" ca="1" si="217"/>
        <v>0</v>
      </c>
      <c r="M53" s="33">
        <f t="shared" ca="1" si="217"/>
        <v>0</v>
      </c>
      <c r="N53" s="33">
        <f t="shared" ca="1" si="217"/>
        <v>0</v>
      </c>
      <c r="O53" s="33">
        <f t="shared" ca="1" si="217"/>
        <v>0</v>
      </c>
      <c r="P53" s="33">
        <f t="shared" ca="1" si="217"/>
        <v>0</v>
      </c>
      <c r="Q53" s="33">
        <f t="shared" ca="1" si="217"/>
        <v>0</v>
      </c>
      <c r="R53" s="33">
        <f t="shared" ca="1" si="216"/>
        <v>0</v>
      </c>
      <c r="S53" s="33">
        <f t="shared" ca="1" si="216"/>
        <v>0</v>
      </c>
      <c r="T53" s="33">
        <f t="shared" ca="1" si="216"/>
        <v>0</v>
      </c>
      <c r="U53" s="33">
        <f t="shared" ca="1" si="216"/>
        <v>0</v>
      </c>
      <c r="V53" s="33">
        <f t="shared" ca="1" si="216"/>
        <v>0</v>
      </c>
      <c r="W53" s="33">
        <f t="shared" ca="1" si="216"/>
        <v>0</v>
      </c>
      <c r="X53" s="33">
        <f t="shared" ca="1" si="216"/>
        <v>0</v>
      </c>
      <c r="Y53" s="33">
        <f t="shared" ca="1" si="213"/>
        <v>0</v>
      </c>
      <c r="Z53" s="33">
        <f t="shared" ca="1" si="213"/>
        <v>0</v>
      </c>
      <c r="AA53" s="33">
        <f t="shared" ca="1" si="213"/>
        <v>0</v>
      </c>
      <c r="AB53" s="33">
        <f t="shared" ca="1" si="213"/>
        <v>0</v>
      </c>
      <c r="AC53" s="33">
        <f t="shared" ca="1" si="213"/>
        <v>0</v>
      </c>
      <c r="AD53" s="33">
        <f t="shared" ca="1" si="213"/>
        <v>0</v>
      </c>
      <c r="AE53" s="33">
        <f t="shared" ca="1" si="213"/>
        <v>0</v>
      </c>
      <c r="AF53" s="33">
        <f t="shared" ca="1" si="213"/>
        <v>0</v>
      </c>
      <c r="AG53" s="33">
        <f t="shared" ca="1" si="213"/>
        <v>0</v>
      </c>
      <c r="AH53" s="33">
        <f t="shared" ca="1" si="213"/>
        <v>0</v>
      </c>
      <c r="AI53" s="33">
        <f t="shared" ca="1" si="212"/>
        <v>0</v>
      </c>
      <c r="AJ53" s="33">
        <f t="shared" ca="1" si="212"/>
        <v>0</v>
      </c>
      <c r="AK53" s="33">
        <f t="shared" ca="1" si="212"/>
        <v>0</v>
      </c>
      <c r="AL53" s="33">
        <f t="shared" ca="1" si="212"/>
        <v>0</v>
      </c>
      <c r="AM53" s="33">
        <f t="shared" ca="1" si="212"/>
        <v>0</v>
      </c>
      <c r="AN53" s="33">
        <f t="shared" ca="1" si="212"/>
        <v>0</v>
      </c>
      <c r="AO53" s="33">
        <f t="shared" ca="1" si="212"/>
        <v>0</v>
      </c>
      <c r="AP53" s="33">
        <f t="shared" ca="1" si="212"/>
        <v>0</v>
      </c>
      <c r="AQ53" s="33">
        <f t="shared" ca="1" si="212"/>
        <v>0</v>
      </c>
      <c r="AR53" s="33">
        <f t="shared" ca="1" si="212"/>
        <v>0</v>
      </c>
      <c r="AS53" s="33">
        <f t="shared" ca="1" si="212"/>
        <v>0</v>
      </c>
      <c r="AT53" s="33">
        <f t="shared" ca="1" si="212"/>
        <v>0</v>
      </c>
      <c r="AU53" s="33">
        <f t="shared" ca="1" si="212"/>
        <v>0</v>
      </c>
      <c r="AV53" s="33">
        <f t="shared" ca="1" si="212"/>
        <v>0</v>
      </c>
      <c r="AW53" s="33">
        <f t="shared" ca="1" si="215"/>
        <v>0</v>
      </c>
      <c r="AX53" s="33">
        <f t="shared" ca="1" si="215"/>
        <v>0</v>
      </c>
      <c r="AY53" s="33">
        <f t="shared" ca="1" si="215"/>
        <v>0</v>
      </c>
      <c r="AZ53" s="33">
        <f t="shared" ca="1" si="215"/>
        <v>0</v>
      </c>
      <c r="BA53" s="33">
        <f t="shared" ca="1" si="215"/>
        <v>0</v>
      </c>
      <c r="BB53" s="33">
        <f t="shared" ca="1" si="215"/>
        <v>0</v>
      </c>
      <c r="BC53" s="33">
        <f t="shared" ca="1" si="215"/>
        <v>0</v>
      </c>
      <c r="BD53" s="33">
        <f t="shared" ca="1" si="215"/>
        <v>0</v>
      </c>
      <c r="BE53" s="33">
        <f t="shared" ca="1" si="215"/>
        <v>0</v>
      </c>
      <c r="BF53" s="33">
        <f t="shared" ca="1" si="215"/>
        <v>0</v>
      </c>
      <c r="BG53" s="33">
        <f t="shared" ca="1" si="215"/>
        <v>0</v>
      </c>
      <c r="BH53" s="33"/>
      <c r="BJ53" s="148" t="str">
        <f t="shared" ca="1" si="154"/>
        <v/>
      </c>
      <c r="BL53" s="30"/>
      <c r="BN53" s="29" t="str">
        <f t="shared" ca="1" si="155"/>
        <v/>
      </c>
      <c r="BO53" s="29" t="str">
        <f t="shared" ca="1" si="156"/>
        <v/>
      </c>
      <c r="BP53" s="29" t="str">
        <f t="shared" ca="1" si="157"/>
        <v/>
      </c>
      <c r="BQ53" s="29" t="str">
        <f t="shared" ca="1" si="158"/>
        <v/>
      </c>
      <c r="BR53" s="29" t="str">
        <f t="shared" ca="1" si="159"/>
        <v/>
      </c>
      <c r="BS53" s="29" t="str">
        <f t="shared" ca="1" si="160"/>
        <v/>
      </c>
      <c r="BT53" s="29" t="str">
        <f t="shared" ca="1" si="161"/>
        <v/>
      </c>
      <c r="BU53" s="29" t="str">
        <f t="shared" ca="1" si="162"/>
        <v/>
      </c>
      <c r="BV53" s="29" t="str">
        <f t="shared" ca="1" si="163"/>
        <v/>
      </c>
      <c r="BW53" s="29" t="str">
        <f t="shared" ca="1" si="164"/>
        <v/>
      </c>
      <c r="BX53" s="29" t="str">
        <f t="shared" ca="1" si="165"/>
        <v/>
      </c>
      <c r="BY53" s="29" t="str">
        <f t="shared" ca="1" si="166"/>
        <v/>
      </c>
      <c r="BZ53" s="29" t="str">
        <f t="shared" ca="1" si="167"/>
        <v/>
      </c>
      <c r="CA53" s="29" t="str">
        <f t="shared" ca="1" si="168"/>
        <v/>
      </c>
      <c r="CB53" s="29" t="str">
        <f t="shared" ca="1" si="169"/>
        <v/>
      </c>
      <c r="CC53" s="29" t="str">
        <f t="shared" ca="1" si="170"/>
        <v/>
      </c>
      <c r="CD53" s="29" t="str">
        <f t="shared" ca="1" si="171"/>
        <v/>
      </c>
      <c r="CE53" s="29" t="str">
        <f t="shared" ca="1" si="172"/>
        <v/>
      </c>
      <c r="CF53" s="29" t="str">
        <f t="shared" ca="1" si="173"/>
        <v/>
      </c>
      <c r="CG53" s="29" t="str">
        <f t="shared" ca="1" si="174"/>
        <v/>
      </c>
      <c r="CH53" s="29" t="str">
        <f t="shared" ca="1" si="175"/>
        <v/>
      </c>
      <c r="CI53" s="29" t="str">
        <f t="shared" ca="1" si="176"/>
        <v/>
      </c>
      <c r="CJ53" s="29" t="str">
        <f t="shared" ca="1" si="177"/>
        <v/>
      </c>
      <c r="CK53" s="29" t="str">
        <f t="shared" ca="1" si="178"/>
        <v/>
      </c>
      <c r="CL53" s="29" t="str">
        <f t="shared" ca="1" si="179"/>
        <v/>
      </c>
      <c r="CM53" s="29" t="str">
        <f t="shared" ca="1" si="180"/>
        <v/>
      </c>
      <c r="CN53" s="29" t="str">
        <f t="shared" ca="1" si="181"/>
        <v/>
      </c>
      <c r="CO53" s="29" t="str">
        <f t="shared" ca="1" si="182"/>
        <v/>
      </c>
      <c r="CP53" s="29" t="str">
        <f t="shared" ca="1" si="183"/>
        <v/>
      </c>
      <c r="CQ53" s="29" t="str">
        <f t="shared" ca="1" si="184"/>
        <v/>
      </c>
      <c r="CR53" s="29" t="str">
        <f t="shared" ca="1" si="185"/>
        <v/>
      </c>
      <c r="CS53" s="29" t="str">
        <f t="shared" ca="1" si="186"/>
        <v/>
      </c>
      <c r="CT53" s="29" t="str">
        <f t="shared" ca="1" si="187"/>
        <v/>
      </c>
      <c r="CU53" s="29" t="str">
        <f t="shared" ca="1" si="188"/>
        <v/>
      </c>
      <c r="CV53" s="29" t="str">
        <f t="shared" ca="1" si="189"/>
        <v/>
      </c>
      <c r="CW53" s="29" t="str">
        <f t="shared" ca="1" si="190"/>
        <v/>
      </c>
      <c r="CX53" s="29" t="str">
        <f t="shared" ca="1" si="191"/>
        <v/>
      </c>
      <c r="CY53" s="29" t="str">
        <f t="shared" ca="1" si="192"/>
        <v/>
      </c>
      <c r="CZ53" s="29" t="str">
        <f t="shared" ca="1" si="193"/>
        <v/>
      </c>
      <c r="DA53" s="29" t="str">
        <f t="shared" ca="1" si="194"/>
        <v/>
      </c>
      <c r="DB53" s="29" t="str">
        <f t="shared" ca="1" si="195"/>
        <v/>
      </c>
      <c r="DC53" s="29" t="str">
        <f t="shared" ca="1" si="196"/>
        <v/>
      </c>
      <c r="DD53" s="29" t="str">
        <f t="shared" ca="1" si="197"/>
        <v/>
      </c>
      <c r="DE53" s="29" t="str">
        <f t="shared" ca="1" si="198"/>
        <v/>
      </c>
      <c r="DF53" s="29" t="str">
        <f t="shared" ca="1" si="199"/>
        <v/>
      </c>
      <c r="DG53" s="29" t="str">
        <f t="shared" ca="1" si="200"/>
        <v/>
      </c>
      <c r="DH53" s="29" t="str">
        <f t="shared" ca="1" si="201"/>
        <v/>
      </c>
      <c r="DI53" s="29" t="str">
        <f t="shared" ca="1" si="202"/>
        <v/>
      </c>
      <c r="DJ53" s="29" t="str">
        <f t="shared" ca="1" si="203"/>
        <v/>
      </c>
      <c r="DK53" s="29" t="str">
        <f t="shared" ca="1" si="204"/>
        <v/>
      </c>
      <c r="DL53" s="29" t="str">
        <f t="shared" ca="1" si="205"/>
        <v/>
      </c>
      <c r="DM53" s="29" t="str">
        <f t="shared" ca="1" si="206"/>
        <v/>
      </c>
      <c r="JD53">
        <f t="shared" si="145"/>
        <v>0</v>
      </c>
      <c r="JE53">
        <f t="shared" si="207"/>
        <v>0</v>
      </c>
      <c r="JF53" t="str">
        <f t="shared" ca="1" si="208"/>
        <v/>
      </c>
      <c r="JG53" t="str">
        <f t="shared" ca="1" si="209"/>
        <v/>
      </c>
      <c r="JH53" t="str">
        <f t="shared" ca="1" si="210"/>
        <v/>
      </c>
      <c r="JI53" t="str">
        <f t="shared" ca="1" si="211"/>
        <v/>
      </c>
    </row>
    <row r="54" spans="3:269" x14ac:dyDescent="0.2">
      <c r="C54" s="9">
        <f t="array" aca="1" ref="C54" ca="1">MIN(IF($L$7=0, 0, IF(INDIRECT($L$6)&gt;0, IF(ROW(INDIRECT($L$6))&gt;C53, ROW(INDIRECT($L$6)), MAXR))))</f>
        <v>9999999</v>
      </c>
      <c r="D54" s="9">
        <f t="shared" ca="1" si="85"/>
        <v>0</v>
      </c>
      <c r="E54" s="9">
        <f t="shared" ca="1" si="151"/>
        <v>0</v>
      </c>
      <c r="F54" s="105" t="str">
        <f t="shared" ca="1" si="152"/>
        <v/>
      </c>
      <c r="G54" s="7">
        <f t="shared" ca="1" si="153"/>
        <v>0</v>
      </c>
      <c r="H54" s="33">
        <f t="shared" ca="1" si="217"/>
        <v>0</v>
      </c>
      <c r="I54" s="33">
        <f t="shared" ca="1" si="217"/>
        <v>0</v>
      </c>
      <c r="J54" s="33">
        <f t="shared" ca="1" si="217"/>
        <v>0</v>
      </c>
      <c r="K54" s="33">
        <f t="shared" ca="1" si="217"/>
        <v>0</v>
      </c>
      <c r="L54" s="33">
        <f t="shared" ca="1" si="217"/>
        <v>0</v>
      </c>
      <c r="M54" s="33">
        <f t="shared" ca="1" si="217"/>
        <v>0</v>
      </c>
      <c r="N54" s="33">
        <f t="shared" ca="1" si="217"/>
        <v>0</v>
      </c>
      <c r="O54" s="33">
        <f t="shared" ca="1" si="217"/>
        <v>0</v>
      </c>
      <c r="P54" s="33">
        <f t="shared" ca="1" si="217"/>
        <v>0</v>
      </c>
      <c r="Q54" s="33">
        <f t="shared" ca="1" si="217"/>
        <v>0</v>
      </c>
      <c r="R54" s="33">
        <f t="shared" ca="1" si="216"/>
        <v>0</v>
      </c>
      <c r="S54" s="33">
        <f t="shared" ca="1" si="216"/>
        <v>0</v>
      </c>
      <c r="T54" s="33">
        <f t="shared" ca="1" si="216"/>
        <v>0</v>
      </c>
      <c r="U54" s="33">
        <f t="shared" ca="1" si="216"/>
        <v>0</v>
      </c>
      <c r="V54" s="33">
        <f t="shared" ca="1" si="216"/>
        <v>0</v>
      </c>
      <c r="W54" s="33">
        <f t="shared" ca="1" si="216"/>
        <v>0</v>
      </c>
      <c r="X54" s="33">
        <f t="shared" ca="1" si="216"/>
        <v>0</v>
      </c>
      <c r="Y54" s="33">
        <f t="shared" ca="1" si="213"/>
        <v>0</v>
      </c>
      <c r="Z54" s="33">
        <f t="shared" ca="1" si="213"/>
        <v>0</v>
      </c>
      <c r="AA54" s="33">
        <f t="shared" ca="1" si="213"/>
        <v>0</v>
      </c>
      <c r="AB54" s="33">
        <f t="shared" ca="1" si="213"/>
        <v>0</v>
      </c>
      <c r="AC54" s="33">
        <f t="shared" ca="1" si="213"/>
        <v>0</v>
      </c>
      <c r="AD54" s="33">
        <f t="shared" ca="1" si="213"/>
        <v>0</v>
      </c>
      <c r="AE54" s="33">
        <f t="shared" ca="1" si="213"/>
        <v>0</v>
      </c>
      <c r="AF54" s="33">
        <f t="shared" ca="1" si="213"/>
        <v>0</v>
      </c>
      <c r="AG54" s="33">
        <f t="shared" ca="1" si="213"/>
        <v>0</v>
      </c>
      <c r="AH54" s="33">
        <f t="shared" ca="1" si="213"/>
        <v>0</v>
      </c>
      <c r="AI54" s="33">
        <f t="shared" ca="1" si="212"/>
        <v>0</v>
      </c>
      <c r="AJ54" s="33">
        <f t="shared" ca="1" si="212"/>
        <v>0</v>
      </c>
      <c r="AK54" s="33">
        <f t="shared" ca="1" si="212"/>
        <v>0</v>
      </c>
      <c r="AL54" s="33">
        <f t="shared" ca="1" si="212"/>
        <v>0</v>
      </c>
      <c r="AM54" s="33">
        <f t="shared" ca="1" si="212"/>
        <v>0</v>
      </c>
      <c r="AN54" s="33">
        <f t="shared" ca="1" si="212"/>
        <v>0</v>
      </c>
      <c r="AO54" s="33">
        <f t="shared" ca="1" si="212"/>
        <v>0</v>
      </c>
      <c r="AP54" s="33">
        <f t="shared" ca="1" si="212"/>
        <v>0</v>
      </c>
      <c r="AQ54" s="33">
        <f t="shared" ca="1" si="212"/>
        <v>0</v>
      </c>
      <c r="AR54" s="33">
        <f t="shared" ca="1" si="212"/>
        <v>0</v>
      </c>
      <c r="AS54" s="33">
        <f t="shared" ca="1" si="212"/>
        <v>0</v>
      </c>
      <c r="AT54" s="33">
        <f t="shared" ca="1" si="212"/>
        <v>0</v>
      </c>
      <c r="AU54" s="33">
        <f t="shared" ca="1" si="212"/>
        <v>0</v>
      </c>
      <c r="AV54" s="33">
        <f t="shared" ca="1" si="212"/>
        <v>0</v>
      </c>
      <c r="AW54" s="33">
        <f t="shared" ca="1" si="215"/>
        <v>0</v>
      </c>
      <c r="AX54" s="33">
        <f t="shared" ca="1" si="215"/>
        <v>0</v>
      </c>
      <c r="AY54" s="33">
        <f t="shared" ca="1" si="215"/>
        <v>0</v>
      </c>
      <c r="AZ54" s="33">
        <f t="shared" ca="1" si="215"/>
        <v>0</v>
      </c>
      <c r="BA54" s="33">
        <f t="shared" ca="1" si="215"/>
        <v>0</v>
      </c>
      <c r="BB54" s="33">
        <f t="shared" ca="1" si="215"/>
        <v>0</v>
      </c>
      <c r="BC54" s="33">
        <f t="shared" ca="1" si="215"/>
        <v>0</v>
      </c>
      <c r="BD54" s="33">
        <f t="shared" ca="1" si="215"/>
        <v>0</v>
      </c>
      <c r="BE54" s="33">
        <f t="shared" ca="1" si="215"/>
        <v>0</v>
      </c>
      <c r="BF54" s="33">
        <f t="shared" ca="1" si="215"/>
        <v>0</v>
      </c>
      <c r="BG54" s="33">
        <f t="shared" ca="1" si="215"/>
        <v>0</v>
      </c>
      <c r="BH54" s="33"/>
      <c r="BJ54" s="148" t="str">
        <f t="shared" ca="1" si="154"/>
        <v/>
      </c>
      <c r="BL54" s="30"/>
      <c r="BN54" s="29" t="str">
        <f t="shared" ca="1" si="155"/>
        <v/>
      </c>
      <c r="BO54" s="29" t="str">
        <f t="shared" ca="1" si="156"/>
        <v/>
      </c>
      <c r="BP54" s="29" t="str">
        <f t="shared" ca="1" si="157"/>
        <v/>
      </c>
      <c r="BQ54" s="29" t="str">
        <f t="shared" ca="1" si="158"/>
        <v/>
      </c>
      <c r="BR54" s="29" t="str">
        <f t="shared" ca="1" si="159"/>
        <v/>
      </c>
      <c r="BS54" s="29" t="str">
        <f t="shared" ca="1" si="160"/>
        <v/>
      </c>
      <c r="BT54" s="29" t="str">
        <f t="shared" ca="1" si="161"/>
        <v/>
      </c>
      <c r="BU54" s="29" t="str">
        <f t="shared" ca="1" si="162"/>
        <v/>
      </c>
      <c r="BV54" s="29" t="str">
        <f t="shared" ca="1" si="163"/>
        <v/>
      </c>
      <c r="BW54" s="29" t="str">
        <f t="shared" ca="1" si="164"/>
        <v/>
      </c>
      <c r="BX54" s="29" t="str">
        <f t="shared" ca="1" si="165"/>
        <v/>
      </c>
      <c r="BY54" s="29" t="str">
        <f t="shared" ca="1" si="166"/>
        <v/>
      </c>
      <c r="BZ54" s="29" t="str">
        <f t="shared" ca="1" si="167"/>
        <v/>
      </c>
      <c r="CA54" s="29" t="str">
        <f t="shared" ca="1" si="168"/>
        <v/>
      </c>
      <c r="CB54" s="29" t="str">
        <f t="shared" ca="1" si="169"/>
        <v/>
      </c>
      <c r="CC54" s="29" t="str">
        <f t="shared" ca="1" si="170"/>
        <v/>
      </c>
      <c r="CD54" s="29" t="str">
        <f t="shared" ca="1" si="171"/>
        <v/>
      </c>
      <c r="CE54" s="29" t="str">
        <f t="shared" ca="1" si="172"/>
        <v/>
      </c>
      <c r="CF54" s="29" t="str">
        <f t="shared" ca="1" si="173"/>
        <v/>
      </c>
      <c r="CG54" s="29" t="str">
        <f t="shared" ca="1" si="174"/>
        <v/>
      </c>
      <c r="CH54" s="29" t="str">
        <f t="shared" ca="1" si="175"/>
        <v/>
      </c>
      <c r="CI54" s="29" t="str">
        <f t="shared" ca="1" si="176"/>
        <v/>
      </c>
      <c r="CJ54" s="29" t="str">
        <f t="shared" ca="1" si="177"/>
        <v/>
      </c>
      <c r="CK54" s="29" t="str">
        <f t="shared" ca="1" si="178"/>
        <v/>
      </c>
      <c r="CL54" s="29" t="str">
        <f t="shared" ca="1" si="179"/>
        <v/>
      </c>
      <c r="CM54" s="29" t="str">
        <f t="shared" ca="1" si="180"/>
        <v/>
      </c>
      <c r="CN54" s="29" t="str">
        <f t="shared" ca="1" si="181"/>
        <v/>
      </c>
      <c r="CO54" s="29" t="str">
        <f t="shared" ca="1" si="182"/>
        <v/>
      </c>
      <c r="CP54" s="29" t="str">
        <f t="shared" ca="1" si="183"/>
        <v/>
      </c>
      <c r="CQ54" s="29" t="str">
        <f t="shared" ca="1" si="184"/>
        <v/>
      </c>
      <c r="CR54" s="29" t="str">
        <f t="shared" ca="1" si="185"/>
        <v/>
      </c>
      <c r="CS54" s="29" t="str">
        <f t="shared" ca="1" si="186"/>
        <v/>
      </c>
      <c r="CT54" s="29" t="str">
        <f t="shared" ca="1" si="187"/>
        <v/>
      </c>
      <c r="CU54" s="29" t="str">
        <f t="shared" ca="1" si="188"/>
        <v/>
      </c>
      <c r="CV54" s="29" t="str">
        <f t="shared" ca="1" si="189"/>
        <v/>
      </c>
      <c r="CW54" s="29" t="str">
        <f t="shared" ca="1" si="190"/>
        <v/>
      </c>
      <c r="CX54" s="29" t="str">
        <f t="shared" ca="1" si="191"/>
        <v/>
      </c>
      <c r="CY54" s="29" t="str">
        <f t="shared" ca="1" si="192"/>
        <v/>
      </c>
      <c r="CZ54" s="29" t="str">
        <f t="shared" ca="1" si="193"/>
        <v/>
      </c>
      <c r="DA54" s="29" t="str">
        <f t="shared" ca="1" si="194"/>
        <v/>
      </c>
      <c r="DB54" s="29" t="str">
        <f t="shared" ca="1" si="195"/>
        <v/>
      </c>
      <c r="DC54" s="29" t="str">
        <f t="shared" ca="1" si="196"/>
        <v/>
      </c>
      <c r="DD54" s="29" t="str">
        <f t="shared" ca="1" si="197"/>
        <v/>
      </c>
      <c r="DE54" s="29" t="str">
        <f t="shared" ca="1" si="198"/>
        <v/>
      </c>
      <c r="DF54" s="29" t="str">
        <f t="shared" ca="1" si="199"/>
        <v/>
      </c>
      <c r="DG54" s="29" t="str">
        <f t="shared" ca="1" si="200"/>
        <v/>
      </c>
      <c r="DH54" s="29" t="str">
        <f t="shared" ca="1" si="201"/>
        <v/>
      </c>
      <c r="DI54" s="29" t="str">
        <f t="shared" ca="1" si="202"/>
        <v/>
      </c>
      <c r="DJ54" s="29" t="str">
        <f t="shared" ca="1" si="203"/>
        <v/>
      </c>
      <c r="DK54" s="29" t="str">
        <f t="shared" ca="1" si="204"/>
        <v/>
      </c>
      <c r="DL54" s="29" t="str">
        <f t="shared" ca="1" si="205"/>
        <v/>
      </c>
      <c r="DM54" s="29" t="str">
        <f t="shared" ca="1" si="206"/>
        <v/>
      </c>
      <c r="JD54">
        <f t="shared" si="145"/>
        <v>0</v>
      </c>
      <c r="JE54">
        <f t="shared" si="207"/>
        <v>0</v>
      </c>
      <c r="JF54" t="str">
        <f t="shared" ca="1" si="208"/>
        <v/>
      </c>
      <c r="JG54" t="str">
        <f t="shared" ca="1" si="209"/>
        <v/>
      </c>
      <c r="JH54" t="str">
        <f t="shared" ca="1" si="210"/>
        <v/>
      </c>
      <c r="JI54" t="str">
        <f t="shared" ca="1" si="211"/>
        <v/>
      </c>
    </row>
    <row r="55" spans="3:269" x14ac:dyDescent="0.2">
      <c r="C55" s="9">
        <f t="array" aca="1" ref="C55" ca="1">MIN(IF($L$7=0, 0, IF(INDIRECT($L$6)&gt;0, IF(ROW(INDIRECT($L$6))&gt;C54, ROW(INDIRECT($L$6)), MAXR))))</f>
        <v>9999999</v>
      </c>
      <c r="D55" s="9">
        <f t="shared" ca="1" si="85"/>
        <v>0</v>
      </c>
      <c r="E55" s="9">
        <f t="shared" ca="1" si="151"/>
        <v>0</v>
      </c>
      <c r="F55" s="105" t="str">
        <f t="shared" ca="1" si="152"/>
        <v/>
      </c>
      <c r="G55" s="7">
        <f t="shared" ca="1" si="153"/>
        <v>0</v>
      </c>
      <c r="H55" s="33">
        <f t="shared" ca="1" si="217"/>
        <v>0</v>
      </c>
      <c r="I55" s="33">
        <f t="shared" ca="1" si="217"/>
        <v>0</v>
      </c>
      <c r="J55" s="33">
        <f t="shared" ca="1" si="217"/>
        <v>0</v>
      </c>
      <c r="K55" s="33">
        <f t="shared" ca="1" si="217"/>
        <v>0</v>
      </c>
      <c r="L55" s="33">
        <f t="shared" ca="1" si="217"/>
        <v>0</v>
      </c>
      <c r="M55" s="33">
        <f t="shared" ca="1" si="217"/>
        <v>0</v>
      </c>
      <c r="N55" s="33">
        <f t="shared" ca="1" si="217"/>
        <v>0</v>
      </c>
      <c r="O55" s="33">
        <f t="shared" ca="1" si="217"/>
        <v>0</v>
      </c>
      <c r="P55" s="33">
        <f t="shared" ca="1" si="217"/>
        <v>0</v>
      </c>
      <c r="Q55" s="33">
        <f t="shared" ca="1" si="217"/>
        <v>0</v>
      </c>
      <c r="R55" s="33">
        <f t="shared" ca="1" si="216"/>
        <v>0</v>
      </c>
      <c r="S55" s="33">
        <f t="shared" ca="1" si="216"/>
        <v>0</v>
      </c>
      <c r="T55" s="33">
        <f t="shared" ca="1" si="216"/>
        <v>0</v>
      </c>
      <c r="U55" s="33">
        <f t="shared" ca="1" si="216"/>
        <v>0</v>
      </c>
      <c r="V55" s="33">
        <f t="shared" ca="1" si="216"/>
        <v>0</v>
      </c>
      <c r="W55" s="33">
        <f t="shared" ca="1" si="216"/>
        <v>0</v>
      </c>
      <c r="X55" s="33">
        <f t="shared" ca="1" si="216"/>
        <v>0</v>
      </c>
      <c r="Y55" s="33">
        <f t="shared" ca="1" si="213"/>
        <v>0</v>
      </c>
      <c r="Z55" s="33">
        <f t="shared" ca="1" si="213"/>
        <v>0</v>
      </c>
      <c r="AA55" s="33">
        <f t="shared" ca="1" si="213"/>
        <v>0</v>
      </c>
      <c r="AB55" s="33">
        <f t="shared" ca="1" si="213"/>
        <v>0</v>
      </c>
      <c r="AC55" s="33">
        <f t="shared" ca="1" si="213"/>
        <v>0</v>
      </c>
      <c r="AD55" s="33">
        <f t="shared" ca="1" si="213"/>
        <v>0</v>
      </c>
      <c r="AE55" s="33">
        <f t="shared" ca="1" si="213"/>
        <v>0</v>
      </c>
      <c r="AF55" s="33">
        <f t="shared" ca="1" si="213"/>
        <v>0</v>
      </c>
      <c r="AG55" s="33">
        <f t="shared" ca="1" si="213"/>
        <v>0</v>
      </c>
      <c r="AH55" s="33">
        <f t="shared" ca="1" si="213"/>
        <v>0</v>
      </c>
      <c r="AI55" s="33">
        <f t="shared" ca="1" si="212"/>
        <v>0</v>
      </c>
      <c r="AJ55" s="33">
        <f t="shared" ca="1" si="212"/>
        <v>0</v>
      </c>
      <c r="AK55" s="33">
        <f t="shared" ca="1" si="212"/>
        <v>0</v>
      </c>
      <c r="AL55" s="33">
        <f t="shared" ca="1" si="212"/>
        <v>0</v>
      </c>
      <c r="AM55" s="33">
        <f t="shared" ca="1" si="212"/>
        <v>0</v>
      </c>
      <c r="AN55" s="33">
        <f t="shared" ca="1" si="212"/>
        <v>0</v>
      </c>
      <c r="AO55" s="33">
        <f t="shared" ca="1" si="212"/>
        <v>0</v>
      </c>
      <c r="AP55" s="33">
        <f t="shared" ca="1" si="212"/>
        <v>0</v>
      </c>
      <c r="AQ55" s="33">
        <f t="shared" ca="1" si="212"/>
        <v>0</v>
      </c>
      <c r="AR55" s="33">
        <f t="shared" ca="1" si="212"/>
        <v>0</v>
      </c>
      <c r="AS55" s="33">
        <f t="shared" ca="1" si="212"/>
        <v>0</v>
      </c>
      <c r="AT55" s="33">
        <f t="shared" ca="1" si="212"/>
        <v>0</v>
      </c>
      <c r="AU55" s="33">
        <f t="shared" ca="1" si="212"/>
        <v>0</v>
      </c>
      <c r="AV55" s="33">
        <f t="shared" ca="1" si="212"/>
        <v>0</v>
      </c>
      <c r="AW55" s="33">
        <f t="shared" ca="1" si="215"/>
        <v>0</v>
      </c>
      <c r="AX55" s="33">
        <f t="shared" ca="1" si="215"/>
        <v>0</v>
      </c>
      <c r="AY55" s="33">
        <f t="shared" ca="1" si="215"/>
        <v>0</v>
      </c>
      <c r="AZ55" s="33">
        <f t="shared" ca="1" si="215"/>
        <v>0</v>
      </c>
      <c r="BA55" s="33">
        <f t="shared" ca="1" si="215"/>
        <v>0</v>
      </c>
      <c r="BB55" s="33">
        <f t="shared" ca="1" si="215"/>
        <v>0</v>
      </c>
      <c r="BC55" s="33">
        <f t="shared" ca="1" si="215"/>
        <v>0</v>
      </c>
      <c r="BD55" s="33">
        <f t="shared" ca="1" si="215"/>
        <v>0</v>
      </c>
      <c r="BE55" s="33">
        <f t="shared" ca="1" si="215"/>
        <v>0</v>
      </c>
      <c r="BF55" s="33">
        <f t="shared" ca="1" si="215"/>
        <v>0</v>
      </c>
      <c r="BG55" s="33">
        <f t="shared" ca="1" si="215"/>
        <v>0</v>
      </c>
      <c r="BH55" s="33"/>
      <c r="BJ55" s="148" t="str">
        <f t="shared" ca="1" si="154"/>
        <v/>
      </c>
      <c r="BL55" s="30"/>
      <c r="BN55" s="29" t="str">
        <f t="shared" ca="1" si="155"/>
        <v/>
      </c>
      <c r="BO55" s="29" t="str">
        <f t="shared" ca="1" si="156"/>
        <v/>
      </c>
      <c r="BP55" s="29" t="str">
        <f t="shared" ca="1" si="157"/>
        <v/>
      </c>
      <c r="BQ55" s="29" t="str">
        <f t="shared" ca="1" si="158"/>
        <v/>
      </c>
      <c r="BR55" s="29" t="str">
        <f t="shared" ca="1" si="159"/>
        <v/>
      </c>
      <c r="BS55" s="29" t="str">
        <f t="shared" ca="1" si="160"/>
        <v/>
      </c>
      <c r="BT55" s="29" t="str">
        <f t="shared" ca="1" si="161"/>
        <v/>
      </c>
      <c r="BU55" s="29" t="str">
        <f t="shared" ca="1" si="162"/>
        <v/>
      </c>
      <c r="BV55" s="29" t="str">
        <f t="shared" ca="1" si="163"/>
        <v/>
      </c>
      <c r="BW55" s="29" t="str">
        <f t="shared" ca="1" si="164"/>
        <v/>
      </c>
      <c r="BX55" s="29" t="str">
        <f t="shared" ca="1" si="165"/>
        <v/>
      </c>
      <c r="BY55" s="29" t="str">
        <f t="shared" ca="1" si="166"/>
        <v/>
      </c>
      <c r="BZ55" s="29" t="str">
        <f t="shared" ca="1" si="167"/>
        <v/>
      </c>
      <c r="CA55" s="29" t="str">
        <f t="shared" ca="1" si="168"/>
        <v/>
      </c>
      <c r="CB55" s="29" t="str">
        <f t="shared" ca="1" si="169"/>
        <v/>
      </c>
      <c r="CC55" s="29" t="str">
        <f t="shared" ca="1" si="170"/>
        <v/>
      </c>
      <c r="CD55" s="29" t="str">
        <f t="shared" ca="1" si="171"/>
        <v/>
      </c>
      <c r="CE55" s="29" t="str">
        <f t="shared" ca="1" si="172"/>
        <v/>
      </c>
      <c r="CF55" s="29" t="str">
        <f t="shared" ca="1" si="173"/>
        <v/>
      </c>
      <c r="CG55" s="29" t="str">
        <f t="shared" ca="1" si="174"/>
        <v/>
      </c>
      <c r="CH55" s="29" t="str">
        <f t="shared" ca="1" si="175"/>
        <v/>
      </c>
      <c r="CI55" s="29" t="str">
        <f t="shared" ca="1" si="176"/>
        <v/>
      </c>
      <c r="CJ55" s="29" t="str">
        <f t="shared" ca="1" si="177"/>
        <v/>
      </c>
      <c r="CK55" s="29" t="str">
        <f t="shared" ca="1" si="178"/>
        <v/>
      </c>
      <c r="CL55" s="29" t="str">
        <f t="shared" ca="1" si="179"/>
        <v/>
      </c>
      <c r="CM55" s="29" t="str">
        <f t="shared" ca="1" si="180"/>
        <v/>
      </c>
      <c r="CN55" s="29" t="str">
        <f t="shared" ca="1" si="181"/>
        <v/>
      </c>
      <c r="CO55" s="29" t="str">
        <f t="shared" ca="1" si="182"/>
        <v/>
      </c>
      <c r="CP55" s="29" t="str">
        <f t="shared" ca="1" si="183"/>
        <v/>
      </c>
      <c r="CQ55" s="29" t="str">
        <f t="shared" ca="1" si="184"/>
        <v/>
      </c>
      <c r="CR55" s="29" t="str">
        <f t="shared" ca="1" si="185"/>
        <v/>
      </c>
      <c r="CS55" s="29" t="str">
        <f t="shared" ca="1" si="186"/>
        <v/>
      </c>
      <c r="CT55" s="29" t="str">
        <f t="shared" ca="1" si="187"/>
        <v/>
      </c>
      <c r="CU55" s="29" t="str">
        <f t="shared" ca="1" si="188"/>
        <v/>
      </c>
      <c r="CV55" s="29" t="str">
        <f t="shared" ca="1" si="189"/>
        <v/>
      </c>
      <c r="CW55" s="29" t="str">
        <f t="shared" ca="1" si="190"/>
        <v/>
      </c>
      <c r="CX55" s="29" t="str">
        <f t="shared" ca="1" si="191"/>
        <v/>
      </c>
      <c r="CY55" s="29" t="str">
        <f t="shared" ca="1" si="192"/>
        <v/>
      </c>
      <c r="CZ55" s="29" t="str">
        <f t="shared" ca="1" si="193"/>
        <v/>
      </c>
      <c r="DA55" s="29" t="str">
        <f t="shared" ca="1" si="194"/>
        <v/>
      </c>
      <c r="DB55" s="29" t="str">
        <f t="shared" ca="1" si="195"/>
        <v/>
      </c>
      <c r="DC55" s="29" t="str">
        <f t="shared" ca="1" si="196"/>
        <v/>
      </c>
      <c r="DD55" s="29" t="str">
        <f t="shared" ca="1" si="197"/>
        <v/>
      </c>
      <c r="DE55" s="29" t="str">
        <f t="shared" ca="1" si="198"/>
        <v/>
      </c>
      <c r="DF55" s="29" t="str">
        <f t="shared" ca="1" si="199"/>
        <v/>
      </c>
      <c r="DG55" s="29" t="str">
        <f t="shared" ca="1" si="200"/>
        <v/>
      </c>
      <c r="DH55" s="29" t="str">
        <f t="shared" ca="1" si="201"/>
        <v/>
      </c>
      <c r="DI55" s="29" t="str">
        <f t="shared" ca="1" si="202"/>
        <v/>
      </c>
      <c r="DJ55" s="29" t="str">
        <f t="shared" ca="1" si="203"/>
        <v/>
      </c>
      <c r="DK55" s="29" t="str">
        <f t="shared" ca="1" si="204"/>
        <v/>
      </c>
      <c r="DL55" s="29" t="str">
        <f t="shared" ca="1" si="205"/>
        <v/>
      </c>
      <c r="DM55" s="29" t="str">
        <f t="shared" ca="1" si="206"/>
        <v/>
      </c>
      <c r="JD55">
        <f t="shared" si="145"/>
        <v>0</v>
      </c>
      <c r="JE55">
        <f t="shared" si="207"/>
        <v>0</v>
      </c>
      <c r="JF55" t="str">
        <f t="shared" ca="1" si="208"/>
        <v/>
      </c>
      <c r="JG55" t="str">
        <f t="shared" ca="1" si="209"/>
        <v/>
      </c>
      <c r="JH55" t="str">
        <f t="shared" ca="1" si="210"/>
        <v/>
      </c>
      <c r="JI55" t="str">
        <f t="shared" ca="1" si="211"/>
        <v/>
      </c>
    </row>
    <row r="56" spans="3:269" x14ac:dyDescent="0.2">
      <c r="C56" s="9">
        <f t="array" aca="1" ref="C56" ca="1">MIN(IF($L$7=0, 0, IF(INDIRECT($L$6)&gt;0, IF(ROW(INDIRECT($L$6))&gt;C55, ROW(INDIRECT($L$6)), MAXR))))</f>
        <v>9999999</v>
      </c>
      <c r="D56" s="9">
        <f t="shared" ca="1" si="85"/>
        <v>0</v>
      </c>
      <c r="E56" s="9">
        <f t="shared" ca="1" si="151"/>
        <v>0</v>
      </c>
      <c r="F56" s="105" t="str">
        <f t="shared" ca="1" si="152"/>
        <v/>
      </c>
      <c r="G56" s="7">
        <f t="shared" ca="1" si="153"/>
        <v>0</v>
      </c>
      <c r="H56" s="33">
        <f t="shared" ca="1" si="217"/>
        <v>0</v>
      </c>
      <c r="I56" s="33">
        <f t="shared" ca="1" si="217"/>
        <v>0</v>
      </c>
      <c r="J56" s="33">
        <f t="shared" ca="1" si="217"/>
        <v>0</v>
      </c>
      <c r="K56" s="33">
        <f t="shared" ca="1" si="217"/>
        <v>0</v>
      </c>
      <c r="L56" s="33">
        <f t="shared" ca="1" si="217"/>
        <v>0</v>
      </c>
      <c r="M56" s="33">
        <f t="shared" ca="1" si="217"/>
        <v>0</v>
      </c>
      <c r="N56" s="33">
        <f t="shared" ca="1" si="217"/>
        <v>0</v>
      </c>
      <c r="O56" s="33">
        <f t="shared" ca="1" si="217"/>
        <v>0</v>
      </c>
      <c r="P56" s="33">
        <f t="shared" ca="1" si="217"/>
        <v>0</v>
      </c>
      <c r="Q56" s="33">
        <f t="shared" ca="1" si="217"/>
        <v>0</v>
      </c>
      <c r="R56" s="33">
        <f t="shared" ca="1" si="216"/>
        <v>0</v>
      </c>
      <c r="S56" s="33">
        <f t="shared" ca="1" si="216"/>
        <v>0</v>
      </c>
      <c r="T56" s="33">
        <f t="shared" ca="1" si="216"/>
        <v>0</v>
      </c>
      <c r="U56" s="33">
        <f t="shared" ca="1" si="216"/>
        <v>0</v>
      </c>
      <c r="V56" s="33">
        <f t="shared" ca="1" si="216"/>
        <v>0</v>
      </c>
      <c r="W56" s="33">
        <f t="shared" ca="1" si="216"/>
        <v>0</v>
      </c>
      <c r="X56" s="33">
        <f t="shared" ca="1" si="216"/>
        <v>0</v>
      </c>
      <c r="Y56" s="33">
        <f t="shared" ca="1" si="213"/>
        <v>0</v>
      </c>
      <c r="Z56" s="33">
        <f t="shared" ca="1" si="213"/>
        <v>0</v>
      </c>
      <c r="AA56" s="33">
        <f t="shared" ca="1" si="213"/>
        <v>0</v>
      </c>
      <c r="AB56" s="33">
        <f t="shared" ca="1" si="213"/>
        <v>0</v>
      </c>
      <c r="AC56" s="33">
        <f t="shared" ca="1" si="213"/>
        <v>0</v>
      </c>
      <c r="AD56" s="33">
        <f t="shared" ca="1" si="213"/>
        <v>0</v>
      </c>
      <c r="AE56" s="33">
        <f t="shared" ca="1" si="213"/>
        <v>0</v>
      </c>
      <c r="AF56" s="33">
        <f t="shared" ca="1" si="213"/>
        <v>0</v>
      </c>
      <c r="AG56" s="33">
        <f t="shared" ca="1" si="213"/>
        <v>0</v>
      </c>
      <c r="AH56" s="33">
        <f t="shared" ca="1" si="213"/>
        <v>0</v>
      </c>
      <c r="AI56" s="33">
        <f t="shared" ca="1" si="212"/>
        <v>0</v>
      </c>
      <c r="AJ56" s="33">
        <f t="shared" ca="1" si="212"/>
        <v>0</v>
      </c>
      <c r="AK56" s="33">
        <f t="shared" ca="1" si="212"/>
        <v>0</v>
      </c>
      <c r="AL56" s="33">
        <f t="shared" ca="1" si="212"/>
        <v>0</v>
      </c>
      <c r="AM56" s="33">
        <f t="shared" ca="1" si="212"/>
        <v>0</v>
      </c>
      <c r="AN56" s="33">
        <f t="shared" ca="1" si="212"/>
        <v>0</v>
      </c>
      <c r="AO56" s="33">
        <f t="shared" ca="1" si="212"/>
        <v>0</v>
      </c>
      <c r="AP56" s="33">
        <f t="shared" ca="1" si="212"/>
        <v>0</v>
      </c>
      <c r="AQ56" s="33">
        <f t="shared" ca="1" si="212"/>
        <v>0</v>
      </c>
      <c r="AR56" s="33">
        <f t="shared" ca="1" si="212"/>
        <v>0</v>
      </c>
      <c r="AS56" s="33">
        <f t="shared" ca="1" si="212"/>
        <v>0</v>
      </c>
      <c r="AT56" s="33">
        <f t="shared" ca="1" si="212"/>
        <v>0</v>
      </c>
      <c r="AU56" s="33">
        <f t="shared" ca="1" si="212"/>
        <v>0</v>
      </c>
      <c r="AV56" s="33">
        <f t="shared" ca="1" si="212"/>
        <v>0</v>
      </c>
      <c r="AW56" s="33">
        <f t="shared" ca="1" si="215"/>
        <v>0</v>
      </c>
      <c r="AX56" s="33">
        <f t="shared" ca="1" si="215"/>
        <v>0</v>
      </c>
      <c r="AY56" s="33">
        <f t="shared" ca="1" si="215"/>
        <v>0</v>
      </c>
      <c r="AZ56" s="33">
        <f t="shared" ca="1" si="215"/>
        <v>0</v>
      </c>
      <c r="BA56" s="33">
        <f t="shared" ca="1" si="215"/>
        <v>0</v>
      </c>
      <c r="BB56" s="33">
        <f t="shared" ca="1" si="215"/>
        <v>0</v>
      </c>
      <c r="BC56" s="33">
        <f t="shared" ca="1" si="215"/>
        <v>0</v>
      </c>
      <c r="BD56" s="33">
        <f t="shared" ca="1" si="215"/>
        <v>0</v>
      </c>
      <c r="BE56" s="33">
        <f t="shared" ca="1" si="215"/>
        <v>0</v>
      </c>
      <c r="BF56" s="33">
        <f t="shared" ca="1" si="215"/>
        <v>0</v>
      </c>
      <c r="BG56" s="33">
        <f t="shared" ca="1" si="215"/>
        <v>0</v>
      </c>
      <c r="BH56" s="33"/>
      <c r="BJ56" s="148" t="str">
        <f t="shared" ca="1" si="154"/>
        <v/>
      </c>
      <c r="BL56" s="30"/>
      <c r="BN56" s="29" t="str">
        <f t="shared" ca="1" si="155"/>
        <v/>
      </c>
      <c r="BO56" s="29" t="str">
        <f t="shared" ca="1" si="156"/>
        <v/>
      </c>
      <c r="BP56" s="29" t="str">
        <f t="shared" ca="1" si="157"/>
        <v/>
      </c>
      <c r="BQ56" s="29" t="str">
        <f t="shared" ca="1" si="158"/>
        <v/>
      </c>
      <c r="BR56" s="29" t="str">
        <f t="shared" ca="1" si="159"/>
        <v/>
      </c>
      <c r="BS56" s="29" t="str">
        <f t="shared" ca="1" si="160"/>
        <v/>
      </c>
      <c r="BT56" s="29" t="str">
        <f t="shared" ca="1" si="161"/>
        <v/>
      </c>
      <c r="BU56" s="29" t="str">
        <f t="shared" ca="1" si="162"/>
        <v/>
      </c>
      <c r="BV56" s="29" t="str">
        <f t="shared" ca="1" si="163"/>
        <v/>
      </c>
      <c r="BW56" s="29" t="str">
        <f t="shared" ca="1" si="164"/>
        <v/>
      </c>
      <c r="BX56" s="29" t="str">
        <f t="shared" ca="1" si="165"/>
        <v/>
      </c>
      <c r="BY56" s="29" t="str">
        <f t="shared" ca="1" si="166"/>
        <v/>
      </c>
      <c r="BZ56" s="29" t="str">
        <f t="shared" ca="1" si="167"/>
        <v/>
      </c>
      <c r="CA56" s="29" t="str">
        <f t="shared" ca="1" si="168"/>
        <v/>
      </c>
      <c r="CB56" s="29" t="str">
        <f t="shared" ca="1" si="169"/>
        <v/>
      </c>
      <c r="CC56" s="29" t="str">
        <f t="shared" ca="1" si="170"/>
        <v/>
      </c>
      <c r="CD56" s="29" t="str">
        <f t="shared" ca="1" si="171"/>
        <v/>
      </c>
      <c r="CE56" s="29" t="str">
        <f t="shared" ca="1" si="172"/>
        <v/>
      </c>
      <c r="CF56" s="29" t="str">
        <f t="shared" ca="1" si="173"/>
        <v/>
      </c>
      <c r="CG56" s="29" t="str">
        <f t="shared" ca="1" si="174"/>
        <v/>
      </c>
      <c r="CH56" s="29" t="str">
        <f t="shared" ca="1" si="175"/>
        <v/>
      </c>
      <c r="CI56" s="29" t="str">
        <f t="shared" ca="1" si="176"/>
        <v/>
      </c>
      <c r="CJ56" s="29" t="str">
        <f t="shared" ca="1" si="177"/>
        <v/>
      </c>
      <c r="CK56" s="29" t="str">
        <f t="shared" ca="1" si="178"/>
        <v/>
      </c>
      <c r="CL56" s="29" t="str">
        <f t="shared" ca="1" si="179"/>
        <v/>
      </c>
      <c r="CM56" s="29" t="str">
        <f t="shared" ca="1" si="180"/>
        <v/>
      </c>
      <c r="CN56" s="29" t="str">
        <f t="shared" ca="1" si="181"/>
        <v/>
      </c>
      <c r="CO56" s="29" t="str">
        <f t="shared" ca="1" si="182"/>
        <v/>
      </c>
      <c r="CP56" s="29" t="str">
        <f t="shared" ca="1" si="183"/>
        <v/>
      </c>
      <c r="CQ56" s="29" t="str">
        <f t="shared" ca="1" si="184"/>
        <v/>
      </c>
      <c r="CR56" s="29" t="str">
        <f t="shared" ca="1" si="185"/>
        <v/>
      </c>
      <c r="CS56" s="29" t="str">
        <f t="shared" ca="1" si="186"/>
        <v/>
      </c>
      <c r="CT56" s="29" t="str">
        <f t="shared" ca="1" si="187"/>
        <v/>
      </c>
      <c r="CU56" s="29" t="str">
        <f t="shared" ca="1" si="188"/>
        <v/>
      </c>
      <c r="CV56" s="29" t="str">
        <f t="shared" ca="1" si="189"/>
        <v/>
      </c>
      <c r="CW56" s="29" t="str">
        <f t="shared" ca="1" si="190"/>
        <v/>
      </c>
      <c r="CX56" s="29" t="str">
        <f t="shared" ca="1" si="191"/>
        <v/>
      </c>
      <c r="CY56" s="29" t="str">
        <f t="shared" ca="1" si="192"/>
        <v/>
      </c>
      <c r="CZ56" s="29" t="str">
        <f t="shared" ca="1" si="193"/>
        <v/>
      </c>
      <c r="DA56" s="29" t="str">
        <f t="shared" ca="1" si="194"/>
        <v/>
      </c>
      <c r="DB56" s="29" t="str">
        <f t="shared" ca="1" si="195"/>
        <v/>
      </c>
      <c r="DC56" s="29" t="str">
        <f t="shared" ca="1" si="196"/>
        <v/>
      </c>
      <c r="DD56" s="29" t="str">
        <f t="shared" ca="1" si="197"/>
        <v/>
      </c>
      <c r="DE56" s="29" t="str">
        <f t="shared" ca="1" si="198"/>
        <v/>
      </c>
      <c r="DF56" s="29" t="str">
        <f t="shared" ca="1" si="199"/>
        <v/>
      </c>
      <c r="DG56" s="29" t="str">
        <f t="shared" ca="1" si="200"/>
        <v/>
      </c>
      <c r="DH56" s="29" t="str">
        <f t="shared" ca="1" si="201"/>
        <v/>
      </c>
      <c r="DI56" s="29" t="str">
        <f t="shared" ca="1" si="202"/>
        <v/>
      </c>
      <c r="DJ56" s="29" t="str">
        <f t="shared" ca="1" si="203"/>
        <v/>
      </c>
      <c r="DK56" s="29" t="str">
        <f t="shared" ca="1" si="204"/>
        <v/>
      </c>
      <c r="DL56" s="29" t="str">
        <f t="shared" ca="1" si="205"/>
        <v/>
      </c>
      <c r="DM56" s="29" t="str">
        <f t="shared" ca="1" si="206"/>
        <v/>
      </c>
      <c r="JD56">
        <f t="shared" si="145"/>
        <v>0</v>
      </c>
      <c r="JE56">
        <f t="shared" si="207"/>
        <v>0</v>
      </c>
      <c r="JF56" t="str">
        <f t="shared" ca="1" si="208"/>
        <v/>
      </c>
      <c r="JG56" t="str">
        <f t="shared" ca="1" si="209"/>
        <v/>
      </c>
      <c r="JH56" t="str">
        <f t="shared" ca="1" si="210"/>
        <v/>
      </c>
      <c r="JI56" t="str">
        <f t="shared" ca="1" si="211"/>
        <v/>
      </c>
    </row>
    <row r="57" spans="3:269" x14ac:dyDescent="0.2">
      <c r="C57" s="9">
        <f t="array" aca="1" ref="C57" ca="1">MIN(IF($L$7=0, 0, IF(INDIRECT($L$6)&gt;0, IF(ROW(INDIRECT($L$6))&gt;C56, ROW(INDIRECT($L$6)), MAXR))))</f>
        <v>9999999</v>
      </c>
      <c r="D57" s="9">
        <f t="shared" ca="1" si="85"/>
        <v>0</v>
      </c>
      <c r="E57" s="9">
        <f t="shared" ca="1" si="151"/>
        <v>0</v>
      </c>
      <c r="F57" s="105" t="str">
        <f t="shared" ca="1" si="152"/>
        <v/>
      </c>
      <c r="G57" s="7">
        <f t="shared" ca="1" si="153"/>
        <v>0</v>
      </c>
      <c r="H57" s="33">
        <f t="shared" ca="1" si="217"/>
        <v>0</v>
      </c>
      <c r="I57" s="33">
        <f t="shared" ca="1" si="217"/>
        <v>0</v>
      </c>
      <c r="J57" s="33">
        <f t="shared" ca="1" si="217"/>
        <v>0</v>
      </c>
      <c r="K57" s="33">
        <f t="shared" ca="1" si="217"/>
        <v>0</v>
      </c>
      <c r="L57" s="33">
        <f t="shared" ca="1" si="217"/>
        <v>0</v>
      </c>
      <c r="M57" s="33">
        <f t="shared" ca="1" si="217"/>
        <v>0</v>
      </c>
      <c r="N57" s="33">
        <f t="shared" ca="1" si="217"/>
        <v>0</v>
      </c>
      <c r="O57" s="33">
        <f t="shared" ca="1" si="217"/>
        <v>0</v>
      </c>
      <c r="P57" s="33">
        <f t="shared" ca="1" si="217"/>
        <v>0</v>
      </c>
      <c r="Q57" s="33">
        <f t="shared" ca="1" si="217"/>
        <v>0</v>
      </c>
      <c r="R57" s="33">
        <f t="shared" ca="1" si="216"/>
        <v>0</v>
      </c>
      <c r="S57" s="33">
        <f t="shared" ca="1" si="216"/>
        <v>0</v>
      </c>
      <c r="T57" s="33">
        <f t="shared" ca="1" si="216"/>
        <v>0</v>
      </c>
      <c r="U57" s="33">
        <f t="shared" ca="1" si="216"/>
        <v>0</v>
      </c>
      <c r="V57" s="33">
        <f t="shared" ca="1" si="216"/>
        <v>0</v>
      </c>
      <c r="W57" s="33">
        <f t="shared" ca="1" si="216"/>
        <v>0</v>
      </c>
      <c r="X57" s="33">
        <f t="shared" ca="1" si="216"/>
        <v>0</v>
      </c>
      <c r="Y57" s="33">
        <f t="shared" ca="1" si="213"/>
        <v>0</v>
      </c>
      <c r="Z57" s="33">
        <f t="shared" ca="1" si="213"/>
        <v>0</v>
      </c>
      <c r="AA57" s="33">
        <f t="shared" ca="1" si="213"/>
        <v>0</v>
      </c>
      <c r="AB57" s="33">
        <f t="shared" ca="1" si="213"/>
        <v>0</v>
      </c>
      <c r="AC57" s="33">
        <f t="shared" ca="1" si="213"/>
        <v>0</v>
      </c>
      <c r="AD57" s="33">
        <f t="shared" ca="1" si="213"/>
        <v>0</v>
      </c>
      <c r="AE57" s="33">
        <f t="shared" ca="1" si="213"/>
        <v>0</v>
      </c>
      <c r="AF57" s="33">
        <f t="shared" ca="1" si="213"/>
        <v>0</v>
      </c>
      <c r="AG57" s="33">
        <f t="shared" ca="1" si="213"/>
        <v>0</v>
      </c>
      <c r="AH57" s="33">
        <f t="shared" ca="1" si="213"/>
        <v>0</v>
      </c>
      <c r="AI57" s="33">
        <f t="shared" ca="1" si="212"/>
        <v>0</v>
      </c>
      <c r="AJ57" s="33">
        <f t="shared" ca="1" si="212"/>
        <v>0</v>
      </c>
      <c r="AK57" s="33">
        <f t="shared" ca="1" si="212"/>
        <v>0</v>
      </c>
      <c r="AL57" s="33">
        <f t="shared" ca="1" si="212"/>
        <v>0</v>
      </c>
      <c r="AM57" s="33">
        <f t="shared" ca="1" si="212"/>
        <v>0</v>
      </c>
      <c r="AN57" s="33">
        <f t="shared" ca="1" si="212"/>
        <v>0</v>
      </c>
      <c r="AO57" s="33">
        <f t="shared" ca="1" si="212"/>
        <v>0</v>
      </c>
      <c r="AP57" s="33">
        <f t="shared" ca="1" si="212"/>
        <v>0</v>
      </c>
      <c r="AQ57" s="33">
        <f t="shared" ca="1" si="212"/>
        <v>0</v>
      </c>
      <c r="AR57" s="33">
        <f t="shared" ca="1" si="212"/>
        <v>0</v>
      </c>
      <c r="AS57" s="33">
        <f t="shared" ca="1" si="212"/>
        <v>0</v>
      </c>
      <c r="AT57" s="33">
        <f t="shared" ca="1" si="212"/>
        <v>0</v>
      </c>
      <c r="AU57" s="33">
        <f t="shared" ca="1" si="212"/>
        <v>0</v>
      </c>
      <c r="AV57" s="33">
        <f t="shared" ca="1" si="212"/>
        <v>0</v>
      </c>
      <c r="AW57" s="33">
        <f t="shared" ca="1" si="215"/>
        <v>0</v>
      </c>
      <c r="AX57" s="33">
        <f t="shared" ca="1" si="215"/>
        <v>0</v>
      </c>
      <c r="AY57" s="33">
        <f t="shared" ca="1" si="215"/>
        <v>0</v>
      </c>
      <c r="AZ57" s="33">
        <f t="shared" ca="1" si="215"/>
        <v>0</v>
      </c>
      <c r="BA57" s="33">
        <f t="shared" ca="1" si="215"/>
        <v>0</v>
      </c>
      <c r="BB57" s="33">
        <f t="shared" ca="1" si="215"/>
        <v>0</v>
      </c>
      <c r="BC57" s="33">
        <f t="shared" ca="1" si="215"/>
        <v>0</v>
      </c>
      <c r="BD57" s="33">
        <f t="shared" ca="1" si="215"/>
        <v>0</v>
      </c>
      <c r="BE57" s="33">
        <f t="shared" ca="1" si="215"/>
        <v>0</v>
      </c>
      <c r="BF57" s="33">
        <f t="shared" ca="1" si="215"/>
        <v>0</v>
      </c>
      <c r="BG57" s="33">
        <f t="shared" ca="1" si="215"/>
        <v>0</v>
      </c>
      <c r="BH57" s="33"/>
      <c r="BJ57" s="148" t="str">
        <f t="shared" ca="1" si="154"/>
        <v/>
      </c>
      <c r="BL57" s="30"/>
      <c r="BN57" s="29" t="str">
        <f t="shared" ca="1" si="155"/>
        <v/>
      </c>
      <c r="BO57" s="29" t="str">
        <f t="shared" ca="1" si="156"/>
        <v/>
      </c>
      <c r="BP57" s="29" t="str">
        <f t="shared" ca="1" si="157"/>
        <v/>
      </c>
      <c r="BQ57" s="29" t="str">
        <f t="shared" ca="1" si="158"/>
        <v/>
      </c>
      <c r="BR57" s="29" t="str">
        <f t="shared" ca="1" si="159"/>
        <v/>
      </c>
      <c r="BS57" s="29" t="str">
        <f t="shared" ca="1" si="160"/>
        <v/>
      </c>
      <c r="BT57" s="29" t="str">
        <f t="shared" ca="1" si="161"/>
        <v/>
      </c>
      <c r="BU57" s="29" t="str">
        <f t="shared" ca="1" si="162"/>
        <v/>
      </c>
      <c r="BV57" s="29" t="str">
        <f t="shared" ca="1" si="163"/>
        <v/>
      </c>
      <c r="BW57" s="29" t="str">
        <f t="shared" ca="1" si="164"/>
        <v/>
      </c>
      <c r="BX57" s="29" t="str">
        <f t="shared" ca="1" si="165"/>
        <v/>
      </c>
      <c r="BY57" s="29" t="str">
        <f t="shared" ca="1" si="166"/>
        <v/>
      </c>
      <c r="BZ57" s="29" t="str">
        <f t="shared" ca="1" si="167"/>
        <v/>
      </c>
      <c r="CA57" s="29" t="str">
        <f t="shared" ca="1" si="168"/>
        <v/>
      </c>
      <c r="CB57" s="29" t="str">
        <f t="shared" ca="1" si="169"/>
        <v/>
      </c>
      <c r="CC57" s="29" t="str">
        <f t="shared" ca="1" si="170"/>
        <v/>
      </c>
      <c r="CD57" s="29" t="str">
        <f t="shared" ca="1" si="171"/>
        <v/>
      </c>
      <c r="CE57" s="29" t="str">
        <f t="shared" ca="1" si="172"/>
        <v/>
      </c>
      <c r="CF57" s="29" t="str">
        <f t="shared" ca="1" si="173"/>
        <v/>
      </c>
      <c r="CG57" s="29" t="str">
        <f t="shared" ca="1" si="174"/>
        <v/>
      </c>
      <c r="CH57" s="29" t="str">
        <f t="shared" ca="1" si="175"/>
        <v/>
      </c>
      <c r="CI57" s="29" t="str">
        <f t="shared" ca="1" si="176"/>
        <v/>
      </c>
      <c r="CJ57" s="29" t="str">
        <f t="shared" ca="1" si="177"/>
        <v/>
      </c>
      <c r="CK57" s="29" t="str">
        <f t="shared" ca="1" si="178"/>
        <v/>
      </c>
      <c r="CL57" s="29" t="str">
        <f t="shared" ca="1" si="179"/>
        <v/>
      </c>
      <c r="CM57" s="29" t="str">
        <f t="shared" ca="1" si="180"/>
        <v/>
      </c>
      <c r="CN57" s="29" t="str">
        <f t="shared" ca="1" si="181"/>
        <v/>
      </c>
      <c r="CO57" s="29" t="str">
        <f t="shared" ca="1" si="182"/>
        <v/>
      </c>
      <c r="CP57" s="29" t="str">
        <f t="shared" ca="1" si="183"/>
        <v/>
      </c>
      <c r="CQ57" s="29" t="str">
        <f t="shared" ca="1" si="184"/>
        <v/>
      </c>
      <c r="CR57" s="29" t="str">
        <f t="shared" ca="1" si="185"/>
        <v/>
      </c>
      <c r="CS57" s="29" t="str">
        <f t="shared" ca="1" si="186"/>
        <v/>
      </c>
      <c r="CT57" s="29" t="str">
        <f t="shared" ca="1" si="187"/>
        <v/>
      </c>
      <c r="CU57" s="29" t="str">
        <f t="shared" ca="1" si="188"/>
        <v/>
      </c>
      <c r="CV57" s="29" t="str">
        <f t="shared" ca="1" si="189"/>
        <v/>
      </c>
      <c r="CW57" s="29" t="str">
        <f t="shared" ca="1" si="190"/>
        <v/>
      </c>
      <c r="CX57" s="29" t="str">
        <f t="shared" ca="1" si="191"/>
        <v/>
      </c>
      <c r="CY57" s="29" t="str">
        <f t="shared" ca="1" si="192"/>
        <v/>
      </c>
      <c r="CZ57" s="29" t="str">
        <f t="shared" ca="1" si="193"/>
        <v/>
      </c>
      <c r="DA57" s="29" t="str">
        <f t="shared" ca="1" si="194"/>
        <v/>
      </c>
      <c r="DB57" s="29" t="str">
        <f t="shared" ca="1" si="195"/>
        <v/>
      </c>
      <c r="DC57" s="29" t="str">
        <f t="shared" ca="1" si="196"/>
        <v/>
      </c>
      <c r="DD57" s="29" t="str">
        <f t="shared" ca="1" si="197"/>
        <v/>
      </c>
      <c r="DE57" s="29" t="str">
        <f t="shared" ca="1" si="198"/>
        <v/>
      </c>
      <c r="DF57" s="29" t="str">
        <f t="shared" ca="1" si="199"/>
        <v/>
      </c>
      <c r="DG57" s="29" t="str">
        <f t="shared" ca="1" si="200"/>
        <v/>
      </c>
      <c r="DH57" s="29" t="str">
        <f t="shared" ca="1" si="201"/>
        <v/>
      </c>
      <c r="DI57" s="29" t="str">
        <f t="shared" ca="1" si="202"/>
        <v/>
      </c>
      <c r="DJ57" s="29" t="str">
        <f t="shared" ca="1" si="203"/>
        <v/>
      </c>
      <c r="DK57" s="29" t="str">
        <f t="shared" ca="1" si="204"/>
        <v/>
      </c>
      <c r="DL57" s="29" t="str">
        <f t="shared" ca="1" si="205"/>
        <v/>
      </c>
      <c r="DM57" s="29" t="str">
        <f t="shared" ca="1" si="206"/>
        <v/>
      </c>
      <c r="JD57">
        <f t="shared" si="145"/>
        <v>0</v>
      </c>
      <c r="JE57">
        <f t="shared" si="207"/>
        <v>0</v>
      </c>
      <c r="JF57" t="str">
        <f t="shared" ca="1" si="208"/>
        <v/>
      </c>
      <c r="JG57" t="str">
        <f t="shared" ca="1" si="209"/>
        <v/>
      </c>
      <c r="JH57" t="str">
        <f t="shared" ca="1" si="210"/>
        <v/>
      </c>
      <c r="JI57" t="str">
        <f t="shared" ca="1" si="211"/>
        <v/>
      </c>
    </row>
    <row r="58" spans="3:269" x14ac:dyDescent="0.2">
      <c r="C58" s="9">
        <f t="array" aca="1" ref="C58" ca="1">MIN(IF($L$7=0, 0, IF(INDIRECT($L$6)&gt;0, IF(ROW(INDIRECT($L$6))&gt;C57, ROW(INDIRECT($L$6)), MAXR))))</f>
        <v>9999999</v>
      </c>
      <c r="D58" s="9">
        <f t="shared" ca="1" si="85"/>
        <v>0</v>
      </c>
      <c r="E58" s="9">
        <f t="shared" ca="1" si="151"/>
        <v>0</v>
      </c>
      <c r="F58" s="105" t="str">
        <f t="shared" ca="1" si="152"/>
        <v/>
      </c>
      <c r="G58" s="7">
        <f t="shared" ca="1" si="153"/>
        <v>0</v>
      </c>
      <c r="H58" s="33">
        <f t="shared" ca="1" si="217"/>
        <v>0</v>
      </c>
      <c r="I58" s="33">
        <f t="shared" ca="1" si="217"/>
        <v>0</v>
      </c>
      <c r="J58" s="33">
        <f t="shared" ca="1" si="217"/>
        <v>0</v>
      </c>
      <c r="K58" s="33">
        <f t="shared" ca="1" si="217"/>
        <v>0</v>
      </c>
      <c r="L58" s="33">
        <f t="shared" ca="1" si="217"/>
        <v>0</v>
      </c>
      <c r="M58" s="33">
        <f t="shared" ca="1" si="217"/>
        <v>0</v>
      </c>
      <c r="N58" s="33">
        <f t="shared" ca="1" si="217"/>
        <v>0</v>
      </c>
      <c r="O58" s="33">
        <f t="shared" ca="1" si="217"/>
        <v>0</v>
      </c>
      <c r="P58" s="33">
        <f t="shared" ca="1" si="217"/>
        <v>0</v>
      </c>
      <c r="Q58" s="33">
        <f t="shared" ca="1" si="217"/>
        <v>0</v>
      </c>
      <c r="R58" s="33">
        <f t="shared" ca="1" si="216"/>
        <v>0</v>
      </c>
      <c r="S58" s="33">
        <f t="shared" ca="1" si="216"/>
        <v>0</v>
      </c>
      <c r="T58" s="33">
        <f t="shared" ca="1" si="216"/>
        <v>0</v>
      </c>
      <c r="U58" s="33">
        <f t="shared" ca="1" si="216"/>
        <v>0</v>
      </c>
      <c r="V58" s="33">
        <f t="shared" ca="1" si="216"/>
        <v>0</v>
      </c>
      <c r="W58" s="33">
        <f t="shared" ca="1" si="216"/>
        <v>0</v>
      </c>
      <c r="X58" s="33">
        <f t="shared" ca="1" si="216"/>
        <v>0</v>
      </c>
      <c r="Y58" s="33">
        <f t="shared" ca="1" si="213"/>
        <v>0</v>
      </c>
      <c r="Z58" s="33">
        <f t="shared" ca="1" si="213"/>
        <v>0</v>
      </c>
      <c r="AA58" s="33">
        <f t="shared" ca="1" si="213"/>
        <v>0</v>
      </c>
      <c r="AB58" s="33">
        <f t="shared" ca="1" si="213"/>
        <v>0</v>
      </c>
      <c r="AC58" s="33">
        <f t="shared" ca="1" si="213"/>
        <v>0</v>
      </c>
      <c r="AD58" s="33">
        <f t="shared" ca="1" si="213"/>
        <v>0</v>
      </c>
      <c r="AE58" s="33">
        <f t="shared" ca="1" si="213"/>
        <v>0</v>
      </c>
      <c r="AF58" s="33">
        <f t="shared" ca="1" si="213"/>
        <v>0</v>
      </c>
      <c r="AG58" s="33">
        <f t="shared" ca="1" si="213"/>
        <v>0</v>
      </c>
      <c r="AH58" s="33">
        <f t="shared" ca="1" si="213"/>
        <v>0</v>
      </c>
      <c r="AI58" s="33">
        <f t="shared" ca="1" si="212"/>
        <v>0</v>
      </c>
      <c r="AJ58" s="33">
        <f t="shared" ca="1" si="212"/>
        <v>0</v>
      </c>
      <c r="AK58" s="33">
        <f t="shared" ca="1" si="212"/>
        <v>0</v>
      </c>
      <c r="AL58" s="33">
        <f t="shared" ca="1" si="212"/>
        <v>0</v>
      </c>
      <c r="AM58" s="33">
        <f t="shared" ca="1" si="212"/>
        <v>0</v>
      </c>
      <c r="AN58" s="33">
        <f t="shared" ca="1" si="212"/>
        <v>0</v>
      </c>
      <c r="AO58" s="33">
        <f t="shared" ca="1" si="212"/>
        <v>0</v>
      </c>
      <c r="AP58" s="33">
        <f t="shared" ca="1" si="212"/>
        <v>0</v>
      </c>
      <c r="AQ58" s="33">
        <f t="shared" ca="1" si="212"/>
        <v>0</v>
      </c>
      <c r="AR58" s="33">
        <f t="shared" ca="1" si="212"/>
        <v>0</v>
      </c>
      <c r="AS58" s="33">
        <f t="shared" ca="1" si="212"/>
        <v>0</v>
      </c>
      <c r="AT58" s="33">
        <f t="shared" ca="1" si="212"/>
        <v>0</v>
      </c>
      <c r="AU58" s="33">
        <f t="shared" ca="1" si="212"/>
        <v>0</v>
      </c>
      <c r="AV58" s="33">
        <f t="shared" ca="1" si="212"/>
        <v>0</v>
      </c>
      <c r="AW58" s="33">
        <f t="shared" ca="1" si="215"/>
        <v>0</v>
      </c>
      <c r="AX58" s="33">
        <f t="shared" ca="1" si="215"/>
        <v>0</v>
      </c>
      <c r="AY58" s="33">
        <f t="shared" ca="1" si="215"/>
        <v>0</v>
      </c>
      <c r="AZ58" s="33">
        <f t="shared" ca="1" si="215"/>
        <v>0</v>
      </c>
      <c r="BA58" s="33">
        <f t="shared" ca="1" si="215"/>
        <v>0</v>
      </c>
      <c r="BB58" s="33">
        <f t="shared" ca="1" si="215"/>
        <v>0</v>
      </c>
      <c r="BC58" s="33">
        <f t="shared" ca="1" si="215"/>
        <v>0</v>
      </c>
      <c r="BD58" s="33">
        <f t="shared" ca="1" si="215"/>
        <v>0</v>
      </c>
      <c r="BE58" s="33">
        <f t="shared" ca="1" si="215"/>
        <v>0</v>
      </c>
      <c r="BF58" s="33">
        <f t="shared" ca="1" si="215"/>
        <v>0</v>
      </c>
      <c r="BG58" s="33">
        <f t="shared" ca="1" si="215"/>
        <v>0</v>
      </c>
      <c r="BH58" s="33"/>
      <c r="BJ58" s="148" t="str">
        <f t="shared" ca="1" si="154"/>
        <v/>
      </c>
      <c r="BL58" s="30"/>
      <c r="BN58" s="29" t="str">
        <f t="shared" ca="1" si="155"/>
        <v/>
      </c>
      <c r="BO58" s="29" t="str">
        <f t="shared" ca="1" si="156"/>
        <v/>
      </c>
      <c r="BP58" s="29" t="str">
        <f t="shared" ca="1" si="157"/>
        <v/>
      </c>
      <c r="BQ58" s="29" t="str">
        <f t="shared" ca="1" si="158"/>
        <v/>
      </c>
      <c r="BR58" s="29" t="str">
        <f t="shared" ca="1" si="159"/>
        <v/>
      </c>
      <c r="BS58" s="29" t="str">
        <f t="shared" ca="1" si="160"/>
        <v/>
      </c>
      <c r="BT58" s="29" t="str">
        <f t="shared" ca="1" si="161"/>
        <v/>
      </c>
      <c r="BU58" s="29" t="str">
        <f t="shared" ca="1" si="162"/>
        <v/>
      </c>
      <c r="BV58" s="29" t="str">
        <f t="shared" ca="1" si="163"/>
        <v/>
      </c>
      <c r="BW58" s="29" t="str">
        <f t="shared" ca="1" si="164"/>
        <v/>
      </c>
      <c r="BX58" s="29" t="str">
        <f t="shared" ca="1" si="165"/>
        <v/>
      </c>
      <c r="BY58" s="29" t="str">
        <f t="shared" ca="1" si="166"/>
        <v/>
      </c>
      <c r="BZ58" s="29" t="str">
        <f t="shared" ca="1" si="167"/>
        <v/>
      </c>
      <c r="CA58" s="29" t="str">
        <f t="shared" ca="1" si="168"/>
        <v/>
      </c>
      <c r="CB58" s="29" t="str">
        <f t="shared" ca="1" si="169"/>
        <v/>
      </c>
      <c r="CC58" s="29" t="str">
        <f t="shared" ca="1" si="170"/>
        <v/>
      </c>
      <c r="CD58" s="29" t="str">
        <f t="shared" ca="1" si="171"/>
        <v/>
      </c>
      <c r="CE58" s="29" t="str">
        <f t="shared" ca="1" si="172"/>
        <v/>
      </c>
      <c r="CF58" s="29" t="str">
        <f t="shared" ca="1" si="173"/>
        <v/>
      </c>
      <c r="CG58" s="29" t="str">
        <f t="shared" ca="1" si="174"/>
        <v/>
      </c>
      <c r="CH58" s="29" t="str">
        <f t="shared" ca="1" si="175"/>
        <v/>
      </c>
      <c r="CI58" s="29" t="str">
        <f t="shared" ca="1" si="176"/>
        <v/>
      </c>
      <c r="CJ58" s="29" t="str">
        <f t="shared" ca="1" si="177"/>
        <v/>
      </c>
      <c r="CK58" s="29" t="str">
        <f t="shared" ca="1" si="178"/>
        <v/>
      </c>
      <c r="CL58" s="29" t="str">
        <f t="shared" ca="1" si="179"/>
        <v/>
      </c>
      <c r="CM58" s="29" t="str">
        <f t="shared" ca="1" si="180"/>
        <v/>
      </c>
      <c r="CN58" s="29" t="str">
        <f t="shared" ca="1" si="181"/>
        <v/>
      </c>
      <c r="CO58" s="29" t="str">
        <f t="shared" ca="1" si="182"/>
        <v/>
      </c>
      <c r="CP58" s="29" t="str">
        <f t="shared" ca="1" si="183"/>
        <v/>
      </c>
      <c r="CQ58" s="29" t="str">
        <f t="shared" ca="1" si="184"/>
        <v/>
      </c>
      <c r="CR58" s="29" t="str">
        <f t="shared" ca="1" si="185"/>
        <v/>
      </c>
      <c r="CS58" s="29" t="str">
        <f t="shared" ca="1" si="186"/>
        <v/>
      </c>
      <c r="CT58" s="29" t="str">
        <f t="shared" ca="1" si="187"/>
        <v/>
      </c>
      <c r="CU58" s="29" t="str">
        <f t="shared" ca="1" si="188"/>
        <v/>
      </c>
      <c r="CV58" s="29" t="str">
        <f t="shared" ca="1" si="189"/>
        <v/>
      </c>
      <c r="CW58" s="29" t="str">
        <f t="shared" ca="1" si="190"/>
        <v/>
      </c>
      <c r="CX58" s="29" t="str">
        <f t="shared" ca="1" si="191"/>
        <v/>
      </c>
      <c r="CY58" s="29" t="str">
        <f t="shared" ca="1" si="192"/>
        <v/>
      </c>
      <c r="CZ58" s="29" t="str">
        <f t="shared" ca="1" si="193"/>
        <v/>
      </c>
      <c r="DA58" s="29" t="str">
        <f t="shared" ca="1" si="194"/>
        <v/>
      </c>
      <c r="DB58" s="29" t="str">
        <f t="shared" ca="1" si="195"/>
        <v/>
      </c>
      <c r="DC58" s="29" t="str">
        <f t="shared" ca="1" si="196"/>
        <v/>
      </c>
      <c r="DD58" s="29" t="str">
        <f t="shared" ca="1" si="197"/>
        <v/>
      </c>
      <c r="DE58" s="29" t="str">
        <f t="shared" ca="1" si="198"/>
        <v/>
      </c>
      <c r="DF58" s="29" t="str">
        <f t="shared" ca="1" si="199"/>
        <v/>
      </c>
      <c r="DG58" s="29" t="str">
        <f t="shared" ca="1" si="200"/>
        <v/>
      </c>
      <c r="DH58" s="29" t="str">
        <f t="shared" ca="1" si="201"/>
        <v/>
      </c>
      <c r="DI58" s="29" t="str">
        <f t="shared" ca="1" si="202"/>
        <v/>
      </c>
      <c r="DJ58" s="29" t="str">
        <f t="shared" ca="1" si="203"/>
        <v/>
      </c>
      <c r="DK58" s="29" t="str">
        <f t="shared" ca="1" si="204"/>
        <v/>
      </c>
      <c r="DL58" s="29" t="str">
        <f t="shared" ca="1" si="205"/>
        <v/>
      </c>
      <c r="DM58" s="29" t="str">
        <f t="shared" ca="1" si="206"/>
        <v/>
      </c>
      <c r="JD58">
        <f t="shared" si="145"/>
        <v>0</v>
      </c>
      <c r="JE58">
        <f t="shared" si="207"/>
        <v>0</v>
      </c>
      <c r="JF58" t="str">
        <f t="shared" ca="1" si="208"/>
        <v/>
      </c>
      <c r="JG58" t="str">
        <f t="shared" ca="1" si="209"/>
        <v/>
      </c>
      <c r="JH58" t="str">
        <f t="shared" ca="1" si="210"/>
        <v/>
      </c>
      <c r="JI58" t="str">
        <f t="shared" ca="1" si="211"/>
        <v/>
      </c>
    </row>
    <row r="59" spans="3:269" x14ac:dyDescent="0.2">
      <c r="C59" s="9">
        <f t="array" aca="1" ref="C59" ca="1">MIN(IF($L$7=0, 0, IF(INDIRECT($L$6)&gt;0, IF(ROW(INDIRECT($L$6))&gt;C58, ROW(INDIRECT($L$6)), MAXR))))</f>
        <v>9999999</v>
      </c>
      <c r="D59" s="9">
        <f t="shared" ca="1" si="85"/>
        <v>0</v>
      </c>
      <c r="E59" s="9">
        <f t="shared" ca="1" si="151"/>
        <v>0</v>
      </c>
      <c r="F59" s="105" t="str">
        <f t="shared" ca="1" si="152"/>
        <v/>
      </c>
      <c r="G59" s="7">
        <f t="shared" ca="1" si="153"/>
        <v>0</v>
      </c>
      <c r="H59" s="33">
        <f t="shared" ca="1" si="217"/>
        <v>0</v>
      </c>
      <c r="I59" s="33">
        <f t="shared" ca="1" si="217"/>
        <v>0</v>
      </c>
      <c r="J59" s="33">
        <f t="shared" ca="1" si="217"/>
        <v>0</v>
      </c>
      <c r="K59" s="33">
        <f t="shared" ca="1" si="217"/>
        <v>0</v>
      </c>
      <c r="L59" s="33">
        <f t="shared" ca="1" si="217"/>
        <v>0</v>
      </c>
      <c r="M59" s="33">
        <f t="shared" ca="1" si="217"/>
        <v>0</v>
      </c>
      <c r="N59" s="33">
        <f t="shared" ca="1" si="217"/>
        <v>0</v>
      </c>
      <c r="O59" s="33">
        <f t="shared" ca="1" si="217"/>
        <v>0</v>
      </c>
      <c r="P59" s="33">
        <f t="shared" ca="1" si="217"/>
        <v>0</v>
      </c>
      <c r="Q59" s="33">
        <f t="shared" ca="1" si="217"/>
        <v>0</v>
      </c>
      <c r="R59" s="33">
        <f t="shared" ca="1" si="216"/>
        <v>0</v>
      </c>
      <c r="S59" s="33">
        <f t="shared" ca="1" si="216"/>
        <v>0</v>
      </c>
      <c r="T59" s="33">
        <f t="shared" ca="1" si="216"/>
        <v>0</v>
      </c>
      <c r="U59" s="33">
        <f t="shared" ca="1" si="216"/>
        <v>0</v>
      </c>
      <c r="V59" s="33">
        <f t="shared" ca="1" si="216"/>
        <v>0</v>
      </c>
      <c r="W59" s="33">
        <f t="shared" ca="1" si="216"/>
        <v>0</v>
      </c>
      <c r="X59" s="33">
        <f t="shared" ca="1" si="216"/>
        <v>0</v>
      </c>
      <c r="Y59" s="33">
        <f t="shared" ca="1" si="213"/>
        <v>0</v>
      </c>
      <c r="Z59" s="33">
        <f t="shared" ca="1" si="213"/>
        <v>0</v>
      </c>
      <c r="AA59" s="33">
        <f t="shared" ca="1" si="213"/>
        <v>0</v>
      </c>
      <c r="AB59" s="33">
        <f t="shared" ca="1" si="213"/>
        <v>0</v>
      </c>
      <c r="AC59" s="33">
        <f t="shared" ca="1" si="213"/>
        <v>0</v>
      </c>
      <c r="AD59" s="33">
        <f t="shared" ca="1" si="213"/>
        <v>0</v>
      </c>
      <c r="AE59" s="33">
        <f t="shared" ca="1" si="213"/>
        <v>0</v>
      </c>
      <c r="AF59" s="33">
        <f t="shared" ca="1" si="213"/>
        <v>0</v>
      </c>
      <c r="AG59" s="33">
        <f t="shared" ca="1" si="213"/>
        <v>0</v>
      </c>
      <c r="AH59" s="33">
        <f t="shared" ca="1" si="213"/>
        <v>0</v>
      </c>
      <c r="AI59" s="33">
        <f t="shared" ca="1" si="212"/>
        <v>0</v>
      </c>
      <c r="AJ59" s="33">
        <f t="shared" ca="1" si="212"/>
        <v>0</v>
      </c>
      <c r="AK59" s="33">
        <f t="shared" ca="1" si="212"/>
        <v>0</v>
      </c>
      <c r="AL59" s="33">
        <f t="shared" ca="1" si="212"/>
        <v>0</v>
      </c>
      <c r="AM59" s="33">
        <f t="shared" ca="1" si="212"/>
        <v>0</v>
      </c>
      <c r="AN59" s="33">
        <f t="shared" ca="1" si="212"/>
        <v>0</v>
      </c>
      <c r="AO59" s="33">
        <f t="shared" ca="1" si="212"/>
        <v>0</v>
      </c>
      <c r="AP59" s="33">
        <f t="shared" ca="1" si="212"/>
        <v>0</v>
      </c>
      <c r="AQ59" s="33">
        <f t="shared" ca="1" si="212"/>
        <v>0</v>
      </c>
      <c r="AR59" s="33">
        <f t="shared" ca="1" si="212"/>
        <v>0</v>
      </c>
      <c r="AS59" s="33">
        <f t="shared" ca="1" si="212"/>
        <v>0</v>
      </c>
      <c r="AT59" s="33">
        <f t="shared" ca="1" si="212"/>
        <v>0</v>
      </c>
      <c r="AU59" s="33">
        <f t="shared" ca="1" si="212"/>
        <v>0</v>
      </c>
      <c r="AV59" s="33">
        <f t="shared" ca="1" si="212"/>
        <v>0</v>
      </c>
      <c r="AW59" s="33">
        <f t="shared" ca="1" si="215"/>
        <v>0</v>
      </c>
      <c r="AX59" s="33">
        <f t="shared" ca="1" si="215"/>
        <v>0</v>
      </c>
      <c r="AY59" s="33">
        <f t="shared" ca="1" si="215"/>
        <v>0</v>
      </c>
      <c r="AZ59" s="33">
        <f t="shared" ca="1" si="215"/>
        <v>0</v>
      </c>
      <c r="BA59" s="33">
        <f t="shared" ca="1" si="215"/>
        <v>0</v>
      </c>
      <c r="BB59" s="33">
        <f t="shared" ca="1" si="215"/>
        <v>0</v>
      </c>
      <c r="BC59" s="33">
        <f t="shared" ca="1" si="215"/>
        <v>0</v>
      </c>
      <c r="BD59" s="33">
        <f t="shared" ca="1" si="215"/>
        <v>0</v>
      </c>
      <c r="BE59" s="33">
        <f t="shared" ca="1" si="215"/>
        <v>0</v>
      </c>
      <c r="BF59" s="33">
        <f t="shared" ca="1" si="215"/>
        <v>0</v>
      </c>
      <c r="BG59" s="33">
        <f t="shared" ca="1" si="215"/>
        <v>0</v>
      </c>
      <c r="BH59" s="33"/>
      <c r="BJ59" s="148" t="str">
        <f t="shared" ca="1" si="154"/>
        <v/>
      </c>
      <c r="BL59" s="30"/>
      <c r="BN59" s="29" t="str">
        <f t="shared" ca="1" si="155"/>
        <v/>
      </c>
      <c r="BO59" s="29" t="str">
        <f t="shared" ca="1" si="156"/>
        <v/>
      </c>
      <c r="BP59" s="29" t="str">
        <f t="shared" ca="1" si="157"/>
        <v/>
      </c>
      <c r="BQ59" s="29" t="str">
        <f t="shared" ca="1" si="158"/>
        <v/>
      </c>
      <c r="BR59" s="29" t="str">
        <f t="shared" ca="1" si="159"/>
        <v/>
      </c>
      <c r="BS59" s="29" t="str">
        <f t="shared" ca="1" si="160"/>
        <v/>
      </c>
      <c r="BT59" s="29" t="str">
        <f t="shared" ca="1" si="161"/>
        <v/>
      </c>
      <c r="BU59" s="29" t="str">
        <f t="shared" ca="1" si="162"/>
        <v/>
      </c>
      <c r="BV59" s="29" t="str">
        <f t="shared" ca="1" si="163"/>
        <v/>
      </c>
      <c r="BW59" s="29" t="str">
        <f t="shared" ca="1" si="164"/>
        <v/>
      </c>
      <c r="BX59" s="29" t="str">
        <f t="shared" ca="1" si="165"/>
        <v/>
      </c>
      <c r="BY59" s="29" t="str">
        <f t="shared" ca="1" si="166"/>
        <v/>
      </c>
      <c r="BZ59" s="29" t="str">
        <f t="shared" ca="1" si="167"/>
        <v/>
      </c>
      <c r="CA59" s="29" t="str">
        <f t="shared" ca="1" si="168"/>
        <v/>
      </c>
      <c r="CB59" s="29" t="str">
        <f t="shared" ca="1" si="169"/>
        <v/>
      </c>
      <c r="CC59" s="29" t="str">
        <f t="shared" ca="1" si="170"/>
        <v/>
      </c>
      <c r="CD59" s="29" t="str">
        <f t="shared" ca="1" si="171"/>
        <v/>
      </c>
      <c r="CE59" s="29" t="str">
        <f t="shared" ca="1" si="172"/>
        <v/>
      </c>
      <c r="CF59" s="29" t="str">
        <f t="shared" ca="1" si="173"/>
        <v/>
      </c>
      <c r="CG59" s="29" t="str">
        <f t="shared" ca="1" si="174"/>
        <v/>
      </c>
      <c r="CH59" s="29" t="str">
        <f t="shared" ca="1" si="175"/>
        <v/>
      </c>
      <c r="CI59" s="29" t="str">
        <f t="shared" ca="1" si="176"/>
        <v/>
      </c>
      <c r="CJ59" s="29" t="str">
        <f t="shared" ca="1" si="177"/>
        <v/>
      </c>
      <c r="CK59" s="29" t="str">
        <f t="shared" ca="1" si="178"/>
        <v/>
      </c>
      <c r="CL59" s="29" t="str">
        <f t="shared" ca="1" si="179"/>
        <v/>
      </c>
      <c r="CM59" s="29" t="str">
        <f t="shared" ca="1" si="180"/>
        <v/>
      </c>
      <c r="CN59" s="29" t="str">
        <f t="shared" ca="1" si="181"/>
        <v/>
      </c>
      <c r="CO59" s="29" t="str">
        <f t="shared" ca="1" si="182"/>
        <v/>
      </c>
      <c r="CP59" s="29" t="str">
        <f t="shared" ca="1" si="183"/>
        <v/>
      </c>
      <c r="CQ59" s="29" t="str">
        <f t="shared" ca="1" si="184"/>
        <v/>
      </c>
      <c r="CR59" s="29" t="str">
        <f t="shared" ca="1" si="185"/>
        <v/>
      </c>
      <c r="CS59" s="29" t="str">
        <f t="shared" ca="1" si="186"/>
        <v/>
      </c>
      <c r="CT59" s="29" t="str">
        <f t="shared" ca="1" si="187"/>
        <v/>
      </c>
      <c r="CU59" s="29" t="str">
        <f t="shared" ca="1" si="188"/>
        <v/>
      </c>
      <c r="CV59" s="29" t="str">
        <f t="shared" ca="1" si="189"/>
        <v/>
      </c>
      <c r="CW59" s="29" t="str">
        <f t="shared" ca="1" si="190"/>
        <v/>
      </c>
      <c r="CX59" s="29" t="str">
        <f t="shared" ca="1" si="191"/>
        <v/>
      </c>
      <c r="CY59" s="29" t="str">
        <f t="shared" ca="1" si="192"/>
        <v/>
      </c>
      <c r="CZ59" s="29" t="str">
        <f t="shared" ca="1" si="193"/>
        <v/>
      </c>
      <c r="DA59" s="29" t="str">
        <f t="shared" ca="1" si="194"/>
        <v/>
      </c>
      <c r="DB59" s="29" t="str">
        <f t="shared" ca="1" si="195"/>
        <v/>
      </c>
      <c r="DC59" s="29" t="str">
        <f t="shared" ca="1" si="196"/>
        <v/>
      </c>
      <c r="DD59" s="29" t="str">
        <f t="shared" ca="1" si="197"/>
        <v/>
      </c>
      <c r="DE59" s="29" t="str">
        <f t="shared" ca="1" si="198"/>
        <v/>
      </c>
      <c r="DF59" s="29" t="str">
        <f t="shared" ca="1" si="199"/>
        <v/>
      </c>
      <c r="DG59" s="29" t="str">
        <f t="shared" ca="1" si="200"/>
        <v/>
      </c>
      <c r="DH59" s="29" t="str">
        <f t="shared" ca="1" si="201"/>
        <v/>
      </c>
      <c r="DI59" s="29" t="str">
        <f t="shared" ca="1" si="202"/>
        <v/>
      </c>
      <c r="DJ59" s="29" t="str">
        <f t="shared" ca="1" si="203"/>
        <v/>
      </c>
      <c r="DK59" s="29" t="str">
        <f t="shared" ca="1" si="204"/>
        <v/>
      </c>
      <c r="DL59" s="29" t="str">
        <f t="shared" ca="1" si="205"/>
        <v/>
      </c>
      <c r="DM59" s="29" t="str">
        <f t="shared" ca="1" si="206"/>
        <v/>
      </c>
      <c r="JD59">
        <f t="shared" si="145"/>
        <v>0</v>
      </c>
      <c r="JE59">
        <f t="shared" si="207"/>
        <v>0</v>
      </c>
      <c r="JF59" t="str">
        <f t="shared" ca="1" si="208"/>
        <v/>
      </c>
      <c r="JG59" t="str">
        <f t="shared" ca="1" si="209"/>
        <v/>
      </c>
      <c r="JH59" t="str">
        <f t="shared" ca="1" si="210"/>
        <v/>
      </c>
      <c r="JI59" t="str">
        <f t="shared" ca="1" si="211"/>
        <v/>
      </c>
    </row>
    <row r="60" spans="3:269" x14ac:dyDescent="0.2">
      <c r="C60" s="9">
        <f t="array" aca="1" ref="C60" ca="1">MIN(IF($L$7=0, 0, IF(INDIRECT($L$6)&gt;0, IF(ROW(INDIRECT($L$6))&gt;C59, ROW(INDIRECT($L$6)), MAXR))))</f>
        <v>9999999</v>
      </c>
      <c r="D60" s="9">
        <f t="shared" ca="1" si="85"/>
        <v>0</v>
      </c>
      <c r="E60" s="9">
        <f t="shared" ca="1" si="151"/>
        <v>0</v>
      </c>
      <c r="F60" s="105" t="str">
        <f t="shared" ca="1" si="152"/>
        <v/>
      </c>
      <c r="G60" s="7">
        <f t="shared" ca="1" si="153"/>
        <v>0</v>
      </c>
      <c r="H60" s="33">
        <f t="shared" ca="1" si="217"/>
        <v>0</v>
      </c>
      <c r="I60" s="33">
        <f t="shared" ca="1" si="217"/>
        <v>0</v>
      </c>
      <c r="J60" s="33">
        <f t="shared" ca="1" si="217"/>
        <v>0</v>
      </c>
      <c r="K60" s="33">
        <f t="shared" ca="1" si="217"/>
        <v>0</v>
      </c>
      <c r="L60" s="33">
        <f t="shared" ca="1" si="217"/>
        <v>0</v>
      </c>
      <c r="M60" s="33">
        <f t="shared" ca="1" si="217"/>
        <v>0</v>
      </c>
      <c r="N60" s="33">
        <f t="shared" ca="1" si="217"/>
        <v>0</v>
      </c>
      <c r="O60" s="33">
        <f t="shared" ca="1" si="217"/>
        <v>0</v>
      </c>
      <c r="P60" s="33">
        <f t="shared" ca="1" si="217"/>
        <v>0</v>
      </c>
      <c r="Q60" s="33">
        <f t="shared" ca="1" si="217"/>
        <v>0</v>
      </c>
      <c r="R60" s="33">
        <f t="shared" ca="1" si="216"/>
        <v>0</v>
      </c>
      <c r="S60" s="33">
        <f t="shared" ca="1" si="216"/>
        <v>0</v>
      </c>
      <c r="T60" s="33">
        <f t="shared" ca="1" si="216"/>
        <v>0</v>
      </c>
      <c r="U60" s="33">
        <f t="shared" ca="1" si="216"/>
        <v>0</v>
      </c>
      <c r="V60" s="33">
        <f t="shared" ca="1" si="216"/>
        <v>0</v>
      </c>
      <c r="W60" s="33">
        <f t="shared" ca="1" si="216"/>
        <v>0</v>
      </c>
      <c r="X60" s="33">
        <f t="shared" ca="1" si="216"/>
        <v>0</v>
      </c>
      <c r="Y60" s="33">
        <f t="shared" ca="1" si="213"/>
        <v>0</v>
      </c>
      <c r="Z60" s="33">
        <f t="shared" ca="1" si="213"/>
        <v>0</v>
      </c>
      <c r="AA60" s="33">
        <f t="shared" ca="1" si="213"/>
        <v>0</v>
      </c>
      <c r="AB60" s="33">
        <f t="shared" ca="1" si="213"/>
        <v>0</v>
      </c>
      <c r="AC60" s="33">
        <f t="shared" ca="1" si="213"/>
        <v>0</v>
      </c>
      <c r="AD60" s="33">
        <f t="shared" ca="1" si="213"/>
        <v>0</v>
      </c>
      <c r="AE60" s="33">
        <f t="shared" ca="1" si="213"/>
        <v>0</v>
      </c>
      <c r="AF60" s="33">
        <f t="shared" ca="1" si="213"/>
        <v>0</v>
      </c>
      <c r="AG60" s="33">
        <f t="shared" ca="1" si="213"/>
        <v>0</v>
      </c>
      <c r="AH60" s="33">
        <f t="shared" ca="1" si="213"/>
        <v>0</v>
      </c>
      <c r="AI60" s="33">
        <f t="shared" ca="1" si="212"/>
        <v>0</v>
      </c>
      <c r="AJ60" s="33">
        <f t="shared" ca="1" si="212"/>
        <v>0</v>
      </c>
      <c r="AK60" s="33">
        <f t="shared" ca="1" si="212"/>
        <v>0</v>
      </c>
      <c r="AL60" s="33">
        <f t="shared" ca="1" si="212"/>
        <v>0</v>
      </c>
      <c r="AM60" s="33">
        <f t="shared" ca="1" si="212"/>
        <v>0</v>
      </c>
      <c r="AN60" s="33">
        <f t="shared" ca="1" si="212"/>
        <v>0</v>
      </c>
      <c r="AO60" s="33">
        <f t="shared" ca="1" si="212"/>
        <v>0</v>
      </c>
      <c r="AP60" s="33">
        <f t="shared" ca="1" si="212"/>
        <v>0</v>
      </c>
      <c r="AQ60" s="33">
        <f t="shared" ca="1" si="212"/>
        <v>0</v>
      </c>
      <c r="AR60" s="33">
        <f t="shared" ca="1" si="212"/>
        <v>0</v>
      </c>
      <c r="AS60" s="33">
        <f t="shared" ca="1" si="212"/>
        <v>0</v>
      </c>
      <c r="AT60" s="33">
        <f t="shared" ca="1" si="212"/>
        <v>0</v>
      </c>
      <c r="AU60" s="33">
        <f t="shared" ca="1" si="212"/>
        <v>0</v>
      </c>
      <c r="AV60" s="33">
        <f t="shared" ca="1" si="212"/>
        <v>0</v>
      </c>
      <c r="AW60" s="33">
        <f t="shared" ca="1" si="215"/>
        <v>0</v>
      </c>
      <c r="AX60" s="33">
        <f t="shared" ca="1" si="215"/>
        <v>0</v>
      </c>
      <c r="AY60" s="33">
        <f t="shared" ca="1" si="215"/>
        <v>0</v>
      </c>
      <c r="AZ60" s="33">
        <f t="shared" ca="1" si="215"/>
        <v>0</v>
      </c>
      <c r="BA60" s="33">
        <f t="shared" ca="1" si="215"/>
        <v>0</v>
      </c>
      <c r="BB60" s="33">
        <f t="shared" ca="1" si="215"/>
        <v>0</v>
      </c>
      <c r="BC60" s="33">
        <f t="shared" ca="1" si="215"/>
        <v>0</v>
      </c>
      <c r="BD60" s="33">
        <f t="shared" ca="1" si="215"/>
        <v>0</v>
      </c>
      <c r="BE60" s="33">
        <f t="shared" ca="1" si="215"/>
        <v>0</v>
      </c>
      <c r="BF60" s="33">
        <f t="shared" ca="1" si="215"/>
        <v>0</v>
      </c>
      <c r="BG60" s="33">
        <f t="shared" ca="1" si="215"/>
        <v>0</v>
      </c>
      <c r="BH60" s="33"/>
      <c r="BJ60" s="148" t="str">
        <f t="shared" ca="1" si="154"/>
        <v/>
      </c>
      <c r="BL60" s="30"/>
      <c r="BN60" s="29" t="str">
        <f t="shared" ca="1" si="155"/>
        <v/>
      </c>
      <c r="BO60" s="29" t="str">
        <f t="shared" ca="1" si="156"/>
        <v/>
      </c>
      <c r="BP60" s="29" t="str">
        <f t="shared" ca="1" si="157"/>
        <v/>
      </c>
      <c r="BQ60" s="29" t="str">
        <f t="shared" ca="1" si="158"/>
        <v/>
      </c>
      <c r="BR60" s="29" t="str">
        <f t="shared" ca="1" si="159"/>
        <v/>
      </c>
      <c r="BS60" s="29" t="str">
        <f t="shared" ca="1" si="160"/>
        <v/>
      </c>
      <c r="BT60" s="29" t="str">
        <f t="shared" ca="1" si="161"/>
        <v/>
      </c>
      <c r="BU60" s="29" t="str">
        <f t="shared" ca="1" si="162"/>
        <v/>
      </c>
      <c r="BV60" s="29" t="str">
        <f t="shared" ca="1" si="163"/>
        <v/>
      </c>
      <c r="BW60" s="29" t="str">
        <f t="shared" ca="1" si="164"/>
        <v/>
      </c>
      <c r="BX60" s="29" t="str">
        <f t="shared" ca="1" si="165"/>
        <v/>
      </c>
      <c r="BY60" s="29" t="str">
        <f t="shared" ca="1" si="166"/>
        <v/>
      </c>
      <c r="BZ60" s="29" t="str">
        <f t="shared" ca="1" si="167"/>
        <v/>
      </c>
      <c r="CA60" s="29" t="str">
        <f t="shared" ca="1" si="168"/>
        <v/>
      </c>
      <c r="CB60" s="29" t="str">
        <f t="shared" ca="1" si="169"/>
        <v/>
      </c>
      <c r="CC60" s="29" t="str">
        <f t="shared" ca="1" si="170"/>
        <v/>
      </c>
      <c r="CD60" s="29" t="str">
        <f t="shared" ca="1" si="171"/>
        <v/>
      </c>
      <c r="CE60" s="29" t="str">
        <f t="shared" ca="1" si="172"/>
        <v/>
      </c>
      <c r="CF60" s="29" t="str">
        <f t="shared" ca="1" si="173"/>
        <v/>
      </c>
      <c r="CG60" s="29" t="str">
        <f t="shared" ca="1" si="174"/>
        <v/>
      </c>
      <c r="CH60" s="29" t="str">
        <f t="shared" ca="1" si="175"/>
        <v/>
      </c>
      <c r="CI60" s="29" t="str">
        <f t="shared" ca="1" si="176"/>
        <v/>
      </c>
      <c r="CJ60" s="29" t="str">
        <f t="shared" ca="1" si="177"/>
        <v/>
      </c>
      <c r="CK60" s="29" t="str">
        <f t="shared" ca="1" si="178"/>
        <v/>
      </c>
      <c r="CL60" s="29" t="str">
        <f t="shared" ca="1" si="179"/>
        <v/>
      </c>
      <c r="CM60" s="29" t="str">
        <f t="shared" ca="1" si="180"/>
        <v/>
      </c>
      <c r="CN60" s="29" t="str">
        <f t="shared" ca="1" si="181"/>
        <v/>
      </c>
      <c r="CO60" s="29" t="str">
        <f t="shared" ca="1" si="182"/>
        <v/>
      </c>
      <c r="CP60" s="29" t="str">
        <f t="shared" ca="1" si="183"/>
        <v/>
      </c>
      <c r="CQ60" s="29" t="str">
        <f t="shared" ca="1" si="184"/>
        <v/>
      </c>
      <c r="CR60" s="29" t="str">
        <f t="shared" ca="1" si="185"/>
        <v/>
      </c>
      <c r="CS60" s="29" t="str">
        <f t="shared" ca="1" si="186"/>
        <v/>
      </c>
      <c r="CT60" s="29" t="str">
        <f t="shared" ca="1" si="187"/>
        <v/>
      </c>
      <c r="CU60" s="29" t="str">
        <f t="shared" ca="1" si="188"/>
        <v/>
      </c>
      <c r="CV60" s="29" t="str">
        <f t="shared" ca="1" si="189"/>
        <v/>
      </c>
      <c r="CW60" s="29" t="str">
        <f t="shared" ca="1" si="190"/>
        <v/>
      </c>
      <c r="CX60" s="29" t="str">
        <f t="shared" ca="1" si="191"/>
        <v/>
      </c>
      <c r="CY60" s="29" t="str">
        <f t="shared" ca="1" si="192"/>
        <v/>
      </c>
      <c r="CZ60" s="29" t="str">
        <f t="shared" ca="1" si="193"/>
        <v/>
      </c>
      <c r="DA60" s="29" t="str">
        <f t="shared" ca="1" si="194"/>
        <v/>
      </c>
      <c r="DB60" s="29" t="str">
        <f t="shared" ca="1" si="195"/>
        <v/>
      </c>
      <c r="DC60" s="29" t="str">
        <f t="shared" ca="1" si="196"/>
        <v/>
      </c>
      <c r="DD60" s="29" t="str">
        <f t="shared" ca="1" si="197"/>
        <v/>
      </c>
      <c r="DE60" s="29" t="str">
        <f t="shared" ca="1" si="198"/>
        <v/>
      </c>
      <c r="DF60" s="29" t="str">
        <f t="shared" ca="1" si="199"/>
        <v/>
      </c>
      <c r="DG60" s="29" t="str">
        <f t="shared" ca="1" si="200"/>
        <v/>
      </c>
      <c r="DH60" s="29" t="str">
        <f t="shared" ca="1" si="201"/>
        <v/>
      </c>
      <c r="DI60" s="29" t="str">
        <f t="shared" ca="1" si="202"/>
        <v/>
      </c>
      <c r="DJ60" s="29" t="str">
        <f t="shared" ca="1" si="203"/>
        <v/>
      </c>
      <c r="DK60" s="29" t="str">
        <f t="shared" ca="1" si="204"/>
        <v/>
      </c>
      <c r="DL60" s="29" t="str">
        <f t="shared" ca="1" si="205"/>
        <v/>
      </c>
      <c r="DM60" s="29" t="str">
        <f t="shared" ca="1" si="206"/>
        <v/>
      </c>
      <c r="JD60">
        <f t="shared" si="145"/>
        <v>0</v>
      </c>
      <c r="JE60">
        <f t="shared" si="207"/>
        <v>0</v>
      </c>
      <c r="JF60" t="str">
        <f t="shared" ca="1" si="208"/>
        <v/>
      </c>
      <c r="JG60" t="str">
        <f t="shared" ca="1" si="209"/>
        <v/>
      </c>
      <c r="JH60" t="str">
        <f t="shared" ca="1" si="210"/>
        <v/>
      </c>
      <c r="JI60" t="str">
        <f t="shared" ca="1" si="211"/>
        <v/>
      </c>
    </row>
    <row r="61" spans="3:269" x14ac:dyDescent="0.2">
      <c r="C61" s="9">
        <f t="array" aca="1" ref="C61" ca="1">MIN(IF($L$7=0, 0, IF(INDIRECT($L$6)&gt;0, IF(ROW(INDIRECT($L$6))&gt;C60, ROW(INDIRECT($L$6)), MAXR))))</f>
        <v>9999999</v>
      </c>
      <c r="D61" s="9">
        <f t="shared" ca="1" si="85"/>
        <v>0</v>
      </c>
      <c r="E61" s="9">
        <f t="shared" ca="1" si="151"/>
        <v>0</v>
      </c>
      <c r="F61" s="105" t="str">
        <f t="shared" ca="1" si="152"/>
        <v/>
      </c>
      <c r="G61" s="7">
        <f t="shared" ca="1" si="153"/>
        <v>0</v>
      </c>
      <c r="H61" s="33">
        <f t="shared" ca="1" si="217"/>
        <v>0</v>
      </c>
      <c r="I61" s="33">
        <f t="shared" ca="1" si="217"/>
        <v>0</v>
      </c>
      <c r="J61" s="33">
        <f t="shared" ca="1" si="217"/>
        <v>0</v>
      </c>
      <c r="K61" s="33">
        <f t="shared" ca="1" si="217"/>
        <v>0</v>
      </c>
      <c r="L61" s="33">
        <f t="shared" ca="1" si="217"/>
        <v>0</v>
      </c>
      <c r="M61" s="33">
        <f t="shared" ca="1" si="217"/>
        <v>0</v>
      </c>
      <c r="N61" s="33">
        <f t="shared" ca="1" si="217"/>
        <v>0</v>
      </c>
      <c r="O61" s="33">
        <f t="shared" ca="1" si="217"/>
        <v>0</v>
      </c>
      <c r="P61" s="33">
        <f t="shared" ca="1" si="217"/>
        <v>0</v>
      </c>
      <c r="Q61" s="33">
        <f t="shared" ca="1" si="217"/>
        <v>0</v>
      </c>
      <c r="R61" s="33">
        <f t="shared" ca="1" si="216"/>
        <v>0</v>
      </c>
      <c r="S61" s="33">
        <f t="shared" ca="1" si="216"/>
        <v>0</v>
      </c>
      <c r="T61" s="33">
        <f t="shared" ca="1" si="216"/>
        <v>0</v>
      </c>
      <c r="U61" s="33">
        <f t="shared" ca="1" si="216"/>
        <v>0</v>
      </c>
      <c r="V61" s="33">
        <f t="shared" ca="1" si="216"/>
        <v>0</v>
      </c>
      <c r="W61" s="33">
        <f t="shared" ca="1" si="216"/>
        <v>0</v>
      </c>
      <c r="X61" s="33">
        <f t="shared" ca="1" si="216"/>
        <v>0</v>
      </c>
      <c r="Y61" s="33">
        <f t="shared" ca="1" si="213"/>
        <v>0</v>
      </c>
      <c r="Z61" s="33">
        <f t="shared" ca="1" si="213"/>
        <v>0</v>
      </c>
      <c r="AA61" s="33">
        <f t="shared" ca="1" si="213"/>
        <v>0</v>
      </c>
      <c r="AB61" s="33">
        <f t="shared" ca="1" si="213"/>
        <v>0</v>
      </c>
      <c r="AC61" s="33">
        <f t="shared" ca="1" si="213"/>
        <v>0</v>
      </c>
      <c r="AD61" s="33">
        <f t="shared" ca="1" si="213"/>
        <v>0</v>
      </c>
      <c r="AE61" s="33">
        <f t="shared" ca="1" si="213"/>
        <v>0</v>
      </c>
      <c r="AF61" s="33">
        <f t="shared" ca="1" si="213"/>
        <v>0</v>
      </c>
      <c r="AG61" s="33">
        <f t="shared" ca="1" si="213"/>
        <v>0</v>
      </c>
      <c r="AH61" s="33">
        <f t="shared" ca="1" si="213"/>
        <v>0</v>
      </c>
      <c r="AI61" s="33">
        <f t="shared" ca="1" si="212"/>
        <v>0</v>
      </c>
      <c r="AJ61" s="33">
        <f t="shared" ca="1" si="212"/>
        <v>0</v>
      </c>
      <c r="AK61" s="33">
        <f t="shared" ca="1" si="212"/>
        <v>0</v>
      </c>
      <c r="AL61" s="33">
        <f t="shared" ca="1" si="212"/>
        <v>0</v>
      </c>
      <c r="AM61" s="33">
        <f t="shared" ca="1" si="212"/>
        <v>0</v>
      </c>
      <c r="AN61" s="33">
        <f t="shared" ca="1" si="212"/>
        <v>0</v>
      </c>
      <c r="AO61" s="33">
        <f t="shared" ca="1" si="212"/>
        <v>0</v>
      </c>
      <c r="AP61" s="33">
        <f t="shared" ca="1" si="212"/>
        <v>0</v>
      </c>
      <c r="AQ61" s="33">
        <f t="shared" ca="1" si="212"/>
        <v>0</v>
      </c>
      <c r="AR61" s="33">
        <f t="shared" ca="1" si="212"/>
        <v>0</v>
      </c>
      <c r="AS61" s="33">
        <f t="shared" ca="1" si="212"/>
        <v>0</v>
      </c>
      <c r="AT61" s="33">
        <f t="shared" ca="1" si="212"/>
        <v>0</v>
      </c>
      <c r="AU61" s="33">
        <f t="shared" ca="1" si="212"/>
        <v>0</v>
      </c>
      <c r="AV61" s="33">
        <f t="shared" ca="1" si="212"/>
        <v>0</v>
      </c>
      <c r="AW61" s="33">
        <f t="shared" ca="1" si="215"/>
        <v>0</v>
      </c>
      <c r="AX61" s="33">
        <f t="shared" ca="1" si="215"/>
        <v>0</v>
      </c>
      <c r="AY61" s="33">
        <f t="shared" ca="1" si="215"/>
        <v>0</v>
      </c>
      <c r="AZ61" s="33">
        <f t="shared" ca="1" si="215"/>
        <v>0</v>
      </c>
      <c r="BA61" s="33">
        <f t="shared" ca="1" si="215"/>
        <v>0</v>
      </c>
      <c r="BB61" s="33">
        <f t="shared" ca="1" si="215"/>
        <v>0</v>
      </c>
      <c r="BC61" s="33">
        <f t="shared" ca="1" si="215"/>
        <v>0</v>
      </c>
      <c r="BD61" s="33">
        <f t="shared" ca="1" si="215"/>
        <v>0</v>
      </c>
      <c r="BE61" s="33">
        <f t="shared" ca="1" si="215"/>
        <v>0</v>
      </c>
      <c r="BF61" s="33">
        <f t="shared" ca="1" si="215"/>
        <v>0</v>
      </c>
      <c r="BG61" s="33">
        <f t="shared" ca="1" si="215"/>
        <v>0</v>
      </c>
      <c r="BH61" s="33"/>
      <c r="BJ61" s="148" t="str">
        <f t="shared" ca="1" si="154"/>
        <v/>
      </c>
      <c r="BL61" s="30"/>
      <c r="BN61" s="29" t="str">
        <f t="shared" ca="1" si="155"/>
        <v/>
      </c>
      <c r="BO61" s="29" t="str">
        <f t="shared" ca="1" si="156"/>
        <v/>
      </c>
      <c r="BP61" s="29" t="str">
        <f t="shared" ca="1" si="157"/>
        <v/>
      </c>
      <c r="BQ61" s="29" t="str">
        <f t="shared" ca="1" si="158"/>
        <v/>
      </c>
      <c r="BR61" s="29" t="str">
        <f t="shared" ca="1" si="159"/>
        <v/>
      </c>
      <c r="BS61" s="29" t="str">
        <f t="shared" ca="1" si="160"/>
        <v/>
      </c>
      <c r="BT61" s="29" t="str">
        <f t="shared" ca="1" si="161"/>
        <v/>
      </c>
      <c r="BU61" s="29" t="str">
        <f t="shared" ca="1" si="162"/>
        <v/>
      </c>
      <c r="BV61" s="29" t="str">
        <f t="shared" ca="1" si="163"/>
        <v/>
      </c>
      <c r="BW61" s="29" t="str">
        <f t="shared" ca="1" si="164"/>
        <v/>
      </c>
      <c r="BX61" s="29" t="str">
        <f t="shared" ca="1" si="165"/>
        <v/>
      </c>
      <c r="BY61" s="29" t="str">
        <f t="shared" ca="1" si="166"/>
        <v/>
      </c>
      <c r="BZ61" s="29" t="str">
        <f t="shared" ca="1" si="167"/>
        <v/>
      </c>
      <c r="CA61" s="29" t="str">
        <f t="shared" ca="1" si="168"/>
        <v/>
      </c>
      <c r="CB61" s="29" t="str">
        <f t="shared" ca="1" si="169"/>
        <v/>
      </c>
      <c r="CC61" s="29" t="str">
        <f t="shared" ca="1" si="170"/>
        <v/>
      </c>
      <c r="CD61" s="29" t="str">
        <f t="shared" ca="1" si="171"/>
        <v/>
      </c>
      <c r="CE61" s="29" t="str">
        <f t="shared" ca="1" si="172"/>
        <v/>
      </c>
      <c r="CF61" s="29" t="str">
        <f t="shared" ca="1" si="173"/>
        <v/>
      </c>
      <c r="CG61" s="29" t="str">
        <f t="shared" ca="1" si="174"/>
        <v/>
      </c>
      <c r="CH61" s="29" t="str">
        <f t="shared" ca="1" si="175"/>
        <v/>
      </c>
      <c r="CI61" s="29" t="str">
        <f t="shared" ca="1" si="176"/>
        <v/>
      </c>
      <c r="CJ61" s="29" t="str">
        <f t="shared" ca="1" si="177"/>
        <v/>
      </c>
      <c r="CK61" s="29" t="str">
        <f t="shared" ca="1" si="178"/>
        <v/>
      </c>
      <c r="CL61" s="29" t="str">
        <f t="shared" ca="1" si="179"/>
        <v/>
      </c>
      <c r="CM61" s="29" t="str">
        <f t="shared" ca="1" si="180"/>
        <v/>
      </c>
      <c r="CN61" s="29" t="str">
        <f t="shared" ca="1" si="181"/>
        <v/>
      </c>
      <c r="CO61" s="29" t="str">
        <f t="shared" ca="1" si="182"/>
        <v/>
      </c>
      <c r="CP61" s="29" t="str">
        <f t="shared" ca="1" si="183"/>
        <v/>
      </c>
      <c r="CQ61" s="29" t="str">
        <f t="shared" ca="1" si="184"/>
        <v/>
      </c>
      <c r="CR61" s="29" t="str">
        <f t="shared" ca="1" si="185"/>
        <v/>
      </c>
      <c r="CS61" s="29" t="str">
        <f t="shared" ca="1" si="186"/>
        <v/>
      </c>
      <c r="CT61" s="29" t="str">
        <f t="shared" ca="1" si="187"/>
        <v/>
      </c>
      <c r="CU61" s="29" t="str">
        <f t="shared" ca="1" si="188"/>
        <v/>
      </c>
      <c r="CV61" s="29" t="str">
        <f t="shared" ca="1" si="189"/>
        <v/>
      </c>
      <c r="CW61" s="29" t="str">
        <f t="shared" ca="1" si="190"/>
        <v/>
      </c>
      <c r="CX61" s="29" t="str">
        <f t="shared" ca="1" si="191"/>
        <v/>
      </c>
      <c r="CY61" s="29" t="str">
        <f t="shared" ca="1" si="192"/>
        <v/>
      </c>
      <c r="CZ61" s="29" t="str">
        <f t="shared" ca="1" si="193"/>
        <v/>
      </c>
      <c r="DA61" s="29" t="str">
        <f t="shared" ca="1" si="194"/>
        <v/>
      </c>
      <c r="DB61" s="29" t="str">
        <f t="shared" ca="1" si="195"/>
        <v/>
      </c>
      <c r="DC61" s="29" t="str">
        <f t="shared" ca="1" si="196"/>
        <v/>
      </c>
      <c r="DD61" s="29" t="str">
        <f t="shared" ca="1" si="197"/>
        <v/>
      </c>
      <c r="DE61" s="29" t="str">
        <f t="shared" ca="1" si="198"/>
        <v/>
      </c>
      <c r="DF61" s="29" t="str">
        <f t="shared" ca="1" si="199"/>
        <v/>
      </c>
      <c r="DG61" s="29" t="str">
        <f t="shared" ca="1" si="200"/>
        <v/>
      </c>
      <c r="DH61" s="29" t="str">
        <f t="shared" ca="1" si="201"/>
        <v/>
      </c>
      <c r="DI61" s="29" t="str">
        <f t="shared" ca="1" si="202"/>
        <v/>
      </c>
      <c r="DJ61" s="29" t="str">
        <f t="shared" ca="1" si="203"/>
        <v/>
      </c>
      <c r="DK61" s="29" t="str">
        <f t="shared" ca="1" si="204"/>
        <v/>
      </c>
      <c r="DL61" s="29" t="str">
        <f t="shared" ca="1" si="205"/>
        <v/>
      </c>
      <c r="DM61" s="29" t="str">
        <f t="shared" ca="1" si="206"/>
        <v/>
      </c>
      <c r="JD61">
        <f t="shared" si="145"/>
        <v>0</v>
      </c>
      <c r="JE61">
        <f t="shared" si="207"/>
        <v>0</v>
      </c>
      <c r="JF61" t="str">
        <f t="shared" ca="1" si="208"/>
        <v/>
      </c>
      <c r="JG61" t="str">
        <f t="shared" ca="1" si="209"/>
        <v/>
      </c>
      <c r="JH61" t="str">
        <f t="shared" ca="1" si="210"/>
        <v/>
      </c>
      <c r="JI61" t="str">
        <f t="shared" ca="1" si="211"/>
        <v/>
      </c>
    </row>
    <row r="62" spans="3:269" x14ac:dyDescent="0.2">
      <c r="C62" s="9">
        <f t="array" aca="1" ref="C62" ca="1">MIN(IF($L$7=0, 0, IF(INDIRECT($L$6)&gt;0, IF(ROW(INDIRECT($L$6))&gt;C61, ROW(INDIRECT($L$6)), MAXR))))</f>
        <v>9999999</v>
      </c>
      <c r="D62" s="9">
        <f t="shared" ca="1" si="85"/>
        <v>0</v>
      </c>
      <c r="E62" s="9">
        <f t="shared" ca="1" si="151"/>
        <v>0</v>
      </c>
      <c r="F62" s="105" t="str">
        <f t="shared" ca="1" si="152"/>
        <v/>
      </c>
      <c r="G62" s="7">
        <f t="shared" ca="1" si="153"/>
        <v>0</v>
      </c>
      <c r="H62" s="33">
        <f t="shared" ca="1" si="217"/>
        <v>0</v>
      </c>
      <c r="I62" s="33">
        <f t="shared" ca="1" si="217"/>
        <v>0</v>
      </c>
      <c r="J62" s="33">
        <f t="shared" ca="1" si="217"/>
        <v>0</v>
      </c>
      <c r="K62" s="33">
        <f t="shared" ca="1" si="217"/>
        <v>0</v>
      </c>
      <c r="L62" s="33">
        <f t="shared" ca="1" si="217"/>
        <v>0</v>
      </c>
      <c r="M62" s="33">
        <f t="shared" ca="1" si="217"/>
        <v>0</v>
      </c>
      <c r="N62" s="33">
        <f t="shared" ca="1" si="217"/>
        <v>0</v>
      </c>
      <c r="O62" s="33">
        <f t="shared" ca="1" si="217"/>
        <v>0</v>
      </c>
      <c r="P62" s="33">
        <f t="shared" ca="1" si="217"/>
        <v>0</v>
      </c>
      <c r="Q62" s="33">
        <f t="shared" ca="1" si="217"/>
        <v>0</v>
      </c>
      <c r="R62" s="33">
        <f t="shared" ca="1" si="216"/>
        <v>0</v>
      </c>
      <c r="S62" s="33">
        <f t="shared" ca="1" si="216"/>
        <v>0</v>
      </c>
      <c r="T62" s="33">
        <f t="shared" ca="1" si="216"/>
        <v>0</v>
      </c>
      <c r="U62" s="33">
        <f t="shared" ca="1" si="216"/>
        <v>0</v>
      </c>
      <c r="V62" s="33">
        <f t="shared" ca="1" si="216"/>
        <v>0</v>
      </c>
      <c r="W62" s="33">
        <f t="shared" ca="1" si="216"/>
        <v>0</v>
      </c>
      <c r="X62" s="33">
        <f t="shared" ca="1" si="216"/>
        <v>0</v>
      </c>
      <c r="Y62" s="33">
        <f t="shared" ca="1" si="213"/>
        <v>0</v>
      </c>
      <c r="Z62" s="33">
        <f t="shared" ca="1" si="213"/>
        <v>0</v>
      </c>
      <c r="AA62" s="33">
        <f t="shared" ca="1" si="213"/>
        <v>0</v>
      </c>
      <c r="AB62" s="33">
        <f t="shared" ca="1" si="213"/>
        <v>0</v>
      </c>
      <c r="AC62" s="33">
        <f t="shared" ca="1" si="213"/>
        <v>0</v>
      </c>
      <c r="AD62" s="33">
        <f t="shared" ca="1" si="213"/>
        <v>0</v>
      </c>
      <c r="AE62" s="33">
        <f t="shared" ca="1" si="213"/>
        <v>0</v>
      </c>
      <c r="AF62" s="33">
        <f t="shared" ca="1" si="213"/>
        <v>0</v>
      </c>
      <c r="AG62" s="33">
        <f t="shared" ca="1" si="213"/>
        <v>0</v>
      </c>
      <c r="AH62" s="33">
        <f t="shared" ca="1" si="213"/>
        <v>0</v>
      </c>
      <c r="AI62" s="33">
        <f t="shared" ca="1" si="212"/>
        <v>0</v>
      </c>
      <c r="AJ62" s="33">
        <f t="shared" ca="1" si="212"/>
        <v>0</v>
      </c>
      <c r="AK62" s="33">
        <f t="shared" ca="1" si="212"/>
        <v>0</v>
      </c>
      <c r="AL62" s="33">
        <f t="shared" ca="1" si="212"/>
        <v>0</v>
      </c>
      <c r="AM62" s="33">
        <f t="shared" ca="1" si="212"/>
        <v>0</v>
      </c>
      <c r="AN62" s="33">
        <f t="shared" ca="1" si="212"/>
        <v>0</v>
      </c>
      <c r="AO62" s="33">
        <f t="shared" ca="1" si="212"/>
        <v>0</v>
      </c>
      <c r="AP62" s="33">
        <f t="shared" ref="AP62:BE84" ca="1" si="218">IF(OR($C62=MAXR, $C62=0, AP$24=0, AP$19=0), 0, IF(LEN(INDIRECT($F$9&amp;AP$20&amp;$C62))=0, NULL,  INDIRECT($F$9&amp;AP$20&amp;$C62)))</f>
        <v>0</v>
      </c>
      <c r="AQ62" s="33">
        <f t="shared" ca="1" si="218"/>
        <v>0</v>
      </c>
      <c r="AR62" s="33">
        <f t="shared" ca="1" si="218"/>
        <v>0</v>
      </c>
      <c r="AS62" s="33">
        <f t="shared" ca="1" si="218"/>
        <v>0</v>
      </c>
      <c r="AT62" s="33">
        <f t="shared" ca="1" si="218"/>
        <v>0</v>
      </c>
      <c r="AU62" s="33">
        <f t="shared" ca="1" si="218"/>
        <v>0</v>
      </c>
      <c r="AV62" s="33">
        <f t="shared" ca="1" si="218"/>
        <v>0</v>
      </c>
      <c r="AW62" s="33">
        <f t="shared" ca="1" si="218"/>
        <v>0</v>
      </c>
      <c r="AX62" s="33">
        <f t="shared" ca="1" si="218"/>
        <v>0</v>
      </c>
      <c r="AY62" s="33">
        <f t="shared" ca="1" si="218"/>
        <v>0</v>
      </c>
      <c r="AZ62" s="33">
        <f t="shared" ca="1" si="218"/>
        <v>0</v>
      </c>
      <c r="BA62" s="33">
        <f t="shared" ca="1" si="218"/>
        <v>0</v>
      </c>
      <c r="BB62" s="33">
        <f t="shared" ca="1" si="218"/>
        <v>0</v>
      </c>
      <c r="BC62" s="33">
        <f t="shared" ca="1" si="218"/>
        <v>0</v>
      </c>
      <c r="BD62" s="33">
        <f t="shared" ca="1" si="218"/>
        <v>0</v>
      </c>
      <c r="BE62" s="33">
        <f t="shared" ca="1" si="218"/>
        <v>0</v>
      </c>
      <c r="BF62" s="33">
        <f t="shared" ca="1" si="215"/>
        <v>0</v>
      </c>
      <c r="BG62" s="33">
        <f t="shared" ca="1" si="215"/>
        <v>0</v>
      </c>
      <c r="BH62" s="33"/>
      <c r="BJ62" s="148" t="str">
        <f t="shared" ca="1" si="154"/>
        <v/>
      </c>
      <c r="BL62" s="30"/>
      <c r="BN62" s="29" t="str">
        <f t="shared" ca="1" si="155"/>
        <v/>
      </c>
      <c r="BO62" s="29" t="str">
        <f t="shared" ca="1" si="156"/>
        <v/>
      </c>
      <c r="BP62" s="29" t="str">
        <f t="shared" ca="1" si="157"/>
        <v/>
      </c>
      <c r="BQ62" s="29" t="str">
        <f t="shared" ca="1" si="158"/>
        <v/>
      </c>
      <c r="BR62" s="29" t="str">
        <f t="shared" ca="1" si="159"/>
        <v/>
      </c>
      <c r="BS62" s="29" t="str">
        <f t="shared" ca="1" si="160"/>
        <v/>
      </c>
      <c r="BT62" s="29" t="str">
        <f t="shared" ca="1" si="161"/>
        <v/>
      </c>
      <c r="BU62" s="29" t="str">
        <f t="shared" ca="1" si="162"/>
        <v/>
      </c>
      <c r="BV62" s="29" t="str">
        <f t="shared" ca="1" si="163"/>
        <v/>
      </c>
      <c r="BW62" s="29" t="str">
        <f t="shared" ca="1" si="164"/>
        <v/>
      </c>
      <c r="BX62" s="29" t="str">
        <f t="shared" ca="1" si="165"/>
        <v/>
      </c>
      <c r="BY62" s="29" t="str">
        <f t="shared" ca="1" si="166"/>
        <v/>
      </c>
      <c r="BZ62" s="29" t="str">
        <f t="shared" ca="1" si="167"/>
        <v/>
      </c>
      <c r="CA62" s="29" t="str">
        <f t="shared" ca="1" si="168"/>
        <v/>
      </c>
      <c r="CB62" s="29" t="str">
        <f t="shared" ca="1" si="169"/>
        <v/>
      </c>
      <c r="CC62" s="29" t="str">
        <f t="shared" ca="1" si="170"/>
        <v/>
      </c>
      <c r="CD62" s="29" t="str">
        <f t="shared" ca="1" si="171"/>
        <v/>
      </c>
      <c r="CE62" s="29" t="str">
        <f t="shared" ca="1" si="172"/>
        <v/>
      </c>
      <c r="CF62" s="29" t="str">
        <f t="shared" ca="1" si="173"/>
        <v/>
      </c>
      <c r="CG62" s="29" t="str">
        <f t="shared" ca="1" si="174"/>
        <v/>
      </c>
      <c r="CH62" s="29" t="str">
        <f t="shared" ca="1" si="175"/>
        <v/>
      </c>
      <c r="CI62" s="29" t="str">
        <f t="shared" ca="1" si="176"/>
        <v/>
      </c>
      <c r="CJ62" s="29" t="str">
        <f t="shared" ca="1" si="177"/>
        <v/>
      </c>
      <c r="CK62" s="29" t="str">
        <f t="shared" ca="1" si="178"/>
        <v/>
      </c>
      <c r="CL62" s="29" t="str">
        <f t="shared" ca="1" si="179"/>
        <v/>
      </c>
      <c r="CM62" s="29" t="str">
        <f t="shared" ca="1" si="180"/>
        <v/>
      </c>
      <c r="CN62" s="29" t="str">
        <f t="shared" ca="1" si="181"/>
        <v/>
      </c>
      <c r="CO62" s="29" t="str">
        <f t="shared" ca="1" si="182"/>
        <v/>
      </c>
      <c r="CP62" s="29" t="str">
        <f t="shared" ca="1" si="183"/>
        <v/>
      </c>
      <c r="CQ62" s="29" t="str">
        <f t="shared" ca="1" si="184"/>
        <v/>
      </c>
      <c r="CR62" s="29" t="str">
        <f t="shared" ca="1" si="185"/>
        <v/>
      </c>
      <c r="CS62" s="29" t="str">
        <f t="shared" ca="1" si="186"/>
        <v/>
      </c>
      <c r="CT62" s="29" t="str">
        <f t="shared" ca="1" si="187"/>
        <v/>
      </c>
      <c r="CU62" s="29" t="str">
        <f t="shared" ca="1" si="188"/>
        <v/>
      </c>
      <c r="CV62" s="29" t="str">
        <f t="shared" ca="1" si="189"/>
        <v/>
      </c>
      <c r="CW62" s="29" t="str">
        <f t="shared" ca="1" si="190"/>
        <v/>
      </c>
      <c r="CX62" s="29" t="str">
        <f t="shared" ca="1" si="191"/>
        <v/>
      </c>
      <c r="CY62" s="29" t="str">
        <f t="shared" ca="1" si="192"/>
        <v/>
      </c>
      <c r="CZ62" s="29" t="str">
        <f t="shared" ca="1" si="193"/>
        <v/>
      </c>
      <c r="DA62" s="29" t="str">
        <f t="shared" ca="1" si="194"/>
        <v/>
      </c>
      <c r="DB62" s="29" t="str">
        <f t="shared" ca="1" si="195"/>
        <v/>
      </c>
      <c r="DC62" s="29" t="str">
        <f t="shared" ca="1" si="196"/>
        <v/>
      </c>
      <c r="DD62" s="29" t="str">
        <f t="shared" ca="1" si="197"/>
        <v/>
      </c>
      <c r="DE62" s="29" t="str">
        <f t="shared" ca="1" si="198"/>
        <v/>
      </c>
      <c r="DF62" s="29" t="str">
        <f t="shared" ca="1" si="199"/>
        <v/>
      </c>
      <c r="DG62" s="29" t="str">
        <f t="shared" ca="1" si="200"/>
        <v/>
      </c>
      <c r="DH62" s="29" t="str">
        <f t="shared" ca="1" si="201"/>
        <v/>
      </c>
      <c r="DI62" s="29" t="str">
        <f t="shared" ca="1" si="202"/>
        <v/>
      </c>
      <c r="DJ62" s="29" t="str">
        <f t="shared" ca="1" si="203"/>
        <v/>
      </c>
      <c r="DK62" s="29" t="str">
        <f t="shared" ca="1" si="204"/>
        <v/>
      </c>
      <c r="DL62" s="29" t="str">
        <f t="shared" ca="1" si="205"/>
        <v/>
      </c>
      <c r="DM62" s="29" t="str">
        <f t="shared" ca="1" si="206"/>
        <v/>
      </c>
      <c r="JD62">
        <f t="shared" si="145"/>
        <v>0</v>
      </c>
      <c r="JE62">
        <f t="shared" si="207"/>
        <v>0</v>
      </c>
      <c r="JF62" t="str">
        <f t="shared" ca="1" si="208"/>
        <v/>
      </c>
      <c r="JG62" t="str">
        <f t="shared" ca="1" si="209"/>
        <v/>
      </c>
      <c r="JH62" t="str">
        <f t="shared" ca="1" si="210"/>
        <v/>
      </c>
      <c r="JI62" t="str">
        <f t="shared" ca="1" si="211"/>
        <v/>
      </c>
    </row>
    <row r="63" spans="3:269" x14ac:dyDescent="0.2">
      <c r="C63" s="9">
        <f t="array" aca="1" ref="C63" ca="1">MIN(IF($L$7=0, 0, IF(INDIRECT($L$6)&gt;0, IF(ROW(INDIRECT($L$6))&gt;C62, ROW(INDIRECT($L$6)), MAXR))))</f>
        <v>9999999</v>
      </c>
      <c r="D63" s="9">
        <f t="shared" ca="1" si="85"/>
        <v>0</v>
      </c>
      <c r="E63" s="9">
        <f t="shared" ca="1" si="151"/>
        <v>0</v>
      </c>
      <c r="F63" s="105" t="str">
        <f t="shared" ca="1" si="152"/>
        <v/>
      </c>
      <c r="G63" s="7">
        <f t="shared" ca="1" si="153"/>
        <v>0</v>
      </c>
      <c r="H63" s="33">
        <f t="shared" ca="1" si="217"/>
        <v>0</v>
      </c>
      <c r="I63" s="33">
        <f t="shared" ca="1" si="217"/>
        <v>0</v>
      </c>
      <c r="J63" s="33">
        <f t="shared" ca="1" si="217"/>
        <v>0</v>
      </c>
      <c r="K63" s="33">
        <f t="shared" ca="1" si="217"/>
        <v>0</v>
      </c>
      <c r="L63" s="33">
        <f t="shared" ca="1" si="217"/>
        <v>0</v>
      </c>
      <c r="M63" s="33">
        <f t="shared" ca="1" si="217"/>
        <v>0</v>
      </c>
      <c r="N63" s="33">
        <f t="shared" ca="1" si="217"/>
        <v>0</v>
      </c>
      <c r="O63" s="33">
        <f t="shared" ca="1" si="217"/>
        <v>0</v>
      </c>
      <c r="P63" s="33">
        <f t="shared" ca="1" si="217"/>
        <v>0</v>
      </c>
      <c r="Q63" s="33">
        <f t="shared" ca="1" si="217"/>
        <v>0</v>
      </c>
      <c r="R63" s="33">
        <f t="shared" ca="1" si="216"/>
        <v>0</v>
      </c>
      <c r="S63" s="33">
        <f t="shared" ca="1" si="216"/>
        <v>0</v>
      </c>
      <c r="T63" s="33">
        <f t="shared" ca="1" si="216"/>
        <v>0</v>
      </c>
      <c r="U63" s="33">
        <f t="shared" ca="1" si="216"/>
        <v>0</v>
      </c>
      <c r="V63" s="33">
        <f t="shared" ca="1" si="216"/>
        <v>0</v>
      </c>
      <c r="W63" s="33">
        <f t="shared" ca="1" si="216"/>
        <v>0</v>
      </c>
      <c r="X63" s="33">
        <f t="shared" ca="1" si="216"/>
        <v>0</v>
      </c>
      <c r="Y63" s="33">
        <f t="shared" ca="1" si="213"/>
        <v>0</v>
      </c>
      <c r="Z63" s="33">
        <f t="shared" ca="1" si="213"/>
        <v>0</v>
      </c>
      <c r="AA63" s="33">
        <f t="shared" ca="1" si="213"/>
        <v>0</v>
      </c>
      <c r="AB63" s="33">
        <f t="shared" ca="1" si="213"/>
        <v>0</v>
      </c>
      <c r="AC63" s="33">
        <f t="shared" ca="1" si="213"/>
        <v>0</v>
      </c>
      <c r="AD63" s="33">
        <f t="shared" ca="1" si="213"/>
        <v>0</v>
      </c>
      <c r="AE63" s="33">
        <f t="shared" ca="1" si="213"/>
        <v>0</v>
      </c>
      <c r="AF63" s="33">
        <f t="shared" ca="1" si="213"/>
        <v>0</v>
      </c>
      <c r="AG63" s="33">
        <f t="shared" ca="1" si="213"/>
        <v>0</v>
      </c>
      <c r="AH63" s="33">
        <f t="shared" ca="1" si="213"/>
        <v>0</v>
      </c>
      <c r="AI63" s="33">
        <f t="shared" ref="AI63:AX85" ca="1" si="219">IF(OR($C63=MAXR, $C63=0, AI$24=0, AI$19=0), 0, IF(LEN(INDIRECT($F$9&amp;AI$20&amp;$C63))=0, NULL,  INDIRECT($F$9&amp;AI$20&amp;$C63)))</f>
        <v>0</v>
      </c>
      <c r="AJ63" s="33">
        <f t="shared" ca="1" si="219"/>
        <v>0</v>
      </c>
      <c r="AK63" s="33">
        <f t="shared" ca="1" si="219"/>
        <v>0</v>
      </c>
      <c r="AL63" s="33">
        <f t="shared" ca="1" si="219"/>
        <v>0</v>
      </c>
      <c r="AM63" s="33">
        <f t="shared" ca="1" si="219"/>
        <v>0</v>
      </c>
      <c r="AN63" s="33">
        <f t="shared" ca="1" si="219"/>
        <v>0</v>
      </c>
      <c r="AO63" s="33">
        <f t="shared" ca="1" si="219"/>
        <v>0</v>
      </c>
      <c r="AP63" s="33">
        <f t="shared" ca="1" si="219"/>
        <v>0</v>
      </c>
      <c r="AQ63" s="33">
        <f t="shared" ca="1" si="219"/>
        <v>0</v>
      </c>
      <c r="AR63" s="33">
        <f t="shared" ca="1" si="219"/>
        <v>0</v>
      </c>
      <c r="AS63" s="33">
        <f t="shared" ca="1" si="219"/>
        <v>0</v>
      </c>
      <c r="AT63" s="33">
        <f t="shared" ca="1" si="219"/>
        <v>0</v>
      </c>
      <c r="AU63" s="33">
        <f t="shared" ca="1" si="218"/>
        <v>0</v>
      </c>
      <c r="AV63" s="33">
        <f t="shared" ca="1" si="218"/>
        <v>0</v>
      </c>
      <c r="AW63" s="33">
        <f t="shared" ca="1" si="218"/>
        <v>0</v>
      </c>
      <c r="AX63" s="33">
        <f t="shared" ca="1" si="218"/>
        <v>0</v>
      </c>
      <c r="AY63" s="33">
        <f t="shared" ca="1" si="218"/>
        <v>0</v>
      </c>
      <c r="AZ63" s="33">
        <f t="shared" ca="1" si="218"/>
        <v>0</v>
      </c>
      <c r="BA63" s="33">
        <f t="shared" ca="1" si="218"/>
        <v>0</v>
      </c>
      <c r="BB63" s="33">
        <f t="shared" ca="1" si="218"/>
        <v>0</v>
      </c>
      <c r="BC63" s="33">
        <f t="shared" ca="1" si="218"/>
        <v>0</v>
      </c>
      <c r="BD63" s="33">
        <f t="shared" ca="1" si="218"/>
        <v>0</v>
      </c>
      <c r="BE63" s="33">
        <f t="shared" ca="1" si="218"/>
        <v>0</v>
      </c>
      <c r="BF63" s="33">
        <f t="shared" ca="1" si="215"/>
        <v>0</v>
      </c>
      <c r="BG63" s="33">
        <f t="shared" ca="1" si="215"/>
        <v>0</v>
      </c>
      <c r="BH63" s="33"/>
      <c r="BJ63" s="148" t="str">
        <f t="shared" ca="1" si="154"/>
        <v/>
      </c>
      <c r="BL63" s="30"/>
      <c r="BN63" s="29" t="str">
        <f t="shared" ca="1" si="155"/>
        <v/>
      </c>
      <c r="BO63" s="29" t="str">
        <f t="shared" ca="1" si="156"/>
        <v/>
      </c>
      <c r="BP63" s="29" t="str">
        <f t="shared" ca="1" si="157"/>
        <v/>
      </c>
      <c r="BQ63" s="29" t="str">
        <f t="shared" ca="1" si="158"/>
        <v/>
      </c>
      <c r="BR63" s="29" t="str">
        <f t="shared" ca="1" si="159"/>
        <v/>
      </c>
      <c r="BS63" s="29" t="str">
        <f t="shared" ca="1" si="160"/>
        <v/>
      </c>
      <c r="BT63" s="29" t="str">
        <f t="shared" ca="1" si="161"/>
        <v/>
      </c>
      <c r="BU63" s="29" t="str">
        <f t="shared" ca="1" si="162"/>
        <v/>
      </c>
      <c r="BV63" s="29" t="str">
        <f t="shared" ca="1" si="163"/>
        <v/>
      </c>
      <c r="BW63" s="29" t="str">
        <f t="shared" ca="1" si="164"/>
        <v/>
      </c>
      <c r="BX63" s="29" t="str">
        <f t="shared" ca="1" si="165"/>
        <v/>
      </c>
      <c r="BY63" s="29" t="str">
        <f t="shared" ca="1" si="166"/>
        <v/>
      </c>
      <c r="BZ63" s="29" t="str">
        <f t="shared" ca="1" si="167"/>
        <v/>
      </c>
      <c r="CA63" s="29" t="str">
        <f t="shared" ca="1" si="168"/>
        <v/>
      </c>
      <c r="CB63" s="29" t="str">
        <f t="shared" ca="1" si="169"/>
        <v/>
      </c>
      <c r="CC63" s="29" t="str">
        <f t="shared" ca="1" si="170"/>
        <v/>
      </c>
      <c r="CD63" s="29" t="str">
        <f t="shared" ca="1" si="171"/>
        <v/>
      </c>
      <c r="CE63" s="29" t="str">
        <f t="shared" ca="1" si="172"/>
        <v/>
      </c>
      <c r="CF63" s="29" t="str">
        <f t="shared" ca="1" si="173"/>
        <v/>
      </c>
      <c r="CG63" s="29" t="str">
        <f t="shared" ca="1" si="174"/>
        <v/>
      </c>
      <c r="CH63" s="29" t="str">
        <f t="shared" ca="1" si="175"/>
        <v/>
      </c>
      <c r="CI63" s="29" t="str">
        <f t="shared" ca="1" si="176"/>
        <v/>
      </c>
      <c r="CJ63" s="29" t="str">
        <f t="shared" ca="1" si="177"/>
        <v/>
      </c>
      <c r="CK63" s="29" t="str">
        <f t="shared" ca="1" si="178"/>
        <v/>
      </c>
      <c r="CL63" s="29" t="str">
        <f t="shared" ca="1" si="179"/>
        <v/>
      </c>
      <c r="CM63" s="29" t="str">
        <f t="shared" ca="1" si="180"/>
        <v/>
      </c>
      <c r="CN63" s="29" t="str">
        <f t="shared" ca="1" si="181"/>
        <v/>
      </c>
      <c r="CO63" s="29" t="str">
        <f t="shared" ca="1" si="182"/>
        <v/>
      </c>
      <c r="CP63" s="29" t="str">
        <f t="shared" ca="1" si="183"/>
        <v/>
      </c>
      <c r="CQ63" s="29" t="str">
        <f t="shared" ca="1" si="184"/>
        <v/>
      </c>
      <c r="CR63" s="29" t="str">
        <f t="shared" ca="1" si="185"/>
        <v/>
      </c>
      <c r="CS63" s="29" t="str">
        <f t="shared" ca="1" si="186"/>
        <v/>
      </c>
      <c r="CT63" s="29" t="str">
        <f t="shared" ca="1" si="187"/>
        <v/>
      </c>
      <c r="CU63" s="29" t="str">
        <f t="shared" ca="1" si="188"/>
        <v/>
      </c>
      <c r="CV63" s="29" t="str">
        <f t="shared" ca="1" si="189"/>
        <v/>
      </c>
      <c r="CW63" s="29" t="str">
        <f t="shared" ca="1" si="190"/>
        <v/>
      </c>
      <c r="CX63" s="29" t="str">
        <f t="shared" ca="1" si="191"/>
        <v/>
      </c>
      <c r="CY63" s="29" t="str">
        <f t="shared" ca="1" si="192"/>
        <v/>
      </c>
      <c r="CZ63" s="29" t="str">
        <f t="shared" ca="1" si="193"/>
        <v/>
      </c>
      <c r="DA63" s="29" t="str">
        <f t="shared" ca="1" si="194"/>
        <v/>
      </c>
      <c r="DB63" s="29" t="str">
        <f t="shared" ca="1" si="195"/>
        <v/>
      </c>
      <c r="DC63" s="29" t="str">
        <f t="shared" ca="1" si="196"/>
        <v/>
      </c>
      <c r="DD63" s="29" t="str">
        <f t="shared" ca="1" si="197"/>
        <v/>
      </c>
      <c r="DE63" s="29" t="str">
        <f t="shared" ca="1" si="198"/>
        <v/>
      </c>
      <c r="DF63" s="29" t="str">
        <f t="shared" ca="1" si="199"/>
        <v/>
      </c>
      <c r="DG63" s="29" t="str">
        <f t="shared" ca="1" si="200"/>
        <v/>
      </c>
      <c r="DH63" s="29" t="str">
        <f t="shared" ca="1" si="201"/>
        <v/>
      </c>
      <c r="DI63" s="29" t="str">
        <f t="shared" ca="1" si="202"/>
        <v/>
      </c>
      <c r="DJ63" s="29" t="str">
        <f t="shared" ca="1" si="203"/>
        <v/>
      </c>
      <c r="DK63" s="29" t="str">
        <f t="shared" ca="1" si="204"/>
        <v/>
      </c>
      <c r="DL63" s="29" t="str">
        <f t="shared" ca="1" si="205"/>
        <v/>
      </c>
      <c r="DM63" s="29" t="str">
        <f t="shared" ca="1" si="206"/>
        <v/>
      </c>
      <c r="JD63">
        <f t="shared" si="145"/>
        <v>0</v>
      </c>
      <c r="JE63">
        <f t="shared" si="207"/>
        <v>0</v>
      </c>
      <c r="JF63" t="str">
        <f t="shared" ca="1" si="208"/>
        <v/>
      </c>
      <c r="JG63" t="str">
        <f t="shared" ca="1" si="209"/>
        <v/>
      </c>
      <c r="JH63" t="str">
        <f t="shared" ca="1" si="210"/>
        <v/>
      </c>
      <c r="JI63" t="str">
        <f t="shared" ca="1" si="211"/>
        <v/>
      </c>
    </row>
    <row r="64" spans="3:269" x14ac:dyDescent="0.2">
      <c r="C64" s="9">
        <f t="array" aca="1" ref="C64" ca="1">MIN(IF($L$7=0, 0, IF(INDIRECT($L$6)&gt;0, IF(ROW(INDIRECT($L$6))&gt;C63, ROW(INDIRECT($L$6)), MAXR))))</f>
        <v>9999999</v>
      </c>
      <c r="D64" s="9">
        <f t="shared" ca="1" si="85"/>
        <v>0</v>
      </c>
      <c r="E64" s="9">
        <f t="shared" ca="1" si="151"/>
        <v>0</v>
      </c>
      <c r="F64" s="105" t="str">
        <f t="shared" ca="1" si="152"/>
        <v/>
      </c>
      <c r="G64" s="7">
        <f t="shared" ca="1" si="153"/>
        <v>0</v>
      </c>
      <c r="H64" s="33">
        <f t="shared" ca="1" si="217"/>
        <v>0</v>
      </c>
      <c r="I64" s="33">
        <f t="shared" ca="1" si="217"/>
        <v>0</v>
      </c>
      <c r="J64" s="33">
        <f t="shared" ca="1" si="217"/>
        <v>0</v>
      </c>
      <c r="K64" s="33">
        <f t="shared" ca="1" si="217"/>
        <v>0</v>
      </c>
      <c r="L64" s="33">
        <f t="shared" ca="1" si="217"/>
        <v>0</v>
      </c>
      <c r="M64" s="33">
        <f t="shared" ca="1" si="217"/>
        <v>0</v>
      </c>
      <c r="N64" s="33">
        <f t="shared" ca="1" si="217"/>
        <v>0</v>
      </c>
      <c r="O64" s="33">
        <f t="shared" ca="1" si="217"/>
        <v>0</v>
      </c>
      <c r="P64" s="33">
        <f t="shared" ca="1" si="217"/>
        <v>0</v>
      </c>
      <c r="Q64" s="33">
        <f t="shared" ca="1" si="217"/>
        <v>0</v>
      </c>
      <c r="R64" s="33">
        <f t="shared" ca="1" si="216"/>
        <v>0</v>
      </c>
      <c r="S64" s="33">
        <f t="shared" ca="1" si="216"/>
        <v>0</v>
      </c>
      <c r="T64" s="33">
        <f t="shared" ca="1" si="216"/>
        <v>0</v>
      </c>
      <c r="U64" s="33">
        <f t="shared" ca="1" si="216"/>
        <v>0</v>
      </c>
      <c r="V64" s="33">
        <f t="shared" ca="1" si="216"/>
        <v>0</v>
      </c>
      <c r="W64" s="33">
        <f t="shared" ca="1" si="216"/>
        <v>0</v>
      </c>
      <c r="X64" s="33">
        <f t="shared" ca="1" si="216"/>
        <v>0</v>
      </c>
      <c r="Y64" s="33">
        <f t="shared" ca="1" si="213"/>
        <v>0</v>
      </c>
      <c r="Z64" s="33">
        <f t="shared" ca="1" si="213"/>
        <v>0</v>
      </c>
      <c r="AA64" s="33">
        <f t="shared" ca="1" si="213"/>
        <v>0</v>
      </c>
      <c r="AB64" s="33">
        <f t="shared" ca="1" si="213"/>
        <v>0</v>
      </c>
      <c r="AC64" s="33">
        <f t="shared" ca="1" si="213"/>
        <v>0</v>
      </c>
      <c r="AD64" s="33">
        <f t="shared" ca="1" si="213"/>
        <v>0</v>
      </c>
      <c r="AE64" s="33">
        <f t="shared" ca="1" si="213"/>
        <v>0</v>
      </c>
      <c r="AF64" s="33">
        <f t="shared" ca="1" si="213"/>
        <v>0</v>
      </c>
      <c r="AG64" s="33">
        <f t="shared" ca="1" si="213"/>
        <v>0</v>
      </c>
      <c r="AH64" s="33">
        <f t="shared" ca="1" si="213"/>
        <v>0</v>
      </c>
      <c r="AI64" s="33">
        <f t="shared" ca="1" si="219"/>
        <v>0</v>
      </c>
      <c r="AJ64" s="33">
        <f t="shared" ca="1" si="219"/>
        <v>0</v>
      </c>
      <c r="AK64" s="33">
        <f t="shared" ca="1" si="219"/>
        <v>0</v>
      </c>
      <c r="AL64" s="33">
        <f t="shared" ca="1" si="219"/>
        <v>0</v>
      </c>
      <c r="AM64" s="33">
        <f t="shared" ca="1" si="219"/>
        <v>0</v>
      </c>
      <c r="AN64" s="33">
        <f t="shared" ca="1" si="219"/>
        <v>0</v>
      </c>
      <c r="AO64" s="33">
        <f t="shared" ca="1" si="219"/>
        <v>0</v>
      </c>
      <c r="AP64" s="33">
        <f t="shared" ca="1" si="219"/>
        <v>0</v>
      </c>
      <c r="AQ64" s="33">
        <f t="shared" ca="1" si="219"/>
        <v>0</v>
      </c>
      <c r="AR64" s="33">
        <f t="shared" ca="1" si="219"/>
        <v>0</v>
      </c>
      <c r="AS64" s="33">
        <f t="shared" ca="1" si="219"/>
        <v>0</v>
      </c>
      <c r="AT64" s="33">
        <f t="shared" ca="1" si="219"/>
        <v>0</v>
      </c>
      <c r="AU64" s="33">
        <f t="shared" ca="1" si="218"/>
        <v>0</v>
      </c>
      <c r="AV64" s="33">
        <f t="shared" ca="1" si="218"/>
        <v>0</v>
      </c>
      <c r="AW64" s="33">
        <f t="shared" ca="1" si="218"/>
        <v>0</v>
      </c>
      <c r="AX64" s="33">
        <f t="shared" ca="1" si="218"/>
        <v>0</v>
      </c>
      <c r="AY64" s="33">
        <f t="shared" ca="1" si="218"/>
        <v>0</v>
      </c>
      <c r="AZ64" s="33">
        <f t="shared" ca="1" si="218"/>
        <v>0</v>
      </c>
      <c r="BA64" s="33">
        <f t="shared" ca="1" si="218"/>
        <v>0</v>
      </c>
      <c r="BB64" s="33">
        <f t="shared" ca="1" si="218"/>
        <v>0</v>
      </c>
      <c r="BC64" s="33">
        <f t="shared" ca="1" si="218"/>
        <v>0</v>
      </c>
      <c r="BD64" s="33">
        <f t="shared" ca="1" si="218"/>
        <v>0</v>
      </c>
      <c r="BE64" s="33">
        <f t="shared" ca="1" si="218"/>
        <v>0</v>
      </c>
      <c r="BF64" s="33">
        <f t="shared" ca="1" si="215"/>
        <v>0</v>
      </c>
      <c r="BG64" s="33">
        <f t="shared" ca="1" si="215"/>
        <v>0</v>
      </c>
      <c r="BH64" s="33"/>
      <c r="BJ64" s="148" t="str">
        <f t="shared" ca="1" si="154"/>
        <v/>
      </c>
      <c r="BL64" s="30"/>
      <c r="BN64" s="29" t="str">
        <f t="shared" ca="1" si="155"/>
        <v/>
      </c>
      <c r="BO64" s="29" t="str">
        <f t="shared" ca="1" si="156"/>
        <v/>
      </c>
      <c r="BP64" s="29" t="str">
        <f t="shared" ca="1" si="157"/>
        <v/>
      </c>
      <c r="BQ64" s="29" t="str">
        <f t="shared" ca="1" si="158"/>
        <v/>
      </c>
      <c r="BR64" s="29" t="str">
        <f t="shared" ca="1" si="159"/>
        <v/>
      </c>
      <c r="BS64" s="29" t="str">
        <f t="shared" ca="1" si="160"/>
        <v/>
      </c>
      <c r="BT64" s="29" t="str">
        <f t="shared" ca="1" si="161"/>
        <v/>
      </c>
      <c r="BU64" s="29" t="str">
        <f t="shared" ca="1" si="162"/>
        <v/>
      </c>
      <c r="BV64" s="29" t="str">
        <f t="shared" ca="1" si="163"/>
        <v/>
      </c>
      <c r="BW64" s="29" t="str">
        <f t="shared" ca="1" si="164"/>
        <v/>
      </c>
      <c r="BX64" s="29" t="str">
        <f t="shared" ca="1" si="165"/>
        <v/>
      </c>
      <c r="BY64" s="29" t="str">
        <f t="shared" ca="1" si="166"/>
        <v/>
      </c>
      <c r="BZ64" s="29" t="str">
        <f t="shared" ca="1" si="167"/>
        <v/>
      </c>
      <c r="CA64" s="29" t="str">
        <f t="shared" ca="1" si="168"/>
        <v/>
      </c>
      <c r="CB64" s="29" t="str">
        <f t="shared" ca="1" si="169"/>
        <v/>
      </c>
      <c r="CC64" s="29" t="str">
        <f t="shared" ca="1" si="170"/>
        <v/>
      </c>
      <c r="CD64" s="29" t="str">
        <f t="shared" ca="1" si="171"/>
        <v/>
      </c>
      <c r="CE64" s="29" t="str">
        <f t="shared" ca="1" si="172"/>
        <v/>
      </c>
      <c r="CF64" s="29" t="str">
        <f t="shared" ca="1" si="173"/>
        <v/>
      </c>
      <c r="CG64" s="29" t="str">
        <f t="shared" ca="1" si="174"/>
        <v/>
      </c>
      <c r="CH64" s="29" t="str">
        <f t="shared" ca="1" si="175"/>
        <v/>
      </c>
      <c r="CI64" s="29" t="str">
        <f t="shared" ca="1" si="176"/>
        <v/>
      </c>
      <c r="CJ64" s="29" t="str">
        <f t="shared" ca="1" si="177"/>
        <v/>
      </c>
      <c r="CK64" s="29" t="str">
        <f t="shared" ca="1" si="178"/>
        <v/>
      </c>
      <c r="CL64" s="29" t="str">
        <f t="shared" ca="1" si="179"/>
        <v/>
      </c>
      <c r="CM64" s="29" t="str">
        <f t="shared" ca="1" si="180"/>
        <v/>
      </c>
      <c r="CN64" s="29" t="str">
        <f t="shared" ca="1" si="181"/>
        <v/>
      </c>
      <c r="CO64" s="29" t="str">
        <f t="shared" ca="1" si="182"/>
        <v/>
      </c>
      <c r="CP64" s="29" t="str">
        <f t="shared" ca="1" si="183"/>
        <v/>
      </c>
      <c r="CQ64" s="29" t="str">
        <f t="shared" ca="1" si="184"/>
        <v/>
      </c>
      <c r="CR64" s="29" t="str">
        <f t="shared" ca="1" si="185"/>
        <v/>
      </c>
      <c r="CS64" s="29" t="str">
        <f t="shared" ca="1" si="186"/>
        <v/>
      </c>
      <c r="CT64" s="29" t="str">
        <f t="shared" ca="1" si="187"/>
        <v/>
      </c>
      <c r="CU64" s="29" t="str">
        <f t="shared" ca="1" si="188"/>
        <v/>
      </c>
      <c r="CV64" s="29" t="str">
        <f t="shared" ca="1" si="189"/>
        <v/>
      </c>
      <c r="CW64" s="29" t="str">
        <f t="shared" ca="1" si="190"/>
        <v/>
      </c>
      <c r="CX64" s="29" t="str">
        <f t="shared" ca="1" si="191"/>
        <v/>
      </c>
      <c r="CY64" s="29" t="str">
        <f t="shared" ca="1" si="192"/>
        <v/>
      </c>
      <c r="CZ64" s="29" t="str">
        <f t="shared" ca="1" si="193"/>
        <v/>
      </c>
      <c r="DA64" s="29" t="str">
        <f t="shared" ca="1" si="194"/>
        <v/>
      </c>
      <c r="DB64" s="29" t="str">
        <f t="shared" ca="1" si="195"/>
        <v/>
      </c>
      <c r="DC64" s="29" t="str">
        <f t="shared" ca="1" si="196"/>
        <v/>
      </c>
      <c r="DD64" s="29" t="str">
        <f t="shared" ca="1" si="197"/>
        <v/>
      </c>
      <c r="DE64" s="29" t="str">
        <f t="shared" ca="1" si="198"/>
        <v/>
      </c>
      <c r="DF64" s="29" t="str">
        <f t="shared" ca="1" si="199"/>
        <v/>
      </c>
      <c r="DG64" s="29" t="str">
        <f t="shared" ca="1" si="200"/>
        <v/>
      </c>
      <c r="DH64" s="29" t="str">
        <f t="shared" ca="1" si="201"/>
        <v/>
      </c>
      <c r="DI64" s="29" t="str">
        <f t="shared" ca="1" si="202"/>
        <v/>
      </c>
      <c r="DJ64" s="29" t="str">
        <f t="shared" ca="1" si="203"/>
        <v/>
      </c>
      <c r="DK64" s="29" t="str">
        <f t="shared" ca="1" si="204"/>
        <v/>
      </c>
      <c r="DL64" s="29" t="str">
        <f t="shared" ca="1" si="205"/>
        <v/>
      </c>
      <c r="DM64" s="29" t="str">
        <f t="shared" ca="1" si="206"/>
        <v/>
      </c>
      <c r="JD64">
        <f t="shared" si="145"/>
        <v>0</v>
      </c>
      <c r="JE64">
        <f t="shared" si="207"/>
        <v>0</v>
      </c>
      <c r="JF64" t="str">
        <f t="shared" ca="1" si="208"/>
        <v/>
      </c>
      <c r="JG64" t="str">
        <f t="shared" ca="1" si="209"/>
        <v/>
      </c>
      <c r="JH64" t="str">
        <f t="shared" ca="1" si="210"/>
        <v/>
      </c>
      <c r="JI64" t="str">
        <f t="shared" ca="1" si="211"/>
        <v/>
      </c>
    </row>
    <row r="65" spans="3:269" x14ac:dyDescent="0.2">
      <c r="C65" s="9">
        <f t="array" aca="1" ref="C65" ca="1">MIN(IF($L$7=0, 0, IF(INDIRECT($L$6)&gt;0, IF(ROW(INDIRECT($L$6))&gt;C64, ROW(INDIRECT($L$6)), MAXR))))</f>
        <v>9999999</v>
      </c>
      <c r="D65" s="9">
        <f t="shared" ca="1" si="85"/>
        <v>0</v>
      </c>
      <c r="E65" s="9">
        <f t="shared" ca="1" si="151"/>
        <v>0</v>
      </c>
      <c r="F65" s="105" t="str">
        <f t="shared" ca="1" si="152"/>
        <v/>
      </c>
      <c r="G65" s="7">
        <f t="shared" ca="1" si="153"/>
        <v>0</v>
      </c>
      <c r="H65" s="33">
        <f t="shared" ca="1" si="217"/>
        <v>0</v>
      </c>
      <c r="I65" s="33">
        <f t="shared" ca="1" si="217"/>
        <v>0</v>
      </c>
      <c r="J65" s="33">
        <f t="shared" ca="1" si="217"/>
        <v>0</v>
      </c>
      <c r="K65" s="33">
        <f t="shared" ca="1" si="217"/>
        <v>0</v>
      </c>
      <c r="L65" s="33">
        <f t="shared" ca="1" si="217"/>
        <v>0</v>
      </c>
      <c r="M65" s="33">
        <f t="shared" ca="1" si="217"/>
        <v>0</v>
      </c>
      <c r="N65" s="33">
        <f t="shared" ca="1" si="217"/>
        <v>0</v>
      </c>
      <c r="O65" s="33">
        <f t="shared" ca="1" si="217"/>
        <v>0</v>
      </c>
      <c r="P65" s="33">
        <f t="shared" ca="1" si="217"/>
        <v>0</v>
      </c>
      <c r="Q65" s="33">
        <f t="shared" ca="1" si="217"/>
        <v>0</v>
      </c>
      <c r="R65" s="33">
        <f t="shared" ca="1" si="216"/>
        <v>0</v>
      </c>
      <c r="S65" s="33">
        <f t="shared" ca="1" si="216"/>
        <v>0</v>
      </c>
      <c r="T65" s="33">
        <f t="shared" ca="1" si="216"/>
        <v>0</v>
      </c>
      <c r="U65" s="33">
        <f t="shared" ca="1" si="216"/>
        <v>0</v>
      </c>
      <c r="V65" s="33">
        <f t="shared" ca="1" si="216"/>
        <v>0</v>
      </c>
      <c r="W65" s="33">
        <f t="shared" ca="1" si="216"/>
        <v>0</v>
      </c>
      <c r="X65" s="33">
        <f t="shared" ca="1" si="216"/>
        <v>0</v>
      </c>
      <c r="Y65" s="33">
        <f t="shared" ca="1" si="213"/>
        <v>0</v>
      </c>
      <c r="Z65" s="33">
        <f t="shared" ca="1" si="213"/>
        <v>0</v>
      </c>
      <c r="AA65" s="33">
        <f t="shared" ca="1" si="213"/>
        <v>0</v>
      </c>
      <c r="AB65" s="33">
        <f t="shared" ca="1" si="213"/>
        <v>0</v>
      </c>
      <c r="AC65" s="33">
        <f t="shared" ca="1" si="213"/>
        <v>0</v>
      </c>
      <c r="AD65" s="33">
        <f t="shared" ca="1" si="213"/>
        <v>0</v>
      </c>
      <c r="AE65" s="33">
        <f t="shared" ca="1" si="213"/>
        <v>0</v>
      </c>
      <c r="AF65" s="33">
        <f t="shared" ca="1" si="213"/>
        <v>0</v>
      </c>
      <c r="AG65" s="33">
        <f t="shared" ca="1" si="213"/>
        <v>0</v>
      </c>
      <c r="AH65" s="33">
        <f t="shared" ca="1" si="213"/>
        <v>0</v>
      </c>
      <c r="AI65" s="33">
        <f t="shared" ca="1" si="219"/>
        <v>0</v>
      </c>
      <c r="AJ65" s="33">
        <f t="shared" ca="1" si="219"/>
        <v>0</v>
      </c>
      <c r="AK65" s="33">
        <f t="shared" ca="1" si="219"/>
        <v>0</v>
      </c>
      <c r="AL65" s="33">
        <f t="shared" ca="1" si="219"/>
        <v>0</v>
      </c>
      <c r="AM65" s="33">
        <f t="shared" ca="1" si="219"/>
        <v>0</v>
      </c>
      <c r="AN65" s="33">
        <f t="shared" ca="1" si="219"/>
        <v>0</v>
      </c>
      <c r="AO65" s="33">
        <f t="shared" ca="1" si="219"/>
        <v>0</v>
      </c>
      <c r="AP65" s="33">
        <f t="shared" ca="1" si="219"/>
        <v>0</v>
      </c>
      <c r="AQ65" s="33">
        <f t="shared" ca="1" si="219"/>
        <v>0</v>
      </c>
      <c r="AR65" s="33">
        <f t="shared" ca="1" si="219"/>
        <v>0</v>
      </c>
      <c r="AS65" s="33">
        <f t="shared" ca="1" si="219"/>
        <v>0</v>
      </c>
      <c r="AT65" s="33">
        <f t="shared" ca="1" si="219"/>
        <v>0</v>
      </c>
      <c r="AU65" s="33">
        <f t="shared" ca="1" si="218"/>
        <v>0</v>
      </c>
      <c r="AV65" s="33">
        <f t="shared" ca="1" si="218"/>
        <v>0</v>
      </c>
      <c r="AW65" s="33">
        <f t="shared" ca="1" si="218"/>
        <v>0</v>
      </c>
      <c r="AX65" s="33">
        <f t="shared" ca="1" si="218"/>
        <v>0</v>
      </c>
      <c r="AY65" s="33">
        <f t="shared" ca="1" si="218"/>
        <v>0</v>
      </c>
      <c r="AZ65" s="33">
        <f t="shared" ca="1" si="218"/>
        <v>0</v>
      </c>
      <c r="BA65" s="33">
        <f t="shared" ca="1" si="218"/>
        <v>0</v>
      </c>
      <c r="BB65" s="33">
        <f t="shared" ca="1" si="218"/>
        <v>0</v>
      </c>
      <c r="BC65" s="33">
        <f t="shared" ca="1" si="218"/>
        <v>0</v>
      </c>
      <c r="BD65" s="33">
        <f t="shared" ca="1" si="218"/>
        <v>0</v>
      </c>
      <c r="BE65" s="33">
        <f t="shared" ca="1" si="218"/>
        <v>0</v>
      </c>
      <c r="BF65" s="33">
        <f t="shared" ca="1" si="215"/>
        <v>0</v>
      </c>
      <c r="BG65" s="33">
        <f t="shared" ca="1" si="215"/>
        <v>0</v>
      </c>
      <c r="BH65" s="33"/>
      <c r="BJ65" s="148" t="str">
        <f t="shared" ca="1" si="154"/>
        <v/>
      </c>
      <c r="BL65" s="30"/>
      <c r="BN65" s="29" t="str">
        <f t="shared" ca="1" si="155"/>
        <v/>
      </c>
      <c r="BO65" s="29" t="str">
        <f t="shared" ca="1" si="156"/>
        <v/>
      </c>
      <c r="BP65" s="29" t="str">
        <f t="shared" ca="1" si="157"/>
        <v/>
      </c>
      <c r="BQ65" s="29" t="str">
        <f t="shared" ca="1" si="158"/>
        <v/>
      </c>
      <c r="BR65" s="29" t="str">
        <f t="shared" ca="1" si="159"/>
        <v/>
      </c>
      <c r="BS65" s="29" t="str">
        <f t="shared" ca="1" si="160"/>
        <v/>
      </c>
      <c r="BT65" s="29" t="str">
        <f t="shared" ca="1" si="161"/>
        <v/>
      </c>
      <c r="BU65" s="29" t="str">
        <f t="shared" ca="1" si="162"/>
        <v/>
      </c>
      <c r="BV65" s="29" t="str">
        <f t="shared" ca="1" si="163"/>
        <v/>
      </c>
      <c r="BW65" s="29" t="str">
        <f t="shared" ca="1" si="164"/>
        <v/>
      </c>
      <c r="BX65" s="29" t="str">
        <f t="shared" ca="1" si="165"/>
        <v/>
      </c>
      <c r="BY65" s="29" t="str">
        <f t="shared" ca="1" si="166"/>
        <v/>
      </c>
      <c r="BZ65" s="29" t="str">
        <f t="shared" ca="1" si="167"/>
        <v/>
      </c>
      <c r="CA65" s="29" t="str">
        <f t="shared" ca="1" si="168"/>
        <v/>
      </c>
      <c r="CB65" s="29" t="str">
        <f t="shared" ca="1" si="169"/>
        <v/>
      </c>
      <c r="CC65" s="29" t="str">
        <f t="shared" ca="1" si="170"/>
        <v/>
      </c>
      <c r="CD65" s="29" t="str">
        <f t="shared" ca="1" si="171"/>
        <v/>
      </c>
      <c r="CE65" s="29" t="str">
        <f t="shared" ca="1" si="172"/>
        <v/>
      </c>
      <c r="CF65" s="29" t="str">
        <f t="shared" ca="1" si="173"/>
        <v/>
      </c>
      <c r="CG65" s="29" t="str">
        <f t="shared" ca="1" si="174"/>
        <v/>
      </c>
      <c r="CH65" s="29" t="str">
        <f t="shared" ca="1" si="175"/>
        <v/>
      </c>
      <c r="CI65" s="29" t="str">
        <f t="shared" ca="1" si="176"/>
        <v/>
      </c>
      <c r="CJ65" s="29" t="str">
        <f t="shared" ca="1" si="177"/>
        <v/>
      </c>
      <c r="CK65" s="29" t="str">
        <f t="shared" ca="1" si="178"/>
        <v/>
      </c>
      <c r="CL65" s="29" t="str">
        <f t="shared" ca="1" si="179"/>
        <v/>
      </c>
      <c r="CM65" s="29" t="str">
        <f t="shared" ca="1" si="180"/>
        <v/>
      </c>
      <c r="CN65" s="29" t="str">
        <f t="shared" ca="1" si="181"/>
        <v/>
      </c>
      <c r="CO65" s="29" t="str">
        <f t="shared" ca="1" si="182"/>
        <v/>
      </c>
      <c r="CP65" s="29" t="str">
        <f t="shared" ca="1" si="183"/>
        <v/>
      </c>
      <c r="CQ65" s="29" t="str">
        <f t="shared" ca="1" si="184"/>
        <v/>
      </c>
      <c r="CR65" s="29" t="str">
        <f t="shared" ca="1" si="185"/>
        <v/>
      </c>
      <c r="CS65" s="29" t="str">
        <f t="shared" ca="1" si="186"/>
        <v/>
      </c>
      <c r="CT65" s="29" t="str">
        <f t="shared" ca="1" si="187"/>
        <v/>
      </c>
      <c r="CU65" s="29" t="str">
        <f t="shared" ca="1" si="188"/>
        <v/>
      </c>
      <c r="CV65" s="29" t="str">
        <f t="shared" ca="1" si="189"/>
        <v/>
      </c>
      <c r="CW65" s="29" t="str">
        <f t="shared" ca="1" si="190"/>
        <v/>
      </c>
      <c r="CX65" s="29" t="str">
        <f t="shared" ca="1" si="191"/>
        <v/>
      </c>
      <c r="CY65" s="29" t="str">
        <f t="shared" ca="1" si="192"/>
        <v/>
      </c>
      <c r="CZ65" s="29" t="str">
        <f t="shared" ca="1" si="193"/>
        <v/>
      </c>
      <c r="DA65" s="29" t="str">
        <f t="shared" ca="1" si="194"/>
        <v/>
      </c>
      <c r="DB65" s="29" t="str">
        <f t="shared" ca="1" si="195"/>
        <v/>
      </c>
      <c r="DC65" s="29" t="str">
        <f t="shared" ca="1" si="196"/>
        <v/>
      </c>
      <c r="DD65" s="29" t="str">
        <f t="shared" ca="1" si="197"/>
        <v/>
      </c>
      <c r="DE65" s="29" t="str">
        <f t="shared" ca="1" si="198"/>
        <v/>
      </c>
      <c r="DF65" s="29" t="str">
        <f t="shared" ca="1" si="199"/>
        <v/>
      </c>
      <c r="DG65" s="29" t="str">
        <f t="shared" ca="1" si="200"/>
        <v/>
      </c>
      <c r="DH65" s="29" t="str">
        <f t="shared" ca="1" si="201"/>
        <v/>
      </c>
      <c r="DI65" s="29" t="str">
        <f t="shared" ca="1" si="202"/>
        <v/>
      </c>
      <c r="DJ65" s="29" t="str">
        <f t="shared" ca="1" si="203"/>
        <v/>
      </c>
      <c r="DK65" s="29" t="str">
        <f t="shared" ca="1" si="204"/>
        <v/>
      </c>
      <c r="DL65" s="29" t="str">
        <f t="shared" ca="1" si="205"/>
        <v/>
      </c>
      <c r="DM65" s="29" t="str">
        <f t="shared" ca="1" si="206"/>
        <v/>
      </c>
      <c r="JD65">
        <f t="shared" si="145"/>
        <v>0</v>
      </c>
      <c r="JE65">
        <f t="shared" si="207"/>
        <v>0</v>
      </c>
      <c r="JF65" t="str">
        <f t="shared" ca="1" si="208"/>
        <v/>
      </c>
      <c r="JG65" t="str">
        <f t="shared" ca="1" si="209"/>
        <v/>
      </c>
      <c r="JH65" t="str">
        <f t="shared" ca="1" si="210"/>
        <v/>
      </c>
      <c r="JI65" t="str">
        <f t="shared" ca="1" si="211"/>
        <v/>
      </c>
    </row>
    <row r="66" spans="3:269" x14ac:dyDescent="0.2">
      <c r="C66" s="9">
        <f t="array" aca="1" ref="C66" ca="1">MIN(IF($L$7=0, 0, IF(INDIRECT($L$6)&gt;0, IF(ROW(INDIRECT($L$6))&gt;C65, ROW(INDIRECT($L$6)), MAXR))))</f>
        <v>9999999</v>
      </c>
      <c r="D66" s="9">
        <f t="shared" ca="1" si="85"/>
        <v>0</v>
      </c>
      <c r="E66" s="9">
        <f t="shared" ca="1" si="151"/>
        <v>0</v>
      </c>
      <c r="F66" s="105" t="str">
        <f t="shared" ca="1" si="152"/>
        <v/>
      </c>
      <c r="G66" s="7">
        <f t="shared" ca="1" si="153"/>
        <v>0</v>
      </c>
      <c r="H66" s="33">
        <f t="shared" ca="1" si="217"/>
        <v>0</v>
      </c>
      <c r="I66" s="33">
        <f t="shared" ca="1" si="217"/>
        <v>0</v>
      </c>
      <c r="J66" s="33">
        <f t="shared" ca="1" si="217"/>
        <v>0</v>
      </c>
      <c r="K66" s="33">
        <f t="shared" ca="1" si="217"/>
        <v>0</v>
      </c>
      <c r="L66" s="33">
        <f t="shared" ca="1" si="217"/>
        <v>0</v>
      </c>
      <c r="M66" s="33">
        <f t="shared" ca="1" si="217"/>
        <v>0</v>
      </c>
      <c r="N66" s="33">
        <f t="shared" ca="1" si="217"/>
        <v>0</v>
      </c>
      <c r="O66" s="33">
        <f t="shared" ca="1" si="217"/>
        <v>0</v>
      </c>
      <c r="P66" s="33">
        <f t="shared" ca="1" si="217"/>
        <v>0</v>
      </c>
      <c r="Q66" s="33">
        <f t="shared" ca="1" si="217"/>
        <v>0</v>
      </c>
      <c r="R66" s="33">
        <f t="shared" ca="1" si="216"/>
        <v>0</v>
      </c>
      <c r="S66" s="33">
        <f t="shared" ca="1" si="216"/>
        <v>0</v>
      </c>
      <c r="T66" s="33">
        <f t="shared" ca="1" si="216"/>
        <v>0</v>
      </c>
      <c r="U66" s="33">
        <f t="shared" ca="1" si="216"/>
        <v>0</v>
      </c>
      <c r="V66" s="33">
        <f t="shared" ca="1" si="216"/>
        <v>0</v>
      </c>
      <c r="W66" s="33">
        <f t="shared" ca="1" si="216"/>
        <v>0</v>
      </c>
      <c r="X66" s="33">
        <f t="shared" ca="1" si="216"/>
        <v>0</v>
      </c>
      <c r="Y66" s="33">
        <f t="shared" ca="1" si="213"/>
        <v>0</v>
      </c>
      <c r="Z66" s="33">
        <f t="shared" ca="1" si="213"/>
        <v>0</v>
      </c>
      <c r="AA66" s="33">
        <f t="shared" ca="1" si="213"/>
        <v>0</v>
      </c>
      <c r="AB66" s="33">
        <f t="shared" ca="1" si="213"/>
        <v>0</v>
      </c>
      <c r="AC66" s="33">
        <f t="shared" ca="1" si="213"/>
        <v>0</v>
      </c>
      <c r="AD66" s="33">
        <f t="shared" ca="1" si="213"/>
        <v>0</v>
      </c>
      <c r="AE66" s="33">
        <f t="shared" ca="1" si="213"/>
        <v>0</v>
      </c>
      <c r="AF66" s="33">
        <f t="shared" ca="1" si="213"/>
        <v>0</v>
      </c>
      <c r="AG66" s="33">
        <f t="shared" ca="1" si="213"/>
        <v>0</v>
      </c>
      <c r="AH66" s="33">
        <f t="shared" ca="1" si="213"/>
        <v>0</v>
      </c>
      <c r="AI66" s="33">
        <f t="shared" ca="1" si="219"/>
        <v>0</v>
      </c>
      <c r="AJ66" s="33">
        <f t="shared" ca="1" si="219"/>
        <v>0</v>
      </c>
      <c r="AK66" s="33">
        <f t="shared" ca="1" si="219"/>
        <v>0</v>
      </c>
      <c r="AL66" s="33">
        <f t="shared" ca="1" si="219"/>
        <v>0</v>
      </c>
      <c r="AM66" s="33">
        <f t="shared" ca="1" si="219"/>
        <v>0</v>
      </c>
      <c r="AN66" s="33">
        <f t="shared" ca="1" si="219"/>
        <v>0</v>
      </c>
      <c r="AO66" s="33">
        <f t="shared" ca="1" si="219"/>
        <v>0</v>
      </c>
      <c r="AP66" s="33">
        <f t="shared" ca="1" si="219"/>
        <v>0</v>
      </c>
      <c r="AQ66" s="33">
        <f t="shared" ca="1" si="219"/>
        <v>0</v>
      </c>
      <c r="AR66" s="33">
        <f t="shared" ca="1" si="219"/>
        <v>0</v>
      </c>
      <c r="AS66" s="33">
        <f t="shared" ca="1" si="219"/>
        <v>0</v>
      </c>
      <c r="AT66" s="33">
        <f t="shared" ca="1" si="219"/>
        <v>0</v>
      </c>
      <c r="AU66" s="33">
        <f t="shared" ca="1" si="218"/>
        <v>0</v>
      </c>
      <c r="AV66" s="33">
        <f t="shared" ca="1" si="218"/>
        <v>0</v>
      </c>
      <c r="AW66" s="33">
        <f t="shared" ca="1" si="218"/>
        <v>0</v>
      </c>
      <c r="AX66" s="33">
        <f t="shared" ca="1" si="218"/>
        <v>0</v>
      </c>
      <c r="AY66" s="33">
        <f t="shared" ca="1" si="218"/>
        <v>0</v>
      </c>
      <c r="AZ66" s="33">
        <f t="shared" ca="1" si="218"/>
        <v>0</v>
      </c>
      <c r="BA66" s="33">
        <f t="shared" ca="1" si="218"/>
        <v>0</v>
      </c>
      <c r="BB66" s="33">
        <f t="shared" ca="1" si="218"/>
        <v>0</v>
      </c>
      <c r="BC66" s="33">
        <f t="shared" ca="1" si="218"/>
        <v>0</v>
      </c>
      <c r="BD66" s="33">
        <f t="shared" ca="1" si="218"/>
        <v>0</v>
      </c>
      <c r="BE66" s="33">
        <f t="shared" ca="1" si="218"/>
        <v>0</v>
      </c>
      <c r="BF66" s="33">
        <f t="shared" ca="1" si="215"/>
        <v>0</v>
      </c>
      <c r="BG66" s="33">
        <f t="shared" ca="1" si="215"/>
        <v>0</v>
      </c>
      <c r="BH66" s="33"/>
      <c r="BJ66" s="148" t="str">
        <f t="shared" ca="1" si="154"/>
        <v/>
      </c>
      <c r="BL66" s="30"/>
      <c r="BN66" s="29" t="str">
        <f t="shared" ca="1" si="155"/>
        <v/>
      </c>
      <c r="BO66" s="29" t="str">
        <f t="shared" ca="1" si="156"/>
        <v/>
      </c>
      <c r="BP66" s="29" t="str">
        <f t="shared" ca="1" si="157"/>
        <v/>
      </c>
      <c r="BQ66" s="29" t="str">
        <f t="shared" ca="1" si="158"/>
        <v/>
      </c>
      <c r="BR66" s="29" t="str">
        <f t="shared" ca="1" si="159"/>
        <v/>
      </c>
      <c r="BS66" s="29" t="str">
        <f t="shared" ca="1" si="160"/>
        <v/>
      </c>
      <c r="BT66" s="29" t="str">
        <f t="shared" ca="1" si="161"/>
        <v/>
      </c>
      <c r="BU66" s="29" t="str">
        <f t="shared" ca="1" si="162"/>
        <v/>
      </c>
      <c r="BV66" s="29" t="str">
        <f t="shared" ca="1" si="163"/>
        <v/>
      </c>
      <c r="BW66" s="29" t="str">
        <f t="shared" ca="1" si="164"/>
        <v/>
      </c>
      <c r="BX66" s="29" t="str">
        <f t="shared" ca="1" si="165"/>
        <v/>
      </c>
      <c r="BY66" s="29" t="str">
        <f t="shared" ca="1" si="166"/>
        <v/>
      </c>
      <c r="BZ66" s="29" t="str">
        <f t="shared" ca="1" si="167"/>
        <v/>
      </c>
      <c r="CA66" s="29" t="str">
        <f t="shared" ca="1" si="168"/>
        <v/>
      </c>
      <c r="CB66" s="29" t="str">
        <f t="shared" ca="1" si="169"/>
        <v/>
      </c>
      <c r="CC66" s="29" t="str">
        <f t="shared" ca="1" si="170"/>
        <v/>
      </c>
      <c r="CD66" s="29" t="str">
        <f t="shared" ca="1" si="171"/>
        <v/>
      </c>
      <c r="CE66" s="29" t="str">
        <f t="shared" ca="1" si="172"/>
        <v/>
      </c>
      <c r="CF66" s="29" t="str">
        <f t="shared" ca="1" si="173"/>
        <v/>
      </c>
      <c r="CG66" s="29" t="str">
        <f t="shared" ca="1" si="174"/>
        <v/>
      </c>
      <c r="CH66" s="29" t="str">
        <f t="shared" ca="1" si="175"/>
        <v/>
      </c>
      <c r="CI66" s="29" t="str">
        <f t="shared" ca="1" si="176"/>
        <v/>
      </c>
      <c r="CJ66" s="29" t="str">
        <f t="shared" ca="1" si="177"/>
        <v/>
      </c>
      <c r="CK66" s="29" t="str">
        <f t="shared" ca="1" si="178"/>
        <v/>
      </c>
      <c r="CL66" s="29" t="str">
        <f t="shared" ca="1" si="179"/>
        <v/>
      </c>
      <c r="CM66" s="29" t="str">
        <f t="shared" ca="1" si="180"/>
        <v/>
      </c>
      <c r="CN66" s="29" t="str">
        <f t="shared" ca="1" si="181"/>
        <v/>
      </c>
      <c r="CO66" s="29" t="str">
        <f t="shared" ca="1" si="182"/>
        <v/>
      </c>
      <c r="CP66" s="29" t="str">
        <f t="shared" ca="1" si="183"/>
        <v/>
      </c>
      <c r="CQ66" s="29" t="str">
        <f t="shared" ca="1" si="184"/>
        <v/>
      </c>
      <c r="CR66" s="29" t="str">
        <f t="shared" ca="1" si="185"/>
        <v/>
      </c>
      <c r="CS66" s="29" t="str">
        <f t="shared" ca="1" si="186"/>
        <v/>
      </c>
      <c r="CT66" s="29" t="str">
        <f t="shared" ca="1" si="187"/>
        <v/>
      </c>
      <c r="CU66" s="29" t="str">
        <f t="shared" ca="1" si="188"/>
        <v/>
      </c>
      <c r="CV66" s="29" t="str">
        <f t="shared" ca="1" si="189"/>
        <v/>
      </c>
      <c r="CW66" s="29" t="str">
        <f t="shared" ca="1" si="190"/>
        <v/>
      </c>
      <c r="CX66" s="29" t="str">
        <f t="shared" ca="1" si="191"/>
        <v/>
      </c>
      <c r="CY66" s="29" t="str">
        <f t="shared" ca="1" si="192"/>
        <v/>
      </c>
      <c r="CZ66" s="29" t="str">
        <f t="shared" ca="1" si="193"/>
        <v/>
      </c>
      <c r="DA66" s="29" t="str">
        <f t="shared" ca="1" si="194"/>
        <v/>
      </c>
      <c r="DB66" s="29" t="str">
        <f t="shared" ca="1" si="195"/>
        <v/>
      </c>
      <c r="DC66" s="29" t="str">
        <f t="shared" ca="1" si="196"/>
        <v/>
      </c>
      <c r="DD66" s="29" t="str">
        <f t="shared" ca="1" si="197"/>
        <v/>
      </c>
      <c r="DE66" s="29" t="str">
        <f t="shared" ca="1" si="198"/>
        <v/>
      </c>
      <c r="DF66" s="29" t="str">
        <f t="shared" ca="1" si="199"/>
        <v/>
      </c>
      <c r="DG66" s="29" t="str">
        <f t="shared" ca="1" si="200"/>
        <v/>
      </c>
      <c r="DH66" s="29" t="str">
        <f t="shared" ca="1" si="201"/>
        <v/>
      </c>
      <c r="DI66" s="29" t="str">
        <f t="shared" ca="1" si="202"/>
        <v/>
      </c>
      <c r="DJ66" s="29" t="str">
        <f t="shared" ca="1" si="203"/>
        <v/>
      </c>
      <c r="DK66" s="29" t="str">
        <f t="shared" ca="1" si="204"/>
        <v/>
      </c>
      <c r="DL66" s="29" t="str">
        <f t="shared" ca="1" si="205"/>
        <v/>
      </c>
      <c r="DM66" s="29" t="str">
        <f t="shared" ca="1" si="206"/>
        <v/>
      </c>
      <c r="JD66">
        <f t="shared" si="145"/>
        <v>0</v>
      </c>
      <c r="JE66">
        <f t="shared" si="207"/>
        <v>0</v>
      </c>
      <c r="JF66" t="str">
        <f t="shared" ca="1" si="208"/>
        <v/>
      </c>
      <c r="JG66" t="str">
        <f t="shared" ca="1" si="209"/>
        <v/>
      </c>
      <c r="JH66" t="str">
        <f t="shared" ca="1" si="210"/>
        <v/>
      </c>
      <c r="JI66" t="str">
        <f t="shared" ca="1" si="211"/>
        <v/>
      </c>
    </row>
    <row r="67" spans="3:269" x14ac:dyDescent="0.2">
      <c r="C67" s="9">
        <f t="array" aca="1" ref="C67" ca="1">MIN(IF($L$7=0, 0, IF(INDIRECT($L$6)&gt;0, IF(ROW(INDIRECT($L$6))&gt;C66, ROW(INDIRECT($L$6)), MAXR))))</f>
        <v>9999999</v>
      </c>
      <c r="D67" s="9">
        <f t="shared" ca="1" si="85"/>
        <v>0</v>
      </c>
      <c r="E67" s="9">
        <f t="shared" ca="1" si="151"/>
        <v>0</v>
      </c>
      <c r="F67" s="105" t="str">
        <f t="shared" ca="1" si="152"/>
        <v/>
      </c>
      <c r="G67" s="7">
        <f t="shared" ca="1" si="153"/>
        <v>0</v>
      </c>
      <c r="H67" s="33">
        <f t="shared" ca="1" si="217"/>
        <v>0</v>
      </c>
      <c r="I67" s="33">
        <f t="shared" ca="1" si="217"/>
        <v>0</v>
      </c>
      <c r="J67" s="33">
        <f t="shared" ca="1" si="217"/>
        <v>0</v>
      </c>
      <c r="K67" s="33">
        <f t="shared" ca="1" si="217"/>
        <v>0</v>
      </c>
      <c r="L67" s="33">
        <f t="shared" ca="1" si="217"/>
        <v>0</v>
      </c>
      <c r="M67" s="33">
        <f t="shared" ca="1" si="217"/>
        <v>0</v>
      </c>
      <c r="N67" s="33">
        <f t="shared" ca="1" si="217"/>
        <v>0</v>
      </c>
      <c r="O67" s="33">
        <f t="shared" ca="1" si="217"/>
        <v>0</v>
      </c>
      <c r="P67" s="33">
        <f t="shared" ca="1" si="217"/>
        <v>0</v>
      </c>
      <c r="Q67" s="33">
        <f t="shared" ca="1" si="217"/>
        <v>0</v>
      </c>
      <c r="R67" s="33">
        <f t="shared" ca="1" si="216"/>
        <v>0</v>
      </c>
      <c r="S67" s="33">
        <f t="shared" ca="1" si="216"/>
        <v>0</v>
      </c>
      <c r="T67" s="33">
        <f t="shared" ca="1" si="216"/>
        <v>0</v>
      </c>
      <c r="U67" s="33">
        <f t="shared" ca="1" si="216"/>
        <v>0</v>
      </c>
      <c r="V67" s="33">
        <f t="shared" ca="1" si="216"/>
        <v>0</v>
      </c>
      <c r="W67" s="33">
        <f t="shared" ca="1" si="216"/>
        <v>0</v>
      </c>
      <c r="X67" s="33">
        <f t="shared" ca="1" si="216"/>
        <v>0</v>
      </c>
      <c r="Y67" s="33">
        <f t="shared" ca="1" si="213"/>
        <v>0</v>
      </c>
      <c r="Z67" s="33">
        <f t="shared" ca="1" si="213"/>
        <v>0</v>
      </c>
      <c r="AA67" s="33">
        <f t="shared" ca="1" si="213"/>
        <v>0</v>
      </c>
      <c r="AB67" s="33">
        <f t="shared" ca="1" si="213"/>
        <v>0</v>
      </c>
      <c r="AC67" s="33">
        <f t="shared" ca="1" si="213"/>
        <v>0</v>
      </c>
      <c r="AD67" s="33">
        <f t="shared" ca="1" si="213"/>
        <v>0</v>
      </c>
      <c r="AE67" s="33">
        <f t="shared" ca="1" si="213"/>
        <v>0</v>
      </c>
      <c r="AF67" s="33">
        <f t="shared" ca="1" si="213"/>
        <v>0</v>
      </c>
      <c r="AG67" s="33">
        <f t="shared" ca="1" si="213"/>
        <v>0</v>
      </c>
      <c r="AH67" s="33">
        <f t="shared" ca="1" si="213"/>
        <v>0</v>
      </c>
      <c r="AI67" s="33">
        <f t="shared" ca="1" si="219"/>
        <v>0</v>
      </c>
      <c r="AJ67" s="33">
        <f t="shared" ca="1" si="219"/>
        <v>0</v>
      </c>
      <c r="AK67" s="33">
        <f t="shared" ca="1" si="219"/>
        <v>0</v>
      </c>
      <c r="AL67" s="33">
        <f t="shared" ca="1" si="219"/>
        <v>0</v>
      </c>
      <c r="AM67" s="33">
        <f t="shared" ca="1" si="219"/>
        <v>0</v>
      </c>
      <c r="AN67" s="33">
        <f t="shared" ca="1" si="219"/>
        <v>0</v>
      </c>
      <c r="AO67" s="33">
        <f t="shared" ca="1" si="219"/>
        <v>0</v>
      </c>
      <c r="AP67" s="33">
        <f t="shared" ca="1" si="219"/>
        <v>0</v>
      </c>
      <c r="AQ67" s="33">
        <f t="shared" ca="1" si="219"/>
        <v>0</v>
      </c>
      <c r="AR67" s="33">
        <f t="shared" ca="1" si="219"/>
        <v>0</v>
      </c>
      <c r="AS67" s="33">
        <f t="shared" ca="1" si="219"/>
        <v>0</v>
      </c>
      <c r="AT67" s="33">
        <f t="shared" ca="1" si="219"/>
        <v>0</v>
      </c>
      <c r="AU67" s="33">
        <f t="shared" ca="1" si="218"/>
        <v>0</v>
      </c>
      <c r="AV67" s="33">
        <f t="shared" ca="1" si="218"/>
        <v>0</v>
      </c>
      <c r="AW67" s="33">
        <f t="shared" ca="1" si="218"/>
        <v>0</v>
      </c>
      <c r="AX67" s="33">
        <f t="shared" ca="1" si="218"/>
        <v>0</v>
      </c>
      <c r="AY67" s="33">
        <f t="shared" ca="1" si="218"/>
        <v>0</v>
      </c>
      <c r="AZ67" s="33">
        <f t="shared" ca="1" si="218"/>
        <v>0</v>
      </c>
      <c r="BA67" s="33">
        <f t="shared" ca="1" si="218"/>
        <v>0</v>
      </c>
      <c r="BB67" s="33">
        <f t="shared" ca="1" si="218"/>
        <v>0</v>
      </c>
      <c r="BC67" s="33">
        <f t="shared" ca="1" si="218"/>
        <v>0</v>
      </c>
      <c r="BD67" s="33">
        <f t="shared" ca="1" si="218"/>
        <v>0</v>
      </c>
      <c r="BE67" s="33">
        <f t="shared" ca="1" si="218"/>
        <v>0</v>
      </c>
      <c r="BF67" s="33">
        <f t="shared" ca="1" si="215"/>
        <v>0</v>
      </c>
      <c r="BG67" s="33">
        <f t="shared" ca="1" si="215"/>
        <v>0</v>
      </c>
      <c r="BH67" s="33"/>
      <c r="BJ67" s="148" t="str">
        <f t="shared" ca="1" si="154"/>
        <v/>
      </c>
      <c r="BL67" s="30"/>
      <c r="BN67" s="29" t="str">
        <f t="shared" ca="1" si="155"/>
        <v/>
      </c>
      <c r="BO67" s="29" t="str">
        <f t="shared" ca="1" si="156"/>
        <v/>
      </c>
      <c r="BP67" s="29" t="str">
        <f t="shared" ca="1" si="157"/>
        <v/>
      </c>
      <c r="BQ67" s="29" t="str">
        <f t="shared" ca="1" si="158"/>
        <v/>
      </c>
      <c r="BR67" s="29" t="str">
        <f t="shared" ca="1" si="159"/>
        <v/>
      </c>
      <c r="BS67" s="29" t="str">
        <f t="shared" ca="1" si="160"/>
        <v/>
      </c>
      <c r="BT67" s="29" t="str">
        <f t="shared" ca="1" si="161"/>
        <v/>
      </c>
      <c r="BU67" s="29" t="str">
        <f t="shared" ca="1" si="162"/>
        <v/>
      </c>
      <c r="BV67" s="29" t="str">
        <f t="shared" ca="1" si="163"/>
        <v/>
      </c>
      <c r="BW67" s="29" t="str">
        <f t="shared" ca="1" si="164"/>
        <v/>
      </c>
      <c r="BX67" s="29" t="str">
        <f t="shared" ca="1" si="165"/>
        <v/>
      </c>
      <c r="BY67" s="29" t="str">
        <f t="shared" ca="1" si="166"/>
        <v/>
      </c>
      <c r="BZ67" s="29" t="str">
        <f t="shared" ca="1" si="167"/>
        <v/>
      </c>
      <c r="CA67" s="29" t="str">
        <f t="shared" ca="1" si="168"/>
        <v/>
      </c>
      <c r="CB67" s="29" t="str">
        <f t="shared" ca="1" si="169"/>
        <v/>
      </c>
      <c r="CC67" s="29" t="str">
        <f t="shared" ca="1" si="170"/>
        <v/>
      </c>
      <c r="CD67" s="29" t="str">
        <f t="shared" ca="1" si="171"/>
        <v/>
      </c>
      <c r="CE67" s="29" t="str">
        <f t="shared" ca="1" si="172"/>
        <v/>
      </c>
      <c r="CF67" s="29" t="str">
        <f t="shared" ca="1" si="173"/>
        <v/>
      </c>
      <c r="CG67" s="29" t="str">
        <f t="shared" ca="1" si="174"/>
        <v/>
      </c>
      <c r="CH67" s="29" t="str">
        <f t="shared" ca="1" si="175"/>
        <v/>
      </c>
      <c r="CI67" s="29" t="str">
        <f t="shared" ca="1" si="176"/>
        <v/>
      </c>
      <c r="CJ67" s="29" t="str">
        <f t="shared" ca="1" si="177"/>
        <v/>
      </c>
      <c r="CK67" s="29" t="str">
        <f t="shared" ca="1" si="178"/>
        <v/>
      </c>
      <c r="CL67" s="29" t="str">
        <f t="shared" ca="1" si="179"/>
        <v/>
      </c>
      <c r="CM67" s="29" t="str">
        <f t="shared" ca="1" si="180"/>
        <v/>
      </c>
      <c r="CN67" s="29" t="str">
        <f t="shared" ca="1" si="181"/>
        <v/>
      </c>
      <c r="CO67" s="29" t="str">
        <f t="shared" ca="1" si="182"/>
        <v/>
      </c>
      <c r="CP67" s="29" t="str">
        <f t="shared" ca="1" si="183"/>
        <v/>
      </c>
      <c r="CQ67" s="29" t="str">
        <f t="shared" ca="1" si="184"/>
        <v/>
      </c>
      <c r="CR67" s="29" t="str">
        <f t="shared" ca="1" si="185"/>
        <v/>
      </c>
      <c r="CS67" s="29" t="str">
        <f t="shared" ca="1" si="186"/>
        <v/>
      </c>
      <c r="CT67" s="29" t="str">
        <f t="shared" ca="1" si="187"/>
        <v/>
      </c>
      <c r="CU67" s="29" t="str">
        <f t="shared" ca="1" si="188"/>
        <v/>
      </c>
      <c r="CV67" s="29" t="str">
        <f t="shared" ca="1" si="189"/>
        <v/>
      </c>
      <c r="CW67" s="29" t="str">
        <f t="shared" ca="1" si="190"/>
        <v/>
      </c>
      <c r="CX67" s="29" t="str">
        <f t="shared" ca="1" si="191"/>
        <v/>
      </c>
      <c r="CY67" s="29" t="str">
        <f t="shared" ca="1" si="192"/>
        <v/>
      </c>
      <c r="CZ67" s="29" t="str">
        <f t="shared" ca="1" si="193"/>
        <v/>
      </c>
      <c r="DA67" s="29" t="str">
        <f t="shared" ca="1" si="194"/>
        <v/>
      </c>
      <c r="DB67" s="29" t="str">
        <f t="shared" ca="1" si="195"/>
        <v/>
      </c>
      <c r="DC67" s="29" t="str">
        <f t="shared" ca="1" si="196"/>
        <v/>
      </c>
      <c r="DD67" s="29" t="str">
        <f t="shared" ca="1" si="197"/>
        <v/>
      </c>
      <c r="DE67" s="29" t="str">
        <f t="shared" ca="1" si="198"/>
        <v/>
      </c>
      <c r="DF67" s="29" t="str">
        <f t="shared" ca="1" si="199"/>
        <v/>
      </c>
      <c r="DG67" s="29" t="str">
        <f t="shared" ca="1" si="200"/>
        <v/>
      </c>
      <c r="DH67" s="29" t="str">
        <f t="shared" ca="1" si="201"/>
        <v/>
      </c>
      <c r="DI67" s="29" t="str">
        <f t="shared" ca="1" si="202"/>
        <v/>
      </c>
      <c r="DJ67" s="29" t="str">
        <f t="shared" ca="1" si="203"/>
        <v/>
      </c>
      <c r="DK67" s="29" t="str">
        <f t="shared" ca="1" si="204"/>
        <v/>
      </c>
      <c r="DL67" s="29" t="str">
        <f t="shared" ca="1" si="205"/>
        <v/>
      </c>
      <c r="DM67" s="29" t="str">
        <f t="shared" ca="1" si="206"/>
        <v/>
      </c>
      <c r="JD67">
        <f t="shared" si="145"/>
        <v>0</v>
      </c>
      <c r="JE67">
        <f t="shared" si="207"/>
        <v>0</v>
      </c>
      <c r="JF67" t="str">
        <f t="shared" ca="1" si="208"/>
        <v/>
      </c>
      <c r="JG67" t="str">
        <f t="shared" ca="1" si="209"/>
        <v/>
      </c>
      <c r="JH67" t="str">
        <f t="shared" ca="1" si="210"/>
        <v/>
      </c>
      <c r="JI67" t="str">
        <f t="shared" ca="1" si="211"/>
        <v/>
      </c>
    </row>
    <row r="68" spans="3:269" x14ac:dyDescent="0.2">
      <c r="C68" s="9">
        <f t="array" aca="1" ref="C68" ca="1">MIN(IF($L$7=0, 0, IF(INDIRECT($L$6)&gt;0, IF(ROW(INDIRECT($L$6))&gt;C67, ROW(INDIRECT($L$6)), MAXR))))</f>
        <v>9999999</v>
      </c>
      <c r="D68" s="9">
        <f t="shared" ca="1" si="85"/>
        <v>0</v>
      </c>
      <c r="E68" s="9">
        <f t="shared" ca="1" si="151"/>
        <v>0</v>
      </c>
      <c r="F68" s="105" t="str">
        <f t="shared" ca="1" si="152"/>
        <v/>
      </c>
      <c r="G68" s="7">
        <f t="shared" ca="1" si="153"/>
        <v>0</v>
      </c>
      <c r="H68" s="33">
        <f t="shared" ca="1" si="217"/>
        <v>0</v>
      </c>
      <c r="I68" s="33">
        <f t="shared" ca="1" si="217"/>
        <v>0</v>
      </c>
      <c r="J68" s="33">
        <f t="shared" ca="1" si="217"/>
        <v>0</v>
      </c>
      <c r="K68" s="33">
        <f t="shared" ca="1" si="217"/>
        <v>0</v>
      </c>
      <c r="L68" s="33">
        <f t="shared" ca="1" si="217"/>
        <v>0</v>
      </c>
      <c r="M68" s="33">
        <f t="shared" ca="1" si="217"/>
        <v>0</v>
      </c>
      <c r="N68" s="33">
        <f t="shared" ca="1" si="217"/>
        <v>0</v>
      </c>
      <c r="O68" s="33">
        <f t="shared" ca="1" si="217"/>
        <v>0</v>
      </c>
      <c r="P68" s="33">
        <f t="shared" ca="1" si="217"/>
        <v>0</v>
      </c>
      <c r="Q68" s="33">
        <f t="shared" ca="1" si="217"/>
        <v>0</v>
      </c>
      <c r="R68" s="33">
        <f t="shared" ca="1" si="216"/>
        <v>0</v>
      </c>
      <c r="S68" s="33">
        <f t="shared" ca="1" si="216"/>
        <v>0</v>
      </c>
      <c r="T68" s="33">
        <f t="shared" ca="1" si="216"/>
        <v>0</v>
      </c>
      <c r="U68" s="33">
        <f t="shared" ca="1" si="216"/>
        <v>0</v>
      </c>
      <c r="V68" s="33">
        <f t="shared" ca="1" si="216"/>
        <v>0</v>
      </c>
      <c r="W68" s="33">
        <f t="shared" ca="1" si="216"/>
        <v>0</v>
      </c>
      <c r="X68" s="33">
        <f t="shared" ca="1" si="216"/>
        <v>0</v>
      </c>
      <c r="Y68" s="33">
        <f t="shared" ca="1" si="213"/>
        <v>0</v>
      </c>
      <c r="Z68" s="33">
        <f t="shared" ca="1" si="213"/>
        <v>0</v>
      </c>
      <c r="AA68" s="33">
        <f t="shared" ca="1" si="213"/>
        <v>0</v>
      </c>
      <c r="AB68" s="33">
        <f t="shared" ca="1" si="213"/>
        <v>0</v>
      </c>
      <c r="AC68" s="33">
        <f t="shared" ca="1" si="213"/>
        <v>0</v>
      </c>
      <c r="AD68" s="33">
        <f t="shared" ca="1" si="213"/>
        <v>0</v>
      </c>
      <c r="AE68" s="33">
        <f t="shared" ca="1" si="213"/>
        <v>0</v>
      </c>
      <c r="AF68" s="33">
        <f t="shared" ca="1" si="213"/>
        <v>0</v>
      </c>
      <c r="AG68" s="33">
        <f t="shared" ca="1" si="213"/>
        <v>0</v>
      </c>
      <c r="AH68" s="33">
        <f t="shared" ca="1" si="213"/>
        <v>0</v>
      </c>
      <c r="AI68" s="33">
        <f t="shared" ca="1" si="219"/>
        <v>0</v>
      </c>
      <c r="AJ68" s="33">
        <f t="shared" ca="1" si="219"/>
        <v>0</v>
      </c>
      <c r="AK68" s="33">
        <f t="shared" ca="1" si="219"/>
        <v>0</v>
      </c>
      <c r="AL68" s="33">
        <f t="shared" ca="1" si="219"/>
        <v>0</v>
      </c>
      <c r="AM68" s="33">
        <f t="shared" ca="1" si="219"/>
        <v>0</v>
      </c>
      <c r="AN68" s="33">
        <f t="shared" ca="1" si="219"/>
        <v>0</v>
      </c>
      <c r="AO68" s="33">
        <f t="shared" ca="1" si="219"/>
        <v>0</v>
      </c>
      <c r="AP68" s="33">
        <f t="shared" ca="1" si="219"/>
        <v>0</v>
      </c>
      <c r="AQ68" s="33">
        <f t="shared" ca="1" si="219"/>
        <v>0</v>
      </c>
      <c r="AR68" s="33">
        <f t="shared" ca="1" si="219"/>
        <v>0</v>
      </c>
      <c r="AS68" s="33">
        <f t="shared" ca="1" si="219"/>
        <v>0</v>
      </c>
      <c r="AT68" s="33">
        <f t="shared" ca="1" si="219"/>
        <v>0</v>
      </c>
      <c r="AU68" s="33">
        <f t="shared" ca="1" si="218"/>
        <v>0</v>
      </c>
      <c r="AV68" s="33">
        <f t="shared" ca="1" si="218"/>
        <v>0</v>
      </c>
      <c r="AW68" s="33">
        <f t="shared" ca="1" si="218"/>
        <v>0</v>
      </c>
      <c r="AX68" s="33">
        <f t="shared" ca="1" si="218"/>
        <v>0</v>
      </c>
      <c r="AY68" s="33">
        <f t="shared" ca="1" si="218"/>
        <v>0</v>
      </c>
      <c r="AZ68" s="33">
        <f t="shared" ca="1" si="218"/>
        <v>0</v>
      </c>
      <c r="BA68" s="33">
        <f t="shared" ca="1" si="218"/>
        <v>0</v>
      </c>
      <c r="BB68" s="33">
        <f t="shared" ca="1" si="218"/>
        <v>0</v>
      </c>
      <c r="BC68" s="33">
        <f t="shared" ca="1" si="218"/>
        <v>0</v>
      </c>
      <c r="BD68" s="33">
        <f t="shared" ca="1" si="218"/>
        <v>0</v>
      </c>
      <c r="BE68" s="33">
        <f t="shared" ca="1" si="218"/>
        <v>0</v>
      </c>
      <c r="BF68" s="33">
        <f t="shared" ca="1" si="215"/>
        <v>0</v>
      </c>
      <c r="BG68" s="33">
        <f t="shared" ca="1" si="215"/>
        <v>0</v>
      </c>
      <c r="BH68" s="33"/>
      <c r="BJ68" s="148" t="str">
        <f t="shared" ca="1" si="154"/>
        <v/>
      </c>
      <c r="BL68" s="30"/>
      <c r="BN68" s="29" t="str">
        <f t="shared" ca="1" si="155"/>
        <v/>
      </c>
      <c r="BO68" s="29" t="str">
        <f t="shared" ca="1" si="156"/>
        <v/>
      </c>
      <c r="BP68" s="29" t="str">
        <f t="shared" ca="1" si="157"/>
        <v/>
      </c>
      <c r="BQ68" s="29" t="str">
        <f t="shared" ca="1" si="158"/>
        <v/>
      </c>
      <c r="BR68" s="29" t="str">
        <f t="shared" ca="1" si="159"/>
        <v/>
      </c>
      <c r="BS68" s="29" t="str">
        <f t="shared" ca="1" si="160"/>
        <v/>
      </c>
      <c r="BT68" s="29" t="str">
        <f t="shared" ca="1" si="161"/>
        <v/>
      </c>
      <c r="BU68" s="29" t="str">
        <f t="shared" ca="1" si="162"/>
        <v/>
      </c>
      <c r="BV68" s="29" t="str">
        <f t="shared" ca="1" si="163"/>
        <v/>
      </c>
      <c r="BW68" s="29" t="str">
        <f t="shared" ca="1" si="164"/>
        <v/>
      </c>
      <c r="BX68" s="29" t="str">
        <f t="shared" ca="1" si="165"/>
        <v/>
      </c>
      <c r="BY68" s="29" t="str">
        <f t="shared" ca="1" si="166"/>
        <v/>
      </c>
      <c r="BZ68" s="29" t="str">
        <f t="shared" ca="1" si="167"/>
        <v/>
      </c>
      <c r="CA68" s="29" t="str">
        <f t="shared" ca="1" si="168"/>
        <v/>
      </c>
      <c r="CB68" s="29" t="str">
        <f t="shared" ca="1" si="169"/>
        <v/>
      </c>
      <c r="CC68" s="29" t="str">
        <f t="shared" ca="1" si="170"/>
        <v/>
      </c>
      <c r="CD68" s="29" t="str">
        <f t="shared" ca="1" si="171"/>
        <v/>
      </c>
      <c r="CE68" s="29" t="str">
        <f t="shared" ca="1" si="172"/>
        <v/>
      </c>
      <c r="CF68" s="29" t="str">
        <f t="shared" ca="1" si="173"/>
        <v/>
      </c>
      <c r="CG68" s="29" t="str">
        <f t="shared" ca="1" si="174"/>
        <v/>
      </c>
      <c r="CH68" s="29" t="str">
        <f t="shared" ca="1" si="175"/>
        <v/>
      </c>
      <c r="CI68" s="29" t="str">
        <f t="shared" ca="1" si="176"/>
        <v/>
      </c>
      <c r="CJ68" s="29" t="str">
        <f t="shared" ca="1" si="177"/>
        <v/>
      </c>
      <c r="CK68" s="29" t="str">
        <f t="shared" ca="1" si="178"/>
        <v/>
      </c>
      <c r="CL68" s="29" t="str">
        <f t="shared" ca="1" si="179"/>
        <v/>
      </c>
      <c r="CM68" s="29" t="str">
        <f t="shared" ca="1" si="180"/>
        <v/>
      </c>
      <c r="CN68" s="29" t="str">
        <f t="shared" ca="1" si="181"/>
        <v/>
      </c>
      <c r="CO68" s="29" t="str">
        <f t="shared" ca="1" si="182"/>
        <v/>
      </c>
      <c r="CP68" s="29" t="str">
        <f t="shared" ca="1" si="183"/>
        <v/>
      </c>
      <c r="CQ68" s="29" t="str">
        <f t="shared" ca="1" si="184"/>
        <v/>
      </c>
      <c r="CR68" s="29" t="str">
        <f t="shared" ca="1" si="185"/>
        <v/>
      </c>
      <c r="CS68" s="29" t="str">
        <f t="shared" ca="1" si="186"/>
        <v/>
      </c>
      <c r="CT68" s="29" t="str">
        <f t="shared" ca="1" si="187"/>
        <v/>
      </c>
      <c r="CU68" s="29" t="str">
        <f t="shared" ca="1" si="188"/>
        <v/>
      </c>
      <c r="CV68" s="29" t="str">
        <f t="shared" ca="1" si="189"/>
        <v/>
      </c>
      <c r="CW68" s="29" t="str">
        <f t="shared" ca="1" si="190"/>
        <v/>
      </c>
      <c r="CX68" s="29" t="str">
        <f t="shared" ca="1" si="191"/>
        <v/>
      </c>
      <c r="CY68" s="29" t="str">
        <f t="shared" ca="1" si="192"/>
        <v/>
      </c>
      <c r="CZ68" s="29" t="str">
        <f t="shared" ca="1" si="193"/>
        <v/>
      </c>
      <c r="DA68" s="29" t="str">
        <f t="shared" ca="1" si="194"/>
        <v/>
      </c>
      <c r="DB68" s="29" t="str">
        <f t="shared" ca="1" si="195"/>
        <v/>
      </c>
      <c r="DC68" s="29" t="str">
        <f t="shared" ca="1" si="196"/>
        <v/>
      </c>
      <c r="DD68" s="29" t="str">
        <f t="shared" ca="1" si="197"/>
        <v/>
      </c>
      <c r="DE68" s="29" t="str">
        <f t="shared" ca="1" si="198"/>
        <v/>
      </c>
      <c r="DF68" s="29" t="str">
        <f t="shared" ca="1" si="199"/>
        <v/>
      </c>
      <c r="DG68" s="29" t="str">
        <f t="shared" ca="1" si="200"/>
        <v/>
      </c>
      <c r="DH68" s="29" t="str">
        <f t="shared" ca="1" si="201"/>
        <v/>
      </c>
      <c r="DI68" s="29" t="str">
        <f t="shared" ca="1" si="202"/>
        <v/>
      </c>
      <c r="DJ68" s="29" t="str">
        <f t="shared" ca="1" si="203"/>
        <v/>
      </c>
      <c r="DK68" s="29" t="str">
        <f t="shared" ca="1" si="204"/>
        <v/>
      </c>
      <c r="DL68" s="29" t="str">
        <f t="shared" ca="1" si="205"/>
        <v/>
      </c>
      <c r="DM68" s="29" t="str">
        <f t="shared" ca="1" si="206"/>
        <v/>
      </c>
      <c r="JD68">
        <f t="shared" si="145"/>
        <v>0</v>
      </c>
      <c r="JE68">
        <f t="shared" si="207"/>
        <v>0</v>
      </c>
      <c r="JF68" t="str">
        <f t="shared" ca="1" si="208"/>
        <v/>
      </c>
      <c r="JG68" t="str">
        <f t="shared" ca="1" si="209"/>
        <v/>
      </c>
      <c r="JH68" t="str">
        <f t="shared" ca="1" si="210"/>
        <v/>
      </c>
      <c r="JI68" t="str">
        <f t="shared" ca="1" si="211"/>
        <v/>
      </c>
    </row>
    <row r="69" spans="3:269" x14ac:dyDescent="0.2">
      <c r="C69" s="9">
        <f t="array" aca="1" ref="C69" ca="1">MIN(IF($L$7=0, 0, IF(INDIRECT($L$6)&gt;0, IF(ROW(INDIRECT($L$6))&gt;C68, ROW(INDIRECT($L$6)), MAXR))))</f>
        <v>9999999</v>
      </c>
      <c r="D69" s="9">
        <f t="shared" ca="1" si="85"/>
        <v>0</v>
      </c>
      <c r="E69" s="9">
        <f t="shared" ca="1" si="151"/>
        <v>0</v>
      </c>
      <c r="F69" s="105" t="str">
        <f t="shared" ca="1" si="152"/>
        <v/>
      </c>
      <c r="G69" s="7">
        <f t="shared" ca="1" si="153"/>
        <v>0</v>
      </c>
      <c r="H69" s="33">
        <f t="shared" ca="1" si="217"/>
        <v>0</v>
      </c>
      <c r="I69" s="33">
        <f t="shared" ca="1" si="217"/>
        <v>0</v>
      </c>
      <c r="J69" s="33">
        <f t="shared" ca="1" si="217"/>
        <v>0</v>
      </c>
      <c r="K69" s="33">
        <f t="shared" ca="1" si="217"/>
        <v>0</v>
      </c>
      <c r="L69" s="33">
        <f t="shared" ca="1" si="217"/>
        <v>0</v>
      </c>
      <c r="M69" s="33">
        <f t="shared" ca="1" si="217"/>
        <v>0</v>
      </c>
      <c r="N69" s="33">
        <f t="shared" ca="1" si="217"/>
        <v>0</v>
      </c>
      <c r="O69" s="33">
        <f t="shared" ca="1" si="217"/>
        <v>0</v>
      </c>
      <c r="P69" s="33">
        <f t="shared" ca="1" si="217"/>
        <v>0</v>
      </c>
      <c r="Q69" s="33">
        <f t="shared" ca="1" si="217"/>
        <v>0</v>
      </c>
      <c r="R69" s="33">
        <f t="shared" ca="1" si="216"/>
        <v>0</v>
      </c>
      <c r="S69" s="33">
        <f t="shared" ca="1" si="216"/>
        <v>0</v>
      </c>
      <c r="T69" s="33">
        <f t="shared" ca="1" si="216"/>
        <v>0</v>
      </c>
      <c r="U69" s="33">
        <f t="shared" ca="1" si="216"/>
        <v>0</v>
      </c>
      <c r="V69" s="33">
        <f t="shared" ca="1" si="216"/>
        <v>0</v>
      </c>
      <c r="W69" s="33">
        <f t="shared" ca="1" si="216"/>
        <v>0</v>
      </c>
      <c r="X69" s="33">
        <f t="shared" ca="1" si="216"/>
        <v>0</v>
      </c>
      <c r="Y69" s="33">
        <f t="shared" ca="1" si="213"/>
        <v>0</v>
      </c>
      <c r="Z69" s="33">
        <f t="shared" ca="1" si="213"/>
        <v>0</v>
      </c>
      <c r="AA69" s="33">
        <f t="shared" ca="1" si="213"/>
        <v>0</v>
      </c>
      <c r="AB69" s="33">
        <f t="shared" ca="1" si="213"/>
        <v>0</v>
      </c>
      <c r="AC69" s="33">
        <f t="shared" ca="1" si="213"/>
        <v>0</v>
      </c>
      <c r="AD69" s="33">
        <f t="shared" ref="AD69:AS85" ca="1" si="220">IF(OR($C69=MAXR, $C69=0, AD$24=0, AD$19=0), 0, IF(LEN(INDIRECT($F$9&amp;AD$20&amp;$C69))=0, NULL,  INDIRECT($F$9&amp;AD$20&amp;$C69)))</f>
        <v>0</v>
      </c>
      <c r="AE69" s="33">
        <f t="shared" ca="1" si="220"/>
        <v>0</v>
      </c>
      <c r="AF69" s="33">
        <f t="shared" ca="1" si="220"/>
        <v>0</v>
      </c>
      <c r="AG69" s="33">
        <f t="shared" ca="1" si="220"/>
        <v>0</v>
      </c>
      <c r="AH69" s="33">
        <f t="shared" ca="1" si="220"/>
        <v>0</v>
      </c>
      <c r="AI69" s="33">
        <f t="shared" ca="1" si="220"/>
        <v>0</v>
      </c>
      <c r="AJ69" s="33">
        <f t="shared" ca="1" si="220"/>
        <v>0</v>
      </c>
      <c r="AK69" s="33">
        <f t="shared" ca="1" si="220"/>
        <v>0</v>
      </c>
      <c r="AL69" s="33">
        <f t="shared" ca="1" si="220"/>
        <v>0</v>
      </c>
      <c r="AM69" s="33">
        <f t="shared" ca="1" si="220"/>
        <v>0</v>
      </c>
      <c r="AN69" s="33">
        <f t="shared" ca="1" si="220"/>
        <v>0</v>
      </c>
      <c r="AO69" s="33">
        <f t="shared" ca="1" si="220"/>
        <v>0</v>
      </c>
      <c r="AP69" s="33">
        <f t="shared" ca="1" si="220"/>
        <v>0</v>
      </c>
      <c r="AQ69" s="33">
        <f t="shared" ca="1" si="220"/>
        <v>0</v>
      </c>
      <c r="AR69" s="33">
        <f t="shared" ca="1" si="220"/>
        <v>0</v>
      </c>
      <c r="AS69" s="33">
        <f t="shared" ca="1" si="220"/>
        <v>0</v>
      </c>
      <c r="AT69" s="33">
        <f t="shared" ca="1" si="219"/>
        <v>0</v>
      </c>
      <c r="AU69" s="33">
        <f t="shared" ca="1" si="218"/>
        <v>0</v>
      </c>
      <c r="AV69" s="33">
        <f t="shared" ca="1" si="218"/>
        <v>0</v>
      </c>
      <c r="AW69" s="33">
        <f t="shared" ca="1" si="218"/>
        <v>0</v>
      </c>
      <c r="AX69" s="33">
        <f t="shared" ca="1" si="218"/>
        <v>0</v>
      </c>
      <c r="AY69" s="33">
        <f t="shared" ca="1" si="218"/>
        <v>0</v>
      </c>
      <c r="AZ69" s="33">
        <f t="shared" ca="1" si="218"/>
        <v>0</v>
      </c>
      <c r="BA69" s="33">
        <f t="shared" ca="1" si="218"/>
        <v>0</v>
      </c>
      <c r="BB69" s="33">
        <f t="shared" ca="1" si="218"/>
        <v>0</v>
      </c>
      <c r="BC69" s="33">
        <f t="shared" ca="1" si="218"/>
        <v>0</v>
      </c>
      <c r="BD69" s="33">
        <f t="shared" ca="1" si="218"/>
        <v>0</v>
      </c>
      <c r="BE69" s="33">
        <f t="shared" ca="1" si="218"/>
        <v>0</v>
      </c>
      <c r="BF69" s="33">
        <f t="shared" ca="1" si="215"/>
        <v>0</v>
      </c>
      <c r="BG69" s="33">
        <f t="shared" ca="1" si="215"/>
        <v>0</v>
      </c>
      <c r="BH69" s="33"/>
      <c r="BJ69" s="148" t="str">
        <f t="shared" ca="1" si="154"/>
        <v/>
      </c>
      <c r="BL69" s="30"/>
      <c r="BN69" s="29" t="str">
        <f t="shared" ca="1" si="155"/>
        <v/>
      </c>
      <c r="BO69" s="29" t="str">
        <f t="shared" ca="1" si="156"/>
        <v/>
      </c>
      <c r="BP69" s="29" t="str">
        <f t="shared" ca="1" si="157"/>
        <v/>
      </c>
      <c r="BQ69" s="29" t="str">
        <f t="shared" ca="1" si="158"/>
        <v/>
      </c>
      <c r="BR69" s="29" t="str">
        <f t="shared" ca="1" si="159"/>
        <v/>
      </c>
      <c r="BS69" s="29" t="str">
        <f t="shared" ca="1" si="160"/>
        <v/>
      </c>
      <c r="BT69" s="29" t="str">
        <f t="shared" ca="1" si="161"/>
        <v/>
      </c>
      <c r="BU69" s="29" t="str">
        <f t="shared" ca="1" si="162"/>
        <v/>
      </c>
      <c r="BV69" s="29" t="str">
        <f t="shared" ca="1" si="163"/>
        <v/>
      </c>
      <c r="BW69" s="29" t="str">
        <f t="shared" ca="1" si="164"/>
        <v/>
      </c>
      <c r="BX69" s="29" t="str">
        <f t="shared" ca="1" si="165"/>
        <v/>
      </c>
      <c r="BY69" s="29" t="str">
        <f t="shared" ca="1" si="166"/>
        <v/>
      </c>
      <c r="BZ69" s="29" t="str">
        <f t="shared" ca="1" si="167"/>
        <v/>
      </c>
      <c r="CA69" s="29" t="str">
        <f t="shared" ca="1" si="168"/>
        <v/>
      </c>
      <c r="CB69" s="29" t="str">
        <f t="shared" ca="1" si="169"/>
        <v/>
      </c>
      <c r="CC69" s="29" t="str">
        <f t="shared" ca="1" si="170"/>
        <v/>
      </c>
      <c r="CD69" s="29" t="str">
        <f t="shared" ca="1" si="171"/>
        <v/>
      </c>
      <c r="CE69" s="29" t="str">
        <f t="shared" ca="1" si="172"/>
        <v/>
      </c>
      <c r="CF69" s="29" t="str">
        <f t="shared" ca="1" si="173"/>
        <v/>
      </c>
      <c r="CG69" s="29" t="str">
        <f t="shared" ca="1" si="174"/>
        <v/>
      </c>
      <c r="CH69" s="29" t="str">
        <f t="shared" ca="1" si="175"/>
        <v/>
      </c>
      <c r="CI69" s="29" t="str">
        <f t="shared" ca="1" si="176"/>
        <v/>
      </c>
      <c r="CJ69" s="29" t="str">
        <f t="shared" ca="1" si="177"/>
        <v/>
      </c>
      <c r="CK69" s="29" t="str">
        <f t="shared" ca="1" si="178"/>
        <v/>
      </c>
      <c r="CL69" s="29" t="str">
        <f t="shared" ca="1" si="179"/>
        <v/>
      </c>
      <c r="CM69" s="29" t="str">
        <f t="shared" ca="1" si="180"/>
        <v/>
      </c>
      <c r="CN69" s="29" t="str">
        <f t="shared" ca="1" si="181"/>
        <v/>
      </c>
      <c r="CO69" s="29" t="str">
        <f t="shared" ca="1" si="182"/>
        <v/>
      </c>
      <c r="CP69" s="29" t="str">
        <f t="shared" ca="1" si="183"/>
        <v/>
      </c>
      <c r="CQ69" s="29" t="str">
        <f t="shared" ca="1" si="184"/>
        <v/>
      </c>
      <c r="CR69" s="29" t="str">
        <f t="shared" ca="1" si="185"/>
        <v/>
      </c>
      <c r="CS69" s="29" t="str">
        <f t="shared" ca="1" si="186"/>
        <v/>
      </c>
      <c r="CT69" s="29" t="str">
        <f t="shared" ca="1" si="187"/>
        <v/>
      </c>
      <c r="CU69" s="29" t="str">
        <f t="shared" ca="1" si="188"/>
        <v/>
      </c>
      <c r="CV69" s="29" t="str">
        <f t="shared" ca="1" si="189"/>
        <v/>
      </c>
      <c r="CW69" s="29" t="str">
        <f t="shared" ca="1" si="190"/>
        <v/>
      </c>
      <c r="CX69" s="29" t="str">
        <f t="shared" ca="1" si="191"/>
        <v/>
      </c>
      <c r="CY69" s="29" t="str">
        <f t="shared" ca="1" si="192"/>
        <v/>
      </c>
      <c r="CZ69" s="29" t="str">
        <f t="shared" ca="1" si="193"/>
        <v/>
      </c>
      <c r="DA69" s="29" t="str">
        <f t="shared" ca="1" si="194"/>
        <v/>
      </c>
      <c r="DB69" s="29" t="str">
        <f t="shared" ca="1" si="195"/>
        <v/>
      </c>
      <c r="DC69" s="29" t="str">
        <f t="shared" ca="1" si="196"/>
        <v/>
      </c>
      <c r="DD69" s="29" t="str">
        <f t="shared" ca="1" si="197"/>
        <v/>
      </c>
      <c r="DE69" s="29" t="str">
        <f t="shared" ca="1" si="198"/>
        <v/>
      </c>
      <c r="DF69" s="29" t="str">
        <f t="shared" ca="1" si="199"/>
        <v/>
      </c>
      <c r="DG69" s="29" t="str">
        <f t="shared" ca="1" si="200"/>
        <v/>
      </c>
      <c r="DH69" s="29" t="str">
        <f t="shared" ca="1" si="201"/>
        <v/>
      </c>
      <c r="DI69" s="29" t="str">
        <f t="shared" ca="1" si="202"/>
        <v/>
      </c>
      <c r="DJ69" s="29" t="str">
        <f t="shared" ca="1" si="203"/>
        <v/>
      </c>
      <c r="DK69" s="29" t="str">
        <f t="shared" ca="1" si="204"/>
        <v/>
      </c>
      <c r="DL69" s="29" t="str">
        <f t="shared" ca="1" si="205"/>
        <v/>
      </c>
      <c r="DM69" s="29" t="str">
        <f t="shared" ca="1" si="206"/>
        <v/>
      </c>
      <c r="JD69">
        <f t="shared" si="145"/>
        <v>0</v>
      </c>
      <c r="JE69">
        <f t="shared" si="207"/>
        <v>0</v>
      </c>
      <c r="JF69" t="str">
        <f t="shared" ca="1" si="208"/>
        <v/>
      </c>
      <c r="JG69" t="str">
        <f t="shared" ca="1" si="209"/>
        <v/>
      </c>
      <c r="JH69" t="str">
        <f t="shared" ca="1" si="210"/>
        <v/>
      </c>
      <c r="JI69" t="str">
        <f t="shared" ca="1" si="211"/>
        <v/>
      </c>
    </row>
    <row r="70" spans="3:269" x14ac:dyDescent="0.2">
      <c r="C70" s="9">
        <f t="array" aca="1" ref="C70" ca="1">MIN(IF($L$7=0, 0, IF(INDIRECT($L$6)&gt;0, IF(ROW(INDIRECT($L$6))&gt;C69, ROW(INDIRECT($L$6)), MAXR))))</f>
        <v>9999999</v>
      </c>
      <c r="D70" s="9">
        <f t="shared" ca="1" si="85"/>
        <v>0</v>
      </c>
      <c r="E70" s="9">
        <f t="shared" ca="1" si="151"/>
        <v>0</v>
      </c>
      <c r="F70" s="105" t="str">
        <f t="shared" ca="1" si="152"/>
        <v/>
      </c>
      <c r="G70" s="7">
        <f t="shared" ca="1" si="153"/>
        <v>0</v>
      </c>
      <c r="H70" s="33">
        <f t="shared" ca="1" si="217"/>
        <v>0</v>
      </c>
      <c r="I70" s="33">
        <f t="shared" ca="1" si="217"/>
        <v>0</v>
      </c>
      <c r="J70" s="33">
        <f t="shared" ca="1" si="217"/>
        <v>0</v>
      </c>
      <c r="K70" s="33">
        <f t="shared" ca="1" si="217"/>
        <v>0</v>
      </c>
      <c r="L70" s="33">
        <f t="shared" ca="1" si="217"/>
        <v>0</v>
      </c>
      <c r="M70" s="33">
        <f t="shared" ca="1" si="217"/>
        <v>0</v>
      </c>
      <c r="N70" s="33">
        <f t="shared" ca="1" si="217"/>
        <v>0</v>
      </c>
      <c r="O70" s="33">
        <f t="shared" ca="1" si="217"/>
        <v>0</v>
      </c>
      <c r="P70" s="33">
        <f t="shared" ca="1" si="217"/>
        <v>0</v>
      </c>
      <c r="Q70" s="33">
        <f t="shared" ca="1" si="217"/>
        <v>0</v>
      </c>
      <c r="R70" s="33">
        <f t="shared" ca="1" si="216"/>
        <v>0</v>
      </c>
      <c r="S70" s="33">
        <f t="shared" ca="1" si="216"/>
        <v>0</v>
      </c>
      <c r="T70" s="33">
        <f t="shared" ca="1" si="216"/>
        <v>0</v>
      </c>
      <c r="U70" s="33">
        <f t="shared" ca="1" si="216"/>
        <v>0</v>
      </c>
      <c r="V70" s="33">
        <f t="shared" ca="1" si="216"/>
        <v>0</v>
      </c>
      <c r="W70" s="33">
        <f t="shared" ca="1" si="216"/>
        <v>0</v>
      </c>
      <c r="X70" s="33">
        <f t="shared" ca="1" si="216"/>
        <v>0</v>
      </c>
      <c r="Y70" s="33">
        <f t="shared" ref="Y70:AE84" ca="1" si="221">IF(OR($C70=MAXR, $C70=0, Y$24=0, Y$19=0), 0, IF(LEN(INDIRECT($F$9&amp;Y$20&amp;$C70))=0, NULL,  INDIRECT($F$9&amp;Y$20&amp;$C70)))</f>
        <v>0</v>
      </c>
      <c r="Z70" s="33">
        <f t="shared" ca="1" si="221"/>
        <v>0</v>
      </c>
      <c r="AA70" s="33">
        <f t="shared" ca="1" si="221"/>
        <v>0</v>
      </c>
      <c r="AB70" s="33">
        <f t="shared" ca="1" si="221"/>
        <v>0</v>
      </c>
      <c r="AC70" s="33">
        <f t="shared" ca="1" si="221"/>
        <v>0</v>
      </c>
      <c r="AD70" s="33">
        <f t="shared" ca="1" si="221"/>
        <v>0</v>
      </c>
      <c r="AE70" s="33">
        <f t="shared" ca="1" si="221"/>
        <v>0</v>
      </c>
      <c r="AF70" s="33">
        <f t="shared" ca="1" si="220"/>
        <v>0</v>
      </c>
      <c r="AG70" s="33">
        <f t="shared" ca="1" si="220"/>
        <v>0</v>
      </c>
      <c r="AH70" s="33">
        <f t="shared" ca="1" si="220"/>
        <v>0</v>
      </c>
      <c r="AI70" s="33">
        <f t="shared" ca="1" si="220"/>
        <v>0</v>
      </c>
      <c r="AJ70" s="33">
        <f t="shared" ca="1" si="220"/>
        <v>0</v>
      </c>
      <c r="AK70" s="33">
        <f t="shared" ca="1" si="220"/>
        <v>0</v>
      </c>
      <c r="AL70" s="33">
        <f t="shared" ca="1" si="220"/>
        <v>0</v>
      </c>
      <c r="AM70" s="33">
        <f t="shared" ca="1" si="220"/>
        <v>0</v>
      </c>
      <c r="AN70" s="33">
        <f t="shared" ca="1" si="220"/>
        <v>0</v>
      </c>
      <c r="AO70" s="33">
        <f t="shared" ca="1" si="220"/>
        <v>0</v>
      </c>
      <c r="AP70" s="33">
        <f t="shared" ca="1" si="220"/>
        <v>0</v>
      </c>
      <c r="AQ70" s="33">
        <f t="shared" ca="1" si="220"/>
        <v>0</v>
      </c>
      <c r="AR70" s="33">
        <f t="shared" ca="1" si="220"/>
        <v>0</v>
      </c>
      <c r="AS70" s="33">
        <f t="shared" ca="1" si="220"/>
        <v>0</v>
      </c>
      <c r="AT70" s="33">
        <f t="shared" ca="1" si="219"/>
        <v>0</v>
      </c>
      <c r="AU70" s="33">
        <f t="shared" ca="1" si="218"/>
        <v>0</v>
      </c>
      <c r="AV70" s="33">
        <f t="shared" ca="1" si="218"/>
        <v>0</v>
      </c>
      <c r="AW70" s="33">
        <f t="shared" ca="1" si="218"/>
        <v>0</v>
      </c>
      <c r="AX70" s="33">
        <f t="shared" ca="1" si="218"/>
        <v>0</v>
      </c>
      <c r="AY70" s="33">
        <f t="shared" ca="1" si="218"/>
        <v>0</v>
      </c>
      <c r="AZ70" s="33">
        <f t="shared" ca="1" si="218"/>
        <v>0</v>
      </c>
      <c r="BA70" s="33">
        <f t="shared" ca="1" si="218"/>
        <v>0</v>
      </c>
      <c r="BB70" s="33">
        <f t="shared" ca="1" si="218"/>
        <v>0</v>
      </c>
      <c r="BC70" s="33">
        <f t="shared" ca="1" si="218"/>
        <v>0</v>
      </c>
      <c r="BD70" s="33">
        <f t="shared" ca="1" si="218"/>
        <v>0</v>
      </c>
      <c r="BE70" s="33">
        <f t="shared" ca="1" si="218"/>
        <v>0</v>
      </c>
      <c r="BF70" s="33">
        <f t="shared" ca="1" si="215"/>
        <v>0</v>
      </c>
      <c r="BG70" s="33">
        <f t="shared" ca="1" si="215"/>
        <v>0</v>
      </c>
      <c r="BH70" s="33"/>
      <c r="BJ70" s="148" t="str">
        <f t="shared" ca="1" si="154"/>
        <v/>
      </c>
      <c r="BL70" s="30"/>
      <c r="BN70" s="29" t="str">
        <f t="shared" ca="1" si="155"/>
        <v/>
      </c>
      <c r="BO70" s="29" t="str">
        <f t="shared" ca="1" si="156"/>
        <v/>
      </c>
      <c r="BP70" s="29" t="str">
        <f t="shared" ca="1" si="157"/>
        <v/>
      </c>
      <c r="BQ70" s="29" t="str">
        <f t="shared" ca="1" si="158"/>
        <v/>
      </c>
      <c r="BR70" s="29" t="str">
        <f t="shared" ca="1" si="159"/>
        <v/>
      </c>
      <c r="BS70" s="29" t="str">
        <f t="shared" ca="1" si="160"/>
        <v/>
      </c>
      <c r="BT70" s="29" t="str">
        <f t="shared" ca="1" si="161"/>
        <v/>
      </c>
      <c r="BU70" s="29" t="str">
        <f t="shared" ca="1" si="162"/>
        <v/>
      </c>
      <c r="BV70" s="29" t="str">
        <f t="shared" ca="1" si="163"/>
        <v/>
      </c>
      <c r="BW70" s="29" t="str">
        <f t="shared" ca="1" si="164"/>
        <v/>
      </c>
      <c r="BX70" s="29" t="str">
        <f t="shared" ca="1" si="165"/>
        <v/>
      </c>
      <c r="BY70" s="29" t="str">
        <f t="shared" ca="1" si="166"/>
        <v/>
      </c>
      <c r="BZ70" s="29" t="str">
        <f t="shared" ca="1" si="167"/>
        <v/>
      </c>
      <c r="CA70" s="29" t="str">
        <f t="shared" ca="1" si="168"/>
        <v/>
      </c>
      <c r="CB70" s="29" t="str">
        <f t="shared" ca="1" si="169"/>
        <v/>
      </c>
      <c r="CC70" s="29" t="str">
        <f t="shared" ca="1" si="170"/>
        <v/>
      </c>
      <c r="CD70" s="29" t="str">
        <f t="shared" ca="1" si="171"/>
        <v/>
      </c>
      <c r="CE70" s="29" t="str">
        <f t="shared" ca="1" si="172"/>
        <v/>
      </c>
      <c r="CF70" s="29" t="str">
        <f t="shared" ca="1" si="173"/>
        <v/>
      </c>
      <c r="CG70" s="29" t="str">
        <f t="shared" ca="1" si="174"/>
        <v/>
      </c>
      <c r="CH70" s="29" t="str">
        <f t="shared" ca="1" si="175"/>
        <v/>
      </c>
      <c r="CI70" s="29" t="str">
        <f t="shared" ca="1" si="176"/>
        <v/>
      </c>
      <c r="CJ70" s="29" t="str">
        <f t="shared" ca="1" si="177"/>
        <v/>
      </c>
      <c r="CK70" s="29" t="str">
        <f t="shared" ca="1" si="178"/>
        <v/>
      </c>
      <c r="CL70" s="29" t="str">
        <f t="shared" ca="1" si="179"/>
        <v/>
      </c>
      <c r="CM70" s="29" t="str">
        <f t="shared" ca="1" si="180"/>
        <v/>
      </c>
      <c r="CN70" s="29" t="str">
        <f t="shared" ca="1" si="181"/>
        <v/>
      </c>
      <c r="CO70" s="29" t="str">
        <f t="shared" ca="1" si="182"/>
        <v/>
      </c>
      <c r="CP70" s="29" t="str">
        <f t="shared" ca="1" si="183"/>
        <v/>
      </c>
      <c r="CQ70" s="29" t="str">
        <f t="shared" ca="1" si="184"/>
        <v/>
      </c>
      <c r="CR70" s="29" t="str">
        <f t="shared" ca="1" si="185"/>
        <v/>
      </c>
      <c r="CS70" s="29" t="str">
        <f t="shared" ca="1" si="186"/>
        <v/>
      </c>
      <c r="CT70" s="29" t="str">
        <f t="shared" ca="1" si="187"/>
        <v/>
      </c>
      <c r="CU70" s="29" t="str">
        <f t="shared" ca="1" si="188"/>
        <v/>
      </c>
      <c r="CV70" s="29" t="str">
        <f t="shared" ca="1" si="189"/>
        <v/>
      </c>
      <c r="CW70" s="29" t="str">
        <f t="shared" ca="1" si="190"/>
        <v/>
      </c>
      <c r="CX70" s="29" t="str">
        <f t="shared" ca="1" si="191"/>
        <v/>
      </c>
      <c r="CY70" s="29" t="str">
        <f t="shared" ca="1" si="192"/>
        <v/>
      </c>
      <c r="CZ70" s="29" t="str">
        <f t="shared" ca="1" si="193"/>
        <v/>
      </c>
      <c r="DA70" s="29" t="str">
        <f t="shared" ca="1" si="194"/>
        <v/>
      </c>
      <c r="DB70" s="29" t="str">
        <f t="shared" ca="1" si="195"/>
        <v/>
      </c>
      <c r="DC70" s="29" t="str">
        <f t="shared" ca="1" si="196"/>
        <v/>
      </c>
      <c r="DD70" s="29" t="str">
        <f t="shared" ca="1" si="197"/>
        <v/>
      </c>
      <c r="DE70" s="29" t="str">
        <f t="shared" ca="1" si="198"/>
        <v/>
      </c>
      <c r="DF70" s="29" t="str">
        <f t="shared" ca="1" si="199"/>
        <v/>
      </c>
      <c r="DG70" s="29" t="str">
        <f t="shared" ca="1" si="200"/>
        <v/>
      </c>
      <c r="DH70" s="29" t="str">
        <f t="shared" ca="1" si="201"/>
        <v/>
      </c>
      <c r="DI70" s="29" t="str">
        <f t="shared" ca="1" si="202"/>
        <v/>
      </c>
      <c r="DJ70" s="29" t="str">
        <f t="shared" ca="1" si="203"/>
        <v/>
      </c>
      <c r="DK70" s="29" t="str">
        <f t="shared" ca="1" si="204"/>
        <v/>
      </c>
      <c r="DL70" s="29" t="str">
        <f t="shared" ca="1" si="205"/>
        <v/>
      </c>
      <c r="DM70" s="29" t="str">
        <f t="shared" ca="1" si="206"/>
        <v/>
      </c>
      <c r="JD70">
        <f t="shared" si="145"/>
        <v>0</v>
      </c>
      <c r="JE70">
        <f t="shared" si="207"/>
        <v>0</v>
      </c>
      <c r="JF70" t="str">
        <f t="shared" ca="1" si="208"/>
        <v/>
      </c>
      <c r="JG70" t="str">
        <f t="shared" ca="1" si="209"/>
        <v/>
      </c>
      <c r="JH70" t="str">
        <f t="shared" ca="1" si="210"/>
        <v/>
      </c>
      <c r="JI70" t="str">
        <f t="shared" ca="1" si="211"/>
        <v/>
      </c>
    </row>
    <row r="71" spans="3:269" x14ac:dyDescent="0.2">
      <c r="C71" s="9">
        <f t="array" aca="1" ref="C71" ca="1">MIN(IF($L$7=0, 0, IF(INDIRECT($L$6)&gt;0, IF(ROW(INDIRECT($L$6))&gt;C70, ROW(INDIRECT($L$6)), MAXR))))</f>
        <v>9999999</v>
      </c>
      <c r="D71" s="9">
        <f t="shared" ca="1" si="85"/>
        <v>0</v>
      </c>
      <c r="E71" s="9">
        <f t="shared" ca="1" si="151"/>
        <v>0</v>
      </c>
      <c r="F71" s="105" t="str">
        <f t="shared" ca="1" si="152"/>
        <v/>
      </c>
      <c r="G71" s="7">
        <f t="shared" ca="1" si="153"/>
        <v>0</v>
      </c>
      <c r="H71" s="33">
        <f t="shared" ca="1" si="217"/>
        <v>0</v>
      </c>
      <c r="I71" s="33">
        <f t="shared" ca="1" si="217"/>
        <v>0</v>
      </c>
      <c r="J71" s="33">
        <f t="shared" ca="1" si="217"/>
        <v>0</v>
      </c>
      <c r="K71" s="33">
        <f t="shared" ca="1" si="217"/>
        <v>0</v>
      </c>
      <c r="L71" s="33">
        <f t="shared" ca="1" si="217"/>
        <v>0</v>
      </c>
      <c r="M71" s="33">
        <f t="shared" ca="1" si="217"/>
        <v>0</v>
      </c>
      <c r="N71" s="33">
        <f t="shared" ca="1" si="217"/>
        <v>0</v>
      </c>
      <c r="O71" s="33">
        <f t="shared" ca="1" si="217"/>
        <v>0</v>
      </c>
      <c r="P71" s="33">
        <f t="shared" ca="1" si="217"/>
        <v>0</v>
      </c>
      <c r="Q71" s="33">
        <f t="shared" ca="1" si="217"/>
        <v>0</v>
      </c>
      <c r="R71" s="33">
        <f t="shared" ca="1" si="216"/>
        <v>0</v>
      </c>
      <c r="S71" s="33">
        <f t="shared" ca="1" si="216"/>
        <v>0</v>
      </c>
      <c r="T71" s="33">
        <f t="shared" ca="1" si="216"/>
        <v>0</v>
      </c>
      <c r="U71" s="33">
        <f t="shared" ca="1" si="216"/>
        <v>0</v>
      </c>
      <c r="V71" s="33">
        <f t="shared" ca="1" si="216"/>
        <v>0</v>
      </c>
      <c r="W71" s="33">
        <f t="shared" ca="1" si="216"/>
        <v>0</v>
      </c>
      <c r="X71" s="33">
        <f t="shared" ca="1" si="216"/>
        <v>0</v>
      </c>
      <c r="Y71" s="33">
        <f t="shared" ca="1" si="221"/>
        <v>0</v>
      </c>
      <c r="Z71" s="33">
        <f t="shared" ca="1" si="221"/>
        <v>0</v>
      </c>
      <c r="AA71" s="33">
        <f t="shared" ca="1" si="221"/>
        <v>0</v>
      </c>
      <c r="AB71" s="33">
        <f t="shared" ca="1" si="221"/>
        <v>0</v>
      </c>
      <c r="AC71" s="33">
        <f t="shared" ca="1" si="221"/>
        <v>0</v>
      </c>
      <c r="AD71" s="33">
        <f t="shared" ca="1" si="221"/>
        <v>0</v>
      </c>
      <c r="AE71" s="33">
        <f t="shared" ca="1" si="221"/>
        <v>0</v>
      </c>
      <c r="AF71" s="33">
        <f t="shared" ca="1" si="220"/>
        <v>0</v>
      </c>
      <c r="AG71" s="33">
        <f t="shared" ca="1" si="220"/>
        <v>0</v>
      </c>
      <c r="AH71" s="33">
        <f t="shared" ca="1" si="220"/>
        <v>0</v>
      </c>
      <c r="AI71" s="33">
        <f t="shared" ca="1" si="220"/>
        <v>0</v>
      </c>
      <c r="AJ71" s="33">
        <f t="shared" ca="1" si="220"/>
        <v>0</v>
      </c>
      <c r="AK71" s="33">
        <f t="shared" ca="1" si="220"/>
        <v>0</v>
      </c>
      <c r="AL71" s="33">
        <f t="shared" ca="1" si="220"/>
        <v>0</v>
      </c>
      <c r="AM71" s="33">
        <f t="shared" ca="1" si="220"/>
        <v>0</v>
      </c>
      <c r="AN71" s="33">
        <f t="shared" ca="1" si="220"/>
        <v>0</v>
      </c>
      <c r="AO71" s="33">
        <f t="shared" ca="1" si="220"/>
        <v>0</v>
      </c>
      <c r="AP71" s="33">
        <f t="shared" ca="1" si="220"/>
        <v>0</v>
      </c>
      <c r="AQ71" s="33">
        <f t="shared" ca="1" si="220"/>
        <v>0</v>
      </c>
      <c r="AR71" s="33">
        <f t="shared" ca="1" si="220"/>
        <v>0</v>
      </c>
      <c r="AS71" s="33">
        <f t="shared" ca="1" si="220"/>
        <v>0</v>
      </c>
      <c r="AT71" s="33">
        <f t="shared" ca="1" si="219"/>
        <v>0</v>
      </c>
      <c r="AU71" s="33">
        <f t="shared" ca="1" si="218"/>
        <v>0</v>
      </c>
      <c r="AV71" s="33">
        <f t="shared" ca="1" si="218"/>
        <v>0</v>
      </c>
      <c r="AW71" s="33">
        <f t="shared" ca="1" si="218"/>
        <v>0</v>
      </c>
      <c r="AX71" s="33">
        <f t="shared" ca="1" si="218"/>
        <v>0</v>
      </c>
      <c r="AY71" s="33">
        <f t="shared" ca="1" si="218"/>
        <v>0</v>
      </c>
      <c r="AZ71" s="33">
        <f t="shared" ca="1" si="218"/>
        <v>0</v>
      </c>
      <c r="BA71" s="33">
        <f t="shared" ca="1" si="218"/>
        <v>0</v>
      </c>
      <c r="BB71" s="33">
        <f t="shared" ca="1" si="218"/>
        <v>0</v>
      </c>
      <c r="BC71" s="33">
        <f t="shared" ca="1" si="218"/>
        <v>0</v>
      </c>
      <c r="BD71" s="33">
        <f t="shared" ca="1" si="218"/>
        <v>0</v>
      </c>
      <c r="BE71" s="33">
        <f t="shared" ca="1" si="218"/>
        <v>0</v>
      </c>
      <c r="BF71" s="33">
        <f t="shared" ca="1" si="215"/>
        <v>0</v>
      </c>
      <c r="BG71" s="33">
        <f t="shared" ca="1" si="215"/>
        <v>0</v>
      </c>
      <c r="BH71" s="33"/>
      <c r="BJ71" s="148" t="str">
        <f t="shared" ca="1" si="154"/>
        <v/>
      </c>
      <c r="BL71" s="30"/>
      <c r="BN71" s="29" t="str">
        <f t="shared" ca="1" si="155"/>
        <v/>
      </c>
      <c r="BO71" s="29" t="str">
        <f t="shared" ca="1" si="156"/>
        <v/>
      </c>
      <c r="BP71" s="29" t="str">
        <f t="shared" ca="1" si="157"/>
        <v/>
      </c>
      <c r="BQ71" s="29" t="str">
        <f t="shared" ca="1" si="158"/>
        <v/>
      </c>
      <c r="BR71" s="29" t="str">
        <f t="shared" ca="1" si="159"/>
        <v/>
      </c>
      <c r="BS71" s="29" t="str">
        <f t="shared" ca="1" si="160"/>
        <v/>
      </c>
      <c r="BT71" s="29" t="str">
        <f t="shared" ca="1" si="161"/>
        <v/>
      </c>
      <c r="BU71" s="29" t="str">
        <f t="shared" ca="1" si="162"/>
        <v/>
      </c>
      <c r="BV71" s="29" t="str">
        <f t="shared" ca="1" si="163"/>
        <v/>
      </c>
      <c r="BW71" s="29" t="str">
        <f t="shared" ca="1" si="164"/>
        <v/>
      </c>
      <c r="BX71" s="29" t="str">
        <f t="shared" ca="1" si="165"/>
        <v/>
      </c>
      <c r="BY71" s="29" t="str">
        <f t="shared" ca="1" si="166"/>
        <v/>
      </c>
      <c r="BZ71" s="29" t="str">
        <f t="shared" ca="1" si="167"/>
        <v/>
      </c>
      <c r="CA71" s="29" t="str">
        <f t="shared" ca="1" si="168"/>
        <v/>
      </c>
      <c r="CB71" s="29" t="str">
        <f t="shared" ca="1" si="169"/>
        <v/>
      </c>
      <c r="CC71" s="29" t="str">
        <f t="shared" ca="1" si="170"/>
        <v/>
      </c>
      <c r="CD71" s="29" t="str">
        <f t="shared" ca="1" si="171"/>
        <v/>
      </c>
      <c r="CE71" s="29" t="str">
        <f t="shared" ca="1" si="172"/>
        <v/>
      </c>
      <c r="CF71" s="29" t="str">
        <f t="shared" ca="1" si="173"/>
        <v/>
      </c>
      <c r="CG71" s="29" t="str">
        <f t="shared" ca="1" si="174"/>
        <v/>
      </c>
      <c r="CH71" s="29" t="str">
        <f t="shared" ca="1" si="175"/>
        <v/>
      </c>
      <c r="CI71" s="29" t="str">
        <f t="shared" ca="1" si="176"/>
        <v/>
      </c>
      <c r="CJ71" s="29" t="str">
        <f t="shared" ca="1" si="177"/>
        <v/>
      </c>
      <c r="CK71" s="29" t="str">
        <f t="shared" ca="1" si="178"/>
        <v/>
      </c>
      <c r="CL71" s="29" t="str">
        <f t="shared" ca="1" si="179"/>
        <v/>
      </c>
      <c r="CM71" s="29" t="str">
        <f t="shared" ca="1" si="180"/>
        <v/>
      </c>
      <c r="CN71" s="29" t="str">
        <f t="shared" ca="1" si="181"/>
        <v/>
      </c>
      <c r="CO71" s="29" t="str">
        <f t="shared" ca="1" si="182"/>
        <v/>
      </c>
      <c r="CP71" s="29" t="str">
        <f t="shared" ca="1" si="183"/>
        <v/>
      </c>
      <c r="CQ71" s="29" t="str">
        <f t="shared" ca="1" si="184"/>
        <v/>
      </c>
      <c r="CR71" s="29" t="str">
        <f t="shared" ca="1" si="185"/>
        <v/>
      </c>
      <c r="CS71" s="29" t="str">
        <f t="shared" ca="1" si="186"/>
        <v/>
      </c>
      <c r="CT71" s="29" t="str">
        <f t="shared" ca="1" si="187"/>
        <v/>
      </c>
      <c r="CU71" s="29" t="str">
        <f t="shared" ca="1" si="188"/>
        <v/>
      </c>
      <c r="CV71" s="29" t="str">
        <f t="shared" ca="1" si="189"/>
        <v/>
      </c>
      <c r="CW71" s="29" t="str">
        <f t="shared" ca="1" si="190"/>
        <v/>
      </c>
      <c r="CX71" s="29" t="str">
        <f t="shared" ca="1" si="191"/>
        <v/>
      </c>
      <c r="CY71" s="29" t="str">
        <f t="shared" ca="1" si="192"/>
        <v/>
      </c>
      <c r="CZ71" s="29" t="str">
        <f t="shared" ca="1" si="193"/>
        <v/>
      </c>
      <c r="DA71" s="29" t="str">
        <f t="shared" ca="1" si="194"/>
        <v/>
      </c>
      <c r="DB71" s="29" t="str">
        <f t="shared" ca="1" si="195"/>
        <v/>
      </c>
      <c r="DC71" s="29" t="str">
        <f t="shared" ca="1" si="196"/>
        <v/>
      </c>
      <c r="DD71" s="29" t="str">
        <f t="shared" ca="1" si="197"/>
        <v/>
      </c>
      <c r="DE71" s="29" t="str">
        <f t="shared" ca="1" si="198"/>
        <v/>
      </c>
      <c r="DF71" s="29" t="str">
        <f t="shared" ca="1" si="199"/>
        <v/>
      </c>
      <c r="DG71" s="29" t="str">
        <f t="shared" ca="1" si="200"/>
        <v/>
      </c>
      <c r="DH71" s="29" t="str">
        <f t="shared" ca="1" si="201"/>
        <v/>
      </c>
      <c r="DI71" s="29" t="str">
        <f t="shared" ca="1" si="202"/>
        <v/>
      </c>
      <c r="DJ71" s="29" t="str">
        <f t="shared" ca="1" si="203"/>
        <v/>
      </c>
      <c r="DK71" s="29" t="str">
        <f t="shared" ca="1" si="204"/>
        <v/>
      </c>
      <c r="DL71" s="29" t="str">
        <f t="shared" ca="1" si="205"/>
        <v/>
      </c>
      <c r="DM71" s="29" t="str">
        <f t="shared" ca="1" si="206"/>
        <v/>
      </c>
      <c r="JD71">
        <f t="shared" si="145"/>
        <v>0</v>
      </c>
      <c r="JE71">
        <f t="shared" si="207"/>
        <v>0</v>
      </c>
      <c r="JF71" t="str">
        <f t="shared" ca="1" si="208"/>
        <v/>
      </c>
      <c r="JG71" t="str">
        <f t="shared" ca="1" si="209"/>
        <v/>
      </c>
      <c r="JH71" t="str">
        <f t="shared" ca="1" si="210"/>
        <v/>
      </c>
      <c r="JI71" t="str">
        <f t="shared" ca="1" si="211"/>
        <v/>
      </c>
    </row>
    <row r="72" spans="3:269" x14ac:dyDescent="0.2">
      <c r="C72" s="9">
        <f t="array" aca="1" ref="C72" ca="1">MIN(IF($L$7=0, 0, IF(INDIRECT($L$6)&gt;0, IF(ROW(INDIRECT($L$6))&gt;C71, ROW(INDIRECT($L$6)), MAXR))))</f>
        <v>9999999</v>
      </c>
      <c r="D72" s="9">
        <f t="shared" ca="1" si="85"/>
        <v>0</v>
      </c>
      <c r="E72" s="9">
        <f t="shared" ca="1" si="151"/>
        <v>0</v>
      </c>
      <c r="F72" s="105" t="str">
        <f t="shared" ca="1" si="152"/>
        <v/>
      </c>
      <c r="G72" s="7">
        <f t="shared" ca="1" si="153"/>
        <v>0</v>
      </c>
      <c r="H72" s="33">
        <f t="shared" ca="1" si="217"/>
        <v>0</v>
      </c>
      <c r="I72" s="33">
        <f t="shared" ca="1" si="217"/>
        <v>0</v>
      </c>
      <c r="J72" s="33">
        <f t="shared" ca="1" si="217"/>
        <v>0</v>
      </c>
      <c r="K72" s="33">
        <f t="shared" ca="1" si="217"/>
        <v>0</v>
      </c>
      <c r="L72" s="33">
        <f t="shared" ca="1" si="217"/>
        <v>0</v>
      </c>
      <c r="M72" s="33">
        <f t="shared" ca="1" si="217"/>
        <v>0</v>
      </c>
      <c r="N72" s="33">
        <f t="shared" ca="1" si="217"/>
        <v>0</v>
      </c>
      <c r="O72" s="33">
        <f t="shared" ca="1" si="217"/>
        <v>0</v>
      </c>
      <c r="P72" s="33">
        <f t="shared" ca="1" si="217"/>
        <v>0</v>
      </c>
      <c r="Q72" s="33">
        <f t="shared" ca="1" si="217"/>
        <v>0</v>
      </c>
      <c r="R72" s="33">
        <f t="shared" ca="1" si="216"/>
        <v>0</v>
      </c>
      <c r="S72" s="33">
        <f t="shared" ca="1" si="216"/>
        <v>0</v>
      </c>
      <c r="T72" s="33">
        <f t="shared" ca="1" si="216"/>
        <v>0</v>
      </c>
      <c r="U72" s="33">
        <f t="shared" ca="1" si="216"/>
        <v>0</v>
      </c>
      <c r="V72" s="33">
        <f t="shared" ca="1" si="216"/>
        <v>0</v>
      </c>
      <c r="W72" s="33">
        <f t="shared" ca="1" si="216"/>
        <v>0</v>
      </c>
      <c r="X72" s="33">
        <f t="shared" ca="1" si="216"/>
        <v>0</v>
      </c>
      <c r="Y72" s="33">
        <f t="shared" ca="1" si="221"/>
        <v>0</v>
      </c>
      <c r="Z72" s="33">
        <f t="shared" ca="1" si="221"/>
        <v>0</v>
      </c>
      <c r="AA72" s="33">
        <f t="shared" ca="1" si="221"/>
        <v>0</v>
      </c>
      <c r="AB72" s="33">
        <f t="shared" ca="1" si="221"/>
        <v>0</v>
      </c>
      <c r="AC72" s="33">
        <f t="shared" ca="1" si="221"/>
        <v>0</v>
      </c>
      <c r="AD72" s="33">
        <f t="shared" ca="1" si="221"/>
        <v>0</v>
      </c>
      <c r="AE72" s="33">
        <f t="shared" ca="1" si="221"/>
        <v>0</v>
      </c>
      <c r="AF72" s="33">
        <f t="shared" ca="1" si="220"/>
        <v>0</v>
      </c>
      <c r="AG72" s="33">
        <f t="shared" ca="1" si="220"/>
        <v>0</v>
      </c>
      <c r="AH72" s="33">
        <f t="shared" ca="1" si="220"/>
        <v>0</v>
      </c>
      <c r="AI72" s="33">
        <f t="shared" ca="1" si="220"/>
        <v>0</v>
      </c>
      <c r="AJ72" s="33">
        <f t="shared" ca="1" si="220"/>
        <v>0</v>
      </c>
      <c r="AK72" s="33">
        <f t="shared" ca="1" si="220"/>
        <v>0</v>
      </c>
      <c r="AL72" s="33">
        <f t="shared" ca="1" si="220"/>
        <v>0</v>
      </c>
      <c r="AM72" s="33">
        <f t="shared" ca="1" si="220"/>
        <v>0</v>
      </c>
      <c r="AN72" s="33">
        <f t="shared" ca="1" si="220"/>
        <v>0</v>
      </c>
      <c r="AO72" s="33">
        <f t="shared" ca="1" si="220"/>
        <v>0</v>
      </c>
      <c r="AP72" s="33">
        <f t="shared" ca="1" si="220"/>
        <v>0</v>
      </c>
      <c r="AQ72" s="33">
        <f t="shared" ca="1" si="220"/>
        <v>0</v>
      </c>
      <c r="AR72" s="33">
        <f t="shared" ca="1" si="220"/>
        <v>0</v>
      </c>
      <c r="AS72" s="33">
        <f t="shared" ca="1" si="220"/>
        <v>0</v>
      </c>
      <c r="AT72" s="33">
        <f t="shared" ca="1" si="219"/>
        <v>0</v>
      </c>
      <c r="AU72" s="33">
        <f t="shared" ca="1" si="218"/>
        <v>0</v>
      </c>
      <c r="AV72" s="33">
        <f t="shared" ca="1" si="218"/>
        <v>0</v>
      </c>
      <c r="AW72" s="33">
        <f t="shared" ca="1" si="218"/>
        <v>0</v>
      </c>
      <c r="AX72" s="33">
        <f t="shared" ca="1" si="218"/>
        <v>0</v>
      </c>
      <c r="AY72" s="33">
        <f t="shared" ca="1" si="218"/>
        <v>0</v>
      </c>
      <c r="AZ72" s="33">
        <f t="shared" ca="1" si="218"/>
        <v>0</v>
      </c>
      <c r="BA72" s="33">
        <f t="shared" ca="1" si="218"/>
        <v>0</v>
      </c>
      <c r="BB72" s="33">
        <f t="shared" ca="1" si="218"/>
        <v>0</v>
      </c>
      <c r="BC72" s="33">
        <f t="shared" ca="1" si="218"/>
        <v>0</v>
      </c>
      <c r="BD72" s="33">
        <f t="shared" ca="1" si="218"/>
        <v>0</v>
      </c>
      <c r="BE72" s="33">
        <f t="shared" ca="1" si="218"/>
        <v>0</v>
      </c>
      <c r="BF72" s="33">
        <f t="shared" ca="1" si="215"/>
        <v>0</v>
      </c>
      <c r="BG72" s="33">
        <f t="shared" ca="1" si="215"/>
        <v>0</v>
      </c>
      <c r="BH72" s="33"/>
      <c r="BJ72" s="148" t="str">
        <f t="shared" ca="1" si="154"/>
        <v/>
      </c>
      <c r="BL72" s="30"/>
      <c r="BN72" s="29" t="str">
        <f t="shared" ca="1" si="155"/>
        <v/>
      </c>
      <c r="BO72" s="29" t="str">
        <f t="shared" ca="1" si="156"/>
        <v/>
      </c>
      <c r="BP72" s="29" t="str">
        <f t="shared" ca="1" si="157"/>
        <v/>
      </c>
      <c r="BQ72" s="29" t="str">
        <f t="shared" ca="1" si="158"/>
        <v/>
      </c>
      <c r="BR72" s="29" t="str">
        <f t="shared" ca="1" si="159"/>
        <v/>
      </c>
      <c r="BS72" s="29" t="str">
        <f t="shared" ca="1" si="160"/>
        <v/>
      </c>
      <c r="BT72" s="29" t="str">
        <f t="shared" ca="1" si="161"/>
        <v/>
      </c>
      <c r="BU72" s="29" t="str">
        <f t="shared" ca="1" si="162"/>
        <v/>
      </c>
      <c r="BV72" s="29" t="str">
        <f t="shared" ca="1" si="163"/>
        <v/>
      </c>
      <c r="BW72" s="29" t="str">
        <f t="shared" ca="1" si="164"/>
        <v/>
      </c>
      <c r="BX72" s="29" t="str">
        <f t="shared" ca="1" si="165"/>
        <v/>
      </c>
      <c r="BY72" s="29" t="str">
        <f t="shared" ca="1" si="166"/>
        <v/>
      </c>
      <c r="BZ72" s="29" t="str">
        <f t="shared" ca="1" si="167"/>
        <v/>
      </c>
      <c r="CA72" s="29" t="str">
        <f t="shared" ca="1" si="168"/>
        <v/>
      </c>
      <c r="CB72" s="29" t="str">
        <f t="shared" ca="1" si="169"/>
        <v/>
      </c>
      <c r="CC72" s="29" t="str">
        <f t="shared" ca="1" si="170"/>
        <v/>
      </c>
      <c r="CD72" s="29" t="str">
        <f t="shared" ca="1" si="171"/>
        <v/>
      </c>
      <c r="CE72" s="29" t="str">
        <f t="shared" ca="1" si="172"/>
        <v/>
      </c>
      <c r="CF72" s="29" t="str">
        <f t="shared" ca="1" si="173"/>
        <v/>
      </c>
      <c r="CG72" s="29" t="str">
        <f t="shared" ca="1" si="174"/>
        <v/>
      </c>
      <c r="CH72" s="29" t="str">
        <f t="shared" ca="1" si="175"/>
        <v/>
      </c>
      <c r="CI72" s="29" t="str">
        <f t="shared" ca="1" si="176"/>
        <v/>
      </c>
      <c r="CJ72" s="29" t="str">
        <f t="shared" ca="1" si="177"/>
        <v/>
      </c>
      <c r="CK72" s="29" t="str">
        <f t="shared" ca="1" si="178"/>
        <v/>
      </c>
      <c r="CL72" s="29" t="str">
        <f t="shared" ca="1" si="179"/>
        <v/>
      </c>
      <c r="CM72" s="29" t="str">
        <f t="shared" ca="1" si="180"/>
        <v/>
      </c>
      <c r="CN72" s="29" t="str">
        <f t="shared" ca="1" si="181"/>
        <v/>
      </c>
      <c r="CO72" s="29" t="str">
        <f t="shared" ca="1" si="182"/>
        <v/>
      </c>
      <c r="CP72" s="29" t="str">
        <f t="shared" ca="1" si="183"/>
        <v/>
      </c>
      <c r="CQ72" s="29" t="str">
        <f t="shared" ca="1" si="184"/>
        <v/>
      </c>
      <c r="CR72" s="29" t="str">
        <f t="shared" ca="1" si="185"/>
        <v/>
      </c>
      <c r="CS72" s="29" t="str">
        <f t="shared" ca="1" si="186"/>
        <v/>
      </c>
      <c r="CT72" s="29" t="str">
        <f t="shared" ca="1" si="187"/>
        <v/>
      </c>
      <c r="CU72" s="29" t="str">
        <f t="shared" ca="1" si="188"/>
        <v/>
      </c>
      <c r="CV72" s="29" t="str">
        <f t="shared" ca="1" si="189"/>
        <v/>
      </c>
      <c r="CW72" s="29" t="str">
        <f t="shared" ca="1" si="190"/>
        <v/>
      </c>
      <c r="CX72" s="29" t="str">
        <f t="shared" ca="1" si="191"/>
        <v/>
      </c>
      <c r="CY72" s="29" t="str">
        <f t="shared" ca="1" si="192"/>
        <v/>
      </c>
      <c r="CZ72" s="29" t="str">
        <f t="shared" ca="1" si="193"/>
        <v/>
      </c>
      <c r="DA72" s="29" t="str">
        <f t="shared" ca="1" si="194"/>
        <v/>
      </c>
      <c r="DB72" s="29" t="str">
        <f t="shared" ca="1" si="195"/>
        <v/>
      </c>
      <c r="DC72" s="29" t="str">
        <f t="shared" ca="1" si="196"/>
        <v/>
      </c>
      <c r="DD72" s="29" t="str">
        <f t="shared" ca="1" si="197"/>
        <v/>
      </c>
      <c r="DE72" s="29" t="str">
        <f t="shared" ca="1" si="198"/>
        <v/>
      </c>
      <c r="DF72" s="29" t="str">
        <f t="shared" ca="1" si="199"/>
        <v/>
      </c>
      <c r="DG72" s="29" t="str">
        <f t="shared" ca="1" si="200"/>
        <v/>
      </c>
      <c r="DH72" s="29" t="str">
        <f t="shared" ca="1" si="201"/>
        <v/>
      </c>
      <c r="DI72" s="29" t="str">
        <f t="shared" ca="1" si="202"/>
        <v/>
      </c>
      <c r="DJ72" s="29" t="str">
        <f t="shared" ca="1" si="203"/>
        <v/>
      </c>
      <c r="DK72" s="29" t="str">
        <f t="shared" ca="1" si="204"/>
        <v/>
      </c>
      <c r="DL72" s="29" t="str">
        <f t="shared" ca="1" si="205"/>
        <v/>
      </c>
      <c r="DM72" s="29" t="str">
        <f t="shared" ca="1" si="206"/>
        <v/>
      </c>
      <c r="JD72">
        <f t="shared" si="145"/>
        <v>0</v>
      </c>
      <c r="JE72">
        <f t="shared" si="207"/>
        <v>0</v>
      </c>
      <c r="JF72" t="str">
        <f t="shared" ca="1" si="208"/>
        <v/>
      </c>
      <c r="JG72" t="str">
        <f t="shared" ca="1" si="209"/>
        <v/>
      </c>
      <c r="JH72" t="str">
        <f t="shared" ca="1" si="210"/>
        <v/>
      </c>
      <c r="JI72" t="str">
        <f t="shared" ca="1" si="211"/>
        <v/>
      </c>
    </row>
    <row r="73" spans="3:269" x14ac:dyDescent="0.2">
      <c r="C73" s="9">
        <f t="array" aca="1" ref="C73" ca="1">MIN(IF($L$7=0, 0, IF(INDIRECT($L$6)&gt;0, IF(ROW(INDIRECT($L$6))&gt;C72, ROW(INDIRECT($L$6)), MAXR))))</f>
        <v>9999999</v>
      </c>
      <c r="D73" s="9">
        <f t="shared" ca="1" si="85"/>
        <v>0</v>
      </c>
      <c r="E73" s="9">
        <f t="shared" ca="1" si="151"/>
        <v>0</v>
      </c>
      <c r="F73" s="105" t="str">
        <f t="shared" ca="1" si="152"/>
        <v/>
      </c>
      <c r="G73" s="7">
        <f t="shared" ca="1" si="153"/>
        <v>0</v>
      </c>
      <c r="H73" s="33">
        <f t="shared" ca="1" si="217"/>
        <v>0</v>
      </c>
      <c r="I73" s="33">
        <f t="shared" ca="1" si="217"/>
        <v>0</v>
      </c>
      <c r="J73" s="33">
        <f t="shared" ca="1" si="217"/>
        <v>0</v>
      </c>
      <c r="K73" s="33">
        <f t="shared" ca="1" si="217"/>
        <v>0</v>
      </c>
      <c r="L73" s="33">
        <f t="shared" ca="1" si="217"/>
        <v>0</v>
      </c>
      <c r="M73" s="33">
        <f t="shared" ca="1" si="217"/>
        <v>0</v>
      </c>
      <c r="N73" s="33">
        <f t="shared" ca="1" si="217"/>
        <v>0</v>
      </c>
      <c r="O73" s="33">
        <f t="shared" ca="1" si="217"/>
        <v>0</v>
      </c>
      <c r="P73" s="33">
        <f t="shared" ca="1" si="217"/>
        <v>0</v>
      </c>
      <c r="Q73" s="33">
        <f t="shared" ca="1" si="217"/>
        <v>0</v>
      </c>
      <c r="R73" s="33">
        <f t="shared" ca="1" si="216"/>
        <v>0</v>
      </c>
      <c r="S73" s="33">
        <f t="shared" ca="1" si="216"/>
        <v>0</v>
      </c>
      <c r="T73" s="33">
        <f t="shared" ca="1" si="216"/>
        <v>0</v>
      </c>
      <c r="U73" s="33">
        <f t="shared" ca="1" si="216"/>
        <v>0</v>
      </c>
      <c r="V73" s="33">
        <f t="shared" ca="1" si="216"/>
        <v>0</v>
      </c>
      <c r="W73" s="33">
        <f t="shared" ca="1" si="216"/>
        <v>0</v>
      </c>
      <c r="X73" s="33">
        <f t="shared" ca="1" si="216"/>
        <v>0</v>
      </c>
      <c r="Y73" s="33">
        <f t="shared" ca="1" si="221"/>
        <v>0</v>
      </c>
      <c r="Z73" s="33">
        <f t="shared" ca="1" si="221"/>
        <v>0</v>
      </c>
      <c r="AA73" s="33">
        <f t="shared" ca="1" si="221"/>
        <v>0</v>
      </c>
      <c r="AB73" s="33">
        <f t="shared" ca="1" si="221"/>
        <v>0</v>
      </c>
      <c r="AC73" s="33">
        <f t="shared" ca="1" si="221"/>
        <v>0</v>
      </c>
      <c r="AD73" s="33">
        <f t="shared" ca="1" si="221"/>
        <v>0</v>
      </c>
      <c r="AE73" s="33">
        <f t="shared" ca="1" si="221"/>
        <v>0</v>
      </c>
      <c r="AF73" s="33">
        <f t="shared" ca="1" si="220"/>
        <v>0</v>
      </c>
      <c r="AG73" s="33">
        <f t="shared" ca="1" si="220"/>
        <v>0</v>
      </c>
      <c r="AH73" s="33">
        <f t="shared" ca="1" si="220"/>
        <v>0</v>
      </c>
      <c r="AI73" s="33">
        <f t="shared" ca="1" si="220"/>
        <v>0</v>
      </c>
      <c r="AJ73" s="33">
        <f t="shared" ca="1" si="220"/>
        <v>0</v>
      </c>
      <c r="AK73" s="33">
        <f t="shared" ca="1" si="220"/>
        <v>0</v>
      </c>
      <c r="AL73" s="33">
        <f t="shared" ca="1" si="220"/>
        <v>0</v>
      </c>
      <c r="AM73" s="33">
        <f t="shared" ca="1" si="220"/>
        <v>0</v>
      </c>
      <c r="AN73" s="33">
        <f t="shared" ca="1" si="220"/>
        <v>0</v>
      </c>
      <c r="AO73" s="33">
        <f t="shared" ca="1" si="220"/>
        <v>0</v>
      </c>
      <c r="AP73" s="33">
        <f t="shared" ca="1" si="220"/>
        <v>0</v>
      </c>
      <c r="AQ73" s="33">
        <f t="shared" ca="1" si="220"/>
        <v>0</v>
      </c>
      <c r="AR73" s="33">
        <f t="shared" ca="1" si="220"/>
        <v>0</v>
      </c>
      <c r="AS73" s="33">
        <f t="shared" ca="1" si="220"/>
        <v>0</v>
      </c>
      <c r="AT73" s="33">
        <f t="shared" ca="1" si="219"/>
        <v>0</v>
      </c>
      <c r="AU73" s="33">
        <f t="shared" ca="1" si="218"/>
        <v>0</v>
      </c>
      <c r="AV73" s="33">
        <f t="shared" ca="1" si="218"/>
        <v>0</v>
      </c>
      <c r="AW73" s="33">
        <f t="shared" ca="1" si="218"/>
        <v>0</v>
      </c>
      <c r="AX73" s="33">
        <f t="shared" ca="1" si="218"/>
        <v>0</v>
      </c>
      <c r="AY73" s="33">
        <f t="shared" ca="1" si="218"/>
        <v>0</v>
      </c>
      <c r="AZ73" s="33">
        <f t="shared" ca="1" si="218"/>
        <v>0</v>
      </c>
      <c r="BA73" s="33">
        <f t="shared" ca="1" si="218"/>
        <v>0</v>
      </c>
      <c r="BB73" s="33">
        <f t="shared" ca="1" si="218"/>
        <v>0</v>
      </c>
      <c r="BC73" s="33">
        <f t="shared" ca="1" si="218"/>
        <v>0</v>
      </c>
      <c r="BD73" s="33">
        <f t="shared" ca="1" si="218"/>
        <v>0</v>
      </c>
      <c r="BE73" s="33">
        <f t="shared" ca="1" si="218"/>
        <v>0</v>
      </c>
      <c r="BF73" s="33">
        <f t="shared" ca="1" si="215"/>
        <v>0</v>
      </c>
      <c r="BG73" s="33">
        <f t="shared" ca="1" si="215"/>
        <v>0</v>
      </c>
      <c r="BH73" s="33"/>
      <c r="BJ73" s="148" t="str">
        <f t="shared" ca="1" si="154"/>
        <v/>
      </c>
      <c r="BL73" s="30"/>
      <c r="BN73" s="29" t="str">
        <f t="shared" ca="1" si="155"/>
        <v/>
      </c>
      <c r="BO73" s="29" t="str">
        <f t="shared" ca="1" si="156"/>
        <v/>
      </c>
      <c r="BP73" s="29" t="str">
        <f t="shared" ca="1" si="157"/>
        <v/>
      </c>
      <c r="BQ73" s="29" t="str">
        <f t="shared" ca="1" si="158"/>
        <v/>
      </c>
      <c r="BR73" s="29" t="str">
        <f t="shared" ca="1" si="159"/>
        <v/>
      </c>
      <c r="BS73" s="29" t="str">
        <f t="shared" ca="1" si="160"/>
        <v/>
      </c>
      <c r="BT73" s="29" t="str">
        <f t="shared" ca="1" si="161"/>
        <v/>
      </c>
      <c r="BU73" s="29" t="str">
        <f t="shared" ca="1" si="162"/>
        <v/>
      </c>
      <c r="BV73" s="29" t="str">
        <f t="shared" ca="1" si="163"/>
        <v/>
      </c>
      <c r="BW73" s="29" t="str">
        <f t="shared" ca="1" si="164"/>
        <v/>
      </c>
      <c r="BX73" s="29" t="str">
        <f t="shared" ca="1" si="165"/>
        <v/>
      </c>
      <c r="BY73" s="29" t="str">
        <f t="shared" ca="1" si="166"/>
        <v/>
      </c>
      <c r="BZ73" s="29" t="str">
        <f t="shared" ca="1" si="167"/>
        <v/>
      </c>
      <c r="CA73" s="29" t="str">
        <f t="shared" ca="1" si="168"/>
        <v/>
      </c>
      <c r="CB73" s="29" t="str">
        <f t="shared" ca="1" si="169"/>
        <v/>
      </c>
      <c r="CC73" s="29" t="str">
        <f t="shared" ca="1" si="170"/>
        <v/>
      </c>
      <c r="CD73" s="29" t="str">
        <f t="shared" ca="1" si="171"/>
        <v/>
      </c>
      <c r="CE73" s="29" t="str">
        <f t="shared" ca="1" si="172"/>
        <v/>
      </c>
      <c r="CF73" s="29" t="str">
        <f t="shared" ca="1" si="173"/>
        <v/>
      </c>
      <c r="CG73" s="29" t="str">
        <f t="shared" ca="1" si="174"/>
        <v/>
      </c>
      <c r="CH73" s="29" t="str">
        <f t="shared" ca="1" si="175"/>
        <v/>
      </c>
      <c r="CI73" s="29" t="str">
        <f t="shared" ca="1" si="176"/>
        <v/>
      </c>
      <c r="CJ73" s="29" t="str">
        <f t="shared" ca="1" si="177"/>
        <v/>
      </c>
      <c r="CK73" s="29" t="str">
        <f t="shared" ca="1" si="178"/>
        <v/>
      </c>
      <c r="CL73" s="29" t="str">
        <f t="shared" ca="1" si="179"/>
        <v/>
      </c>
      <c r="CM73" s="29" t="str">
        <f t="shared" ca="1" si="180"/>
        <v/>
      </c>
      <c r="CN73" s="29" t="str">
        <f t="shared" ca="1" si="181"/>
        <v/>
      </c>
      <c r="CO73" s="29" t="str">
        <f t="shared" ca="1" si="182"/>
        <v/>
      </c>
      <c r="CP73" s="29" t="str">
        <f t="shared" ca="1" si="183"/>
        <v/>
      </c>
      <c r="CQ73" s="29" t="str">
        <f t="shared" ca="1" si="184"/>
        <v/>
      </c>
      <c r="CR73" s="29" t="str">
        <f t="shared" ca="1" si="185"/>
        <v/>
      </c>
      <c r="CS73" s="29" t="str">
        <f t="shared" ca="1" si="186"/>
        <v/>
      </c>
      <c r="CT73" s="29" t="str">
        <f t="shared" ca="1" si="187"/>
        <v/>
      </c>
      <c r="CU73" s="29" t="str">
        <f t="shared" ca="1" si="188"/>
        <v/>
      </c>
      <c r="CV73" s="29" t="str">
        <f t="shared" ca="1" si="189"/>
        <v/>
      </c>
      <c r="CW73" s="29" t="str">
        <f t="shared" ca="1" si="190"/>
        <v/>
      </c>
      <c r="CX73" s="29" t="str">
        <f t="shared" ca="1" si="191"/>
        <v/>
      </c>
      <c r="CY73" s="29" t="str">
        <f t="shared" ca="1" si="192"/>
        <v/>
      </c>
      <c r="CZ73" s="29" t="str">
        <f t="shared" ca="1" si="193"/>
        <v/>
      </c>
      <c r="DA73" s="29" t="str">
        <f t="shared" ca="1" si="194"/>
        <v/>
      </c>
      <c r="DB73" s="29" t="str">
        <f t="shared" ca="1" si="195"/>
        <v/>
      </c>
      <c r="DC73" s="29" t="str">
        <f t="shared" ca="1" si="196"/>
        <v/>
      </c>
      <c r="DD73" s="29" t="str">
        <f t="shared" ca="1" si="197"/>
        <v/>
      </c>
      <c r="DE73" s="29" t="str">
        <f t="shared" ca="1" si="198"/>
        <v/>
      </c>
      <c r="DF73" s="29" t="str">
        <f t="shared" ca="1" si="199"/>
        <v/>
      </c>
      <c r="DG73" s="29" t="str">
        <f t="shared" ca="1" si="200"/>
        <v/>
      </c>
      <c r="DH73" s="29" t="str">
        <f t="shared" ca="1" si="201"/>
        <v/>
      </c>
      <c r="DI73" s="29" t="str">
        <f t="shared" ca="1" si="202"/>
        <v/>
      </c>
      <c r="DJ73" s="29" t="str">
        <f t="shared" ca="1" si="203"/>
        <v/>
      </c>
      <c r="DK73" s="29" t="str">
        <f t="shared" ca="1" si="204"/>
        <v/>
      </c>
      <c r="DL73" s="29" t="str">
        <f t="shared" ca="1" si="205"/>
        <v/>
      </c>
      <c r="DM73" s="29" t="str">
        <f t="shared" ca="1" si="206"/>
        <v/>
      </c>
      <c r="JD73">
        <f t="shared" si="145"/>
        <v>0</v>
      </c>
      <c r="JE73">
        <f t="shared" si="207"/>
        <v>0</v>
      </c>
      <c r="JF73" t="str">
        <f t="shared" ca="1" si="208"/>
        <v/>
      </c>
      <c r="JG73" t="str">
        <f t="shared" ca="1" si="209"/>
        <v/>
      </c>
      <c r="JH73" t="str">
        <f t="shared" ca="1" si="210"/>
        <v/>
      </c>
      <c r="JI73" t="str">
        <f t="shared" ca="1" si="211"/>
        <v/>
      </c>
    </row>
    <row r="74" spans="3:269" x14ac:dyDescent="0.2">
      <c r="C74" s="9">
        <f t="array" aca="1" ref="C74" ca="1">MIN(IF($L$7=0, 0, IF(INDIRECT($L$6)&gt;0, IF(ROW(INDIRECT($L$6))&gt;C73, ROW(INDIRECT($L$6)), MAXR))))</f>
        <v>9999999</v>
      </c>
      <c r="D74" s="9">
        <f t="shared" ca="1" si="85"/>
        <v>0</v>
      </c>
      <c r="E74" s="9">
        <f t="shared" ca="1" si="151"/>
        <v>0</v>
      </c>
      <c r="F74" s="105" t="str">
        <f t="shared" ca="1" si="152"/>
        <v/>
      </c>
      <c r="G74" s="7">
        <f t="shared" ca="1" si="153"/>
        <v>0</v>
      </c>
      <c r="H74" s="33">
        <f t="shared" ca="1" si="217"/>
        <v>0</v>
      </c>
      <c r="I74" s="33">
        <f t="shared" ca="1" si="217"/>
        <v>0</v>
      </c>
      <c r="J74" s="33">
        <f t="shared" ca="1" si="217"/>
        <v>0</v>
      </c>
      <c r="K74" s="33">
        <f t="shared" ca="1" si="217"/>
        <v>0</v>
      </c>
      <c r="L74" s="33">
        <f t="shared" ca="1" si="217"/>
        <v>0</v>
      </c>
      <c r="M74" s="33">
        <f t="shared" ca="1" si="217"/>
        <v>0</v>
      </c>
      <c r="N74" s="33">
        <f t="shared" ca="1" si="217"/>
        <v>0</v>
      </c>
      <c r="O74" s="33">
        <f t="shared" ca="1" si="217"/>
        <v>0</v>
      </c>
      <c r="P74" s="33">
        <f t="shared" ca="1" si="217"/>
        <v>0</v>
      </c>
      <c r="Q74" s="33">
        <f t="shared" ca="1" si="217"/>
        <v>0</v>
      </c>
      <c r="R74" s="33">
        <f t="shared" ca="1" si="216"/>
        <v>0</v>
      </c>
      <c r="S74" s="33">
        <f t="shared" ca="1" si="216"/>
        <v>0</v>
      </c>
      <c r="T74" s="33">
        <f t="shared" ca="1" si="216"/>
        <v>0</v>
      </c>
      <c r="U74" s="33">
        <f t="shared" ca="1" si="216"/>
        <v>0</v>
      </c>
      <c r="V74" s="33">
        <f t="shared" ca="1" si="216"/>
        <v>0</v>
      </c>
      <c r="W74" s="33">
        <f t="shared" ca="1" si="216"/>
        <v>0</v>
      </c>
      <c r="X74" s="33">
        <f t="shared" ca="1" si="216"/>
        <v>0</v>
      </c>
      <c r="Y74" s="33">
        <f t="shared" ca="1" si="221"/>
        <v>0</v>
      </c>
      <c r="Z74" s="33">
        <f t="shared" ca="1" si="221"/>
        <v>0</v>
      </c>
      <c r="AA74" s="33">
        <f t="shared" ca="1" si="221"/>
        <v>0</v>
      </c>
      <c r="AB74" s="33">
        <f t="shared" ca="1" si="221"/>
        <v>0</v>
      </c>
      <c r="AC74" s="33">
        <f t="shared" ca="1" si="221"/>
        <v>0</v>
      </c>
      <c r="AD74" s="33">
        <f t="shared" ca="1" si="221"/>
        <v>0</v>
      </c>
      <c r="AE74" s="33">
        <f t="shared" ca="1" si="221"/>
        <v>0</v>
      </c>
      <c r="AF74" s="33">
        <f t="shared" ca="1" si="220"/>
        <v>0</v>
      </c>
      <c r="AG74" s="33">
        <f t="shared" ca="1" si="220"/>
        <v>0</v>
      </c>
      <c r="AH74" s="33">
        <f t="shared" ca="1" si="220"/>
        <v>0</v>
      </c>
      <c r="AI74" s="33">
        <f t="shared" ca="1" si="220"/>
        <v>0</v>
      </c>
      <c r="AJ74" s="33">
        <f t="shared" ca="1" si="220"/>
        <v>0</v>
      </c>
      <c r="AK74" s="33">
        <f t="shared" ca="1" si="220"/>
        <v>0</v>
      </c>
      <c r="AL74" s="33">
        <f t="shared" ca="1" si="220"/>
        <v>0</v>
      </c>
      <c r="AM74" s="33">
        <f t="shared" ca="1" si="220"/>
        <v>0</v>
      </c>
      <c r="AN74" s="33">
        <f t="shared" ca="1" si="220"/>
        <v>0</v>
      </c>
      <c r="AO74" s="33">
        <f t="shared" ca="1" si="220"/>
        <v>0</v>
      </c>
      <c r="AP74" s="33">
        <f t="shared" ca="1" si="220"/>
        <v>0</v>
      </c>
      <c r="AQ74" s="33">
        <f t="shared" ca="1" si="220"/>
        <v>0</v>
      </c>
      <c r="AR74" s="33">
        <f t="shared" ca="1" si="220"/>
        <v>0</v>
      </c>
      <c r="AS74" s="33">
        <f t="shared" ca="1" si="220"/>
        <v>0</v>
      </c>
      <c r="AT74" s="33">
        <f t="shared" ca="1" si="219"/>
        <v>0</v>
      </c>
      <c r="AU74" s="33">
        <f t="shared" ca="1" si="218"/>
        <v>0</v>
      </c>
      <c r="AV74" s="33">
        <f t="shared" ca="1" si="218"/>
        <v>0</v>
      </c>
      <c r="AW74" s="33">
        <f t="shared" ca="1" si="218"/>
        <v>0</v>
      </c>
      <c r="AX74" s="33">
        <f t="shared" ca="1" si="218"/>
        <v>0</v>
      </c>
      <c r="AY74" s="33">
        <f t="shared" ca="1" si="218"/>
        <v>0</v>
      </c>
      <c r="AZ74" s="33">
        <f t="shared" ca="1" si="218"/>
        <v>0</v>
      </c>
      <c r="BA74" s="33">
        <f t="shared" ca="1" si="218"/>
        <v>0</v>
      </c>
      <c r="BB74" s="33">
        <f t="shared" ca="1" si="218"/>
        <v>0</v>
      </c>
      <c r="BC74" s="33">
        <f t="shared" ca="1" si="218"/>
        <v>0</v>
      </c>
      <c r="BD74" s="33">
        <f t="shared" ca="1" si="218"/>
        <v>0</v>
      </c>
      <c r="BE74" s="33">
        <f t="shared" ca="1" si="218"/>
        <v>0</v>
      </c>
      <c r="BF74" s="33">
        <f t="shared" ca="1" si="215"/>
        <v>0</v>
      </c>
      <c r="BG74" s="33">
        <f t="shared" ca="1" si="215"/>
        <v>0</v>
      </c>
      <c r="BH74" s="33"/>
      <c r="BJ74" s="148" t="str">
        <f t="shared" ca="1" si="154"/>
        <v/>
      </c>
      <c r="BL74" s="30"/>
      <c r="BN74" s="29" t="str">
        <f t="shared" ca="1" si="155"/>
        <v/>
      </c>
      <c r="BO74" s="29" t="str">
        <f t="shared" ca="1" si="156"/>
        <v/>
      </c>
      <c r="BP74" s="29" t="str">
        <f t="shared" ca="1" si="157"/>
        <v/>
      </c>
      <c r="BQ74" s="29" t="str">
        <f t="shared" ca="1" si="158"/>
        <v/>
      </c>
      <c r="BR74" s="29" t="str">
        <f t="shared" ca="1" si="159"/>
        <v/>
      </c>
      <c r="BS74" s="29" t="str">
        <f t="shared" ca="1" si="160"/>
        <v/>
      </c>
      <c r="BT74" s="29" t="str">
        <f t="shared" ca="1" si="161"/>
        <v/>
      </c>
      <c r="BU74" s="29" t="str">
        <f t="shared" ca="1" si="162"/>
        <v/>
      </c>
      <c r="BV74" s="29" t="str">
        <f t="shared" ca="1" si="163"/>
        <v/>
      </c>
      <c r="BW74" s="29" t="str">
        <f t="shared" ca="1" si="164"/>
        <v/>
      </c>
      <c r="BX74" s="29" t="str">
        <f t="shared" ca="1" si="165"/>
        <v/>
      </c>
      <c r="BY74" s="29" t="str">
        <f t="shared" ca="1" si="166"/>
        <v/>
      </c>
      <c r="BZ74" s="29" t="str">
        <f t="shared" ca="1" si="167"/>
        <v/>
      </c>
      <c r="CA74" s="29" t="str">
        <f t="shared" ca="1" si="168"/>
        <v/>
      </c>
      <c r="CB74" s="29" t="str">
        <f t="shared" ca="1" si="169"/>
        <v/>
      </c>
      <c r="CC74" s="29" t="str">
        <f t="shared" ca="1" si="170"/>
        <v/>
      </c>
      <c r="CD74" s="29" t="str">
        <f t="shared" ca="1" si="171"/>
        <v/>
      </c>
      <c r="CE74" s="29" t="str">
        <f t="shared" ca="1" si="172"/>
        <v/>
      </c>
      <c r="CF74" s="29" t="str">
        <f t="shared" ca="1" si="173"/>
        <v/>
      </c>
      <c r="CG74" s="29" t="str">
        <f t="shared" ca="1" si="174"/>
        <v/>
      </c>
      <c r="CH74" s="29" t="str">
        <f t="shared" ca="1" si="175"/>
        <v/>
      </c>
      <c r="CI74" s="29" t="str">
        <f t="shared" ca="1" si="176"/>
        <v/>
      </c>
      <c r="CJ74" s="29" t="str">
        <f t="shared" ca="1" si="177"/>
        <v/>
      </c>
      <c r="CK74" s="29" t="str">
        <f t="shared" ca="1" si="178"/>
        <v/>
      </c>
      <c r="CL74" s="29" t="str">
        <f t="shared" ca="1" si="179"/>
        <v/>
      </c>
      <c r="CM74" s="29" t="str">
        <f t="shared" ca="1" si="180"/>
        <v/>
      </c>
      <c r="CN74" s="29" t="str">
        <f t="shared" ca="1" si="181"/>
        <v/>
      </c>
      <c r="CO74" s="29" t="str">
        <f t="shared" ca="1" si="182"/>
        <v/>
      </c>
      <c r="CP74" s="29" t="str">
        <f t="shared" ca="1" si="183"/>
        <v/>
      </c>
      <c r="CQ74" s="29" t="str">
        <f t="shared" ca="1" si="184"/>
        <v/>
      </c>
      <c r="CR74" s="29" t="str">
        <f t="shared" ca="1" si="185"/>
        <v/>
      </c>
      <c r="CS74" s="29" t="str">
        <f t="shared" ca="1" si="186"/>
        <v/>
      </c>
      <c r="CT74" s="29" t="str">
        <f t="shared" ca="1" si="187"/>
        <v/>
      </c>
      <c r="CU74" s="29" t="str">
        <f t="shared" ca="1" si="188"/>
        <v/>
      </c>
      <c r="CV74" s="29" t="str">
        <f t="shared" ca="1" si="189"/>
        <v/>
      </c>
      <c r="CW74" s="29" t="str">
        <f t="shared" ca="1" si="190"/>
        <v/>
      </c>
      <c r="CX74" s="29" t="str">
        <f t="shared" ca="1" si="191"/>
        <v/>
      </c>
      <c r="CY74" s="29" t="str">
        <f t="shared" ca="1" si="192"/>
        <v/>
      </c>
      <c r="CZ74" s="29" t="str">
        <f t="shared" ca="1" si="193"/>
        <v/>
      </c>
      <c r="DA74" s="29" t="str">
        <f t="shared" ca="1" si="194"/>
        <v/>
      </c>
      <c r="DB74" s="29" t="str">
        <f t="shared" ca="1" si="195"/>
        <v/>
      </c>
      <c r="DC74" s="29" t="str">
        <f t="shared" ca="1" si="196"/>
        <v/>
      </c>
      <c r="DD74" s="29" t="str">
        <f t="shared" ca="1" si="197"/>
        <v/>
      </c>
      <c r="DE74" s="29" t="str">
        <f t="shared" ca="1" si="198"/>
        <v/>
      </c>
      <c r="DF74" s="29" t="str">
        <f t="shared" ca="1" si="199"/>
        <v/>
      </c>
      <c r="DG74" s="29" t="str">
        <f t="shared" ca="1" si="200"/>
        <v/>
      </c>
      <c r="DH74" s="29" t="str">
        <f t="shared" ca="1" si="201"/>
        <v/>
      </c>
      <c r="DI74" s="29" t="str">
        <f t="shared" ca="1" si="202"/>
        <v/>
      </c>
      <c r="DJ74" s="29" t="str">
        <f t="shared" ca="1" si="203"/>
        <v/>
      </c>
      <c r="DK74" s="29" t="str">
        <f t="shared" ca="1" si="204"/>
        <v/>
      </c>
      <c r="DL74" s="29" t="str">
        <f t="shared" ca="1" si="205"/>
        <v/>
      </c>
      <c r="DM74" s="29" t="str">
        <f t="shared" ca="1" si="206"/>
        <v/>
      </c>
      <c r="JD74">
        <f t="shared" si="145"/>
        <v>0</v>
      </c>
      <c r="JE74">
        <f t="shared" si="207"/>
        <v>0</v>
      </c>
      <c r="JF74" t="str">
        <f t="shared" ca="1" si="208"/>
        <v/>
      </c>
      <c r="JG74" t="str">
        <f t="shared" ca="1" si="209"/>
        <v/>
      </c>
      <c r="JH74" t="str">
        <f t="shared" ca="1" si="210"/>
        <v/>
      </c>
      <c r="JI74" t="str">
        <f t="shared" ca="1" si="211"/>
        <v/>
      </c>
    </row>
    <row r="75" spans="3:269" x14ac:dyDescent="0.2">
      <c r="C75" s="9">
        <f t="array" aca="1" ref="C75" ca="1">MIN(IF($L$7=0, 0, IF(INDIRECT($L$6)&gt;0, IF(ROW(INDIRECT($L$6))&gt;C74, ROW(INDIRECT($L$6)), MAXR))))</f>
        <v>9999999</v>
      </c>
      <c r="D75" s="9">
        <f t="shared" ca="1" si="85"/>
        <v>0</v>
      </c>
      <c r="E75" s="9">
        <f t="shared" ca="1" si="151"/>
        <v>0</v>
      </c>
      <c r="F75" s="105" t="str">
        <f t="shared" ca="1" si="152"/>
        <v/>
      </c>
      <c r="G75" s="7">
        <f t="shared" ca="1" si="153"/>
        <v>0</v>
      </c>
      <c r="H75" s="33">
        <f t="shared" ca="1" si="217"/>
        <v>0</v>
      </c>
      <c r="I75" s="33">
        <f t="shared" ca="1" si="217"/>
        <v>0</v>
      </c>
      <c r="J75" s="33">
        <f t="shared" ca="1" si="217"/>
        <v>0</v>
      </c>
      <c r="K75" s="33">
        <f t="shared" ca="1" si="217"/>
        <v>0</v>
      </c>
      <c r="L75" s="33">
        <f t="shared" ca="1" si="217"/>
        <v>0</v>
      </c>
      <c r="M75" s="33">
        <f t="shared" ca="1" si="217"/>
        <v>0</v>
      </c>
      <c r="N75" s="33">
        <f t="shared" ca="1" si="217"/>
        <v>0</v>
      </c>
      <c r="O75" s="33">
        <f t="shared" ca="1" si="217"/>
        <v>0</v>
      </c>
      <c r="P75" s="33">
        <f t="shared" ca="1" si="217"/>
        <v>0</v>
      </c>
      <c r="Q75" s="33">
        <f t="shared" ca="1" si="217"/>
        <v>0</v>
      </c>
      <c r="R75" s="33">
        <f t="shared" ca="1" si="216"/>
        <v>0</v>
      </c>
      <c r="S75" s="33">
        <f t="shared" ca="1" si="216"/>
        <v>0</v>
      </c>
      <c r="T75" s="33">
        <f t="shared" ca="1" si="216"/>
        <v>0</v>
      </c>
      <c r="U75" s="33">
        <f t="shared" ca="1" si="216"/>
        <v>0</v>
      </c>
      <c r="V75" s="33">
        <f t="shared" ca="1" si="216"/>
        <v>0</v>
      </c>
      <c r="W75" s="33">
        <f t="shared" ca="1" si="216"/>
        <v>0</v>
      </c>
      <c r="X75" s="33">
        <f t="shared" ca="1" si="216"/>
        <v>0</v>
      </c>
      <c r="Y75" s="33">
        <f t="shared" ca="1" si="221"/>
        <v>0</v>
      </c>
      <c r="Z75" s="33">
        <f t="shared" ca="1" si="221"/>
        <v>0</v>
      </c>
      <c r="AA75" s="33">
        <f t="shared" ca="1" si="221"/>
        <v>0</v>
      </c>
      <c r="AB75" s="33">
        <f t="shared" ca="1" si="221"/>
        <v>0</v>
      </c>
      <c r="AC75" s="33">
        <f t="shared" ca="1" si="221"/>
        <v>0</v>
      </c>
      <c r="AD75" s="33">
        <f t="shared" ca="1" si="221"/>
        <v>0</v>
      </c>
      <c r="AE75" s="33">
        <f t="shared" ca="1" si="221"/>
        <v>0</v>
      </c>
      <c r="AF75" s="33">
        <f t="shared" ca="1" si="220"/>
        <v>0</v>
      </c>
      <c r="AG75" s="33">
        <f t="shared" ca="1" si="220"/>
        <v>0</v>
      </c>
      <c r="AH75" s="33">
        <f t="shared" ca="1" si="220"/>
        <v>0</v>
      </c>
      <c r="AI75" s="33">
        <f t="shared" ca="1" si="220"/>
        <v>0</v>
      </c>
      <c r="AJ75" s="33">
        <f t="shared" ca="1" si="220"/>
        <v>0</v>
      </c>
      <c r="AK75" s="33">
        <f t="shared" ca="1" si="220"/>
        <v>0</v>
      </c>
      <c r="AL75" s="33">
        <f t="shared" ca="1" si="220"/>
        <v>0</v>
      </c>
      <c r="AM75" s="33">
        <f t="shared" ca="1" si="220"/>
        <v>0</v>
      </c>
      <c r="AN75" s="33">
        <f t="shared" ca="1" si="220"/>
        <v>0</v>
      </c>
      <c r="AO75" s="33">
        <f t="shared" ca="1" si="220"/>
        <v>0</v>
      </c>
      <c r="AP75" s="33">
        <f t="shared" ca="1" si="220"/>
        <v>0</v>
      </c>
      <c r="AQ75" s="33">
        <f t="shared" ca="1" si="220"/>
        <v>0</v>
      </c>
      <c r="AR75" s="33">
        <f t="shared" ca="1" si="220"/>
        <v>0</v>
      </c>
      <c r="AS75" s="33">
        <f t="shared" ca="1" si="220"/>
        <v>0</v>
      </c>
      <c r="AT75" s="33">
        <f t="shared" ca="1" si="219"/>
        <v>0</v>
      </c>
      <c r="AU75" s="33">
        <f t="shared" ca="1" si="218"/>
        <v>0</v>
      </c>
      <c r="AV75" s="33">
        <f t="shared" ca="1" si="218"/>
        <v>0</v>
      </c>
      <c r="AW75" s="33">
        <f t="shared" ca="1" si="218"/>
        <v>0</v>
      </c>
      <c r="AX75" s="33">
        <f t="shared" ca="1" si="218"/>
        <v>0</v>
      </c>
      <c r="AY75" s="33">
        <f t="shared" ca="1" si="218"/>
        <v>0</v>
      </c>
      <c r="AZ75" s="33">
        <f t="shared" ca="1" si="218"/>
        <v>0</v>
      </c>
      <c r="BA75" s="33">
        <f t="shared" ca="1" si="218"/>
        <v>0</v>
      </c>
      <c r="BB75" s="33">
        <f t="shared" ca="1" si="218"/>
        <v>0</v>
      </c>
      <c r="BC75" s="33">
        <f t="shared" ca="1" si="218"/>
        <v>0</v>
      </c>
      <c r="BD75" s="33">
        <f t="shared" ca="1" si="218"/>
        <v>0</v>
      </c>
      <c r="BE75" s="33">
        <f t="shared" ca="1" si="218"/>
        <v>0</v>
      </c>
      <c r="BF75" s="33">
        <f t="shared" ca="1" si="215"/>
        <v>0</v>
      </c>
      <c r="BG75" s="33">
        <f t="shared" ca="1" si="215"/>
        <v>0</v>
      </c>
      <c r="BH75" s="33"/>
      <c r="BJ75" s="148" t="str">
        <f t="shared" ca="1" si="154"/>
        <v/>
      </c>
      <c r="BL75" s="30"/>
      <c r="BN75" s="29" t="str">
        <f t="shared" ca="1" si="155"/>
        <v/>
      </c>
      <c r="BO75" s="29" t="str">
        <f t="shared" ca="1" si="156"/>
        <v/>
      </c>
      <c r="BP75" s="29" t="str">
        <f t="shared" ca="1" si="157"/>
        <v/>
      </c>
      <c r="BQ75" s="29" t="str">
        <f t="shared" ca="1" si="158"/>
        <v/>
      </c>
      <c r="BR75" s="29" t="str">
        <f t="shared" ca="1" si="159"/>
        <v/>
      </c>
      <c r="BS75" s="29" t="str">
        <f t="shared" ca="1" si="160"/>
        <v/>
      </c>
      <c r="BT75" s="29" t="str">
        <f t="shared" ca="1" si="161"/>
        <v/>
      </c>
      <c r="BU75" s="29" t="str">
        <f t="shared" ca="1" si="162"/>
        <v/>
      </c>
      <c r="BV75" s="29" t="str">
        <f t="shared" ca="1" si="163"/>
        <v/>
      </c>
      <c r="BW75" s="29" t="str">
        <f t="shared" ca="1" si="164"/>
        <v/>
      </c>
      <c r="BX75" s="29" t="str">
        <f t="shared" ca="1" si="165"/>
        <v/>
      </c>
      <c r="BY75" s="29" t="str">
        <f t="shared" ca="1" si="166"/>
        <v/>
      </c>
      <c r="BZ75" s="29" t="str">
        <f t="shared" ca="1" si="167"/>
        <v/>
      </c>
      <c r="CA75" s="29" t="str">
        <f t="shared" ca="1" si="168"/>
        <v/>
      </c>
      <c r="CB75" s="29" t="str">
        <f t="shared" ca="1" si="169"/>
        <v/>
      </c>
      <c r="CC75" s="29" t="str">
        <f t="shared" ca="1" si="170"/>
        <v/>
      </c>
      <c r="CD75" s="29" t="str">
        <f t="shared" ca="1" si="171"/>
        <v/>
      </c>
      <c r="CE75" s="29" t="str">
        <f t="shared" ca="1" si="172"/>
        <v/>
      </c>
      <c r="CF75" s="29" t="str">
        <f t="shared" ca="1" si="173"/>
        <v/>
      </c>
      <c r="CG75" s="29" t="str">
        <f t="shared" ca="1" si="174"/>
        <v/>
      </c>
      <c r="CH75" s="29" t="str">
        <f t="shared" ca="1" si="175"/>
        <v/>
      </c>
      <c r="CI75" s="29" t="str">
        <f t="shared" ca="1" si="176"/>
        <v/>
      </c>
      <c r="CJ75" s="29" t="str">
        <f t="shared" ca="1" si="177"/>
        <v/>
      </c>
      <c r="CK75" s="29" t="str">
        <f t="shared" ca="1" si="178"/>
        <v/>
      </c>
      <c r="CL75" s="29" t="str">
        <f t="shared" ca="1" si="179"/>
        <v/>
      </c>
      <c r="CM75" s="29" t="str">
        <f t="shared" ca="1" si="180"/>
        <v/>
      </c>
      <c r="CN75" s="29" t="str">
        <f t="shared" ca="1" si="181"/>
        <v/>
      </c>
      <c r="CO75" s="29" t="str">
        <f t="shared" ca="1" si="182"/>
        <v/>
      </c>
      <c r="CP75" s="29" t="str">
        <f t="shared" ca="1" si="183"/>
        <v/>
      </c>
      <c r="CQ75" s="29" t="str">
        <f t="shared" ca="1" si="184"/>
        <v/>
      </c>
      <c r="CR75" s="29" t="str">
        <f t="shared" ca="1" si="185"/>
        <v/>
      </c>
      <c r="CS75" s="29" t="str">
        <f t="shared" ca="1" si="186"/>
        <v/>
      </c>
      <c r="CT75" s="29" t="str">
        <f t="shared" ca="1" si="187"/>
        <v/>
      </c>
      <c r="CU75" s="29" t="str">
        <f t="shared" ca="1" si="188"/>
        <v/>
      </c>
      <c r="CV75" s="29" t="str">
        <f t="shared" ca="1" si="189"/>
        <v/>
      </c>
      <c r="CW75" s="29" t="str">
        <f t="shared" ca="1" si="190"/>
        <v/>
      </c>
      <c r="CX75" s="29" t="str">
        <f t="shared" ca="1" si="191"/>
        <v/>
      </c>
      <c r="CY75" s="29" t="str">
        <f t="shared" ca="1" si="192"/>
        <v/>
      </c>
      <c r="CZ75" s="29" t="str">
        <f t="shared" ca="1" si="193"/>
        <v/>
      </c>
      <c r="DA75" s="29" t="str">
        <f t="shared" ca="1" si="194"/>
        <v/>
      </c>
      <c r="DB75" s="29" t="str">
        <f t="shared" ca="1" si="195"/>
        <v/>
      </c>
      <c r="DC75" s="29" t="str">
        <f t="shared" ca="1" si="196"/>
        <v/>
      </c>
      <c r="DD75" s="29" t="str">
        <f t="shared" ca="1" si="197"/>
        <v/>
      </c>
      <c r="DE75" s="29" t="str">
        <f t="shared" ca="1" si="198"/>
        <v/>
      </c>
      <c r="DF75" s="29" t="str">
        <f t="shared" ca="1" si="199"/>
        <v/>
      </c>
      <c r="DG75" s="29" t="str">
        <f t="shared" ca="1" si="200"/>
        <v/>
      </c>
      <c r="DH75" s="29" t="str">
        <f t="shared" ca="1" si="201"/>
        <v/>
      </c>
      <c r="DI75" s="29" t="str">
        <f t="shared" ca="1" si="202"/>
        <v/>
      </c>
      <c r="DJ75" s="29" t="str">
        <f t="shared" ca="1" si="203"/>
        <v/>
      </c>
      <c r="DK75" s="29" t="str">
        <f t="shared" ca="1" si="204"/>
        <v/>
      </c>
      <c r="DL75" s="29" t="str">
        <f t="shared" ca="1" si="205"/>
        <v/>
      </c>
      <c r="DM75" s="29" t="str">
        <f t="shared" ca="1" si="206"/>
        <v/>
      </c>
      <c r="JD75">
        <f t="shared" si="145"/>
        <v>0</v>
      </c>
      <c r="JE75">
        <f t="shared" si="207"/>
        <v>0</v>
      </c>
      <c r="JF75" t="str">
        <f t="shared" ca="1" si="208"/>
        <v/>
      </c>
      <c r="JG75" t="str">
        <f t="shared" ca="1" si="209"/>
        <v/>
      </c>
      <c r="JH75" t="str">
        <f t="shared" ca="1" si="210"/>
        <v/>
      </c>
      <c r="JI75" t="str">
        <f t="shared" ca="1" si="211"/>
        <v/>
      </c>
    </row>
    <row r="76" spans="3:269" x14ac:dyDescent="0.2">
      <c r="C76" s="9">
        <f t="array" aca="1" ref="C76" ca="1">MIN(IF($L$7=0, 0, IF(INDIRECT($L$6)&gt;0, IF(ROW(INDIRECT($L$6))&gt;C75, ROW(INDIRECT($L$6)), MAXR))))</f>
        <v>9999999</v>
      </c>
      <c r="D76" s="9">
        <f t="shared" ca="1" si="85"/>
        <v>0</v>
      </c>
      <c r="E76" s="9">
        <f t="shared" ca="1" si="151"/>
        <v>0</v>
      </c>
      <c r="F76" s="105" t="str">
        <f t="shared" ca="1" si="152"/>
        <v/>
      </c>
      <c r="G76" s="7">
        <f t="shared" ca="1" si="153"/>
        <v>0</v>
      </c>
      <c r="H76" s="33">
        <f t="shared" ca="1" si="217"/>
        <v>0</v>
      </c>
      <c r="I76" s="33">
        <f t="shared" ca="1" si="217"/>
        <v>0</v>
      </c>
      <c r="J76" s="33">
        <f t="shared" ca="1" si="217"/>
        <v>0</v>
      </c>
      <c r="K76" s="33">
        <f t="shared" ca="1" si="217"/>
        <v>0</v>
      </c>
      <c r="L76" s="33">
        <f t="shared" ca="1" si="217"/>
        <v>0</v>
      </c>
      <c r="M76" s="33">
        <f t="shared" ref="M76:Q76" ca="1" si="222">IF(OR($C76=MAXR, $C76=0, M$24=0, M$19=0), 0, IF(LEN(INDIRECT($F$9&amp;M$20&amp;$C76))=0, NULL,  INDIRECT($F$9&amp;M$20&amp;$C76)))</f>
        <v>0</v>
      </c>
      <c r="N76" s="33">
        <f t="shared" ca="1" si="222"/>
        <v>0</v>
      </c>
      <c r="O76" s="33">
        <f t="shared" ca="1" si="222"/>
        <v>0</v>
      </c>
      <c r="P76" s="33">
        <f t="shared" ca="1" si="222"/>
        <v>0</v>
      </c>
      <c r="Q76" s="33">
        <f t="shared" ca="1" si="222"/>
        <v>0</v>
      </c>
      <c r="R76" s="33">
        <f t="shared" ca="1" si="216"/>
        <v>0</v>
      </c>
      <c r="S76" s="33">
        <f t="shared" ca="1" si="216"/>
        <v>0</v>
      </c>
      <c r="T76" s="33">
        <f t="shared" ca="1" si="216"/>
        <v>0</v>
      </c>
      <c r="U76" s="33">
        <f t="shared" ca="1" si="216"/>
        <v>0</v>
      </c>
      <c r="V76" s="33">
        <f t="shared" ca="1" si="216"/>
        <v>0</v>
      </c>
      <c r="W76" s="33">
        <f t="shared" ca="1" si="216"/>
        <v>0</v>
      </c>
      <c r="X76" s="33">
        <f t="shared" ca="1" si="216"/>
        <v>0</v>
      </c>
      <c r="Y76" s="33">
        <f t="shared" ca="1" si="221"/>
        <v>0</v>
      </c>
      <c r="Z76" s="33">
        <f t="shared" ca="1" si="221"/>
        <v>0</v>
      </c>
      <c r="AA76" s="33">
        <f t="shared" ca="1" si="221"/>
        <v>0</v>
      </c>
      <c r="AB76" s="33">
        <f t="shared" ca="1" si="221"/>
        <v>0</v>
      </c>
      <c r="AC76" s="33">
        <f t="shared" ca="1" si="221"/>
        <v>0</v>
      </c>
      <c r="AD76" s="33">
        <f t="shared" ca="1" si="221"/>
        <v>0</v>
      </c>
      <c r="AE76" s="33">
        <f t="shared" ca="1" si="221"/>
        <v>0</v>
      </c>
      <c r="AF76" s="33">
        <f t="shared" ca="1" si="220"/>
        <v>0</v>
      </c>
      <c r="AG76" s="33">
        <f t="shared" ca="1" si="220"/>
        <v>0</v>
      </c>
      <c r="AH76" s="33">
        <f t="shared" ca="1" si="220"/>
        <v>0</v>
      </c>
      <c r="AI76" s="33">
        <f t="shared" ca="1" si="220"/>
        <v>0</v>
      </c>
      <c r="AJ76" s="33">
        <f t="shared" ca="1" si="220"/>
        <v>0</v>
      </c>
      <c r="AK76" s="33">
        <f t="shared" ca="1" si="220"/>
        <v>0</v>
      </c>
      <c r="AL76" s="33">
        <f t="shared" ca="1" si="220"/>
        <v>0</v>
      </c>
      <c r="AM76" s="33">
        <f t="shared" ca="1" si="220"/>
        <v>0</v>
      </c>
      <c r="AN76" s="33">
        <f t="shared" ca="1" si="220"/>
        <v>0</v>
      </c>
      <c r="AO76" s="33">
        <f t="shared" ca="1" si="220"/>
        <v>0</v>
      </c>
      <c r="AP76" s="33">
        <f t="shared" ca="1" si="220"/>
        <v>0</v>
      </c>
      <c r="AQ76" s="33">
        <f t="shared" ca="1" si="220"/>
        <v>0</v>
      </c>
      <c r="AR76" s="33">
        <f t="shared" ca="1" si="220"/>
        <v>0</v>
      </c>
      <c r="AS76" s="33">
        <f t="shared" ca="1" si="220"/>
        <v>0</v>
      </c>
      <c r="AT76" s="33">
        <f t="shared" ca="1" si="219"/>
        <v>0</v>
      </c>
      <c r="AU76" s="33">
        <f t="shared" ca="1" si="218"/>
        <v>0</v>
      </c>
      <c r="AV76" s="33">
        <f t="shared" ca="1" si="218"/>
        <v>0</v>
      </c>
      <c r="AW76" s="33">
        <f t="shared" ca="1" si="218"/>
        <v>0</v>
      </c>
      <c r="AX76" s="33">
        <f t="shared" ca="1" si="218"/>
        <v>0</v>
      </c>
      <c r="AY76" s="33">
        <f t="shared" ca="1" si="218"/>
        <v>0</v>
      </c>
      <c r="AZ76" s="33">
        <f t="shared" ca="1" si="218"/>
        <v>0</v>
      </c>
      <c r="BA76" s="33">
        <f t="shared" ca="1" si="218"/>
        <v>0</v>
      </c>
      <c r="BB76" s="33">
        <f t="shared" ca="1" si="218"/>
        <v>0</v>
      </c>
      <c r="BC76" s="33">
        <f t="shared" ca="1" si="218"/>
        <v>0</v>
      </c>
      <c r="BD76" s="33">
        <f t="shared" ca="1" si="218"/>
        <v>0</v>
      </c>
      <c r="BE76" s="33">
        <f t="shared" ca="1" si="218"/>
        <v>0</v>
      </c>
      <c r="BF76" s="33">
        <f t="shared" ca="1" si="215"/>
        <v>0</v>
      </c>
      <c r="BG76" s="33">
        <f t="shared" ca="1" si="215"/>
        <v>0</v>
      </c>
      <c r="BH76" s="33"/>
      <c r="BJ76" s="148" t="str">
        <f t="shared" ca="1" si="154"/>
        <v/>
      </c>
      <c r="BL76" s="30"/>
      <c r="BN76" s="29" t="str">
        <f t="shared" ca="1" si="155"/>
        <v/>
      </c>
      <c r="BO76" s="29" t="str">
        <f t="shared" ca="1" si="156"/>
        <v/>
      </c>
      <c r="BP76" s="29" t="str">
        <f t="shared" ca="1" si="157"/>
        <v/>
      </c>
      <c r="BQ76" s="29" t="str">
        <f t="shared" ca="1" si="158"/>
        <v/>
      </c>
      <c r="BR76" s="29" t="str">
        <f t="shared" ca="1" si="159"/>
        <v/>
      </c>
      <c r="BS76" s="29" t="str">
        <f t="shared" ca="1" si="160"/>
        <v/>
      </c>
      <c r="BT76" s="29" t="str">
        <f t="shared" ca="1" si="161"/>
        <v/>
      </c>
      <c r="BU76" s="29" t="str">
        <f t="shared" ca="1" si="162"/>
        <v/>
      </c>
      <c r="BV76" s="29" t="str">
        <f t="shared" ca="1" si="163"/>
        <v/>
      </c>
      <c r="BW76" s="29" t="str">
        <f t="shared" ca="1" si="164"/>
        <v/>
      </c>
      <c r="BX76" s="29" t="str">
        <f t="shared" ca="1" si="165"/>
        <v/>
      </c>
      <c r="BY76" s="29" t="str">
        <f t="shared" ca="1" si="166"/>
        <v/>
      </c>
      <c r="BZ76" s="29" t="str">
        <f t="shared" ca="1" si="167"/>
        <v/>
      </c>
      <c r="CA76" s="29" t="str">
        <f t="shared" ca="1" si="168"/>
        <v/>
      </c>
      <c r="CB76" s="29" t="str">
        <f t="shared" ca="1" si="169"/>
        <v/>
      </c>
      <c r="CC76" s="29" t="str">
        <f t="shared" ca="1" si="170"/>
        <v/>
      </c>
      <c r="CD76" s="29" t="str">
        <f t="shared" ca="1" si="171"/>
        <v/>
      </c>
      <c r="CE76" s="29" t="str">
        <f t="shared" ca="1" si="172"/>
        <v/>
      </c>
      <c r="CF76" s="29" t="str">
        <f t="shared" ca="1" si="173"/>
        <v/>
      </c>
      <c r="CG76" s="29" t="str">
        <f t="shared" ca="1" si="174"/>
        <v/>
      </c>
      <c r="CH76" s="29" t="str">
        <f t="shared" ca="1" si="175"/>
        <v/>
      </c>
      <c r="CI76" s="29" t="str">
        <f t="shared" ca="1" si="176"/>
        <v/>
      </c>
      <c r="CJ76" s="29" t="str">
        <f t="shared" ca="1" si="177"/>
        <v/>
      </c>
      <c r="CK76" s="29" t="str">
        <f t="shared" ca="1" si="178"/>
        <v/>
      </c>
      <c r="CL76" s="29" t="str">
        <f t="shared" ca="1" si="179"/>
        <v/>
      </c>
      <c r="CM76" s="29" t="str">
        <f t="shared" ca="1" si="180"/>
        <v/>
      </c>
      <c r="CN76" s="29" t="str">
        <f t="shared" ca="1" si="181"/>
        <v/>
      </c>
      <c r="CO76" s="29" t="str">
        <f t="shared" ca="1" si="182"/>
        <v/>
      </c>
      <c r="CP76" s="29" t="str">
        <f t="shared" ca="1" si="183"/>
        <v/>
      </c>
      <c r="CQ76" s="29" t="str">
        <f t="shared" ca="1" si="184"/>
        <v/>
      </c>
      <c r="CR76" s="29" t="str">
        <f t="shared" ca="1" si="185"/>
        <v/>
      </c>
      <c r="CS76" s="29" t="str">
        <f t="shared" ca="1" si="186"/>
        <v/>
      </c>
      <c r="CT76" s="29" t="str">
        <f t="shared" ca="1" si="187"/>
        <v/>
      </c>
      <c r="CU76" s="29" t="str">
        <f t="shared" ca="1" si="188"/>
        <v/>
      </c>
      <c r="CV76" s="29" t="str">
        <f t="shared" ca="1" si="189"/>
        <v/>
      </c>
      <c r="CW76" s="29" t="str">
        <f t="shared" ca="1" si="190"/>
        <v/>
      </c>
      <c r="CX76" s="29" t="str">
        <f t="shared" ca="1" si="191"/>
        <v/>
      </c>
      <c r="CY76" s="29" t="str">
        <f t="shared" ca="1" si="192"/>
        <v/>
      </c>
      <c r="CZ76" s="29" t="str">
        <f t="shared" ca="1" si="193"/>
        <v/>
      </c>
      <c r="DA76" s="29" t="str">
        <f t="shared" ca="1" si="194"/>
        <v/>
      </c>
      <c r="DB76" s="29" t="str">
        <f t="shared" ca="1" si="195"/>
        <v/>
      </c>
      <c r="DC76" s="29" t="str">
        <f t="shared" ca="1" si="196"/>
        <v/>
      </c>
      <c r="DD76" s="29" t="str">
        <f t="shared" ca="1" si="197"/>
        <v/>
      </c>
      <c r="DE76" s="29" t="str">
        <f t="shared" ca="1" si="198"/>
        <v/>
      </c>
      <c r="DF76" s="29" t="str">
        <f t="shared" ca="1" si="199"/>
        <v/>
      </c>
      <c r="DG76" s="29" t="str">
        <f t="shared" ca="1" si="200"/>
        <v/>
      </c>
      <c r="DH76" s="29" t="str">
        <f t="shared" ca="1" si="201"/>
        <v/>
      </c>
      <c r="DI76" s="29" t="str">
        <f t="shared" ca="1" si="202"/>
        <v/>
      </c>
      <c r="DJ76" s="29" t="str">
        <f t="shared" ca="1" si="203"/>
        <v/>
      </c>
      <c r="DK76" s="29" t="str">
        <f t="shared" ca="1" si="204"/>
        <v/>
      </c>
      <c r="DL76" s="29" t="str">
        <f t="shared" ca="1" si="205"/>
        <v/>
      </c>
      <c r="DM76" s="29" t="str">
        <f t="shared" ca="1" si="206"/>
        <v/>
      </c>
      <c r="JD76">
        <f t="shared" si="145"/>
        <v>0</v>
      </c>
      <c r="JE76">
        <f t="shared" si="207"/>
        <v>0</v>
      </c>
      <c r="JF76" t="str">
        <f t="shared" ca="1" si="208"/>
        <v/>
      </c>
      <c r="JG76" t="str">
        <f t="shared" ca="1" si="209"/>
        <v/>
      </c>
      <c r="JH76" t="str">
        <f t="shared" ca="1" si="210"/>
        <v/>
      </c>
      <c r="JI76" t="str">
        <f t="shared" ca="1" si="211"/>
        <v/>
      </c>
    </row>
    <row r="77" spans="3:269" x14ac:dyDescent="0.2">
      <c r="C77" s="9">
        <f t="array" aca="1" ref="C77" ca="1">MIN(IF($L$7=0, 0, IF(INDIRECT($L$6)&gt;0, IF(ROW(INDIRECT($L$6))&gt;C76, ROW(INDIRECT($L$6)), MAXR))))</f>
        <v>9999999</v>
      </c>
      <c r="D77" s="9">
        <f t="shared" ca="1" si="85"/>
        <v>0</v>
      </c>
      <c r="E77" s="9">
        <f t="shared" ca="1" si="151"/>
        <v>0</v>
      </c>
      <c r="F77" s="105" t="str">
        <f t="shared" ca="1" si="152"/>
        <v/>
      </c>
      <c r="G77" s="7">
        <f t="shared" ca="1" si="153"/>
        <v>0</v>
      </c>
      <c r="H77" s="33">
        <f t="shared" ref="H77:Q85" ca="1" si="223">IF(OR($C77=MAXR, $C77=0, H$24=0, H$19=0), 0, IF(LEN(INDIRECT($F$9&amp;H$20&amp;$C77))=0, NULL,  INDIRECT($F$9&amp;H$20&amp;$C77)))</f>
        <v>0</v>
      </c>
      <c r="I77" s="33">
        <f t="shared" ca="1" si="223"/>
        <v>0</v>
      </c>
      <c r="J77" s="33">
        <f t="shared" ca="1" si="223"/>
        <v>0</v>
      </c>
      <c r="K77" s="33">
        <f t="shared" ca="1" si="223"/>
        <v>0</v>
      </c>
      <c r="L77" s="33">
        <f t="shared" ca="1" si="223"/>
        <v>0</v>
      </c>
      <c r="M77" s="33">
        <f t="shared" ca="1" si="223"/>
        <v>0</v>
      </c>
      <c r="N77" s="33">
        <f t="shared" ca="1" si="223"/>
        <v>0</v>
      </c>
      <c r="O77" s="33">
        <f t="shared" ca="1" si="223"/>
        <v>0</v>
      </c>
      <c r="P77" s="33">
        <f t="shared" ca="1" si="223"/>
        <v>0</v>
      </c>
      <c r="Q77" s="33">
        <f t="shared" ca="1" si="223"/>
        <v>0</v>
      </c>
      <c r="R77" s="33">
        <f t="shared" ca="1" si="216"/>
        <v>0</v>
      </c>
      <c r="S77" s="33">
        <f t="shared" ca="1" si="216"/>
        <v>0</v>
      </c>
      <c r="T77" s="33">
        <f t="shared" ca="1" si="216"/>
        <v>0</v>
      </c>
      <c r="U77" s="33">
        <f t="shared" ca="1" si="216"/>
        <v>0</v>
      </c>
      <c r="V77" s="33">
        <f t="shared" ca="1" si="216"/>
        <v>0</v>
      </c>
      <c r="W77" s="33">
        <f t="shared" ca="1" si="216"/>
        <v>0</v>
      </c>
      <c r="X77" s="33">
        <f t="shared" ca="1" si="216"/>
        <v>0</v>
      </c>
      <c r="Y77" s="33">
        <f t="shared" ca="1" si="221"/>
        <v>0</v>
      </c>
      <c r="Z77" s="33">
        <f t="shared" ca="1" si="221"/>
        <v>0</v>
      </c>
      <c r="AA77" s="33">
        <f t="shared" ca="1" si="221"/>
        <v>0</v>
      </c>
      <c r="AB77" s="33">
        <f t="shared" ca="1" si="221"/>
        <v>0</v>
      </c>
      <c r="AC77" s="33">
        <f t="shared" ca="1" si="221"/>
        <v>0</v>
      </c>
      <c r="AD77" s="33">
        <f t="shared" ca="1" si="221"/>
        <v>0</v>
      </c>
      <c r="AE77" s="33">
        <f t="shared" ca="1" si="221"/>
        <v>0</v>
      </c>
      <c r="AF77" s="33">
        <f t="shared" ca="1" si="220"/>
        <v>0</v>
      </c>
      <c r="AG77" s="33">
        <f t="shared" ca="1" si="220"/>
        <v>0</v>
      </c>
      <c r="AH77" s="33">
        <f t="shared" ca="1" si="220"/>
        <v>0</v>
      </c>
      <c r="AI77" s="33">
        <f t="shared" ca="1" si="220"/>
        <v>0</v>
      </c>
      <c r="AJ77" s="33">
        <f t="shared" ca="1" si="220"/>
        <v>0</v>
      </c>
      <c r="AK77" s="33">
        <f t="shared" ca="1" si="220"/>
        <v>0</v>
      </c>
      <c r="AL77" s="33">
        <f t="shared" ca="1" si="220"/>
        <v>0</v>
      </c>
      <c r="AM77" s="33">
        <f t="shared" ca="1" si="220"/>
        <v>0</v>
      </c>
      <c r="AN77" s="33">
        <f t="shared" ca="1" si="220"/>
        <v>0</v>
      </c>
      <c r="AO77" s="33">
        <f t="shared" ca="1" si="220"/>
        <v>0</v>
      </c>
      <c r="AP77" s="33">
        <f t="shared" ca="1" si="220"/>
        <v>0</v>
      </c>
      <c r="AQ77" s="33">
        <f t="shared" ca="1" si="220"/>
        <v>0</v>
      </c>
      <c r="AR77" s="33">
        <f t="shared" ca="1" si="220"/>
        <v>0</v>
      </c>
      <c r="AS77" s="33">
        <f t="shared" ca="1" si="220"/>
        <v>0</v>
      </c>
      <c r="AT77" s="33">
        <f t="shared" ca="1" si="219"/>
        <v>0</v>
      </c>
      <c r="AU77" s="33">
        <f t="shared" ca="1" si="218"/>
        <v>0</v>
      </c>
      <c r="AV77" s="33">
        <f t="shared" ca="1" si="218"/>
        <v>0</v>
      </c>
      <c r="AW77" s="33">
        <f t="shared" ca="1" si="218"/>
        <v>0</v>
      </c>
      <c r="AX77" s="33">
        <f t="shared" ca="1" si="218"/>
        <v>0</v>
      </c>
      <c r="AY77" s="33">
        <f t="shared" ca="1" si="218"/>
        <v>0</v>
      </c>
      <c r="AZ77" s="33">
        <f t="shared" ca="1" si="218"/>
        <v>0</v>
      </c>
      <c r="BA77" s="33">
        <f t="shared" ca="1" si="218"/>
        <v>0</v>
      </c>
      <c r="BB77" s="33">
        <f t="shared" ca="1" si="218"/>
        <v>0</v>
      </c>
      <c r="BC77" s="33">
        <f t="shared" ca="1" si="218"/>
        <v>0</v>
      </c>
      <c r="BD77" s="33">
        <f t="shared" ca="1" si="218"/>
        <v>0</v>
      </c>
      <c r="BE77" s="33">
        <f t="shared" ca="1" si="218"/>
        <v>0</v>
      </c>
      <c r="BF77" s="33">
        <f t="shared" ca="1" si="215"/>
        <v>0</v>
      </c>
      <c r="BG77" s="33">
        <f t="shared" ca="1" si="215"/>
        <v>0</v>
      </c>
      <c r="BH77" s="33"/>
      <c r="BJ77" s="148" t="str">
        <f t="shared" ca="1" si="154"/>
        <v/>
      </c>
      <c r="BL77" s="30"/>
      <c r="BN77" s="29" t="str">
        <f t="shared" ca="1" si="155"/>
        <v/>
      </c>
      <c r="BO77" s="29" t="str">
        <f t="shared" ca="1" si="156"/>
        <v/>
      </c>
      <c r="BP77" s="29" t="str">
        <f t="shared" ca="1" si="157"/>
        <v/>
      </c>
      <c r="BQ77" s="29" t="str">
        <f t="shared" ca="1" si="158"/>
        <v/>
      </c>
      <c r="BR77" s="29" t="str">
        <f t="shared" ca="1" si="159"/>
        <v/>
      </c>
      <c r="BS77" s="29" t="str">
        <f t="shared" ca="1" si="160"/>
        <v/>
      </c>
      <c r="BT77" s="29" t="str">
        <f t="shared" ca="1" si="161"/>
        <v/>
      </c>
      <c r="BU77" s="29" t="str">
        <f t="shared" ca="1" si="162"/>
        <v/>
      </c>
      <c r="BV77" s="29" t="str">
        <f t="shared" ca="1" si="163"/>
        <v/>
      </c>
      <c r="BW77" s="29" t="str">
        <f t="shared" ca="1" si="164"/>
        <v/>
      </c>
      <c r="BX77" s="29" t="str">
        <f t="shared" ca="1" si="165"/>
        <v/>
      </c>
      <c r="BY77" s="29" t="str">
        <f t="shared" ca="1" si="166"/>
        <v/>
      </c>
      <c r="BZ77" s="29" t="str">
        <f t="shared" ca="1" si="167"/>
        <v/>
      </c>
      <c r="CA77" s="29" t="str">
        <f t="shared" ca="1" si="168"/>
        <v/>
      </c>
      <c r="CB77" s="29" t="str">
        <f t="shared" ca="1" si="169"/>
        <v/>
      </c>
      <c r="CC77" s="29" t="str">
        <f t="shared" ca="1" si="170"/>
        <v/>
      </c>
      <c r="CD77" s="29" t="str">
        <f t="shared" ca="1" si="171"/>
        <v/>
      </c>
      <c r="CE77" s="29" t="str">
        <f t="shared" ca="1" si="172"/>
        <v/>
      </c>
      <c r="CF77" s="29" t="str">
        <f t="shared" ca="1" si="173"/>
        <v/>
      </c>
      <c r="CG77" s="29" t="str">
        <f t="shared" ca="1" si="174"/>
        <v/>
      </c>
      <c r="CH77" s="29" t="str">
        <f t="shared" ca="1" si="175"/>
        <v/>
      </c>
      <c r="CI77" s="29" t="str">
        <f t="shared" ca="1" si="176"/>
        <v/>
      </c>
      <c r="CJ77" s="29" t="str">
        <f t="shared" ca="1" si="177"/>
        <v/>
      </c>
      <c r="CK77" s="29" t="str">
        <f t="shared" ca="1" si="178"/>
        <v/>
      </c>
      <c r="CL77" s="29" t="str">
        <f t="shared" ca="1" si="179"/>
        <v/>
      </c>
      <c r="CM77" s="29" t="str">
        <f t="shared" ca="1" si="180"/>
        <v/>
      </c>
      <c r="CN77" s="29" t="str">
        <f t="shared" ca="1" si="181"/>
        <v/>
      </c>
      <c r="CO77" s="29" t="str">
        <f t="shared" ca="1" si="182"/>
        <v/>
      </c>
      <c r="CP77" s="29" t="str">
        <f t="shared" ca="1" si="183"/>
        <v/>
      </c>
      <c r="CQ77" s="29" t="str">
        <f t="shared" ca="1" si="184"/>
        <v/>
      </c>
      <c r="CR77" s="29" t="str">
        <f t="shared" ca="1" si="185"/>
        <v/>
      </c>
      <c r="CS77" s="29" t="str">
        <f t="shared" ca="1" si="186"/>
        <v/>
      </c>
      <c r="CT77" s="29" t="str">
        <f t="shared" ca="1" si="187"/>
        <v/>
      </c>
      <c r="CU77" s="29" t="str">
        <f t="shared" ca="1" si="188"/>
        <v/>
      </c>
      <c r="CV77" s="29" t="str">
        <f t="shared" ca="1" si="189"/>
        <v/>
      </c>
      <c r="CW77" s="29" t="str">
        <f t="shared" ca="1" si="190"/>
        <v/>
      </c>
      <c r="CX77" s="29" t="str">
        <f t="shared" ca="1" si="191"/>
        <v/>
      </c>
      <c r="CY77" s="29" t="str">
        <f t="shared" ca="1" si="192"/>
        <v/>
      </c>
      <c r="CZ77" s="29" t="str">
        <f t="shared" ca="1" si="193"/>
        <v/>
      </c>
      <c r="DA77" s="29" t="str">
        <f t="shared" ca="1" si="194"/>
        <v/>
      </c>
      <c r="DB77" s="29" t="str">
        <f t="shared" ca="1" si="195"/>
        <v/>
      </c>
      <c r="DC77" s="29" t="str">
        <f t="shared" ca="1" si="196"/>
        <v/>
      </c>
      <c r="DD77" s="29" t="str">
        <f t="shared" ca="1" si="197"/>
        <v/>
      </c>
      <c r="DE77" s="29" t="str">
        <f t="shared" ca="1" si="198"/>
        <v/>
      </c>
      <c r="DF77" s="29" t="str">
        <f t="shared" ca="1" si="199"/>
        <v/>
      </c>
      <c r="DG77" s="29" t="str">
        <f t="shared" ca="1" si="200"/>
        <v/>
      </c>
      <c r="DH77" s="29" t="str">
        <f t="shared" ca="1" si="201"/>
        <v/>
      </c>
      <c r="DI77" s="29" t="str">
        <f t="shared" ca="1" si="202"/>
        <v/>
      </c>
      <c r="DJ77" s="29" t="str">
        <f t="shared" ca="1" si="203"/>
        <v/>
      </c>
      <c r="DK77" s="29" t="str">
        <f t="shared" ca="1" si="204"/>
        <v/>
      </c>
      <c r="DL77" s="29" t="str">
        <f t="shared" ca="1" si="205"/>
        <v/>
      </c>
      <c r="DM77" s="29" t="str">
        <f t="shared" ca="1" si="206"/>
        <v/>
      </c>
      <c r="JD77">
        <f t="shared" si="145"/>
        <v>0</v>
      </c>
      <c r="JE77">
        <f t="shared" si="207"/>
        <v>0</v>
      </c>
      <c r="JF77" t="str">
        <f t="shared" ca="1" si="208"/>
        <v/>
      </c>
      <c r="JG77" t="str">
        <f t="shared" ca="1" si="209"/>
        <v/>
      </c>
      <c r="JH77" t="str">
        <f t="shared" ca="1" si="210"/>
        <v/>
      </c>
      <c r="JI77" t="str">
        <f t="shared" ca="1" si="211"/>
        <v/>
      </c>
    </row>
    <row r="78" spans="3:269" x14ac:dyDescent="0.2">
      <c r="C78" s="9">
        <f t="array" aca="1" ref="C78" ca="1">MIN(IF($L$7=0, 0, IF(INDIRECT($L$6)&gt;0, IF(ROW(INDIRECT($L$6))&gt;C77, ROW(INDIRECT($L$6)), MAXR))))</f>
        <v>9999999</v>
      </c>
      <c r="D78" s="9">
        <f t="shared" ca="1" si="85"/>
        <v>0</v>
      </c>
      <c r="E78" s="9">
        <f t="shared" ca="1" si="151"/>
        <v>0</v>
      </c>
      <c r="F78" s="105" t="str">
        <f t="shared" ca="1" si="152"/>
        <v/>
      </c>
      <c r="G78" s="7">
        <f t="shared" ca="1" si="153"/>
        <v>0</v>
      </c>
      <c r="H78" s="33">
        <f t="shared" ca="1" si="223"/>
        <v>0</v>
      </c>
      <c r="I78" s="33">
        <f t="shared" ca="1" si="223"/>
        <v>0</v>
      </c>
      <c r="J78" s="33">
        <f t="shared" ca="1" si="223"/>
        <v>0</v>
      </c>
      <c r="K78" s="33">
        <f t="shared" ca="1" si="223"/>
        <v>0</v>
      </c>
      <c r="L78" s="33">
        <f t="shared" ca="1" si="223"/>
        <v>0</v>
      </c>
      <c r="M78" s="33">
        <f t="shared" ca="1" si="223"/>
        <v>0</v>
      </c>
      <c r="N78" s="33">
        <f t="shared" ca="1" si="223"/>
        <v>0</v>
      </c>
      <c r="O78" s="33">
        <f t="shared" ca="1" si="223"/>
        <v>0</v>
      </c>
      <c r="P78" s="33">
        <f t="shared" ca="1" si="223"/>
        <v>0</v>
      </c>
      <c r="Q78" s="33">
        <f t="shared" ca="1" si="223"/>
        <v>0</v>
      </c>
      <c r="R78" s="33">
        <f t="shared" ca="1" si="216"/>
        <v>0</v>
      </c>
      <c r="S78" s="33">
        <f t="shared" ca="1" si="216"/>
        <v>0</v>
      </c>
      <c r="T78" s="33">
        <f t="shared" ca="1" si="216"/>
        <v>0</v>
      </c>
      <c r="U78" s="33">
        <f t="shared" ca="1" si="216"/>
        <v>0</v>
      </c>
      <c r="V78" s="33">
        <f t="shared" ca="1" si="216"/>
        <v>0</v>
      </c>
      <c r="W78" s="33">
        <f t="shared" ca="1" si="216"/>
        <v>0</v>
      </c>
      <c r="X78" s="33">
        <f t="shared" ca="1" si="216"/>
        <v>0</v>
      </c>
      <c r="Y78" s="33">
        <f t="shared" ca="1" si="221"/>
        <v>0</v>
      </c>
      <c r="Z78" s="33">
        <f t="shared" ca="1" si="221"/>
        <v>0</v>
      </c>
      <c r="AA78" s="33">
        <f t="shared" ca="1" si="221"/>
        <v>0</v>
      </c>
      <c r="AB78" s="33">
        <f t="shared" ca="1" si="221"/>
        <v>0</v>
      </c>
      <c r="AC78" s="33">
        <f t="shared" ca="1" si="221"/>
        <v>0</v>
      </c>
      <c r="AD78" s="33">
        <f t="shared" ca="1" si="221"/>
        <v>0</v>
      </c>
      <c r="AE78" s="33">
        <f t="shared" ca="1" si="221"/>
        <v>0</v>
      </c>
      <c r="AF78" s="33">
        <f t="shared" ca="1" si="220"/>
        <v>0</v>
      </c>
      <c r="AG78" s="33">
        <f t="shared" ca="1" si="220"/>
        <v>0</v>
      </c>
      <c r="AH78" s="33">
        <f t="shared" ca="1" si="220"/>
        <v>0</v>
      </c>
      <c r="AI78" s="33">
        <f t="shared" ca="1" si="220"/>
        <v>0</v>
      </c>
      <c r="AJ78" s="33">
        <f t="shared" ca="1" si="220"/>
        <v>0</v>
      </c>
      <c r="AK78" s="33">
        <f t="shared" ca="1" si="220"/>
        <v>0</v>
      </c>
      <c r="AL78" s="33">
        <f t="shared" ca="1" si="220"/>
        <v>0</v>
      </c>
      <c r="AM78" s="33">
        <f t="shared" ca="1" si="220"/>
        <v>0</v>
      </c>
      <c r="AN78" s="33">
        <f t="shared" ca="1" si="220"/>
        <v>0</v>
      </c>
      <c r="AO78" s="33">
        <f t="shared" ca="1" si="220"/>
        <v>0</v>
      </c>
      <c r="AP78" s="33">
        <f t="shared" ca="1" si="220"/>
        <v>0</v>
      </c>
      <c r="AQ78" s="33">
        <f t="shared" ca="1" si="220"/>
        <v>0</v>
      </c>
      <c r="AR78" s="33">
        <f t="shared" ca="1" si="220"/>
        <v>0</v>
      </c>
      <c r="AS78" s="33">
        <f t="shared" ca="1" si="220"/>
        <v>0</v>
      </c>
      <c r="AT78" s="33">
        <f t="shared" ca="1" si="219"/>
        <v>0</v>
      </c>
      <c r="AU78" s="33">
        <f t="shared" ca="1" si="218"/>
        <v>0</v>
      </c>
      <c r="AV78" s="33">
        <f t="shared" ca="1" si="218"/>
        <v>0</v>
      </c>
      <c r="AW78" s="33">
        <f t="shared" ca="1" si="218"/>
        <v>0</v>
      </c>
      <c r="AX78" s="33">
        <f t="shared" ca="1" si="218"/>
        <v>0</v>
      </c>
      <c r="AY78" s="33">
        <f t="shared" ca="1" si="218"/>
        <v>0</v>
      </c>
      <c r="AZ78" s="33">
        <f t="shared" ca="1" si="218"/>
        <v>0</v>
      </c>
      <c r="BA78" s="33">
        <f t="shared" ca="1" si="218"/>
        <v>0</v>
      </c>
      <c r="BB78" s="33">
        <f t="shared" ca="1" si="218"/>
        <v>0</v>
      </c>
      <c r="BC78" s="33">
        <f t="shared" ca="1" si="218"/>
        <v>0</v>
      </c>
      <c r="BD78" s="33">
        <f t="shared" ca="1" si="218"/>
        <v>0</v>
      </c>
      <c r="BE78" s="33">
        <f t="shared" ca="1" si="218"/>
        <v>0</v>
      </c>
      <c r="BF78" s="33">
        <f t="shared" ca="1" si="215"/>
        <v>0</v>
      </c>
      <c r="BG78" s="33">
        <f t="shared" ca="1" si="215"/>
        <v>0</v>
      </c>
      <c r="BH78" s="33"/>
      <c r="BJ78" s="148" t="str">
        <f t="shared" ca="1" si="154"/>
        <v/>
      </c>
      <c r="BL78" s="30"/>
      <c r="BN78" s="29" t="str">
        <f t="shared" ca="1" si="155"/>
        <v/>
      </c>
      <c r="BO78" s="29" t="str">
        <f t="shared" ca="1" si="156"/>
        <v/>
      </c>
      <c r="BP78" s="29" t="str">
        <f t="shared" ca="1" si="157"/>
        <v/>
      </c>
      <c r="BQ78" s="29" t="str">
        <f t="shared" ca="1" si="158"/>
        <v/>
      </c>
      <c r="BR78" s="29" t="str">
        <f t="shared" ca="1" si="159"/>
        <v/>
      </c>
      <c r="BS78" s="29" t="str">
        <f t="shared" ca="1" si="160"/>
        <v/>
      </c>
      <c r="BT78" s="29" t="str">
        <f t="shared" ca="1" si="161"/>
        <v/>
      </c>
      <c r="BU78" s="29" t="str">
        <f t="shared" ca="1" si="162"/>
        <v/>
      </c>
      <c r="BV78" s="29" t="str">
        <f t="shared" ca="1" si="163"/>
        <v/>
      </c>
      <c r="BW78" s="29" t="str">
        <f t="shared" ca="1" si="164"/>
        <v/>
      </c>
      <c r="BX78" s="29" t="str">
        <f t="shared" ca="1" si="165"/>
        <v/>
      </c>
      <c r="BY78" s="29" t="str">
        <f t="shared" ca="1" si="166"/>
        <v/>
      </c>
      <c r="BZ78" s="29" t="str">
        <f t="shared" ca="1" si="167"/>
        <v/>
      </c>
      <c r="CA78" s="29" t="str">
        <f t="shared" ca="1" si="168"/>
        <v/>
      </c>
      <c r="CB78" s="29" t="str">
        <f t="shared" ca="1" si="169"/>
        <v/>
      </c>
      <c r="CC78" s="29" t="str">
        <f t="shared" ca="1" si="170"/>
        <v/>
      </c>
      <c r="CD78" s="29" t="str">
        <f t="shared" ca="1" si="171"/>
        <v/>
      </c>
      <c r="CE78" s="29" t="str">
        <f t="shared" ca="1" si="172"/>
        <v/>
      </c>
      <c r="CF78" s="29" t="str">
        <f t="shared" ca="1" si="173"/>
        <v/>
      </c>
      <c r="CG78" s="29" t="str">
        <f t="shared" ca="1" si="174"/>
        <v/>
      </c>
      <c r="CH78" s="29" t="str">
        <f t="shared" ca="1" si="175"/>
        <v/>
      </c>
      <c r="CI78" s="29" t="str">
        <f t="shared" ca="1" si="176"/>
        <v/>
      </c>
      <c r="CJ78" s="29" t="str">
        <f t="shared" ca="1" si="177"/>
        <v/>
      </c>
      <c r="CK78" s="29" t="str">
        <f t="shared" ca="1" si="178"/>
        <v/>
      </c>
      <c r="CL78" s="29" t="str">
        <f t="shared" ca="1" si="179"/>
        <v/>
      </c>
      <c r="CM78" s="29" t="str">
        <f t="shared" ca="1" si="180"/>
        <v/>
      </c>
      <c r="CN78" s="29" t="str">
        <f t="shared" ca="1" si="181"/>
        <v/>
      </c>
      <c r="CO78" s="29" t="str">
        <f t="shared" ca="1" si="182"/>
        <v/>
      </c>
      <c r="CP78" s="29" t="str">
        <f t="shared" ca="1" si="183"/>
        <v/>
      </c>
      <c r="CQ78" s="29" t="str">
        <f t="shared" ca="1" si="184"/>
        <v/>
      </c>
      <c r="CR78" s="29" t="str">
        <f t="shared" ca="1" si="185"/>
        <v/>
      </c>
      <c r="CS78" s="29" t="str">
        <f t="shared" ca="1" si="186"/>
        <v/>
      </c>
      <c r="CT78" s="29" t="str">
        <f t="shared" ca="1" si="187"/>
        <v/>
      </c>
      <c r="CU78" s="29" t="str">
        <f t="shared" ca="1" si="188"/>
        <v/>
      </c>
      <c r="CV78" s="29" t="str">
        <f t="shared" ca="1" si="189"/>
        <v/>
      </c>
      <c r="CW78" s="29" t="str">
        <f t="shared" ca="1" si="190"/>
        <v/>
      </c>
      <c r="CX78" s="29" t="str">
        <f t="shared" ca="1" si="191"/>
        <v/>
      </c>
      <c r="CY78" s="29" t="str">
        <f t="shared" ca="1" si="192"/>
        <v/>
      </c>
      <c r="CZ78" s="29" t="str">
        <f t="shared" ca="1" si="193"/>
        <v/>
      </c>
      <c r="DA78" s="29" t="str">
        <f t="shared" ca="1" si="194"/>
        <v/>
      </c>
      <c r="DB78" s="29" t="str">
        <f t="shared" ca="1" si="195"/>
        <v/>
      </c>
      <c r="DC78" s="29" t="str">
        <f t="shared" ca="1" si="196"/>
        <v/>
      </c>
      <c r="DD78" s="29" t="str">
        <f t="shared" ca="1" si="197"/>
        <v/>
      </c>
      <c r="DE78" s="29" t="str">
        <f t="shared" ca="1" si="198"/>
        <v/>
      </c>
      <c r="DF78" s="29" t="str">
        <f t="shared" ca="1" si="199"/>
        <v/>
      </c>
      <c r="DG78" s="29" t="str">
        <f t="shared" ca="1" si="200"/>
        <v/>
      </c>
      <c r="DH78" s="29" t="str">
        <f t="shared" ca="1" si="201"/>
        <v/>
      </c>
      <c r="DI78" s="29" t="str">
        <f t="shared" ca="1" si="202"/>
        <v/>
      </c>
      <c r="DJ78" s="29" t="str">
        <f t="shared" ca="1" si="203"/>
        <v/>
      </c>
      <c r="DK78" s="29" t="str">
        <f t="shared" ca="1" si="204"/>
        <v/>
      </c>
      <c r="DL78" s="29" t="str">
        <f t="shared" ca="1" si="205"/>
        <v/>
      </c>
      <c r="DM78" s="29" t="str">
        <f t="shared" ca="1" si="206"/>
        <v/>
      </c>
      <c r="JD78">
        <f t="shared" si="145"/>
        <v>0</v>
      </c>
      <c r="JE78">
        <f t="shared" si="207"/>
        <v>0</v>
      </c>
      <c r="JF78" t="str">
        <f t="shared" ca="1" si="208"/>
        <v/>
      </c>
      <c r="JG78" t="str">
        <f t="shared" ca="1" si="209"/>
        <v/>
      </c>
      <c r="JH78" t="str">
        <f t="shared" ca="1" si="210"/>
        <v/>
      </c>
      <c r="JI78" t="str">
        <f t="shared" ca="1" si="211"/>
        <v/>
      </c>
    </row>
    <row r="79" spans="3:269" x14ac:dyDescent="0.2">
      <c r="C79" s="9">
        <f t="array" aca="1" ref="C79" ca="1">MIN(IF($L$7=0, 0, IF(INDIRECT($L$6)&gt;0, IF(ROW(INDIRECT($L$6))&gt;C78, ROW(INDIRECT($L$6)), MAXR))))</f>
        <v>9999999</v>
      </c>
      <c r="D79" s="9">
        <f t="shared" ca="1" si="85"/>
        <v>0</v>
      </c>
      <c r="E79" s="9">
        <f t="shared" ca="1" si="151"/>
        <v>0</v>
      </c>
      <c r="F79" s="105" t="str">
        <f t="shared" ca="1" si="152"/>
        <v/>
      </c>
      <c r="G79" s="7">
        <f t="shared" ca="1" si="153"/>
        <v>0</v>
      </c>
      <c r="H79" s="33">
        <f t="shared" ca="1" si="223"/>
        <v>0</v>
      </c>
      <c r="I79" s="33">
        <f t="shared" ca="1" si="223"/>
        <v>0</v>
      </c>
      <c r="J79" s="33">
        <f t="shared" ca="1" si="223"/>
        <v>0</v>
      </c>
      <c r="K79" s="33">
        <f t="shared" ca="1" si="223"/>
        <v>0</v>
      </c>
      <c r="L79" s="33">
        <f t="shared" ca="1" si="223"/>
        <v>0</v>
      </c>
      <c r="M79" s="33">
        <f t="shared" ca="1" si="223"/>
        <v>0</v>
      </c>
      <c r="N79" s="33">
        <f t="shared" ca="1" si="223"/>
        <v>0</v>
      </c>
      <c r="O79" s="33">
        <f t="shared" ca="1" si="223"/>
        <v>0</v>
      </c>
      <c r="P79" s="33">
        <f t="shared" ca="1" si="223"/>
        <v>0</v>
      </c>
      <c r="Q79" s="33">
        <f t="shared" ca="1" si="223"/>
        <v>0</v>
      </c>
      <c r="R79" s="33">
        <f t="shared" ca="1" si="216"/>
        <v>0</v>
      </c>
      <c r="S79" s="33">
        <f t="shared" ca="1" si="216"/>
        <v>0</v>
      </c>
      <c r="T79" s="33">
        <f t="shared" ca="1" si="216"/>
        <v>0</v>
      </c>
      <c r="U79" s="33">
        <f t="shared" ca="1" si="216"/>
        <v>0</v>
      </c>
      <c r="V79" s="33">
        <f t="shared" ca="1" si="216"/>
        <v>0</v>
      </c>
      <c r="W79" s="33">
        <f t="shared" ca="1" si="216"/>
        <v>0</v>
      </c>
      <c r="X79" s="33">
        <f t="shared" ca="1" si="216"/>
        <v>0</v>
      </c>
      <c r="Y79" s="33">
        <f t="shared" ca="1" si="221"/>
        <v>0</v>
      </c>
      <c r="Z79" s="33">
        <f t="shared" ca="1" si="221"/>
        <v>0</v>
      </c>
      <c r="AA79" s="33">
        <f t="shared" ca="1" si="221"/>
        <v>0</v>
      </c>
      <c r="AB79" s="33">
        <f t="shared" ca="1" si="221"/>
        <v>0</v>
      </c>
      <c r="AC79" s="33">
        <f t="shared" ca="1" si="221"/>
        <v>0</v>
      </c>
      <c r="AD79" s="33">
        <f t="shared" ca="1" si="221"/>
        <v>0</v>
      </c>
      <c r="AE79" s="33">
        <f t="shared" ca="1" si="221"/>
        <v>0</v>
      </c>
      <c r="AF79" s="33">
        <f t="shared" ca="1" si="220"/>
        <v>0</v>
      </c>
      <c r="AG79" s="33">
        <f t="shared" ca="1" si="220"/>
        <v>0</v>
      </c>
      <c r="AH79" s="33">
        <f t="shared" ca="1" si="220"/>
        <v>0</v>
      </c>
      <c r="AI79" s="33">
        <f t="shared" ca="1" si="220"/>
        <v>0</v>
      </c>
      <c r="AJ79" s="33">
        <f t="shared" ca="1" si="220"/>
        <v>0</v>
      </c>
      <c r="AK79" s="33">
        <f t="shared" ca="1" si="220"/>
        <v>0</v>
      </c>
      <c r="AL79" s="33">
        <f t="shared" ca="1" si="220"/>
        <v>0</v>
      </c>
      <c r="AM79" s="33">
        <f t="shared" ca="1" si="220"/>
        <v>0</v>
      </c>
      <c r="AN79" s="33">
        <f t="shared" ca="1" si="220"/>
        <v>0</v>
      </c>
      <c r="AO79" s="33">
        <f t="shared" ca="1" si="220"/>
        <v>0</v>
      </c>
      <c r="AP79" s="33">
        <f t="shared" ca="1" si="220"/>
        <v>0</v>
      </c>
      <c r="AQ79" s="33">
        <f t="shared" ca="1" si="220"/>
        <v>0</v>
      </c>
      <c r="AR79" s="33">
        <f t="shared" ca="1" si="220"/>
        <v>0</v>
      </c>
      <c r="AS79" s="33">
        <f t="shared" ca="1" si="220"/>
        <v>0</v>
      </c>
      <c r="AT79" s="33">
        <f t="shared" ca="1" si="219"/>
        <v>0</v>
      </c>
      <c r="AU79" s="33">
        <f t="shared" ca="1" si="218"/>
        <v>0</v>
      </c>
      <c r="AV79" s="33">
        <f t="shared" ca="1" si="218"/>
        <v>0</v>
      </c>
      <c r="AW79" s="33">
        <f t="shared" ca="1" si="218"/>
        <v>0</v>
      </c>
      <c r="AX79" s="33">
        <f t="shared" ca="1" si="218"/>
        <v>0</v>
      </c>
      <c r="AY79" s="33">
        <f t="shared" ca="1" si="218"/>
        <v>0</v>
      </c>
      <c r="AZ79" s="33">
        <f t="shared" ca="1" si="218"/>
        <v>0</v>
      </c>
      <c r="BA79" s="33">
        <f t="shared" ca="1" si="218"/>
        <v>0</v>
      </c>
      <c r="BB79" s="33">
        <f t="shared" ca="1" si="218"/>
        <v>0</v>
      </c>
      <c r="BC79" s="33">
        <f t="shared" ca="1" si="218"/>
        <v>0</v>
      </c>
      <c r="BD79" s="33">
        <f t="shared" ca="1" si="218"/>
        <v>0</v>
      </c>
      <c r="BE79" s="33">
        <f t="shared" ca="1" si="218"/>
        <v>0</v>
      </c>
      <c r="BF79" s="33">
        <f t="shared" ca="1" si="215"/>
        <v>0</v>
      </c>
      <c r="BG79" s="33">
        <f t="shared" ca="1" si="215"/>
        <v>0</v>
      </c>
      <c r="BH79" s="33"/>
      <c r="BJ79" s="148" t="str">
        <f t="shared" ca="1" si="154"/>
        <v/>
      </c>
      <c r="BL79" s="30"/>
      <c r="BN79" s="29" t="str">
        <f t="shared" ca="1" si="155"/>
        <v/>
      </c>
      <c r="BO79" s="29" t="str">
        <f t="shared" ca="1" si="156"/>
        <v/>
      </c>
      <c r="BP79" s="29" t="str">
        <f t="shared" ca="1" si="157"/>
        <v/>
      </c>
      <c r="BQ79" s="29" t="str">
        <f t="shared" ca="1" si="158"/>
        <v/>
      </c>
      <c r="BR79" s="29" t="str">
        <f t="shared" ca="1" si="159"/>
        <v/>
      </c>
      <c r="BS79" s="29" t="str">
        <f t="shared" ca="1" si="160"/>
        <v/>
      </c>
      <c r="BT79" s="29" t="str">
        <f t="shared" ca="1" si="161"/>
        <v/>
      </c>
      <c r="BU79" s="29" t="str">
        <f t="shared" ca="1" si="162"/>
        <v/>
      </c>
      <c r="BV79" s="29" t="str">
        <f t="shared" ca="1" si="163"/>
        <v/>
      </c>
      <c r="BW79" s="29" t="str">
        <f t="shared" ca="1" si="164"/>
        <v/>
      </c>
      <c r="BX79" s="29" t="str">
        <f t="shared" ca="1" si="165"/>
        <v/>
      </c>
      <c r="BY79" s="29" t="str">
        <f t="shared" ca="1" si="166"/>
        <v/>
      </c>
      <c r="BZ79" s="29" t="str">
        <f t="shared" ca="1" si="167"/>
        <v/>
      </c>
      <c r="CA79" s="29" t="str">
        <f t="shared" ca="1" si="168"/>
        <v/>
      </c>
      <c r="CB79" s="29" t="str">
        <f t="shared" ca="1" si="169"/>
        <v/>
      </c>
      <c r="CC79" s="29" t="str">
        <f t="shared" ca="1" si="170"/>
        <v/>
      </c>
      <c r="CD79" s="29" t="str">
        <f t="shared" ca="1" si="171"/>
        <v/>
      </c>
      <c r="CE79" s="29" t="str">
        <f t="shared" ca="1" si="172"/>
        <v/>
      </c>
      <c r="CF79" s="29" t="str">
        <f t="shared" ca="1" si="173"/>
        <v/>
      </c>
      <c r="CG79" s="29" t="str">
        <f t="shared" ca="1" si="174"/>
        <v/>
      </c>
      <c r="CH79" s="29" t="str">
        <f t="shared" ca="1" si="175"/>
        <v/>
      </c>
      <c r="CI79" s="29" t="str">
        <f t="shared" ca="1" si="176"/>
        <v/>
      </c>
      <c r="CJ79" s="29" t="str">
        <f t="shared" ca="1" si="177"/>
        <v/>
      </c>
      <c r="CK79" s="29" t="str">
        <f t="shared" ca="1" si="178"/>
        <v/>
      </c>
      <c r="CL79" s="29" t="str">
        <f t="shared" ca="1" si="179"/>
        <v/>
      </c>
      <c r="CM79" s="29" t="str">
        <f t="shared" ca="1" si="180"/>
        <v/>
      </c>
      <c r="CN79" s="29" t="str">
        <f t="shared" ca="1" si="181"/>
        <v/>
      </c>
      <c r="CO79" s="29" t="str">
        <f t="shared" ca="1" si="182"/>
        <v/>
      </c>
      <c r="CP79" s="29" t="str">
        <f t="shared" ca="1" si="183"/>
        <v/>
      </c>
      <c r="CQ79" s="29" t="str">
        <f t="shared" ca="1" si="184"/>
        <v/>
      </c>
      <c r="CR79" s="29" t="str">
        <f t="shared" ca="1" si="185"/>
        <v/>
      </c>
      <c r="CS79" s="29" t="str">
        <f t="shared" ca="1" si="186"/>
        <v/>
      </c>
      <c r="CT79" s="29" t="str">
        <f t="shared" ca="1" si="187"/>
        <v/>
      </c>
      <c r="CU79" s="29" t="str">
        <f t="shared" ca="1" si="188"/>
        <v/>
      </c>
      <c r="CV79" s="29" t="str">
        <f t="shared" ca="1" si="189"/>
        <v/>
      </c>
      <c r="CW79" s="29" t="str">
        <f t="shared" ca="1" si="190"/>
        <v/>
      </c>
      <c r="CX79" s="29" t="str">
        <f t="shared" ca="1" si="191"/>
        <v/>
      </c>
      <c r="CY79" s="29" t="str">
        <f t="shared" ca="1" si="192"/>
        <v/>
      </c>
      <c r="CZ79" s="29" t="str">
        <f t="shared" ca="1" si="193"/>
        <v/>
      </c>
      <c r="DA79" s="29" t="str">
        <f t="shared" ca="1" si="194"/>
        <v/>
      </c>
      <c r="DB79" s="29" t="str">
        <f t="shared" ca="1" si="195"/>
        <v/>
      </c>
      <c r="DC79" s="29" t="str">
        <f t="shared" ca="1" si="196"/>
        <v/>
      </c>
      <c r="DD79" s="29" t="str">
        <f t="shared" ca="1" si="197"/>
        <v/>
      </c>
      <c r="DE79" s="29" t="str">
        <f t="shared" ca="1" si="198"/>
        <v/>
      </c>
      <c r="DF79" s="29" t="str">
        <f t="shared" ca="1" si="199"/>
        <v/>
      </c>
      <c r="DG79" s="29" t="str">
        <f t="shared" ca="1" si="200"/>
        <v/>
      </c>
      <c r="DH79" s="29" t="str">
        <f t="shared" ca="1" si="201"/>
        <v/>
      </c>
      <c r="DI79" s="29" t="str">
        <f t="shared" ca="1" si="202"/>
        <v/>
      </c>
      <c r="DJ79" s="29" t="str">
        <f t="shared" ca="1" si="203"/>
        <v/>
      </c>
      <c r="DK79" s="29" t="str">
        <f t="shared" ca="1" si="204"/>
        <v/>
      </c>
      <c r="DL79" s="29" t="str">
        <f t="shared" ca="1" si="205"/>
        <v/>
      </c>
      <c r="DM79" s="29" t="str">
        <f t="shared" ca="1" si="206"/>
        <v/>
      </c>
      <c r="JD79">
        <f t="shared" si="145"/>
        <v>0</v>
      </c>
      <c r="JE79">
        <f t="shared" si="207"/>
        <v>0</v>
      </c>
      <c r="JF79" t="str">
        <f t="shared" ca="1" si="208"/>
        <v/>
      </c>
      <c r="JG79" t="str">
        <f t="shared" ca="1" si="209"/>
        <v/>
      </c>
      <c r="JH79" t="str">
        <f t="shared" ca="1" si="210"/>
        <v/>
      </c>
      <c r="JI79" t="str">
        <f t="shared" ca="1" si="211"/>
        <v/>
      </c>
    </row>
    <row r="80" spans="3:269" x14ac:dyDescent="0.2">
      <c r="C80" s="9">
        <f t="array" aca="1" ref="C80" ca="1">MIN(IF($L$7=0, 0, IF(INDIRECT($L$6)&gt;0, IF(ROW(INDIRECT($L$6))&gt;C79, ROW(INDIRECT($L$6)), MAXR))))</f>
        <v>9999999</v>
      </c>
      <c r="D80" s="9">
        <f t="shared" ca="1" si="85"/>
        <v>0</v>
      </c>
      <c r="E80" s="9">
        <f t="shared" ca="1" si="151"/>
        <v>0</v>
      </c>
      <c r="F80" s="105" t="str">
        <f t="shared" ca="1" si="152"/>
        <v/>
      </c>
      <c r="G80" s="7">
        <f t="shared" ca="1" si="153"/>
        <v>0</v>
      </c>
      <c r="H80" s="33">
        <f t="shared" ca="1" si="223"/>
        <v>0</v>
      </c>
      <c r="I80" s="33">
        <f t="shared" ca="1" si="223"/>
        <v>0</v>
      </c>
      <c r="J80" s="33">
        <f t="shared" ca="1" si="223"/>
        <v>0</v>
      </c>
      <c r="K80" s="33">
        <f t="shared" ca="1" si="223"/>
        <v>0</v>
      </c>
      <c r="L80" s="33">
        <f t="shared" ca="1" si="223"/>
        <v>0</v>
      </c>
      <c r="M80" s="33">
        <f t="shared" ca="1" si="223"/>
        <v>0</v>
      </c>
      <c r="N80" s="33">
        <f t="shared" ca="1" si="223"/>
        <v>0</v>
      </c>
      <c r="O80" s="33">
        <f t="shared" ca="1" si="223"/>
        <v>0</v>
      </c>
      <c r="P80" s="33">
        <f t="shared" ca="1" si="223"/>
        <v>0</v>
      </c>
      <c r="Q80" s="33">
        <f t="shared" ca="1" si="223"/>
        <v>0</v>
      </c>
      <c r="R80" s="33">
        <f t="shared" ca="1" si="216"/>
        <v>0</v>
      </c>
      <c r="S80" s="33">
        <f t="shared" ca="1" si="216"/>
        <v>0</v>
      </c>
      <c r="T80" s="33">
        <f t="shared" ca="1" si="216"/>
        <v>0</v>
      </c>
      <c r="U80" s="33">
        <f t="shared" ca="1" si="216"/>
        <v>0</v>
      </c>
      <c r="V80" s="33">
        <f t="shared" ca="1" si="216"/>
        <v>0</v>
      </c>
      <c r="W80" s="33">
        <f t="shared" ca="1" si="216"/>
        <v>0</v>
      </c>
      <c r="X80" s="33">
        <f t="shared" ca="1" si="216"/>
        <v>0</v>
      </c>
      <c r="Y80" s="33">
        <f t="shared" ca="1" si="221"/>
        <v>0</v>
      </c>
      <c r="Z80" s="33">
        <f t="shared" ca="1" si="221"/>
        <v>0</v>
      </c>
      <c r="AA80" s="33">
        <f t="shared" ca="1" si="221"/>
        <v>0</v>
      </c>
      <c r="AB80" s="33">
        <f t="shared" ca="1" si="221"/>
        <v>0</v>
      </c>
      <c r="AC80" s="33">
        <f t="shared" ca="1" si="221"/>
        <v>0</v>
      </c>
      <c r="AD80" s="33">
        <f t="shared" ca="1" si="221"/>
        <v>0</v>
      </c>
      <c r="AE80" s="33">
        <f t="shared" ca="1" si="221"/>
        <v>0</v>
      </c>
      <c r="AF80" s="33">
        <f t="shared" ca="1" si="220"/>
        <v>0</v>
      </c>
      <c r="AG80" s="33">
        <f t="shared" ca="1" si="220"/>
        <v>0</v>
      </c>
      <c r="AH80" s="33">
        <f t="shared" ca="1" si="220"/>
        <v>0</v>
      </c>
      <c r="AI80" s="33">
        <f t="shared" ca="1" si="220"/>
        <v>0</v>
      </c>
      <c r="AJ80" s="33">
        <f t="shared" ca="1" si="220"/>
        <v>0</v>
      </c>
      <c r="AK80" s="33">
        <f t="shared" ca="1" si="220"/>
        <v>0</v>
      </c>
      <c r="AL80" s="33">
        <f t="shared" ca="1" si="220"/>
        <v>0</v>
      </c>
      <c r="AM80" s="33">
        <f t="shared" ca="1" si="220"/>
        <v>0</v>
      </c>
      <c r="AN80" s="33">
        <f t="shared" ca="1" si="220"/>
        <v>0</v>
      </c>
      <c r="AO80" s="33">
        <f t="shared" ca="1" si="220"/>
        <v>0</v>
      </c>
      <c r="AP80" s="33">
        <f t="shared" ca="1" si="220"/>
        <v>0</v>
      </c>
      <c r="AQ80" s="33">
        <f t="shared" ca="1" si="220"/>
        <v>0</v>
      </c>
      <c r="AR80" s="33">
        <f t="shared" ca="1" si="220"/>
        <v>0</v>
      </c>
      <c r="AS80" s="33">
        <f t="shared" ca="1" si="220"/>
        <v>0</v>
      </c>
      <c r="AT80" s="33">
        <f t="shared" ca="1" si="219"/>
        <v>0</v>
      </c>
      <c r="AU80" s="33">
        <f t="shared" ca="1" si="218"/>
        <v>0</v>
      </c>
      <c r="AV80" s="33">
        <f t="shared" ca="1" si="218"/>
        <v>0</v>
      </c>
      <c r="AW80" s="33">
        <f t="shared" ca="1" si="218"/>
        <v>0</v>
      </c>
      <c r="AX80" s="33">
        <f t="shared" ca="1" si="218"/>
        <v>0</v>
      </c>
      <c r="AY80" s="33">
        <f t="shared" ca="1" si="218"/>
        <v>0</v>
      </c>
      <c r="AZ80" s="33">
        <f t="shared" ca="1" si="218"/>
        <v>0</v>
      </c>
      <c r="BA80" s="33">
        <f t="shared" ca="1" si="218"/>
        <v>0</v>
      </c>
      <c r="BB80" s="33">
        <f t="shared" ca="1" si="218"/>
        <v>0</v>
      </c>
      <c r="BC80" s="33">
        <f t="shared" ca="1" si="218"/>
        <v>0</v>
      </c>
      <c r="BD80" s="33">
        <f t="shared" ca="1" si="218"/>
        <v>0</v>
      </c>
      <c r="BE80" s="33">
        <f t="shared" ca="1" si="218"/>
        <v>0</v>
      </c>
      <c r="BF80" s="33">
        <f t="shared" ca="1" si="215"/>
        <v>0</v>
      </c>
      <c r="BG80" s="33">
        <f t="shared" ca="1" si="215"/>
        <v>0</v>
      </c>
      <c r="BH80" s="33"/>
      <c r="BJ80" s="148" t="str">
        <f t="shared" ca="1" si="154"/>
        <v/>
      </c>
      <c r="BL80" s="30"/>
      <c r="BN80" s="29" t="str">
        <f t="shared" ca="1" si="155"/>
        <v/>
      </c>
      <c r="BO80" s="29" t="str">
        <f t="shared" ca="1" si="156"/>
        <v/>
      </c>
      <c r="BP80" s="29" t="str">
        <f t="shared" ca="1" si="157"/>
        <v/>
      </c>
      <c r="BQ80" s="29" t="str">
        <f t="shared" ca="1" si="158"/>
        <v/>
      </c>
      <c r="BR80" s="29" t="str">
        <f t="shared" ca="1" si="159"/>
        <v/>
      </c>
      <c r="BS80" s="29" t="str">
        <f t="shared" ca="1" si="160"/>
        <v/>
      </c>
      <c r="BT80" s="29" t="str">
        <f t="shared" ca="1" si="161"/>
        <v/>
      </c>
      <c r="BU80" s="29" t="str">
        <f t="shared" ca="1" si="162"/>
        <v/>
      </c>
      <c r="BV80" s="29" t="str">
        <f t="shared" ca="1" si="163"/>
        <v/>
      </c>
      <c r="BW80" s="29" t="str">
        <f t="shared" ca="1" si="164"/>
        <v/>
      </c>
      <c r="BX80" s="29" t="str">
        <f t="shared" ca="1" si="165"/>
        <v/>
      </c>
      <c r="BY80" s="29" t="str">
        <f t="shared" ca="1" si="166"/>
        <v/>
      </c>
      <c r="BZ80" s="29" t="str">
        <f t="shared" ca="1" si="167"/>
        <v/>
      </c>
      <c r="CA80" s="29" t="str">
        <f t="shared" ca="1" si="168"/>
        <v/>
      </c>
      <c r="CB80" s="29" t="str">
        <f t="shared" ca="1" si="169"/>
        <v/>
      </c>
      <c r="CC80" s="29" t="str">
        <f t="shared" ca="1" si="170"/>
        <v/>
      </c>
      <c r="CD80" s="29" t="str">
        <f t="shared" ca="1" si="171"/>
        <v/>
      </c>
      <c r="CE80" s="29" t="str">
        <f t="shared" ca="1" si="172"/>
        <v/>
      </c>
      <c r="CF80" s="29" t="str">
        <f t="shared" ca="1" si="173"/>
        <v/>
      </c>
      <c r="CG80" s="29" t="str">
        <f t="shared" ca="1" si="174"/>
        <v/>
      </c>
      <c r="CH80" s="29" t="str">
        <f t="shared" ca="1" si="175"/>
        <v/>
      </c>
      <c r="CI80" s="29" t="str">
        <f t="shared" ca="1" si="176"/>
        <v/>
      </c>
      <c r="CJ80" s="29" t="str">
        <f t="shared" ca="1" si="177"/>
        <v/>
      </c>
      <c r="CK80" s="29" t="str">
        <f t="shared" ca="1" si="178"/>
        <v/>
      </c>
      <c r="CL80" s="29" t="str">
        <f t="shared" ca="1" si="179"/>
        <v/>
      </c>
      <c r="CM80" s="29" t="str">
        <f t="shared" ca="1" si="180"/>
        <v/>
      </c>
      <c r="CN80" s="29" t="str">
        <f t="shared" ca="1" si="181"/>
        <v/>
      </c>
      <c r="CO80" s="29" t="str">
        <f t="shared" ca="1" si="182"/>
        <v/>
      </c>
      <c r="CP80" s="29" t="str">
        <f t="shared" ca="1" si="183"/>
        <v/>
      </c>
      <c r="CQ80" s="29" t="str">
        <f t="shared" ca="1" si="184"/>
        <v/>
      </c>
      <c r="CR80" s="29" t="str">
        <f t="shared" ca="1" si="185"/>
        <v/>
      </c>
      <c r="CS80" s="29" t="str">
        <f t="shared" ca="1" si="186"/>
        <v/>
      </c>
      <c r="CT80" s="29" t="str">
        <f t="shared" ca="1" si="187"/>
        <v/>
      </c>
      <c r="CU80" s="29" t="str">
        <f t="shared" ca="1" si="188"/>
        <v/>
      </c>
      <c r="CV80" s="29" t="str">
        <f t="shared" ca="1" si="189"/>
        <v/>
      </c>
      <c r="CW80" s="29" t="str">
        <f t="shared" ca="1" si="190"/>
        <v/>
      </c>
      <c r="CX80" s="29" t="str">
        <f t="shared" ca="1" si="191"/>
        <v/>
      </c>
      <c r="CY80" s="29" t="str">
        <f t="shared" ca="1" si="192"/>
        <v/>
      </c>
      <c r="CZ80" s="29" t="str">
        <f t="shared" ca="1" si="193"/>
        <v/>
      </c>
      <c r="DA80" s="29" t="str">
        <f t="shared" ca="1" si="194"/>
        <v/>
      </c>
      <c r="DB80" s="29" t="str">
        <f t="shared" ca="1" si="195"/>
        <v/>
      </c>
      <c r="DC80" s="29" t="str">
        <f t="shared" ca="1" si="196"/>
        <v/>
      </c>
      <c r="DD80" s="29" t="str">
        <f t="shared" ca="1" si="197"/>
        <v/>
      </c>
      <c r="DE80" s="29" t="str">
        <f t="shared" ca="1" si="198"/>
        <v/>
      </c>
      <c r="DF80" s="29" t="str">
        <f t="shared" ca="1" si="199"/>
        <v/>
      </c>
      <c r="DG80" s="29" t="str">
        <f t="shared" ca="1" si="200"/>
        <v/>
      </c>
      <c r="DH80" s="29" t="str">
        <f t="shared" ca="1" si="201"/>
        <v/>
      </c>
      <c r="DI80" s="29" t="str">
        <f t="shared" ca="1" si="202"/>
        <v/>
      </c>
      <c r="DJ80" s="29" t="str">
        <f t="shared" ca="1" si="203"/>
        <v/>
      </c>
      <c r="DK80" s="29" t="str">
        <f t="shared" ca="1" si="204"/>
        <v/>
      </c>
      <c r="DL80" s="29" t="str">
        <f t="shared" ca="1" si="205"/>
        <v/>
      </c>
      <c r="DM80" s="29" t="str">
        <f t="shared" ca="1" si="206"/>
        <v/>
      </c>
      <c r="JD80">
        <f t="shared" si="145"/>
        <v>0</v>
      </c>
      <c r="JE80">
        <f t="shared" si="207"/>
        <v>0</v>
      </c>
      <c r="JF80" t="str">
        <f t="shared" ca="1" si="208"/>
        <v/>
      </c>
      <c r="JG80" t="str">
        <f t="shared" ca="1" si="209"/>
        <v/>
      </c>
      <c r="JH80" t="str">
        <f t="shared" ca="1" si="210"/>
        <v/>
      </c>
      <c r="JI80" t="str">
        <f t="shared" ca="1" si="211"/>
        <v/>
      </c>
    </row>
    <row r="81" spans="3:269" x14ac:dyDescent="0.2">
      <c r="C81" s="9">
        <f t="array" aca="1" ref="C81" ca="1">MIN(IF($L$7=0, 0, IF(INDIRECT($L$6)&gt;0, IF(ROW(INDIRECT($L$6))&gt;C80, ROW(INDIRECT($L$6)), MAXR))))</f>
        <v>9999999</v>
      </c>
      <c r="D81" s="9">
        <f t="shared" ca="1" si="85"/>
        <v>0</v>
      </c>
      <c r="E81" s="9">
        <f t="shared" ca="1" si="151"/>
        <v>0</v>
      </c>
      <c r="F81" s="105" t="str">
        <f t="shared" ca="1" si="152"/>
        <v/>
      </c>
      <c r="G81" s="7">
        <f t="shared" ca="1" si="153"/>
        <v>0</v>
      </c>
      <c r="H81" s="33">
        <f t="shared" ca="1" si="223"/>
        <v>0</v>
      </c>
      <c r="I81" s="33">
        <f t="shared" ca="1" si="223"/>
        <v>0</v>
      </c>
      <c r="J81" s="33">
        <f t="shared" ca="1" si="223"/>
        <v>0</v>
      </c>
      <c r="K81" s="33">
        <f t="shared" ca="1" si="223"/>
        <v>0</v>
      </c>
      <c r="L81" s="33">
        <f t="shared" ca="1" si="223"/>
        <v>0</v>
      </c>
      <c r="M81" s="33">
        <f t="shared" ca="1" si="223"/>
        <v>0</v>
      </c>
      <c r="N81" s="33">
        <f t="shared" ca="1" si="223"/>
        <v>0</v>
      </c>
      <c r="O81" s="33">
        <f t="shared" ca="1" si="223"/>
        <v>0</v>
      </c>
      <c r="P81" s="33">
        <f t="shared" ca="1" si="223"/>
        <v>0</v>
      </c>
      <c r="Q81" s="33">
        <f t="shared" ca="1" si="223"/>
        <v>0</v>
      </c>
      <c r="R81" s="33">
        <f t="shared" ca="1" si="216"/>
        <v>0</v>
      </c>
      <c r="S81" s="33">
        <f t="shared" ca="1" si="216"/>
        <v>0</v>
      </c>
      <c r="T81" s="33">
        <f t="shared" ca="1" si="216"/>
        <v>0</v>
      </c>
      <c r="U81" s="33">
        <f t="shared" ca="1" si="216"/>
        <v>0</v>
      </c>
      <c r="V81" s="33">
        <f t="shared" ca="1" si="216"/>
        <v>0</v>
      </c>
      <c r="W81" s="33">
        <f t="shared" ca="1" si="216"/>
        <v>0</v>
      </c>
      <c r="X81" s="33">
        <f t="shared" ca="1" si="216"/>
        <v>0</v>
      </c>
      <c r="Y81" s="33">
        <f t="shared" ca="1" si="221"/>
        <v>0</v>
      </c>
      <c r="Z81" s="33">
        <f t="shared" ca="1" si="221"/>
        <v>0</v>
      </c>
      <c r="AA81" s="33">
        <f t="shared" ca="1" si="221"/>
        <v>0</v>
      </c>
      <c r="AB81" s="33">
        <f t="shared" ca="1" si="221"/>
        <v>0</v>
      </c>
      <c r="AC81" s="33">
        <f t="shared" ca="1" si="221"/>
        <v>0</v>
      </c>
      <c r="AD81" s="33">
        <f t="shared" ca="1" si="221"/>
        <v>0</v>
      </c>
      <c r="AE81" s="33">
        <f t="shared" ca="1" si="221"/>
        <v>0</v>
      </c>
      <c r="AF81" s="33">
        <f t="shared" ca="1" si="220"/>
        <v>0</v>
      </c>
      <c r="AG81" s="33">
        <f t="shared" ca="1" si="220"/>
        <v>0</v>
      </c>
      <c r="AH81" s="33">
        <f t="shared" ca="1" si="220"/>
        <v>0</v>
      </c>
      <c r="AI81" s="33">
        <f t="shared" ca="1" si="220"/>
        <v>0</v>
      </c>
      <c r="AJ81" s="33">
        <f t="shared" ca="1" si="220"/>
        <v>0</v>
      </c>
      <c r="AK81" s="33">
        <f t="shared" ca="1" si="220"/>
        <v>0</v>
      </c>
      <c r="AL81" s="33">
        <f t="shared" ca="1" si="220"/>
        <v>0</v>
      </c>
      <c r="AM81" s="33">
        <f t="shared" ca="1" si="220"/>
        <v>0</v>
      </c>
      <c r="AN81" s="33">
        <f t="shared" ca="1" si="220"/>
        <v>0</v>
      </c>
      <c r="AO81" s="33">
        <f t="shared" ca="1" si="220"/>
        <v>0</v>
      </c>
      <c r="AP81" s="33">
        <f t="shared" ca="1" si="220"/>
        <v>0</v>
      </c>
      <c r="AQ81" s="33">
        <f t="shared" ca="1" si="220"/>
        <v>0</v>
      </c>
      <c r="AR81" s="33">
        <f t="shared" ca="1" si="220"/>
        <v>0</v>
      </c>
      <c r="AS81" s="33">
        <f t="shared" ca="1" si="220"/>
        <v>0</v>
      </c>
      <c r="AT81" s="33">
        <f t="shared" ca="1" si="219"/>
        <v>0</v>
      </c>
      <c r="AU81" s="33">
        <f t="shared" ca="1" si="218"/>
        <v>0</v>
      </c>
      <c r="AV81" s="33">
        <f t="shared" ca="1" si="218"/>
        <v>0</v>
      </c>
      <c r="AW81" s="33">
        <f t="shared" ca="1" si="218"/>
        <v>0</v>
      </c>
      <c r="AX81" s="33">
        <f t="shared" ca="1" si="218"/>
        <v>0</v>
      </c>
      <c r="AY81" s="33">
        <f t="shared" ca="1" si="218"/>
        <v>0</v>
      </c>
      <c r="AZ81" s="33">
        <f t="shared" ca="1" si="218"/>
        <v>0</v>
      </c>
      <c r="BA81" s="33">
        <f t="shared" ca="1" si="218"/>
        <v>0</v>
      </c>
      <c r="BB81" s="33">
        <f t="shared" ca="1" si="218"/>
        <v>0</v>
      </c>
      <c r="BC81" s="33">
        <f t="shared" ca="1" si="218"/>
        <v>0</v>
      </c>
      <c r="BD81" s="33">
        <f t="shared" ca="1" si="218"/>
        <v>0</v>
      </c>
      <c r="BE81" s="33">
        <f t="shared" ca="1" si="218"/>
        <v>0</v>
      </c>
      <c r="BF81" s="33">
        <f t="shared" ca="1" si="215"/>
        <v>0</v>
      </c>
      <c r="BG81" s="33">
        <f t="shared" ca="1" si="215"/>
        <v>0</v>
      </c>
      <c r="BH81" s="33"/>
      <c r="BJ81" s="148" t="str">
        <f t="shared" ca="1" si="154"/>
        <v/>
      </c>
      <c r="BL81" s="30"/>
      <c r="BN81" s="29" t="str">
        <f t="shared" ca="1" si="155"/>
        <v/>
      </c>
      <c r="BO81" s="29" t="str">
        <f t="shared" ca="1" si="156"/>
        <v/>
      </c>
      <c r="BP81" s="29" t="str">
        <f t="shared" ca="1" si="157"/>
        <v/>
      </c>
      <c r="BQ81" s="29" t="str">
        <f t="shared" ca="1" si="158"/>
        <v/>
      </c>
      <c r="BR81" s="29" t="str">
        <f t="shared" ca="1" si="159"/>
        <v/>
      </c>
      <c r="BS81" s="29" t="str">
        <f t="shared" ca="1" si="160"/>
        <v/>
      </c>
      <c r="BT81" s="29" t="str">
        <f t="shared" ca="1" si="161"/>
        <v/>
      </c>
      <c r="BU81" s="29" t="str">
        <f t="shared" ca="1" si="162"/>
        <v/>
      </c>
      <c r="BV81" s="29" t="str">
        <f t="shared" ca="1" si="163"/>
        <v/>
      </c>
      <c r="BW81" s="29" t="str">
        <f t="shared" ca="1" si="164"/>
        <v/>
      </c>
      <c r="BX81" s="29" t="str">
        <f t="shared" ca="1" si="165"/>
        <v/>
      </c>
      <c r="BY81" s="29" t="str">
        <f t="shared" ca="1" si="166"/>
        <v/>
      </c>
      <c r="BZ81" s="29" t="str">
        <f t="shared" ca="1" si="167"/>
        <v/>
      </c>
      <c r="CA81" s="29" t="str">
        <f t="shared" ca="1" si="168"/>
        <v/>
      </c>
      <c r="CB81" s="29" t="str">
        <f t="shared" ca="1" si="169"/>
        <v/>
      </c>
      <c r="CC81" s="29" t="str">
        <f t="shared" ca="1" si="170"/>
        <v/>
      </c>
      <c r="CD81" s="29" t="str">
        <f t="shared" ca="1" si="171"/>
        <v/>
      </c>
      <c r="CE81" s="29" t="str">
        <f t="shared" ca="1" si="172"/>
        <v/>
      </c>
      <c r="CF81" s="29" t="str">
        <f t="shared" ca="1" si="173"/>
        <v/>
      </c>
      <c r="CG81" s="29" t="str">
        <f t="shared" ca="1" si="174"/>
        <v/>
      </c>
      <c r="CH81" s="29" t="str">
        <f t="shared" ca="1" si="175"/>
        <v/>
      </c>
      <c r="CI81" s="29" t="str">
        <f t="shared" ca="1" si="176"/>
        <v/>
      </c>
      <c r="CJ81" s="29" t="str">
        <f t="shared" ca="1" si="177"/>
        <v/>
      </c>
      <c r="CK81" s="29" t="str">
        <f t="shared" ca="1" si="178"/>
        <v/>
      </c>
      <c r="CL81" s="29" t="str">
        <f t="shared" ca="1" si="179"/>
        <v/>
      </c>
      <c r="CM81" s="29" t="str">
        <f t="shared" ca="1" si="180"/>
        <v/>
      </c>
      <c r="CN81" s="29" t="str">
        <f t="shared" ca="1" si="181"/>
        <v/>
      </c>
      <c r="CO81" s="29" t="str">
        <f t="shared" ca="1" si="182"/>
        <v/>
      </c>
      <c r="CP81" s="29" t="str">
        <f t="shared" ca="1" si="183"/>
        <v/>
      </c>
      <c r="CQ81" s="29" t="str">
        <f t="shared" ca="1" si="184"/>
        <v/>
      </c>
      <c r="CR81" s="29" t="str">
        <f t="shared" ca="1" si="185"/>
        <v/>
      </c>
      <c r="CS81" s="29" t="str">
        <f t="shared" ca="1" si="186"/>
        <v/>
      </c>
      <c r="CT81" s="29" t="str">
        <f t="shared" ca="1" si="187"/>
        <v/>
      </c>
      <c r="CU81" s="29" t="str">
        <f t="shared" ca="1" si="188"/>
        <v/>
      </c>
      <c r="CV81" s="29" t="str">
        <f t="shared" ca="1" si="189"/>
        <v/>
      </c>
      <c r="CW81" s="29" t="str">
        <f t="shared" ca="1" si="190"/>
        <v/>
      </c>
      <c r="CX81" s="29" t="str">
        <f t="shared" ca="1" si="191"/>
        <v/>
      </c>
      <c r="CY81" s="29" t="str">
        <f t="shared" ca="1" si="192"/>
        <v/>
      </c>
      <c r="CZ81" s="29" t="str">
        <f t="shared" ca="1" si="193"/>
        <v/>
      </c>
      <c r="DA81" s="29" t="str">
        <f t="shared" ca="1" si="194"/>
        <v/>
      </c>
      <c r="DB81" s="29" t="str">
        <f t="shared" ca="1" si="195"/>
        <v/>
      </c>
      <c r="DC81" s="29" t="str">
        <f t="shared" ca="1" si="196"/>
        <v/>
      </c>
      <c r="DD81" s="29" t="str">
        <f t="shared" ca="1" si="197"/>
        <v/>
      </c>
      <c r="DE81" s="29" t="str">
        <f t="shared" ca="1" si="198"/>
        <v/>
      </c>
      <c r="DF81" s="29" t="str">
        <f t="shared" ca="1" si="199"/>
        <v/>
      </c>
      <c r="DG81" s="29" t="str">
        <f t="shared" ca="1" si="200"/>
        <v/>
      </c>
      <c r="DH81" s="29" t="str">
        <f t="shared" ca="1" si="201"/>
        <v/>
      </c>
      <c r="DI81" s="29" t="str">
        <f t="shared" ca="1" si="202"/>
        <v/>
      </c>
      <c r="DJ81" s="29" t="str">
        <f t="shared" ca="1" si="203"/>
        <v/>
      </c>
      <c r="DK81" s="29" t="str">
        <f t="shared" ca="1" si="204"/>
        <v/>
      </c>
      <c r="DL81" s="29" t="str">
        <f t="shared" ca="1" si="205"/>
        <v/>
      </c>
      <c r="DM81" s="29" t="str">
        <f t="shared" ca="1" si="206"/>
        <v/>
      </c>
      <c r="JD81">
        <f t="shared" si="145"/>
        <v>0</v>
      </c>
      <c r="JE81">
        <f t="shared" si="207"/>
        <v>0</v>
      </c>
      <c r="JF81" t="str">
        <f t="shared" ca="1" si="208"/>
        <v/>
      </c>
      <c r="JG81" t="str">
        <f t="shared" ca="1" si="209"/>
        <v/>
      </c>
      <c r="JH81" t="str">
        <f t="shared" ca="1" si="210"/>
        <v/>
      </c>
      <c r="JI81" t="str">
        <f t="shared" ca="1" si="211"/>
        <v/>
      </c>
    </row>
    <row r="82" spans="3:269" x14ac:dyDescent="0.2">
      <c r="C82" s="9">
        <f t="array" aca="1" ref="C82" ca="1">MIN(IF($L$7=0, 0, IF(INDIRECT($L$6)&gt;0, IF(ROW(INDIRECT($L$6))&gt;C81, ROW(INDIRECT($L$6)), MAXR))))</f>
        <v>9999999</v>
      </c>
      <c r="D82" s="9">
        <f t="shared" ca="1" si="85"/>
        <v>0</v>
      </c>
      <c r="E82" s="9">
        <f t="shared" ca="1" si="151"/>
        <v>0</v>
      </c>
      <c r="F82" s="105" t="str">
        <f t="shared" ca="1" si="152"/>
        <v/>
      </c>
      <c r="G82" s="7">
        <f t="shared" ca="1" si="153"/>
        <v>0</v>
      </c>
      <c r="H82" s="33">
        <f t="shared" ca="1" si="223"/>
        <v>0</v>
      </c>
      <c r="I82" s="33">
        <f t="shared" ca="1" si="223"/>
        <v>0</v>
      </c>
      <c r="J82" s="33">
        <f t="shared" ca="1" si="223"/>
        <v>0</v>
      </c>
      <c r="K82" s="33">
        <f t="shared" ca="1" si="223"/>
        <v>0</v>
      </c>
      <c r="L82" s="33">
        <f t="shared" ca="1" si="223"/>
        <v>0</v>
      </c>
      <c r="M82" s="33">
        <f t="shared" ca="1" si="223"/>
        <v>0</v>
      </c>
      <c r="N82" s="33">
        <f t="shared" ca="1" si="223"/>
        <v>0</v>
      </c>
      <c r="O82" s="33">
        <f t="shared" ca="1" si="223"/>
        <v>0</v>
      </c>
      <c r="P82" s="33">
        <f t="shared" ca="1" si="223"/>
        <v>0</v>
      </c>
      <c r="Q82" s="33">
        <f t="shared" ca="1" si="223"/>
        <v>0</v>
      </c>
      <c r="R82" s="33">
        <f t="shared" ca="1" si="216"/>
        <v>0</v>
      </c>
      <c r="S82" s="33">
        <f t="shared" ca="1" si="216"/>
        <v>0</v>
      </c>
      <c r="T82" s="33">
        <f t="shared" ca="1" si="216"/>
        <v>0</v>
      </c>
      <c r="U82" s="33">
        <f t="shared" ca="1" si="216"/>
        <v>0</v>
      </c>
      <c r="V82" s="33">
        <f t="shared" ca="1" si="216"/>
        <v>0</v>
      </c>
      <c r="W82" s="33">
        <f t="shared" ca="1" si="216"/>
        <v>0</v>
      </c>
      <c r="X82" s="33">
        <f t="shared" ca="1" si="216"/>
        <v>0</v>
      </c>
      <c r="Y82" s="33">
        <f t="shared" ca="1" si="221"/>
        <v>0</v>
      </c>
      <c r="Z82" s="33">
        <f t="shared" ca="1" si="221"/>
        <v>0</v>
      </c>
      <c r="AA82" s="33">
        <f t="shared" ca="1" si="221"/>
        <v>0</v>
      </c>
      <c r="AB82" s="33">
        <f t="shared" ca="1" si="221"/>
        <v>0</v>
      </c>
      <c r="AC82" s="33">
        <f t="shared" ca="1" si="221"/>
        <v>0</v>
      </c>
      <c r="AD82" s="33">
        <f t="shared" ca="1" si="221"/>
        <v>0</v>
      </c>
      <c r="AE82" s="33">
        <f t="shared" ca="1" si="221"/>
        <v>0</v>
      </c>
      <c r="AF82" s="33">
        <f t="shared" ca="1" si="220"/>
        <v>0</v>
      </c>
      <c r="AG82" s="33">
        <f t="shared" ca="1" si="220"/>
        <v>0</v>
      </c>
      <c r="AH82" s="33">
        <f t="shared" ca="1" si="220"/>
        <v>0</v>
      </c>
      <c r="AI82" s="33">
        <f t="shared" ca="1" si="220"/>
        <v>0</v>
      </c>
      <c r="AJ82" s="33">
        <f t="shared" ca="1" si="220"/>
        <v>0</v>
      </c>
      <c r="AK82" s="33">
        <f t="shared" ca="1" si="220"/>
        <v>0</v>
      </c>
      <c r="AL82" s="33">
        <f t="shared" ca="1" si="220"/>
        <v>0</v>
      </c>
      <c r="AM82" s="33">
        <f t="shared" ca="1" si="220"/>
        <v>0</v>
      </c>
      <c r="AN82" s="33">
        <f t="shared" ca="1" si="220"/>
        <v>0</v>
      </c>
      <c r="AO82" s="33">
        <f t="shared" ca="1" si="220"/>
        <v>0</v>
      </c>
      <c r="AP82" s="33">
        <f t="shared" ca="1" si="220"/>
        <v>0</v>
      </c>
      <c r="AQ82" s="33">
        <f t="shared" ca="1" si="220"/>
        <v>0</v>
      </c>
      <c r="AR82" s="33">
        <f t="shared" ca="1" si="220"/>
        <v>0</v>
      </c>
      <c r="AS82" s="33">
        <f t="shared" ca="1" si="220"/>
        <v>0</v>
      </c>
      <c r="AT82" s="33">
        <f t="shared" ca="1" si="219"/>
        <v>0</v>
      </c>
      <c r="AU82" s="33">
        <f t="shared" ca="1" si="218"/>
        <v>0</v>
      </c>
      <c r="AV82" s="33">
        <f t="shared" ca="1" si="218"/>
        <v>0</v>
      </c>
      <c r="AW82" s="33">
        <f t="shared" ca="1" si="218"/>
        <v>0</v>
      </c>
      <c r="AX82" s="33">
        <f t="shared" ca="1" si="218"/>
        <v>0</v>
      </c>
      <c r="AY82" s="33">
        <f t="shared" ca="1" si="218"/>
        <v>0</v>
      </c>
      <c r="AZ82" s="33">
        <f t="shared" ca="1" si="218"/>
        <v>0</v>
      </c>
      <c r="BA82" s="33">
        <f t="shared" ca="1" si="218"/>
        <v>0</v>
      </c>
      <c r="BB82" s="33">
        <f t="shared" ca="1" si="218"/>
        <v>0</v>
      </c>
      <c r="BC82" s="33">
        <f t="shared" ca="1" si="218"/>
        <v>0</v>
      </c>
      <c r="BD82" s="33">
        <f t="shared" ca="1" si="218"/>
        <v>0</v>
      </c>
      <c r="BE82" s="33">
        <f t="shared" ca="1" si="218"/>
        <v>0</v>
      </c>
      <c r="BF82" s="33">
        <f t="shared" ca="1" si="215"/>
        <v>0</v>
      </c>
      <c r="BG82" s="33">
        <f t="shared" ca="1" si="215"/>
        <v>0</v>
      </c>
      <c r="BH82" s="33"/>
      <c r="BJ82" s="148" t="str">
        <f t="shared" ca="1" si="154"/>
        <v/>
      </c>
      <c r="BL82" s="30"/>
      <c r="BN82" s="29" t="str">
        <f t="shared" ca="1" si="155"/>
        <v/>
      </c>
      <c r="BO82" s="29" t="str">
        <f t="shared" ca="1" si="156"/>
        <v/>
      </c>
      <c r="BP82" s="29" t="str">
        <f t="shared" ca="1" si="157"/>
        <v/>
      </c>
      <c r="BQ82" s="29" t="str">
        <f t="shared" ca="1" si="158"/>
        <v/>
      </c>
      <c r="BR82" s="29" t="str">
        <f t="shared" ca="1" si="159"/>
        <v/>
      </c>
      <c r="BS82" s="29" t="str">
        <f t="shared" ca="1" si="160"/>
        <v/>
      </c>
      <c r="BT82" s="29" t="str">
        <f t="shared" ca="1" si="161"/>
        <v/>
      </c>
      <c r="BU82" s="29" t="str">
        <f t="shared" ca="1" si="162"/>
        <v/>
      </c>
      <c r="BV82" s="29" t="str">
        <f t="shared" ca="1" si="163"/>
        <v/>
      </c>
      <c r="BW82" s="29" t="str">
        <f t="shared" ca="1" si="164"/>
        <v/>
      </c>
      <c r="BX82" s="29" t="str">
        <f t="shared" ca="1" si="165"/>
        <v/>
      </c>
      <c r="BY82" s="29" t="str">
        <f t="shared" ca="1" si="166"/>
        <v/>
      </c>
      <c r="BZ82" s="29" t="str">
        <f t="shared" ca="1" si="167"/>
        <v/>
      </c>
      <c r="CA82" s="29" t="str">
        <f t="shared" ca="1" si="168"/>
        <v/>
      </c>
      <c r="CB82" s="29" t="str">
        <f t="shared" ca="1" si="169"/>
        <v/>
      </c>
      <c r="CC82" s="29" t="str">
        <f t="shared" ca="1" si="170"/>
        <v/>
      </c>
      <c r="CD82" s="29" t="str">
        <f t="shared" ca="1" si="171"/>
        <v/>
      </c>
      <c r="CE82" s="29" t="str">
        <f t="shared" ca="1" si="172"/>
        <v/>
      </c>
      <c r="CF82" s="29" t="str">
        <f t="shared" ca="1" si="173"/>
        <v/>
      </c>
      <c r="CG82" s="29" t="str">
        <f t="shared" ca="1" si="174"/>
        <v/>
      </c>
      <c r="CH82" s="29" t="str">
        <f t="shared" ca="1" si="175"/>
        <v/>
      </c>
      <c r="CI82" s="29" t="str">
        <f t="shared" ca="1" si="176"/>
        <v/>
      </c>
      <c r="CJ82" s="29" t="str">
        <f t="shared" ca="1" si="177"/>
        <v/>
      </c>
      <c r="CK82" s="29" t="str">
        <f t="shared" ca="1" si="178"/>
        <v/>
      </c>
      <c r="CL82" s="29" t="str">
        <f t="shared" ca="1" si="179"/>
        <v/>
      </c>
      <c r="CM82" s="29" t="str">
        <f t="shared" ca="1" si="180"/>
        <v/>
      </c>
      <c r="CN82" s="29" t="str">
        <f t="shared" ca="1" si="181"/>
        <v/>
      </c>
      <c r="CO82" s="29" t="str">
        <f t="shared" ca="1" si="182"/>
        <v/>
      </c>
      <c r="CP82" s="29" t="str">
        <f t="shared" ca="1" si="183"/>
        <v/>
      </c>
      <c r="CQ82" s="29" t="str">
        <f t="shared" ca="1" si="184"/>
        <v/>
      </c>
      <c r="CR82" s="29" t="str">
        <f t="shared" ca="1" si="185"/>
        <v/>
      </c>
      <c r="CS82" s="29" t="str">
        <f t="shared" ca="1" si="186"/>
        <v/>
      </c>
      <c r="CT82" s="29" t="str">
        <f t="shared" ca="1" si="187"/>
        <v/>
      </c>
      <c r="CU82" s="29" t="str">
        <f t="shared" ca="1" si="188"/>
        <v/>
      </c>
      <c r="CV82" s="29" t="str">
        <f t="shared" ca="1" si="189"/>
        <v/>
      </c>
      <c r="CW82" s="29" t="str">
        <f t="shared" ca="1" si="190"/>
        <v/>
      </c>
      <c r="CX82" s="29" t="str">
        <f t="shared" ca="1" si="191"/>
        <v/>
      </c>
      <c r="CY82" s="29" t="str">
        <f t="shared" ca="1" si="192"/>
        <v/>
      </c>
      <c r="CZ82" s="29" t="str">
        <f t="shared" ca="1" si="193"/>
        <v/>
      </c>
      <c r="DA82" s="29" t="str">
        <f t="shared" ca="1" si="194"/>
        <v/>
      </c>
      <c r="DB82" s="29" t="str">
        <f t="shared" ca="1" si="195"/>
        <v/>
      </c>
      <c r="DC82" s="29" t="str">
        <f t="shared" ca="1" si="196"/>
        <v/>
      </c>
      <c r="DD82" s="29" t="str">
        <f t="shared" ca="1" si="197"/>
        <v/>
      </c>
      <c r="DE82" s="29" t="str">
        <f t="shared" ca="1" si="198"/>
        <v/>
      </c>
      <c r="DF82" s="29" t="str">
        <f t="shared" ca="1" si="199"/>
        <v/>
      </c>
      <c r="DG82" s="29" t="str">
        <f t="shared" ca="1" si="200"/>
        <v/>
      </c>
      <c r="DH82" s="29" t="str">
        <f t="shared" ca="1" si="201"/>
        <v/>
      </c>
      <c r="DI82" s="29" t="str">
        <f t="shared" ca="1" si="202"/>
        <v/>
      </c>
      <c r="DJ82" s="29" t="str">
        <f t="shared" ca="1" si="203"/>
        <v/>
      </c>
      <c r="DK82" s="29" t="str">
        <f t="shared" ca="1" si="204"/>
        <v/>
      </c>
      <c r="DL82" s="29" t="str">
        <f t="shared" ca="1" si="205"/>
        <v/>
      </c>
      <c r="DM82" s="29" t="str">
        <f t="shared" ca="1" si="206"/>
        <v/>
      </c>
      <c r="JD82">
        <f t="shared" si="145"/>
        <v>0</v>
      </c>
      <c r="JE82">
        <f t="shared" si="207"/>
        <v>0</v>
      </c>
      <c r="JF82" t="str">
        <f t="shared" ca="1" si="208"/>
        <v/>
      </c>
      <c r="JG82" t="str">
        <f t="shared" ca="1" si="209"/>
        <v/>
      </c>
      <c r="JH82" t="str">
        <f t="shared" ca="1" si="210"/>
        <v/>
      </c>
      <c r="JI82" t="str">
        <f t="shared" ca="1" si="211"/>
        <v/>
      </c>
    </row>
    <row r="83" spans="3:269" x14ac:dyDescent="0.2">
      <c r="C83" s="9">
        <f t="array" aca="1" ref="C83" ca="1">MIN(IF($L$7=0, 0, IF(INDIRECT($L$6)&gt;0, IF(ROW(INDIRECT($L$6))&gt;C82, ROW(INDIRECT($L$6)), MAXR))))</f>
        <v>9999999</v>
      </c>
      <c r="D83" s="9">
        <f t="shared" ca="1" si="85"/>
        <v>0</v>
      </c>
      <c r="E83" s="9">
        <f t="shared" ca="1" si="151"/>
        <v>0</v>
      </c>
      <c r="F83" s="105" t="str">
        <f t="shared" ca="1" si="152"/>
        <v/>
      </c>
      <c r="G83" s="7">
        <f t="shared" ca="1" si="153"/>
        <v>0</v>
      </c>
      <c r="H83" s="33">
        <f t="shared" ca="1" si="223"/>
        <v>0</v>
      </c>
      <c r="I83" s="33">
        <f t="shared" ca="1" si="223"/>
        <v>0</v>
      </c>
      <c r="J83" s="33">
        <f t="shared" ca="1" si="223"/>
        <v>0</v>
      </c>
      <c r="K83" s="33">
        <f t="shared" ca="1" si="223"/>
        <v>0</v>
      </c>
      <c r="L83" s="33">
        <f t="shared" ca="1" si="223"/>
        <v>0</v>
      </c>
      <c r="M83" s="33">
        <f t="shared" ca="1" si="223"/>
        <v>0</v>
      </c>
      <c r="N83" s="33">
        <f t="shared" ca="1" si="223"/>
        <v>0</v>
      </c>
      <c r="O83" s="33">
        <f t="shared" ca="1" si="223"/>
        <v>0</v>
      </c>
      <c r="P83" s="33">
        <f t="shared" ca="1" si="223"/>
        <v>0</v>
      </c>
      <c r="Q83" s="33">
        <f t="shared" ca="1" si="223"/>
        <v>0</v>
      </c>
      <c r="R83" s="33">
        <f t="shared" ca="1" si="216"/>
        <v>0</v>
      </c>
      <c r="S83" s="33">
        <f t="shared" ca="1" si="216"/>
        <v>0</v>
      </c>
      <c r="T83" s="33">
        <f t="shared" ca="1" si="216"/>
        <v>0</v>
      </c>
      <c r="U83" s="33">
        <f t="shared" ca="1" si="216"/>
        <v>0</v>
      </c>
      <c r="V83" s="33">
        <f t="shared" ca="1" si="216"/>
        <v>0</v>
      </c>
      <c r="W83" s="33">
        <f t="shared" ca="1" si="216"/>
        <v>0</v>
      </c>
      <c r="X83" s="33">
        <f t="shared" ca="1" si="216"/>
        <v>0</v>
      </c>
      <c r="Y83" s="33">
        <f t="shared" ca="1" si="221"/>
        <v>0</v>
      </c>
      <c r="Z83" s="33">
        <f t="shared" ca="1" si="221"/>
        <v>0</v>
      </c>
      <c r="AA83" s="33">
        <f t="shared" ca="1" si="221"/>
        <v>0</v>
      </c>
      <c r="AB83" s="33">
        <f t="shared" ca="1" si="221"/>
        <v>0</v>
      </c>
      <c r="AC83" s="33">
        <f t="shared" ca="1" si="221"/>
        <v>0</v>
      </c>
      <c r="AD83" s="33">
        <f t="shared" ca="1" si="221"/>
        <v>0</v>
      </c>
      <c r="AE83" s="33">
        <f t="shared" ca="1" si="221"/>
        <v>0</v>
      </c>
      <c r="AF83" s="33">
        <f t="shared" ca="1" si="220"/>
        <v>0</v>
      </c>
      <c r="AG83" s="33">
        <f t="shared" ca="1" si="220"/>
        <v>0</v>
      </c>
      <c r="AH83" s="33">
        <f t="shared" ca="1" si="220"/>
        <v>0</v>
      </c>
      <c r="AI83" s="33">
        <f t="shared" ca="1" si="220"/>
        <v>0</v>
      </c>
      <c r="AJ83" s="33">
        <f t="shared" ca="1" si="220"/>
        <v>0</v>
      </c>
      <c r="AK83" s="33">
        <f t="shared" ca="1" si="220"/>
        <v>0</v>
      </c>
      <c r="AL83" s="33">
        <f t="shared" ca="1" si="220"/>
        <v>0</v>
      </c>
      <c r="AM83" s="33">
        <f t="shared" ca="1" si="220"/>
        <v>0</v>
      </c>
      <c r="AN83" s="33">
        <f t="shared" ca="1" si="220"/>
        <v>0</v>
      </c>
      <c r="AO83" s="33">
        <f t="shared" ca="1" si="220"/>
        <v>0</v>
      </c>
      <c r="AP83" s="33">
        <f t="shared" ca="1" si="220"/>
        <v>0</v>
      </c>
      <c r="AQ83" s="33">
        <f t="shared" ca="1" si="220"/>
        <v>0</v>
      </c>
      <c r="AR83" s="33">
        <f t="shared" ca="1" si="220"/>
        <v>0</v>
      </c>
      <c r="AS83" s="33">
        <f t="shared" ca="1" si="220"/>
        <v>0</v>
      </c>
      <c r="AT83" s="33">
        <f t="shared" ca="1" si="219"/>
        <v>0</v>
      </c>
      <c r="AU83" s="33">
        <f t="shared" ca="1" si="218"/>
        <v>0</v>
      </c>
      <c r="AV83" s="33">
        <f t="shared" ca="1" si="218"/>
        <v>0</v>
      </c>
      <c r="AW83" s="33">
        <f t="shared" ca="1" si="218"/>
        <v>0</v>
      </c>
      <c r="AX83" s="33">
        <f t="shared" ca="1" si="218"/>
        <v>0</v>
      </c>
      <c r="AY83" s="33">
        <f t="shared" ca="1" si="218"/>
        <v>0</v>
      </c>
      <c r="AZ83" s="33">
        <f t="shared" ca="1" si="218"/>
        <v>0</v>
      </c>
      <c r="BA83" s="33">
        <f t="shared" ca="1" si="218"/>
        <v>0</v>
      </c>
      <c r="BB83" s="33">
        <f t="shared" ca="1" si="218"/>
        <v>0</v>
      </c>
      <c r="BC83" s="33">
        <f t="shared" ca="1" si="218"/>
        <v>0</v>
      </c>
      <c r="BD83" s="33">
        <f t="shared" ca="1" si="218"/>
        <v>0</v>
      </c>
      <c r="BE83" s="33">
        <f t="shared" ca="1" si="218"/>
        <v>0</v>
      </c>
      <c r="BF83" s="33">
        <f t="shared" ca="1" si="215"/>
        <v>0</v>
      </c>
      <c r="BG83" s="33">
        <f t="shared" ca="1" si="215"/>
        <v>0</v>
      </c>
      <c r="BH83" s="33"/>
      <c r="BJ83" s="148" t="str">
        <f t="shared" ca="1" si="154"/>
        <v/>
      </c>
      <c r="BL83" s="30"/>
      <c r="BN83" s="29" t="str">
        <f t="shared" ca="1" si="155"/>
        <v/>
      </c>
      <c r="BO83" s="29" t="str">
        <f t="shared" ca="1" si="156"/>
        <v/>
      </c>
      <c r="BP83" s="29" t="str">
        <f t="shared" ca="1" si="157"/>
        <v/>
      </c>
      <c r="BQ83" s="29" t="str">
        <f t="shared" ca="1" si="158"/>
        <v/>
      </c>
      <c r="BR83" s="29" t="str">
        <f t="shared" ca="1" si="159"/>
        <v/>
      </c>
      <c r="BS83" s="29" t="str">
        <f t="shared" ca="1" si="160"/>
        <v/>
      </c>
      <c r="BT83" s="29" t="str">
        <f t="shared" ca="1" si="161"/>
        <v/>
      </c>
      <c r="BU83" s="29" t="str">
        <f t="shared" ca="1" si="162"/>
        <v/>
      </c>
      <c r="BV83" s="29" t="str">
        <f t="shared" ca="1" si="163"/>
        <v/>
      </c>
      <c r="BW83" s="29" t="str">
        <f t="shared" ca="1" si="164"/>
        <v/>
      </c>
      <c r="BX83" s="29" t="str">
        <f t="shared" ca="1" si="165"/>
        <v/>
      </c>
      <c r="BY83" s="29" t="str">
        <f t="shared" ca="1" si="166"/>
        <v/>
      </c>
      <c r="BZ83" s="29" t="str">
        <f t="shared" ca="1" si="167"/>
        <v/>
      </c>
      <c r="CA83" s="29" t="str">
        <f t="shared" ca="1" si="168"/>
        <v/>
      </c>
      <c r="CB83" s="29" t="str">
        <f t="shared" ca="1" si="169"/>
        <v/>
      </c>
      <c r="CC83" s="29" t="str">
        <f t="shared" ca="1" si="170"/>
        <v/>
      </c>
      <c r="CD83" s="29" t="str">
        <f t="shared" ca="1" si="171"/>
        <v/>
      </c>
      <c r="CE83" s="29" t="str">
        <f t="shared" ca="1" si="172"/>
        <v/>
      </c>
      <c r="CF83" s="29" t="str">
        <f t="shared" ca="1" si="173"/>
        <v/>
      </c>
      <c r="CG83" s="29" t="str">
        <f t="shared" ca="1" si="174"/>
        <v/>
      </c>
      <c r="CH83" s="29" t="str">
        <f t="shared" ca="1" si="175"/>
        <v/>
      </c>
      <c r="CI83" s="29" t="str">
        <f t="shared" ca="1" si="176"/>
        <v/>
      </c>
      <c r="CJ83" s="29" t="str">
        <f t="shared" ca="1" si="177"/>
        <v/>
      </c>
      <c r="CK83" s="29" t="str">
        <f t="shared" ca="1" si="178"/>
        <v/>
      </c>
      <c r="CL83" s="29" t="str">
        <f t="shared" ca="1" si="179"/>
        <v/>
      </c>
      <c r="CM83" s="29" t="str">
        <f t="shared" ca="1" si="180"/>
        <v/>
      </c>
      <c r="CN83" s="29" t="str">
        <f t="shared" ca="1" si="181"/>
        <v/>
      </c>
      <c r="CO83" s="29" t="str">
        <f t="shared" ca="1" si="182"/>
        <v/>
      </c>
      <c r="CP83" s="29" t="str">
        <f t="shared" ca="1" si="183"/>
        <v/>
      </c>
      <c r="CQ83" s="29" t="str">
        <f t="shared" ca="1" si="184"/>
        <v/>
      </c>
      <c r="CR83" s="29" t="str">
        <f t="shared" ca="1" si="185"/>
        <v/>
      </c>
      <c r="CS83" s="29" t="str">
        <f t="shared" ca="1" si="186"/>
        <v/>
      </c>
      <c r="CT83" s="29" t="str">
        <f t="shared" ca="1" si="187"/>
        <v/>
      </c>
      <c r="CU83" s="29" t="str">
        <f t="shared" ca="1" si="188"/>
        <v/>
      </c>
      <c r="CV83" s="29" t="str">
        <f t="shared" ca="1" si="189"/>
        <v/>
      </c>
      <c r="CW83" s="29" t="str">
        <f t="shared" ca="1" si="190"/>
        <v/>
      </c>
      <c r="CX83" s="29" t="str">
        <f t="shared" ca="1" si="191"/>
        <v/>
      </c>
      <c r="CY83" s="29" t="str">
        <f t="shared" ca="1" si="192"/>
        <v/>
      </c>
      <c r="CZ83" s="29" t="str">
        <f t="shared" ca="1" si="193"/>
        <v/>
      </c>
      <c r="DA83" s="29" t="str">
        <f t="shared" ca="1" si="194"/>
        <v/>
      </c>
      <c r="DB83" s="29" t="str">
        <f t="shared" ca="1" si="195"/>
        <v/>
      </c>
      <c r="DC83" s="29" t="str">
        <f t="shared" ca="1" si="196"/>
        <v/>
      </c>
      <c r="DD83" s="29" t="str">
        <f t="shared" ca="1" si="197"/>
        <v/>
      </c>
      <c r="DE83" s="29" t="str">
        <f t="shared" ca="1" si="198"/>
        <v/>
      </c>
      <c r="DF83" s="29" t="str">
        <f t="shared" ca="1" si="199"/>
        <v/>
      </c>
      <c r="DG83" s="29" t="str">
        <f t="shared" ca="1" si="200"/>
        <v/>
      </c>
      <c r="DH83" s="29" t="str">
        <f t="shared" ca="1" si="201"/>
        <v/>
      </c>
      <c r="DI83" s="29" t="str">
        <f t="shared" ca="1" si="202"/>
        <v/>
      </c>
      <c r="DJ83" s="29" t="str">
        <f t="shared" ca="1" si="203"/>
        <v/>
      </c>
      <c r="DK83" s="29" t="str">
        <f t="shared" ca="1" si="204"/>
        <v/>
      </c>
      <c r="DL83" s="29" t="str">
        <f t="shared" ca="1" si="205"/>
        <v/>
      </c>
      <c r="DM83" s="29" t="str">
        <f t="shared" ca="1" si="206"/>
        <v/>
      </c>
      <c r="JD83">
        <f t="shared" si="145"/>
        <v>0</v>
      </c>
      <c r="JE83">
        <f t="shared" si="207"/>
        <v>0</v>
      </c>
      <c r="JF83" t="str">
        <f t="shared" ca="1" si="208"/>
        <v/>
      </c>
      <c r="JG83" t="str">
        <f t="shared" ca="1" si="209"/>
        <v/>
      </c>
      <c r="JH83" t="str">
        <f t="shared" ca="1" si="210"/>
        <v/>
      </c>
      <c r="JI83" t="str">
        <f t="shared" ca="1" si="211"/>
        <v/>
      </c>
    </row>
    <row r="84" spans="3:269" x14ac:dyDescent="0.2">
      <c r="C84" s="9">
        <f t="array" aca="1" ref="C84" ca="1">MIN(IF($L$7=0, 0, IF(INDIRECT($L$6)&gt;0, IF(ROW(INDIRECT($L$6))&gt;C83, ROW(INDIRECT($L$6)), MAXR))))</f>
        <v>9999999</v>
      </c>
      <c r="D84" s="9">
        <f t="shared" ca="1" si="85"/>
        <v>0</v>
      </c>
      <c r="E84" s="9">
        <f t="shared" ca="1" si="151"/>
        <v>0</v>
      </c>
      <c r="F84" s="105" t="str">
        <f t="shared" ca="1" si="152"/>
        <v/>
      </c>
      <c r="G84" s="7">
        <f t="shared" ca="1" si="153"/>
        <v>0</v>
      </c>
      <c r="H84" s="33">
        <f t="shared" ca="1" si="223"/>
        <v>0</v>
      </c>
      <c r="I84" s="33">
        <f t="shared" ca="1" si="223"/>
        <v>0</v>
      </c>
      <c r="J84" s="33">
        <f t="shared" ca="1" si="223"/>
        <v>0</v>
      </c>
      <c r="K84" s="33">
        <f t="shared" ca="1" si="223"/>
        <v>0</v>
      </c>
      <c r="L84" s="33">
        <f t="shared" ca="1" si="223"/>
        <v>0</v>
      </c>
      <c r="M84" s="33">
        <f t="shared" ca="1" si="223"/>
        <v>0</v>
      </c>
      <c r="N84" s="33">
        <f t="shared" ca="1" si="223"/>
        <v>0</v>
      </c>
      <c r="O84" s="33">
        <f t="shared" ca="1" si="223"/>
        <v>0</v>
      </c>
      <c r="P84" s="33">
        <f t="shared" ca="1" si="223"/>
        <v>0</v>
      </c>
      <c r="Q84" s="33">
        <f t="shared" ca="1" si="223"/>
        <v>0</v>
      </c>
      <c r="R84" s="33">
        <f t="shared" ca="1" si="216"/>
        <v>0</v>
      </c>
      <c r="S84" s="33">
        <f t="shared" ca="1" si="216"/>
        <v>0</v>
      </c>
      <c r="T84" s="33">
        <f t="shared" ca="1" si="216"/>
        <v>0</v>
      </c>
      <c r="U84" s="33">
        <f t="shared" ca="1" si="216"/>
        <v>0</v>
      </c>
      <c r="V84" s="33">
        <f t="shared" ca="1" si="216"/>
        <v>0</v>
      </c>
      <c r="W84" s="33">
        <f t="shared" ca="1" si="216"/>
        <v>0</v>
      </c>
      <c r="X84" s="33">
        <f t="shared" ca="1" si="216"/>
        <v>0</v>
      </c>
      <c r="Y84" s="33">
        <f t="shared" ca="1" si="221"/>
        <v>0</v>
      </c>
      <c r="Z84" s="33">
        <f t="shared" ca="1" si="221"/>
        <v>0</v>
      </c>
      <c r="AA84" s="33">
        <f t="shared" ca="1" si="221"/>
        <v>0</v>
      </c>
      <c r="AB84" s="33">
        <f t="shared" ca="1" si="221"/>
        <v>0</v>
      </c>
      <c r="AC84" s="33">
        <f t="shared" ca="1" si="221"/>
        <v>0</v>
      </c>
      <c r="AD84" s="33">
        <f t="shared" ca="1" si="221"/>
        <v>0</v>
      </c>
      <c r="AE84" s="33">
        <f t="shared" ca="1" si="221"/>
        <v>0</v>
      </c>
      <c r="AF84" s="33">
        <f t="shared" ca="1" si="220"/>
        <v>0</v>
      </c>
      <c r="AG84" s="33">
        <f t="shared" ca="1" si="220"/>
        <v>0</v>
      </c>
      <c r="AH84" s="33">
        <f t="shared" ca="1" si="220"/>
        <v>0</v>
      </c>
      <c r="AI84" s="33">
        <f t="shared" ca="1" si="220"/>
        <v>0</v>
      </c>
      <c r="AJ84" s="33">
        <f t="shared" ca="1" si="220"/>
        <v>0</v>
      </c>
      <c r="AK84" s="33">
        <f t="shared" ca="1" si="220"/>
        <v>0</v>
      </c>
      <c r="AL84" s="33">
        <f t="shared" ca="1" si="220"/>
        <v>0</v>
      </c>
      <c r="AM84" s="33">
        <f t="shared" ca="1" si="220"/>
        <v>0</v>
      </c>
      <c r="AN84" s="33">
        <f t="shared" ca="1" si="220"/>
        <v>0</v>
      </c>
      <c r="AO84" s="33">
        <f t="shared" ca="1" si="220"/>
        <v>0</v>
      </c>
      <c r="AP84" s="33">
        <f t="shared" ca="1" si="220"/>
        <v>0</v>
      </c>
      <c r="AQ84" s="33">
        <f t="shared" ca="1" si="220"/>
        <v>0</v>
      </c>
      <c r="AR84" s="33">
        <f t="shared" ca="1" si="220"/>
        <v>0</v>
      </c>
      <c r="AS84" s="33">
        <f t="shared" ca="1" si="220"/>
        <v>0</v>
      </c>
      <c r="AT84" s="33">
        <f t="shared" ca="1" si="219"/>
        <v>0</v>
      </c>
      <c r="AU84" s="33">
        <f t="shared" ca="1" si="218"/>
        <v>0</v>
      </c>
      <c r="AV84" s="33">
        <f t="shared" ca="1" si="218"/>
        <v>0</v>
      </c>
      <c r="AW84" s="33">
        <f t="shared" ca="1" si="218"/>
        <v>0</v>
      </c>
      <c r="AX84" s="33">
        <f t="shared" ca="1" si="218"/>
        <v>0</v>
      </c>
      <c r="AY84" s="33">
        <f t="shared" ca="1" si="218"/>
        <v>0</v>
      </c>
      <c r="AZ84" s="33">
        <f t="shared" ca="1" si="218"/>
        <v>0</v>
      </c>
      <c r="BA84" s="33">
        <f t="shared" ca="1" si="218"/>
        <v>0</v>
      </c>
      <c r="BB84" s="33">
        <f t="shared" ca="1" si="218"/>
        <v>0</v>
      </c>
      <c r="BC84" s="33">
        <f t="shared" ref="BC84:BG84" ca="1" si="224">IF(OR($C84=MAXR, $C84=0, BC$24=0, BC$19=0), 0, IF(LEN(INDIRECT($F$9&amp;BC$20&amp;$C84))=0, NULL,  INDIRECT($F$9&amp;BC$20&amp;$C84)))</f>
        <v>0</v>
      </c>
      <c r="BD84" s="33">
        <f t="shared" ca="1" si="224"/>
        <v>0</v>
      </c>
      <c r="BE84" s="33">
        <f t="shared" ca="1" si="224"/>
        <v>0</v>
      </c>
      <c r="BF84" s="33">
        <f t="shared" ca="1" si="224"/>
        <v>0</v>
      </c>
      <c r="BG84" s="33">
        <f t="shared" ca="1" si="224"/>
        <v>0</v>
      </c>
      <c r="BH84" s="33"/>
      <c r="BJ84" s="148" t="str">
        <f t="shared" ca="1" si="154"/>
        <v/>
      </c>
      <c r="BL84" s="30"/>
      <c r="BN84" s="29" t="str">
        <f t="shared" ca="1" si="155"/>
        <v/>
      </c>
      <c r="BO84" s="29" t="str">
        <f t="shared" ca="1" si="156"/>
        <v/>
      </c>
      <c r="BP84" s="29" t="str">
        <f t="shared" ca="1" si="157"/>
        <v/>
      </c>
      <c r="BQ84" s="29" t="str">
        <f t="shared" ca="1" si="158"/>
        <v/>
      </c>
      <c r="BR84" s="29" t="str">
        <f t="shared" ca="1" si="159"/>
        <v/>
      </c>
      <c r="BS84" s="29" t="str">
        <f t="shared" ca="1" si="160"/>
        <v/>
      </c>
      <c r="BT84" s="29" t="str">
        <f t="shared" ca="1" si="161"/>
        <v/>
      </c>
      <c r="BU84" s="29" t="str">
        <f t="shared" ca="1" si="162"/>
        <v/>
      </c>
      <c r="BV84" s="29" t="str">
        <f t="shared" ca="1" si="163"/>
        <v/>
      </c>
      <c r="BW84" s="29" t="str">
        <f t="shared" ca="1" si="164"/>
        <v/>
      </c>
      <c r="BX84" s="29" t="str">
        <f t="shared" ca="1" si="165"/>
        <v/>
      </c>
      <c r="BY84" s="29" t="str">
        <f t="shared" ca="1" si="166"/>
        <v/>
      </c>
      <c r="BZ84" s="29" t="str">
        <f t="shared" ca="1" si="167"/>
        <v/>
      </c>
      <c r="CA84" s="29" t="str">
        <f t="shared" ca="1" si="168"/>
        <v/>
      </c>
      <c r="CB84" s="29" t="str">
        <f t="shared" ca="1" si="169"/>
        <v/>
      </c>
      <c r="CC84" s="29" t="str">
        <f t="shared" ca="1" si="170"/>
        <v/>
      </c>
      <c r="CD84" s="29" t="str">
        <f t="shared" ca="1" si="171"/>
        <v/>
      </c>
      <c r="CE84" s="29" t="str">
        <f t="shared" ca="1" si="172"/>
        <v/>
      </c>
      <c r="CF84" s="29" t="str">
        <f t="shared" ca="1" si="173"/>
        <v/>
      </c>
      <c r="CG84" s="29" t="str">
        <f t="shared" ca="1" si="174"/>
        <v/>
      </c>
      <c r="CH84" s="29" t="str">
        <f t="shared" ca="1" si="175"/>
        <v/>
      </c>
      <c r="CI84" s="29" t="str">
        <f t="shared" ca="1" si="176"/>
        <v/>
      </c>
      <c r="CJ84" s="29" t="str">
        <f t="shared" ca="1" si="177"/>
        <v/>
      </c>
      <c r="CK84" s="29" t="str">
        <f t="shared" ca="1" si="178"/>
        <v/>
      </c>
      <c r="CL84" s="29" t="str">
        <f t="shared" ca="1" si="179"/>
        <v/>
      </c>
      <c r="CM84" s="29" t="str">
        <f t="shared" ca="1" si="180"/>
        <v/>
      </c>
      <c r="CN84" s="29" t="str">
        <f t="shared" ca="1" si="181"/>
        <v/>
      </c>
      <c r="CO84" s="29" t="str">
        <f t="shared" ca="1" si="182"/>
        <v/>
      </c>
      <c r="CP84" s="29" t="str">
        <f t="shared" ca="1" si="183"/>
        <v/>
      </c>
      <c r="CQ84" s="29" t="str">
        <f t="shared" ca="1" si="184"/>
        <v/>
      </c>
      <c r="CR84" s="29" t="str">
        <f t="shared" ca="1" si="185"/>
        <v/>
      </c>
      <c r="CS84" s="29" t="str">
        <f t="shared" ca="1" si="186"/>
        <v/>
      </c>
      <c r="CT84" s="29" t="str">
        <f t="shared" ca="1" si="187"/>
        <v/>
      </c>
      <c r="CU84" s="29" t="str">
        <f t="shared" ca="1" si="188"/>
        <v/>
      </c>
      <c r="CV84" s="29" t="str">
        <f t="shared" ca="1" si="189"/>
        <v/>
      </c>
      <c r="CW84" s="29" t="str">
        <f t="shared" ca="1" si="190"/>
        <v/>
      </c>
      <c r="CX84" s="29" t="str">
        <f t="shared" ca="1" si="191"/>
        <v/>
      </c>
      <c r="CY84" s="29" t="str">
        <f t="shared" ca="1" si="192"/>
        <v/>
      </c>
      <c r="CZ84" s="29" t="str">
        <f t="shared" ca="1" si="193"/>
        <v/>
      </c>
      <c r="DA84" s="29" t="str">
        <f t="shared" ca="1" si="194"/>
        <v/>
      </c>
      <c r="DB84" s="29" t="str">
        <f t="shared" ca="1" si="195"/>
        <v/>
      </c>
      <c r="DC84" s="29" t="str">
        <f t="shared" ca="1" si="196"/>
        <v/>
      </c>
      <c r="DD84" s="29" t="str">
        <f t="shared" ca="1" si="197"/>
        <v/>
      </c>
      <c r="DE84" s="29" t="str">
        <f t="shared" ca="1" si="198"/>
        <v/>
      </c>
      <c r="DF84" s="29" t="str">
        <f t="shared" ca="1" si="199"/>
        <v/>
      </c>
      <c r="DG84" s="29" t="str">
        <f t="shared" ca="1" si="200"/>
        <v/>
      </c>
      <c r="DH84" s="29" t="str">
        <f t="shared" ca="1" si="201"/>
        <v/>
      </c>
      <c r="DI84" s="29" t="str">
        <f t="shared" ca="1" si="202"/>
        <v/>
      </c>
      <c r="DJ84" s="29" t="str">
        <f t="shared" ca="1" si="203"/>
        <v/>
      </c>
      <c r="DK84" s="29" t="str">
        <f t="shared" ca="1" si="204"/>
        <v/>
      </c>
      <c r="DL84" s="29" t="str">
        <f t="shared" ca="1" si="205"/>
        <v/>
      </c>
      <c r="DM84" s="29" t="str">
        <f t="shared" ca="1" si="206"/>
        <v/>
      </c>
      <c r="JD84">
        <f t="shared" si="145"/>
        <v>0</v>
      </c>
      <c r="JE84">
        <f t="shared" si="207"/>
        <v>0</v>
      </c>
      <c r="JF84" t="str">
        <f t="shared" ca="1" si="208"/>
        <v/>
      </c>
      <c r="JG84" t="str">
        <f t="shared" ca="1" si="209"/>
        <v/>
      </c>
      <c r="JH84" t="str">
        <f t="shared" ca="1" si="210"/>
        <v/>
      </c>
      <c r="JI84" t="str">
        <f t="shared" ca="1" si="211"/>
        <v/>
      </c>
    </row>
    <row r="85" spans="3:269" x14ac:dyDescent="0.2">
      <c r="C85" s="9">
        <f t="array" aca="1" ref="C85" ca="1">MIN(IF($L$7=0, 0, IF(INDIRECT($L$6)&gt;0, IF(ROW(INDIRECT($L$6))&gt;C84, ROW(INDIRECT($L$6)), MAXR))))</f>
        <v>9999999</v>
      </c>
      <c r="D85" s="9">
        <f t="shared" ca="1" si="85"/>
        <v>0</v>
      </c>
      <c r="E85" s="9">
        <f t="shared" ca="1" si="151"/>
        <v>0</v>
      </c>
      <c r="F85" s="105" t="str">
        <f t="shared" ca="1" si="152"/>
        <v/>
      </c>
      <c r="G85" s="7">
        <f t="shared" ca="1" si="153"/>
        <v>0</v>
      </c>
      <c r="H85" s="33">
        <f t="shared" ca="1" si="223"/>
        <v>0</v>
      </c>
      <c r="I85" s="33">
        <f t="shared" ca="1" si="223"/>
        <v>0</v>
      </c>
      <c r="J85" s="33">
        <f t="shared" ca="1" si="223"/>
        <v>0</v>
      </c>
      <c r="K85" s="33">
        <f t="shared" ca="1" si="223"/>
        <v>0</v>
      </c>
      <c r="L85" s="33">
        <f t="shared" ca="1" si="223"/>
        <v>0</v>
      </c>
      <c r="M85" s="33">
        <f t="shared" ca="1" si="223"/>
        <v>0</v>
      </c>
      <c r="N85" s="33">
        <f t="shared" ca="1" si="223"/>
        <v>0</v>
      </c>
      <c r="O85" s="33">
        <f t="shared" ca="1" si="223"/>
        <v>0</v>
      </c>
      <c r="P85" s="33">
        <f t="shared" ca="1" si="223"/>
        <v>0</v>
      </c>
      <c r="Q85" s="33">
        <f t="shared" ca="1" si="223"/>
        <v>0</v>
      </c>
      <c r="R85" s="33">
        <f t="shared" ca="1" si="216"/>
        <v>0</v>
      </c>
      <c r="S85" s="33">
        <f t="shared" ref="S85:AE85" ca="1" si="225">IF(OR($C85=MAXR, $C85=0, S$24=0, S$19=0), 0, IF(LEN(INDIRECT($F$9&amp;S$20&amp;$C85))=0, NULL,  INDIRECT($F$9&amp;S$20&amp;$C85)))</f>
        <v>0</v>
      </c>
      <c r="T85" s="33">
        <f t="shared" ca="1" si="225"/>
        <v>0</v>
      </c>
      <c r="U85" s="33">
        <f t="shared" ca="1" si="225"/>
        <v>0</v>
      </c>
      <c r="V85" s="33">
        <f t="shared" ca="1" si="225"/>
        <v>0</v>
      </c>
      <c r="W85" s="33">
        <f t="shared" ca="1" si="225"/>
        <v>0</v>
      </c>
      <c r="X85" s="33">
        <f t="shared" ca="1" si="225"/>
        <v>0</v>
      </c>
      <c r="Y85" s="33">
        <f t="shared" ca="1" si="225"/>
        <v>0</v>
      </c>
      <c r="Z85" s="33">
        <f t="shared" ca="1" si="225"/>
        <v>0</v>
      </c>
      <c r="AA85" s="33">
        <f t="shared" ca="1" si="225"/>
        <v>0</v>
      </c>
      <c r="AB85" s="33">
        <f t="shared" ca="1" si="225"/>
        <v>0</v>
      </c>
      <c r="AC85" s="33">
        <f t="shared" ca="1" si="225"/>
        <v>0</v>
      </c>
      <c r="AD85" s="33">
        <f t="shared" ca="1" si="225"/>
        <v>0</v>
      </c>
      <c r="AE85" s="33">
        <f t="shared" ca="1" si="225"/>
        <v>0</v>
      </c>
      <c r="AF85" s="33">
        <f t="shared" ca="1" si="220"/>
        <v>0</v>
      </c>
      <c r="AG85" s="33">
        <f t="shared" ca="1" si="220"/>
        <v>0</v>
      </c>
      <c r="AH85" s="33">
        <f t="shared" ca="1" si="220"/>
        <v>0</v>
      </c>
      <c r="AI85" s="33">
        <f t="shared" ca="1" si="220"/>
        <v>0</v>
      </c>
      <c r="AJ85" s="33">
        <f t="shared" ca="1" si="220"/>
        <v>0</v>
      </c>
      <c r="AK85" s="33">
        <f t="shared" ca="1" si="220"/>
        <v>0</v>
      </c>
      <c r="AL85" s="33">
        <f t="shared" ca="1" si="220"/>
        <v>0</v>
      </c>
      <c r="AM85" s="33">
        <f t="shared" ca="1" si="220"/>
        <v>0</v>
      </c>
      <c r="AN85" s="33">
        <f t="shared" ca="1" si="220"/>
        <v>0</v>
      </c>
      <c r="AO85" s="33">
        <f t="shared" ca="1" si="220"/>
        <v>0</v>
      </c>
      <c r="AP85" s="33">
        <f t="shared" ca="1" si="220"/>
        <v>0</v>
      </c>
      <c r="AQ85" s="33">
        <f t="shared" ca="1" si="220"/>
        <v>0</v>
      </c>
      <c r="AR85" s="33">
        <f t="shared" ca="1" si="220"/>
        <v>0</v>
      </c>
      <c r="AS85" s="33">
        <f t="shared" ca="1" si="220"/>
        <v>0</v>
      </c>
      <c r="AT85" s="33">
        <f t="shared" ca="1" si="219"/>
        <v>0</v>
      </c>
      <c r="AU85" s="33">
        <f t="shared" ca="1" si="219"/>
        <v>0</v>
      </c>
      <c r="AV85" s="33">
        <f t="shared" ca="1" si="219"/>
        <v>0</v>
      </c>
      <c r="AW85" s="33">
        <f t="shared" ca="1" si="219"/>
        <v>0</v>
      </c>
      <c r="AX85" s="33">
        <f t="shared" ca="1" si="219"/>
        <v>0</v>
      </c>
      <c r="AY85" s="33">
        <f t="shared" ref="AY85:BG85" ca="1" si="226">IF(OR($C85=MAXR, $C85=0, AY$24=0, AY$19=0), 0, IF(LEN(INDIRECT($F$9&amp;AY$20&amp;$C85))=0, NULL,  INDIRECT($F$9&amp;AY$20&amp;$C85)))</f>
        <v>0</v>
      </c>
      <c r="AZ85" s="33">
        <f t="shared" ca="1" si="226"/>
        <v>0</v>
      </c>
      <c r="BA85" s="33">
        <f t="shared" ca="1" si="226"/>
        <v>0</v>
      </c>
      <c r="BB85" s="33">
        <f t="shared" ca="1" si="226"/>
        <v>0</v>
      </c>
      <c r="BC85" s="33">
        <f t="shared" ca="1" si="226"/>
        <v>0</v>
      </c>
      <c r="BD85" s="33">
        <f t="shared" ca="1" si="226"/>
        <v>0</v>
      </c>
      <c r="BE85" s="33">
        <f t="shared" ca="1" si="226"/>
        <v>0</v>
      </c>
      <c r="BF85" s="33">
        <f t="shared" ca="1" si="226"/>
        <v>0</v>
      </c>
      <c r="BG85" s="33">
        <f t="shared" ca="1" si="226"/>
        <v>0</v>
      </c>
      <c r="BH85" s="33"/>
      <c r="BJ85" s="148" t="str">
        <f t="shared" ca="1" si="154"/>
        <v/>
      </c>
      <c r="BL85" s="30"/>
      <c r="BN85" s="29" t="str">
        <f t="shared" ca="1" si="155"/>
        <v/>
      </c>
      <c r="BO85" s="29" t="str">
        <f t="shared" ca="1" si="156"/>
        <v/>
      </c>
      <c r="BP85" s="29" t="str">
        <f t="shared" ca="1" si="157"/>
        <v/>
      </c>
      <c r="BQ85" s="29" t="str">
        <f t="shared" ca="1" si="158"/>
        <v/>
      </c>
      <c r="BR85" s="29" t="str">
        <f t="shared" ca="1" si="159"/>
        <v/>
      </c>
      <c r="BS85" s="29" t="str">
        <f t="shared" ca="1" si="160"/>
        <v/>
      </c>
      <c r="BT85" s="29" t="str">
        <f t="shared" ca="1" si="161"/>
        <v/>
      </c>
      <c r="BU85" s="29" t="str">
        <f t="shared" ca="1" si="162"/>
        <v/>
      </c>
      <c r="BV85" s="29" t="str">
        <f t="shared" ca="1" si="163"/>
        <v/>
      </c>
      <c r="BW85" s="29" t="str">
        <f t="shared" ca="1" si="164"/>
        <v/>
      </c>
      <c r="BX85" s="29" t="str">
        <f t="shared" ca="1" si="165"/>
        <v/>
      </c>
      <c r="BY85" s="29" t="str">
        <f t="shared" ca="1" si="166"/>
        <v/>
      </c>
      <c r="BZ85" s="29" t="str">
        <f t="shared" ca="1" si="167"/>
        <v/>
      </c>
      <c r="CA85" s="29" t="str">
        <f t="shared" ca="1" si="168"/>
        <v/>
      </c>
      <c r="CB85" s="29" t="str">
        <f t="shared" ca="1" si="169"/>
        <v/>
      </c>
      <c r="CC85" s="29" t="str">
        <f t="shared" ca="1" si="170"/>
        <v/>
      </c>
      <c r="CD85" s="29" t="str">
        <f t="shared" ca="1" si="171"/>
        <v/>
      </c>
      <c r="CE85" s="29" t="str">
        <f t="shared" ca="1" si="172"/>
        <v/>
      </c>
      <c r="CF85" s="29" t="str">
        <f t="shared" ca="1" si="173"/>
        <v/>
      </c>
      <c r="CG85" s="29" t="str">
        <f t="shared" ca="1" si="174"/>
        <v/>
      </c>
      <c r="CH85" s="29" t="str">
        <f t="shared" ca="1" si="175"/>
        <v/>
      </c>
      <c r="CI85" s="29" t="str">
        <f t="shared" ca="1" si="176"/>
        <v/>
      </c>
      <c r="CJ85" s="29" t="str">
        <f t="shared" ca="1" si="177"/>
        <v/>
      </c>
      <c r="CK85" s="29" t="str">
        <f t="shared" ca="1" si="178"/>
        <v/>
      </c>
      <c r="CL85" s="29" t="str">
        <f t="shared" ca="1" si="179"/>
        <v/>
      </c>
      <c r="CM85" s="29" t="str">
        <f t="shared" ca="1" si="180"/>
        <v/>
      </c>
      <c r="CN85" s="29" t="str">
        <f t="shared" ca="1" si="181"/>
        <v/>
      </c>
      <c r="CO85" s="29" t="str">
        <f t="shared" ca="1" si="182"/>
        <v/>
      </c>
      <c r="CP85" s="29" t="str">
        <f t="shared" ca="1" si="183"/>
        <v/>
      </c>
      <c r="CQ85" s="29" t="str">
        <f t="shared" ca="1" si="184"/>
        <v/>
      </c>
      <c r="CR85" s="29" t="str">
        <f t="shared" ca="1" si="185"/>
        <v/>
      </c>
      <c r="CS85" s="29" t="str">
        <f t="shared" ca="1" si="186"/>
        <v/>
      </c>
      <c r="CT85" s="29" t="str">
        <f t="shared" ca="1" si="187"/>
        <v/>
      </c>
      <c r="CU85" s="29" t="str">
        <f t="shared" ca="1" si="188"/>
        <v/>
      </c>
      <c r="CV85" s="29" t="str">
        <f t="shared" ca="1" si="189"/>
        <v/>
      </c>
      <c r="CW85" s="29" t="str">
        <f t="shared" ca="1" si="190"/>
        <v/>
      </c>
      <c r="CX85" s="29" t="str">
        <f t="shared" ca="1" si="191"/>
        <v/>
      </c>
      <c r="CY85" s="29" t="str">
        <f t="shared" ca="1" si="192"/>
        <v/>
      </c>
      <c r="CZ85" s="29" t="str">
        <f t="shared" ca="1" si="193"/>
        <v/>
      </c>
      <c r="DA85" s="29" t="str">
        <f t="shared" ca="1" si="194"/>
        <v/>
      </c>
      <c r="DB85" s="29" t="str">
        <f t="shared" ca="1" si="195"/>
        <v/>
      </c>
      <c r="DC85" s="29" t="str">
        <f t="shared" ca="1" si="196"/>
        <v/>
      </c>
      <c r="DD85" s="29" t="str">
        <f t="shared" ca="1" si="197"/>
        <v/>
      </c>
      <c r="DE85" s="29" t="str">
        <f t="shared" ca="1" si="198"/>
        <v/>
      </c>
      <c r="DF85" s="29" t="str">
        <f t="shared" ca="1" si="199"/>
        <v/>
      </c>
      <c r="DG85" s="29" t="str">
        <f t="shared" ca="1" si="200"/>
        <v/>
      </c>
      <c r="DH85" s="29" t="str">
        <f t="shared" ca="1" si="201"/>
        <v/>
      </c>
      <c r="DI85" s="29" t="str">
        <f t="shared" ca="1" si="202"/>
        <v/>
      </c>
      <c r="DJ85" s="29" t="str">
        <f t="shared" ca="1" si="203"/>
        <v/>
      </c>
      <c r="DK85" s="29" t="str">
        <f t="shared" ca="1" si="204"/>
        <v/>
      </c>
      <c r="DL85" s="29" t="str">
        <f t="shared" ca="1" si="205"/>
        <v/>
      </c>
      <c r="DM85" s="29" t="str">
        <f t="shared" ca="1" si="206"/>
        <v/>
      </c>
      <c r="JD85">
        <f t="shared" si="145"/>
        <v>0</v>
      </c>
      <c r="JE85">
        <f t="shared" si="207"/>
        <v>0</v>
      </c>
      <c r="JF85" t="str">
        <f t="shared" ca="1" si="208"/>
        <v/>
      </c>
      <c r="JG85" t="str">
        <f t="shared" ca="1" si="209"/>
        <v/>
      </c>
      <c r="JH85" t="str">
        <f t="shared" ca="1" si="210"/>
        <v/>
      </c>
      <c r="JI85" t="str">
        <f t="shared" ca="1" si="211"/>
        <v/>
      </c>
    </row>
    <row r="447" spans="3:269" x14ac:dyDescent="0.2">
      <c r="C447" s="9"/>
      <c r="D447" s="9"/>
      <c r="E447" s="9"/>
      <c r="F447" s="105"/>
      <c r="G447" s="7"/>
      <c r="H447" s="33"/>
      <c r="I447" s="33"/>
      <c r="J447" s="33"/>
      <c r="K447" s="33"/>
      <c r="L447" s="33"/>
      <c r="M447" s="33"/>
      <c r="N447" s="33"/>
      <c r="O447" s="33"/>
      <c r="P447" s="33"/>
      <c r="Q447" s="33"/>
      <c r="R447" s="33"/>
      <c r="S447" s="33"/>
      <c r="T447" s="33"/>
      <c r="U447" s="33"/>
      <c r="V447" s="33"/>
      <c r="W447" s="33"/>
      <c r="X447" s="33"/>
      <c r="Y447" s="33"/>
      <c r="Z447" s="33"/>
      <c r="AA447" s="33"/>
      <c r="AB447" s="33"/>
      <c r="AC447" s="33"/>
      <c r="AD447" s="33"/>
      <c r="AE447" s="33"/>
      <c r="AF447" s="33"/>
      <c r="AG447" s="33"/>
      <c r="AH447" s="33"/>
      <c r="AI447" s="33"/>
      <c r="AJ447" s="33"/>
      <c r="AK447" s="33"/>
      <c r="AL447" s="33"/>
      <c r="AM447" s="33"/>
      <c r="AN447" s="33"/>
      <c r="AO447" s="33"/>
      <c r="AP447" s="33"/>
      <c r="AQ447" s="33"/>
      <c r="AR447" s="33"/>
      <c r="AS447" s="33"/>
      <c r="AT447" s="33"/>
      <c r="AU447" s="33"/>
      <c r="AV447" s="33"/>
      <c r="AW447" s="33"/>
      <c r="AX447" s="33"/>
      <c r="AY447" s="33"/>
      <c r="AZ447" s="33"/>
      <c r="BA447" s="33"/>
      <c r="BB447" s="33"/>
      <c r="BC447" s="33"/>
      <c r="BD447" s="33"/>
      <c r="BE447" s="33"/>
      <c r="BF447" s="33"/>
      <c r="BG447" s="33"/>
      <c r="BH447" s="33"/>
      <c r="JD447">
        <f t="shared" ref="JD447:JD475" si="227">IF(JD446&lt;&gt;0,JD446-1,0)</f>
        <v>0</v>
      </c>
      <c r="JE447">
        <f t="shared" ref="JE447:JE475" si="228">IF(JD447&lt;&gt;0,JE446+1,0)</f>
        <v>0</v>
      </c>
      <c r="JF447" t="str">
        <f t="shared" ref="JF447:JF475" ca="1" si="229">IF(ScenarioType&lt;&gt;"ALL",IF(ISERROR(IF(INDIRECT("SCENARIOMETA!B"&amp;JE447)=ScenarioType,INDIRECT("SCENARIOMETA!A"&amp;JE447)," ")),"",IF(INDIRECT("SCENARIOMETA!B"&amp;JE447)=ScenarioType,INDIRECT("SCENARIOMETA!A"&amp;JE447)," ")),IF(JD447&lt;&gt;0,INDIRECT("SCENARIOMETA!A"&amp;JE447),""))</f>
        <v/>
      </c>
      <c r="JG447" t="str">
        <f t="shared" ref="JG447:JG475" ca="1" si="230">IF(ScenarioType&lt;&gt;"ALL",IF(ISERROR(IF(INDIRECT("SCENARIOMETA!B"&amp;JE447)=ScenarioType,INDIRECT("SCENARIOMETA!B"&amp;JE447)," ")),"",IF(INDIRECT("SCENARIOMETA!B"&amp;JE447)=ScenarioType,INDIRECT("SCENARIOMETA!B"&amp;JE447)," ")),IF(JD447&lt;&gt;0,INDIRECT("SCENARIOMETA!B"&amp;JE447),""))</f>
        <v/>
      </c>
      <c r="JH447" t="str">
        <f t="shared" ref="JH447:JH475" ca="1" si="231">IF(ScenarioType&lt;&gt;"ALL",IF(ISERROR(IF(INDIRECT("SCENARIOMETA!B"&amp;JE447)=ScenarioType,INDIRECT("SCENARIOMETA!H"&amp;JE447)," ")),"",IF(INDIRECT("SCENARIOMETA!B"&amp;JE447)=ScenarioType,INDIRECT("SCENARIOMETA!H"&amp;JE447)," ")+14),IF(JD447&lt;&gt;0,INDIRECT("SCENARIOMETA!H"&amp;JE447)+14,""))</f>
        <v/>
      </c>
      <c r="JI447" t="str">
        <f t="shared" ref="JI447:JI475" ca="1" si="232">IF(ScenarioType&lt;&gt;"ALL",IF(ISERROR(IF(INDIRECT("SCENARIOMETA!B"&amp;JE447)=ScenarioType,INDIRECT("SCENARIOMETA!E"&amp;JE447)," ")),"",IF(INDIRECT("SCENARIOMETA!B"&amp;JE447)=ScenarioType,INDIRECT("SCENARIOMETA!E"&amp;JE447)," ")+14),IF(JD447&lt;&gt;0,INDIRECT("SCENARIOMETA!E"&amp;JE447)+14,""))</f>
        <v/>
      </c>
    </row>
    <row r="448" spans="3:269" x14ac:dyDescent="0.2">
      <c r="C448" s="9"/>
      <c r="D448" s="9"/>
      <c r="E448" s="9"/>
      <c r="F448" s="105"/>
      <c r="G448" s="7"/>
      <c r="H448" s="33"/>
      <c r="I448" s="33"/>
      <c r="J448" s="33"/>
      <c r="K448" s="33"/>
      <c r="L448" s="33"/>
      <c r="M448" s="33"/>
      <c r="N448" s="33"/>
      <c r="O448" s="33"/>
      <c r="P448" s="33"/>
      <c r="Q448" s="33"/>
      <c r="R448" s="33"/>
      <c r="S448" s="33"/>
      <c r="T448" s="33"/>
      <c r="U448" s="33"/>
      <c r="V448" s="33"/>
      <c r="W448" s="33"/>
      <c r="X448" s="33"/>
      <c r="Y448" s="33"/>
      <c r="Z448" s="33"/>
      <c r="AA448" s="33"/>
      <c r="AB448" s="33"/>
      <c r="AC448" s="33"/>
      <c r="AD448" s="33"/>
      <c r="AE448" s="33"/>
      <c r="AF448" s="33"/>
      <c r="AG448" s="33"/>
      <c r="AH448" s="33"/>
      <c r="AI448" s="33"/>
      <c r="AJ448" s="33"/>
      <c r="AK448" s="33"/>
      <c r="AL448" s="33"/>
      <c r="AM448" s="33"/>
      <c r="AN448" s="33"/>
      <c r="AO448" s="33"/>
      <c r="AP448" s="33"/>
      <c r="AQ448" s="33"/>
      <c r="AR448" s="33"/>
      <c r="AS448" s="33"/>
      <c r="AT448" s="33"/>
      <c r="AU448" s="33"/>
      <c r="AV448" s="33"/>
      <c r="AW448" s="33"/>
      <c r="AX448" s="33"/>
      <c r="AY448" s="33"/>
      <c r="AZ448" s="33"/>
      <c r="BA448" s="33"/>
      <c r="BB448" s="33"/>
      <c r="BC448" s="33"/>
      <c r="BD448" s="33"/>
      <c r="BE448" s="33"/>
      <c r="BF448" s="33"/>
      <c r="BG448" s="33"/>
      <c r="BH448" s="33"/>
      <c r="JD448">
        <f t="shared" si="227"/>
        <v>0</v>
      </c>
      <c r="JE448">
        <f t="shared" si="228"/>
        <v>0</v>
      </c>
      <c r="JF448" t="str">
        <f t="shared" ca="1" si="229"/>
        <v/>
      </c>
      <c r="JG448" t="str">
        <f t="shared" ca="1" si="230"/>
        <v/>
      </c>
      <c r="JH448" t="str">
        <f t="shared" ca="1" si="231"/>
        <v/>
      </c>
      <c r="JI448" t="str">
        <f t="shared" ca="1" si="232"/>
        <v/>
      </c>
    </row>
    <row r="449" spans="3:269" x14ac:dyDescent="0.2">
      <c r="C449" s="9"/>
      <c r="D449" s="9"/>
      <c r="E449" s="9"/>
      <c r="F449" s="105"/>
      <c r="G449" s="7"/>
      <c r="H449" s="33"/>
      <c r="I449" s="33"/>
      <c r="J449" s="33"/>
      <c r="K449" s="33"/>
      <c r="L449" s="33"/>
      <c r="M449" s="33"/>
      <c r="N449" s="33"/>
      <c r="O449" s="33"/>
      <c r="P449" s="33"/>
      <c r="Q449" s="33"/>
      <c r="R449" s="33"/>
      <c r="S449" s="33"/>
      <c r="T449" s="33"/>
      <c r="U449" s="33"/>
      <c r="V449" s="33"/>
      <c r="W449" s="33"/>
      <c r="X449" s="33"/>
      <c r="Y449" s="33"/>
      <c r="Z449" s="33"/>
      <c r="AA449" s="33"/>
      <c r="AB449" s="33"/>
      <c r="AC449" s="33"/>
      <c r="AD449" s="33"/>
      <c r="AE449" s="33"/>
      <c r="AF449" s="33"/>
      <c r="AG449" s="33"/>
      <c r="AH449" s="33"/>
      <c r="AI449" s="33"/>
      <c r="AJ449" s="33"/>
      <c r="AK449" s="33"/>
      <c r="AL449" s="33"/>
      <c r="AM449" s="33"/>
      <c r="AN449" s="33"/>
      <c r="AO449" s="33"/>
      <c r="AP449" s="33"/>
      <c r="AQ449" s="33"/>
      <c r="AR449" s="33"/>
      <c r="AS449" s="33"/>
      <c r="AT449" s="33"/>
      <c r="AU449" s="33"/>
      <c r="AV449" s="33"/>
      <c r="AW449" s="33"/>
      <c r="AX449" s="33"/>
      <c r="AY449" s="33"/>
      <c r="AZ449" s="33"/>
      <c r="BA449" s="33"/>
      <c r="BB449" s="33"/>
      <c r="BC449" s="33"/>
      <c r="BD449" s="33"/>
      <c r="BE449" s="33"/>
      <c r="BF449" s="33"/>
      <c r="BG449" s="33"/>
      <c r="BH449" s="33"/>
      <c r="JD449">
        <f t="shared" si="227"/>
        <v>0</v>
      </c>
      <c r="JE449">
        <f t="shared" si="228"/>
        <v>0</v>
      </c>
      <c r="JF449" t="str">
        <f t="shared" ca="1" si="229"/>
        <v/>
      </c>
      <c r="JG449" t="str">
        <f t="shared" ca="1" si="230"/>
        <v/>
      </c>
      <c r="JH449" t="str">
        <f t="shared" ca="1" si="231"/>
        <v/>
      </c>
      <c r="JI449" t="str">
        <f t="shared" ca="1" si="232"/>
        <v/>
      </c>
    </row>
    <row r="450" spans="3:269" x14ac:dyDescent="0.2">
      <c r="JD450">
        <f t="shared" si="227"/>
        <v>0</v>
      </c>
      <c r="JE450">
        <f t="shared" si="228"/>
        <v>0</v>
      </c>
      <c r="JF450" t="str">
        <f t="shared" ca="1" si="229"/>
        <v/>
      </c>
      <c r="JG450" t="str">
        <f t="shared" ca="1" si="230"/>
        <v/>
      </c>
      <c r="JH450" t="str">
        <f t="shared" ca="1" si="231"/>
        <v/>
      </c>
      <c r="JI450" t="str">
        <f t="shared" ca="1" si="232"/>
        <v/>
      </c>
    </row>
    <row r="451" spans="3:269" x14ac:dyDescent="0.2">
      <c r="JD451">
        <f t="shared" si="227"/>
        <v>0</v>
      </c>
      <c r="JE451">
        <f t="shared" si="228"/>
        <v>0</v>
      </c>
      <c r="JF451" t="str">
        <f t="shared" ca="1" si="229"/>
        <v/>
      </c>
      <c r="JG451" t="str">
        <f t="shared" ca="1" si="230"/>
        <v/>
      </c>
      <c r="JH451" t="str">
        <f t="shared" ca="1" si="231"/>
        <v/>
      </c>
      <c r="JI451" t="str">
        <f t="shared" ca="1" si="232"/>
        <v/>
      </c>
    </row>
    <row r="452" spans="3:269" x14ac:dyDescent="0.2">
      <c r="JD452">
        <f t="shared" si="227"/>
        <v>0</v>
      </c>
      <c r="JE452">
        <f t="shared" si="228"/>
        <v>0</v>
      </c>
      <c r="JF452" t="str">
        <f t="shared" ca="1" si="229"/>
        <v/>
      </c>
      <c r="JG452" t="str">
        <f t="shared" ca="1" si="230"/>
        <v/>
      </c>
      <c r="JH452" t="str">
        <f t="shared" ca="1" si="231"/>
        <v/>
      </c>
      <c r="JI452" t="str">
        <f t="shared" ca="1" si="232"/>
        <v/>
      </c>
    </row>
    <row r="453" spans="3:269" x14ac:dyDescent="0.2">
      <c r="JD453">
        <f t="shared" si="227"/>
        <v>0</v>
      </c>
      <c r="JE453">
        <f t="shared" si="228"/>
        <v>0</v>
      </c>
      <c r="JF453" t="str">
        <f t="shared" ca="1" si="229"/>
        <v/>
      </c>
      <c r="JG453" t="str">
        <f t="shared" ca="1" si="230"/>
        <v/>
      </c>
      <c r="JH453" t="str">
        <f t="shared" ca="1" si="231"/>
        <v/>
      </c>
      <c r="JI453" t="str">
        <f t="shared" ca="1" si="232"/>
        <v/>
      </c>
    </row>
    <row r="454" spans="3:269" x14ac:dyDescent="0.2">
      <c r="JD454">
        <f t="shared" si="227"/>
        <v>0</v>
      </c>
      <c r="JE454">
        <f t="shared" si="228"/>
        <v>0</v>
      </c>
      <c r="JF454" t="str">
        <f t="shared" ca="1" si="229"/>
        <v/>
      </c>
      <c r="JG454" t="str">
        <f t="shared" ca="1" si="230"/>
        <v/>
      </c>
      <c r="JH454" t="str">
        <f t="shared" ca="1" si="231"/>
        <v/>
      </c>
      <c r="JI454" t="str">
        <f t="shared" ca="1" si="232"/>
        <v/>
      </c>
    </row>
    <row r="455" spans="3:269" x14ac:dyDescent="0.2">
      <c r="JD455">
        <f t="shared" si="227"/>
        <v>0</v>
      </c>
      <c r="JE455">
        <f t="shared" si="228"/>
        <v>0</v>
      </c>
      <c r="JF455" t="str">
        <f t="shared" ca="1" si="229"/>
        <v/>
      </c>
      <c r="JG455" t="str">
        <f t="shared" ca="1" si="230"/>
        <v/>
      </c>
      <c r="JH455" t="str">
        <f t="shared" ca="1" si="231"/>
        <v/>
      </c>
      <c r="JI455" t="str">
        <f t="shared" ca="1" si="232"/>
        <v/>
      </c>
    </row>
    <row r="456" spans="3:269" x14ac:dyDescent="0.2">
      <c r="JD456">
        <f t="shared" si="227"/>
        <v>0</v>
      </c>
      <c r="JE456">
        <f t="shared" si="228"/>
        <v>0</v>
      </c>
      <c r="JF456" t="str">
        <f t="shared" ca="1" si="229"/>
        <v/>
      </c>
      <c r="JG456" t="str">
        <f t="shared" ca="1" si="230"/>
        <v/>
      </c>
      <c r="JH456" t="str">
        <f t="shared" ca="1" si="231"/>
        <v/>
      </c>
      <c r="JI456" t="str">
        <f t="shared" ca="1" si="232"/>
        <v/>
      </c>
    </row>
    <row r="457" spans="3:269" x14ac:dyDescent="0.2">
      <c r="JD457">
        <f t="shared" si="227"/>
        <v>0</v>
      </c>
      <c r="JE457">
        <f t="shared" si="228"/>
        <v>0</v>
      </c>
      <c r="JF457" t="str">
        <f t="shared" ca="1" si="229"/>
        <v/>
      </c>
      <c r="JG457" t="str">
        <f t="shared" ca="1" si="230"/>
        <v/>
      </c>
      <c r="JH457" t="str">
        <f t="shared" ca="1" si="231"/>
        <v/>
      </c>
      <c r="JI457" t="str">
        <f t="shared" ca="1" si="232"/>
        <v/>
      </c>
    </row>
    <row r="458" spans="3:269" x14ac:dyDescent="0.2">
      <c r="JD458">
        <f t="shared" si="227"/>
        <v>0</v>
      </c>
      <c r="JE458">
        <f t="shared" si="228"/>
        <v>0</v>
      </c>
      <c r="JF458" t="str">
        <f t="shared" ca="1" si="229"/>
        <v/>
      </c>
      <c r="JG458" t="str">
        <f t="shared" ca="1" si="230"/>
        <v/>
      </c>
      <c r="JH458" t="str">
        <f t="shared" ca="1" si="231"/>
        <v/>
      </c>
      <c r="JI458" t="str">
        <f t="shared" ca="1" si="232"/>
        <v/>
      </c>
    </row>
    <row r="459" spans="3:269" x14ac:dyDescent="0.2">
      <c r="JD459">
        <f t="shared" si="227"/>
        <v>0</v>
      </c>
      <c r="JE459">
        <f t="shared" si="228"/>
        <v>0</v>
      </c>
      <c r="JF459" t="str">
        <f t="shared" ca="1" si="229"/>
        <v/>
      </c>
      <c r="JG459" t="str">
        <f t="shared" ca="1" si="230"/>
        <v/>
      </c>
      <c r="JH459" t="str">
        <f t="shared" ca="1" si="231"/>
        <v/>
      </c>
      <c r="JI459" t="str">
        <f t="shared" ca="1" si="232"/>
        <v/>
      </c>
    </row>
    <row r="460" spans="3:269" x14ac:dyDescent="0.2">
      <c r="JD460">
        <f t="shared" si="227"/>
        <v>0</v>
      </c>
      <c r="JE460">
        <f t="shared" si="228"/>
        <v>0</v>
      </c>
      <c r="JF460" t="str">
        <f t="shared" ca="1" si="229"/>
        <v/>
      </c>
      <c r="JG460" t="str">
        <f t="shared" ca="1" si="230"/>
        <v/>
      </c>
      <c r="JH460" t="str">
        <f t="shared" ca="1" si="231"/>
        <v/>
      </c>
      <c r="JI460" t="str">
        <f t="shared" ca="1" si="232"/>
        <v/>
      </c>
    </row>
    <row r="461" spans="3:269" x14ac:dyDescent="0.2">
      <c r="JD461">
        <f t="shared" si="227"/>
        <v>0</v>
      </c>
      <c r="JE461">
        <f t="shared" si="228"/>
        <v>0</v>
      </c>
      <c r="JF461" t="str">
        <f t="shared" ca="1" si="229"/>
        <v/>
      </c>
      <c r="JG461" t="str">
        <f t="shared" ca="1" si="230"/>
        <v/>
      </c>
      <c r="JH461" t="str">
        <f t="shared" ca="1" si="231"/>
        <v/>
      </c>
      <c r="JI461" t="str">
        <f t="shared" ca="1" si="232"/>
        <v/>
      </c>
    </row>
    <row r="462" spans="3:269" x14ac:dyDescent="0.2">
      <c r="JD462">
        <f t="shared" si="227"/>
        <v>0</v>
      </c>
      <c r="JE462">
        <f t="shared" si="228"/>
        <v>0</v>
      </c>
      <c r="JF462" t="str">
        <f t="shared" ca="1" si="229"/>
        <v/>
      </c>
      <c r="JG462" t="str">
        <f t="shared" ca="1" si="230"/>
        <v/>
      </c>
      <c r="JH462" t="str">
        <f t="shared" ca="1" si="231"/>
        <v/>
      </c>
      <c r="JI462" t="str">
        <f t="shared" ca="1" si="232"/>
        <v/>
      </c>
    </row>
    <row r="463" spans="3:269" x14ac:dyDescent="0.2">
      <c r="JD463">
        <f t="shared" si="227"/>
        <v>0</v>
      </c>
      <c r="JE463">
        <f t="shared" si="228"/>
        <v>0</v>
      </c>
      <c r="JF463" t="str">
        <f t="shared" ca="1" si="229"/>
        <v/>
      </c>
      <c r="JG463" t="str">
        <f t="shared" ca="1" si="230"/>
        <v/>
      </c>
      <c r="JH463" t="str">
        <f t="shared" ca="1" si="231"/>
        <v/>
      </c>
      <c r="JI463" t="str">
        <f t="shared" ca="1" si="232"/>
        <v/>
      </c>
    </row>
    <row r="464" spans="3:269" x14ac:dyDescent="0.2">
      <c r="JD464">
        <f t="shared" si="227"/>
        <v>0</v>
      </c>
      <c r="JE464">
        <f t="shared" si="228"/>
        <v>0</v>
      </c>
      <c r="JF464" t="str">
        <f t="shared" ca="1" si="229"/>
        <v/>
      </c>
      <c r="JG464" t="str">
        <f t="shared" ca="1" si="230"/>
        <v/>
      </c>
      <c r="JH464" t="str">
        <f t="shared" ca="1" si="231"/>
        <v/>
      </c>
      <c r="JI464" t="str">
        <f t="shared" ca="1" si="232"/>
        <v/>
      </c>
    </row>
    <row r="465" spans="264:269" x14ac:dyDescent="0.2">
      <c r="JD465">
        <f t="shared" si="227"/>
        <v>0</v>
      </c>
      <c r="JE465">
        <f t="shared" si="228"/>
        <v>0</v>
      </c>
      <c r="JF465" t="str">
        <f t="shared" ca="1" si="229"/>
        <v/>
      </c>
      <c r="JG465" t="str">
        <f t="shared" ca="1" si="230"/>
        <v/>
      </c>
      <c r="JH465" t="str">
        <f t="shared" ca="1" si="231"/>
        <v/>
      </c>
      <c r="JI465" t="str">
        <f t="shared" ca="1" si="232"/>
        <v/>
      </c>
    </row>
    <row r="466" spans="264:269" x14ac:dyDescent="0.2">
      <c r="JD466">
        <f t="shared" si="227"/>
        <v>0</v>
      </c>
      <c r="JE466">
        <f t="shared" si="228"/>
        <v>0</v>
      </c>
      <c r="JF466" t="str">
        <f t="shared" ca="1" si="229"/>
        <v/>
      </c>
      <c r="JG466" t="str">
        <f t="shared" ca="1" si="230"/>
        <v/>
      </c>
      <c r="JH466" t="str">
        <f t="shared" ca="1" si="231"/>
        <v/>
      </c>
      <c r="JI466" t="str">
        <f t="shared" ca="1" si="232"/>
        <v/>
      </c>
    </row>
    <row r="467" spans="264:269" x14ac:dyDescent="0.2">
      <c r="JD467">
        <f t="shared" si="227"/>
        <v>0</v>
      </c>
      <c r="JE467">
        <f t="shared" si="228"/>
        <v>0</v>
      </c>
      <c r="JF467" t="str">
        <f t="shared" ca="1" si="229"/>
        <v/>
      </c>
      <c r="JG467" t="str">
        <f t="shared" ca="1" si="230"/>
        <v/>
      </c>
      <c r="JH467" t="str">
        <f t="shared" ca="1" si="231"/>
        <v/>
      </c>
      <c r="JI467" t="str">
        <f t="shared" ca="1" si="232"/>
        <v/>
      </c>
    </row>
    <row r="468" spans="264:269" x14ac:dyDescent="0.2">
      <c r="JD468">
        <f t="shared" si="227"/>
        <v>0</v>
      </c>
      <c r="JE468">
        <f t="shared" si="228"/>
        <v>0</v>
      </c>
      <c r="JF468" t="str">
        <f t="shared" ca="1" si="229"/>
        <v/>
      </c>
      <c r="JG468" t="str">
        <f t="shared" ca="1" si="230"/>
        <v/>
      </c>
      <c r="JH468" t="str">
        <f t="shared" ca="1" si="231"/>
        <v/>
      </c>
      <c r="JI468" t="str">
        <f t="shared" ca="1" si="232"/>
        <v/>
      </c>
    </row>
    <row r="469" spans="264:269" x14ac:dyDescent="0.2">
      <c r="JD469">
        <f t="shared" si="227"/>
        <v>0</v>
      </c>
      <c r="JE469">
        <f t="shared" si="228"/>
        <v>0</v>
      </c>
      <c r="JF469" t="str">
        <f t="shared" ca="1" si="229"/>
        <v/>
      </c>
      <c r="JG469" t="str">
        <f t="shared" ca="1" si="230"/>
        <v/>
      </c>
      <c r="JH469" t="str">
        <f t="shared" ca="1" si="231"/>
        <v/>
      </c>
      <c r="JI469" t="str">
        <f t="shared" ca="1" si="232"/>
        <v/>
      </c>
    </row>
    <row r="470" spans="264:269" x14ac:dyDescent="0.2">
      <c r="JD470">
        <f t="shared" si="227"/>
        <v>0</v>
      </c>
      <c r="JE470">
        <f t="shared" si="228"/>
        <v>0</v>
      </c>
      <c r="JF470" t="str">
        <f t="shared" ca="1" si="229"/>
        <v/>
      </c>
      <c r="JG470" t="str">
        <f t="shared" ca="1" si="230"/>
        <v/>
      </c>
      <c r="JH470" t="str">
        <f t="shared" ca="1" si="231"/>
        <v/>
      </c>
      <c r="JI470" t="str">
        <f t="shared" ca="1" si="232"/>
        <v/>
      </c>
    </row>
    <row r="471" spans="264:269" x14ac:dyDescent="0.2">
      <c r="JD471">
        <f t="shared" si="227"/>
        <v>0</v>
      </c>
      <c r="JE471">
        <f t="shared" si="228"/>
        <v>0</v>
      </c>
      <c r="JF471" t="str">
        <f t="shared" ca="1" si="229"/>
        <v/>
      </c>
      <c r="JG471" t="str">
        <f t="shared" ca="1" si="230"/>
        <v/>
      </c>
      <c r="JH471" t="str">
        <f t="shared" ca="1" si="231"/>
        <v/>
      </c>
      <c r="JI471" t="str">
        <f t="shared" ca="1" si="232"/>
        <v/>
      </c>
    </row>
    <row r="472" spans="264:269" x14ac:dyDescent="0.2">
      <c r="JD472">
        <f t="shared" si="227"/>
        <v>0</v>
      </c>
      <c r="JE472">
        <f t="shared" si="228"/>
        <v>0</v>
      </c>
      <c r="JF472" t="str">
        <f t="shared" ca="1" si="229"/>
        <v/>
      </c>
      <c r="JG472" t="str">
        <f t="shared" ca="1" si="230"/>
        <v/>
      </c>
      <c r="JH472" t="str">
        <f t="shared" ca="1" si="231"/>
        <v/>
      </c>
      <c r="JI472" t="str">
        <f t="shared" ca="1" si="232"/>
        <v/>
      </c>
    </row>
    <row r="473" spans="264:269" x14ac:dyDescent="0.2">
      <c r="JD473">
        <f t="shared" si="227"/>
        <v>0</v>
      </c>
      <c r="JE473">
        <f t="shared" si="228"/>
        <v>0</v>
      </c>
      <c r="JF473" t="str">
        <f t="shared" ca="1" si="229"/>
        <v/>
      </c>
      <c r="JG473" t="str">
        <f t="shared" ca="1" si="230"/>
        <v/>
      </c>
      <c r="JH473" t="str">
        <f t="shared" ca="1" si="231"/>
        <v/>
      </c>
      <c r="JI473" t="str">
        <f t="shared" ca="1" si="232"/>
        <v/>
      </c>
    </row>
    <row r="474" spans="264:269" x14ac:dyDescent="0.2">
      <c r="JD474">
        <f t="shared" si="227"/>
        <v>0</v>
      </c>
      <c r="JE474">
        <f t="shared" si="228"/>
        <v>0</v>
      </c>
      <c r="JF474" t="str">
        <f t="shared" ca="1" si="229"/>
        <v/>
      </c>
      <c r="JG474" t="str">
        <f t="shared" ca="1" si="230"/>
        <v/>
      </c>
      <c r="JH474" t="str">
        <f t="shared" ca="1" si="231"/>
        <v/>
      </c>
      <c r="JI474" t="str">
        <f t="shared" ca="1" si="232"/>
        <v/>
      </c>
    </row>
    <row r="475" spans="264:269" x14ac:dyDescent="0.2">
      <c r="JD475">
        <f t="shared" si="227"/>
        <v>0</v>
      </c>
      <c r="JE475">
        <f t="shared" si="228"/>
        <v>0</v>
      </c>
      <c r="JF475" t="str">
        <f t="shared" ca="1" si="229"/>
        <v/>
      </c>
      <c r="JG475" t="str">
        <f t="shared" ca="1" si="230"/>
        <v/>
      </c>
      <c r="JH475" t="str">
        <f t="shared" ca="1" si="231"/>
        <v/>
      </c>
      <c r="JI475" t="str">
        <f t="shared" ca="1" si="232"/>
        <v/>
      </c>
    </row>
    <row r="476" spans="264:269" x14ac:dyDescent="0.2">
      <c r="JD476">
        <f t="shared" ref="JD476:JD539" si="233">IF(JD475&lt;&gt;0,JD475-1,0)</f>
        <v>0</v>
      </c>
      <c r="JE476">
        <f t="shared" ref="JE476:JE539" si="234">IF(JD476&lt;&gt;0,JE475+1,0)</f>
        <v>0</v>
      </c>
      <c r="JF476" t="str">
        <f t="shared" ref="JF476:JF539" ca="1" si="235">IF(ScenarioType&lt;&gt;"ALL",IF(ISERROR(IF(INDIRECT("SCENARIOMETA!B"&amp;JE476)=ScenarioType,INDIRECT("SCENARIOMETA!A"&amp;JE476)," ")),"",IF(INDIRECT("SCENARIOMETA!B"&amp;JE476)=ScenarioType,INDIRECT("SCENARIOMETA!A"&amp;JE476)," ")),IF(JD476&lt;&gt;0,INDIRECT("SCENARIOMETA!A"&amp;JE476),""))</f>
        <v/>
      </c>
      <c r="JG476" t="str">
        <f t="shared" ref="JG476:JG539" ca="1" si="236">IF(ScenarioType&lt;&gt;"ALL",IF(ISERROR(IF(INDIRECT("SCENARIOMETA!B"&amp;JE476)=ScenarioType,INDIRECT("SCENARIOMETA!B"&amp;JE476)," ")),"",IF(INDIRECT("SCENARIOMETA!B"&amp;JE476)=ScenarioType,INDIRECT("SCENARIOMETA!B"&amp;JE476)," ")),IF(JD476&lt;&gt;0,INDIRECT("SCENARIOMETA!B"&amp;JE476),""))</f>
        <v/>
      </c>
      <c r="JH476" t="str">
        <f t="shared" ref="JH476:JH539" ca="1" si="237">IF(ScenarioType&lt;&gt;"ALL",IF(ISERROR(IF(INDIRECT("SCENARIOMETA!B"&amp;JE476)=ScenarioType,INDIRECT("SCENARIOMETA!H"&amp;JE476)," ")),"",IF(INDIRECT("SCENARIOMETA!B"&amp;JE476)=ScenarioType,INDIRECT("SCENARIOMETA!H"&amp;JE476)," ")+14),IF(JD476&lt;&gt;0,INDIRECT("SCENARIOMETA!H"&amp;JE476)+14,""))</f>
        <v/>
      </c>
      <c r="JI476" t="str">
        <f t="shared" ref="JI476:JI539" ca="1" si="238">IF(ScenarioType&lt;&gt;"ALL",IF(ISERROR(IF(INDIRECT("SCENARIOMETA!B"&amp;JE476)=ScenarioType,INDIRECT("SCENARIOMETA!E"&amp;JE476)," ")),"",IF(INDIRECT("SCENARIOMETA!B"&amp;JE476)=ScenarioType,INDIRECT("SCENARIOMETA!E"&amp;JE476)," ")+14),IF(JD476&lt;&gt;0,INDIRECT("SCENARIOMETA!E"&amp;JE476)+14,""))</f>
        <v/>
      </c>
    </row>
    <row r="477" spans="264:269" x14ac:dyDescent="0.2">
      <c r="JD477">
        <f t="shared" si="233"/>
        <v>0</v>
      </c>
      <c r="JE477">
        <f t="shared" si="234"/>
        <v>0</v>
      </c>
      <c r="JF477" t="str">
        <f t="shared" ca="1" si="235"/>
        <v/>
      </c>
      <c r="JG477" t="str">
        <f t="shared" ca="1" si="236"/>
        <v/>
      </c>
      <c r="JH477" t="str">
        <f t="shared" ca="1" si="237"/>
        <v/>
      </c>
      <c r="JI477" t="str">
        <f t="shared" ca="1" si="238"/>
        <v/>
      </c>
    </row>
    <row r="478" spans="264:269" x14ac:dyDescent="0.2">
      <c r="JD478">
        <f t="shared" si="233"/>
        <v>0</v>
      </c>
      <c r="JE478">
        <f t="shared" si="234"/>
        <v>0</v>
      </c>
      <c r="JF478" t="str">
        <f t="shared" ca="1" si="235"/>
        <v/>
      </c>
      <c r="JG478" t="str">
        <f t="shared" ca="1" si="236"/>
        <v/>
      </c>
      <c r="JH478" t="str">
        <f t="shared" ca="1" si="237"/>
        <v/>
      </c>
      <c r="JI478" t="str">
        <f t="shared" ca="1" si="238"/>
        <v/>
      </c>
    </row>
    <row r="479" spans="264:269" x14ac:dyDescent="0.2">
      <c r="JD479">
        <f t="shared" si="233"/>
        <v>0</v>
      </c>
      <c r="JE479">
        <f t="shared" si="234"/>
        <v>0</v>
      </c>
      <c r="JF479" t="str">
        <f t="shared" ca="1" si="235"/>
        <v/>
      </c>
      <c r="JG479" t="str">
        <f t="shared" ca="1" si="236"/>
        <v/>
      </c>
      <c r="JH479" t="str">
        <f t="shared" ca="1" si="237"/>
        <v/>
      </c>
      <c r="JI479" t="str">
        <f t="shared" ca="1" si="238"/>
        <v/>
      </c>
    </row>
    <row r="480" spans="264:269" x14ac:dyDescent="0.2">
      <c r="JD480">
        <f t="shared" si="233"/>
        <v>0</v>
      </c>
      <c r="JE480">
        <f t="shared" si="234"/>
        <v>0</v>
      </c>
      <c r="JF480" t="str">
        <f t="shared" ca="1" si="235"/>
        <v/>
      </c>
      <c r="JG480" t="str">
        <f t="shared" ca="1" si="236"/>
        <v/>
      </c>
      <c r="JH480" t="str">
        <f t="shared" ca="1" si="237"/>
        <v/>
      </c>
      <c r="JI480" t="str">
        <f t="shared" ca="1" si="238"/>
        <v/>
      </c>
    </row>
    <row r="481" spans="264:269" x14ac:dyDescent="0.2">
      <c r="JD481">
        <f t="shared" si="233"/>
        <v>0</v>
      </c>
      <c r="JE481">
        <f t="shared" si="234"/>
        <v>0</v>
      </c>
      <c r="JF481" t="str">
        <f t="shared" ca="1" si="235"/>
        <v/>
      </c>
      <c r="JG481" t="str">
        <f t="shared" ca="1" si="236"/>
        <v/>
      </c>
      <c r="JH481" t="str">
        <f t="shared" ca="1" si="237"/>
        <v/>
      </c>
      <c r="JI481" t="str">
        <f t="shared" ca="1" si="238"/>
        <v/>
      </c>
    </row>
    <row r="482" spans="264:269" x14ac:dyDescent="0.2">
      <c r="JD482">
        <f t="shared" si="233"/>
        <v>0</v>
      </c>
      <c r="JE482">
        <f t="shared" si="234"/>
        <v>0</v>
      </c>
      <c r="JF482" t="str">
        <f t="shared" ca="1" si="235"/>
        <v/>
      </c>
      <c r="JG482" t="str">
        <f t="shared" ca="1" si="236"/>
        <v/>
      </c>
      <c r="JH482" t="str">
        <f t="shared" ca="1" si="237"/>
        <v/>
      </c>
      <c r="JI482" t="str">
        <f t="shared" ca="1" si="238"/>
        <v/>
      </c>
    </row>
    <row r="483" spans="264:269" x14ac:dyDescent="0.2">
      <c r="JD483">
        <f t="shared" si="233"/>
        <v>0</v>
      </c>
      <c r="JE483">
        <f t="shared" si="234"/>
        <v>0</v>
      </c>
      <c r="JF483" t="str">
        <f t="shared" ca="1" si="235"/>
        <v/>
      </c>
      <c r="JG483" t="str">
        <f t="shared" ca="1" si="236"/>
        <v/>
      </c>
      <c r="JH483" t="str">
        <f t="shared" ca="1" si="237"/>
        <v/>
      </c>
      <c r="JI483" t="str">
        <f t="shared" ca="1" si="238"/>
        <v/>
      </c>
    </row>
    <row r="484" spans="264:269" x14ac:dyDescent="0.2">
      <c r="JD484">
        <f t="shared" si="233"/>
        <v>0</v>
      </c>
      <c r="JE484">
        <f t="shared" si="234"/>
        <v>0</v>
      </c>
      <c r="JF484" t="str">
        <f t="shared" ca="1" si="235"/>
        <v/>
      </c>
      <c r="JG484" t="str">
        <f t="shared" ca="1" si="236"/>
        <v/>
      </c>
      <c r="JH484" t="str">
        <f t="shared" ca="1" si="237"/>
        <v/>
      </c>
      <c r="JI484" t="str">
        <f t="shared" ca="1" si="238"/>
        <v/>
      </c>
    </row>
    <row r="485" spans="264:269" x14ac:dyDescent="0.2">
      <c r="JD485">
        <f t="shared" si="233"/>
        <v>0</v>
      </c>
      <c r="JE485">
        <f t="shared" si="234"/>
        <v>0</v>
      </c>
      <c r="JF485" t="str">
        <f t="shared" ca="1" si="235"/>
        <v/>
      </c>
      <c r="JG485" t="str">
        <f t="shared" ca="1" si="236"/>
        <v/>
      </c>
      <c r="JH485" t="str">
        <f t="shared" ca="1" si="237"/>
        <v/>
      </c>
      <c r="JI485" t="str">
        <f t="shared" ca="1" si="238"/>
        <v/>
      </c>
    </row>
    <row r="486" spans="264:269" x14ac:dyDescent="0.2">
      <c r="JD486">
        <f t="shared" si="233"/>
        <v>0</v>
      </c>
      <c r="JE486">
        <f t="shared" si="234"/>
        <v>0</v>
      </c>
      <c r="JF486" t="str">
        <f t="shared" ca="1" si="235"/>
        <v/>
      </c>
      <c r="JG486" t="str">
        <f t="shared" ca="1" si="236"/>
        <v/>
      </c>
      <c r="JH486" t="str">
        <f t="shared" ca="1" si="237"/>
        <v/>
      </c>
      <c r="JI486" t="str">
        <f t="shared" ca="1" si="238"/>
        <v/>
      </c>
    </row>
    <row r="487" spans="264:269" x14ac:dyDescent="0.2">
      <c r="JD487">
        <f t="shared" si="233"/>
        <v>0</v>
      </c>
      <c r="JE487">
        <f t="shared" si="234"/>
        <v>0</v>
      </c>
      <c r="JF487" t="str">
        <f t="shared" ca="1" si="235"/>
        <v/>
      </c>
      <c r="JG487" t="str">
        <f t="shared" ca="1" si="236"/>
        <v/>
      </c>
      <c r="JH487" t="str">
        <f t="shared" ca="1" si="237"/>
        <v/>
      </c>
      <c r="JI487" t="str">
        <f t="shared" ca="1" si="238"/>
        <v/>
      </c>
    </row>
    <row r="488" spans="264:269" x14ac:dyDescent="0.2">
      <c r="JD488">
        <f t="shared" si="233"/>
        <v>0</v>
      </c>
      <c r="JE488">
        <f t="shared" si="234"/>
        <v>0</v>
      </c>
      <c r="JF488" t="str">
        <f t="shared" ca="1" si="235"/>
        <v/>
      </c>
      <c r="JG488" t="str">
        <f t="shared" ca="1" si="236"/>
        <v/>
      </c>
      <c r="JH488" t="str">
        <f t="shared" ca="1" si="237"/>
        <v/>
      </c>
      <c r="JI488" t="str">
        <f t="shared" ca="1" si="238"/>
        <v/>
      </c>
    </row>
    <row r="489" spans="264:269" x14ac:dyDescent="0.2">
      <c r="JD489">
        <f t="shared" si="233"/>
        <v>0</v>
      </c>
      <c r="JE489">
        <f t="shared" si="234"/>
        <v>0</v>
      </c>
      <c r="JF489" t="str">
        <f t="shared" ca="1" si="235"/>
        <v/>
      </c>
      <c r="JG489" t="str">
        <f t="shared" ca="1" si="236"/>
        <v/>
      </c>
      <c r="JH489" t="str">
        <f t="shared" ca="1" si="237"/>
        <v/>
      </c>
      <c r="JI489" t="str">
        <f t="shared" ca="1" si="238"/>
        <v/>
      </c>
    </row>
    <row r="490" spans="264:269" x14ac:dyDescent="0.2">
      <c r="JD490">
        <f t="shared" si="233"/>
        <v>0</v>
      </c>
      <c r="JE490">
        <f t="shared" si="234"/>
        <v>0</v>
      </c>
      <c r="JF490" t="str">
        <f t="shared" ca="1" si="235"/>
        <v/>
      </c>
      <c r="JG490" t="str">
        <f t="shared" ca="1" si="236"/>
        <v/>
      </c>
      <c r="JH490" t="str">
        <f t="shared" ca="1" si="237"/>
        <v/>
      </c>
      <c r="JI490" t="str">
        <f t="shared" ca="1" si="238"/>
        <v/>
      </c>
    </row>
    <row r="491" spans="264:269" x14ac:dyDescent="0.2">
      <c r="JD491">
        <f t="shared" si="233"/>
        <v>0</v>
      </c>
      <c r="JE491">
        <f t="shared" si="234"/>
        <v>0</v>
      </c>
      <c r="JF491" t="str">
        <f t="shared" ca="1" si="235"/>
        <v/>
      </c>
      <c r="JG491" t="str">
        <f t="shared" ca="1" si="236"/>
        <v/>
      </c>
      <c r="JH491" t="str">
        <f t="shared" ca="1" si="237"/>
        <v/>
      </c>
      <c r="JI491" t="str">
        <f t="shared" ca="1" si="238"/>
        <v/>
      </c>
    </row>
    <row r="492" spans="264:269" x14ac:dyDescent="0.2">
      <c r="JD492">
        <f t="shared" si="233"/>
        <v>0</v>
      </c>
      <c r="JE492">
        <f t="shared" si="234"/>
        <v>0</v>
      </c>
      <c r="JF492" t="str">
        <f t="shared" ca="1" si="235"/>
        <v/>
      </c>
      <c r="JG492" t="str">
        <f t="shared" ca="1" si="236"/>
        <v/>
      </c>
      <c r="JH492" t="str">
        <f t="shared" ca="1" si="237"/>
        <v/>
      </c>
      <c r="JI492" t="str">
        <f t="shared" ca="1" si="238"/>
        <v/>
      </c>
    </row>
    <row r="493" spans="264:269" x14ac:dyDescent="0.2">
      <c r="JD493">
        <f t="shared" si="233"/>
        <v>0</v>
      </c>
      <c r="JE493">
        <f t="shared" si="234"/>
        <v>0</v>
      </c>
      <c r="JF493" t="str">
        <f t="shared" ca="1" si="235"/>
        <v/>
      </c>
      <c r="JG493" t="str">
        <f t="shared" ca="1" si="236"/>
        <v/>
      </c>
      <c r="JH493" t="str">
        <f t="shared" ca="1" si="237"/>
        <v/>
      </c>
      <c r="JI493" t="str">
        <f t="shared" ca="1" si="238"/>
        <v/>
      </c>
    </row>
    <row r="494" spans="264:269" x14ac:dyDescent="0.2">
      <c r="JD494">
        <f t="shared" si="233"/>
        <v>0</v>
      </c>
      <c r="JE494">
        <f t="shared" si="234"/>
        <v>0</v>
      </c>
      <c r="JF494" t="str">
        <f t="shared" ca="1" si="235"/>
        <v/>
      </c>
      <c r="JG494" t="str">
        <f t="shared" ca="1" si="236"/>
        <v/>
      </c>
      <c r="JH494" t="str">
        <f t="shared" ca="1" si="237"/>
        <v/>
      </c>
      <c r="JI494" t="str">
        <f t="shared" ca="1" si="238"/>
        <v/>
      </c>
    </row>
    <row r="495" spans="264:269" x14ac:dyDescent="0.2">
      <c r="JD495">
        <f t="shared" si="233"/>
        <v>0</v>
      </c>
      <c r="JE495">
        <f t="shared" si="234"/>
        <v>0</v>
      </c>
      <c r="JF495" t="str">
        <f t="shared" ca="1" si="235"/>
        <v/>
      </c>
      <c r="JG495" t="str">
        <f t="shared" ca="1" si="236"/>
        <v/>
      </c>
      <c r="JH495" t="str">
        <f t="shared" ca="1" si="237"/>
        <v/>
      </c>
      <c r="JI495" t="str">
        <f t="shared" ca="1" si="238"/>
        <v/>
      </c>
    </row>
    <row r="496" spans="264:269" x14ac:dyDescent="0.2">
      <c r="JD496">
        <f t="shared" si="233"/>
        <v>0</v>
      </c>
      <c r="JE496">
        <f t="shared" si="234"/>
        <v>0</v>
      </c>
      <c r="JF496" t="str">
        <f t="shared" ca="1" si="235"/>
        <v/>
      </c>
      <c r="JG496" t="str">
        <f t="shared" ca="1" si="236"/>
        <v/>
      </c>
      <c r="JH496" t="str">
        <f t="shared" ca="1" si="237"/>
        <v/>
      </c>
      <c r="JI496" t="str">
        <f t="shared" ca="1" si="238"/>
        <v/>
      </c>
    </row>
    <row r="497" spans="264:269" x14ac:dyDescent="0.2">
      <c r="JD497">
        <f t="shared" si="233"/>
        <v>0</v>
      </c>
      <c r="JE497">
        <f t="shared" si="234"/>
        <v>0</v>
      </c>
      <c r="JF497" t="str">
        <f t="shared" ca="1" si="235"/>
        <v/>
      </c>
      <c r="JG497" t="str">
        <f t="shared" ca="1" si="236"/>
        <v/>
      </c>
      <c r="JH497" t="str">
        <f t="shared" ca="1" si="237"/>
        <v/>
      </c>
      <c r="JI497" t="str">
        <f t="shared" ca="1" si="238"/>
        <v/>
      </c>
    </row>
    <row r="498" spans="264:269" x14ac:dyDescent="0.2">
      <c r="JD498">
        <f t="shared" si="233"/>
        <v>0</v>
      </c>
      <c r="JE498">
        <f t="shared" si="234"/>
        <v>0</v>
      </c>
      <c r="JF498" t="str">
        <f t="shared" ca="1" si="235"/>
        <v/>
      </c>
      <c r="JG498" t="str">
        <f t="shared" ca="1" si="236"/>
        <v/>
      </c>
      <c r="JH498" t="str">
        <f t="shared" ca="1" si="237"/>
        <v/>
      </c>
      <c r="JI498" t="str">
        <f t="shared" ca="1" si="238"/>
        <v/>
      </c>
    </row>
    <row r="499" spans="264:269" x14ac:dyDescent="0.2">
      <c r="JD499">
        <f t="shared" si="233"/>
        <v>0</v>
      </c>
      <c r="JE499">
        <f t="shared" si="234"/>
        <v>0</v>
      </c>
      <c r="JF499" t="str">
        <f t="shared" ca="1" si="235"/>
        <v/>
      </c>
      <c r="JG499" t="str">
        <f t="shared" ca="1" si="236"/>
        <v/>
      </c>
      <c r="JH499" t="str">
        <f t="shared" ca="1" si="237"/>
        <v/>
      </c>
      <c r="JI499" t="str">
        <f t="shared" ca="1" si="238"/>
        <v/>
      </c>
    </row>
    <row r="500" spans="264:269" x14ac:dyDescent="0.2">
      <c r="JD500">
        <f t="shared" si="233"/>
        <v>0</v>
      </c>
      <c r="JE500">
        <f t="shared" si="234"/>
        <v>0</v>
      </c>
      <c r="JF500" t="str">
        <f t="shared" ca="1" si="235"/>
        <v/>
      </c>
      <c r="JG500" t="str">
        <f t="shared" ca="1" si="236"/>
        <v/>
      </c>
      <c r="JH500" t="str">
        <f t="shared" ca="1" si="237"/>
        <v/>
      </c>
      <c r="JI500" t="str">
        <f t="shared" ca="1" si="238"/>
        <v/>
      </c>
    </row>
    <row r="501" spans="264:269" x14ac:dyDescent="0.2">
      <c r="JD501">
        <f t="shared" si="233"/>
        <v>0</v>
      </c>
      <c r="JE501">
        <f t="shared" si="234"/>
        <v>0</v>
      </c>
      <c r="JF501" t="str">
        <f t="shared" ca="1" si="235"/>
        <v/>
      </c>
      <c r="JG501" t="str">
        <f t="shared" ca="1" si="236"/>
        <v/>
      </c>
      <c r="JH501" t="str">
        <f t="shared" ca="1" si="237"/>
        <v/>
      </c>
      <c r="JI501" t="str">
        <f t="shared" ca="1" si="238"/>
        <v/>
      </c>
    </row>
    <row r="502" spans="264:269" x14ac:dyDescent="0.2">
      <c r="JD502">
        <f t="shared" si="233"/>
        <v>0</v>
      </c>
      <c r="JE502">
        <f t="shared" si="234"/>
        <v>0</v>
      </c>
      <c r="JF502" t="str">
        <f t="shared" ca="1" si="235"/>
        <v/>
      </c>
      <c r="JG502" t="str">
        <f t="shared" ca="1" si="236"/>
        <v/>
      </c>
      <c r="JH502" t="str">
        <f t="shared" ca="1" si="237"/>
        <v/>
      </c>
      <c r="JI502" t="str">
        <f t="shared" ca="1" si="238"/>
        <v/>
      </c>
    </row>
    <row r="503" spans="264:269" x14ac:dyDescent="0.2">
      <c r="JD503">
        <f t="shared" si="233"/>
        <v>0</v>
      </c>
      <c r="JE503">
        <f t="shared" si="234"/>
        <v>0</v>
      </c>
      <c r="JF503" t="str">
        <f t="shared" ca="1" si="235"/>
        <v/>
      </c>
      <c r="JG503" t="str">
        <f t="shared" ca="1" si="236"/>
        <v/>
      </c>
      <c r="JH503" t="str">
        <f t="shared" ca="1" si="237"/>
        <v/>
      </c>
      <c r="JI503" t="str">
        <f t="shared" ca="1" si="238"/>
        <v/>
      </c>
    </row>
    <row r="504" spans="264:269" x14ac:dyDescent="0.2">
      <c r="JD504">
        <f t="shared" si="233"/>
        <v>0</v>
      </c>
      <c r="JE504">
        <f t="shared" si="234"/>
        <v>0</v>
      </c>
      <c r="JF504" t="str">
        <f t="shared" ca="1" si="235"/>
        <v/>
      </c>
      <c r="JG504" t="str">
        <f t="shared" ca="1" si="236"/>
        <v/>
      </c>
      <c r="JH504" t="str">
        <f t="shared" ca="1" si="237"/>
        <v/>
      </c>
      <c r="JI504" t="str">
        <f t="shared" ca="1" si="238"/>
        <v/>
      </c>
    </row>
    <row r="505" spans="264:269" x14ac:dyDescent="0.2">
      <c r="JD505">
        <f t="shared" si="233"/>
        <v>0</v>
      </c>
      <c r="JE505">
        <f t="shared" si="234"/>
        <v>0</v>
      </c>
      <c r="JF505" t="str">
        <f t="shared" ca="1" si="235"/>
        <v/>
      </c>
      <c r="JG505" t="str">
        <f t="shared" ca="1" si="236"/>
        <v/>
      </c>
      <c r="JH505" t="str">
        <f t="shared" ca="1" si="237"/>
        <v/>
      </c>
      <c r="JI505" t="str">
        <f t="shared" ca="1" si="238"/>
        <v/>
      </c>
    </row>
    <row r="506" spans="264:269" x14ac:dyDescent="0.2">
      <c r="JD506">
        <f t="shared" si="233"/>
        <v>0</v>
      </c>
      <c r="JE506">
        <f t="shared" si="234"/>
        <v>0</v>
      </c>
      <c r="JF506" t="str">
        <f t="shared" ca="1" si="235"/>
        <v/>
      </c>
      <c r="JG506" t="str">
        <f t="shared" ca="1" si="236"/>
        <v/>
      </c>
      <c r="JH506" t="str">
        <f t="shared" ca="1" si="237"/>
        <v/>
      </c>
      <c r="JI506" t="str">
        <f t="shared" ca="1" si="238"/>
        <v/>
      </c>
    </row>
    <row r="507" spans="264:269" x14ac:dyDescent="0.2">
      <c r="JD507">
        <f t="shared" si="233"/>
        <v>0</v>
      </c>
      <c r="JE507">
        <f t="shared" si="234"/>
        <v>0</v>
      </c>
      <c r="JF507" t="str">
        <f t="shared" ca="1" si="235"/>
        <v/>
      </c>
      <c r="JG507" t="str">
        <f t="shared" ca="1" si="236"/>
        <v/>
      </c>
      <c r="JH507" t="str">
        <f t="shared" ca="1" si="237"/>
        <v/>
      </c>
      <c r="JI507" t="str">
        <f t="shared" ca="1" si="238"/>
        <v/>
      </c>
    </row>
    <row r="508" spans="264:269" x14ac:dyDescent="0.2">
      <c r="JD508">
        <f t="shared" si="233"/>
        <v>0</v>
      </c>
      <c r="JE508">
        <f t="shared" si="234"/>
        <v>0</v>
      </c>
      <c r="JF508" t="str">
        <f t="shared" ca="1" si="235"/>
        <v/>
      </c>
      <c r="JG508" t="str">
        <f t="shared" ca="1" si="236"/>
        <v/>
      </c>
      <c r="JH508" t="str">
        <f t="shared" ca="1" si="237"/>
        <v/>
      </c>
      <c r="JI508" t="str">
        <f t="shared" ca="1" si="238"/>
        <v/>
      </c>
    </row>
    <row r="509" spans="264:269" x14ac:dyDescent="0.2">
      <c r="JD509">
        <f t="shared" si="233"/>
        <v>0</v>
      </c>
      <c r="JE509">
        <f t="shared" si="234"/>
        <v>0</v>
      </c>
      <c r="JF509" t="str">
        <f t="shared" ca="1" si="235"/>
        <v/>
      </c>
      <c r="JG509" t="str">
        <f t="shared" ca="1" si="236"/>
        <v/>
      </c>
      <c r="JH509" t="str">
        <f t="shared" ca="1" si="237"/>
        <v/>
      </c>
      <c r="JI509" t="str">
        <f t="shared" ca="1" si="238"/>
        <v/>
      </c>
    </row>
    <row r="510" spans="264:269" x14ac:dyDescent="0.2">
      <c r="JD510">
        <f t="shared" si="233"/>
        <v>0</v>
      </c>
      <c r="JE510">
        <f t="shared" si="234"/>
        <v>0</v>
      </c>
      <c r="JF510" t="str">
        <f t="shared" ca="1" si="235"/>
        <v/>
      </c>
      <c r="JG510" t="str">
        <f t="shared" ca="1" si="236"/>
        <v/>
      </c>
      <c r="JH510" t="str">
        <f t="shared" ca="1" si="237"/>
        <v/>
      </c>
      <c r="JI510" t="str">
        <f t="shared" ca="1" si="238"/>
        <v/>
      </c>
    </row>
    <row r="511" spans="264:269" x14ac:dyDescent="0.2">
      <c r="JD511">
        <f t="shared" si="233"/>
        <v>0</v>
      </c>
      <c r="JE511">
        <f t="shared" si="234"/>
        <v>0</v>
      </c>
      <c r="JF511" t="str">
        <f t="shared" ca="1" si="235"/>
        <v/>
      </c>
      <c r="JG511" t="str">
        <f t="shared" ca="1" si="236"/>
        <v/>
      </c>
      <c r="JH511" t="str">
        <f t="shared" ca="1" si="237"/>
        <v/>
      </c>
      <c r="JI511" t="str">
        <f t="shared" ca="1" si="238"/>
        <v/>
      </c>
    </row>
    <row r="512" spans="264:269" x14ac:dyDescent="0.2">
      <c r="JD512">
        <f t="shared" si="233"/>
        <v>0</v>
      </c>
      <c r="JE512">
        <f t="shared" si="234"/>
        <v>0</v>
      </c>
      <c r="JF512" t="str">
        <f t="shared" ca="1" si="235"/>
        <v/>
      </c>
      <c r="JG512" t="str">
        <f t="shared" ca="1" si="236"/>
        <v/>
      </c>
      <c r="JH512" t="str">
        <f t="shared" ca="1" si="237"/>
        <v/>
      </c>
      <c r="JI512" t="str">
        <f t="shared" ca="1" si="238"/>
        <v/>
      </c>
    </row>
    <row r="513" spans="264:269" x14ac:dyDescent="0.2">
      <c r="JD513">
        <f t="shared" si="233"/>
        <v>0</v>
      </c>
      <c r="JE513">
        <f t="shared" si="234"/>
        <v>0</v>
      </c>
      <c r="JF513" t="str">
        <f t="shared" ca="1" si="235"/>
        <v/>
      </c>
      <c r="JG513" t="str">
        <f t="shared" ca="1" si="236"/>
        <v/>
      </c>
      <c r="JH513" t="str">
        <f t="shared" ca="1" si="237"/>
        <v/>
      </c>
      <c r="JI513" t="str">
        <f t="shared" ca="1" si="238"/>
        <v/>
      </c>
    </row>
    <row r="514" spans="264:269" x14ac:dyDescent="0.2">
      <c r="JD514">
        <f t="shared" si="233"/>
        <v>0</v>
      </c>
      <c r="JE514">
        <f t="shared" si="234"/>
        <v>0</v>
      </c>
      <c r="JF514" t="str">
        <f t="shared" ca="1" si="235"/>
        <v/>
      </c>
      <c r="JG514" t="str">
        <f t="shared" ca="1" si="236"/>
        <v/>
      </c>
      <c r="JH514" t="str">
        <f t="shared" ca="1" si="237"/>
        <v/>
      </c>
      <c r="JI514" t="str">
        <f t="shared" ca="1" si="238"/>
        <v/>
      </c>
    </row>
    <row r="515" spans="264:269" x14ac:dyDescent="0.2">
      <c r="JD515">
        <f t="shared" si="233"/>
        <v>0</v>
      </c>
      <c r="JE515">
        <f t="shared" si="234"/>
        <v>0</v>
      </c>
      <c r="JF515" t="str">
        <f t="shared" ca="1" si="235"/>
        <v/>
      </c>
      <c r="JG515" t="str">
        <f t="shared" ca="1" si="236"/>
        <v/>
      </c>
      <c r="JH515" t="str">
        <f t="shared" ca="1" si="237"/>
        <v/>
      </c>
      <c r="JI515" t="str">
        <f t="shared" ca="1" si="238"/>
        <v/>
      </c>
    </row>
    <row r="516" spans="264:269" x14ac:dyDescent="0.2">
      <c r="JD516">
        <f t="shared" si="233"/>
        <v>0</v>
      </c>
      <c r="JE516">
        <f t="shared" si="234"/>
        <v>0</v>
      </c>
      <c r="JF516" t="str">
        <f t="shared" ca="1" si="235"/>
        <v/>
      </c>
      <c r="JG516" t="str">
        <f t="shared" ca="1" si="236"/>
        <v/>
      </c>
      <c r="JH516" t="str">
        <f t="shared" ca="1" si="237"/>
        <v/>
      </c>
      <c r="JI516" t="str">
        <f t="shared" ca="1" si="238"/>
        <v/>
      </c>
    </row>
    <row r="517" spans="264:269" x14ac:dyDescent="0.2">
      <c r="JD517">
        <f t="shared" si="233"/>
        <v>0</v>
      </c>
      <c r="JE517">
        <f t="shared" si="234"/>
        <v>0</v>
      </c>
      <c r="JF517" t="str">
        <f t="shared" ca="1" si="235"/>
        <v/>
      </c>
      <c r="JG517" t="str">
        <f t="shared" ca="1" si="236"/>
        <v/>
      </c>
      <c r="JH517" t="str">
        <f t="shared" ca="1" si="237"/>
        <v/>
      </c>
      <c r="JI517" t="str">
        <f t="shared" ca="1" si="238"/>
        <v/>
      </c>
    </row>
    <row r="518" spans="264:269" x14ac:dyDescent="0.2">
      <c r="JD518">
        <f t="shared" si="233"/>
        <v>0</v>
      </c>
      <c r="JE518">
        <f t="shared" si="234"/>
        <v>0</v>
      </c>
      <c r="JF518" t="str">
        <f t="shared" ca="1" si="235"/>
        <v/>
      </c>
      <c r="JG518" t="str">
        <f t="shared" ca="1" si="236"/>
        <v/>
      </c>
      <c r="JH518" t="str">
        <f t="shared" ca="1" si="237"/>
        <v/>
      </c>
      <c r="JI518" t="str">
        <f t="shared" ca="1" si="238"/>
        <v/>
      </c>
    </row>
    <row r="519" spans="264:269" x14ac:dyDescent="0.2">
      <c r="JD519">
        <f t="shared" si="233"/>
        <v>0</v>
      </c>
      <c r="JE519">
        <f t="shared" si="234"/>
        <v>0</v>
      </c>
      <c r="JF519" t="str">
        <f t="shared" ca="1" si="235"/>
        <v/>
      </c>
      <c r="JG519" t="str">
        <f t="shared" ca="1" si="236"/>
        <v/>
      </c>
      <c r="JH519" t="str">
        <f t="shared" ca="1" si="237"/>
        <v/>
      </c>
      <c r="JI519" t="str">
        <f t="shared" ca="1" si="238"/>
        <v/>
      </c>
    </row>
    <row r="520" spans="264:269" x14ac:dyDescent="0.2">
      <c r="JD520">
        <f t="shared" si="233"/>
        <v>0</v>
      </c>
      <c r="JE520">
        <f t="shared" si="234"/>
        <v>0</v>
      </c>
      <c r="JF520" t="str">
        <f t="shared" ca="1" si="235"/>
        <v/>
      </c>
      <c r="JG520" t="str">
        <f t="shared" ca="1" si="236"/>
        <v/>
      </c>
      <c r="JH520" t="str">
        <f t="shared" ca="1" si="237"/>
        <v/>
      </c>
      <c r="JI520" t="str">
        <f t="shared" ca="1" si="238"/>
        <v/>
      </c>
    </row>
    <row r="521" spans="264:269" x14ac:dyDescent="0.2">
      <c r="JD521">
        <f t="shared" si="233"/>
        <v>0</v>
      </c>
      <c r="JE521">
        <f t="shared" si="234"/>
        <v>0</v>
      </c>
      <c r="JF521" t="str">
        <f t="shared" ca="1" si="235"/>
        <v/>
      </c>
      <c r="JG521" t="str">
        <f t="shared" ca="1" si="236"/>
        <v/>
      </c>
      <c r="JH521" t="str">
        <f t="shared" ca="1" si="237"/>
        <v/>
      </c>
      <c r="JI521" t="str">
        <f t="shared" ca="1" si="238"/>
        <v/>
      </c>
    </row>
    <row r="522" spans="264:269" x14ac:dyDescent="0.2">
      <c r="JD522">
        <f t="shared" si="233"/>
        <v>0</v>
      </c>
      <c r="JE522">
        <f t="shared" si="234"/>
        <v>0</v>
      </c>
      <c r="JF522" t="str">
        <f t="shared" ca="1" si="235"/>
        <v/>
      </c>
      <c r="JG522" t="str">
        <f t="shared" ca="1" si="236"/>
        <v/>
      </c>
      <c r="JH522" t="str">
        <f t="shared" ca="1" si="237"/>
        <v/>
      </c>
      <c r="JI522" t="str">
        <f t="shared" ca="1" si="238"/>
        <v/>
      </c>
    </row>
    <row r="523" spans="264:269" x14ac:dyDescent="0.2">
      <c r="JD523">
        <f t="shared" si="233"/>
        <v>0</v>
      </c>
      <c r="JE523">
        <f t="shared" si="234"/>
        <v>0</v>
      </c>
      <c r="JF523" t="str">
        <f t="shared" ca="1" si="235"/>
        <v/>
      </c>
      <c r="JG523" t="str">
        <f t="shared" ca="1" si="236"/>
        <v/>
      </c>
      <c r="JH523" t="str">
        <f t="shared" ca="1" si="237"/>
        <v/>
      </c>
      <c r="JI523" t="str">
        <f t="shared" ca="1" si="238"/>
        <v/>
      </c>
    </row>
    <row r="524" spans="264:269" x14ac:dyDescent="0.2">
      <c r="JD524">
        <f t="shared" si="233"/>
        <v>0</v>
      </c>
      <c r="JE524">
        <f t="shared" si="234"/>
        <v>0</v>
      </c>
      <c r="JF524" t="str">
        <f t="shared" ca="1" si="235"/>
        <v/>
      </c>
      <c r="JG524" t="str">
        <f t="shared" ca="1" si="236"/>
        <v/>
      </c>
      <c r="JH524" t="str">
        <f t="shared" ca="1" si="237"/>
        <v/>
      </c>
      <c r="JI524" t="str">
        <f t="shared" ca="1" si="238"/>
        <v/>
      </c>
    </row>
    <row r="525" spans="264:269" x14ac:dyDescent="0.2">
      <c r="JD525">
        <f t="shared" si="233"/>
        <v>0</v>
      </c>
      <c r="JE525">
        <f t="shared" si="234"/>
        <v>0</v>
      </c>
      <c r="JF525" t="str">
        <f t="shared" ca="1" si="235"/>
        <v/>
      </c>
      <c r="JG525" t="str">
        <f t="shared" ca="1" si="236"/>
        <v/>
      </c>
      <c r="JH525" t="str">
        <f t="shared" ca="1" si="237"/>
        <v/>
      </c>
      <c r="JI525" t="str">
        <f t="shared" ca="1" si="238"/>
        <v/>
      </c>
    </row>
    <row r="526" spans="264:269" x14ac:dyDescent="0.2">
      <c r="JD526">
        <f t="shared" si="233"/>
        <v>0</v>
      </c>
      <c r="JE526">
        <f t="shared" si="234"/>
        <v>0</v>
      </c>
      <c r="JF526" t="str">
        <f t="shared" ca="1" si="235"/>
        <v/>
      </c>
      <c r="JG526" t="str">
        <f t="shared" ca="1" si="236"/>
        <v/>
      </c>
      <c r="JH526" t="str">
        <f t="shared" ca="1" si="237"/>
        <v/>
      </c>
      <c r="JI526" t="str">
        <f t="shared" ca="1" si="238"/>
        <v/>
      </c>
    </row>
    <row r="527" spans="264:269" x14ac:dyDescent="0.2">
      <c r="JD527">
        <f t="shared" si="233"/>
        <v>0</v>
      </c>
      <c r="JE527">
        <f t="shared" si="234"/>
        <v>0</v>
      </c>
      <c r="JF527" t="str">
        <f t="shared" ca="1" si="235"/>
        <v/>
      </c>
      <c r="JG527" t="str">
        <f t="shared" ca="1" si="236"/>
        <v/>
      </c>
      <c r="JH527" t="str">
        <f t="shared" ca="1" si="237"/>
        <v/>
      </c>
      <c r="JI527" t="str">
        <f t="shared" ca="1" si="238"/>
        <v/>
      </c>
    </row>
    <row r="528" spans="264:269" x14ac:dyDescent="0.2">
      <c r="JD528">
        <f t="shared" si="233"/>
        <v>0</v>
      </c>
      <c r="JE528">
        <f t="shared" si="234"/>
        <v>0</v>
      </c>
      <c r="JF528" t="str">
        <f t="shared" ca="1" si="235"/>
        <v/>
      </c>
      <c r="JG528" t="str">
        <f t="shared" ca="1" si="236"/>
        <v/>
      </c>
      <c r="JH528" t="str">
        <f t="shared" ca="1" si="237"/>
        <v/>
      </c>
      <c r="JI528" t="str">
        <f t="shared" ca="1" si="238"/>
        <v/>
      </c>
    </row>
    <row r="529" spans="264:269" x14ac:dyDescent="0.2">
      <c r="JD529">
        <f t="shared" si="233"/>
        <v>0</v>
      </c>
      <c r="JE529">
        <f t="shared" si="234"/>
        <v>0</v>
      </c>
      <c r="JF529" t="str">
        <f t="shared" ca="1" si="235"/>
        <v/>
      </c>
      <c r="JG529" t="str">
        <f t="shared" ca="1" si="236"/>
        <v/>
      </c>
      <c r="JH529" t="str">
        <f t="shared" ca="1" si="237"/>
        <v/>
      </c>
      <c r="JI529" t="str">
        <f t="shared" ca="1" si="238"/>
        <v/>
      </c>
    </row>
    <row r="530" spans="264:269" x14ac:dyDescent="0.2">
      <c r="JD530">
        <f t="shared" si="233"/>
        <v>0</v>
      </c>
      <c r="JE530">
        <f t="shared" si="234"/>
        <v>0</v>
      </c>
      <c r="JF530" t="str">
        <f t="shared" ca="1" si="235"/>
        <v/>
      </c>
      <c r="JG530" t="str">
        <f t="shared" ca="1" si="236"/>
        <v/>
      </c>
      <c r="JH530" t="str">
        <f t="shared" ca="1" si="237"/>
        <v/>
      </c>
      <c r="JI530" t="str">
        <f t="shared" ca="1" si="238"/>
        <v/>
      </c>
    </row>
    <row r="531" spans="264:269" x14ac:dyDescent="0.2">
      <c r="JD531">
        <f t="shared" si="233"/>
        <v>0</v>
      </c>
      <c r="JE531">
        <f t="shared" si="234"/>
        <v>0</v>
      </c>
      <c r="JF531" t="str">
        <f t="shared" ca="1" si="235"/>
        <v/>
      </c>
      <c r="JG531" t="str">
        <f t="shared" ca="1" si="236"/>
        <v/>
      </c>
      <c r="JH531" t="str">
        <f t="shared" ca="1" si="237"/>
        <v/>
      </c>
      <c r="JI531" t="str">
        <f t="shared" ca="1" si="238"/>
        <v/>
      </c>
    </row>
    <row r="532" spans="264:269" x14ac:dyDescent="0.2">
      <c r="JD532">
        <f t="shared" si="233"/>
        <v>0</v>
      </c>
      <c r="JE532">
        <f t="shared" si="234"/>
        <v>0</v>
      </c>
      <c r="JF532" t="str">
        <f t="shared" ca="1" si="235"/>
        <v/>
      </c>
      <c r="JG532" t="str">
        <f t="shared" ca="1" si="236"/>
        <v/>
      </c>
      <c r="JH532" t="str">
        <f t="shared" ca="1" si="237"/>
        <v/>
      </c>
      <c r="JI532" t="str">
        <f t="shared" ca="1" si="238"/>
        <v/>
      </c>
    </row>
    <row r="533" spans="264:269" x14ac:dyDescent="0.2">
      <c r="JD533">
        <f t="shared" si="233"/>
        <v>0</v>
      </c>
      <c r="JE533">
        <f t="shared" si="234"/>
        <v>0</v>
      </c>
      <c r="JF533" t="str">
        <f t="shared" ca="1" si="235"/>
        <v/>
      </c>
      <c r="JG533" t="str">
        <f t="shared" ca="1" si="236"/>
        <v/>
      </c>
      <c r="JH533" t="str">
        <f t="shared" ca="1" si="237"/>
        <v/>
      </c>
      <c r="JI533" t="str">
        <f t="shared" ca="1" si="238"/>
        <v/>
      </c>
    </row>
    <row r="534" spans="264:269" x14ac:dyDescent="0.2">
      <c r="JD534">
        <f t="shared" si="233"/>
        <v>0</v>
      </c>
      <c r="JE534">
        <f t="shared" si="234"/>
        <v>0</v>
      </c>
      <c r="JF534" t="str">
        <f t="shared" ca="1" si="235"/>
        <v/>
      </c>
      <c r="JG534" t="str">
        <f t="shared" ca="1" si="236"/>
        <v/>
      </c>
      <c r="JH534" t="str">
        <f t="shared" ca="1" si="237"/>
        <v/>
      </c>
      <c r="JI534" t="str">
        <f t="shared" ca="1" si="238"/>
        <v/>
      </c>
    </row>
    <row r="535" spans="264:269" x14ac:dyDescent="0.2">
      <c r="JD535">
        <f t="shared" si="233"/>
        <v>0</v>
      </c>
      <c r="JE535">
        <f t="shared" si="234"/>
        <v>0</v>
      </c>
      <c r="JF535" t="str">
        <f t="shared" ca="1" si="235"/>
        <v/>
      </c>
      <c r="JG535" t="str">
        <f t="shared" ca="1" si="236"/>
        <v/>
      </c>
      <c r="JH535" t="str">
        <f t="shared" ca="1" si="237"/>
        <v/>
      </c>
      <c r="JI535" t="str">
        <f t="shared" ca="1" si="238"/>
        <v/>
      </c>
    </row>
    <row r="536" spans="264:269" x14ac:dyDescent="0.2">
      <c r="JD536">
        <f t="shared" si="233"/>
        <v>0</v>
      </c>
      <c r="JE536">
        <f t="shared" si="234"/>
        <v>0</v>
      </c>
      <c r="JF536" t="str">
        <f t="shared" ca="1" si="235"/>
        <v/>
      </c>
      <c r="JG536" t="str">
        <f t="shared" ca="1" si="236"/>
        <v/>
      </c>
      <c r="JH536" t="str">
        <f t="shared" ca="1" si="237"/>
        <v/>
      </c>
      <c r="JI536" t="str">
        <f t="shared" ca="1" si="238"/>
        <v/>
      </c>
    </row>
    <row r="537" spans="264:269" x14ac:dyDescent="0.2">
      <c r="JD537">
        <f t="shared" si="233"/>
        <v>0</v>
      </c>
      <c r="JE537">
        <f t="shared" si="234"/>
        <v>0</v>
      </c>
      <c r="JF537" t="str">
        <f t="shared" ca="1" si="235"/>
        <v/>
      </c>
      <c r="JG537" t="str">
        <f t="shared" ca="1" si="236"/>
        <v/>
      </c>
      <c r="JH537" t="str">
        <f t="shared" ca="1" si="237"/>
        <v/>
      </c>
      <c r="JI537" t="str">
        <f t="shared" ca="1" si="238"/>
        <v/>
      </c>
    </row>
    <row r="538" spans="264:269" x14ac:dyDescent="0.2">
      <c r="JD538">
        <f t="shared" si="233"/>
        <v>0</v>
      </c>
      <c r="JE538">
        <f t="shared" si="234"/>
        <v>0</v>
      </c>
      <c r="JF538" t="str">
        <f t="shared" ca="1" si="235"/>
        <v/>
      </c>
      <c r="JG538" t="str">
        <f t="shared" ca="1" si="236"/>
        <v/>
      </c>
      <c r="JH538" t="str">
        <f t="shared" ca="1" si="237"/>
        <v/>
      </c>
      <c r="JI538" t="str">
        <f t="shared" ca="1" si="238"/>
        <v/>
      </c>
    </row>
    <row r="539" spans="264:269" x14ac:dyDescent="0.2">
      <c r="JD539">
        <f t="shared" si="233"/>
        <v>0</v>
      </c>
      <c r="JE539">
        <f t="shared" si="234"/>
        <v>0</v>
      </c>
      <c r="JF539" t="str">
        <f t="shared" ca="1" si="235"/>
        <v/>
      </c>
      <c r="JG539" t="str">
        <f t="shared" ca="1" si="236"/>
        <v/>
      </c>
      <c r="JH539" t="str">
        <f t="shared" ca="1" si="237"/>
        <v/>
      </c>
      <c r="JI539" t="str">
        <f t="shared" ca="1" si="238"/>
        <v/>
      </c>
    </row>
    <row r="540" spans="264:269" x14ac:dyDescent="0.2">
      <c r="JD540">
        <f t="shared" ref="JD540:JD603" si="239">IF(JD539&lt;&gt;0,JD539-1,0)</f>
        <v>0</v>
      </c>
      <c r="JE540">
        <f t="shared" ref="JE540:JE603" si="240">IF(JD540&lt;&gt;0,JE539+1,0)</f>
        <v>0</v>
      </c>
      <c r="JF540" t="str">
        <f t="shared" ref="JF540:JF603" ca="1" si="241">IF(ScenarioType&lt;&gt;"ALL",IF(ISERROR(IF(INDIRECT("SCENARIOMETA!B"&amp;JE540)=ScenarioType,INDIRECT("SCENARIOMETA!A"&amp;JE540)," ")),"",IF(INDIRECT("SCENARIOMETA!B"&amp;JE540)=ScenarioType,INDIRECT("SCENARIOMETA!A"&amp;JE540)," ")),IF(JD540&lt;&gt;0,INDIRECT("SCENARIOMETA!A"&amp;JE540),""))</f>
        <v/>
      </c>
      <c r="JG540" t="str">
        <f t="shared" ref="JG540:JG603" ca="1" si="242">IF(ScenarioType&lt;&gt;"ALL",IF(ISERROR(IF(INDIRECT("SCENARIOMETA!B"&amp;JE540)=ScenarioType,INDIRECT("SCENARIOMETA!B"&amp;JE540)," ")),"",IF(INDIRECT("SCENARIOMETA!B"&amp;JE540)=ScenarioType,INDIRECT("SCENARIOMETA!B"&amp;JE540)," ")),IF(JD540&lt;&gt;0,INDIRECT("SCENARIOMETA!B"&amp;JE540),""))</f>
        <v/>
      </c>
      <c r="JH540" t="str">
        <f t="shared" ref="JH540:JH603" ca="1" si="243">IF(ScenarioType&lt;&gt;"ALL",IF(ISERROR(IF(INDIRECT("SCENARIOMETA!B"&amp;JE540)=ScenarioType,INDIRECT("SCENARIOMETA!H"&amp;JE540)," ")),"",IF(INDIRECT("SCENARIOMETA!B"&amp;JE540)=ScenarioType,INDIRECT("SCENARIOMETA!H"&amp;JE540)," ")+14),IF(JD540&lt;&gt;0,INDIRECT("SCENARIOMETA!H"&amp;JE540)+14,""))</f>
        <v/>
      </c>
      <c r="JI540" t="str">
        <f t="shared" ref="JI540:JI603" ca="1" si="244">IF(ScenarioType&lt;&gt;"ALL",IF(ISERROR(IF(INDIRECT("SCENARIOMETA!B"&amp;JE540)=ScenarioType,INDIRECT("SCENARIOMETA!E"&amp;JE540)," ")),"",IF(INDIRECT("SCENARIOMETA!B"&amp;JE540)=ScenarioType,INDIRECT("SCENARIOMETA!E"&amp;JE540)," ")+14),IF(JD540&lt;&gt;0,INDIRECT("SCENARIOMETA!E"&amp;JE540)+14,""))</f>
        <v/>
      </c>
    </row>
    <row r="541" spans="264:269" x14ac:dyDescent="0.2">
      <c r="JD541">
        <f t="shared" si="239"/>
        <v>0</v>
      </c>
      <c r="JE541">
        <f t="shared" si="240"/>
        <v>0</v>
      </c>
      <c r="JF541" t="str">
        <f t="shared" ca="1" si="241"/>
        <v/>
      </c>
      <c r="JG541" t="str">
        <f t="shared" ca="1" si="242"/>
        <v/>
      </c>
      <c r="JH541" t="str">
        <f t="shared" ca="1" si="243"/>
        <v/>
      </c>
      <c r="JI541" t="str">
        <f t="shared" ca="1" si="244"/>
        <v/>
      </c>
    </row>
    <row r="542" spans="264:269" x14ac:dyDescent="0.2">
      <c r="JD542">
        <f t="shared" si="239"/>
        <v>0</v>
      </c>
      <c r="JE542">
        <f t="shared" si="240"/>
        <v>0</v>
      </c>
      <c r="JF542" t="str">
        <f t="shared" ca="1" si="241"/>
        <v/>
      </c>
      <c r="JG542" t="str">
        <f t="shared" ca="1" si="242"/>
        <v/>
      </c>
      <c r="JH542" t="str">
        <f t="shared" ca="1" si="243"/>
        <v/>
      </c>
      <c r="JI542" t="str">
        <f t="shared" ca="1" si="244"/>
        <v/>
      </c>
    </row>
    <row r="543" spans="264:269" x14ac:dyDescent="0.2">
      <c r="JD543">
        <f t="shared" si="239"/>
        <v>0</v>
      </c>
      <c r="JE543">
        <f t="shared" si="240"/>
        <v>0</v>
      </c>
      <c r="JF543" t="str">
        <f t="shared" ca="1" si="241"/>
        <v/>
      </c>
      <c r="JG543" t="str">
        <f t="shared" ca="1" si="242"/>
        <v/>
      </c>
      <c r="JH543" t="str">
        <f t="shared" ca="1" si="243"/>
        <v/>
      </c>
      <c r="JI543" t="str">
        <f t="shared" ca="1" si="244"/>
        <v/>
      </c>
    </row>
    <row r="544" spans="264:269" x14ac:dyDescent="0.2">
      <c r="JD544">
        <f t="shared" si="239"/>
        <v>0</v>
      </c>
      <c r="JE544">
        <f t="shared" si="240"/>
        <v>0</v>
      </c>
      <c r="JF544" t="str">
        <f t="shared" ca="1" si="241"/>
        <v/>
      </c>
      <c r="JG544" t="str">
        <f t="shared" ca="1" si="242"/>
        <v/>
      </c>
      <c r="JH544" t="str">
        <f t="shared" ca="1" si="243"/>
        <v/>
      </c>
      <c r="JI544" t="str">
        <f t="shared" ca="1" si="244"/>
        <v/>
      </c>
    </row>
    <row r="545" spans="264:269" x14ac:dyDescent="0.2">
      <c r="JD545">
        <f t="shared" si="239"/>
        <v>0</v>
      </c>
      <c r="JE545">
        <f t="shared" si="240"/>
        <v>0</v>
      </c>
      <c r="JF545" t="str">
        <f t="shared" ca="1" si="241"/>
        <v/>
      </c>
      <c r="JG545" t="str">
        <f t="shared" ca="1" si="242"/>
        <v/>
      </c>
      <c r="JH545" t="str">
        <f t="shared" ca="1" si="243"/>
        <v/>
      </c>
      <c r="JI545" t="str">
        <f t="shared" ca="1" si="244"/>
        <v/>
      </c>
    </row>
    <row r="546" spans="264:269" x14ac:dyDescent="0.2">
      <c r="JD546">
        <f t="shared" si="239"/>
        <v>0</v>
      </c>
      <c r="JE546">
        <f t="shared" si="240"/>
        <v>0</v>
      </c>
      <c r="JF546" t="str">
        <f t="shared" ca="1" si="241"/>
        <v/>
      </c>
      <c r="JG546" t="str">
        <f t="shared" ca="1" si="242"/>
        <v/>
      </c>
      <c r="JH546" t="str">
        <f t="shared" ca="1" si="243"/>
        <v/>
      </c>
      <c r="JI546" t="str">
        <f t="shared" ca="1" si="244"/>
        <v/>
      </c>
    </row>
    <row r="547" spans="264:269" x14ac:dyDescent="0.2">
      <c r="JD547">
        <f t="shared" si="239"/>
        <v>0</v>
      </c>
      <c r="JE547">
        <f t="shared" si="240"/>
        <v>0</v>
      </c>
      <c r="JF547" t="str">
        <f t="shared" ca="1" si="241"/>
        <v/>
      </c>
      <c r="JG547" t="str">
        <f t="shared" ca="1" si="242"/>
        <v/>
      </c>
      <c r="JH547" t="str">
        <f t="shared" ca="1" si="243"/>
        <v/>
      </c>
      <c r="JI547" t="str">
        <f t="shared" ca="1" si="244"/>
        <v/>
      </c>
    </row>
    <row r="548" spans="264:269" x14ac:dyDescent="0.2">
      <c r="JD548">
        <f t="shared" si="239"/>
        <v>0</v>
      </c>
      <c r="JE548">
        <f t="shared" si="240"/>
        <v>0</v>
      </c>
      <c r="JF548" t="str">
        <f t="shared" ca="1" si="241"/>
        <v/>
      </c>
      <c r="JG548" t="str">
        <f t="shared" ca="1" si="242"/>
        <v/>
      </c>
      <c r="JH548" t="str">
        <f t="shared" ca="1" si="243"/>
        <v/>
      </c>
      <c r="JI548" t="str">
        <f t="shared" ca="1" si="244"/>
        <v/>
      </c>
    </row>
    <row r="549" spans="264:269" x14ac:dyDescent="0.2">
      <c r="JD549">
        <f t="shared" si="239"/>
        <v>0</v>
      </c>
      <c r="JE549">
        <f t="shared" si="240"/>
        <v>0</v>
      </c>
      <c r="JF549" t="str">
        <f t="shared" ca="1" si="241"/>
        <v/>
      </c>
      <c r="JG549" t="str">
        <f t="shared" ca="1" si="242"/>
        <v/>
      </c>
      <c r="JH549" t="str">
        <f t="shared" ca="1" si="243"/>
        <v/>
      </c>
      <c r="JI549" t="str">
        <f t="shared" ca="1" si="244"/>
        <v/>
      </c>
    </row>
    <row r="550" spans="264:269" x14ac:dyDescent="0.2">
      <c r="JD550">
        <f t="shared" si="239"/>
        <v>0</v>
      </c>
      <c r="JE550">
        <f t="shared" si="240"/>
        <v>0</v>
      </c>
      <c r="JF550" t="str">
        <f t="shared" ca="1" si="241"/>
        <v/>
      </c>
      <c r="JG550" t="str">
        <f t="shared" ca="1" si="242"/>
        <v/>
      </c>
      <c r="JH550" t="str">
        <f t="shared" ca="1" si="243"/>
        <v/>
      </c>
      <c r="JI550" t="str">
        <f t="shared" ca="1" si="244"/>
        <v/>
      </c>
    </row>
    <row r="551" spans="264:269" x14ac:dyDescent="0.2">
      <c r="JD551">
        <f t="shared" si="239"/>
        <v>0</v>
      </c>
      <c r="JE551">
        <f t="shared" si="240"/>
        <v>0</v>
      </c>
      <c r="JF551" t="str">
        <f t="shared" ca="1" si="241"/>
        <v/>
      </c>
      <c r="JG551" t="str">
        <f t="shared" ca="1" si="242"/>
        <v/>
      </c>
      <c r="JH551" t="str">
        <f t="shared" ca="1" si="243"/>
        <v/>
      </c>
      <c r="JI551" t="str">
        <f t="shared" ca="1" si="244"/>
        <v/>
      </c>
    </row>
    <row r="552" spans="264:269" x14ac:dyDescent="0.2">
      <c r="JD552">
        <f t="shared" si="239"/>
        <v>0</v>
      </c>
      <c r="JE552">
        <f t="shared" si="240"/>
        <v>0</v>
      </c>
      <c r="JF552" t="str">
        <f t="shared" ca="1" si="241"/>
        <v/>
      </c>
      <c r="JG552" t="str">
        <f t="shared" ca="1" si="242"/>
        <v/>
      </c>
      <c r="JH552" t="str">
        <f t="shared" ca="1" si="243"/>
        <v/>
      </c>
      <c r="JI552" t="str">
        <f t="shared" ca="1" si="244"/>
        <v/>
      </c>
    </row>
    <row r="553" spans="264:269" x14ac:dyDescent="0.2">
      <c r="JD553">
        <f t="shared" si="239"/>
        <v>0</v>
      </c>
      <c r="JE553">
        <f t="shared" si="240"/>
        <v>0</v>
      </c>
      <c r="JF553" t="str">
        <f t="shared" ca="1" si="241"/>
        <v/>
      </c>
      <c r="JG553" t="str">
        <f t="shared" ca="1" si="242"/>
        <v/>
      </c>
      <c r="JH553" t="str">
        <f t="shared" ca="1" si="243"/>
        <v/>
      </c>
      <c r="JI553" t="str">
        <f t="shared" ca="1" si="244"/>
        <v/>
      </c>
    </row>
    <row r="554" spans="264:269" x14ac:dyDescent="0.2">
      <c r="JD554">
        <f t="shared" si="239"/>
        <v>0</v>
      </c>
      <c r="JE554">
        <f t="shared" si="240"/>
        <v>0</v>
      </c>
      <c r="JF554" t="str">
        <f t="shared" ca="1" si="241"/>
        <v/>
      </c>
      <c r="JG554" t="str">
        <f t="shared" ca="1" si="242"/>
        <v/>
      </c>
      <c r="JH554" t="str">
        <f t="shared" ca="1" si="243"/>
        <v/>
      </c>
      <c r="JI554" t="str">
        <f t="shared" ca="1" si="244"/>
        <v/>
      </c>
    </row>
    <row r="555" spans="264:269" x14ac:dyDescent="0.2">
      <c r="JD555">
        <f t="shared" si="239"/>
        <v>0</v>
      </c>
      <c r="JE555">
        <f t="shared" si="240"/>
        <v>0</v>
      </c>
      <c r="JF555" t="str">
        <f t="shared" ca="1" si="241"/>
        <v/>
      </c>
      <c r="JG555" t="str">
        <f t="shared" ca="1" si="242"/>
        <v/>
      </c>
      <c r="JH555" t="str">
        <f t="shared" ca="1" si="243"/>
        <v/>
      </c>
      <c r="JI555" t="str">
        <f t="shared" ca="1" si="244"/>
        <v/>
      </c>
    </row>
    <row r="556" spans="264:269" x14ac:dyDescent="0.2">
      <c r="JD556">
        <f t="shared" si="239"/>
        <v>0</v>
      </c>
      <c r="JE556">
        <f t="shared" si="240"/>
        <v>0</v>
      </c>
      <c r="JF556" t="str">
        <f t="shared" ca="1" si="241"/>
        <v/>
      </c>
      <c r="JG556" t="str">
        <f t="shared" ca="1" si="242"/>
        <v/>
      </c>
      <c r="JH556" t="str">
        <f t="shared" ca="1" si="243"/>
        <v/>
      </c>
      <c r="JI556" t="str">
        <f t="shared" ca="1" si="244"/>
        <v/>
      </c>
    </row>
    <row r="557" spans="264:269" x14ac:dyDescent="0.2">
      <c r="JD557">
        <f t="shared" si="239"/>
        <v>0</v>
      </c>
      <c r="JE557">
        <f t="shared" si="240"/>
        <v>0</v>
      </c>
      <c r="JF557" t="str">
        <f t="shared" ca="1" si="241"/>
        <v/>
      </c>
      <c r="JG557" t="str">
        <f t="shared" ca="1" si="242"/>
        <v/>
      </c>
      <c r="JH557" t="str">
        <f t="shared" ca="1" si="243"/>
        <v/>
      </c>
      <c r="JI557" t="str">
        <f t="shared" ca="1" si="244"/>
        <v/>
      </c>
    </row>
    <row r="558" spans="264:269" x14ac:dyDescent="0.2">
      <c r="JD558">
        <f t="shared" si="239"/>
        <v>0</v>
      </c>
      <c r="JE558">
        <f t="shared" si="240"/>
        <v>0</v>
      </c>
      <c r="JF558" t="str">
        <f t="shared" ca="1" si="241"/>
        <v/>
      </c>
      <c r="JG558" t="str">
        <f t="shared" ca="1" si="242"/>
        <v/>
      </c>
      <c r="JH558" t="str">
        <f t="shared" ca="1" si="243"/>
        <v/>
      </c>
      <c r="JI558" t="str">
        <f t="shared" ca="1" si="244"/>
        <v/>
      </c>
    </row>
    <row r="559" spans="264:269" x14ac:dyDescent="0.2">
      <c r="JD559">
        <f t="shared" si="239"/>
        <v>0</v>
      </c>
      <c r="JE559">
        <f t="shared" si="240"/>
        <v>0</v>
      </c>
      <c r="JF559" t="str">
        <f t="shared" ca="1" si="241"/>
        <v/>
      </c>
      <c r="JG559" t="str">
        <f t="shared" ca="1" si="242"/>
        <v/>
      </c>
      <c r="JH559" t="str">
        <f t="shared" ca="1" si="243"/>
        <v/>
      </c>
      <c r="JI559" t="str">
        <f t="shared" ca="1" si="244"/>
        <v/>
      </c>
    </row>
    <row r="560" spans="264:269" x14ac:dyDescent="0.2">
      <c r="JD560">
        <f t="shared" si="239"/>
        <v>0</v>
      </c>
      <c r="JE560">
        <f t="shared" si="240"/>
        <v>0</v>
      </c>
      <c r="JF560" t="str">
        <f t="shared" ca="1" si="241"/>
        <v/>
      </c>
      <c r="JG560" t="str">
        <f t="shared" ca="1" si="242"/>
        <v/>
      </c>
      <c r="JH560" t="str">
        <f t="shared" ca="1" si="243"/>
        <v/>
      </c>
      <c r="JI560" t="str">
        <f t="shared" ca="1" si="244"/>
        <v/>
      </c>
    </row>
    <row r="561" spans="264:269" x14ac:dyDescent="0.2">
      <c r="JD561">
        <f t="shared" si="239"/>
        <v>0</v>
      </c>
      <c r="JE561">
        <f t="shared" si="240"/>
        <v>0</v>
      </c>
      <c r="JF561" t="str">
        <f t="shared" ca="1" si="241"/>
        <v/>
      </c>
      <c r="JG561" t="str">
        <f t="shared" ca="1" si="242"/>
        <v/>
      </c>
      <c r="JH561" t="str">
        <f t="shared" ca="1" si="243"/>
        <v/>
      </c>
      <c r="JI561" t="str">
        <f t="shared" ca="1" si="244"/>
        <v/>
      </c>
    </row>
    <row r="562" spans="264:269" x14ac:dyDescent="0.2">
      <c r="JD562">
        <f t="shared" si="239"/>
        <v>0</v>
      </c>
      <c r="JE562">
        <f t="shared" si="240"/>
        <v>0</v>
      </c>
      <c r="JF562" t="str">
        <f t="shared" ca="1" si="241"/>
        <v/>
      </c>
      <c r="JG562" t="str">
        <f t="shared" ca="1" si="242"/>
        <v/>
      </c>
      <c r="JH562" t="str">
        <f t="shared" ca="1" si="243"/>
        <v/>
      </c>
      <c r="JI562" t="str">
        <f t="shared" ca="1" si="244"/>
        <v/>
      </c>
    </row>
    <row r="563" spans="264:269" x14ac:dyDescent="0.2">
      <c r="JD563">
        <f t="shared" si="239"/>
        <v>0</v>
      </c>
      <c r="JE563">
        <f t="shared" si="240"/>
        <v>0</v>
      </c>
      <c r="JF563" t="str">
        <f t="shared" ca="1" si="241"/>
        <v/>
      </c>
      <c r="JG563" t="str">
        <f t="shared" ca="1" si="242"/>
        <v/>
      </c>
      <c r="JH563" t="str">
        <f t="shared" ca="1" si="243"/>
        <v/>
      </c>
      <c r="JI563" t="str">
        <f t="shared" ca="1" si="244"/>
        <v/>
      </c>
    </row>
    <row r="564" spans="264:269" x14ac:dyDescent="0.2">
      <c r="JD564">
        <f t="shared" si="239"/>
        <v>0</v>
      </c>
      <c r="JE564">
        <f t="shared" si="240"/>
        <v>0</v>
      </c>
      <c r="JF564" t="str">
        <f t="shared" ca="1" si="241"/>
        <v/>
      </c>
      <c r="JG564" t="str">
        <f t="shared" ca="1" si="242"/>
        <v/>
      </c>
      <c r="JH564" t="str">
        <f t="shared" ca="1" si="243"/>
        <v/>
      </c>
      <c r="JI564" t="str">
        <f t="shared" ca="1" si="244"/>
        <v/>
      </c>
    </row>
    <row r="565" spans="264:269" x14ac:dyDescent="0.2">
      <c r="JD565">
        <f t="shared" si="239"/>
        <v>0</v>
      </c>
      <c r="JE565">
        <f t="shared" si="240"/>
        <v>0</v>
      </c>
      <c r="JF565" t="str">
        <f t="shared" ca="1" si="241"/>
        <v/>
      </c>
      <c r="JG565" t="str">
        <f t="shared" ca="1" si="242"/>
        <v/>
      </c>
      <c r="JH565" t="str">
        <f t="shared" ca="1" si="243"/>
        <v/>
      </c>
      <c r="JI565" t="str">
        <f t="shared" ca="1" si="244"/>
        <v/>
      </c>
    </row>
    <row r="566" spans="264:269" x14ac:dyDescent="0.2">
      <c r="JD566">
        <f t="shared" si="239"/>
        <v>0</v>
      </c>
      <c r="JE566">
        <f t="shared" si="240"/>
        <v>0</v>
      </c>
      <c r="JF566" t="str">
        <f t="shared" ca="1" si="241"/>
        <v/>
      </c>
      <c r="JG566" t="str">
        <f t="shared" ca="1" si="242"/>
        <v/>
      </c>
      <c r="JH566" t="str">
        <f t="shared" ca="1" si="243"/>
        <v/>
      </c>
      <c r="JI566" t="str">
        <f t="shared" ca="1" si="244"/>
        <v/>
      </c>
    </row>
    <row r="567" spans="264:269" x14ac:dyDescent="0.2">
      <c r="JD567">
        <f t="shared" si="239"/>
        <v>0</v>
      </c>
      <c r="JE567">
        <f t="shared" si="240"/>
        <v>0</v>
      </c>
      <c r="JF567" t="str">
        <f t="shared" ca="1" si="241"/>
        <v/>
      </c>
      <c r="JG567" t="str">
        <f t="shared" ca="1" si="242"/>
        <v/>
      </c>
      <c r="JH567" t="str">
        <f t="shared" ca="1" si="243"/>
        <v/>
      </c>
      <c r="JI567" t="str">
        <f t="shared" ca="1" si="244"/>
        <v/>
      </c>
    </row>
    <row r="568" spans="264:269" x14ac:dyDescent="0.2">
      <c r="JD568">
        <f t="shared" si="239"/>
        <v>0</v>
      </c>
      <c r="JE568">
        <f t="shared" si="240"/>
        <v>0</v>
      </c>
      <c r="JF568" t="str">
        <f t="shared" ca="1" si="241"/>
        <v/>
      </c>
      <c r="JG568" t="str">
        <f t="shared" ca="1" si="242"/>
        <v/>
      </c>
      <c r="JH568" t="str">
        <f t="shared" ca="1" si="243"/>
        <v/>
      </c>
      <c r="JI568" t="str">
        <f t="shared" ca="1" si="244"/>
        <v/>
      </c>
    </row>
    <row r="569" spans="264:269" x14ac:dyDescent="0.2">
      <c r="JD569">
        <f t="shared" si="239"/>
        <v>0</v>
      </c>
      <c r="JE569">
        <f t="shared" si="240"/>
        <v>0</v>
      </c>
      <c r="JF569" t="str">
        <f t="shared" ca="1" si="241"/>
        <v/>
      </c>
      <c r="JG569" t="str">
        <f t="shared" ca="1" si="242"/>
        <v/>
      </c>
      <c r="JH569" t="str">
        <f t="shared" ca="1" si="243"/>
        <v/>
      </c>
      <c r="JI569" t="str">
        <f t="shared" ca="1" si="244"/>
        <v/>
      </c>
    </row>
    <row r="570" spans="264:269" x14ac:dyDescent="0.2">
      <c r="JD570">
        <f t="shared" si="239"/>
        <v>0</v>
      </c>
      <c r="JE570">
        <f t="shared" si="240"/>
        <v>0</v>
      </c>
      <c r="JF570" t="str">
        <f t="shared" ca="1" si="241"/>
        <v/>
      </c>
      <c r="JG570" t="str">
        <f t="shared" ca="1" si="242"/>
        <v/>
      </c>
      <c r="JH570" t="str">
        <f t="shared" ca="1" si="243"/>
        <v/>
      </c>
      <c r="JI570" t="str">
        <f t="shared" ca="1" si="244"/>
        <v/>
      </c>
    </row>
    <row r="571" spans="264:269" x14ac:dyDescent="0.2">
      <c r="JD571">
        <f t="shared" si="239"/>
        <v>0</v>
      </c>
      <c r="JE571">
        <f t="shared" si="240"/>
        <v>0</v>
      </c>
      <c r="JF571" t="str">
        <f t="shared" ca="1" si="241"/>
        <v/>
      </c>
      <c r="JG571" t="str">
        <f t="shared" ca="1" si="242"/>
        <v/>
      </c>
      <c r="JH571" t="str">
        <f t="shared" ca="1" si="243"/>
        <v/>
      </c>
      <c r="JI571" t="str">
        <f t="shared" ca="1" si="244"/>
        <v/>
      </c>
    </row>
    <row r="572" spans="264:269" x14ac:dyDescent="0.2">
      <c r="JD572">
        <f t="shared" si="239"/>
        <v>0</v>
      </c>
      <c r="JE572">
        <f t="shared" si="240"/>
        <v>0</v>
      </c>
      <c r="JF572" t="str">
        <f t="shared" ca="1" si="241"/>
        <v/>
      </c>
      <c r="JG572" t="str">
        <f t="shared" ca="1" si="242"/>
        <v/>
      </c>
      <c r="JH572" t="str">
        <f t="shared" ca="1" si="243"/>
        <v/>
      </c>
      <c r="JI572" t="str">
        <f t="shared" ca="1" si="244"/>
        <v/>
      </c>
    </row>
    <row r="573" spans="264:269" x14ac:dyDescent="0.2">
      <c r="JD573">
        <f t="shared" si="239"/>
        <v>0</v>
      </c>
      <c r="JE573">
        <f t="shared" si="240"/>
        <v>0</v>
      </c>
      <c r="JF573" t="str">
        <f t="shared" ca="1" si="241"/>
        <v/>
      </c>
      <c r="JG573" t="str">
        <f t="shared" ca="1" si="242"/>
        <v/>
      </c>
      <c r="JH573" t="str">
        <f t="shared" ca="1" si="243"/>
        <v/>
      </c>
      <c r="JI573" t="str">
        <f t="shared" ca="1" si="244"/>
        <v/>
      </c>
    </row>
    <row r="574" spans="264:269" x14ac:dyDescent="0.2">
      <c r="JD574">
        <f t="shared" si="239"/>
        <v>0</v>
      </c>
      <c r="JE574">
        <f t="shared" si="240"/>
        <v>0</v>
      </c>
      <c r="JF574" t="str">
        <f t="shared" ca="1" si="241"/>
        <v/>
      </c>
      <c r="JG574" t="str">
        <f t="shared" ca="1" si="242"/>
        <v/>
      </c>
      <c r="JH574" t="str">
        <f t="shared" ca="1" si="243"/>
        <v/>
      </c>
      <c r="JI574" t="str">
        <f t="shared" ca="1" si="244"/>
        <v/>
      </c>
    </row>
    <row r="575" spans="264:269" x14ac:dyDescent="0.2">
      <c r="JD575">
        <f t="shared" si="239"/>
        <v>0</v>
      </c>
      <c r="JE575">
        <f t="shared" si="240"/>
        <v>0</v>
      </c>
      <c r="JF575" t="str">
        <f t="shared" ca="1" si="241"/>
        <v/>
      </c>
      <c r="JG575" t="str">
        <f t="shared" ca="1" si="242"/>
        <v/>
      </c>
      <c r="JH575" t="str">
        <f t="shared" ca="1" si="243"/>
        <v/>
      </c>
      <c r="JI575" t="str">
        <f t="shared" ca="1" si="244"/>
        <v/>
      </c>
    </row>
    <row r="576" spans="264:269" x14ac:dyDescent="0.2">
      <c r="JD576">
        <f t="shared" si="239"/>
        <v>0</v>
      </c>
      <c r="JE576">
        <f t="shared" si="240"/>
        <v>0</v>
      </c>
      <c r="JF576" t="str">
        <f t="shared" ca="1" si="241"/>
        <v/>
      </c>
      <c r="JG576" t="str">
        <f t="shared" ca="1" si="242"/>
        <v/>
      </c>
      <c r="JH576" t="str">
        <f t="shared" ca="1" si="243"/>
        <v/>
      </c>
      <c r="JI576" t="str">
        <f t="shared" ca="1" si="244"/>
        <v/>
      </c>
    </row>
    <row r="577" spans="264:269" x14ac:dyDescent="0.2">
      <c r="JD577">
        <f t="shared" si="239"/>
        <v>0</v>
      </c>
      <c r="JE577">
        <f t="shared" si="240"/>
        <v>0</v>
      </c>
      <c r="JF577" t="str">
        <f t="shared" ca="1" si="241"/>
        <v/>
      </c>
      <c r="JG577" t="str">
        <f t="shared" ca="1" si="242"/>
        <v/>
      </c>
      <c r="JH577" t="str">
        <f t="shared" ca="1" si="243"/>
        <v/>
      </c>
      <c r="JI577" t="str">
        <f t="shared" ca="1" si="244"/>
        <v/>
      </c>
    </row>
    <row r="578" spans="264:269" x14ac:dyDescent="0.2">
      <c r="JD578">
        <f t="shared" si="239"/>
        <v>0</v>
      </c>
      <c r="JE578">
        <f t="shared" si="240"/>
        <v>0</v>
      </c>
      <c r="JF578" t="str">
        <f t="shared" ca="1" si="241"/>
        <v/>
      </c>
      <c r="JG578" t="str">
        <f t="shared" ca="1" si="242"/>
        <v/>
      </c>
      <c r="JH578" t="str">
        <f t="shared" ca="1" si="243"/>
        <v/>
      </c>
      <c r="JI578" t="str">
        <f t="shared" ca="1" si="244"/>
        <v/>
      </c>
    </row>
    <row r="579" spans="264:269" x14ac:dyDescent="0.2">
      <c r="JD579">
        <f t="shared" si="239"/>
        <v>0</v>
      </c>
      <c r="JE579">
        <f t="shared" si="240"/>
        <v>0</v>
      </c>
      <c r="JF579" t="str">
        <f t="shared" ca="1" si="241"/>
        <v/>
      </c>
      <c r="JG579" t="str">
        <f t="shared" ca="1" si="242"/>
        <v/>
      </c>
      <c r="JH579" t="str">
        <f t="shared" ca="1" si="243"/>
        <v/>
      </c>
      <c r="JI579" t="str">
        <f t="shared" ca="1" si="244"/>
        <v/>
      </c>
    </row>
    <row r="580" spans="264:269" x14ac:dyDescent="0.2">
      <c r="JD580">
        <f t="shared" si="239"/>
        <v>0</v>
      </c>
      <c r="JE580">
        <f t="shared" si="240"/>
        <v>0</v>
      </c>
      <c r="JF580" t="str">
        <f t="shared" ca="1" si="241"/>
        <v/>
      </c>
      <c r="JG580" t="str">
        <f t="shared" ca="1" si="242"/>
        <v/>
      </c>
      <c r="JH580" t="str">
        <f t="shared" ca="1" si="243"/>
        <v/>
      </c>
      <c r="JI580" t="str">
        <f t="shared" ca="1" si="244"/>
        <v/>
      </c>
    </row>
    <row r="581" spans="264:269" x14ac:dyDescent="0.2">
      <c r="JD581">
        <f t="shared" si="239"/>
        <v>0</v>
      </c>
      <c r="JE581">
        <f t="shared" si="240"/>
        <v>0</v>
      </c>
      <c r="JF581" t="str">
        <f t="shared" ca="1" si="241"/>
        <v/>
      </c>
      <c r="JG581" t="str">
        <f t="shared" ca="1" si="242"/>
        <v/>
      </c>
      <c r="JH581" t="str">
        <f t="shared" ca="1" si="243"/>
        <v/>
      </c>
      <c r="JI581" t="str">
        <f t="shared" ca="1" si="244"/>
        <v/>
      </c>
    </row>
    <row r="582" spans="264:269" x14ac:dyDescent="0.2">
      <c r="JD582">
        <f t="shared" si="239"/>
        <v>0</v>
      </c>
      <c r="JE582">
        <f t="shared" si="240"/>
        <v>0</v>
      </c>
      <c r="JF582" t="str">
        <f t="shared" ca="1" si="241"/>
        <v/>
      </c>
      <c r="JG582" t="str">
        <f t="shared" ca="1" si="242"/>
        <v/>
      </c>
      <c r="JH582" t="str">
        <f t="shared" ca="1" si="243"/>
        <v/>
      </c>
      <c r="JI582" t="str">
        <f t="shared" ca="1" si="244"/>
        <v/>
      </c>
    </row>
    <row r="583" spans="264:269" x14ac:dyDescent="0.2">
      <c r="JD583">
        <f t="shared" si="239"/>
        <v>0</v>
      </c>
      <c r="JE583">
        <f t="shared" si="240"/>
        <v>0</v>
      </c>
      <c r="JF583" t="str">
        <f t="shared" ca="1" si="241"/>
        <v/>
      </c>
      <c r="JG583" t="str">
        <f t="shared" ca="1" si="242"/>
        <v/>
      </c>
      <c r="JH583" t="str">
        <f t="shared" ca="1" si="243"/>
        <v/>
      </c>
      <c r="JI583" t="str">
        <f t="shared" ca="1" si="244"/>
        <v/>
      </c>
    </row>
    <row r="584" spans="264:269" x14ac:dyDescent="0.2">
      <c r="JD584">
        <f t="shared" si="239"/>
        <v>0</v>
      </c>
      <c r="JE584">
        <f t="shared" si="240"/>
        <v>0</v>
      </c>
      <c r="JF584" t="str">
        <f t="shared" ca="1" si="241"/>
        <v/>
      </c>
      <c r="JG584" t="str">
        <f t="shared" ca="1" si="242"/>
        <v/>
      </c>
      <c r="JH584" t="str">
        <f t="shared" ca="1" si="243"/>
        <v/>
      </c>
      <c r="JI584" t="str">
        <f t="shared" ca="1" si="244"/>
        <v/>
      </c>
    </row>
    <row r="585" spans="264:269" x14ac:dyDescent="0.2">
      <c r="JD585">
        <f t="shared" si="239"/>
        <v>0</v>
      </c>
      <c r="JE585">
        <f t="shared" si="240"/>
        <v>0</v>
      </c>
      <c r="JF585" t="str">
        <f t="shared" ca="1" si="241"/>
        <v/>
      </c>
      <c r="JG585" t="str">
        <f t="shared" ca="1" si="242"/>
        <v/>
      </c>
      <c r="JH585" t="str">
        <f t="shared" ca="1" si="243"/>
        <v/>
      </c>
      <c r="JI585" t="str">
        <f t="shared" ca="1" si="244"/>
        <v/>
      </c>
    </row>
    <row r="586" spans="264:269" x14ac:dyDescent="0.2">
      <c r="JD586">
        <f t="shared" si="239"/>
        <v>0</v>
      </c>
      <c r="JE586">
        <f t="shared" si="240"/>
        <v>0</v>
      </c>
      <c r="JF586" t="str">
        <f t="shared" ca="1" si="241"/>
        <v/>
      </c>
      <c r="JG586" t="str">
        <f t="shared" ca="1" si="242"/>
        <v/>
      </c>
      <c r="JH586" t="str">
        <f t="shared" ca="1" si="243"/>
        <v/>
      </c>
      <c r="JI586" t="str">
        <f t="shared" ca="1" si="244"/>
        <v/>
      </c>
    </row>
    <row r="587" spans="264:269" x14ac:dyDescent="0.2">
      <c r="JD587">
        <f t="shared" si="239"/>
        <v>0</v>
      </c>
      <c r="JE587">
        <f t="shared" si="240"/>
        <v>0</v>
      </c>
      <c r="JF587" t="str">
        <f t="shared" ca="1" si="241"/>
        <v/>
      </c>
      <c r="JG587" t="str">
        <f t="shared" ca="1" si="242"/>
        <v/>
      </c>
      <c r="JH587" t="str">
        <f t="shared" ca="1" si="243"/>
        <v/>
      </c>
      <c r="JI587" t="str">
        <f t="shared" ca="1" si="244"/>
        <v/>
      </c>
    </row>
    <row r="588" spans="264:269" x14ac:dyDescent="0.2">
      <c r="JD588">
        <f t="shared" si="239"/>
        <v>0</v>
      </c>
      <c r="JE588">
        <f t="shared" si="240"/>
        <v>0</v>
      </c>
      <c r="JF588" t="str">
        <f t="shared" ca="1" si="241"/>
        <v/>
      </c>
      <c r="JG588" t="str">
        <f t="shared" ca="1" si="242"/>
        <v/>
      </c>
      <c r="JH588" t="str">
        <f t="shared" ca="1" si="243"/>
        <v/>
      </c>
      <c r="JI588" t="str">
        <f t="shared" ca="1" si="244"/>
        <v/>
      </c>
    </row>
    <row r="589" spans="264:269" x14ac:dyDescent="0.2">
      <c r="JD589">
        <f t="shared" si="239"/>
        <v>0</v>
      </c>
      <c r="JE589">
        <f t="shared" si="240"/>
        <v>0</v>
      </c>
      <c r="JF589" t="str">
        <f t="shared" ca="1" si="241"/>
        <v/>
      </c>
      <c r="JG589" t="str">
        <f t="shared" ca="1" si="242"/>
        <v/>
      </c>
      <c r="JH589" t="str">
        <f t="shared" ca="1" si="243"/>
        <v/>
      </c>
      <c r="JI589" t="str">
        <f t="shared" ca="1" si="244"/>
        <v/>
      </c>
    </row>
    <row r="590" spans="264:269" x14ac:dyDescent="0.2">
      <c r="JD590">
        <f t="shared" si="239"/>
        <v>0</v>
      </c>
      <c r="JE590">
        <f t="shared" si="240"/>
        <v>0</v>
      </c>
      <c r="JF590" t="str">
        <f t="shared" ca="1" si="241"/>
        <v/>
      </c>
      <c r="JG590" t="str">
        <f t="shared" ca="1" si="242"/>
        <v/>
      </c>
      <c r="JH590" t="str">
        <f t="shared" ca="1" si="243"/>
        <v/>
      </c>
      <c r="JI590" t="str">
        <f t="shared" ca="1" si="244"/>
        <v/>
      </c>
    </row>
    <row r="591" spans="264:269" x14ac:dyDescent="0.2">
      <c r="JD591">
        <f t="shared" si="239"/>
        <v>0</v>
      </c>
      <c r="JE591">
        <f t="shared" si="240"/>
        <v>0</v>
      </c>
      <c r="JF591" t="str">
        <f t="shared" ca="1" si="241"/>
        <v/>
      </c>
      <c r="JG591" t="str">
        <f t="shared" ca="1" si="242"/>
        <v/>
      </c>
      <c r="JH591" t="str">
        <f t="shared" ca="1" si="243"/>
        <v/>
      </c>
      <c r="JI591" t="str">
        <f t="shared" ca="1" si="244"/>
        <v/>
      </c>
    </row>
    <row r="592" spans="264:269" x14ac:dyDescent="0.2">
      <c r="JD592">
        <f t="shared" si="239"/>
        <v>0</v>
      </c>
      <c r="JE592">
        <f t="shared" si="240"/>
        <v>0</v>
      </c>
      <c r="JF592" t="str">
        <f t="shared" ca="1" si="241"/>
        <v/>
      </c>
      <c r="JG592" t="str">
        <f t="shared" ca="1" si="242"/>
        <v/>
      </c>
      <c r="JH592" t="str">
        <f t="shared" ca="1" si="243"/>
        <v/>
      </c>
      <c r="JI592" t="str">
        <f t="shared" ca="1" si="244"/>
        <v/>
      </c>
    </row>
    <row r="593" spans="264:269" x14ac:dyDescent="0.2">
      <c r="JD593">
        <f t="shared" si="239"/>
        <v>0</v>
      </c>
      <c r="JE593">
        <f t="shared" si="240"/>
        <v>0</v>
      </c>
      <c r="JF593" t="str">
        <f t="shared" ca="1" si="241"/>
        <v/>
      </c>
      <c r="JG593" t="str">
        <f t="shared" ca="1" si="242"/>
        <v/>
      </c>
      <c r="JH593" t="str">
        <f t="shared" ca="1" si="243"/>
        <v/>
      </c>
      <c r="JI593" t="str">
        <f t="shared" ca="1" si="244"/>
        <v/>
      </c>
    </row>
    <row r="594" spans="264:269" x14ac:dyDescent="0.2">
      <c r="JD594">
        <f t="shared" si="239"/>
        <v>0</v>
      </c>
      <c r="JE594">
        <f t="shared" si="240"/>
        <v>0</v>
      </c>
      <c r="JF594" t="str">
        <f t="shared" ca="1" si="241"/>
        <v/>
      </c>
      <c r="JG594" t="str">
        <f t="shared" ca="1" si="242"/>
        <v/>
      </c>
      <c r="JH594" t="str">
        <f t="shared" ca="1" si="243"/>
        <v/>
      </c>
      <c r="JI594" t="str">
        <f t="shared" ca="1" si="244"/>
        <v/>
      </c>
    </row>
    <row r="595" spans="264:269" x14ac:dyDescent="0.2">
      <c r="JD595">
        <f t="shared" si="239"/>
        <v>0</v>
      </c>
      <c r="JE595">
        <f t="shared" si="240"/>
        <v>0</v>
      </c>
      <c r="JF595" t="str">
        <f t="shared" ca="1" si="241"/>
        <v/>
      </c>
      <c r="JG595" t="str">
        <f t="shared" ca="1" si="242"/>
        <v/>
      </c>
      <c r="JH595" t="str">
        <f t="shared" ca="1" si="243"/>
        <v/>
      </c>
      <c r="JI595" t="str">
        <f t="shared" ca="1" si="244"/>
        <v/>
      </c>
    </row>
    <row r="596" spans="264:269" x14ac:dyDescent="0.2">
      <c r="JD596">
        <f t="shared" si="239"/>
        <v>0</v>
      </c>
      <c r="JE596">
        <f t="shared" si="240"/>
        <v>0</v>
      </c>
      <c r="JF596" t="str">
        <f t="shared" ca="1" si="241"/>
        <v/>
      </c>
      <c r="JG596" t="str">
        <f t="shared" ca="1" si="242"/>
        <v/>
      </c>
      <c r="JH596" t="str">
        <f t="shared" ca="1" si="243"/>
        <v/>
      </c>
      <c r="JI596" t="str">
        <f t="shared" ca="1" si="244"/>
        <v/>
      </c>
    </row>
    <row r="597" spans="264:269" x14ac:dyDescent="0.2">
      <c r="JD597">
        <f t="shared" si="239"/>
        <v>0</v>
      </c>
      <c r="JE597">
        <f t="shared" si="240"/>
        <v>0</v>
      </c>
      <c r="JF597" t="str">
        <f t="shared" ca="1" si="241"/>
        <v/>
      </c>
      <c r="JG597" t="str">
        <f t="shared" ca="1" si="242"/>
        <v/>
      </c>
      <c r="JH597" t="str">
        <f t="shared" ca="1" si="243"/>
        <v/>
      </c>
      <c r="JI597" t="str">
        <f t="shared" ca="1" si="244"/>
        <v/>
      </c>
    </row>
    <row r="598" spans="264:269" x14ac:dyDescent="0.2">
      <c r="JD598">
        <f t="shared" si="239"/>
        <v>0</v>
      </c>
      <c r="JE598">
        <f t="shared" si="240"/>
        <v>0</v>
      </c>
      <c r="JF598" t="str">
        <f t="shared" ca="1" si="241"/>
        <v/>
      </c>
      <c r="JG598" t="str">
        <f t="shared" ca="1" si="242"/>
        <v/>
      </c>
      <c r="JH598" t="str">
        <f t="shared" ca="1" si="243"/>
        <v/>
      </c>
      <c r="JI598" t="str">
        <f t="shared" ca="1" si="244"/>
        <v/>
      </c>
    </row>
    <row r="599" spans="264:269" x14ac:dyDescent="0.2">
      <c r="JD599">
        <f t="shared" si="239"/>
        <v>0</v>
      </c>
      <c r="JE599">
        <f t="shared" si="240"/>
        <v>0</v>
      </c>
      <c r="JF599" t="str">
        <f t="shared" ca="1" si="241"/>
        <v/>
      </c>
      <c r="JG599" t="str">
        <f t="shared" ca="1" si="242"/>
        <v/>
      </c>
      <c r="JH599" t="str">
        <f t="shared" ca="1" si="243"/>
        <v/>
      </c>
      <c r="JI599" t="str">
        <f t="shared" ca="1" si="244"/>
        <v/>
      </c>
    </row>
    <row r="600" spans="264:269" x14ac:dyDescent="0.2">
      <c r="JD600">
        <f t="shared" si="239"/>
        <v>0</v>
      </c>
      <c r="JE600">
        <f t="shared" si="240"/>
        <v>0</v>
      </c>
      <c r="JF600" t="str">
        <f t="shared" ca="1" si="241"/>
        <v/>
      </c>
      <c r="JG600" t="str">
        <f t="shared" ca="1" si="242"/>
        <v/>
      </c>
      <c r="JH600" t="str">
        <f t="shared" ca="1" si="243"/>
        <v/>
      </c>
      <c r="JI600" t="str">
        <f t="shared" ca="1" si="244"/>
        <v/>
      </c>
    </row>
    <row r="601" spans="264:269" x14ac:dyDescent="0.2">
      <c r="JD601">
        <f t="shared" si="239"/>
        <v>0</v>
      </c>
      <c r="JE601">
        <f t="shared" si="240"/>
        <v>0</v>
      </c>
      <c r="JF601" t="str">
        <f t="shared" ca="1" si="241"/>
        <v/>
      </c>
      <c r="JG601" t="str">
        <f t="shared" ca="1" si="242"/>
        <v/>
      </c>
      <c r="JH601" t="str">
        <f t="shared" ca="1" si="243"/>
        <v/>
      </c>
      <c r="JI601" t="str">
        <f t="shared" ca="1" si="244"/>
        <v/>
      </c>
    </row>
    <row r="602" spans="264:269" x14ac:dyDescent="0.2">
      <c r="JD602">
        <f t="shared" si="239"/>
        <v>0</v>
      </c>
      <c r="JE602">
        <f t="shared" si="240"/>
        <v>0</v>
      </c>
      <c r="JF602" t="str">
        <f t="shared" ca="1" si="241"/>
        <v/>
      </c>
      <c r="JG602" t="str">
        <f t="shared" ca="1" si="242"/>
        <v/>
      </c>
      <c r="JH602" t="str">
        <f t="shared" ca="1" si="243"/>
        <v/>
      </c>
      <c r="JI602" t="str">
        <f t="shared" ca="1" si="244"/>
        <v/>
      </c>
    </row>
    <row r="603" spans="264:269" x14ac:dyDescent="0.2">
      <c r="JD603">
        <f t="shared" si="239"/>
        <v>0</v>
      </c>
      <c r="JE603">
        <f t="shared" si="240"/>
        <v>0</v>
      </c>
      <c r="JF603" t="str">
        <f t="shared" ca="1" si="241"/>
        <v/>
      </c>
      <c r="JG603" t="str">
        <f t="shared" ca="1" si="242"/>
        <v/>
      </c>
      <c r="JH603" t="str">
        <f t="shared" ca="1" si="243"/>
        <v/>
      </c>
      <c r="JI603" t="str">
        <f t="shared" ca="1" si="244"/>
        <v/>
      </c>
    </row>
    <row r="604" spans="264:269" x14ac:dyDescent="0.2">
      <c r="JD604">
        <f t="shared" ref="JD604:JD667" si="245">IF(JD603&lt;&gt;0,JD603-1,0)</f>
        <v>0</v>
      </c>
      <c r="JE604">
        <f t="shared" ref="JE604:JE667" si="246">IF(JD604&lt;&gt;0,JE603+1,0)</f>
        <v>0</v>
      </c>
      <c r="JF604" t="str">
        <f t="shared" ref="JF604:JF667" ca="1" si="247">IF(ScenarioType&lt;&gt;"ALL",IF(ISERROR(IF(INDIRECT("SCENARIOMETA!B"&amp;JE604)=ScenarioType,INDIRECT("SCENARIOMETA!A"&amp;JE604)," ")),"",IF(INDIRECT("SCENARIOMETA!B"&amp;JE604)=ScenarioType,INDIRECT("SCENARIOMETA!A"&amp;JE604)," ")),IF(JD604&lt;&gt;0,INDIRECT("SCENARIOMETA!A"&amp;JE604),""))</f>
        <v/>
      </c>
      <c r="JG604" t="str">
        <f t="shared" ref="JG604:JG667" ca="1" si="248">IF(ScenarioType&lt;&gt;"ALL",IF(ISERROR(IF(INDIRECT("SCENARIOMETA!B"&amp;JE604)=ScenarioType,INDIRECT("SCENARIOMETA!B"&amp;JE604)," ")),"",IF(INDIRECT("SCENARIOMETA!B"&amp;JE604)=ScenarioType,INDIRECT("SCENARIOMETA!B"&amp;JE604)," ")),IF(JD604&lt;&gt;0,INDIRECT("SCENARIOMETA!B"&amp;JE604),""))</f>
        <v/>
      </c>
      <c r="JH604" t="str">
        <f t="shared" ref="JH604:JH667" ca="1" si="249">IF(ScenarioType&lt;&gt;"ALL",IF(ISERROR(IF(INDIRECT("SCENARIOMETA!B"&amp;JE604)=ScenarioType,INDIRECT("SCENARIOMETA!H"&amp;JE604)," ")),"",IF(INDIRECT("SCENARIOMETA!B"&amp;JE604)=ScenarioType,INDIRECT("SCENARIOMETA!H"&amp;JE604)," ")+14),IF(JD604&lt;&gt;0,INDIRECT("SCENARIOMETA!H"&amp;JE604)+14,""))</f>
        <v/>
      </c>
      <c r="JI604" t="str">
        <f t="shared" ref="JI604:JI667" ca="1" si="250">IF(ScenarioType&lt;&gt;"ALL",IF(ISERROR(IF(INDIRECT("SCENARIOMETA!B"&amp;JE604)=ScenarioType,INDIRECT("SCENARIOMETA!E"&amp;JE604)," ")),"",IF(INDIRECT("SCENARIOMETA!B"&amp;JE604)=ScenarioType,INDIRECT("SCENARIOMETA!E"&amp;JE604)," ")+14),IF(JD604&lt;&gt;0,INDIRECT("SCENARIOMETA!E"&amp;JE604)+14,""))</f>
        <v/>
      </c>
    </row>
    <row r="605" spans="264:269" x14ac:dyDescent="0.2">
      <c r="JD605">
        <f t="shared" si="245"/>
        <v>0</v>
      </c>
      <c r="JE605">
        <f t="shared" si="246"/>
        <v>0</v>
      </c>
      <c r="JF605" t="str">
        <f t="shared" ca="1" si="247"/>
        <v/>
      </c>
      <c r="JG605" t="str">
        <f t="shared" ca="1" si="248"/>
        <v/>
      </c>
      <c r="JH605" t="str">
        <f t="shared" ca="1" si="249"/>
        <v/>
      </c>
      <c r="JI605" t="str">
        <f t="shared" ca="1" si="250"/>
        <v/>
      </c>
    </row>
    <row r="606" spans="264:269" x14ac:dyDescent="0.2">
      <c r="JD606">
        <f t="shared" si="245"/>
        <v>0</v>
      </c>
      <c r="JE606">
        <f t="shared" si="246"/>
        <v>0</v>
      </c>
      <c r="JF606" t="str">
        <f t="shared" ca="1" si="247"/>
        <v/>
      </c>
      <c r="JG606" t="str">
        <f t="shared" ca="1" si="248"/>
        <v/>
      </c>
      <c r="JH606" t="str">
        <f t="shared" ca="1" si="249"/>
        <v/>
      </c>
      <c r="JI606" t="str">
        <f t="shared" ca="1" si="250"/>
        <v/>
      </c>
    </row>
    <row r="607" spans="264:269" x14ac:dyDescent="0.2">
      <c r="JD607">
        <f t="shared" si="245"/>
        <v>0</v>
      </c>
      <c r="JE607">
        <f t="shared" si="246"/>
        <v>0</v>
      </c>
      <c r="JF607" t="str">
        <f t="shared" ca="1" si="247"/>
        <v/>
      </c>
      <c r="JG607" t="str">
        <f t="shared" ca="1" si="248"/>
        <v/>
      </c>
      <c r="JH607" t="str">
        <f t="shared" ca="1" si="249"/>
        <v/>
      </c>
      <c r="JI607" t="str">
        <f t="shared" ca="1" si="250"/>
        <v/>
      </c>
    </row>
    <row r="608" spans="264:269" x14ac:dyDescent="0.2">
      <c r="JD608">
        <f t="shared" si="245"/>
        <v>0</v>
      </c>
      <c r="JE608">
        <f t="shared" si="246"/>
        <v>0</v>
      </c>
      <c r="JF608" t="str">
        <f t="shared" ca="1" si="247"/>
        <v/>
      </c>
      <c r="JG608" t="str">
        <f t="shared" ca="1" si="248"/>
        <v/>
      </c>
      <c r="JH608" t="str">
        <f t="shared" ca="1" si="249"/>
        <v/>
      </c>
      <c r="JI608" t="str">
        <f t="shared" ca="1" si="250"/>
        <v/>
      </c>
    </row>
    <row r="609" spans="264:269" x14ac:dyDescent="0.2">
      <c r="JD609">
        <f t="shared" si="245"/>
        <v>0</v>
      </c>
      <c r="JE609">
        <f t="shared" si="246"/>
        <v>0</v>
      </c>
      <c r="JF609" t="str">
        <f t="shared" ca="1" si="247"/>
        <v/>
      </c>
      <c r="JG609" t="str">
        <f t="shared" ca="1" si="248"/>
        <v/>
      </c>
      <c r="JH609" t="str">
        <f t="shared" ca="1" si="249"/>
        <v/>
      </c>
      <c r="JI609" t="str">
        <f t="shared" ca="1" si="250"/>
        <v/>
      </c>
    </row>
    <row r="610" spans="264:269" x14ac:dyDescent="0.2">
      <c r="JD610">
        <f t="shared" si="245"/>
        <v>0</v>
      </c>
      <c r="JE610">
        <f t="shared" si="246"/>
        <v>0</v>
      </c>
      <c r="JF610" t="str">
        <f t="shared" ca="1" si="247"/>
        <v/>
      </c>
      <c r="JG610" t="str">
        <f t="shared" ca="1" si="248"/>
        <v/>
      </c>
      <c r="JH610" t="str">
        <f t="shared" ca="1" si="249"/>
        <v/>
      </c>
      <c r="JI610" t="str">
        <f t="shared" ca="1" si="250"/>
        <v/>
      </c>
    </row>
    <row r="611" spans="264:269" x14ac:dyDescent="0.2">
      <c r="JD611">
        <f t="shared" si="245"/>
        <v>0</v>
      </c>
      <c r="JE611">
        <f t="shared" si="246"/>
        <v>0</v>
      </c>
      <c r="JF611" t="str">
        <f t="shared" ca="1" si="247"/>
        <v/>
      </c>
      <c r="JG611" t="str">
        <f t="shared" ca="1" si="248"/>
        <v/>
      </c>
      <c r="JH611" t="str">
        <f t="shared" ca="1" si="249"/>
        <v/>
      </c>
      <c r="JI611" t="str">
        <f t="shared" ca="1" si="250"/>
        <v/>
      </c>
    </row>
    <row r="612" spans="264:269" x14ac:dyDescent="0.2">
      <c r="JD612">
        <f t="shared" si="245"/>
        <v>0</v>
      </c>
      <c r="JE612">
        <f t="shared" si="246"/>
        <v>0</v>
      </c>
      <c r="JF612" t="str">
        <f t="shared" ca="1" si="247"/>
        <v/>
      </c>
      <c r="JG612" t="str">
        <f t="shared" ca="1" si="248"/>
        <v/>
      </c>
      <c r="JH612" t="str">
        <f t="shared" ca="1" si="249"/>
        <v/>
      </c>
      <c r="JI612" t="str">
        <f t="shared" ca="1" si="250"/>
        <v/>
      </c>
    </row>
    <row r="613" spans="264:269" x14ac:dyDescent="0.2">
      <c r="JD613">
        <f t="shared" si="245"/>
        <v>0</v>
      </c>
      <c r="JE613">
        <f t="shared" si="246"/>
        <v>0</v>
      </c>
      <c r="JF613" t="str">
        <f t="shared" ca="1" si="247"/>
        <v/>
      </c>
      <c r="JG613" t="str">
        <f t="shared" ca="1" si="248"/>
        <v/>
      </c>
      <c r="JH613" t="str">
        <f t="shared" ca="1" si="249"/>
        <v/>
      </c>
      <c r="JI613" t="str">
        <f t="shared" ca="1" si="250"/>
        <v/>
      </c>
    </row>
    <row r="614" spans="264:269" x14ac:dyDescent="0.2">
      <c r="JD614">
        <f t="shared" si="245"/>
        <v>0</v>
      </c>
      <c r="JE614">
        <f t="shared" si="246"/>
        <v>0</v>
      </c>
      <c r="JF614" t="str">
        <f t="shared" ca="1" si="247"/>
        <v/>
      </c>
      <c r="JG614" t="str">
        <f t="shared" ca="1" si="248"/>
        <v/>
      </c>
      <c r="JH614" t="str">
        <f t="shared" ca="1" si="249"/>
        <v/>
      </c>
      <c r="JI614" t="str">
        <f t="shared" ca="1" si="250"/>
        <v/>
      </c>
    </row>
    <row r="615" spans="264:269" x14ac:dyDescent="0.2">
      <c r="JD615">
        <f t="shared" si="245"/>
        <v>0</v>
      </c>
      <c r="JE615">
        <f t="shared" si="246"/>
        <v>0</v>
      </c>
      <c r="JF615" t="str">
        <f t="shared" ca="1" si="247"/>
        <v/>
      </c>
      <c r="JG615" t="str">
        <f t="shared" ca="1" si="248"/>
        <v/>
      </c>
      <c r="JH615" t="str">
        <f t="shared" ca="1" si="249"/>
        <v/>
      </c>
      <c r="JI615" t="str">
        <f t="shared" ca="1" si="250"/>
        <v/>
      </c>
    </row>
    <row r="616" spans="264:269" x14ac:dyDescent="0.2">
      <c r="JD616">
        <f t="shared" si="245"/>
        <v>0</v>
      </c>
      <c r="JE616">
        <f t="shared" si="246"/>
        <v>0</v>
      </c>
      <c r="JF616" t="str">
        <f t="shared" ca="1" si="247"/>
        <v/>
      </c>
      <c r="JG616" t="str">
        <f t="shared" ca="1" si="248"/>
        <v/>
      </c>
      <c r="JH616" t="str">
        <f t="shared" ca="1" si="249"/>
        <v/>
      </c>
      <c r="JI616" t="str">
        <f t="shared" ca="1" si="250"/>
        <v/>
      </c>
    </row>
    <row r="617" spans="264:269" x14ac:dyDescent="0.2">
      <c r="JD617">
        <f t="shared" si="245"/>
        <v>0</v>
      </c>
      <c r="JE617">
        <f t="shared" si="246"/>
        <v>0</v>
      </c>
      <c r="JF617" t="str">
        <f t="shared" ca="1" si="247"/>
        <v/>
      </c>
      <c r="JG617" t="str">
        <f t="shared" ca="1" si="248"/>
        <v/>
      </c>
      <c r="JH617" t="str">
        <f t="shared" ca="1" si="249"/>
        <v/>
      </c>
      <c r="JI617" t="str">
        <f t="shared" ca="1" si="250"/>
        <v/>
      </c>
    </row>
    <row r="618" spans="264:269" x14ac:dyDescent="0.2">
      <c r="JD618">
        <f t="shared" si="245"/>
        <v>0</v>
      </c>
      <c r="JE618">
        <f t="shared" si="246"/>
        <v>0</v>
      </c>
      <c r="JF618" t="str">
        <f t="shared" ca="1" si="247"/>
        <v/>
      </c>
      <c r="JG618" t="str">
        <f t="shared" ca="1" si="248"/>
        <v/>
      </c>
      <c r="JH618" t="str">
        <f t="shared" ca="1" si="249"/>
        <v/>
      </c>
      <c r="JI618" t="str">
        <f t="shared" ca="1" si="250"/>
        <v/>
      </c>
    </row>
    <row r="619" spans="264:269" x14ac:dyDescent="0.2">
      <c r="JD619">
        <f t="shared" si="245"/>
        <v>0</v>
      </c>
      <c r="JE619">
        <f t="shared" si="246"/>
        <v>0</v>
      </c>
      <c r="JF619" t="str">
        <f t="shared" ca="1" si="247"/>
        <v/>
      </c>
      <c r="JG619" t="str">
        <f t="shared" ca="1" si="248"/>
        <v/>
      </c>
      <c r="JH619" t="str">
        <f t="shared" ca="1" si="249"/>
        <v/>
      </c>
      <c r="JI619" t="str">
        <f t="shared" ca="1" si="250"/>
        <v/>
      </c>
    </row>
    <row r="620" spans="264:269" x14ac:dyDescent="0.2">
      <c r="JD620">
        <f t="shared" si="245"/>
        <v>0</v>
      </c>
      <c r="JE620">
        <f t="shared" si="246"/>
        <v>0</v>
      </c>
      <c r="JF620" t="str">
        <f t="shared" ca="1" si="247"/>
        <v/>
      </c>
      <c r="JG620" t="str">
        <f t="shared" ca="1" si="248"/>
        <v/>
      </c>
      <c r="JH620" t="str">
        <f t="shared" ca="1" si="249"/>
        <v/>
      </c>
      <c r="JI620" t="str">
        <f t="shared" ca="1" si="250"/>
        <v/>
      </c>
    </row>
    <row r="621" spans="264:269" x14ac:dyDescent="0.2">
      <c r="JD621">
        <f t="shared" si="245"/>
        <v>0</v>
      </c>
      <c r="JE621">
        <f t="shared" si="246"/>
        <v>0</v>
      </c>
      <c r="JF621" t="str">
        <f t="shared" ca="1" si="247"/>
        <v/>
      </c>
      <c r="JG621" t="str">
        <f t="shared" ca="1" si="248"/>
        <v/>
      </c>
      <c r="JH621" t="str">
        <f t="shared" ca="1" si="249"/>
        <v/>
      </c>
      <c r="JI621" t="str">
        <f t="shared" ca="1" si="250"/>
        <v/>
      </c>
    </row>
    <row r="622" spans="264:269" x14ac:dyDescent="0.2">
      <c r="JD622">
        <f t="shared" si="245"/>
        <v>0</v>
      </c>
      <c r="JE622">
        <f t="shared" si="246"/>
        <v>0</v>
      </c>
      <c r="JF622" t="str">
        <f t="shared" ca="1" si="247"/>
        <v/>
      </c>
      <c r="JG622" t="str">
        <f t="shared" ca="1" si="248"/>
        <v/>
      </c>
      <c r="JH622" t="str">
        <f t="shared" ca="1" si="249"/>
        <v/>
      </c>
      <c r="JI622" t="str">
        <f t="shared" ca="1" si="250"/>
        <v/>
      </c>
    </row>
    <row r="623" spans="264:269" x14ac:dyDescent="0.2">
      <c r="JD623">
        <f t="shared" si="245"/>
        <v>0</v>
      </c>
      <c r="JE623">
        <f t="shared" si="246"/>
        <v>0</v>
      </c>
      <c r="JF623" t="str">
        <f t="shared" ca="1" si="247"/>
        <v/>
      </c>
      <c r="JG623" t="str">
        <f t="shared" ca="1" si="248"/>
        <v/>
      </c>
      <c r="JH623" t="str">
        <f t="shared" ca="1" si="249"/>
        <v/>
      </c>
      <c r="JI623" t="str">
        <f t="shared" ca="1" si="250"/>
        <v/>
      </c>
    </row>
    <row r="624" spans="264:269" x14ac:dyDescent="0.2">
      <c r="JD624">
        <f t="shared" si="245"/>
        <v>0</v>
      </c>
      <c r="JE624">
        <f t="shared" si="246"/>
        <v>0</v>
      </c>
      <c r="JF624" t="str">
        <f t="shared" ca="1" si="247"/>
        <v/>
      </c>
      <c r="JG624" t="str">
        <f t="shared" ca="1" si="248"/>
        <v/>
      </c>
      <c r="JH624" t="str">
        <f t="shared" ca="1" si="249"/>
        <v/>
      </c>
      <c r="JI624" t="str">
        <f t="shared" ca="1" si="250"/>
        <v/>
      </c>
    </row>
    <row r="625" spans="264:269" x14ac:dyDescent="0.2">
      <c r="JD625">
        <f t="shared" si="245"/>
        <v>0</v>
      </c>
      <c r="JE625">
        <f t="shared" si="246"/>
        <v>0</v>
      </c>
      <c r="JF625" t="str">
        <f t="shared" ca="1" si="247"/>
        <v/>
      </c>
      <c r="JG625" t="str">
        <f t="shared" ca="1" si="248"/>
        <v/>
      </c>
      <c r="JH625" t="str">
        <f t="shared" ca="1" si="249"/>
        <v/>
      </c>
      <c r="JI625" t="str">
        <f t="shared" ca="1" si="250"/>
        <v/>
      </c>
    </row>
    <row r="626" spans="264:269" x14ac:dyDescent="0.2">
      <c r="JD626">
        <f t="shared" si="245"/>
        <v>0</v>
      </c>
      <c r="JE626">
        <f t="shared" si="246"/>
        <v>0</v>
      </c>
      <c r="JF626" t="str">
        <f t="shared" ca="1" si="247"/>
        <v/>
      </c>
      <c r="JG626" t="str">
        <f t="shared" ca="1" si="248"/>
        <v/>
      </c>
      <c r="JH626" t="str">
        <f t="shared" ca="1" si="249"/>
        <v/>
      </c>
      <c r="JI626" t="str">
        <f t="shared" ca="1" si="250"/>
        <v/>
      </c>
    </row>
    <row r="627" spans="264:269" x14ac:dyDescent="0.2">
      <c r="JD627">
        <f t="shared" si="245"/>
        <v>0</v>
      </c>
      <c r="JE627">
        <f t="shared" si="246"/>
        <v>0</v>
      </c>
      <c r="JF627" t="str">
        <f t="shared" ca="1" si="247"/>
        <v/>
      </c>
      <c r="JG627" t="str">
        <f t="shared" ca="1" si="248"/>
        <v/>
      </c>
      <c r="JH627" t="str">
        <f t="shared" ca="1" si="249"/>
        <v/>
      </c>
      <c r="JI627" t="str">
        <f t="shared" ca="1" si="250"/>
        <v/>
      </c>
    </row>
    <row r="628" spans="264:269" x14ac:dyDescent="0.2">
      <c r="JD628">
        <f t="shared" si="245"/>
        <v>0</v>
      </c>
      <c r="JE628">
        <f t="shared" si="246"/>
        <v>0</v>
      </c>
      <c r="JF628" t="str">
        <f t="shared" ca="1" si="247"/>
        <v/>
      </c>
      <c r="JG628" t="str">
        <f t="shared" ca="1" si="248"/>
        <v/>
      </c>
      <c r="JH628" t="str">
        <f t="shared" ca="1" si="249"/>
        <v/>
      </c>
      <c r="JI628" t="str">
        <f t="shared" ca="1" si="250"/>
        <v/>
      </c>
    </row>
    <row r="629" spans="264:269" x14ac:dyDescent="0.2">
      <c r="JD629">
        <f t="shared" si="245"/>
        <v>0</v>
      </c>
      <c r="JE629">
        <f t="shared" si="246"/>
        <v>0</v>
      </c>
      <c r="JF629" t="str">
        <f t="shared" ca="1" si="247"/>
        <v/>
      </c>
      <c r="JG629" t="str">
        <f t="shared" ca="1" si="248"/>
        <v/>
      </c>
      <c r="JH629" t="str">
        <f t="shared" ca="1" si="249"/>
        <v/>
      </c>
      <c r="JI629" t="str">
        <f t="shared" ca="1" si="250"/>
        <v/>
      </c>
    </row>
    <row r="630" spans="264:269" x14ac:dyDescent="0.2">
      <c r="JD630">
        <f t="shared" si="245"/>
        <v>0</v>
      </c>
      <c r="JE630">
        <f t="shared" si="246"/>
        <v>0</v>
      </c>
      <c r="JF630" t="str">
        <f t="shared" ca="1" si="247"/>
        <v/>
      </c>
      <c r="JG630" t="str">
        <f t="shared" ca="1" si="248"/>
        <v/>
      </c>
      <c r="JH630" t="str">
        <f t="shared" ca="1" si="249"/>
        <v/>
      </c>
      <c r="JI630" t="str">
        <f t="shared" ca="1" si="250"/>
        <v/>
      </c>
    </row>
    <row r="631" spans="264:269" x14ac:dyDescent="0.2">
      <c r="JD631">
        <f t="shared" si="245"/>
        <v>0</v>
      </c>
      <c r="JE631">
        <f t="shared" si="246"/>
        <v>0</v>
      </c>
      <c r="JF631" t="str">
        <f t="shared" ca="1" si="247"/>
        <v/>
      </c>
      <c r="JG631" t="str">
        <f t="shared" ca="1" si="248"/>
        <v/>
      </c>
      <c r="JH631" t="str">
        <f t="shared" ca="1" si="249"/>
        <v/>
      </c>
      <c r="JI631" t="str">
        <f t="shared" ca="1" si="250"/>
        <v/>
      </c>
    </row>
    <row r="632" spans="264:269" x14ac:dyDescent="0.2">
      <c r="JD632">
        <f t="shared" si="245"/>
        <v>0</v>
      </c>
      <c r="JE632">
        <f t="shared" si="246"/>
        <v>0</v>
      </c>
      <c r="JF632" t="str">
        <f t="shared" ca="1" si="247"/>
        <v/>
      </c>
      <c r="JG632" t="str">
        <f t="shared" ca="1" si="248"/>
        <v/>
      </c>
      <c r="JH632" t="str">
        <f t="shared" ca="1" si="249"/>
        <v/>
      </c>
      <c r="JI632" t="str">
        <f t="shared" ca="1" si="250"/>
        <v/>
      </c>
    </row>
    <row r="633" spans="264:269" x14ac:dyDescent="0.2">
      <c r="JD633">
        <f t="shared" si="245"/>
        <v>0</v>
      </c>
      <c r="JE633">
        <f t="shared" si="246"/>
        <v>0</v>
      </c>
      <c r="JF633" t="str">
        <f t="shared" ca="1" si="247"/>
        <v/>
      </c>
      <c r="JG633" t="str">
        <f t="shared" ca="1" si="248"/>
        <v/>
      </c>
      <c r="JH633" t="str">
        <f t="shared" ca="1" si="249"/>
        <v/>
      </c>
      <c r="JI633" t="str">
        <f t="shared" ca="1" si="250"/>
        <v/>
      </c>
    </row>
    <row r="634" spans="264:269" x14ac:dyDescent="0.2">
      <c r="JD634">
        <f t="shared" si="245"/>
        <v>0</v>
      </c>
      <c r="JE634">
        <f t="shared" si="246"/>
        <v>0</v>
      </c>
      <c r="JF634" t="str">
        <f t="shared" ca="1" si="247"/>
        <v/>
      </c>
      <c r="JG634" t="str">
        <f t="shared" ca="1" si="248"/>
        <v/>
      </c>
      <c r="JH634" t="str">
        <f t="shared" ca="1" si="249"/>
        <v/>
      </c>
      <c r="JI634" t="str">
        <f t="shared" ca="1" si="250"/>
        <v/>
      </c>
    </row>
    <row r="635" spans="264:269" x14ac:dyDescent="0.2">
      <c r="JD635">
        <f t="shared" si="245"/>
        <v>0</v>
      </c>
      <c r="JE635">
        <f t="shared" si="246"/>
        <v>0</v>
      </c>
      <c r="JF635" t="str">
        <f t="shared" ca="1" si="247"/>
        <v/>
      </c>
      <c r="JG635" t="str">
        <f t="shared" ca="1" si="248"/>
        <v/>
      </c>
      <c r="JH635" t="str">
        <f t="shared" ca="1" si="249"/>
        <v/>
      </c>
      <c r="JI635" t="str">
        <f t="shared" ca="1" si="250"/>
        <v/>
      </c>
    </row>
    <row r="636" spans="264:269" x14ac:dyDescent="0.2">
      <c r="JD636">
        <f t="shared" si="245"/>
        <v>0</v>
      </c>
      <c r="JE636">
        <f t="shared" si="246"/>
        <v>0</v>
      </c>
      <c r="JF636" t="str">
        <f t="shared" ca="1" si="247"/>
        <v/>
      </c>
      <c r="JG636" t="str">
        <f t="shared" ca="1" si="248"/>
        <v/>
      </c>
      <c r="JH636" t="str">
        <f t="shared" ca="1" si="249"/>
        <v/>
      </c>
      <c r="JI636" t="str">
        <f t="shared" ca="1" si="250"/>
        <v/>
      </c>
    </row>
    <row r="637" spans="264:269" x14ac:dyDescent="0.2">
      <c r="JD637">
        <f t="shared" si="245"/>
        <v>0</v>
      </c>
      <c r="JE637">
        <f t="shared" si="246"/>
        <v>0</v>
      </c>
      <c r="JF637" t="str">
        <f t="shared" ca="1" si="247"/>
        <v/>
      </c>
      <c r="JG637" t="str">
        <f t="shared" ca="1" si="248"/>
        <v/>
      </c>
      <c r="JH637" t="str">
        <f t="shared" ca="1" si="249"/>
        <v/>
      </c>
      <c r="JI637" t="str">
        <f t="shared" ca="1" si="250"/>
        <v/>
      </c>
    </row>
    <row r="638" spans="264:269" x14ac:dyDescent="0.2">
      <c r="JD638">
        <f t="shared" si="245"/>
        <v>0</v>
      </c>
      <c r="JE638">
        <f t="shared" si="246"/>
        <v>0</v>
      </c>
      <c r="JF638" t="str">
        <f t="shared" ca="1" si="247"/>
        <v/>
      </c>
      <c r="JG638" t="str">
        <f t="shared" ca="1" si="248"/>
        <v/>
      </c>
      <c r="JH638" t="str">
        <f t="shared" ca="1" si="249"/>
        <v/>
      </c>
      <c r="JI638" t="str">
        <f t="shared" ca="1" si="250"/>
        <v/>
      </c>
    </row>
    <row r="639" spans="264:269" x14ac:dyDescent="0.2">
      <c r="JD639">
        <f t="shared" si="245"/>
        <v>0</v>
      </c>
      <c r="JE639">
        <f t="shared" si="246"/>
        <v>0</v>
      </c>
      <c r="JF639" t="str">
        <f t="shared" ca="1" si="247"/>
        <v/>
      </c>
      <c r="JG639" t="str">
        <f t="shared" ca="1" si="248"/>
        <v/>
      </c>
      <c r="JH639" t="str">
        <f t="shared" ca="1" si="249"/>
        <v/>
      </c>
      <c r="JI639" t="str">
        <f t="shared" ca="1" si="250"/>
        <v/>
      </c>
    </row>
    <row r="640" spans="264:269" x14ac:dyDescent="0.2">
      <c r="JD640">
        <f t="shared" si="245"/>
        <v>0</v>
      </c>
      <c r="JE640">
        <f t="shared" si="246"/>
        <v>0</v>
      </c>
      <c r="JF640" t="str">
        <f t="shared" ca="1" si="247"/>
        <v/>
      </c>
      <c r="JG640" t="str">
        <f t="shared" ca="1" si="248"/>
        <v/>
      </c>
      <c r="JH640" t="str">
        <f t="shared" ca="1" si="249"/>
        <v/>
      </c>
      <c r="JI640" t="str">
        <f t="shared" ca="1" si="250"/>
        <v/>
      </c>
    </row>
    <row r="641" spans="264:269" x14ac:dyDescent="0.2">
      <c r="JD641">
        <f t="shared" si="245"/>
        <v>0</v>
      </c>
      <c r="JE641">
        <f t="shared" si="246"/>
        <v>0</v>
      </c>
      <c r="JF641" t="str">
        <f t="shared" ca="1" si="247"/>
        <v/>
      </c>
      <c r="JG641" t="str">
        <f t="shared" ca="1" si="248"/>
        <v/>
      </c>
      <c r="JH641" t="str">
        <f t="shared" ca="1" si="249"/>
        <v/>
      </c>
      <c r="JI641" t="str">
        <f t="shared" ca="1" si="250"/>
        <v/>
      </c>
    </row>
    <row r="642" spans="264:269" x14ac:dyDescent="0.2">
      <c r="JD642">
        <f t="shared" si="245"/>
        <v>0</v>
      </c>
      <c r="JE642">
        <f t="shared" si="246"/>
        <v>0</v>
      </c>
      <c r="JF642" t="str">
        <f t="shared" ca="1" si="247"/>
        <v/>
      </c>
      <c r="JG642" t="str">
        <f t="shared" ca="1" si="248"/>
        <v/>
      </c>
      <c r="JH642" t="str">
        <f t="shared" ca="1" si="249"/>
        <v/>
      </c>
      <c r="JI642" t="str">
        <f t="shared" ca="1" si="250"/>
        <v/>
      </c>
    </row>
    <row r="643" spans="264:269" x14ac:dyDescent="0.2">
      <c r="JD643">
        <f t="shared" si="245"/>
        <v>0</v>
      </c>
      <c r="JE643">
        <f t="shared" si="246"/>
        <v>0</v>
      </c>
      <c r="JF643" t="str">
        <f t="shared" ca="1" si="247"/>
        <v/>
      </c>
      <c r="JG643" t="str">
        <f t="shared" ca="1" si="248"/>
        <v/>
      </c>
      <c r="JH643" t="str">
        <f t="shared" ca="1" si="249"/>
        <v/>
      </c>
      <c r="JI643" t="str">
        <f t="shared" ca="1" si="250"/>
        <v/>
      </c>
    </row>
    <row r="644" spans="264:269" x14ac:dyDescent="0.2">
      <c r="JD644">
        <f t="shared" si="245"/>
        <v>0</v>
      </c>
      <c r="JE644">
        <f t="shared" si="246"/>
        <v>0</v>
      </c>
      <c r="JF644" t="str">
        <f t="shared" ca="1" si="247"/>
        <v/>
      </c>
      <c r="JG644" t="str">
        <f t="shared" ca="1" si="248"/>
        <v/>
      </c>
      <c r="JH644" t="str">
        <f t="shared" ca="1" si="249"/>
        <v/>
      </c>
      <c r="JI644" t="str">
        <f t="shared" ca="1" si="250"/>
        <v/>
      </c>
    </row>
    <row r="645" spans="264:269" x14ac:dyDescent="0.2">
      <c r="JD645">
        <f t="shared" si="245"/>
        <v>0</v>
      </c>
      <c r="JE645">
        <f t="shared" si="246"/>
        <v>0</v>
      </c>
      <c r="JF645" t="str">
        <f t="shared" ca="1" si="247"/>
        <v/>
      </c>
      <c r="JG645" t="str">
        <f t="shared" ca="1" si="248"/>
        <v/>
      </c>
      <c r="JH645" t="str">
        <f t="shared" ca="1" si="249"/>
        <v/>
      </c>
      <c r="JI645" t="str">
        <f t="shared" ca="1" si="250"/>
        <v/>
      </c>
    </row>
    <row r="646" spans="264:269" x14ac:dyDescent="0.2">
      <c r="JD646">
        <f t="shared" si="245"/>
        <v>0</v>
      </c>
      <c r="JE646">
        <f t="shared" si="246"/>
        <v>0</v>
      </c>
      <c r="JF646" t="str">
        <f t="shared" ca="1" si="247"/>
        <v/>
      </c>
      <c r="JG646" t="str">
        <f t="shared" ca="1" si="248"/>
        <v/>
      </c>
      <c r="JH646" t="str">
        <f t="shared" ca="1" si="249"/>
        <v/>
      </c>
      <c r="JI646" t="str">
        <f t="shared" ca="1" si="250"/>
        <v/>
      </c>
    </row>
    <row r="647" spans="264:269" x14ac:dyDescent="0.2">
      <c r="JD647">
        <f t="shared" si="245"/>
        <v>0</v>
      </c>
      <c r="JE647">
        <f t="shared" si="246"/>
        <v>0</v>
      </c>
      <c r="JF647" t="str">
        <f t="shared" ca="1" si="247"/>
        <v/>
      </c>
      <c r="JG647" t="str">
        <f t="shared" ca="1" si="248"/>
        <v/>
      </c>
      <c r="JH647" t="str">
        <f t="shared" ca="1" si="249"/>
        <v/>
      </c>
      <c r="JI647" t="str">
        <f t="shared" ca="1" si="250"/>
        <v/>
      </c>
    </row>
    <row r="648" spans="264:269" x14ac:dyDescent="0.2">
      <c r="JD648">
        <f t="shared" si="245"/>
        <v>0</v>
      </c>
      <c r="JE648">
        <f t="shared" si="246"/>
        <v>0</v>
      </c>
      <c r="JF648" t="str">
        <f t="shared" ca="1" si="247"/>
        <v/>
      </c>
      <c r="JG648" t="str">
        <f t="shared" ca="1" si="248"/>
        <v/>
      </c>
      <c r="JH648" t="str">
        <f t="shared" ca="1" si="249"/>
        <v/>
      </c>
      <c r="JI648" t="str">
        <f t="shared" ca="1" si="250"/>
        <v/>
      </c>
    </row>
    <row r="649" spans="264:269" x14ac:dyDescent="0.2">
      <c r="JD649">
        <f t="shared" si="245"/>
        <v>0</v>
      </c>
      <c r="JE649">
        <f t="shared" si="246"/>
        <v>0</v>
      </c>
      <c r="JF649" t="str">
        <f t="shared" ca="1" si="247"/>
        <v/>
      </c>
      <c r="JG649" t="str">
        <f t="shared" ca="1" si="248"/>
        <v/>
      </c>
      <c r="JH649" t="str">
        <f t="shared" ca="1" si="249"/>
        <v/>
      </c>
      <c r="JI649" t="str">
        <f t="shared" ca="1" si="250"/>
        <v/>
      </c>
    </row>
    <row r="650" spans="264:269" x14ac:dyDescent="0.2">
      <c r="JD650">
        <f t="shared" si="245"/>
        <v>0</v>
      </c>
      <c r="JE650">
        <f t="shared" si="246"/>
        <v>0</v>
      </c>
      <c r="JF650" t="str">
        <f t="shared" ca="1" si="247"/>
        <v/>
      </c>
      <c r="JG650" t="str">
        <f t="shared" ca="1" si="248"/>
        <v/>
      </c>
      <c r="JH650" t="str">
        <f t="shared" ca="1" si="249"/>
        <v/>
      </c>
      <c r="JI650" t="str">
        <f t="shared" ca="1" si="250"/>
        <v/>
      </c>
    </row>
    <row r="651" spans="264:269" x14ac:dyDescent="0.2">
      <c r="JD651">
        <f t="shared" si="245"/>
        <v>0</v>
      </c>
      <c r="JE651">
        <f t="shared" si="246"/>
        <v>0</v>
      </c>
      <c r="JF651" t="str">
        <f t="shared" ca="1" si="247"/>
        <v/>
      </c>
      <c r="JG651" t="str">
        <f t="shared" ca="1" si="248"/>
        <v/>
      </c>
      <c r="JH651" t="str">
        <f t="shared" ca="1" si="249"/>
        <v/>
      </c>
      <c r="JI651" t="str">
        <f t="shared" ca="1" si="250"/>
        <v/>
      </c>
    </row>
    <row r="652" spans="264:269" x14ac:dyDescent="0.2">
      <c r="JD652">
        <f t="shared" si="245"/>
        <v>0</v>
      </c>
      <c r="JE652">
        <f t="shared" si="246"/>
        <v>0</v>
      </c>
      <c r="JF652" t="str">
        <f t="shared" ca="1" si="247"/>
        <v/>
      </c>
      <c r="JG652" t="str">
        <f t="shared" ca="1" si="248"/>
        <v/>
      </c>
      <c r="JH652" t="str">
        <f t="shared" ca="1" si="249"/>
        <v/>
      </c>
      <c r="JI652" t="str">
        <f t="shared" ca="1" si="250"/>
        <v/>
      </c>
    </row>
    <row r="653" spans="264:269" x14ac:dyDescent="0.2">
      <c r="JD653">
        <f t="shared" si="245"/>
        <v>0</v>
      </c>
      <c r="JE653">
        <f t="shared" si="246"/>
        <v>0</v>
      </c>
      <c r="JF653" t="str">
        <f t="shared" ca="1" si="247"/>
        <v/>
      </c>
      <c r="JG653" t="str">
        <f t="shared" ca="1" si="248"/>
        <v/>
      </c>
      <c r="JH653" t="str">
        <f t="shared" ca="1" si="249"/>
        <v/>
      </c>
      <c r="JI653" t="str">
        <f t="shared" ca="1" si="250"/>
        <v/>
      </c>
    </row>
    <row r="654" spans="264:269" x14ac:dyDescent="0.2">
      <c r="JD654">
        <f t="shared" si="245"/>
        <v>0</v>
      </c>
      <c r="JE654">
        <f t="shared" si="246"/>
        <v>0</v>
      </c>
      <c r="JF654" t="str">
        <f t="shared" ca="1" si="247"/>
        <v/>
      </c>
      <c r="JG654" t="str">
        <f t="shared" ca="1" si="248"/>
        <v/>
      </c>
      <c r="JH654" t="str">
        <f t="shared" ca="1" si="249"/>
        <v/>
      </c>
      <c r="JI654" t="str">
        <f t="shared" ca="1" si="250"/>
        <v/>
      </c>
    </row>
    <row r="655" spans="264:269" x14ac:dyDescent="0.2">
      <c r="JD655">
        <f t="shared" si="245"/>
        <v>0</v>
      </c>
      <c r="JE655">
        <f t="shared" si="246"/>
        <v>0</v>
      </c>
      <c r="JF655" t="str">
        <f t="shared" ca="1" si="247"/>
        <v/>
      </c>
      <c r="JG655" t="str">
        <f t="shared" ca="1" si="248"/>
        <v/>
      </c>
      <c r="JH655" t="str">
        <f t="shared" ca="1" si="249"/>
        <v/>
      </c>
      <c r="JI655" t="str">
        <f t="shared" ca="1" si="250"/>
        <v/>
      </c>
    </row>
    <row r="656" spans="264:269" x14ac:dyDescent="0.2">
      <c r="JD656">
        <f t="shared" si="245"/>
        <v>0</v>
      </c>
      <c r="JE656">
        <f t="shared" si="246"/>
        <v>0</v>
      </c>
      <c r="JF656" t="str">
        <f t="shared" ca="1" si="247"/>
        <v/>
      </c>
      <c r="JG656" t="str">
        <f t="shared" ca="1" si="248"/>
        <v/>
      </c>
      <c r="JH656" t="str">
        <f t="shared" ca="1" si="249"/>
        <v/>
      </c>
      <c r="JI656" t="str">
        <f t="shared" ca="1" si="250"/>
        <v/>
      </c>
    </row>
    <row r="657" spans="264:269" x14ac:dyDescent="0.2">
      <c r="JD657">
        <f t="shared" si="245"/>
        <v>0</v>
      </c>
      <c r="JE657">
        <f t="shared" si="246"/>
        <v>0</v>
      </c>
      <c r="JF657" t="str">
        <f t="shared" ca="1" si="247"/>
        <v/>
      </c>
      <c r="JG657" t="str">
        <f t="shared" ca="1" si="248"/>
        <v/>
      </c>
      <c r="JH657" t="str">
        <f t="shared" ca="1" si="249"/>
        <v/>
      </c>
      <c r="JI657" t="str">
        <f t="shared" ca="1" si="250"/>
        <v/>
      </c>
    </row>
    <row r="658" spans="264:269" x14ac:dyDescent="0.2">
      <c r="JD658">
        <f t="shared" si="245"/>
        <v>0</v>
      </c>
      <c r="JE658">
        <f t="shared" si="246"/>
        <v>0</v>
      </c>
      <c r="JF658" t="str">
        <f t="shared" ca="1" si="247"/>
        <v/>
      </c>
      <c r="JG658" t="str">
        <f t="shared" ca="1" si="248"/>
        <v/>
      </c>
      <c r="JH658" t="str">
        <f t="shared" ca="1" si="249"/>
        <v/>
      </c>
      <c r="JI658" t="str">
        <f t="shared" ca="1" si="250"/>
        <v/>
      </c>
    </row>
    <row r="659" spans="264:269" x14ac:dyDescent="0.2">
      <c r="JD659">
        <f t="shared" si="245"/>
        <v>0</v>
      </c>
      <c r="JE659">
        <f t="shared" si="246"/>
        <v>0</v>
      </c>
      <c r="JF659" t="str">
        <f t="shared" ca="1" si="247"/>
        <v/>
      </c>
      <c r="JG659" t="str">
        <f t="shared" ca="1" si="248"/>
        <v/>
      </c>
      <c r="JH659" t="str">
        <f t="shared" ca="1" si="249"/>
        <v/>
      </c>
      <c r="JI659" t="str">
        <f t="shared" ca="1" si="250"/>
        <v/>
      </c>
    </row>
    <row r="660" spans="264:269" x14ac:dyDescent="0.2">
      <c r="JD660">
        <f t="shared" si="245"/>
        <v>0</v>
      </c>
      <c r="JE660">
        <f t="shared" si="246"/>
        <v>0</v>
      </c>
      <c r="JF660" t="str">
        <f t="shared" ca="1" si="247"/>
        <v/>
      </c>
      <c r="JG660" t="str">
        <f t="shared" ca="1" si="248"/>
        <v/>
      </c>
      <c r="JH660" t="str">
        <f t="shared" ca="1" si="249"/>
        <v/>
      </c>
      <c r="JI660" t="str">
        <f t="shared" ca="1" si="250"/>
        <v/>
      </c>
    </row>
    <row r="661" spans="264:269" x14ac:dyDescent="0.2">
      <c r="JD661">
        <f t="shared" si="245"/>
        <v>0</v>
      </c>
      <c r="JE661">
        <f t="shared" si="246"/>
        <v>0</v>
      </c>
      <c r="JF661" t="str">
        <f t="shared" ca="1" si="247"/>
        <v/>
      </c>
      <c r="JG661" t="str">
        <f t="shared" ca="1" si="248"/>
        <v/>
      </c>
      <c r="JH661" t="str">
        <f t="shared" ca="1" si="249"/>
        <v/>
      </c>
      <c r="JI661" t="str">
        <f t="shared" ca="1" si="250"/>
        <v/>
      </c>
    </row>
    <row r="662" spans="264:269" x14ac:dyDescent="0.2">
      <c r="JD662">
        <f t="shared" si="245"/>
        <v>0</v>
      </c>
      <c r="JE662">
        <f t="shared" si="246"/>
        <v>0</v>
      </c>
      <c r="JF662" t="str">
        <f t="shared" ca="1" si="247"/>
        <v/>
      </c>
      <c r="JG662" t="str">
        <f t="shared" ca="1" si="248"/>
        <v/>
      </c>
      <c r="JH662" t="str">
        <f t="shared" ca="1" si="249"/>
        <v/>
      </c>
      <c r="JI662" t="str">
        <f t="shared" ca="1" si="250"/>
        <v/>
      </c>
    </row>
    <row r="663" spans="264:269" x14ac:dyDescent="0.2">
      <c r="JD663">
        <f t="shared" si="245"/>
        <v>0</v>
      </c>
      <c r="JE663">
        <f t="shared" si="246"/>
        <v>0</v>
      </c>
      <c r="JF663" t="str">
        <f t="shared" ca="1" si="247"/>
        <v/>
      </c>
      <c r="JG663" t="str">
        <f t="shared" ca="1" si="248"/>
        <v/>
      </c>
      <c r="JH663" t="str">
        <f t="shared" ca="1" si="249"/>
        <v/>
      </c>
      <c r="JI663" t="str">
        <f t="shared" ca="1" si="250"/>
        <v/>
      </c>
    </row>
    <row r="664" spans="264:269" x14ac:dyDescent="0.2">
      <c r="JD664">
        <f t="shared" si="245"/>
        <v>0</v>
      </c>
      <c r="JE664">
        <f t="shared" si="246"/>
        <v>0</v>
      </c>
      <c r="JF664" t="str">
        <f t="shared" ca="1" si="247"/>
        <v/>
      </c>
      <c r="JG664" t="str">
        <f t="shared" ca="1" si="248"/>
        <v/>
      </c>
      <c r="JH664" t="str">
        <f t="shared" ca="1" si="249"/>
        <v/>
      </c>
      <c r="JI664" t="str">
        <f t="shared" ca="1" si="250"/>
        <v/>
      </c>
    </row>
    <row r="665" spans="264:269" x14ac:dyDescent="0.2">
      <c r="JD665">
        <f t="shared" si="245"/>
        <v>0</v>
      </c>
      <c r="JE665">
        <f t="shared" si="246"/>
        <v>0</v>
      </c>
      <c r="JF665" t="str">
        <f t="shared" ca="1" si="247"/>
        <v/>
      </c>
      <c r="JG665" t="str">
        <f t="shared" ca="1" si="248"/>
        <v/>
      </c>
      <c r="JH665" t="str">
        <f t="shared" ca="1" si="249"/>
        <v/>
      </c>
      <c r="JI665" t="str">
        <f t="shared" ca="1" si="250"/>
        <v/>
      </c>
    </row>
    <row r="666" spans="264:269" x14ac:dyDescent="0.2">
      <c r="JD666">
        <f t="shared" si="245"/>
        <v>0</v>
      </c>
      <c r="JE666">
        <f t="shared" si="246"/>
        <v>0</v>
      </c>
      <c r="JF666" t="str">
        <f t="shared" ca="1" si="247"/>
        <v/>
      </c>
      <c r="JG666" t="str">
        <f t="shared" ca="1" si="248"/>
        <v/>
      </c>
      <c r="JH666" t="str">
        <f t="shared" ca="1" si="249"/>
        <v/>
      </c>
      <c r="JI666" t="str">
        <f t="shared" ca="1" si="250"/>
        <v/>
      </c>
    </row>
    <row r="667" spans="264:269" x14ac:dyDescent="0.2">
      <c r="JD667">
        <f t="shared" si="245"/>
        <v>0</v>
      </c>
      <c r="JE667">
        <f t="shared" si="246"/>
        <v>0</v>
      </c>
      <c r="JF667" t="str">
        <f t="shared" ca="1" si="247"/>
        <v/>
      </c>
      <c r="JG667" t="str">
        <f t="shared" ca="1" si="248"/>
        <v/>
      </c>
      <c r="JH667" t="str">
        <f t="shared" ca="1" si="249"/>
        <v/>
      </c>
      <c r="JI667" t="str">
        <f t="shared" ca="1" si="250"/>
        <v/>
      </c>
    </row>
    <row r="668" spans="264:269" x14ac:dyDescent="0.2">
      <c r="JD668">
        <f t="shared" ref="JD668:JD731" si="251">IF(JD667&lt;&gt;0,JD667-1,0)</f>
        <v>0</v>
      </c>
      <c r="JE668">
        <f t="shared" ref="JE668:JE731" si="252">IF(JD668&lt;&gt;0,JE667+1,0)</f>
        <v>0</v>
      </c>
      <c r="JF668" t="str">
        <f t="shared" ref="JF668:JF731" ca="1" si="253">IF(ScenarioType&lt;&gt;"ALL",IF(ISERROR(IF(INDIRECT("SCENARIOMETA!B"&amp;JE668)=ScenarioType,INDIRECT("SCENARIOMETA!A"&amp;JE668)," ")),"",IF(INDIRECT("SCENARIOMETA!B"&amp;JE668)=ScenarioType,INDIRECT("SCENARIOMETA!A"&amp;JE668)," ")),IF(JD668&lt;&gt;0,INDIRECT("SCENARIOMETA!A"&amp;JE668),""))</f>
        <v/>
      </c>
      <c r="JG668" t="str">
        <f t="shared" ref="JG668:JG731" ca="1" si="254">IF(ScenarioType&lt;&gt;"ALL",IF(ISERROR(IF(INDIRECT("SCENARIOMETA!B"&amp;JE668)=ScenarioType,INDIRECT("SCENARIOMETA!B"&amp;JE668)," ")),"",IF(INDIRECT("SCENARIOMETA!B"&amp;JE668)=ScenarioType,INDIRECT("SCENARIOMETA!B"&amp;JE668)," ")),IF(JD668&lt;&gt;0,INDIRECT("SCENARIOMETA!B"&amp;JE668),""))</f>
        <v/>
      </c>
      <c r="JH668" t="str">
        <f t="shared" ref="JH668:JH731" ca="1" si="255">IF(ScenarioType&lt;&gt;"ALL",IF(ISERROR(IF(INDIRECT("SCENARIOMETA!B"&amp;JE668)=ScenarioType,INDIRECT("SCENARIOMETA!H"&amp;JE668)," ")),"",IF(INDIRECT("SCENARIOMETA!B"&amp;JE668)=ScenarioType,INDIRECT("SCENARIOMETA!H"&amp;JE668)," ")+14),IF(JD668&lt;&gt;0,INDIRECT("SCENARIOMETA!H"&amp;JE668)+14,""))</f>
        <v/>
      </c>
      <c r="JI668" t="str">
        <f t="shared" ref="JI668:JI731" ca="1" si="256">IF(ScenarioType&lt;&gt;"ALL",IF(ISERROR(IF(INDIRECT("SCENARIOMETA!B"&amp;JE668)=ScenarioType,INDIRECT("SCENARIOMETA!E"&amp;JE668)," ")),"",IF(INDIRECT("SCENARIOMETA!B"&amp;JE668)=ScenarioType,INDIRECT("SCENARIOMETA!E"&amp;JE668)," ")+14),IF(JD668&lt;&gt;0,INDIRECT("SCENARIOMETA!E"&amp;JE668)+14,""))</f>
        <v/>
      </c>
    </row>
    <row r="669" spans="264:269" x14ac:dyDescent="0.2">
      <c r="JD669">
        <f t="shared" si="251"/>
        <v>0</v>
      </c>
      <c r="JE669">
        <f t="shared" si="252"/>
        <v>0</v>
      </c>
      <c r="JF669" t="str">
        <f t="shared" ca="1" si="253"/>
        <v/>
      </c>
      <c r="JG669" t="str">
        <f t="shared" ca="1" si="254"/>
        <v/>
      </c>
      <c r="JH669" t="str">
        <f t="shared" ca="1" si="255"/>
        <v/>
      </c>
      <c r="JI669" t="str">
        <f t="shared" ca="1" si="256"/>
        <v/>
      </c>
    </row>
    <row r="670" spans="264:269" x14ac:dyDescent="0.2">
      <c r="JD670">
        <f t="shared" si="251"/>
        <v>0</v>
      </c>
      <c r="JE670">
        <f t="shared" si="252"/>
        <v>0</v>
      </c>
      <c r="JF670" t="str">
        <f t="shared" ca="1" si="253"/>
        <v/>
      </c>
      <c r="JG670" t="str">
        <f t="shared" ca="1" si="254"/>
        <v/>
      </c>
      <c r="JH670" t="str">
        <f t="shared" ca="1" si="255"/>
        <v/>
      </c>
      <c r="JI670" t="str">
        <f t="shared" ca="1" si="256"/>
        <v/>
      </c>
    </row>
    <row r="671" spans="264:269" x14ac:dyDescent="0.2">
      <c r="JD671">
        <f t="shared" si="251"/>
        <v>0</v>
      </c>
      <c r="JE671">
        <f t="shared" si="252"/>
        <v>0</v>
      </c>
      <c r="JF671" t="str">
        <f t="shared" ca="1" si="253"/>
        <v/>
      </c>
      <c r="JG671" t="str">
        <f t="shared" ca="1" si="254"/>
        <v/>
      </c>
      <c r="JH671" t="str">
        <f t="shared" ca="1" si="255"/>
        <v/>
      </c>
      <c r="JI671" t="str">
        <f t="shared" ca="1" si="256"/>
        <v/>
      </c>
    </row>
    <row r="672" spans="264:269" x14ac:dyDescent="0.2">
      <c r="JD672">
        <f t="shared" si="251"/>
        <v>0</v>
      </c>
      <c r="JE672">
        <f t="shared" si="252"/>
        <v>0</v>
      </c>
      <c r="JF672" t="str">
        <f t="shared" ca="1" si="253"/>
        <v/>
      </c>
      <c r="JG672" t="str">
        <f t="shared" ca="1" si="254"/>
        <v/>
      </c>
      <c r="JH672" t="str">
        <f t="shared" ca="1" si="255"/>
        <v/>
      </c>
      <c r="JI672" t="str">
        <f t="shared" ca="1" si="256"/>
        <v/>
      </c>
    </row>
    <row r="673" spans="264:269" x14ac:dyDescent="0.2">
      <c r="JD673">
        <f t="shared" si="251"/>
        <v>0</v>
      </c>
      <c r="JE673">
        <f t="shared" si="252"/>
        <v>0</v>
      </c>
      <c r="JF673" t="str">
        <f t="shared" ca="1" si="253"/>
        <v/>
      </c>
      <c r="JG673" t="str">
        <f t="shared" ca="1" si="254"/>
        <v/>
      </c>
      <c r="JH673" t="str">
        <f t="shared" ca="1" si="255"/>
        <v/>
      </c>
      <c r="JI673" t="str">
        <f t="shared" ca="1" si="256"/>
        <v/>
      </c>
    </row>
    <row r="674" spans="264:269" x14ac:dyDescent="0.2">
      <c r="JD674">
        <f t="shared" si="251"/>
        <v>0</v>
      </c>
      <c r="JE674">
        <f t="shared" si="252"/>
        <v>0</v>
      </c>
      <c r="JF674" t="str">
        <f t="shared" ca="1" si="253"/>
        <v/>
      </c>
      <c r="JG674" t="str">
        <f t="shared" ca="1" si="254"/>
        <v/>
      </c>
      <c r="JH674" t="str">
        <f t="shared" ca="1" si="255"/>
        <v/>
      </c>
      <c r="JI674" t="str">
        <f t="shared" ca="1" si="256"/>
        <v/>
      </c>
    </row>
    <row r="675" spans="264:269" x14ac:dyDescent="0.2">
      <c r="JD675">
        <f t="shared" si="251"/>
        <v>0</v>
      </c>
      <c r="JE675">
        <f t="shared" si="252"/>
        <v>0</v>
      </c>
      <c r="JF675" t="str">
        <f t="shared" ca="1" si="253"/>
        <v/>
      </c>
      <c r="JG675" t="str">
        <f t="shared" ca="1" si="254"/>
        <v/>
      </c>
      <c r="JH675" t="str">
        <f t="shared" ca="1" si="255"/>
        <v/>
      </c>
      <c r="JI675" t="str">
        <f t="shared" ca="1" si="256"/>
        <v/>
      </c>
    </row>
    <row r="676" spans="264:269" x14ac:dyDescent="0.2">
      <c r="JD676">
        <f t="shared" si="251"/>
        <v>0</v>
      </c>
      <c r="JE676">
        <f t="shared" si="252"/>
        <v>0</v>
      </c>
      <c r="JF676" t="str">
        <f t="shared" ca="1" si="253"/>
        <v/>
      </c>
      <c r="JG676" t="str">
        <f t="shared" ca="1" si="254"/>
        <v/>
      </c>
      <c r="JH676" t="str">
        <f t="shared" ca="1" si="255"/>
        <v/>
      </c>
      <c r="JI676" t="str">
        <f t="shared" ca="1" si="256"/>
        <v/>
      </c>
    </row>
    <row r="677" spans="264:269" x14ac:dyDescent="0.2">
      <c r="JD677">
        <f t="shared" si="251"/>
        <v>0</v>
      </c>
      <c r="JE677">
        <f t="shared" si="252"/>
        <v>0</v>
      </c>
      <c r="JF677" t="str">
        <f t="shared" ca="1" si="253"/>
        <v/>
      </c>
      <c r="JG677" t="str">
        <f t="shared" ca="1" si="254"/>
        <v/>
      </c>
      <c r="JH677" t="str">
        <f t="shared" ca="1" si="255"/>
        <v/>
      </c>
      <c r="JI677" t="str">
        <f t="shared" ca="1" si="256"/>
        <v/>
      </c>
    </row>
    <row r="678" spans="264:269" x14ac:dyDescent="0.2">
      <c r="JD678">
        <f t="shared" si="251"/>
        <v>0</v>
      </c>
      <c r="JE678">
        <f t="shared" si="252"/>
        <v>0</v>
      </c>
      <c r="JF678" t="str">
        <f t="shared" ca="1" si="253"/>
        <v/>
      </c>
      <c r="JG678" t="str">
        <f t="shared" ca="1" si="254"/>
        <v/>
      </c>
      <c r="JH678" t="str">
        <f t="shared" ca="1" si="255"/>
        <v/>
      </c>
      <c r="JI678" t="str">
        <f t="shared" ca="1" si="256"/>
        <v/>
      </c>
    </row>
    <row r="679" spans="264:269" x14ac:dyDescent="0.2">
      <c r="JD679">
        <f t="shared" si="251"/>
        <v>0</v>
      </c>
      <c r="JE679">
        <f t="shared" si="252"/>
        <v>0</v>
      </c>
      <c r="JF679" t="str">
        <f t="shared" ca="1" si="253"/>
        <v/>
      </c>
      <c r="JG679" t="str">
        <f t="shared" ca="1" si="254"/>
        <v/>
      </c>
      <c r="JH679" t="str">
        <f t="shared" ca="1" si="255"/>
        <v/>
      </c>
      <c r="JI679" t="str">
        <f t="shared" ca="1" si="256"/>
        <v/>
      </c>
    </row>
    <row r="680" spans="264:269" x14ac:dyDescent="0.2">
      <c r="JD680">
        <f t="shared" si="251"/>
        <v>0</v>
      </c>
      <c r="JE680">
        <f t="shared" si="252"/>
        <v>0</v>
      </c>
      <c r="JF680" t="str">
        <f t="shared" ca="1" si="253"/>
        <v/>
      </c>
      <c r="JG680" t="str">
        <f t="shared" ca="1" si="254"/>
        <v/>
      </c>
      <c r="JH680" t="str">
        <f t="shared" ca="1" si="255"/>
        <v/>
      </c>
      <c r="JI680" t="str">
        <f t="shared" ca="1" si="256"/>
        <v/>
      </c>
    </row>
    <row r="681" spans="264:269" x14ac:dyDescent="0.2">
      <c r="JD681">
        <f t="shared" si="251"/>
        <v>0</v>
      </c>
      <c r="JE681">
        <f t="shared" si="252"/>
        <v>0</v>
      </c>
      <c r="JF681" t="str">
        <f t="shared" ca="1" si="253"/>
        <v/>
      </c>
      <c r="JG681" t="str">
        <f t="shared" ca="1" si="254"/>
        <v/>
      </c>
      <c r="JH681" t="str">
        <f t="shared" ca="1" si="255"/>
        <v/>
      </c>
      <c r="JI681" t="str">
        <f t="shared" ca="1" si="256"/>
        <v/>
      </c>
    </row>
    <row r="682" spans="264:269" x14ac:dyDescent="0.2">
      <c r="JD682">
        <f t="shared" si="251"/>
        <v>0</v>
      </c>
      <c r="JE682">
        <f t="shared" si="252"/>
        <v>0</v>
      </c>
      <c r="JF682" t="str">
        <f t="shared" ca="1" si="253"/>
        <v/>
      </c>
      <c r="JG682" t="str">
        <f t="shared" ca="1" si="254"/>
        <v/>
      </c>
      <c r="JH682" t="str">
        <f t="shared" ca="1" si="255"/>
        <v/>
      </c>
      <c r="JI682" t="str">
        <f t="shared" ca="1" si="256"/>
        <v/>
      </c>
    </row>
    <row r="683" spans="264:269" x14ac:dyDescent="0.2">
      <c r="JD683">
        <f t="shared" si="251"/>
        <v>0</v>
      </c>
      <c r="JE683">
        <f t="shared" si="252"/>
        <v>0</v>
      </c>
      <c r="JF683" t="str">
        <f t="shared" ca="1" si="253"/>
        <v/>
      </c>
      <c r="JG683" t="str">
        <f t="shared" ca="1" si="254"/>
        <v/>
      </c>
      <c r="JH683" t="str">
        <f t="shared" ca="1" si="255"/>
        <v/>
      </c>
      <c r="JI683" t="str">
        <f t="shared" ca="1" si="256"/>
        <v/>
      </c>
    </row>
    <row r="684" spans="264:269" x14ac:dyDescent="0.2">
      <c r="JD684">
        <f t="shared" si="251"/>
        <v>0</v>
      </c>
      <c r="JE684">
        <f t="shared" si="252"/>
        <v>0</v>
      </c>
      <c r="JF684" t="str">
        <f t="shared" ca="1" si="253"/>
        <v/>
      </c>
      <c r="JG684" t="str">
        <f t="shared" ca="1" si="254"/>
        <v/>
      </c>
      <c r="JH684" t="str">
        <f t="shared" ca="1" si="255"/>
        <v/>
      </c>
      <c r="JI684" t="str">
        <f t="shared" ca="1" si="256"/>
        <v/>
      </c>
    </row>
    <row r="685" spans="264:269" x14ac:dyDescent="0.2">
      <c r="JD685">
        <f t="shared" si="251"/>
        <v>0</v>
      </c>
      <c r="JE685">
        <f t="shared" si="252"/>
        <v>0</v>
      </c>
      <c r="JF685" t="str">
        <f t="shared" ca="1" si="253"/>
        <v/>
      </c>
      <c r="JG685" t="str">
        <f t="shared" ca="1" si="254"/>
        <v/>
      </c>
      <c r="JH685" t="str">
        <f t="shared" ca="1" si="255"/>
        <v/>
      </c>
      <c r="JI685" t="str">
        <f t="shared" ca="1" si="256"/>
        <v/>
      </c>
    </row>
    <row r="686" spans="264:269" x14ac:dyDescent="0.2">
      <c r="JD686">
        <f t="shared" si="251"/>
        <v>0</v>
      </c>
      <c r="JE686">
        <f t="shared" si="252"/>
        <v>0</v>
      </c>
      <c r="JF686" t="str">
        <f t="shared" ca="1" si="253"/>
        <v/>
      </c>
      <c r="JG686" t="str">
        <f t="shared" ca="1" si="254"/>
        <v/>
      </c>
      <c r="JH686" t="str">
        <f t="shared" ca="1" si="255"/>
        <v/>
      </c>
      <c r="JI686" t="str">
        <f t="shared" ca="1" si="256"/>
        <v/>
      </c>
    </row>
    <row r="687" spans="264:269" x14ac:dyDescent="0.2">
      <c r="JD687">
        <f t="shared" si="251"/>
        <v>0</v>
      </c>
      <c r="JE687">
        <f t="shared" si="252"/>
        <v>0</v>
      </c>
      <c r="JF687" t="str">
        <f t="shared" ca="1" si="253"/>
        <v/>
      </c>
      <c r="JG687" t="str">
        <f t="shared" ca="1" si="254"/>
        <v/>
      </c>
      <c r="JH687" t="str">
        <f t="shared" ca="1" si="255"/>
        <v/>
      </c>
      <c r="JI687" t="str">
        <f t="shared" ca="1" si="256"/>
        <v/>
      </c>
    </row>
    <row r="688" spans="264:269" x14ac:dyDescent="0.2">
      <c r="JD688">
        <f t="shared" si="251"/>
        <v>0</v>
      </c>
      <c r="JE688">
        <f t="shared" si="252"/>
        <v>0</v>
      </c>
      <c r="JF688" t="str">
        <f t="shared" ca="1" si="253"/>
        <v/>
      </c>
      <c r="JG688" t="str">
        <f t="shared" ca="1" si="254"/>
        <v/>
      </c>
      <c r="JH688" t="str">
        <f t="shared" ca="1" si="255"/>
        <v/>
      </c>
      <c r="JI688" t="str">
        <f t="shared" ca="1" si="256"/>
        <v/>
      </c>
    </row>
    <row r="689" spans="264:269" x14ac:dyDescent="0.2">
      <c r="JD689">
        <f t="shared" si="251"/>
        <v>0</v>
      </c>
      <c r="JE689">
        <f t="shared" si="252"/>
        <v>0</v>
      </c>
      <c r="JF689" t="str">
        <f t="shared" ca="1" si="253"/>
        <v/>
      </c>
      <c r="JG689" t="str">
        <f t="shared" ca="1" si="254"/>
        <v/>
      </c>
      <c r="JH689" t="str">
        <f t="shared" ca="1" si="255"/>
        <v/>
      </c>
      <c r="JI689" t="str">
        <f t="shared" ca="1" si="256"/>
        <v/>
      </c>
    </row>
    <row r="690" spans="264:269" x14ac:dyDescent="0.2">
      <c r="JD690">
        <f t="shared" si="251"/>
        <v>0</v>
      </c>
      <c r="JE690">
        <f t="shared" si="252"/>
        <v>0</v>
      </c>
      <c r="JF690" t="str">
        <f t="shared" ca="1" si="253"/>
        <v/>
      </c>
      <c r="JG690" t="str">
        <f t="shared" ca="1" si="254"/>
        <v/>
      </c>
      <c r="JH690" t="str">
        <f t="shared" ca="1" si="255"/>
        <v/>
      </c>
      <c r="JI690" t="str">
        <f t="shared" ca="1" si="256"/>
        <v/>
      </c>
    </row>
    <row r="691" spans="264:269" x14ac:dyDescent="0.2">
      <c r="JD691">
        <f t="shared" si="251"/>
        <v>0</v>
      </c>
      <c r="JE691">
        <f t="shared" si="252"/>
        <v>0</v>
      </c>
      <c r="JF691" t="str">
        <f t="shared" ca="1" si="253"/>
        <v/>
      </c>
      <c r="JG691" t="str">
        <f t="shared" ca="1" si="254"/>
        <v/>
      </c>
      <c r="JH691" t="str">
        <f t="shared" ca="1" si="255"/>
        <v/>
      </c>
      <c r="JI691" t="str">
        <f t="shared" ca="1" si="256"/>
        <v/>
      </c>
    </row>
    <row r="692" spans="264:269" x14ac:dyDescent="0.2">
      <c r="JD692">
        <f t="shared" si="251"/>
        <v>0</v>
      </c>
      <c r="JE692">
        <f t="shared" si="252"/>
        <v>0</v>
      </c>
      <c r="JF692" t="str">
        <f t="shared" ca="1" si="253"/>
        <v/>
      </c>
      <c r="JG692" t="str">
        <f t="shared" ca="1" si="254"/>
        <v/>
      </c>
      <c r="JH692" t="str">
        <f t="shared" ca="1" si="255"/>
        <v/>
      </c>
      <c r="JI692" t="str">
        <f t="shared" ca="1" si="256"/>
        <v/>
      </c>
    </row>
    <row r="693" spans="264:269" x14ac:dyDescent="0.2">
      <c r="JD693">
        <f t="shared" si="251"/>
        <v>0</v>
      </c>
      <c r="JE693">
        <f t="shared" si="252"/>
        <v>0</v>
      </c>
      <c r="JF693" t="str">
        <f t="shared" ca="1" si="253"/>
        <v/>
      </c>
      <c r="JG693" t="str">
        <f t="shared" ca="1" si="254"/>
        <v/>
      </c>
      <c r="JH693" t="str">
        <f t="shared" ca="1" si="255"/>
        <v/>
      </c>
      <c r="JI693" t="str">
        <f t="shared" ca="1" si="256"/>
        <v/>
      </c>
    </row>
    <row r="694" spans="264:269" x14ac:dyDescent="0.2">
      <c r="JD694">
        <f t="shared" si="251"/>
        <v>0</v>
      </c>
      <c r="JE694">
        <f t="shared" si="252"/>
        <v>0</v>
      </c>
      <c r="JF694" t="str">
        <f t="shared" ca="1" si="253"/>
        <v/>
      </c>
      <c r="JG694" t="str">
        <f t="shared" ca="1" si="254"/>
        <v/>
      </c>
      <c r="JH694" t="str">
        <f t="shared" ca="1" si="255"/>
        <v/>
      </c>
      <c r="JI694" t="str">
        <f t="shared" ca="1" si="256"/>
        <v/>
      </c>
    </row>
    <row r="695" spans="264:269" x14ac:dyDescent="0.2">
      <c r="JD695">
        <f t="shared" si="251"/>
        <v>0</v>
      </c>
      <c r="JE695">
        <f t="shared" si="252"/>
        <v>0</v>
      </c>
      <c r="JF695" t="str">
        <f t="shared" ca="1" si="253"/>
        <v/>
      </c>
      <c r="JG695" t="str">
        <f t="shared" ca="1" si="254"/>
        <v/>
      </c>
      <c r="JH695" t="str">
        <f t="shared" ca="1" si="255"/>
        <v/>
      </c>
      <c r="JI695" t="str">
        <f t="shared" ca="1" si="256"/>
        <v/>
      </c>
    </row>
    <row r="696" spans="264:269" x14ac:dyDescent="0.2">
      <c r="JD696">
        <f t="shared" si="251"/>
        <v>0</v>
      </c>
      <c r="JE696">
        <f t="shared" si="252"/>
        <v>0</v>
      </c>
      <c r="JF696" t="str">
        <f t="shared" ca="1" si="253"/>
        <v/>
      </c>
      <c r="JG696" t="str">
        <f t="shared" ca="1" si="254"/>
        <v/>
      </c>
      <c r="JH696" t="str">
        <f t="shared" ca="1" si="255"/>
        <v/>
      </c>
      <c r="JI696" t="str">
        <f t="shared" ca="1" si="256"/>
        <v/>
      </c>
    </row>
    <row r="697" spans="264:269" x14ac:dyDescent="0.2">
      <c r="JD697">
        <f t="shared" si="251"/>
        <v>0</v>
      </c>
      <c r="JE697">
        <f t="shared" si="252"/>
        <v>0</v>
      </c>
      <c r="JF697" t="str">
        <f t="shared" ca="1" si="253"/>
        <v/>
      </c>
      <c r="JG697" t="str">
        <f t="shared" ca="1" si="254"/>
        <v/>
      </c>
      <c r="JH697" t="str">
        <f t="shared" ca="1" si="255"/>
        <v/>
      </c>
      <c r="JI697" t="str">
        <f t="shared" ca="1" si="256"/>
        <v/>
      </c>
    </row>
    <row r="698" spans="264:269" x14ac:dyDescent="0.2">
      <c r="JD698">
        <f t="shared" si="251"/>
        <v>0</v>
      </c>
      <c r="JE698">
        <f t="shared" si="252"/>
        <v>0</v>
      </c>
      <c r="JF698" t="str">
        <f t="shared" ca="1" si="253"/>
        <v/>
      </c>
      <c r="JG698" t="str">
        <f t="shared" ca="1" si="254"/>
        <v/>
      </c>
      <c r="JH698" t="str">
        <f t="shared" ca="1" si="255"/>
        <v/>
      </c>
      <c r="JI698" t="str">
        <f t="shared" ca="1" si="256"/>
        <v/>
      </c>
    </row>
    <row r="699" spans="264:269" x14ac:dyDescent="0.2">
      <c r="JD699">
        <f t="shared" si="251"/>
        <v>0</v>
      </c>
      <c r="JE699">
        <f t="shared" si="252"/>
        <v>0</v>
      </c>
      <c r="JF699" t="str">
        <f t="shared" ca="1" si="253"/>
        <v/>
      </c>
      <c r="JG699" t="str">
        <f t="shared" ca="1" si="254"/>
        <v/>
      </c>
      <c r="JH699" t="str">
        <f t="shared" ca="1" si="255"/>
        <v/>
      </c>
      <c r="JI699" t="str">
        <f t="shared" ca="1" si="256"/>
        <v/>
      </c>
    </row>
    <row r="700" spans="264:269" x14ac:dyDescent="0.2">
      <c r="JD700">
        <f t="shared" si="251"/>
        <v>0</v>
      </c>
      <c r="JE700">
        <f t="shared" si="252"/>
        <v>0</v>
      </c>
      <c r="JF700" t="str">
        <f t="shared" ca="1" si="253"/>
        <v/>
      </c>
      <c r="JG700" t="str">
        <f t="shared" ca="1" si="254"/>
        <v/>
      </c>
      <c r="JH700" t="str">
        <f t="shared" ca="1" si="255"/>
        <v/>
      </c>
      <c r="JI700" t="str">
        <f t="shared" ca="1" si="256"/>
        <v/>
      </c>
    </row>
    <row r="701" spans="264:269" x14ac:dyDescent="0.2">
      <c r="JD701">
        <f t="shared" si="251"/>
        <v>0</v>
      </c>
      <c r="JE701">
        <f t="shared" si="252"/>
        <v>0</v>
      </c>
      <c r="JF701" t="str">
        <f t="shared" ca="1" si="253"/>
        <v/>
      </c>
      <c r="JG701" t="str">
        <f t="shared" ca="1" si="254"/>
        <v/>
      </c>
      <c r="JH701" t="str">
        <f t="shared" ca="1" si="255"/>
        <v/>
      </c>
      <c r="JI701" t="str">
        <f t="shared" ca="1" si="256"/>
        <v/>
      </c>
    </row>
    <row r="702" spans="264:269" x14ac:dyDescent="0.2">
      <c r="JD702">
        <f t="shared" si="251"/>
        <v>0</v>
      </c>
      <c r="JE702">
        <f t="shared" si="252"/>
        <v>0</v>
      </c>
      <c r="JF702" t="str">
        <f t="shared" ca="1" si="253"/>
        <v/>
      </c>
      <c r="JG702" t="str">
        <f t="shared" ca="1" si="254"/>
        <v/>
      </c>
      <c r="JH702" t="str">
        <f t="shared" ca="1" si="255"/>
        <v/>
      </c>
      <c r="JI702" t="str">
        <f t="shared" ca="1" si="256"/>
        <v/>
      </c>
    </row>
    <row r="703" spans="264:269" x14ac:dyDescent="0.2">
      <c r="JD703">
        <f t="shared" si="251"/>
        <v>0</v>
      </c>
      <c r="JE703">
        <f t="shared" si="252"/>
        <v>0</v>
      </c>
      <c r="JF703" t="str">
        <f t="shared" ca="1" si="253"/>
        <v/>
      </c>
      <c r="JG703" t="str">
        <f t="shared" ca="1" si="254"/>
        <v/>
      </c>
      <c r="JH703" t="str">
        <f t="shared" ca="1" si="255"/>
        <v/>
      </c>
      <c r="JI703" t="str">
        <f t="shared" ca="1" si="256"/>
        <v/>
      </c>
    </row>
    <row r="704" spans="264:269" x14ac:dyDescent="0.2">
      <c r="JD704">
        <f t="shared" si="251"/>
        <v>0</v>
      </c>
      <c r="JE704">
        <f t="shared" si="252"/>
        <v>0</v>
      </c>
      <c r="JF704" t="str">
        <f t="shared" ca="1" si="253"/>
        <v/>
      </c>
      <c r="JG704" t="str">
        <f t="shared" ca="1" si="254"/>
        <v/>
      </c>
      <c r="JH704" t="str">
        <f t="shared" ca="1" si="255"/>
        <v/>
      </c>
      <c r="JI704" t="str">
        <f t="shared" ca="1" si="256"/>
        <v/>
      </c>
    </row>
    <row r="705" spans="264:269" x14ac:dyDescent="0.2">
      <c r="JD705">
        <f t="shared" si="251"/>
        <v>0</v>
      </c>
      <c r="JE705">
        <f t="shared" si="252"/>
        <v>0</v>
      </c>
      <c r="JF705" t="str">
        <f t="shared" ca="1" si="253"/>
        <v/>
      </c>
      <c r="JG705" t="str">
        <f t="shared" ca="1" si="254"/>
        <v/>
      </c>
      <c r="JH705" t="str">
        <f t="shared" ca="1" si="255"/>
        <v/>
      </c>
      <c r="JI705" t="str">
        <f t="shared" ca="1" si="256"/>
        <v/>
      </c>
    </row>
    <row r="706" spans="264:269" x14ac:dyDescent="0.2">
      <c r="JD706">
        <f t="shared" si="251"/>
        <v>0</v>
      </c>
      <c r="JE706">
        <f t="shared" si="252"/>
        <v>0</v>
      </c>
      <c r="JF706" t="str">
        <f t="shared" ca="1" si="253"/>
        <v/>
      </c>
      <c r="JG706" t="str">
        <f t="shared" ca="1" si="254"/>
        <v/>
      </c>
      <c r="JH706" t="str">
        <f t="shared" ca="1" si="255"/>
        <v/>
      </c>
      <c r="JI706" t="str">
        <f t="shared" ca="1" si="256"/>
        <v/>
      </c>
    </row>
    <row r="707" spans="264:269" x14ac:dyDescent="0.2">
      <c r="JD707">
        <f t="shared" si="251"/>
        <v>0</v>
      </c>
      <c r="JE707">
        <f t="shared" si="252"/>
        <v>0</v>
      </c>
      <c r="JF707" t="str">
        <f t="shared" ca="1" si="253"/>
        <v/>
      </c>
      <c r="JG707" t="str">
        <f t="shared" ca="1" si="254"/>
        <v/>
      </c>
      <c r="JH707" t="str">
        <f t="shared" ca="1" si="255"/>
        <v/>
      </c>
      <c r="JI707" t="str">
        <f t="shared" ca="1" si="256"/>
        <v/>
      </c>
    </row>
    <row r="708" spans="264:269" x14ac:dyDescent="0.2">
      <c r="JD708">
        <f t="shared" si="251"/>
        <v>0</v>
      </c>
      <c r="JE708">
        <f t="shared" si="252"/>
        <v>0</v>
      </c>
      <c r="JF708" t="str">
        <f t="shared" ca="1" si="253"/>
        <v/>
      </c>
      <c r="JG708" t="str">
        <f t="shared" ca="1" si="254"/>
        <v/>
      </c>
      <c r="JH708" t="str">
        <f t="shared" ca="1" si="255"/>
        <v/>
      </c>
      <c r="JI708" t="str">
        <f t="shared" ca="1" si="256"/>
        <v/>
      </c>
    </row>
    <row r="709" spans="264:269" x14ac:dyDescent="0.2">
      <c r="JD709">
        <f t="shared" si="251"/>
        <v>0</v>
      </c>
      <c r="JE709">
        <f t="shared" si="252"/>
        <v>0</v>
      </c>
      <c r="JF709" t="str">
        <f t="shared" ca="1" si="253"/>
        <v/>
      </c>
      <c r="JG709" t="str">
        <f t="shared" ca="1" si="254"/>
        <v/>
      </c>
      <c r="JH709" t="str">
        <f t="shared" ca="1" si="255"/>
        <v/>
      </c>
      <c r="JI709" t="str">
        <f t="shared" ca="1" si="256"/>
        <v/>
      </c>
    </row>
    <row r="710" spans="264:269" x14ac:dyDescent="0.2">
      <c r="JD710">
        <f t="shared" si="251"/>
        <v>0</v>
      </c>
      <c r="JE710">
        <f t="shared" si="252"/>
        <v>0</v>
      </c>
      <c r="JF710" t="str">
        <f t="shared" ca="1" si="253"/>
        <v/>
      </c>
      <c r="JG710" t="str">
        <f t="shared" ca="1" si="254"/>
        <v/>
      </c>
      <c r="JH710" t="str">
        <f t="shared" ca="1" si="255"/>
        <v/>
      </c>
      <c r="JI710" t="str">
        <f t="shared" ca="1" si="256"/>
        <v/>
      </c>
    </row>
    <row r="711" spans="264:269" x14ac:dyDescent="0.2">
      <c r="JD711">
        <f t="shared" si="251"/>
        <v>0</v>
      </c>
      <c r="JE711">
        <f t="shared" si="252"/>
        <v>0</v>
      </c>
      <c r="JF711" t="str">
        <f t="shared" ca="1" si="253"/>
        <v/>
      </c>
      <c r="JG711" t="str">
        <f t="shared" ca="1" si="254"/>
        <v/>
      </c>
      <c r="JH711" t="str">
        <f t="shared" ca="1" si="255"/>
        <v/>
      </c>
      <c r="JI711" t="str">
        <f t="shared" ca="1" si="256"/>
        <v/>
      </c>
    </row>
    <row r="712" spans="264:269" x14ac:dyDescent="0.2">
      <c r="JD712">
        <f t="shared" si="251"/>
        <v>0</v>
      </c>
      <c r="JE712">
        <f t="shared" si="252"/>
        <v>0</v>
      </c>
      <c r="JF712" t="str">
        <f t="shared" ca="1" si="253"/>
        <v/>
      </c>
      <c r="JG712" t="str">
        <f t="shared" ca="1" si="254"/>
        <v/>
      </c>
      <c r="JH712" t="str">
        <f t="shared" ca="1" si="255"/>
        <v/>
      </c>
      <c r="JI712" t="str">
        <f t="shared" ca="1" si="256"/>
        <v/>
      </c>
    </row>
    <row r="713" spans="264:269" x14ac:dyDescent="0.2">
      <c r="JD713">
        <f t="shared" si="251"/>
        <v>0</v>
      </c>
      <c r="JE713">
        <f t="shared" si="252"/>
        <v>0</v>
      </c>
      <c r="JF713" t="str">
        <f t="shared" ca="1" si="253"/>
        <v/>
      </c>
      <c r="JG713" t="str">
        <f t="shared" ca="1" si="254"/>
        <v/>
      </c>
      <c r="JH713" t="str">
        <f t="shared" ca="1" si="255"/>
        <v/>
      </c>
      <c r="JI713" t="str">
        <f t="shared" ca="1" si="256"/>
        <v/>
      </c>
    </row>
    <row r="714" spans="264:269" x14ac:dyDescent="0.2">
      <c r="JD714">
        <f t="shared" si="251"/>
        <v>0</v>
      </c>
      <c r="JE714">
        <f t="shared" si="252"/>
        <v>0</v>
      </c>
      <c r="JF714" t="str">
        <f t="shared" ca="1" si="253"/>
        <v/>
      </c>
      <c r="JG714" t="str">
        <f t="shared" ca="1" si="254"/>
        <v/>
      </c>
      <c r="JH714" t="str">
        <f t="shared" ca="1" si="255"/>
        <v/>
      </c>
      <c r="JI714" t="str">
        <f t="shared" ca="1" si="256"/>
        <v/>
      </c>
    </row>
    <row r="715" spans="264:269" x14ac:dyDescent="0.2">
      <c r="JD715">
        <f t="shared" si="251"/>
        <v>0</v>
      </c>
      <c r="JE715">
        <f t="shared" si="252"/>
        <v>0</v>
      </c>
      <c r="JF715" t="str">
        <f t="shared" ca="1" si="253"/>
        <v/>
      </c>
      <c r="JG715" t="str">
        <f t="shared" ca="1" si="254"/>
        <v/>
      </c>
      <c r="JH715" t="str">
        <f t="shared" ca="1" si="255"/>
        <v/>
      </c>
      <c r="JI715" t="str">
        <f t="shared" ca="1" si="256"/>
        <v/>
      </c>
    </row>
    <row r="716" spans="264:269" x14ac:dyDescent="0.2">
      <c r="JD716">
        <f t="shared" si="251"/>
        <v>0</v>
      </c>
      <c r="JE716">
        <f t="shared" si="252"/>
        <v>0</v>
      </c>
      <c r="JF716" t="str">
        <f t="shared" ca="1" si="253"/>
        <v/>
      </c>
      <c r="JG716" t="str">
        <f t="shared" ca="1" si="254"/>
        <v/>
      </c>
      <c r="JH716" t="str">
        <f t="shared" ca="1" si="255"/>
        <v/>
      </c>
      <c r="JI716" t="str">
        <f t="shared" ca="1" si="256"/>
        <v/>
      </c>
    </row>
    <row r="717" spans="264:269" x14ac:dyDescent="0.2">
      <c r="JD717">
        <f t="shared" si="251"/>
        <v>0</v>
      </c>
      <c r="JE717">
        <f t="shared" si="252"/>
        <v>0</v>
      </c>
      <c r="JF717" t="str">
        <f t="shared" ca="1" si="253"/>
        <v/>
      </c>
      <c r="JG717" t="str">
        <f t="shared" ca="1" si="254"/>
        <v/>
      </c>
      <c r="JH717" t="str">
        <f t="shared" ca="1" si="255"/>
        <v/>
      </c>
      <c r="JI717" t="str">
        <f t="shared" ca="1" si="256"/>
        <v/>
      </c>
    </row>
    <row r="718" spans="264:269" x14ac:dyDescent="0.2">
      <c r="JD718">
        <f t="shared" si="251"/>
        <v>0</v>
      </c>
      <c r="JE718">
        <f t="shared" si="252"/>
        <v>0</v>
      </c>
      <c r="JF718" t="str">
        <f t="shared" ca="1" si="253"/>
        <v/>
      </c>
      <c r="JG718" t="str">
        <f t="shared" ca="1" si="254"/>
        <v/>
      </c>
      <c r="JH718" t="str">
        <f t="shared" ca="1" si="255"/>
        <v/>
      </c>
      <c r="JI718" t="str">
        <f t="shared" ca="1" si="256"/>
        <v/>
      </c>
    </row>
    <row r="719" spans="264:269" x14ac:dyDescent="0.2">
      <c r="JD719">
        <f t="shared" si="251"/>
        <v>0</v>
      </c>
      <c r="JE719">
        <f t="shared" si="252"/>
        <v>0</v>
      </c>
      <c r="JF719" t="str">
        <f t="shared" ca="1" si="253"/>
        <v/>
      </c>
      <c r="JG719" t="str">
        <f t="shared" ca="1" si="254"/>
        <v/>
      </c>
      <c r="JH719" t="str">
        <f t="shared" ca="1" si="255"/>
        <v/>
      </c>
      <c r="JI719" t="str">
        <f t="shared" ca="1" si="256"/>
        <v/>
      </c>
    </row>
    <row r="720" spans="264:269" x14ac:dyDescent="0.2">
      <c r="JD720">
        <f t="shared" si="251"/>
        <v>0</v>
      </c>
      <c r="JE720">
        <f t="shared" si="252"/>
        <v>0</v>
      </c>
      <c r="JF720" t="str">
        <f t="shared" ca="1" si="253"/>
        <v/>
      </c>
      <c r="JG720" t="str">
        <f t="shared" ca="1" si="254"/>
        <v/>
      </c>
      <c r="JH720" t="str">
        <f t="shared" ca="1" si="255"/>
        <v/>
      </c>
      <c r="JI720" t="str">
        <f t="shared" ca="1" si="256"/>
        <v/>
      </c>
    </row>
    <row r="721" spans="264:269" x14ac:dyDescent="0.2">
      <c r="JD721">
        <f t="shared" si="251"/>
        <v>0</v>
      </c>
      <c r="JE721">
        <f t="shared" si="252"/>
        <v>0</v>
      </c>
      <c r="JF721" t="str">
        <f t="shared" ca="1" si="253"/>
        <v/>
      </c>
      <c r="JG721" t="str">
        <f t="shared" ca="1" si="254"/>
        <v/>
      </c>
      <c r="JH721" t="str">
        <f t="shared" ca="1" si="255"/>
        <v/>
      </c>
      <c r="JI721" t="str">
        <f t="shared" ca="1" si="256"/>
        <v/>
      </c>
    </row>
    <row r="722" spans="264:269" x14ac:dyDescent="0.2">
      <c r="JD722">
        <f t="shared" si="251"/>
        <v>0</v>
      </c>
      <c r="JE722">
        <f t="shared" si="252"/>
        <v>0</v>
      </c>
      <c r="JF722" t="str">
        <f t="shared" ca="1" si="253"/>
        <v/>
      </c>
      <c r="JG722" t="str">
        <f t="shared" ca="1" si="254"/>
        <v/>
      </c>
      <c r="JH722" t="str">
        <f t="shared" ca="1" si="255"/>
        <v/>
      </c>
      <c r="JI722" t="str">
        <f t="shared" ca="1" si="256"/>
        <v/>
      </c>
    </row>
    <row r="723" spans="264:269" x14ac:dyDescent="0.2">
      <c r="JD723">
        <f t="shared" si="251"/>
        <v>0</v>
      </c>
      <c r="JE723">
        <f t="shared" si="252"/>
        <v>0</v>
      </c>
      <c r="JF723" t="str">
        <f t="shared" ca="1" si="253"/>
        <v/>
      </c>
      <c r="JG723" t="str">
        <f t="shared" ca="1" si="254"/>
        <v/>
      </c>
      <c r="JH723" t="str">
        <f t="shared" ca="1" si="255"/>
        <v/>
      </c>
      <c r="JI723" t="str">
        <f t="shared" ca="1" si="256"/>
        <v/>
      </c>
    </row>
    <row r="724" spans="264:269" x14ac:dyDescent="0.2">
      <c r="JD724">
        <f t="shared" si="251"/>
        <v>0</v>
      </c>
      <c r="JE724">
        <f t="shared" si="252"/>
        <v>0</v>
      </c>
      <c r="JF724" t="str">
        <f t="shared" ca="1" si="253"/>
        <v/>
      </c>
      <c r="JG724" t="str">
        <f t="shared" ca="1" si="254"/>
        <v/>
      </c>
      <c r="JH724" t="str">
        <f t="shared" ca="1" si="255"/>
        <v/>
      </c>
      <c r="JI724" t="str">
        <f t="shared" ca="1" si="256"/>
        <v/>
      </c>
    </row>
    <row r="725" spans="264:269" x14ac:dyDescent="0.2">
      <c r="JD725">
        <f t="shared" si="251"/>
        <v>0</v>
      </c>
      <c r="JE725">
        <f t="shared" si="252"/>
        <v>0</v>
      </c>
      <c r="JF725" t="str">
        <f t="shared" ca="1" si="253"/>
        <v/>
      </c>
      <c r="JG725" t="str">
        <f t="shared" ca="1" si="254"/>
        <v/>
      </c>
      <c r="JH725" t="str">
        <f t="shared" ca="1" si="255"/>
        <v/>
      </c>
      <c r="JI725" t="str">
        <f t="shared" ca="1" si="256"/>
        <v/>
      </c>
    </row>
    <row r="726" spans="264:269" x14ac:dyDescent="0.2">
      <c r="JD726">
        <f t="shared" si="251"/>
        <v>0</v>
      </c>
      <c r="JE726">
        <f t="shared" si="252"/>
        <v>0</v>
      </c>
      <c r="JF726" t="str">
        <f t="shared" ca="1" si="253"/>
        <v/>
      </c>
      <c r="JG726" t="str">
        <f t="shared" ca="1" si="254"/>
        <v/>
      </c>
      <c r="JH726" t="str">
        <f t="shared" ca="1" si="255"/>
        <v/>
      </c>
      <c r="JI726" t="str">
        <f t="shared" ca="1" si="256"/>
        <v/>
      </c>
    </row>
    <row r="727" spans="264:269" x14ac:dyDescent="0.2">
      <c r="JD727">
        <f t="shared" si="251"/>
        <v>0</v>
      </c>
      <c r="JE727">
        <f t="shared" si="252"/>
        <v>0</v>
      </c>
      <c r="JF727" t="str">
        <f t="shared" ca="1" si="253"/>
        <v/>
      </c>
      <c r="JG727" t="str">
        <f t="shared" ca="1" si="254"/>
        <v/>
      </c>
      <c r="JH727" t="str">
        <f t="shared" ca="1" si="255"/>
        <v/>
      </c>
      <c r="JI727" t="str">
        <f t="shared" ca="1" si="256"/>
        <v/>
      </c>
    </row>
    <row r="728" spans="264:269" x14ac:dyDescent="0.2">
      <c r="JD728">
        <f t="shared" si="251"/>
        <v>0</v>
      </c>
      <c r="JE728">
        <f t="shared" si="252"/>
        <v>0</v>
      </c>
      <c r="JF728" t="str">
        <f t="shared" ca="1" si="253"/>
        <v/>
      </c>
      <c r="JG728" t="str">
        <f t="shared" ca="1" si="254"/>
        <v/>
      </c>
      <c r="JH728" t="str">
        <f t="shared" ca="1" si="255"/>
        <v/>
      </c>
      <c r="JI728" t="str">
        <f t="shared" ca="1" si="256"/>
        <v/>
      </c>
    </row>
    <row r="729" spans="264:269" x14ac:dyDescent="0.2">
      <c r="JD729">
        <f t="shared" si="251"/>
        <v>0</v>
      </c>
      <c r="JE729">
        <f t="shared" si="252"/>
        <v>0</v>
      </c>
      <c r="JF729" t="str">
        <f t="shared" ca="1" si="253"/>
        <v/>
      </c>
      <c r="JG729" t="str">
        <f t="shared" ca="1" si="254"/>
        <v/>
      </c>
      <c r="JH729" t="str">
        <f t="shared" ca="1" si="255"/>
        <v/>
      </c>
      <c r="JI729" t="str">
        <f t="shared" ca="1" si="256"/>
        <v/>
      </c>
    </row>
    <row r="730" spans="264:269" x14ac:dyDescent="0.2">
      <c r="JD730">
        <f t="shared" si="251"/>
        <v>0</v>
      </c>
      <c r="JE730">
        <f t="shared" si="252"/>
        <v>0</v>
      </c>
      <c r="JF730" t="str">
        <f t="shared" ca="1" si="253"/>
        <v/>
      </c>
      <c r="JG730" t="str">
        <f t="shared" ca="1" si="254"/>
        <v/>
      </c>
      <c r="JH730" t="str">
        <f t="shared" ca="1" si="255"/>
        <v/>
      </c>
      <c r="JI730" t="str">
        <f t="shared" ca="1" si="256"/>
        <v/>
      </c>
    </row>
    <row r="731" spans="264:269" x14ac:dyDescent="0.2">
      <c r="JD731">
        <f t="shared" si="251"/>
        <v>0</v>
      </c>
      <c r="JE731">
        <f t="shared" si="252"/>
        <v>0</v>
      </c>
      <c r="JF731" t="str">
        <f t="shared" ca="1" si="253"/>
        <v/>
      </c>
      <c r="JG731" t="str">
        <f t="shared" ca="1" si="254"/>
        <v/>
      </c>
      <c r="JH731" t="str">
        <f t="shared" ca="1" si="255"/>
        <v/>
      </c>
      <c r="JI731" t="str">
        <f t="shared" ca="1" si="256"/>
        <v/>
      </c>
    </row>
    <row r="732" spans="264:269" x14ac:dyDescent="0.2">
      <c r="JD732">
        <f t="shared" ref="JD732:JD795" si="257">IF(JD731&lt;&gt;0,JD731-1,0)</f>
        <v>0</v>
      </c>
      <c r="JE732">
        <f t="shared" ref="JE732:JE795" si="258">IF(JD732&lt;&gt;0,JE731+1,0)</f>
        <v>0</v>
      </c>
      <c r="JF732" t="str">
        <f t="shared" ref="JF732:JF795" ca="1" si="259">IF(ScenarioType&lt;&gt;"ALL",IF(ISERROR(IF(INDIRECT("SCENARIOMETA!B"&amp;JE732)=ScenarioType,INDIRECT("SCENARIOMETA!A"&amp;JE732)," ")),"",IF(INDIRECT("SCENARIOMETA!B"&amp;JE732)=ScenarioType,INDIRECT("SCENARIOMETA!A"&amp;JE732)," ")),IF(JD732&lt;&gt;0,INDIRECT("SCENARIOMETA!A"&amp;JE732),""))</f>
        <v/>
      </c>
      <c r="JG732" t="str">
        <f t="shared" ref="JG732:JG795" ca="1" si="260">IF(ScenarioType&lt;&gt;"ALL",IF(ISERROR(IF(INDIRECT("SCENARIOMETA!B"&amp;JE732)=ScenarioType,INDIRECT("SCENARIOMETA!B"&amp;JE732)," ")),"",IF(INDIRECT("SCENARIOMETA!B"&amp;JE732)=ScenarioType,INDIRECT("SCENARIOMETA!B"&amp;JE732)," ")),IF(JD732&lt;&gt;0,INDIRECT("SCENARIOMETA!B"&amp;JE732),""))</f>
        <v/>
      </c>
      <c r="JH732" t="str">
        <f t="shared" ref="JH732:JH795" ca="1" si="261">IF(ScenarioType&lt;&gt;"ALL",IF(ISERROR(IF(INDIRECT("SCENARIOMETA!B"&amp;JE732)=ScenarioType,INDIRECT("SCENARIOMETA!H"&amp;JE732)," ")),"",IF(INDIRECT("SCENARIOMETA!B"&amp;JE732)=ScenarioType,INDIRECT("SCENARIOMETA!H"&amp;JE732)," ")+14),IF(JD732&lt;&gt;0,INDIRECT("SCENARIOMETA!H"&amp;JE732)+14,""))</f>
        <v/>
      </c>
      <c r="JI732" t="str">
        <f t="shared" ref="JI732:JI795" ca="1" si="262">IF(ScenarioType&lt;&gt;"ALL",IF(ISERROR(IF(INDIRECT("SCENARIOMETA!B"&amp;JE732)=ScenarioType,INDIRECT("SCENARIOMETA!E"&amp;JE732)," ")),"",IF(INDIRECT("SCENARIOMETA!B"&amp;JE732)=ScenarioType,INDIRECT("SCENARIOMETA!E"&amp;JE732)," ")+14),IF(JD732&lt;&gt;0,INDIRECT("SCENARIOMETA!E"&amp;JE732)+14,""))</f>
        <v/>
      </c>
    </row>
    <row r="733" spans="264:269" x14ac:dyDescent="0.2">
      <c r="JD733">
        <f t="shared" si="257"/>
        <v>0</v>
      </c>
      <c r="JE733">
        <f t="shared" si="258"/>
        <v>0</v>
      </c>
      <c r="JF733" t="str">
        <f t="shared" ca="1" si="259"/>
        <v/>
      </c>
      <c r="JG733" t="str">
        <f t="shared" ca="1" si="260"/>
        <v/>
      </c>
      <c r="JH733" t="str">
        <f t="shared" ca="1" si="261"/>
        <v/>
      </c>
      <c r="JI733" t="str">
        <f t="shared" ca="1" si="262"/>
        <v/>
      </c>
    </row>
    <row r="734" spans="264:269" x14ac:dyDescent="0.2">
      <c r="JD734">
        <f t="shared" si="257"/>
        <v>0</v>
      </c>
      <c r="JE734">
        <f t="shared" si="258"/>
        <v>0</v>
      </c>
      <c r="JF734" t="str">
        <f t="shared" ca="1" si="259"/>
        <v/>
      </c>
      <c r="JG734" t="str">
        <f t="shared" ca="1" si="260"/>
        <v/>
      </c>
      <c r="JH734" t="str">
        <f t="shared" ca="1" si="261"/>
        <v/>
      </c>
      <c r="JI734" t="str">
        <f t="shared" ca="1" si="262"/>
        <v/>
      </c>
    </row>
    <row r="735" spans="264:269" x14ac:dyDescent="0.2">
      <c r="JD735">
        <f t="shared" si="257"/>
        <v>0</v>
      </c>
      <c r="JE735">
        <f t="shared" si="258"/>
        <v>0</v>
      </c>
      <c r="JF735" t="str">
        <f t="shared" ca="1" si="259"/>
        <v/>
      </c>
      <c r="JG735" t="str">
        <f t="shared" ca="1" si="260"/>
        <v/>
      </c>
      <c r="JH735" t="str">
        <f t="shared" ca="1" si="261"/>
        <v/>
      </c>
      <c r="JI735" t="str">
        <f t="shared" ca="1" si="262"/>
        <v/>
      </c>
    </row>
    <row r="736" spans="264:269" x14ac:dyDescent="0.2">
      <c r="JD736">
        <f t="shared" si="257"/>
        <v>0</v>
      </c>
      <c r="JE736">
        <f t="shared" si="258"/>
        <v>0</v>
      </c>
      <c r="JF736" t="str">
        <f t="shared" ca="1" si="259"/>
        <v/>
      </c>
      <c r="JG736" t="str">
        <f t="shared" ca="1" si="260"/>
        <v/>
      </c>
      <c r="JH736" t="str">
        <f t="shared" ca="1" si="261"/>
        <v/>
      </c>
      <c r="JI736" t="str">
        <f t="shared" ca="1" si="262"/>
        <v/>
      </c>
    </row>
    <row r="737" spans="264:269" x14ac:dyDescent="0.2">
      <c r="JD737">
        <f t="shared" si="257"/>
        <v>0</v>
      </c>
      <c r="JE737">
        <f t="shared" si="258"/>
        <v>0</v>
      </c>
      <c r="JF737" t="str">
        <f t="shared" ca="1" si="259"/>
        <v/>
      </c>
      <c r="JG737" t="str">
        <f t="shared" ca="1" si="260"/>
        <v/>
      </c>
      <c r="JH737" t="str">
        <f t="shared" ca="1" si="261"/>
        <v/>
      </c>
      <c r="JI737" t="str">
        <f t="shared" ca="1" si="262"/>
        <v/>
      </c>
    </row>
    <row r="738" spans="264:269" x14ac:dyDescent="0.2">
      <c r="JD738">
        <f t="shared" si="257"/>
        <v>0</v>
      </c>
      <c r="JE738">
        <f t="shared" si="258"/>
        <v>0</v>
      </c>
      <c r="JF738" t="str">
        <f t="shared" ca="1" si="259"/>
        <v/>
      </c>
      <c r="JG738" t="str">
        <f t="shared" ca="1" si="260"/>
        <v/>
      </c>
      <c r="JH738" t="str">
        <f t="shared" ca="1" si="261"/>
        <v/>
      </c>
      <c r="JI738" t="str">
        <f t="shared" ca="1" si="262"/>
        <v/>
      </c>
    </row>
    <row r="739" spans="264:269" x14ac:dyDescent="0.2">
      <c r="JD739">
        <f t="shared" si="257"/>
        <v>0</v>
      </c>
      <c r="JE739">
        <f t="shared" si="258"/>
        <v>0</v>
      </c>
      <c r="JF739" t="str">
        <f t="shared" ca="1" si="259"/>
        <v/>
      </c>
      <c r="JG739" t="str">
        <f t="shared" ca="1" si="260"/>
        <v/>
      </c>
      <c r="JH739" t="str">
        <f t="shared" ca="1" si="261"/>
        <v/>
      </c>
      <c r="JI739" t="str">
        <f t="shared" ca="1" si="262"/>
        <v/>
      </c>
    </row>
    <row r="740" spans="264:269" x14ac:dyDescent="0.2">
      <c r="JD740">
        <f t="shared" si="257"/>
        <v>0</v>
      </c>
      <c r="JE740">
        <f t="shared" si="258"/>
        <v>0</v>
      </c>
      <c r="JF740" t="str">
        <f t="shared" ca="1" si="259"/>
        <v/>
      </c>
      <c r="JG740" t="str">
        <f t="shared" ca="1" si="260"/>
        <v/>
      </c>
      <c r="JH740" t="str">
        <f t="shared" ca="1" si="261"/>
        <v/>
      </c>
      <c r="JI740" t="str">
        <f t="shared" ca="1" si="262"/>
        <v/>
      </c>
    </row>
    <row r="741" spans="264:269" x14ac:dyDescent="0.2">
      <c r="JD741">
        <f t="shared" si="257"/>
        <v>0</v>
      </c>
      <c r="JE741">
        <f t="shared" si="258"/>
        <v>0</v>
      </c>
      <c r="JF741" t="str">
        <f t="shared" ca="1" si="259"/>
        <v/>
      </c>
      <c r="JG741" t="str">
        <f t="shared" ca="1" si="260"/>
        <v/>
      </c>
      <c r="JH741" t="str">
        <f t="shared" ca="1" si="261"/>
        <v/>
      </c>
      <c r="JI741" t="str">
        <f t="shared" ca="1" si="262"/>
        <v/>
      </c>
    </row>
    <row r="742" spans="264:269" x14ac:dyDescent="0.2">
      <c r="JD742">
        <f t="shared" si="257"/>
        <v>0</v>
      </c>
      <c r="JE742">
        <f t="shared" si="258"/>
        <v>0</v>
      </c>
      <c r="JF742" t="str">
        <f t="shared" ca="1" si="259"/>
        <v/>
      </c>
      <c r="JG742" t="str">
        <f t="shared" ca="1" si="260"/>
        <v/>
      </c>
      <c r="JH742" t="str">
        <f t="shared" ca="1" si="261"/>
        <v/>
      </c>
      <c r="JI742" t="str">
        <f t="shared" ca="1" si="262"/>
        <v/>
      </c>
    </row>
    <row r="743" spans="264:269" x14ac:dyDescent="0.2">
      <c r="JD743">
        <f t="shared" si="257"/>
        <v>0</v>
      </c>
      <c r="JE743">
        <f t="shared" si="258"/>
        <v>0</v>
      </c>
      <c r="JF743" t="str">
        <f t="shared" ca="1" si="259"/>
        <v/>
      </c>
      <c r="JG743" t="str">
        <f t="shared" ca="1" si="260"/>
        <v/>
      </c>
      <c r="JH743" t="str">
        <f t="shared" ca="1" si="261"/>
        <v/>
      </c>
      <c r="JI743" t="str">
        <f t="shared" ca="1" si="262"/>
        <v/>
      </c>
    </row>
    <row r="744" spans="264:269" x14ac:dyDescent="0.2">
      <c r="JD744">
        <f t="shared" si="257"/>
        <v>0</v>
      </c>
      <c r="JE744">
        <f t="shared" si="258"/>
        <v>0</v>
      </c>
      <c r="JF744" t="str">
        <f t="shared" ca="1" si="259"/>
        <v/>
      </c>
      <c r="JG744" t="str">
        <f t="shared" ca="1" si="260"/>
        <v/>
      </c>
      <c r="JH744" t="str">
        <f t="shared" ca="1" si="261"/>
        <v/>
      </c>
      <c r="JI744" t="str">
        <f t="shared" ca="1" si="262"/>
        <v/>
      </c>
    </row>
    <row r="745" spans="264:269" x14ac:dyDescent="0.2">
      <c r="JD745">
        <f t="shared" si="257"/>
        <v>0</v>
      </c>
      <c r="JE745">
        <f t="shared" si="258"/>
        <v>0</v>
      </c>
      <c r="JF745" t="str">
        <f t="shared" ca="1" si="259"/>
        <v/>
      </c>
      <c r="JG745" t="str">
        <f t="shared" ca="1" si="260"/>
        <v/>
      </c>
      <c r="JH745" t="str">
        <f t="shared" ca="1" si="261"/>
        <v/>
      </c>
      <c r="JI745" t="str">
        <f t="shared" ca="1" si="262"/>
        <v/>
      </c>
    </row>
    <row r="746" spans="264:269" x14ac:dyDescent="0.2">
      <c r="JD746">
        <f t="shared" si="257"/>
        <v>0</v>
      </c>
      <c r="JE746">
        <f t="shared" si="258"/>
        <v>0</v>
      </c>
      <c r="JF746" t="str">
        <f t="shared" ca="1" si="259"/>
        <v/>
      </c>
      <c r="JG746" t="str">
        <f t="shared" ca="1" si="260"/>
        <v/>
      </c>
      <c r="JH746" t="str">
        <f t="shared" ca="1" si="261"/>
        <v/>
      </c>
      <c r="JI746" t="str">
        <f t="shared" ca="1" si="262"/>
        <v/>
      </c>
    </row>
    <row r="747" spans="264:269" x14ac:dyDescent="0.2">
      <c r="JD747">
        <f t="shared" si="257"/>
        <v>0</v>
      </c>
      <c r="JE747">
        <f t="shared" si="258"/>
        <v>0</v>
      </c>
      <c r="JF747" t="str">
        <f t="shared" ca="1" si="259"/>
        <v/>
      </c>
      <c r="JG747" t="str">
        <f t="shared" ca="1" si="260"/>
        <v/>
      </c>
      <c r="JH747" t="str">
        <f t="shared" ca="1" si="261"/>
        <v/>
      </c>
      <c r="JI747" t="str">
        <f t="shared" ca="1" si="262"/>
        <v/>
      </c>
    </row>
    <row r="748" spans="264:269" x14ac:dyDescent="0.2">
      <c r="JD748">
        <f t="shared" si="257"/>
        <v>0</v>
      </c>
      <c r="JE748">
        <f t="shared" si="258"/>
        <v>0</v>
      </c>
      <c r="JF748" t="str">
        <f t="shared" ca="1" si="259"/>
        <v/>
      </c>
      <c r="JG748" t="str">
        <f t="shared" ca="1" si="260"/>
        <v/>
      </c>
      <c r="JH748" t="str">
        <f t="shared" ca="1" si="261"/>
        <v/>
      </c>
      <c r="JI748" t="str">
        <f t="shared" ca="1" si="262"/>
        <v/>
      </c>
    </row>
    <row r="749" spans="264:269" x14ac:dyDescent="0.2">
      <c r="JD749">
        <f t="shared" si="257"/>
        <v>0</v>
      </c>
      <c r="JE749">
        <f t="shared" si="258"/>
        <v>0</v>
      </c>
      <c r="JF749" t="str">
        <f t="shared" ca="1" si="259"/>
        <v/>
      </c>
      <c r="JG749" t="str">
        <f t="shared" ca="1" si="260"/>
        <v/>
      </c>
      <c r="JH749" t="str">
        <f t="shared" ca="1" si="261"/>
        <v/>
      </c>
      <c r="JI749" t="str">
        <f t="shared" ca="1" si="262"/>
        <v/>
      </c>
    </row>
    <row r="750" spans="264:269" x14ac:dyDescent="0.2">
      <c r="JD750">
        <f t="shared" si="257"/>
        <v>0</v>
      </c>
      <c r="JE750">
        <f t="shared" si="258"/>
        <v>0</v>
      </c>
      <c r="JF750" t="str">
        <f t="shared" ca="1" si="259"/>
        <v/>
      </c>
      <c r="JG750" t="str">
        <f t="shared" ca="1" si="260"/>
        <v/>
      </c>
      <c r="JH750" t="str">
        <f t="shared" ca="1" si="261"/>
        <v/>
      </c>
      <c r="JI750" t="str">
        <f t="shared" ca="1" si="262"/>
        <v/>
      </c>
    </row>
    <row r="751" spans="264:269" x14ac:dyDescent="0.2">
      <c r="JD751">
        <f t="shared" si="257"/>
        <v>0</v>
      </c>
      <c r="JE751">
        <f t="shared" si="258"/>
        <v>0</v>
      </c>
      <c r="JF751" t="str">
        <f t="shared" ca="1" si="259"/>
        <v/>
      </c>
      <c r="JG751" t="str">
        <f t="shared" ca="1" si="260"/>
        <v/>
      </c>
      <c r="JH751" t="str">
        <f t="shared" ca="1" si="261"/>
        <v/>
      </c>
      <c r="JI751" t="str">
        <f t="shared" ca="1" si="262"/>
        <v/>
      </c>
    </row>
    <row r="752" spans="264:269" x14ac:dyDescent="0.2">
      <c r="JD752">
        <f t="shared" si="257"/>
        <v>0</v>
      </c>
      <c r="JE752">
        <f t="shared" si="258"/>
        <v>0</v>
      </c>
      <c r="JF752" t="str">
        <f t="shared" ca="1" si="259"/>
        <v/>
      </c>
      <c r="JG752" t="str">
        <f t="shared" ca="1" si="260"/>
        <v/>
      </c>
      <c r="JH752" t="str">
        <f t="shared" ca="1" si="261"/>
        <v/>
      </c>
      <c r="JI752" t="str">
        <f t="shared" ca="1" si="262"/>
        <v/>
      </c>
    </row>
    <row r="753" spans="264:269" x14ac:dyDescent="0.2">
      <c r="JD753">
        <f t="shared" si="257"/>
        <v>0</v>
      </c>
      <c r="JE753">
        <f t="shared" si="258"/>
        <v>0</v>
      </c>
      <c r="JF753" t="str">
        <f t="shared" ca="1" si="259"/>
        <v/>
      </c>
      <c r="JG753" t="str">
        <f t="shared" ca="1" si="260"/>
        <v/>
      </c>
      <c r="JH753" t="str">
        <f t="shared" ca="1" si="261"/>
        <v/>
      </c>
      <c r="JI753" t="str">
        <f t="shared" ca="1" si="262"/>
        <v/>
      </c>
    </row>
    <row r="754" spans="264:269" x14ac:dyDescent="0.2">
      <c r="JD754">
        <f t="shared" si="257"/>
        <v>0</v>
      </c>
      <c r="JE754">
        <f t="shared" si="258"/>
        <v>0</v>
      </c>
      <c r="JF754" t="str">
        <f t="shared" ca="1" si="259"/>
        <v/>
      </c>
      <c r="JG754" t="str">
        <f t="shared" ca="1" si="260"/>
        <v/>
      </c>
      <c r="JH754" t="str">
        <f t="shared" ca="1" si="261"/>
        <v/>
      </c>
      <c r="JI754" t="str">
        <f t="shared" ca="1" si="262"/>
        <v/>
      </c>
    </row>
    <row r="755" spans="264:269" x14ac:dyDescent="0.2">
      <c r="JD755">
        <f t="shared" si="257"/>
        <v>0</v>
      </c>
      <c r="JE755">
        <f t="shared" si="258"/>
        <v>0</v>
      </c>
      <c r="JF755" t="str">
        <f t="shared" ca="1" si="259"/>
        <v/>
      </c>
      <c r="JG755" t="str">
        <f t="shared" ca="1" si="260"/>
        <v/>
      </c>
      <c r="JH755" t="str">
        <f t="shared" ca="1" si="261"/>
        <v/>
      </c>
      <c r="JI755" t="str">
        <f t="shared" ca="1" si="262"/>
        <v/>
      </c>
    </row>
    <row r="756" spans="264:269" x14ac:dyDescent="0.2">
      <c r="JD756">
        <f t="shared" si="257"/>
        <v>0</v>
      </c>
      <c r="JE756">
        <f t="shared" si="258"/>
        <v>0</v>
      </c>
      <c r="JF756" t="str">
        <f t="shared" ca="1" si="259"/>
        <v/>
      </c>
      <c r="JG756" t="str">
        <f t="shared" ca="1" si="260"/>
        <v/>
      </c>
      <c r="JH756" t="str">
        <f t="shared" ca="1" si="261"/>
        <v/>
      </c>
      <c r="JI756" t="str">
        <f t="shared" ca="1" si="262"/>
        <v/>
      </c>
    </row>
    <row r="757" spans="264:269" x14ac:dyDescent="0.2">
      <c r="JD757">
        <f t="shared" si="257"/>
        <v>0</v>
      </c>
      <c r="JE757">
        <f t="shared" si="258"/>
        <v>0</v>
      </c>
      <c r="JF757" t="str">
        <f t="shared" ca="1" si="259"/>
        <v/>
      </c>
      <c r="JG757" t="str">
        <f t="shared" ca="1" si="260"/>
        <v/>
      </c>
      <c r="JH757" t="str">
        <f t="shared" ca="1" si="261"/>
        <v/>
      </c>
      <c r="JI757" t="str">
        <f t="shared" ca="1" si="262"/>
        <v/>
      </c>
    </row>
    <row r="758" spans="264:269" x14ac:dyDescent="0.2">
      <c r="JD758">
        <f t="shared" si="257"/>
        <v>0</v>
      </c>
      <c r="JE758">
        <f t="shared" si="258"/>
        <v>0</v>
      </c>
      <c r="JF758" t="str">
        <f t="shared" ca="1" si="259"/>
        <v/>
      </c>
      <c r="JG758" t="str">
        <f t="shared" ca="1" si="260"/>
        <v/>
      </c>
      <c r="JH758" t="str">
        <f t="shared" ca="1" si="261"/>
        <v/>
      </c>
      <c r="JI758" t="str">
        <f t="shared" ca="1" si="262"/>
        <v/>
      </c>
    </row>
    <row r="759" spans="264:269" x14ac:dyDescent="0.2">
      <c r="JD759">
        <f t="shared" si="257"/>
        <v>0</v>
      </c>
      <c r="JE759">
        <f t="shared" si="258"/>
        <v>0</v>
      </c>
      <c r="JF759" t="str">
        <f t="shared" ca="1" si="259"/>
        <v/>
      </c>
      <c r="JG759" t="str">
        <f t="shared" ca="1" si="260"/>
        <v/>
      </c>
      <c r="JH759" t="str">
        <f t="shared" ca="1" si="261"/>
        <v/>
      </c>
      <c r="JI759" t="str">
        <f t="shared" ca="1" si="262"/>
        <v/>
      </c>
    </row>
    <row r="760" spans="264:269" x14ac:dyDescent="0.2">
      <c r="JD760">
        <f t="shared" si="257"/>
        <v>0</v>
      </c>
      <c r="JE760">
        <f t="shared" si="258"/>
        <v>0</v>
      </c>
      <c r="JF760" t="str">
        <f t="shared" ca="1" si="259"/>
        <v/>
      </c>
      <c r="JG760" t="str">
        <f t="shared" ca="1" si="260"/>
        <v/>
      </c>
      <c r="JH760" t="str">
        <f t="shared" ca="1" si="261"/>
        <v/>
      </c>
      <c r="JI760" t="str">
        <f t="shared" ca="1" si="262"/>
        <v/>
      </c>
    </row>
    <row r="761" spans="264:269" x14ac:dyDescent="0.2">
      <c r="JD761">
        <f t="shared" si="257"/>
        <v>0</v>
      </c>
      <c r="JE761">
        <f t="shared" si="258"/>
        <v>0</v>
      </c>
      <c r="JF761" t="str">
        <f t="shared" ca="1" si="259"/>
        <v/>
      </c>
      <c r="JG761" t="str">
        <f t="shared" ca="1" si="260"/>
        <v/>
      </c>
      <c r="JH761" t="str">
        <f t="shared" ca="1" si="261"/>
        <v/>
      </c>
      <c r="JI761" t="str">
        <f t="shared" ca="1" si="262"/>
        <v/>
      </c>
    </row>
    <row r="762" spans="264:269" x14ac:dyDescent="0.2">
      <c r="JD762">
        <f t="shared" si="257"/>
        <v>0</v>
      </c>
      <c r="JE762">
        <f t="shared" si="258"/>
        <v>0</v>
      </c>
      <c r="JF762" t="str">
        <f t="shared" ca="1" si="259"/>
        <v/>
      </c>
      <c r="JG762" t="str">
        <f t="shared" ca="1" si="260"/>
        <v/>
      </c>
      <c r="JH762" t="str">
        <f t="shared" ca="1" si="261"/>
        <v/>
      </c>
      <c r="JI762" t="str">
        <f t="shared" ca="1" si="262"/>
        <v/>
      </c>
    </row>
    <row r="763" spans="264:269" x14ac:dyDescent="0.2">
      <c r="JD763">
        <f t="shared" si="257"/>
        <v>0</v>
      </c>
      <c r="JE763">
        <f t="shared" si="258"/>
        <v>0</v>
      </c>
      <c r="JF763" t="str">
        <f t="shared" ca="1" si="259"/>
        <v/>
      </c>
      <c r="JG763" t="str">
        <f t="shared" ca="1" si="260"/>
        <v/>
      </c>
      <c r="JH763" t="str">
        <f t="shared" ca="1" si="261"/>
        <v/>
      </c>
      <c r="JI763" t="str">
        <f t="shared" ca="1" si="262"/>
        <v/>
      </c>
    </row>
    <row r="764" spans="264:269" x14ac:dyDescent="0.2">
      <c r="JD764">
        <f t="shared" si="257"/>
        <v>0</v>
      </c>
      <c r="JE764">
        <f t="shared" si="258"/>
        <v>0</v>
      </c>
      <c r="JF764" t="str">
        <f t="shared" ca="1" si="259"/>
        <v/>
      </c>
      <c r="JG764" t="str">
        <f t="shared" ca="1" si="260"/>
        <v/>
      </c>
      <c r="JH764" t="str">
        <f t="shared" ca="1" si="261"/>
        <v/>
      </c>
      <c r="JI764" t="str">
        <f t="shared" ca="1" si="262"/>
        <v/>
      </c>
    </row>
    <row r="765" spans="264:269" x14ac:dyDescent="0.2">
      <c r="JD765">
        <f t="shared" si="257"/>
        <v>0</v>
      </c>
      <c r="JE765">
        <f t="shared" si="258"/>
        <v>0</v>
      </c>
      <c r="JF765" t="str">
        <f t="shared" ca="1" si="259"/>
        <v/>
      </c>
      <c r="JG765" t="str">
        <f t="shared" ca="1" si="260"/>
        <v/>
      </c>
      <c r="JH765" t="str">
        <f t="shared" ca="1" si="261"/>
        <v/>
      </c>
      <c r="JI765" t="str">
        <f t="shared" ca="1" si="262"/>
        <v/>
      </c>
    </row>
    <row r="766" spans="264:269" x14ac:dyDescent="0.2">
      <c r="JD766">
        <f t="shared" si="257"/>
        <v>0</v>
      </c>
      <c r="JE766">
        <f t="shared" si="258"/>
        <v>0</v>
      </c>
      <c r="JF766" t="str">
        <f t="shared" ca="1" si="259"/>
        <v/>
      </c>
      <c r="JG766" t="str">
        <f t="shared" ca="1" si="260"/>
        <v/>
      </c>
      <c r="JH766" t="str">
        <f t="shared" ca="1" si="261"/>
        <v/>
      </c>
      <c r="JI766" t="str">
        <f t="shared" ca="1" si="262"/>
        <v/>
      </c>
    </row>
    <row r="767" spans="264:269" x14ac:dyDescent="0.2">
      <c r="JD767">
        <f t="shared" si="257"/>
        <v>0</v>
      </c>
      <c r="JE767">
        <f t="shared" si="258"/>
        <v>0</v>
      </c>
      <c r="JF767" t="str">
        <f t="shared" ca="1" si="259"/>
        <v/>
      </c>
      <c r="JG767" t="str">
        <f t="shared" ca="1" si="260"/>
        <v/>
      </c>
      <c r="JH767" t="str">
        <f t="shared" ca="1" si="261"/>
        <v/>
      </c>
      <c r="JI767" t="str">
        <f t="shared" ca="1" si="262"/>
        <v/>
      </c>
    </row>
    <row r="768" spans="264:269" x14ac:dyDescent="0.2">
      <c r="JD768">
        <f t="shared" si="257"/>
        <v>0</v>
      </c>
      <c r="JE768">
        <f t="shared" si="258"/>
        <v>0</v>
      </c>
      <c r="JF768" t="str">
        <f t="shared" ca="1" si="259"/>
        <v/>
      </c>
      <c r="JG768" t="str">
        <f t="shared" ca="1" si="260"/>
        <v/>
      </c>
      <c r="JH768" t="str">
        <f t="shared" ca="1" si="261"/>
        <v/>
      </c>
      <c r="JI768" t="str">
        <f t="shared" ca="1" si="262"/>
        <v/>
      </c>
    </row>
    <row r="769" spans="264:269" x14ac:dyDescent="0.2">
      <c r="JD769">
        <f t="shared" si="257"/>
        <v>0</v>
      </c>
      <c r="JE769">
        <f t="shared" si="258"/>
        <v>0</v>
      </c>
      <c r="JF769" t="str">
        <f t="shared" ca="1" si="259"/>
        <v/>
      </c>
      <c r="JG769" t="str">
        <f t="shared" ca="1" si="260"/>
        <v/>
      </c>
      <c r="JH769" t="str">
        <f t="shared" ca="1" si="261"/>
        <v/>
      </c>
      <c r="JI769" t="str">
        <f t="shared" ca="1" si="262"/>
        <v/>
      </c>
    </row>
    <row r="770" spans="264:269" x14ac:dyDescent="0.2">
      <c r="JD770">
        <f t="shared" si="257"/>
        <v>0</v>
      </c>
      <c r="JE770">
        <f t="shared" si="258"/>
        <v>0</v>
      </c>
      <c r="JF770" t="str">
        <f t="shared" ca="1" si="259"/>
        <v/>
      </c>
      <c r="JG770" t="str">
        <f t="shared" ca="1" si="260"/>
        <v/>
      </c>
      <c r="JH770" t="str">
        <f t="shared" ca="1" si="261"/>
        <v/>
      </c>
      <c r="JI770" t="str">
        <f t="shared" ca="1" si="262"/>
        <v/>
      </c>
    </row>
    <row r="771" spans="264:269" x14ac:dyDescent="0.2">
      <c r="JD771">
        <f t="shared" si="257"/>
        <v>0</v>
      </c>
      <c r="JE771">
        <f t="shared" si="258"/>
        <v>0</v>
      </c>
      <c r="JF771" t="str">
        <f t="shared" ca="1" si="259"/>
        <v/>
      </c>
      <c r="JG771" t="str">
        <f t="shared" ca="1" si="260"/>
        <v/>
      </c>
      <c r="JH771" t="str">
        <f t="shared" ca="1" si="261"/>
        <v/>
      </c>
      <c r="JI771" t="str">
        <f t="shared" ca="1" si="262"/>
        <v/>
      </c>
    </row>
    <row r="772" spans="264:269" x14ac:dyDescent="0.2">
      <c r="JD772">
        <f t="shared" si="257"/>
        <v>0</v>
      </c>
      <c r="JE772">
        <f t="shared" si="258"/>
        <v>0</v>
      </c>
      <c r="JF772" t="str">
        <f t="shared" ca="1" si="259"/>
        <v/>
      </c>
      <c r="JG772" t="str">
        <f t="shared" ca="1" si="260"/>
        <v/>
      </c>
      <c r="JH772" t="str">
        <f t="shared" ca="1" si="261"/>
        <v/>
      </c>
      <c r="JI772" t="str">
        <f t="shared" ca="1" si="262"/>
        <v/>
      </c>
    </row>
    <row r="773" spans="264:269" x14ac:dyDescent="0.2">
      <c r="JD773">
        <f t="shared" si="257"/>
        <v>0</v>
      </c>
      <c r="JE773">
        <f t="shared" si="258"/>
        <v>0</v>
      </c>
      <c r="JF773" t="str">
        <f t="shared" ca="1" si="259"/>
        <v/>
      </c>
      <c r="JG773" t="str">
        <f t="shared" ca="1" si="260"/>
        <v/>
      </c>
      <c r="JH773" t="str">
        <f t="shared" ca="1" si="261"/>
        <v/>
      </c>
      <c r="JI773" t="str">
        <f t="shared" ca="1" si="262"/>
        <v/>
      </c>
    </row>
    <row r="774" spans="264:269" x14ac:dyDescent="0.2">
      <c r="JD774">
        <f t="shared" si="257"/>
        <v>0</v>
      </c>
      <c r="JE774">
        <f t="shared" si="258"/>
        <v>0</v>
      </c>
      <c r="JF774" t="str">
        <f t="shared" ca="1" si="259"/>
        <v/>
      </c>
      <c r="JG774" t="str">
        <f t="shared" ca="1" si="260"/>
        <v/>
      </c>
      <c r="JH774" t="str">
        <f t="shared" ca="1" si="261"/>
        <v/>
      </c>
      <c r="JI774" t="str">
        <f t="shared" ca="1" si="262"/>
        <v/>
      </c>
    </row>
    <row r="775" spans="264:269" x14ac:dyDescent="0.2">
      <c r="JD775">
        <f t="shared" si="257"/>
        <v>0</v>
      </c>
      <c r="JE775">
        <f t="shared" si="258"/>
        <v>0</v>
      </c>
      <c r="JF775" t="str">
        <f t="shared" ca="1" si="259"/>
        <v/>
      </c>
      <c r="JG775" t="str">
        <f t="shared" ca="1" si="260"/>
        <v/>
      </c>
      <c r="JH775" t="str">
        <f t="shared" ca="1" si="261"/>
        <v/>
      </c>
      <c r="JI775" t="str">
        <f t="shared" ca="1" si="262"/>
        <v/>
      </c>
    </row>
    <row r="776" spans="264:269" x14ac:dyDescent="0.2">
      <c r="JD776">
        <f t="shared" si="257"/>
        <v>0</v>
      </c>
      <c r="JE776">
        <f t="shared" si="258"/>
        <v>0</v>
      </c>
      <c r="JF776" t="str">
        <f t="shared" ca="1" si="259"/>
        <v/>
      </c>
      <c r="JG776" t="str">
        <f t="shared" ca="1" si="260"/>
        <v/>
      </c>
      <c r="JH776" t="str">
        <f t="shared" ca="1" si="261"/>
        <v/>
      </c>
      <c r="JI776" t="str">
        <f t="shared" ca="1" si="262"/>
        <v/>
      </c>
    </row>
    <row r="777" spans="264:269" x14ac:dyDescent="0.2">
      <c r="JD777">
        <f t="shared" si="257"/>
        <v>0</v>
      </c>
      <c r="JE777">
        <f t="shared" si="258"/>
        <v>0</v>
      </c>
      <c r="JF777" t="str">
        <f t="shared" ca="1" si="259"/>
        <v/>
      </c>
      <c r="JG777" t="str">
        <f t="shared" ca="1" si="260"/>
        <v/>
      </c>
      <c r="JH777" t="str">
        <f t="shared" ca="1" si="261"/>
        <v/>
      </c>
      <c r="JI777" t="str">
        <f t="shared" ca="1" si="262"/>
        <v/>
      </c>
    </row>
    <row r="778" spans="264:269" x14ac:dyDescent="0.2">
      <c r="JD778">
        <f t="shared" si="257"/>
        <v>0</v>
      </c>
      <c r="JE778">
        <f t="shared" si="258"/>
        <v>0</v>
      </c>
      <c r="JF778" t="str">
        <f t="shared" ca="1" si="259"/>
        <v/>
      </c>
      <c r="JG778" t="str">
        <f t="shared" ca="1" si="260"/>
        <v/>
      </c>
      <c r="JH778" t="str">
        <f t="shared" ca="1" si="261"/>
        <v/>
      </c>
      <c r="JI778" t="str">
        <f t="shared" ca="1" si="262"/>
        <v/>
      </c>
    </row>
    <row r="779" spans="264:269" x14ac:dyDescent="0.2">
      <c r="JD779">
        <f t="shared" si="257"/>
        <v>0</v>
      </c>
      <c r="JE779">
        <f t="shared" si="258"/>
        <v>0</v>
      </c>
      <c r="JF779" t="str">
        <f t="shared" ca="1" si="259"/>
        <v/>
      </c>
      <c r="JG779" t="str">
        <f t="shared" ca="1" si="260"/>
        <v/>
      </c>
      <c r="JH779" t="str">
        <f t="shared" ca="1" si="261"/>
        <v/>
      </c>
      <c r="JI779" t="str">
        <f t="shared" ca="1" si="262"/>
        <v/>
      </c>
    </row>
    <row r="780" spans="264:269" x14ac:dyDescent="0.2">
      <c r="JD780">
        <f t="shared" si="257"/>
        <v>0</v>
      </c>
      <c r="JE780">
        <f t="shared" si="258"/>
        <v>0</v>
      </c>
      <c r="JF780" t="str">
        <f t="shared" ca="1" si="259"/>
        <v/>
      </c>
      <c r="JG780" t="str">
        <f t="shared" ca="1" si="260"/>
        <v/>
      </c>
      <c r="JH780" t="str">
        <f t="shared" ca="1" si="261"/>
        <v/>
      </c>
      <c r="JI780" t="str">
        <f t="shared" ca="1" si="262"/>
        <v/>
      </c>
    </row>
    <row r="781" spans="264:269" x14ac:dyDescent="0.2">
      <c r="JD781">
        <f t="shared" si="257"/>
        <v>0</v>
      </c>
      <c r="JE781">
        <f t="shared" si="258"/>
        <v>0</v>
      </c>
      <c r="JF781" t="str">
        <f t="shared" ca="1" si="259"/>
        <v/>
      </c>
      <c r="JG781" t="str">
        <f t="shared" ca="1" si="260"/>
        <v/>
      </c>
      <c r="JH781" t="str">
        <f t="shared" ca="1" si="261"/>
        <v/>
      </c>
      <c r="JI781" t="str">
        <f t="shared" ca="1" si="262"/>
        <v/>
      </c>
    </row>
    <row r="782" spans="264:269" x14ac:dyDescent="0.2">
      <c r="JD782">
        <f t="shared" si="257"/>
        <v>0</v>
      </c>
      <c r="JE782">
        <f t="shared" si="258"/>
        <v>0</v>
      </c>
      <c r="JF782" t="str">
        <f t="shared" ca="1" si="259"/>
        <v/>
      </c>
      <c r="JG782" t="str">
        <f t="shared" ca="1" si="260"/>
        <v/>
      </c>
      <c r="JH782" t="str">
        <f t="shared" ca="1" si="261"/>
        <v/>
      </c>
      <c r="JI782" t="str">
        <f t="shared" ca="1" si="262"/>
        <v/>
      </c>
    </row>
    <row r="783" spans="264:269" x14ac:dyDescent="0.2">
      <c r="JD783">
        <f t="shared" si="257"/>
        <v>0</v>
      </c>
      <c r="JE783">
        <f t="shared" si="258"/>
        <v>0</v>
      </c>
      <c r="JF783" t="str">
        <f t="shared" ca="1" si="259"/>
        <v/>
      </c>
      <c r="JG783" t="str">
        <f t="shared" ca="1" si="260"/>
        <v/>
      </c>
      <c r="JH783" t="str">
        <f t="shared" ca="1" si="261"/>
        <v/>
      </c>
      <c r="JI783" t="str">
        <f t="shared" ca="1" si="262"/>
        <v/>
      </c>
    </row>
    <row r="784" spans="264:269" x14ac:dyDescent="0.2">
      <c r="JD784">
        <f t="shared" si="257"/>
        <v>0</v>
      </c>
      <c r="JE784">
        <f t="shared" si="258"/>
        <v>0</v>
      </c>
      <c r="JF784" t="str">
        <f t="shared" ca="1" si="259"/>
        <v/>
      </c>
      <c r="JG784" t="str">
        <f t="shared" ca="1" si="260"/>
        <v/>
      </c>
      <c r="JH784" t="str">
        <f t="shared" ca="1" si="261"/>
        <v/>
      </c>
      <c r="JI784" t="str">
        <f t="shared" ca="1" si="262"/>
        <v/>
      </c>
    </row>
    <row r="785" spans="264:269" x14ac:dyDescent="0.2">
      <c r="JD785">
        <f t="shared" si="257"/>
        <v>0</v>
      </c>
      <c r="JE785">
        <f t="shared" si="258"/>
        <v>0</v>
      </c>
      <c r="JF785" t="str">
        <f t="shared" ca="1" si="259"/>
        <v/>
      </c>
      <c r="JG785" t="str">
        <f t="shared" ca="1" si="260"/>
        <v/>
      </c>
      <c r="JH785" t="str">
        <f t="shared" ca="1" si="261"/>
        <v/>
      </c>
      <c r="JI785" t="str">
        <f t="shared" ca="1" si="262"/>
        <v/>
      </c>
    </row>
    <row r="786" spans="264:269" x14ac:dyDescent="0.2">
      <c r="JD786">
        <f t="shared" si="257"/>
        <v>0</v>
      </c>
      <c r="JE786">
        <f t="shared" si="258"/>
        <v>0</v>
      </c>
      <c r="JF786" t="str">
        <f t="shared" ca="1" si="259"/>
        <v/>
      </c>
      <c r="JG786" t="str">
        <f t="shared" ca="1" si="260"/>
        <v/>
      </c>
      <c r="JH786" t="str">
        <f t="shared" ca="1" si="261"/>
        <v/>
      </c>
      <c r="JI786" t="str">
        <f t="shared" ca="1" si="262"/>
        <v/>
      </c>
    </row>
    <row r="787" spans="264:269" x14ac:dyDescent="0.2">
      <c r="JD787">
        <f t="shared" si="257"/>
        <v>0</v>
      </c>
      <c r="JE787">
        <f t="shared" si="258"/>
        <v>0</v>
      </c>
      <c r="JF787" t="str">
        <f t="shared" ca="1" si="259"/>
        <v/>
      </c>
      <c r="JG787" t="str">
        <f t="shared" ca="1" si="260"/>
        <v/>
      </c>
      <c r="JH787" t="str">
        <f t="shared" ca="1" si="261"/>
        <v/>
      </c>
      <c r="JI787" t="str">
        <f t="shared" ca="1" si="262"/>
        <v/>
      </c>
    </row>
    <row r="788" spans="264:269" x14ac:dyDescent="0.2">
      <c r="JD788">
        <f t="shared" si="257"/>
        <v>0</v>
      </c>
      <c r="JE788">
        <f t="shared" si="258"/>
        <v>0</v>
      </c>
      <c r="JF788" t="str">
        <f t="shared" ca="1" si="259"/>
        <v/>
      </c>
      <c r="JG788" t="str">
        <f t="shared" ca="1" si="260"/>
        <v/>
      </c>
      <c r="JH788" t="str">
        <f t="shared" ca="1" si="261"/>
        <v/>
      </c>
      <c r="JI788" t="str">
        <f t="shared" ca="1" si="262"/>
        <v/>
      </c>
    </row>
    <row r="789" spans="264:269" x14ac:dyDescent="0.2">
      <c r="JD789">
        <f t="shared" si="257"/>
        <v>0</v>
      </c>
      <c r="JE789">
        <f t="shared" si="258"/>
        <v>0</v>
      </c>
      <c r="JF789" t="str">
        <f t="shared" ca="1" si="259"/>
        <v/>
      </c>
      <c r="JG789" t="str">
        <f t="shared" ca="1" si="260"/>
        <v/>
      </c>
      <c r="JH789" t="str">
        <f t="shared" ca="1" si="261"/>
        <v/>
      </c>
      <c r="JI789" t="str">
        <f t="shared" ca="1" si="262"/>
        <v/>
      </c>
    </row>
    <row r="790" spans="264:269" x14ac:dyDescent="0.2">
      <c r="JD790">
        <f t="shared" si="257"/>
        <v>0</v>
      </c>
      <c r="JE790">
        <f t="shared" si="258"/>
        <v>0</v>
      </c>
      <c r="JF790" t="str">
        <f t="shared" ca="1" si="259"/>
        <v/>
      </c>
      <c r="JG790" t="str">
        <f t="shared" ca="1" si="260"/>
        <v/>
      </c>
      <c r="JH790" t="str">
        <f t="shared" ca="1" si="261"/>
        <v/>
      </c>
      <c r="JI790" t="str">
        <f t="shared" ca="1" si="262"/>
        <v/>
      </c>
    </row>
    <row r="791" spans="264:269" x14ac:dyDescent="0.2">
      <c r="JD791">
        <f t="shared" si="257"/>
        <v>0</v>
      </c>
      <c r="JE791">
        <f t="shared" si="258"/>
        <v>0</v>
      </c>
      <c r="JF791" t="str">
        <f t="shared" ca="1" si="259"/>
        <v/>
      </c>
      <c r="JG791" t="str">
        <f t="shared" ca="1" si="260"/>
        <v/>
      </c>
      <c r="JH791" t="str">
        <f t="shared" ca="1" si="261"/>
        <v/>
      </c>
      <c r="JI791" t="str">
        <f t="shared" ca="1" si="262"/>
        <v/>
      </c>
    </row>
    <row r="792" spans="264:269" x14ac:dyDescent="0.2">
      <c r="JD792">
        <f t="shared" si="257"/>
        <v>0</v>
      </c>
      <c r="JE792">
        <f t="shared" si="258"/>
        <v>0</v>
      </c>
      <c r="JF792" t="str">
        <f t="shared" ca="1" si="259"/>
        <v/>
      </c>
      <c r="JG792" t="str">
        <f t="shared" ca="1" si="260"/>
        <v/>
      </c>
      <c r="JH792" t="str">
        <f t="shared" ca="1" si="261"/>
        <v/>
      </c>
      <c r="JI792" t="str">
        <f t="shared" ca="1" si="262"/>
        <v/>
      </c>
    </row>
    <row r="793" spans="264:269" x14ac:dyDescent="0.2">
      <c r="JD793">
        <f t="shared" si="257"/>
        <v>0</v>
      </c>
      <c r="JE793">
        <f t="shared" si="258"/>
        <v>0</v>
      </c>
      <c r="JF793" t="str">
        <f t="shared" ca="1" si="259"/>
        <v/>
      </c>
      <c r="JG793" t="str">
        <f t="shared" ca="1" si="260"/>
        <v/>
      </c>
      <c r="JH793" t="str">
        <f t="shared" ca="1" si="261"/>
        <v/>
      </c>
      <c r="JI793" t="str">
        <f t="shared" ca="1" si="262"/>
        <v/>
      </c>
    </row>
    <row r="794" spans="264:269" x14ac:dyDescent="0.2">
      <c r="JD794">
        <f t="shared" si="257"/>
        <v>0</v>
      </c>
      <c r="JE794">
        <f t="shared" si="258"/>
        <v>0</v>
      </c>
      <c r="JF794" t="str">
        <f t="shared" ca="1" si="259"/>
        <v/>
      </c>
      <c r="JG794" t="str">
        <f t="shared" ca="1" si="260"/>
        <v/>
      </c>
      <c r="JH794" t="str">
        <f t="shared" ca="1" si="261"/>
        <v/>
      </c>
      <c r="JI794" t="str">
        <f t="shared" ca="1" si="262"/>
        <v/>
      </c>
    </row>
    <row r="795" spans="264:269" x14ac:dyDescent="0.2">
      <c r="JD795">
        <f t="shared" si="257"/>
        <v>0</v>
      </c>
      <c r="JE795">
        <f t="shared" si="258"/>
        <v>0</v>
      </c>
      <c r="JF795" t="str">
        <f t="shared" ca="1" si="259"/>
        <v/>
      </c>
      <c r="JG795" t="str">
        <f t="shared" ca="1" si="260"/>
        <v/>
      </c>
      <c r="JH795" t="str">
        <f t="shared" ca="1" si="261"/>
        <v/>
      </c>
      <c r="JI795" t="str">
        <f t="shared" ca="1" si="262"/>
        <v/>
      </c>
    </row>
    <row r="796" spans="264:269" x14ac:dyDescent="0.2">
      <c r="JD796">
        <f t="shared" ref="JD796:JD859" si="263">IF(JD795&lt;&gt;0,JD795-1,0)</f>
        <v>0</v>
      </c>
      <c r="JE796">
        <f t="shared" ref="JE796:JE859" si="264">IF(JD796&lt;&gt;0,JE795+1,0)</f>
        <v>0</v>
      </c>
      <c r="JF796" t="str">
        <f t="shared" ref="JF796:JF859" ca="1" si="265">IF(ScenarioType&lt;&gt;"ALL",IF(ISERROR(IF(INDIRECT("SCENARIOMETA!B"&amp;JE796)=ScenarioType,INDIRECT("SCENARIOMETA!A"&amp;JE796)," ")),"",IF(INDIRECT("SCENARIOMETA!B"&amp;JE796)=ScenarioType,INDIRECT("SCENARIOMETA!A"&amp;JE796)," ")),IF(JD796&lt;&gt;0,INDIRECT("SCENARIOMETA!A"&amp;JE796),""))</f>
        <v/>
      </c>
      <c r="JG796" t="str">
        <f t="shared" ref="JG796:JG859" ca="1" si="266">IF(ScenarioType&lt;&gt;"ALL",IF(ISERROR(IF(INDIRECT("SCENARIOMETA!B"&amp;JE796)=ScenarioType,INDIRECT("SCENARIOMETA!B"&amp;JE796)," ")),"",IF(INDIRECT("SCENARIOMETA!B"&amp;JE796)=ScenarioType,INDIRECT("SCENARIOMETA!B"&amp;JE796)," ")),IF(JD796&lt;&gt;0,INDIRECT("SCENARIOMETA!B"&amp;JE796),""))</f>
        <v/>
      </c>
      <c r="JH796" t="str">
        <f t="shared" ref="JH796:JH859" ca="1" si="267">IF(ScenarioType&lt;&gt;"ALL",IF(ISERROR(IF(INDIRECT("SCENARIOMETA!B"&amp;JE796)=ScenarioType,INDIRECT("SCENARIOMETA!H"&amp;JE796)," ")),"",IF(INDIRECT("SCENARIOMETA!B"&amp;JE796)=ScenarioType,INDIRECT("SCENARIOMETA!H"&amp;JE796)," ")+14),IF(JD796&lt;&gt;0,INDIRECT("SCENARIOMETA!H"&amp;JE796)+14,""))</f>
        <v/>
      </c>
      <c r="JI796" t="str">
        <f t="shared" ref="JI796:JI859" ca="1" si="268">IF(ScenarioType&lt;&gt;"ALL",IF(ISERROR(IF(INDIRECT("SCENARIOMETA!B"&amp;JE796)=ScenarioType,INDIRECT("SCENARIOMETA!E"&amp;JE796)," ")),"",IF(INDIRECT("SCENARIOMETA!B"&amp;JE796)=ScenarioType,INDIRECT("SCENARIOMETA!E"&amp;JE796)," ")+14),IF(JD796&lt;&gt;0,INDIRECT("SCENARIOMETA!E"&amp;JE796)+14,""))</f>
        <v/>
      </c>
    </row>
    <row r="797" spans="264:269" x14ac:dyDescent="0.2">
      <c r="JD797">
        <f t="shared" si="263"/>
        <v>0</v>
      </c>
      <c r="JE797">
        <f t="shared" si="264"/>
        <v>0</v>
      </c>
      <c r="JF797" t="str">
        <f t="shared" ca="1" si="265"/>
        <v/>
      </c>
      <c r="JG797" t="str">
        <f t="shared" ca="1" si="266"/>
        <v/>
      </c>
      <c r="JH797" t="str">
        <f t="shared" ca="1" si="267"/>
        <v/>
      </c>
      <c r="JI797" t="str">
        <f t="shared" ca="1" si="268"/>
        <v/>
      </c>
    </row>
    <row r="798" spans="264:269" x14ac:dyDescent="0.2">
      <c r="JD798">
        <f t="shared" si="263"/>
        <v>0</v>
      </c>
      <c r="JE798">
        <f t="shared" si="264"/>
        <v>0</v>
      </c>
      <c r="JF798" t="str">
        <f t="shared" ca="1" si="265"/>
        <v/>
      </c>
      <c r="JG798" t="str">
        <f t="shared" ca="1" si="266"/>
        <v/>
      </c>
      <c r="JH798" t="str">
        <f t="shared" ca="1" si="267"/>
        <v/>
      </c>
      <c r="JI798" t="str">
        <f t="shared" ca="1" si="268"/>
        <v/>
      </c>
    </row>
    <row r="799" spans="264:269" x14ac:dyDescent="0.2">
      <c r="JD799">
        <f t="shared" si="263"/>
        <v>0</v>
      </c>
      <c r="JE799">
        <f t="shared" si="264"/>
        <v>0</v>
      </c>
      <c r="JF799" t="str">
        <f t="shared" ca="1" si="265"/>
        <v/>
      </c>
      <c r="JG799" t="str">
        <f t="shared" ca="1" si="266"/>
        <v/>
      </c>
      <c r="JH799" t="str">
        <f t="shared" ca="1" si="267"/>
        <v/>
      </c>
      <c r="JI799" t="str">
        <f t="shared" ca="1" si="268"/>
        <v/>
      </c>
    </row>
    <row r="800" spans="264:269" x14ac:dyDescent="0.2">
      <c r="JD800">
        <f t="shared" si="263"/>
        <v>0</v>
      </c>
      <c r="JE800">
        <f t="shared" si="264"/>
        <v>0</v>
      </c>
      <c r="JF800" t="str">
        <f t="shared" ca="1" si="265"/>
        <v/>
      </c>
      <c r="JG800" t="str">
        <f t="shared" ca="1" si="266"/>
        <v/>
      </c>
      <c r="JH800" t="str">
        <f t="shared" ca="1" si="267"/>
        <v/>
      </c>
      <c r="JI800" t="str">
        <f t="shared" ca="1" si="268"/>
        <v/>
      </c>
    </row>
    <row r="801" spans="264:269" x14ac:dyDescent="0.2">
      <c r="JD801">
        <f t="shared" si="263"/>
        <v>0</v>
      </c>
      <c r="JE801">
        <f t="shared" si="264"/>
        <v>0</v>
      </c>
      <c r="JF801" t="str">
        <f t="shared" ca="1" si="265"/>
        <v/>
      </c>
      <c r="JG801" t="str">
        <f t="shared" ca="1" si="266"/>
        <v/>
      </c>
      <c r="JH801" t="str">
        <f t="shared" ca="1" si="267"/>
        <v/>
      </c>
      <c r="JI801" t="str">
        <f t="shared" ca="1" si="268"/>
        <v/>
      </c>
    </row>
    <row r="802" spans="264:269" x14ac:dyDescent="0.2">
      <c r="JD802">
        <f t="shared" si="263"/>
        <v>0</v>
      </c>
      <c r="JE802">
        <f t="shared" si="264"/>
        <v>0</v>
      </c>
      <c r="JF802" t="str">
        <f t="shared" ca="1" si="265"/>
        <v/>
      </c>
      <c r="JG802" t="str">
        <f t="shared" ca="1" si="266"/>
        <v/>
      </c>
      <c r="JH802" t="str">
        <f t="shared" ca="1" si="267"/>
        <v/>
      </c>
      <c r="JI802" t="str">
        <f t="shared" ca="1" si="268"/>
        <v/>
      </c>
    </row>
    <row r="803" spans="264:269" x14ac:dyDescent="0.2">
      <c r="JD803">
        <f t="shared" si="263"/>
        <v>0</v>
      </c>
      <c r="JE803">
        <f t="shared" si="264"/>
        <v>0</v>
      </c>
      <c r="JF803" t="str">
        <f t="shared" ca="1" si="265"/>
        <v/>
      </c>
      <c r="JG803" t="str">
        <f t="shared" ca="1" si="266"/>
        <v/>
      </c>
      <c r="JH803" t="str">
        <f t="shared" ca="1" si="267"/>
        <v/>
      </c>
      <c r="JI803" t="str">
        <f t="shared" ca="1" si="268"/>
        <v/>
      </c>
    </row>
    <row r="804" spans="264:269" x14ac:dyDescent="0.2">
      <c r="JD804">
        <f t="shared" si="263"/>
        <v>0</v>
      </c>
      <c r="JE804">
        <f t="shared" si="264"/>
        <v>0</v>
      </c>
      <c r="JF804" t="str">
        <f t="shared" ca="1" si="265"/>
        <v/>
      </c>
      <c r="JG804" t="str">
        <f t="shared" ca="1" si="266"/>
        <v/>
      </c>
      <c r="JH804" t="str">
        <f t="shared" ca="1" si="267"/>
        <v/>
      </c>
      <c r="JI804" t="str">
        <f t="shared" ca="1" si="268"/>
        <v/>
      </c>
    </row>
    <row r="805" spans="264:269" x14ac:dyDescent="0.2">
      <c r="JD805">
        <f t="shared" si="263"/>
        <v>0</v>
      </c>
      <c r="JE805">
        <f t="shared" si="264"/>
        <v>0</v>
      </c>
      <c r="JF805" t="str">
        <f t="shared" ca="1" si="265"/>
        <v/>
      </c>
      <c r="JG805" t="str">
        <f t="shared" ca="1" si="266"/>
        <v/>
      </c>
      <c r="JH805" t="str">
        <f t="shared" ca="1" si="267"/>
        <v/>
      </c>
      <c r="JI805" t="str">
        <f t="shared" ca="1" si="268"/>
        <v/>
      </c>
    </row>
    <row r="806" spans="264:269" x14ac:dyDescent="0.2">
      <c r="JD806">
        <f t="shared" si="263"/>
        <v>0</v>
      </c>
      <c r="JE806">
        <f t="shared" si="264"/>
        <v>0</v>
      </c>
      <c r="JF806" t="str">
        <f t="shared" ca="1" si="265"/>
        <v/>
      </c>
      <c r="JG806" t="str">
        <f t="shared" ca="1" si="266"/>
        <v/>
      </c>
      <c r="JH806" t="str">
        <f t="shared" ca="1" si="267"/>
        <v/>
      </c>
      <c r="JI806" t="str">
        <f t="shared" ca="1" si="268"/>
        <v/>
      </c>
    </row>
    <row r="807" spans="264:269" x14ac:dyDescent="0.2">
      <c r="JD807">
        <f t="shared" si="263"/>
        <v>0</v>
      </c>
      <c r="JE807">
        <f t="shared" si="264"/>
        <v>0</v>
      </c>
      <c r="JF807" t="str">
        <f t="shared" ca="1" si="265"/>
        <v/>
      </c>
      <c r="JG807" t="str">
        <f t="shared" ca="1" si="266"/>
        <v/>
      </c>
      <c r="JH807" t="str">
        <f t="shared" ca="1" si="267"/>
        <v/>
      </c>
      <c r="JI807" t="str">
        <f t="shared" ca="1" si="268"/>
        <v/>
      </c>
    </row>
    <row r="808" spans="264:269" x14ac:dyDescent="0.2">
      <c r="JD808">
        <f t="shared" si="263"/>
        <v>0</v>
      </c>
      <c r="JE808">
        <f t="shared" si="264"/>
        <v>0</v>
      </c>
      <c r="JF808" t="str">
        <f t="shared" ca="1" si="265"/>
        <v/>
      </c>
      <c r="JG808" t="str">
        <f t="shared" ca="1" si="266"/>
        <v/>
      </c>
      <c r="JH808" t="str">
        <f t="shared" ca="1" si="267"/>
        <v/>
      </c>
      <c r="JI808" t="str">
        <f t="shared" ca="1" si="268"/>
        <v/>
      </c>
    </row>
    <row r="809" spans="264:269" x14ac:dyDescent="0.2">
      <c r="JD809">
        <f t="shared" si="263"/>
        <v>0</v>
      </c>
      <c r="JE809">
        <f t="shared" si="264"/>
        <v>0</v>
      </c>
      <c r="JF809" t="str">
        <f t="shared" ca="1" si="265"/>
        <v/>
      </c>
      <c r="JG809" t="str">
        <f t="shared" ca="1" si="266"/>
        <v/>
      </c>
      <c r="JH809" t="str">
        <f t="shared" ca="1" si="267"/>
        <v/>
      </c>
      <c r="JI809" t="str">
        <f t="shared" ca="1" si="268"/>
        <v/>
      </c>
    </row>
    <row r="810" spans="264:269" x14ac:dyDescent="0.2">
      <c r="JD810">
        <f t="shared" si="263"/>
        <v>0</v>
      </c>
      <c r="JE810">
        <f t="shared" si="264"/>
        <v>0</v>
      </c>
      <c r="JF810" t="str">
        <f t="shared" ca="1" si="265"/>
        <v/>
      </c>
      <c r="JG810" t="str">
        <f t="shared" ca="1" si="266"/>
        <v/>
      </c>
      <c r="JH810" t="str">
        <f t="shared" ca="1" si="267"/>
        <v/>
      </c>
      <c r="JI810" t="str">
        <f t="shared" ca="1" si="268"/>
        <v/>
      </c>
    </row>
    <row r="811" spans="264:269" x14ac:dyDescent="0.2">
      <c r="JD811">
        <f t="shared" si="263"/>
        <v>0</v>
      </c>
      <c r="JE811">
        <f t="shared" si="264"/>
        <v>0</v>
      </c>
      <c r="JF811" t="str">
        <f t="shared" ca="1" si="265"/>
        <v/>
      </c>
      <c r="JG811" t="str">
        <f t="shared" ca="1" si="266"/>
        <v/>
      </c>
      <c r="JH811" t="str">
        <f t="shared" ca="1" si="267"/>
        <v/>
      </c>
      <c r="JI811" t="str">
        <f t="shared" ca="1" si="268"/>
        <v/>
      </c>
    </row>
    <row r="812" spans="264:269" x14ac:dyDescent="0.2">
      <c r="JD812">
        <f t="shared" si="263"/>
        <v>0</v>
      </c>
      <c r="JE812">
        <f t="shared" si="264"/>
        <v>0</v>
      </c>
      <c r="JF812" t="str">
        <f t="shared" ca="1" si="265"/>
        <v/>
      </c>
      <c r="JG812" t="str">
        <f t="shared" ca="1" si="266"/>
        <v/>
      </c>
      <c r="JH812" t="str">
        <f t="shared" ca="1" si="267"/>
        <v/>
      </c>
      <c r="JI812" t="str">
        <f t="shared" ca="1" si="268"/>
        <v/>
      </c>
    </row>
    <row r="813" spans="264:269" x14ac:dyDescent="0.2">
      <c r="JD813">
        <f t="shared" si="263"/>
        <v>0</v>
      </c>
      <c r="JE813">
        <f t="shared" si="264"/>
        <v>0</v>
      </c>
      <c r="JF813" t="str">
        <f t="shared" ca="1" si="265"/>
        <v/>
      </c>
      <c r="JG813" t="str">
        <f t="shared" ca="1" si="266"/>
        <v/>
      </c>
      <c r="JH813" t="str">
        <f t="shared" ca="1" si="267"/>
        <v/>
      </c>
      <c r="JI813" t="str">
        <f t="shared" ca="1" si="268"/>
        <v/>
      </c>
    </row>
    <row r="814" spans="264:269" x14ac:dyDescent="0.2">
      <c r="JD814">
        <f t="shared" si="263"/>
        <v>0</v>
      </c>
      <c r="JE814">
        <f t="shared" si="264"/>
        <v>0</v>
      </c>
      <c r="JF814" t="str">
        <f t="shared" ca="1" si="265"/>
        <v/>
      </c>
      <c r="JG814" t="str">
        <f t="shared" ca="1" si="266"/>
        <v/>
      </c>
      <c r="JH814" t="str">
        <f t="shared" ca="1" si="267"/>
        <v/>
      </c>
      <c r="JI814" t="str">
        <f t="shared" ca="1" si="268"/>
        <v/>
      </c>
    </row>
    <row r="815" spans="264:269" x14ac:dyDescent="0.2">
      <c r="JD815">
        <f t="shared" si="263"/>
        <v>0</v>
      </c>
      <c r="JE815">
        <f t="shared" si="264"/>
        <v>0</v>
      </c>
      <c r="JF815" t="str">
        <f t="shared" ca="1" si="265"/>
        <v/>
      </c>
      <c r="JG815" t="str">
        <f t="shared" ca="1" si="266"/>
        <v/>
      </c>
      <c r="JH815" t="str">
        <f t="shared" ca="1" si="267"/>
        <v/>
      </c>
      <c r="JI815" t="str">
        <f t="shared" ca="1" si="268"/>
        <v/>
      </c>
    </row>
    <row r="816" spans="264:269" x14ac:dyDescent="0.2">
      <c r="JD816">
        <f t="shared" si="263"/>
        <v>0</v>
      </c>
      <c r="JE816">
        <f t="shared" si="264"/>
        <v>0</v>
      </c>
      <c r="JF816" t="str">
        <f t="shared" ca="1" si="265"/>
        <v/>
      </c>
      <c r="JG816" t="str">
        <f t="shared" ca="1" si="266"/>
        <v/>
      </c>
      <c r="JH816" t="str">
        <f t="shared" ca="1" si="267"/>
        <v/>
      </c>
      <c r="JI816" t="str">
        <f t="shared" ca="1" si="268"/>
        <v/>
      </c>
    </row>
    <row r="817" spans="264:269" x14ac:dyDescent="0.2">
      <c r="JD817">
        <f t="shared" si="263"/>
        <v>0</v>
      </c>
      <c r="JE817">
        <f t="shared" si="264"/>
        <v>0</v>
      </c>
      <c r="JF817" t="str">
        <f t="shared" ca="1" si="265"/>
        <v/>
      </c>
      <c r="JG817" t="str">
        <f t="shared" ca="1" si="266"/>
        <v/>
      </c>
      <c r="JH817" t="str">
        <f t="shared" ca="1" si="267"/>
        <v/>
      </c>
      <c r="JI817" t="str">
        <f t="shared" ca="1" si="268"/>
        <v/>
      </c>
    </row>
    <row r="818" spans="264:269" x14ac:dyDescent="0.2">
      <c r="JD818">
        <f t="shared" si="263"/>
        <v>0</v>
      </c>
      <c r="JE818">
        <f t="shared" si="264"/>
        <v>0</v>
      </c>
      <c r="JF818" t="str">
        <f t="shared" ca="1" si="265"/>
        <v/>
      </c>
      <c r="JG818" t="str">
        <f t="shared" ca="1" si="266"/>
        <v/>
      </c>
      <c r="JH818" t="str">
        <f t="shared" ca="1" si="267"/>
        <v/>
      </c>
      <c r="JI818" t="str">
        <f t="shared" ca="1" si="268"/>
        <v/>
      </c>
    </row>
    <row r="819" spans="264:269" x14ac:dyDescent="0.2">
      <c r="JD819">
        <f t="shared" si="263"/>
        <v>0</v>
      </c>
      <c r="JE819">
        <f t="shared" si="264"/>
        <v>0</v>
      </c>
      <c r="JF819" t="str">
        <f t="shared" ca="1" si="265"/>
        <v/>
      </c>
      <c r="JG819" t="str">
        <f t="shared" ca="1" si="266"/>
        <v/>
      </c>
      <c r="JH819" t="str">
        <f t="shared" ca="1" si="267"/>
        <v/>
      </c>
      <c r="JI819" t="str">
        <f t="shared" ca="1" si="268"/>
        <v/>
      </c>
    </row>
    <row r="820" spans="264:269" x14ac:dyDescent="0.2">
      <c r="JD820">
        <f t="shared" si="263"/>
        <v>0</v>
      </c>
      <c r="JE820">
        <f t="shared" si="264"/>
        <v>0</v>
      </c>
      <c r="JF820" t="str">
        <f t="shared" ca="1" si="265"/>
        <v/>
      </c>
      <c r="JG820" t="str">
        <f t="shared" ca="1" si="266"/>
        <v/>
      </c>
      <c r="JH820" t="str">
        <f t="shared" ca="1" si="267"/>
        <v/>
      </c>
      <c r="JI820" t="str">
        <f t="shared" ca="1" si="268"/>
        <v/>
      </c>
    </row>
    <row r="821" spans="264:269" x14ac:dyDescent="0.2">
      <c r="JD821">
        <f t="shared" si="263"/>
        <v>0</v>
      </c>
      <c r="JE821">
        <f t="shared" si="264"/>
        <v>0</v>
      </c>
      <c r="JF821" t="str">
        <f t="shared" ca="1" si="265"/>
        <v/>
      </c>
      <c r="JG821" t="str">
        <f t="shared" ca="1" si="266"/>
        <v/>
      </c>
      <c r="JH821" t="str">
        <f t="shared" ca="1" si="267"/>
        <v/>
      </c>
      <c r="JI821" t="str">
        <f t="shared" ca="1" si="268"/>
        <v/>
      </c>
    </row>
    <row r="822" spans="264:269" x14ac:dyDescent="0.2">
      <c r="JD822">
        <f t="shared" si="263"/>
        <v>0</v>
      </c>
      <c r="JE822">
        <f t="shared" si="264"/>
        <v>0</v>
      </c>
      <c r="JF822" t="str">
        <f t="shared" ca="1" si="265"/>
        <v/>
      </c>
      <c r="JG822" t="str">
        <f t="shared" ca="1" si="266"/>
        <v/>
      </c>
      <c r="JH822" t="str">
        <f t="shared" ca="1" si="267"/>
        <v/>
      </c>
      <c r="JI822" t="str">
        <f t="shared" ca="1" si="268"/>
        <v/>
      </c>
    </row>
    <row r="823" spans="264:269" x14ac:dyDescent="0.2">
      <c r="JD823">
        <f t="shared" si="263"/>
        <v>0</v>
      </c>
      <c r="JE823">
        <f t="shared" si="264"/>
        <v>0</v>
      </c>
      <c r="JF823" t="str">
        <f t="shared" ca="1" si="265"/>
        <v/>
      </c>
      <c r="JG823" t="str">
        <f t="shared" ca="1" si="266"/>
        <v/>
      </c>
      <c r="JH823" t="str">
        <f t="shared" ca="1" si="267"/>
        <v/>
      </c>
      <c r="JI823" t="str">
        <f t="shared" ca="1" si="268"/>
        <v/>
      </c>
    </row>
    <row r="824" spans="264:269" x14ac:dyDescent="0.2">
      <c r="JD824">
        <f t="shared" si="263"/>
        <v>0</v>
      </c>
      <c r="JE824">
        <f t="shared" si="264"/>
        <v>0</v>
      </c>
      <c r="JF824" t="str">
        <f t="shared" ca="1" si="265"/>
        <v/>
      </c>
      <c r="JG824" t="str">
        <f t="shared" ca="1" si="266"/>
        <v/>
      </c>
      <c r="JH824" t="str">
        <f t="shared" ca="1" si="267"/>
        <v/>
      </c>
      <c r="JI824" t="str">
        <f t="shared" ca="1" si="268"/>
        <v/>
      </c>
    </row>
    <row r="825" spans="264:269" x14ac:dyDescent="0.2">
      <c r="JD825">
        <f t="shared" si="263"/>
        <v>0</v>
      </c>
      <c r="JE825">
        <f t="shared" si="264"/>
        <v>0</v>
      </c>
      <c r="JF825" t="str">
        <f t="shared" ca="1" si="265"/>
        <v/>
      </c>
      <c r="JG825" t="str">
        <f t="shared" ca="1" si="266"/>
        <v/>
      </c>
      <c r="JH825" t="str">
        <f t="shared" ca="1" si="267"/>
        <v/>
      </c>
      <c r="JI825" t="str">
        <f t="shared" ca="1" si="268"/>
        <v/>
      </c>
    </row>
    <row r="826" spans="264:269" x14ac:dyDescent="0.2">
      <c r="JD826">
        <f t="shared" si="263"/>
        <v>0</v>
      </c>
      <c r="JE826">
        <f t="shared" si="264"/>
        <v>0</v>
      </c>
      <c r="JF826" t="str">
        <f t="shared" ca="1" si="265"/>
        <v/>
      </c>
      <c r="JG826" t="str">
        <f t="shared" ca="1" si="266"/>
        <v/>
      </c>
      <c r="JH826" t="str">
        <f t="shared" ca="1" si="267"/>
        <v/>
      </c>
      <c r="JI826" t="str">
        <f t="shared" ca="1" si="268"/>
        <v/>
      </c>
    </row>
    <row r="827" spans="264:269" x14ac:dyDescent="0.2">
      <c r="JD827">
        <f t="shared" si="263"/>
        <v>0</v>
      </c>
      <c r="JE827">
        <f t="shared" si="264"/>
        <v>0</v>
      </c>
      <c r="JF827" t="str">
        <f t="shared" ca="1" si="265"/>
        <v/>
      </c>
      <c r="JG827" t="str">
        <f t="shared" ca="1" si="266"/>
        <v/>
      </c>
      <c r="JH827" t="str">
        <f t="shared" ca="1" si="267"/>
        <v/>
      </c>
      <c r="JI827" t="str">
        <f t="shared" ca="1" si="268"/>
        <v/>
      </c>
    </row>
    <row r="828" spans="264:269" x14ac:dyDescent="0.2">
      <c r="JD828">
        <f t="shared" si="263"/>
        <v>0</v>
      </c>
      <c r="JE828">
        <f t="shared" si="264"/>
        <v>0</v>
      </c>
      <c r="JF828" t="str">
        <f t="shared" ca="1" si="265"/>
        <v/>
      </c>
      <c r="JG828" t="str">
        <f t="shared" ca="1" si="266"/>
        <v/>
      </c>
      <c r="JH828" t="str">
        <f t="shared" ca="1" si="267"/>
        <v/>
      </c>
      <c r="JI828" t="str">
        <f t="shared" ca="1" si="268"/>
        <v/>
      </c>
    </row>
    <row r="829" spans="264:269" x14ac:dyDescent="0.2">
      <c r="JD829">
        <f t="shared" si="263"/>
        <v>0</v>
      </c>
      <c r="JE829">
        <f t="shared" si="264"/>
        <v>0</v>
      </c>
      <c r="JF829" t="str">
        <f t="shared" ca="1" si="265"/>
        <v/>
      </c>
      <c r="JG829" t="str">
        <f t="shared" ca="1" si="266"/>
        <v/>
      </c>
      <c r="JH829" t="str">
        <f t="shared" ca="1" si="267"/>
        <v/>
      </c>
      <c r="JI829" t="str">
        <f t="shared" ca="1" si="268"/>
        <v/>
      </c>
    </row>
    <row r="830" spans="264:269" x14ac:dyDescent="0.2">
      <c r="JD830">
        <f t="shared" si="263"/>
        <v>0</v>
      </c>
      <c r="JE830">
        <f t="shared" si="264"/>
        <v>0</v>
      </c>
      <c r="JF830" t="str">
        <f t="shared" ca="1" si="265"/>
        <v/>
      </c>
      <c r="JG830" t="str">
        <f t="shared" ca="1" si="266"/>
        <v/>
      </c>
      <c r="JH830" t="str">
        <f t="shared" ca="1" si="267"/>
        <v/>
      </c>
      <c r="JI830" t="str">
        <f t="shared" ca="1" si="268"/>
        <v/>
      </c>
    </row>
    <row r="831" spans="264:269" x14ac:dyDescent="0.2">
      <c r="JD831">
        <f t="shared" si="263"/>
        <v>0</v>
      </c>
      <c r="JE831">
        <f t="shared" si="264"/>
        <v>0</v>
      </c>
      <c r="JF831" t="str">
        <f t="shared" ca="1" si="265"/>
        <v/>
      </c>
      <c r="JG831" t="str">
        <f t="shared" ca="1" si="266"/>
        <v/>
      </c>
      <c r="JH831" t="str">
        <f t="shared" ca="1" si="267"/>
        <v/>
      </c>
      <c r="JI831" t="str">
        <f t="shared" ca="1" si="268"/>
        <v/>
      </c>
    </row>
    <row r="832" spans="264:269" x14ac:dyDescent="0.2">
      <c r="JD832">
        <f t="shared" si="263"/>
        <v>0</v>
      </c>
      <c r="JE832">
        <f t="shared" si="264"/>
        <v>0</v>
      </c>
      <c r="JF832" t="str">
        <f t="shared" ca="1" si="265"/>
        <v/>
      </c>
      <c r="JG832" t="str">
        <f t="shared" ca="1" si="266"/>
        <v/>
      </c>
      <c r="JH832" t="str">
        <f t="shared" ca="1" si="267"/>
        <v/>
      </c>
      <c r="JI832" t="str">
        <f t="shared" ca="1" si="268"/>
        <v/>
      </c>
    </row>
    <row r="833" spans="264:269" x14ac:dyDescent="0.2">
      <c r="JD833">
        <f t="shared" si="263"/>
        <v>0</v>
      </c>
      <c r="JE833">
        <f t="shared" si="264"/>
        <v>0</v>
      </c>
      <c r="JF833" t="str">
        <f t="shared" ca="1" si="265"/>
        <v/>
      </c>
      <c r="JG833" t="str">
        <f t="shared" ca="1" si="266"/>
        <v/>
      </c>
      <c r="JH833" t="str">
        <f t="shared" ca="1" si="267"/>
        <v/>
      </c>
      <c r="JI833" t="str">
        <f t="shared" ca="1" si="268"/>
        <v/>
      </c>
    </row>
    <row r="834" spans="264:269" x14ac:dyDescent="0.2">
      <c r="JD834">
        <f t="shared" si="263"/>
        <v>0</v>
      </c>
      <c r="JE834">
        <f t="shared" si="264"/>
        <v>0</v>
      </c>
      <c r="JF834" t="str">
        <f t="shared" ca="1" si="265"/>
        <v/>
      </c>
      <c r="JG834" t="str">
        <f t="shared" ca="1" si="266"/>
        <v/>
      </c>
      <c r="JH834" t="str">
        <f t="shared" ca="1" si="267"/>
        <v/>
      </c>
      <c r="JI834" t="str">
        <f t="shared" ca="1" si="268"/>
        <v/>
      </c>
    </row>
    <row r="835" spans="264:269" x14ac:dyDescent="0.2">
      <c r="JD835">
        <f t="shared" si="263"/>
        <v>0</v>
      </c>
      <c r="JE835">
        <f t="shared" si="264"/>
        <v>0</v>
      </c>
      <c r="JF835" t="str">
        <f t="shared" ca="1" si="265"/>
        <v/>
      </c>
      <c r="JG835" t="str">
        <f t="shared" ca="1" si="266"/>
        <v/>
      </c>
      <c r="JH835" t="str">
        <f t="shared" ca="1" si="267"/>
        <v/>
      </c>
      <c r="JI835" t="str">
        <f t="shared" ca="1" si="268"/>
        <v/>
      </c>
    </row>
    <row r="836" spans="264:269" x14ac:dyDescent="0.2">
      <c r="JD836">
        <f t="shared" si="263"/>
        <v>0</v>
      </c>
      <c r="JE836">
        <f t="shared" si="264"/>
        <v>0</v>
      </c>
      <c r="JF836" t="str">
        <f t="shared" ca="1" si="265"/>
        <v/>
      </c>
      <c r="JG836" t="str">
        <f t="shared" ca="1" si="266"/>
        <v/>
      </c>
      <c r="JH836" t="str">
        <f t="shared" ca="1" si="267"/>
        <v/>
      </c>
      <c r="JI836" t="str">
        <f t="shared" ca="1" si="268"/>
        <v/>
      </c>
    </row>
    <row r="837" spans="264:269" x14ac:dyDescent="0.2">
      <c r="JD837">
        <f t="shared" si="263"/>
        <v>0</v>
      </c>
      <c r="JE837">
        <f t="shared" si="264"/>
        <v>0</v>
      </c>
      <c r="JF837" t="str">
        <f t="shared" ca="1" si="265"/>
        <v/>
      </c>
      <c r="JG837" t="str">
        <f t="shared" ca="1" si="266"/>
        <v/>
      </c>
      <c r="JH837" t="str">
        <f t="shared" ca="1" si="267"/>
        <v/>
      </c>
      <c r="JI837" t="str">
        <f t="shared" ca="1" si="268"/>
        <v/>
      </c>
    </row>
    <row r="838" spans="264:269" x14ac:dyDescent="0.2">
      <c r="JD838">
        <f t="shared" si="263"/>
        <v>0</v>
      </c>
      <c r="JE838">
        <f t="shared" si="264"/>
        <v>0</v>
      </c>
      <c r="JF838" t="str">
        <f t="shared" ca="1" si="265"/>
        <v/>
      </c>
      <c r="JG838" t="str">
        <f t="shared" ca="1" si="266"/>
        <v/>
      </c>
      <c r="JH838" t="str">
        <f t="shared" ca="1" si="267"/>
        <v/>
      </c>
      <c r="JI838" t="str">
        <f t="shared" ca="1" si="268"/>
        <v/>
      </c>
    </row>
    <row r="839" spans="264:269" x14ac:dyDescent="0.2">
      <c r="JD839">
        <f t="shared" si="263"/>
        <v>0</v>
      </c>
      <c r="JE839">
        <f t="shared" si="264"/>
        <v>0</v>
      </c>
      <c r="JF839" t="str">
        <f t="shared" ca="1" si="265"/>
        <v/>
      </c>
      <c r="JG839" t="str">
        <f t="shared" ca="1" si="266"/>
        <v/>
      </c>
      <c r="JH839" t="str">
        <f t="shared" ca="1" si="267"/>
        <v/>
      </c>
      <c r="JI839" t="str">
        <f t="shared" ca="1" si="268"/>
        <v/>
      </c>
    </row>
    <row r="840" spans="264:269" x14ac:dyDescent="0.2">
      <c r="JD840">
        <f t="shared" si="263"/>
        <v>0</v>
      </c>
      <c r="JE840">
        <f t="shared" si="264"/>
        <v>0</v>
      </c>
      <c r="JF840" t="str">
        <f t="shared" ca="1" si="265"/>
        <v/>
      </c>
      <c r="JG840" t="str">
        <f t="shared" ca="1" si="266"/>
        <v/>
      </c>
      <c r="JH840" t="str">
        <f t="shared" ca="1" si="267"/>
        <v/>
      </c>
      <c r="JI840" t="str">
        <f t="shared" ca="1" si="268"/>
        <v/>
      </c>
    </row>
    <row r="841" spans="264:269" x14ac:dyDescent="0.2">
      <c r="JD841">
        <f t="shared" si="263"/>
        <v>0</v>
      </c>
      <c r="JE841">
        <f t="shared" si="264"/>
        <v>0</v>
      </c>
      <c r="JF841" t="str">
        <f t="shared" ca="1" si="265"/>
        <v/>
      </c>
      <c r="JG841" t="str">
        <f t="shared" ca="1" si="266"/>
        <v/>
      </c>
      <c r="JH841" t="str">
        <f t="shared" ca="1" si="267"/>
        <v/>
      </c>
      <c r="JI841" t="str">
        <f t="shared" ca="1" si="268"/>
        <v/>
      </c>
    </row>
    <row r="842" spans="264:269" x14ac:dyDescent="0.2">
      <c r="JD842">
        <f t="shared" si="263"/>
        <v>0</v>
      </c>
      <c r="JE842">
        <f t="shared" si="264"/>
        <v>0</v>
      </c>
      <c r="JF842" t="str">
        <f t="shared" ca="1" si="265"/>
        <v/>
      </c>
      <c r="JG842" t="str">
        <f t="shared" ca="1" si="266"/>
        <v/>
      </c>
      <c r="JH842" t="str">
        <f t="shared" ca="1" si="267"/>
        <v/>
      </c>
      <c r="JI842" t="str">
        <f t="shared" ca="1" si="268"/>
        <v/>
      </c>
    </row>
    <row r="843" spans="264:269" x14ac:dyDescent="0.2">
      <c r="JD843">
        <f t="shared" si="263"/>
        <v>0</v>
      </c>
      <c r="JE843">
        <f t="shared" si="264"/>
        <v>0</v>
      </c>
      <c r="JF843" t="str">
        <f t="shared" ca="1" si="265"/>
        <v/>
      </c>
      <c r="JG843" t="str">
        <f t="shared" ca="1" si="266"/>
        <v/>
      </c>
      <c r="JH843" t="str">
        <f t="shared" ca="1" si="267"/>
        <v/>
      </c>
      <c r="JI843" t="str">
        <f t="shared" ca="1" si="268"/>
        <v/>
      </c>
    </row>
    <row r="844" spans="264:269" x14ac:dyDescent="0.2">
      <c r="JD844">
        <f t="shared" si="263"/>
        <v>0</v>
      </c>
      <c r="JE844">
        <f t="shared" si="264"/>
        <v>0</v>
      </c>
      <c r="JF844" t="str">
        <f t="shared" ca="1" si="265"/>
        <v/>
      </c>
      <c r="JG844" t="str">
        <f t="shared" ca="1" si="266"/>
        <v/>
      </c>
      <c r="JH844" t="str">
        <f t="shared" ca="1" si="267"/>
        <v/>
      </c>
      <c r="JI844" t="str">
        <f t="shared" ca="1" si="268"/>
        <v/>
      </c>
    </row>
    <row r="845" spans="264:269" x14ac:dyDescent="0.2">
      <c r="JD845">
        <f t="shared" si="263"/>
        <v>0</v>
      </c>
      <c r="JE845">
        <f t="shared" si="264"/>
        <v>0</v>
      </c>
      <c r="JF845" t="str">
        <f t="shared" ca="1" si="265"/>
        <v/>
      </c>
      <c r="JG845" t="str">
        <f t="shared" ca="1" si="266"/>
        <v/>
      </c>
      <c r="JH845" t="str">
        <f t="shared" ca="1" si="267"/>
        <v/>
      </c>
      <c r="JI845" t="str">
        <f t="shared" ca="1" si="268"/>
        <v/>
      </c>
    </row>
    <row r="846" spans="264:269" x14ac:dyDescent="0.2">
      <c r="JD846">
        <f t="shared" si="263"/>
        <v>0</v>
      </c>
      <c r="JE846">
        <f t="shared" si="264"/>
        <v>0</v>
      </c>
      <c r="JF846" t="str">
        <f t="shared" ca="1" si="265"/>
        <v/>
      </c>
      <c r="JG846" t="str">
        <f t="shared" ca="1" si="266"/>
        <v/>
      </c>
      <c r="JH846" t="str">
        <f t="shared" ca="1" si="267"/>
        <v/>
      </c>
      <c r="JI846" t="str">
        <f t="shared" ca="1" si="268"/>
        <v/>
      </c>
    </row>
    <row r="847" spans="264:269" x14ac:dyDescent="0.2">
      <c r="JD847">
        <f t="shared" si="263"/>
        <v>0</v>
      </c>
      <c r="JE847">
        <f t="shared" si="264"/>
        <v>0</v>
      </c>
      <c r="JF847" t="str">
        <f t="shared" ca="1" si="265"/>
        <v/>
      </c>
      <c r="JG847" t="str">
        <f t="shared" ca="1" si="266"/>
        <v/>
      </c>
      <c r="JH847" t="str">
        <f t="shared" ca="1" si="267"/>
        <v/>
      </c>
      <c r="JI847" t="str">
        <f t="shared" ca="1" si="268"/>
        <v/>
      </c>
    </row>
    <row r="848" spans="264:269" x14ac:dyDescent="0.2">
      <c r="JD848">
        <f t="shared" si="263"/>
        <v>0</v>
      </c>
      <c r="JE848">
        <f t="shared" si="264"/>
        <v>0</v>
      </c>
      <c r="JF848" t="str">
        <f t="shared" ca="1" si="265"/>
        <v/>
      </c>
      <c r="JG848" t="str">
        <f t="shared" ca="1" si="266"/>
        <v/>
      </c>
      <c r="JH848" t="str">
        <f t="shared" ca="1" si="267"/>
        <v/>
      </c>
      <c r="JI848" t="str">
        <f t="shared" ca="1" si="268"/>
        <v/>
      </c>
    </row>
    <row r="849" spans="264:269" x14ac:dyDescent="0.2">
      <c r="JD849">
        <f t="shared" si="263"/>
        <v>0</v>
      </c>
      <c r="JE849">
        <f t="shared" si="264"/>
        <v>0</v>
      </c>
      <c r="JF849" t="str">
        <f t="shared" ca="1" si="265"/>
        <v/>
      </c>
      <c r="JG849" t="str">
        <f t="shared" ca="1" si="266"/>
        <v/>
      </c>
      <c r="JH849" t="str">
        <f t="shared" ca="1" si="267"/>
        <v/>
      </c>
      <c r="JI849" t="str">
        <f t="shared" ca="1" si="268"/>
        <v/>
      </c>
    </row>
    <row r="850" spans="264:269" x14ac:dyDescent="0.2">
      <c r="JD850">
        <f t="shared" si="263"/>
        <v>0</v>
      </c>
      <c r="JE850">
        <f t="shared" si="264"/>
        <v>0</v>
      </c>
      <c r="JF850" t="str">
        <f t="shared" ca="1" si="265"/>
        <v/>
      </c>
      <c r="JG850" t="str">
        <f t="shared" ca="1" si="266"/>
        <v/>
      </c>
      <c r="JH850" t="str">
        <f t="shared" ca="1" si="267"/>
        <v/>
      </c>
      <c r="JI850" t="str">
        <f t="shared" ca="1" si="268"/>
        <v/>
      </c>
    </row>
    <row r="851" spans="264:269" x14ac:dyDescent="0.2">
      <c r="JD851">
        <f t="shared" si="263"/>
        <v>0</v>
      </c>
      <c r="JE851">
        <f t="shared" si="264"/>
        <v>0</v>
      </c>
      <c r="JF851" t="str">
        <f t="shared" ca="1" si="265"/>
        <v/>
      </c>
      <c r="JG851" t="str">
        <f t="shared" ca="1" si="266"/>
        <v/>
      </c>
      <c r="JH851" t="str">
        <f t="shared" ca="1" si="267"/>
        <v/>
      </c>
      <c r="JI851" t="str">
        <f t="shared" ca="1" si="268"/>
        <v/>
      </c>
    </row>
    <row r="852" spans="264:269" x14ac:dyDescent="0.2">
      <c r="JD852">
        <f t="shared" si="263"/>
        <v>0</v>
      </c>
      <c r="JE852">
        <f t="shared" si="264"/>
        <v>0</v>
      </c>
      <c r="JF852" t="str">
        <f t="shared" ca="1" si="265"/>
        <v/>
      </c>
      <c r="JG852" t="str">
        <f t="shared" ca="1" si="266"/>
        <v/>
      </c>
      <c r="JH852" t="str">
        <f t="shared" ca="1" si="267"/>
        <v/>
      </c>
      <c r="JI852" t="str">
        <f t="shared" ca="1" si="268"/>
        <v/>
      </c>
    </row>
    <row r="853" spans="264:269" x14ac:dyDescent="0.2">
      <c r="JD853">
        <f t="shared" si="263"/>
        <v>0</v>
      </c>
      <c r="JE853">
        <f t="shared" si="264"/>
        <v>0</v>
      </c>
      <c r="JF853" t="str">
        <f t="shared" ca="1" si="265"/>
        <v/>
      </c>
      <c r="JG853" t="str">
        <f t="shared" ca="1" si="266"/>
        <v/>
      </c>
      <c r="JH853" t="str">
        <f t="shared" ca="1" si="267"/>
        <v/>
      </c>
      <c r="JI853" t="str">
        <f t="shared" ca="1" si="268"/>
        <v/>
      </c>
    </row>
    <row r="854" spans="264:269" x14ac:dyDescent="0.2">
      <c r="JD854">
        <f t="shared" si="263"/>
        <v>0</v>
      </c>
      <c r="JE854">
        <f t="shared" si="264"/>
        <v>0</v>
      </c>
      <c r="JF854" t="str">
        <f t="shared" ca="1" si="265"/>
        <v/>
      </c>
      <c r="JG854" t="str">
        <f t="shared" ca="1" si="266"/>
        <v/>
      </c>
      <c r="JH854" t="str">
        <f t="shared" ca="1" si="267"/>
        <v/>
      </c>
      <c r="JI854" t="str">
        <f t="shared" ca="1" si="268"/>
        <v/>
      </c>
    </row>
    <row r="855" spans="264:269" x14ac:dyDescent="0.2">
      <c r="JD855">
        <f t="shared" si="263"/>
        <v>0</v>
      </c>
      <c r="JE855">
        <f t="shared" si="264"/>
        <v>0</v>
      </c>
      <c r="JF855" t="str">
        <f t="shared" ca="1" si="265"/>
        <v/>
      </c>
      <c r="JG855" t="str">
        <f t="shared" ca="1" si="266"/>
        <v/>
      </c>
      <c r="JH855" t="str">
        <f t="shared" ca="1" si="267"/>
        <v/>
      </c>
      <c r="JI855" t="str">
        <f t="shared" ca="1" si="268"/>
        <v/>
      </c>
    </row>
    <row r="856" spans="264:269" x14ac:dyDescent="0.2">
      <c r="JD856">
        <f t="shared" si="263"/>
        <v>0</v>
      </c>
      <c r="JE856">
        <f t="shared" si="264"/>
        <v>0</v>
      </c>
      <c r="JF856" t="str">
        <f t="shared" ca="1" si="265"/>
        <v/>
      </c>
      <c r="JG856" t="str">
        <f t="shared" ca="1" si="266"/>
        <v/>
      </c>
      <c r="JH856" t="str">
        <f t="shared" ca="1" si="267"/>
        <v/>
      </c>
      <c r="JI856" t="str">
        <f t="shared" ca="1" si="268"/>
        <v/>
      </c>
    </row>
    <row r="857" spans="264:269" x14ac:dyDescent="0.2">
      <c r="JD857">
        <f t="shared" si="263"/>
        <v>0</v>
      </c>
      <c r="JE857">
        <f t="shared" si="264"/>
        <v>0</v>
      </c>
      <c r="JF857" t="str">
        <f t="shared" ca="1" si="265"/>
        <v/>
      </c>
      <c r="JG857" t="str">
        <f t="shared" ca="1" si="266"/>
        <v/>
      </c>
      <c r="JH857" t="str">
        <f t="shared" ca="1" si="267"/>
        <v/>
      </c>
      <c r="JI857" t="str">
        <f t="shared" ca="1" si="268"/>
        <v/>
      </c>
    </row>
    <row r="858" spans="264:269" x14ac:dyDescent="0.2">
      <c r="JD858">
        <f t="shared" si="263"/>
        <v>0</v>
      </c>
      <c r="JE858">
        <f t="shared" si="264"/>
        <v>0</v>
      </c>
      <c r="JF858" t="str">
        <f t="shared" ca="1" si="265"/>
        <v/>
      </c>
      <c r="JG858" t="str">
        <f t="shared" ca="1" si="266"/>
        <v/>
      </c>
      <c r="JH858" t="str">
        <f t="shared" ca="1" si="267"/>
        <v/>
      </c>
      <c r="JI858" t="str">
        <f t="shared" ca="1" si="268"/>
        <v/>
      </c>
    </row>
    <row r="859" spans="264:269" x14ac:dyDescent="0.2">
      <c r="JD859">
        <f t="shared" si="263"/>
        <v>0</v>
      </c>
      <c r="JE859">
        <f t="shared" si="264"/>
        <v>0</v>
      </c>
      <c r="JF859" t="str">
        <f t="shared" ca="1" si="265"/>
        <v/>
      </c>
      <c r="JG859" t="str">
        <f t="shared" ca="1" si="266"/>
        <v/>
      </c>
      <c r="JH859" t="str">
        <f t="shared" ca="1" si="267"/>
        <v/>
      </c>
      <c r="JI859" t="str">
        <f t="shared" ca="1" si="268"/>
        <v/>
      </c>
    </row>
    <row r="860" spans="264:269" x14ac:dyDescent="0.2">
      <c r="JD860">
        <f t="shared" ref="JD860:JD923" si="269">IF(JD859&lt;&gt;0,JD859-1,0)</f>
        <v>0</v>
      </c>
      <c r="JE860">
        <f t="shared" ref="JE860:JE923" si="270">IF(JD860&lt;&gt;0,JE859+1,0)</f>
        <v>0</v>
      </c>
      <c r="JF860" t="str">
        <f t="shared" ref="JF860:JF923" ca="1" si="271">IF(ScenarioType&lt;&gt;"ALL",IF(ISERROR(IF(INDIRECT("SCENARIOMETA!B"&amp;JE860)=ScenarioType,INDIRECT("SCENARIOMETA!A"&amp;JE860)," ")),"",IF(INDIRECT("SCENARIOMETA!B"&amp;JE860)=ScenarioType,INDIRECT("SCENARIOMETA!A"&amp;JE860)," ")),IF(JD860&lt;&gt;0,INDIRECT("SCENARIOMETA!A"&amp;JE860),""))</f>
        <v/>
      </c>
      <c r="JG860" t="str">
        <f t="shared" ref="JG860:JG923" ca="1" si="272">IF(ScenarioType&lt;&gt;"ALL",IF(ISERROR(IF(INDIRECT("SCENARIOMETA!B"&amp;JE860)=ScenarioType,INDIRECT("SCENARIOMETA!B"&amp;JE860)," ")),"",IF(INDIRECT("SCENARIOMETA!B"&amp;JE860)=ScenarioType,INDIRECT("SCENARIOMETA!B"&amp;JE860)," ")),IF(JD860&lt;&gt;0,INDIRECT("SCENARIOMETA!B"&amp;JE860),""))</f>
        <v/>
      </c>
      <c r="JH860" t="str">
        <f t="shared" ref="JH860:JH923" ca="1" si="273">IF(ScenarioType&lt;&gt;"ALL",IF(ISERROR(IF(INDIRECT("SCENARIOMETA!B"&amp;JE860)=ScenarioType,INDIRECT("SCENARIOMETA!H"&amp;JE860)," ")),"",IF(INDIRECT("SCENARIOMETA!B"&amp;JE860)=ScenarioType,INDIRECT("SCENARIOMETA!H"&amp;JE860)," ")+14),IF(JD860&lt;&gt;0,INDIRECT("SCENARIOMETA!H"&amp;JE860)+14,""))</f>
        <v/>
      </c>
      <c r="JI860" t="str">
        <f t="shared" ref="JI860:JI923" ca="1" si="274">IF(ScenarioType&lt;&gt;"ALL",IF(ISERROR(IF(INDIRECT("SCENARIOMETA!B"&amp;JE860)=ScenarioType,INDIRECT("SCENARIOMETA!E"&amp;JE860)," ")),"",IF(INDIRECT("SCENARIOMETA!B"&amp;JE860)=ScenarioType,INDIRECT("SCENARIOMETA!E"&amp;JE860)," ")+14),IF(JD860&lt;&gt;0,INDIRECT("SCENARIOMETA!E"&amp;JE860)+14,""))</f>
        <v/>
      </c>
    </row>
    <row r="861" spans="264:269" x14ac:dyDescent="0.2">
      <c r="JD861">
        <f t="shared" si="269"/>
        <v>0</v>
      </c>
      <c r="JE861">
        <f t="shared" si="270"/>
        <v>0</v>
      </c>
      <c r="JF861" t="str">
        <f t="shared" ca="1" si="271"/>
        <v/>
      </c>
      <c r="JG861" t="str">
        <f t="shared" ca="1" si="272"/>
        <v/>
      </c>
      <c r="JH861" t="str">
        <f t="shared" ca="1" si="273"/>
        <v/>
      </c>
      <c r="JI861" t="str">
        <f t="shared" ca="1" si="274"/>
        <v/>
      </c>
    </row>
    <row r="862" spans="264:269" x14ac:dyDescent="0.2">
      <c r="JD862">
        <f t="shared" si="269"/>
        <v>0</v>
      </c>
      <c r="JE862">
        <f t="shared" si="270"/>
        <v>0</v>
      </c>
      <c r="JF862" t="str">
        <f t="shared" ca="1" si="271"/>
        <v/>
      </c>
      <c r="JG862" t="str">
        <f t="shared" ca="1" si="272"/>
        <v/>
      </c>
      <c r="JH862" t="str">
        <f t="shared" ca="1" si="273"/>
        <v/>
      </c>
      <c r="JI862" t="str">
        <f t="shared" ca="1" si="274"/>
        <v/>
      </c>
    </row>
    <row r="863" spans="264:269" x14ac:dyDescent="0.2">
      <c r="JD863">
        <f t="shared" si="269"/>
        <v>0</v>
      </c>
      <c r="JE863">
        <f t="shared" si="270"/>
        <v>0</v>
      </c>
      <c r="JF863" t="str">
        <f t="shared" ca="1" si="271"/>
        <v/>
      </c>
      <c r="JG863" t="str">
        <f t="shared" ca="1" si="272"/>
        <v/>
      </c>
      <c r="JH863" t="str">
        <f t="shared" ca="1" si="273"/>
        <v/>
      </c>
      <c r="JI863" t="str">
        <f t="shared" ca="1" si="274"/>
        <v/>
      </c>
    </row>
    <row r="864" spans="264:269" x14ac:dyDescent="0.2">
      <c r="JD864">
        <f t="shared" si="269"/>
        <v>0</v>
      </c>
      <c r="JE864">
        <f t="shared" si="270"/>
        <v>0</v>
      </c>
      <c r="JF864" t="str">
        <f t="shared" ca="1" si="271"/>
        <v/>
      </c>
      <c r="JG864" t="str">
        <f t="shared" ca="1" si="272"/>
        <v/>
      </c>
      <c r="JH864" t="str">
        <f t="shared" ca="1" si="273"/>
        <v/>
      </c>
      <c r="JI864" t="str">
        <f t="shared" ca="1" si="274"/>
        <v/>
      </c>
    </row>
    <row r="865" spans="264:269" x14ac:dyDescent="0.2">
      <c r="JD865">
        <f t="shared" si="269"/>
        <v>0</v>
      </c>
      <c r="JE865">
        <f t="shared" si="270"/>
        <v>0</v>
      </c>
      <c r="JF865" t="str">
        <f t="shared" ca="1" si="271"/>
        <v/>
      </c>
      <c r="JG865" t="str">
        <f t="shared" ca="1" si="272"/>
        <v/>
      </c>
      <c r="JH865" t="str">
        <f t="shared" ca="1" si="273"/>
        <v/>
      </c>
      <c r="JI865" t="str">
        <f t="shared" ca="1" si="274"/>
        <v/>
      </c>
    </row>
    <row r="866" spans="264:269" x14ac:dyDescent="0.2">
      <c r="JD866">
        <f t="shared" si="269"/>
        <v>0</v>
      </c>
      <c r="JE866">
        <f t="shared" si="270"/>
        <v>0</v>
      </c>
      <c r="JF866" t="str">
        <f t="shared" ca="1" si="271"/>
        <v/>
      </c>
      <c r="JG866" t="str">
        <f t="shared" ca="1" si="272"/>
        <v/>
      </c>
      <c r="JH866" t="str">
        <f t="shared" ca="1" si="273"/>
        <v/>
      </c>
      <c r="JI866" t="str">
        <f t="shared" ca="1" si="274"/>
        <v/>
      </c>
    </row>
    <row r="867" spans="264:269" x14ac:dyDescent="0.2">
      <c r="JD867">
        <f t="shared" si="269"/>
        <v>0</v>
      </c>
      <c r="JE867">
        <f t="shared" si="270"/>
        <v>0</v>
      </c>
      <c r="JF867" t="str">
        <f t="shared" ca="1" si="271"/>
        <v/>
      </c>
      <c r="JG867" t="str">
        <f t="shared" ca="1" si="272"/>
        <v/>
      </c>
      <c r="JH867" t="str">
        <f t="shared" ca="1" si="273"/>
        <v/>
      </c>
      <c r="JI867" t="str">
        <f t="shared" ca="1" si="274"/>
        <v/>
      </c>
    </row>
    <row r="868" spans="264:269" x14ac:dyDescent="0.2">
      <c r="JD868">
        <f t="shared" si="269"/>
        <v>0</v>
      </c>
      <c r="JE868">
        <f t="shared" si="270"/>
        <v>0</v>
      </c>
      <c r="JF868" t="str">
        <f t="shared" ca="1" si="271"/>
        <v/>
      </c>
      <c r="JG868" t="str">
        <f t="shared" ca="1" si="272"/>
        <v/>
      </c>
      <c r="JH868" t="str">
        <f t="shared" ca="1" si="273"/>
        <v/>
      </c>
      <c r="JI868" t="str">
        <f t="shared" ca="1" si="274"/>
        <v/>
      </c>
    </row>
    <row r="869" spans="264:269" x14ac:dyDescent="0.2">
      <c r="JD869">
        <f t="shared" si="269"/>
        <v>0</v>
      </c>
      <c r="JE869">
        <f t="shared" si="270"/>
        <v>0</v>
      </c>
      <c r="JF869" t="str">
        <f t="shared" ca="1" si="271"/>
        <v/>
      </c>
      <c r="JG869" t="str">
        <f t="shared" ca="1" si="272"/>
        <v/>
      </c>
      <c r="JH869" t="str">
        <f t="shared" ca="1" si="273"/>
        <v/>
      </c>
      <c r="JI869" t="str">
        <f t="shared" ca="1" si="274"/>
        <v/>
      </c>
    </row>
    <row r="870" spans="264:269" x14ac:dyDescent="0.2">
      <c r="JD870">
        <f t="shared" si="269"/>
        <v>0</v>
      </c>
      <c r="JE870">
        <f t="shared" si="270"/>
        <v>0</v>
      </c>
      <c r="JF870" t="str">
        <f t="shared" ca="1" si="271"/>
        <v/>
      </c>
      <c r="JG870" t="str">
        <f t="shared" ca="1" si="272"/>
        <v/>
      </c>
      <c r="JH870" t="str">
        <f t="shared" ca="1" si="273"/>
        <v/>
      </c>
      <c r="JI870" t="str">
        <f t="shared" ca="1" si="274"/>
        <v/>
      </c>
    </row>
    <row r="871" spans="264:269" x14ac:dyDescent="0.2">
      <c r="JD871">
        <f t="shared" si="269"/>
        <v>0</v>
      </c>
      <c r="JE871">
        <f t="shared" si="270"/>
        <v>0</v>
      </c>
      <c r="JF871" t="str">
        <f t="shared" ca="1" si="271"/>
        <v/>
      </c>
      <c r="JG871" t="str">
        <f t="shared" ca="1" si="272"/>
        <v/>
      </c>
      <c r="JH871" t="str">
        <f t="shared" ca="1" si="273"/>
        <v/>
      </c>
      <c r="JI871" t="str">
        <f t="shared" ca="1" si="274"/>
        <v/>
      </c>
    </row>
    <row r="872" spans="264:269" x14ac:dyDescent="0.2">
      <c r="JD872">
        <f t="shared" si="269"/>
        <v>0</v>
      </c>
      <c r="JE872">
        <f t="shared" si="270"/>
        <v>0</v>
      </c>
      <c r="JF872" t="str">
        <f t="shared" ca="1" si="271"/>
        <v/>
      </c>
      <c r="JG872" t="str">
        <f t="shared" ca="1" si="272"/>
        <v/>
      </c>
      <c r="JH872" t="str">
        <f t="shared" ca="1" si="273"/>
        <v/>
      </c>
      <c r="JI872" t="str">
        <f t="shared" ca="1" si="274"/>
        <v/>
      </c>
    </row>
    <row r="873" spans="264:269" x14ac:dyDescent="0.2">
      <c r="JD873">
        <f t="shared" si="269"/>
        <v>0</v>
      </c>
      <c r="JE873">
        <f t="shared" si="270"/>
        <v>0</v>
      </c>
      <c r="JF873" t="str">
        <f t="shared" ca="1" si="271"/>
        <v/>
      </c>
      <c r="JG873" t="str">
        <f t="shared" ca="1" si="272"/>
        <v/>
      </c>
      <c r="JH873" t="str">
        <f t="shared" ca="1" si="273"/>
        <v/>
      </c>
      <c r="JI873" t="str">
        <f t="shared" ca="1" si="274"/>
        <v/>
      </c>
    </row>
    <row r="874" spans="264:269" x14ac:dyDescent="0.2">
      <c r="JD874">
        <f t="shared" si="269"/>
        <v>0</v>
      </c>
      <c r="JE874">
        <f t="shared" si="270"/>
        <v>0</v>
      </c>
      <c r="JF874" t="str">
        <f t="shared" ca="1" si="271"/>
        <v/>
      </c>
      <c r="JG874" t="str">
        <f t="shared" ca="1" si="272"/>
        <v/>
      </c>
      <c r="JH874" t="str">
        <f t="shared" ca="1" si="273"/>
        <v/>
      </c>
      <c r="JI874" t="str">
        <f t="shared" ca="1" si="274"/>
        <v/>
      </c>
    </row>
    <row r="875" spans="264:269" x14ac:dyDescent="0.2">
      <c r="JD875">
        <f t="shared" si="269"/>
        <v>0</v>
      </c>
      <c r="JE875">
        <f t="shared" si="270"/>
        <v>0</v>
      </c>
      <c r="JF875" t="str">
        <f t="shared" ca="1" si="271"/>
        <v/>
      </c>
      <c r="JG875" t="str">
        <f t="shared" ca="1" si="272"/>
        <v/>
      </c>
      <c r="JH875" t="str">
        <f t="shared" ca="1" si="273"/>
        <v/>
      </c>
      <c r="JI875" t="str">
        <f t="shared" ca="1" si="274"/>
        <v/>
      </c>
    </row>
    <row r="876" spans="264:269" x14ac:dyDescent="0.2">
      <c r="JD876">
        <f t="shared" si="269"/>
        <v>0</v>
      </c>
      <c r="JE876">
        <f t="shared" si="270"/>
        <v>0</v>
      </c>
      <c r="JF876" t="str">
        <f t="shared" ca="1" si="271"/>
        <v/>
      </c>
      <c r="JG876" t="str">
        <f t="shared" ca="1" si="272"/>
        <v/>
      </c>
      <c r="JH876" t="str">
        <f t="shared" ca="1" si="273"/>
        <v/>
      </c>
      <c r="JI876" t="str">
        <f t="shared" ca="1" si="274"/>
        <v/>
      </c>
    </row>
    <row r="877" spans="264:269" x14ac:dyDescent="0.2">
      <c r="JD877">
        <f t="shared" si="269"/>
        <v>0</v>
      </c>
      <c r="JE877">
        <f t="shared" si="270"/>
        <v>0</v>
      </c>
      <c r="JF877" t="str">
        <f t="shared" ca="1" si="271"/>
        <v/>
      </c>
      <c r="JG877" t="str">
        <f t="shared" ca="1" si="272"/>
        <v/>
      </c>
      <c r="JH877" t="str">
        <f t="shared" ca="1" si="273"/>
        <v/>
      </c>
      <c r="JI877" t="str">
        <f t="shared" ca="1" si="274"/>
        <v/>
      </c>
    </row>
    <row r="878" spans="264:269" x14ac:dyDescent="0.2">
      <c r="JD878">
        <f t="shared" si="269"/>
        <v>0</v>
      </c>
      <c r="JE878">
        <f t="shared" si="270"/>
        <v>0</v>
      </c>
      <c r="JF878" t="str">
        <f t="shared" ca="1" si="271"/>
        <v/>
      </c>
      <c r="JG878" t="str">
        <f t="shared" ca="1" si="272"/>
        <v/>
      </c>
      <c r="JH878" t="str">
        <f t="shared" ca="1" si="273"/>
        <v/>
      </c>
      <c r="JI878" t="str">
        <f t="shared" ca="1" si="274"/>
        <v/>
      </c>
    </row>
    <row r="879" spans="264:269" x14ac:dyDescent="0.2">
      <c r="JD879">
        <f t="shared" si="269"/>
        <v>0</v>
      </c>
      <c r="JE879">
        <f t="shared" si="270"/>
        <v>0</v>
      </c>
      <c r="JF879" t="str">
        <f t="shared" ca="1" si="271"/>
        <v/>
      </c>
      <c r="JG879" t="str">
        <f t="shared" ca="1" si="272"/>
        <v/>
      </c>
      <c r="JH879" t="str">
        <f t="shared" ca="1" si="273"/>
        <v/>
      </c>
      <c r="JI879" t="str">
        <f t="shared" ca="1" si="274"/>
        <v/>
      </c>
    </row>
    <row r="880" spans="264:269" x14ac:dyDescent="0.2">
      <c r="JD880">
        <f t="shared" si="269"/>
        <v>0</v>
      </c>
      <c r="JE880">
        <f t="shared" si="270"/>
        <v>0</v>
      </c>
      <c r="JF880" t="str">
        <f t="shared" ca="1" si="271"/>
        <v/>
      </c>
      <c r="JG880" t="str">
        <f t="shared" ca="1" si="272"/>
        <v/>
      </c>
      <c r="JH880" t="str">
        <f t="shared" ca="1" si="273"/>
        <v/>
      </c>
      <c r="JI880" t="str">
        <f t="shared" ca="1" si="274"/>
        <v/>
      </c>
    </row>
    <row r="881" spans="264:269" x14ac:dyDescent="0.2">
      <c r="JD881">
        <f t="shared" si="269"/>
        <v>0</v>
      </c>
      <c r="JE881">
        <f t="shared" si="270"/>
        <v>0</v>
      </c>
      <c r="JF881" t="str">
        <f t="shared" ca="1" si="271"/>
        <v/>
      </c>
      <c r="JG881" t="str">
        <f t="shared" ca="1" si="272"/>
        <v/>
      </c>
      <c r="JH881" t="str">
        <f t="shared" ca="1" si="273"/>
        <v/>
      </c>
      <c r="JI881" t="str">
        <f t="shared" ca="1" si="274"/>
        <v/>
      </c>
    </row>
    <row r="882" spans="264:269" x14ac:dyDescent="0.2">
      <c r="JD882">
        <f t="shared" si="269"/>
        <v>0</v>
      </c>
      <c r="JE882">
        <f t="shared" si="270"/>
        <v>0</v>
      </c>
      <c r="JF882" t="str">
        <f t="shared" ca="1" si="271"/>
        <v/>
      </c>
      <c r="JG882" t="str">
        <f t="shared" ca="1" si="272"/>
        <v/>
      </c>
      <c r="JH882" t="str">
        <f t="shared" ca="1" si="273"/>
        <v/>
      </c>
      <c r="JI882" t="str">
        <f t="shared" ca="1" si="274"/>
        <v/>
      </c>
    </row>
    <row r="883" spans="264:269" x14ac:dyDescent="0.2">
      <c r="JD883">
        <f t="shared" si="269"/>
        <v>0</v>
      </c>
      <c r="JE883">
        <f t="shared" si="270"/>
        <v>0</v>
      </c>
      <c r="JF883" t="str">
        <f t="shared" ca="1" si="271"/>
        <v/>
      </c>
      <c r="JG883" t="str">
        <f t="shared" ca="1" si="272"/>
        <v/>
      </c>
      <c r="JH883" t="str">
        <f t="shared" ca="1" si="273"/>
        <v/>
      </c>
      <c r="JI883" t="str">
        <f t="shared" ca="1" si="274"/>
        <v/>
      </c>
    </row>
    <row r="884" spans="264:269" x14ac:dyDescent="0.2">
      <c r="JD884">
        <f t="shared" si="269"/>
        <v>0</v>
      </c>
      <c r="JE884">
        <f t="shared" si="270"/>
        <v>0</v>
      </c>
      <c r="JF884" t="str">
        <f t="shared" ca="1" si="271"/>
        <v/>
      </c>
      <c r="JG884" t="str">
        <f t="shared" ca="1" si="272"/>
        <v/>
      </c>
      <c r="JH884" t="str">
        <f t="shared" ca="1" si="273"/>
        <v/>
      </c>
      <c r="JI884" t="str">
        <f t="shared" ca="1" si="274"/>
        <v/>
      </c>
    </row>
    <row r="885" spans="264:269" x14ac:dyDescent="0.2">
      <c r="JD885">
        <f t="shared" si="269"/>
        <v>0</v>
      </c>
      <c r="JE885">
        <f t="shared" si="270"/>
        <v>0</v>
      </c>
      <c r="JF885" t="str">
        <f t="shared" ca="1" si="271"/>
        <v/>
      </c>
      <c r="JG885" t="str">
        <f t="shared" ca="1" si="272"/>
        <v/>
      </c>
      <c r="JH885" t="str">
        <f t="shared" ca="1" si="273"/>
        <v/>
      </c>
      <c r="JI885" t="str">
        <f t="shared" ca="1" si="274"/>
        <v/>
      </c>
    </row>
    <row r="886" spans="264:269" x14ac:dyDescent="0.2">
      <c r="JD886">
        <f t="shared" si="269"/>
        <v>0</v>
      </c>
      <c r="JE886">
        <f t="shared" si="270"/>
        <v>0</v>
      </c>
      <c r="JF886" t="str">
        <f t="shared" ca="1" si="271"/>
        <v/>
      </c>
      <c r="JG886" t="str">
        <f t="shared" ca="1" si="272"/>
        <v/>
      </c>
      <c r="JH886" t="str">
        <f t="shared" ca="1" si="273"/>
        <v/>
      </c>
      <c r="JI886" t="str">
        <f t="shared" ca="1" si="274"/>
        <v/>
      </c>
    </row>
    <row r="887" spans="264:269" x14ac:dyDescent="0.2">
      <c r="JD887">
        <f t="shared" si="269"/>
        <v>0</v>
      </c>
      <c r="JE887">
        <f t="shared" si="270"/>
        <v>0</v>
      </c>
      <c r="JF887" t="str">
        <f t="shared" ca="1" si="271"/>
        <v/>
      </c>
      <c r="JG887" t="str">
        <f t="shared" ca="1" si="272"/>
        <v/>
      </c>
      <c r="JH887" t="str">
        <f t="shared" ca="1" si="273"/>
        <v/>
      </c>
      <c r="JI887" t="str">
        <f t="shared" ca="1" si="274"/>
        <v/>
      </c>
    </row>
    <row r="888" spans="264:269" x14ac:dyDescent="0.2">
      <c r="JD888">
        <f t="shared" si="269"/>
        <v>0</v>
      </c>
      <c r="JE888">
        <f t="shared" si="270"/>
        <v>0</v>
      </c>
      <c r="JF888" t="str">
        <f t="shared" ca="1" si="271"/>
        <v/>
      </c>
      <c r="JG888" t="str">
        <f t="shared" ca="1" si="272"/>
        <v/>
      </c>
      <c r="JH888" t="str">
        <f t="shared" ca="1" si="273"/>
        <v/>
      </c>
      <c r="JI888" t="str">
        <f t="shared" ca="1" si="274"/>
        <v/>
      </c>
    </row>
    <row r="889" spans="264:269" x14ac:dyDescent="0.2">
      <c r="JD889">
        <f t="shared" si="269"/>
        <v>0</v>
      </c>
      <c r="JE889">
        <f t="shared" si="270"/>
        <v>0</v>
      </c>
      <c r="JF889" t="str">
        <f t="shared" ca="1" si="271"/>
        <v/>
      </c>
      <c r="JG889" t="str">
        <f t="shared" ca="1" si="272"/>
        <v/>
      </c>
      <c r="JH889" t="str">
        <f t="shared" ca="1" si="273"/>
        <v/>
      </c>
      <c r="JI889" t="str">
        <f t="shared" ca="1" si="274"/>
        <v/>
      </c>
    </row>
    <row r="890" spans="264:269" x14ac:dyDescent="0.2">
      <c r="JD890">
        <f t="shared" si="269"/>
        <v>0</v>
      </c>
      <c r="JE890">
        <f t="shared" si="270"/>
        <v>0</v>
      </c>
      <c r="JF890" t="str">
        <f t="shared" ca="1" si="271"/>
        <v/>
      </c>
      <c r="JG890" t="str">
        <f t="shared" ca="1" si="272"/>
        <v/>
      </c>
      <c r="JH890" t="str">
        <f t="shared" ca="1" si="273"/>
        <v/>
      </c>
      <c r="JI890" t="str">
        <f t="shared" ca="1" si="274"/>
        <v/>
      </c>
    </row>
    <row r="891" spans="264:269" x14ac:dyDescent="0.2">
      <c r="JD891">
        <f t="shared" si="269"/>
        <v>0</v>
      </c>
      <c r="JE891">
        <f t="shared" si="270"/>
        <v>0</v>
      </c>
      <c r="JF891" t="str">
        <f t="shared" ca="1" si="271"/>
        <v/>
      </c>
      <c r="JG891" t="str">
        <f t="shared" ca="1" si="272"/>
        <v/>
      </c>
      <c r="JH891" t="str">
        <f t="shared" ca="1" si="273"/>
        <v/>
      </c>
      <c r="JI891" t="str">
        <f t="shared" ca="1" si="274"/>
        <v/>
      </c>
    </row>
    <row r="892" spans="264:269" x14ac:dyDescent="0.2">
      <c r="JD892">
        <f t="shared" si="269"/>
        <v>0</v>
      </c>
      <c r="JE892">
        <f t="shared" si="270"/>
        <v>0</v>
      </c>
      <c r="JF892" t="str">
        <f t="shared" ca="1" si="271"/>
        <v/>
      </c>
      <c r="JG892" t="str">
        <f t="shared" ca="1" si="272"/>
        <v/>
      </c>
      <c r="JH892" t="str">
        <f t="shared" ca="1" si="273"/>
        <v/>
      </c>
      <c r="JI892" t="str">
        <f t="shared" ca="1" si="274"/>
        <v/>
      </c>
    </row>
    <row r="893" spans="264:269" x14ac:dyDescent="0.2">
      <c r="JD893">
        <f t="shared" si="269"/>
        <v>0</v>
      </c>
      <c r="JE893">
        <f t="shared" si="270"/>
        <v>0</v>
      </c>
      <c r="JF893" t="str">
        <f t="shared" ca="1" si="271"/>
        <v/>
      </c>
      <c r="JG893" t="str">
        <f t="shared" ca="1" si="272"/>
        <v/>
      </c>
      <c r="JH893" t="str">
        <f t="shared" ca="1" si="273"/>
        <v/>
      </c>
      <c r="JI893" t="str">
        <f t="shared" ca="1" si="274"/>
        <v/>
      </c>
    </row>
    <row r="894" spans="264:269" x14ac:dyDescent="0.2">
      <c r="JD894">
        <f t="shared" si="269"/>
        <v>0</v>
      </c>
      <c r="JE894">
        <f t="shared" si="270"/>
        <v>0</v>
      </c>
      <c r="JF894" t="str">
        <f t="shared" ca="1" si="271"/>
        <v/>
      </c>
      <c r="JG894" t="str">
        <f t="shared" ca="1" si="272"/>
        <v/>
      </c>
      <c r="JH894" t="str">
        <f t="shared" ca="1" si="273"/>
        <v/>
      </c>
      <c r="JI894" t="str">
        <f t="shared" ca="1" si="274"/>
        <v/>
      </c>
    </row>
    <row r="895" spans="264:269" x14ac:dyDescent="0.2">
      <c r="JD895">
        <f t="shared" si="269"/>
        <v>0</v>
      </c>
      <c r="JE895">
        <f t="shared" si="270"/>
        <v>0</v>
      </c>
      <c r="JF895" t="str">
        <f t="shared" ca="1" si="271"/>
        <v/>
      </c>
      <c r="JG895" t="str">
        <f t="shared" ca="1" si="272"/>
        <v/>
      </c>
      <c r="JH895" t="str">
        <f t="shared" ca="1" si="273"/>
        <v/>
      </c>
      <c r="JI895" t="str">
        <f t="shared" ca="1" si="274"/>
        <v/>
      </c>
    </row>
    <row r="896" spans="264:269" x14ac:dyDescent="0.2">
      <c r="JD896">
        <f t="shared" si="269"/>
        <v>0</v>
      </c>
      <c r="JE896">
        <f t="shared" si="270"/>
        <v>0</v>
      </c>
      <c r="JF896" t="str">
        <f t="shared" ca="1" si="271"/>
        <v/>
      </c>
      <c r="JG896" t="str">
        <f t="shared" ca="1" si="272"/>
        <v/>
      </c>
      <c r="JH896" t="str">
        <f t="shared" ca="1" si="273"/>
        <v/>
      </c>
      <c r="JI896" t="str">
        <f t="shared" ca="1" si="274"/>
        <v/>
      </c>
    </row>
    <row r="897" spans="264:269" x14ac:dyDescent="0.2">
      <c r="JD897">
        <f t="shared" si="269"/>
        <v>0</v>
      </c>
      <c r="JE897">
        <f t="shared" si="270"/>
        <v>0</v>
      </c>
      <c r="JF897" t="str">
        <f t="shared" ca="1" si="271"/>
        <v/>
      </c>
      <c r="JG897" t="str">
        <f t="shared" ca="1" si="272"/>
        <v/>
      </c>
      <c r="JH897" t="str">
        <f t="shared" ca="1" si="273"/>
        <v/>
      </c>
      <c r="JI897" t="str">
        <f t="shared" ca="1" si="274"/>
        <v/>
      </c>
    </row>
    <row r="898" spans="264:269" x14ac:dyDescent="0.2">
      <c r="JD898">
        <f t="shared" si="269"/>
        <v>0</v>
      </c>
      <c r="JE898">
        <f t="shared" si="270"/>
        <v>0</v>
      </c>
      <c r="JF898" t="str">
        <f t="shared" ca="1" si="271"/>
        <v/>
      </c>
      <c r="JG898" t="str">
        <f t="shared" ca="1" si="272"/>
        <v/>
      </c>
      <c r="JH898" t="str">
        <f t="shared" ca="1" si="273"/>
        <v/>
      </c>
      <c r="JI898" t="str">
        <f t="shared" ca="1" si="274"/>
        <v/>
      </c>
    </row>
    <row r="899" spans="264:269" x14ac:dyDescent="0.2">
      <c r="JD899">
        <f t="shared" si="269"/>
        <v>0</v>
      </c>
      <c r="JE899">
        <f t="shared" si="270"/>
        <v>0</v>
      </c>
      <c r="JF899" t="str">
        <f t="shared" ca="1" si="271"/>
        <v/>
      </c>
      <c r="JG899" t="str">
        <f t="shared" ca="1" si="272"/>
        <v/>
      </c>
      <c r="JH899" t="str">
        <f t="shared" ca="1" si="273"/>
        <v/>
      </c>
      <c r="JI899" t="str">
        <f t="shared" ca="1" si="274"/>
        <v/>
      </c>
    </row>
    <row r="900" spans="264:269" x14ac:dyDescent="0.2">
      <c r="JD900">
        <f t="shared" si="269"/>
        <v>0</v>
      </c>
      <c r="JE900">
        <f t="shared" si="270"/>
        <v>0</v>
      </c>
      <c r="JF900" t="str">
        <f t="shared" ca="1" si="271"/>
        <v/>
      </c>
      <c r="JG900" t="str">
        <f t="shared" ca="1" si="272"/>
        <v/>
      </c>
      <c r="JH900" t="str">
        <f t="shared" ca="1" si="273"/>
        <v/>
      </c>
      <c r="JI900" t="str">
        <f t="shared" ca="1" si="274"/>
        <v/>
      </c>
    </row>
    <row r="901" spans="264:269" x14ac:dyDescent="0.2">
      <c r="JD901">
        <f t="shared" si="269"/>
        <v>0</v>
      </c>
      <c r="JE901">
        <f t="shared" si="270"/>
        <v>0</v>
      </c>
      <c r="JF901" t="str">
        <f t="shared" ca="1" si="271"/>
        <v/>
      </c>
      <c r="JG901" t="str">
        <f t="shared" ca="1" si="272"/>
        <v/>
      </c>
      <c r="JH901" t="str">
        <f t="shared" ca="1" si="273"/>
        <v/>
      </c>
      <c r="JI901" t="str">
        <f t="shared" ca="1" si="274"/>
        <v/>
      </c>
    </row>
    <row r="902" spans="264:269" x14ac:dyDescent="0.2">
      <c r="JD902">
        <f t="shared" si="269"/>
        <v>0</v>
      </c>
      <c r="JE902">
        <f t="shared" si="270"/>
        <v>0</v>
      </c>
      <c r="JF902" t="str">
        <f t="shared" ca="1" si="271"/>
        <v/>
      </c>
      <c r="JG902" t="str">
        <f t="shared" ca="1" si="272"/>
        <v/>
      </c>
      <c r="JH902" t="str">
        <f t="shared" ca="1" si="273"/>
        <v/>
      </c>
      <c r="JI902" t="str">
        <f t="shared" ca="1" si="274"/>
        <v/>
      </c>
    </row>
    <row r="903" spans="264:269" x14ac:dyDescent="0.2">
      <c r="JD903">
        <f t="shared" si="269"/>
        <v>0</v>
      </c>
      <c r="JE903">
        <f t="shared" si="270"/>
        <v>0</v>
      </c>
      <c r="JF903" t="str">
        <f t="shared" ca="1" si="271"/>
        <v/>
      </c>
      <c r="JG903" t="str">
        <f t="shared" ca="1" si="272"/>
        <v/>
      </c>
      <c r="JH903" t="str">
        <f t="shared" ca="1" si="273"/>
        <v/>
      </c>
      <c r="JI903" t="str">
        <f t="shared" ca="1" si="274"/>
        <v/>
      </c>
    </row>
    <row r="904" spans="264:269" x14ac:dyDescent="0.2">
      <c r="JD904">
        <f t="shared" si="269"/>
        <v>0</v>
      </c>
      <c r="JE904">
        <f t="shared" si="270"/>
        <v>0</v>
      </c>
      <c r="JF904" t="str">
        <f t="shared" ca="1" si="271"/>
        <v/>
      </c>
      <c r="JG904" t="str">
        <f t="shared" ca="1" si="272"/>
        <v/>
      </c>
      <c r="JH904" t="str">
        <f t="shared" ca="1" si="273"/>
        <v/>
      </c>
      <c r="JI904" t="str">
        <f t="shared" ca="1" si="274"/>
        <v/>
      </c>
    </row>
    <row r="905" spans="264:269" x14ac:dyDescent="0.2">
      <c r="JD905">
        <f t="shared" si="269"/>
        <v>0</v>
      </c>
      <c r="JE905">
        <f t="shared" si="270"/>
        <v>0</v>
      </c>
      <c r="JF905" t="str">
        <f t="shared" ca="1" si="271"/>
        <v/>
      </c>
      <c r="JG905" t="str">
        <f t="shared" ca="1" si="272"/>
        <v/>
      </c>
      <c r="JH905" t="str">
        <f t="shared" ca="1" si="273"/>
        <v/>
      </c>
      <c r="JI905" t="str">
        <f t="shared" ca="1" si="274"/>
        <v/>
      </c>
    </row>
    <row r="906" spans="264:269" x14ac:dyDescent="0.2">
      <c r="JD906">
        <f t="shared" si="269"/>
        <v>0</v>
      </c>
      <c r="JE906">
        <f t="shared" si="270"/>
        <v>0</v>
      </c>
      <c r="JF906" t="str">
        <f t="shared" ca="1" si="271"/>
        <v/>
      </c>
      <c r="JG906" t="str">
        <f t="shared" ca="1" si="272"/>
        <v/>
      </c>
      <c r="JH906" t="str">
        <f t="shared" ca="1" si="273"/>
        <v/>
      </c>
      <c r="JI906" t="str">
        <f t="shared" ca="1" si="274"/>
        <v/>
      </c>
    </row>
    <row r="907" spans="264:269" x14ac:dyDescent="0.2">
      <c r="JD907">
        <f t="shared" si="269"/>
        <v>0</v>
      </c>
      <c r="JE907">
        <f t="shared" si="270"/>
        <v>0</v>
      </c>
      <c r="JF907" t="str">
        <f t="shared" ca="1" si="271"/>
        <v/>
      </c>
      <c r="JG907" t="str">
        <f t="shared" ca="1" si="272"/>
        <v/>
      </c>
      <c r="JH907" t="str">
        <f t="shared" ca="1" si="273"/>
        <v/>
      </c>
      <c r="JI907" t="str">
        <f t="shared" ca="1" si="274"/>
        <v/>
      </c>
    </row>
    <row r="908" spans="264:269" x14ac:dyDescent="0.2">
      <c r="JD908">
        <f t="shared" si="269"/>
        <v>0</v>
      </c>
      <c r="JE908">
        <f t="shared" si="270"/>
        <v>0</v>
      </c>
      <c r="JF908" t="str">
        <f t="shared" ca="1" si="271"/>
        <v/>
      </c>
      <c r="JG908" t="str">
        <f t="shared" ca="1" si="272"/>
        <v/>
      </c>
      <c r="JH908" t="str">
        <f t="shared" ca="1" si="273"/>
        <v/>
      </c>
      <c r="JI908" t="str">
        <f t="shared" ca="1" si="274"/>
        <v/>
      </c>
    </row>
    <row r="909" spans="264:269" x14ac:dyDescent="0.2">
      <c r="JD909">
        <f t="shared" si="269"/>
        <v>0</v>
      </c>
      <c r="JE909">
        <f t="shared" si="270"/>
        <v>0</v>
      </c>
      <c r="JF909" t="str">
        <f t="shared" ca="1" si="271"/>
        <v/>
      </c>
      <c r="JG909" t="str">
        <f t="shared" ca="1" si="272"/>
        <v/>
      </c>
      <c r="JH909" t="str">
        <f t="shared" ca="1" si="273"/>
        <v/>
      </c>
      <c r="JI909" t="str">
        <f t="shared" ca="1" si="274"/>
        <v/>
      </c>
    </row>
    <row r="910" spans="264:269" x14ac:dyDescent="0.2">
      <c r="JD910">
        <f t="shared" si="269"/>
        <v>0</v>
      </c>
      <c r="JE910">
        <f t="shared" si="270"/>
        <v>0</v>
      </c>
      <c r="JF910" t="str">
        <f t="shared" ca="1" si="271"/>
        <v/>
      </c>
      <c r="JG910" t="str">
        <f t="shared" ca="1" si="272"/>
        <v/>
      </c>
      <c r="JH910" t="str">
        <f t="shared" ca="1" si="273"/>
        <v/>
      </c>
      <c r="JI910" t="str">
        <f t="shared" ca="1" si="274"/>
        <v/>
      </c>
    </row>
    <row r="911" spans="264:269" x14ac:dyDescent="0.2">
      <c r="JD911">
        <f t="shared" si="269"/>
        <v>0</v>
      </c>
      <c r="JE911">
        <f t="shared" si="270"/>
        <v>0</v>
      </c>
      <c r="JF911" t="str">
        <f t="shared" ca="1" si="271"/>
        <v/>
      </c>
      <c r="JG911" t="str">
        <f t="shared" ca="1" si="272"/>
        <v/>
      </c>
      <c r="JH911" t="str">
        <f t="shared" ca="1" si="273"/>
        <v/>
      </c>
      <c r="JI911" t="str">
        <f t="shared" ca="1" si="274"/>
        <v/>
      </c>
    </row>
    <row r="912" spans="264:269" x14ac:dyDescent="0.2">
      <c r="JD912">
        <f t="shared" si="269"/>
        <v>0</v>
      </c>
      <c r="JE912">
        <f t="shared" si="270"/>
        <v>0</v>
      </c>
      <c r="JF912" t="str">
        <f t="shared" ca="1" si="271"/>
        <v/>
      </c>
      <c r="JG912" t="str">
        <f t="shared" ca="1" si="272"/>
        <v/>
      </c>
      <c r="JH912" t="str">
        <f t="shared" ca="1" si="273"/>
        <v/>
      </c>
      <c r="JI912" t="str">
        <f t="shared" ca="1" si="274"/>
        <v/>
      </c>
    </row>
    <row r="913" spans="264:269" x14ac:dyDescent="0.2">
      <c r="JD913">
        <f t="shared" si="269"/>
        <v>0</v>
      </c>
      <c r="JE913">
        <f t="shared" si="270"/>
        <v>0</v>
      </c>
      <c r="JF913" t="str">
        <f t="shared" ca="1" si="271"/>
        <v/>
      </c>
      <c r="JG913" t="str">
        <f t="shared" ca="1" si="272"/>
        <v/>
      </c>
      <c r="JH913" t="str">
        <f t="shared" ca="1" si="273"/>
        <v/>
      </c>
      <c r="JI913" t="str">
        <f t="shared" ca="1" si="274"/>
        <v/>
      </c>
    </row>
    <row r="914" spans="264:269" x14ac:dyDescent="0.2">
      <c r="JD914">
        <f t="shared" si="269"/>
        <v>0</v>
      </c>
      <c r="JE914">
        <f t="shared" si="270"/>
        <v>0</v>
      </c>
      <c r="JF914" t="str">
        <f t="shared" ca="1" si="271"/>
        <v/>
      </c>
      <c r="JG914" t="str">
        <f t="shared" ca="1" si="272"/>
        <v/>
      </c>
      <c r="JH914" t="str">
        <f t="shared" ca="1" si="273"/>
        <v/>
      </c>
      <c r="JI914" t="str">
        <f t="shared" ca="1" si="274"/>
        <v/>
      </c>
    </row>
    <row r="915" spans="264:269" x14ac:dyDescent="0.2">
      <c r="JD915">
        <f t="shared" si="269"/>
        <v>0</v>
      </c>
      <c r="JE915">
        <f t="shared" si="270"/>
        <v>0</v>
      </c>
      <c r="JF915" t="str">
        <f t="shared" ca="1" si="271"/>
        <v/>
      </c>
      <c r="JG915" t="str">
        <f t="shared" ca="1" si="272"/>
        <v/>
      </c>
      <c r="JH915" t="str">
        <f t="shared" ca="1" si="273"/>
        <v/>
      </c>
      <c r="JI915" t="str">
        <f t="shared" ca="1" si="274"/>
        <v/>
      </c>
    </row>
    <row r="916" spans="264:269" x14ac:dyDescent="0.2">
      <c r="JD916">
        <f t="shared" si="269"/>
        <v>0</v>
      </c>
      <c r="JE916">
        <f t="shared" si="270"/>
        <v>0</v>
      </c>
      <c r="JF916" t="str">
        <f t="shared" ca="1" si="271"/>
        <v/>
      </c>
      <c r="JG916" t="str">
        <f t="shared" ca="1" si="272"/>
        <v/>
      </c>
      <c r="JH916" t="str">
        <f t="shared" ca="1" si="273"/>
        <v/>
      </c>
      <c r="JI916" t="str">
        <f t="shared" ca="1" si="274"/>
        <v/>
      </c>
    </row>
    <row r="917" spans="264:269" x14ac:dyDescent="0.2">
      <c r="JD917">
        <f t="shared" si="269"/>
        <v>0</v>
      </c>
      <c r="JE917">
        <f t="shared" si="270"/>
        <v>0</v>
      </c>
      <c r="JF917" t="str">
        <f t="shared" ca="1" si="271"/>
        <v/>
      </c>
      <c r="JG917" t="str">
        <f t="shared" ca="1" si="272"/>
        <v/>
      </c>
      <c r="JH917" t="str">
        <f t="shared" ca="1" si="273"/>
        <v/>
      </c>
      <c r="JI917" t="str">
        <f t="shared" ca="1" si="274"/>
        <v/>
      </c>
    </row>
    <row r="918" spans="264:269" x14ac:dyDescent="0.2">
      <c r="JD918">
        <f t="shared" si="269"/>
        <v>0</v>
      </c>
      <c r="JE918">
        <f t="shared" si="270"/>
        <v>0</v>
      </c>
      <c r="JF918" t="str">
        <f t="shared" ca="1" si="271"/>
        <v/>
      </c>
      <c r="JG918" t="str">
        <f t="shared" ca="1" si="272"/>
        <v/>
      </c>
      <c r="JH918" t="str">
        <f t="shared" ca="1" si="273"/>
        <v/>
      </c>
      <c r="JI918" t="str">
        <f t="shared" ca="1" si="274"/>
        <v/>
      </c>
    </row>
    <row r="919" spans="264:269" x14ac:dyDescent="0.2">
      <c r="JD919">
        <f t="shared" si="269"/>
        <v>0</v>
      </c>
      <c r="JE919">
        <f t="shared" si="270"/>
        <v>0</v>
      </c>
      <c r="JF919" t="str">
        <f t="shared" ca="1" si="271"/>
        <v/>
      </c>
      <c r="JG919" t="str">
        <f t="shared" ca="1" si="272"/>
        <v/>
      </c>
      <c r="JH919" t="str">
        <f t="shared" ca="1" si="273"/>
        <v/>
      </c>
      <c r="JI919" t="str">
        <f t="shared" ca="1" si="274"/>
        <v/>
      </c>
    </row>
    <row r="920" spans="264:269" x14ac:dyDescent="0.2">
      <c r="JD920">
        <f t="shared" si="269"/>
        <v>0</v>
      </c>
      <c r="JE920">
        <f t="shared" si="270"/>
        <v>0</v>
      </c>
      <c r="JF920" t="str">
        <f t="shared" ca="1" si="271"/>
        <v/>
      </c>
      <c r="JG920" t="str">
        <f t="shared" ca="1" si="272"/>
        <v/>
      </c>
      <c r="JH920" t="str">
        <f t="shared" ca="1" si="273"/>
        <v/>
      </c>
      <c r="JI920" t="str">
        <f t="shared" ca="1" si="274"/>
        <v/>
      </c>
    </row>
    <row r="921" spans="264:269" x14ac:dyDescent="0.2">
      <c r="JD921">
        <f t="shared" si="269"/>
        <v>0</v>
      </c>
      <c r="JE921">
        <f t="shared" si="270"/>
        <v>0</v>
      </c>
      <c r="JF921" t="str">
        <f t="shared" ca="1" si="271"/>
        <v/>
      </c>
      <c r="JG921" t="str">
        <f t="shared" ca="1" si="272"/>
        <v/>
      </c>
      <c r="JH921" t="str">
        <f t="shared" ca="1" si="273"/>
        <v/>
      </c>
      <c r="JI921" t="str">
        <f t="shared" ca="1" si="274"/>
        <v/>
      </c>
    </row>
    <row r="922" spans="264:269" x14ac:dyDescent="0.2">
      <c r="JD922">
        <f t="shared" si="269"/>
        <v>0</v>
      </c>
      <c r="JE922">
        <f t="shared" si="270"/>
        <v>0</v>
      </c>
      <c r="JF922" t="str">
        <f t="shared" ca="1" si="271"/>
        <v/>
      </c>
      <c r="JG922" t="str">
        <f t="shared" ca="1" si="272"/>
        <v/>
      </c>
      <c r="JH922" t="str">
        <f t="shared" ca="1" si="273"/>
        <v/>
      </c>
      <c r="JI922" t="str">
        <f t="shared" ca="1" si="274"/>
        <v/>
      </c>
    </row>
    <row r="923" spans="264:269" x14ac:dyDescent="0.2">
      <c r="JD923">
        <f t="shared" si="269"/>
        <v>0</v>
      </c>
      <c r="JE923">
        <f t="shared" si="270"/>
        <v>0</v>
      </c>
      <c r="JF923" t="str">
        <f t="shared" ca="1" si="271"/>
        <v/>
      </c>
      <c r="JG923" t="str">
        <f t="shared" ca="1" si="272"/>
        <v/>
      </c>
      <c r="JH923" t="str">
        <f t="shared" ca="1" si="273"/>
        <v/>
      </c>
      <c r="JI923" t="str">
        <f t="shared" ca="1" si="274"/>
        <v/>
      </c>
    </row>
    <row r="924" spans="264:269" x14ac:dyDescent="0.2">
      <c r="JD924">
        <f t="shared" ref="JD924:JD987" si="275">IF(JD923&lt;&gt;0,JD923-1,0)</f>
        <v>0</v>
      </c>
      <c r="JE924">
        <f t="shared" ref="JE924:JE987" si="276">IF(JD924&lt;&gt;0,JE923+1,0)</f>
        <v>0</v>
      </c>
      <c r="JF924" t="str">
        <f t="shared" ref="JF924:JF987" ca="1" si="277">IF(ScenarioType&lt;&gt;"ALL",IF(ISERROR(IF(INDIRECT("SCENARIOMETA!B"&amp;JE924)=ScenarioType,INDIRECT("SCENARIOMETA!A"&amp;JE924)," ")),"",IF(INDIRECT("SCENARIOMETA!B"&amp;JE924)=ScenarioType,INDIRECT("SCENARIOMETA!A"&amp;JE924)," ")),IF(JD924&lt;&gt;0,INDIRECT("SCENARIOMETA!A"&amp;JE924),""))</f>
        <v/>
      </c>
      <c r="JG924" t="str">
        <f t="shared" ref="JG924:JG987" ca="1" si="278">IF(ScenarioType&lt;&gt;"ALL",IF(ISERROR(IF(INDIRECT("SCENARIOMETA!B"&amp;JE924)=ScenarioType,INDIRECT("SCENARIOMETA!B"&amp;JE924)," ")),"",IF(INDIRECT("SCENARIOMETA!B"&amp;JE924)=ScenarioType,INDIRECT("SCENARIOMETA!B"&amp;JE924)," ")),IF(JD924&lt;&gt;0,INDIRECT("SCENARIOMETA!B"&amp;JE924),""))</f>
        <v/>
      </c>
      <c r="JH924" t="str">
        <f t="shared" ref="JH924:JH987" ca="1" si="279">IF(ScenarioType&lt;&gt;"ALL",IF(ISERROR(IF(INDIRECT("SCENARIOMETA!B"&amp;JE924)=ScenarioType,INDIRECT("SCENARIOMETA!H"&amp;JE924)," ")),"",IF(INDIRECT("SCENARIOMETA!B"&amp;JE924)=ScenarioType,INDIRECT("SCENARIOMETA!H"&amp;JE924)," ")+14),IF(JD924&lt;&gt;0,INDIRECT("SCENARIOMETA!H"&amp;JE924)+14,""))</f>
        <v/>
      </c>
      <c r="JI924" t="str">
        <f t="shared" ref="JI924:JI987" ca="1" si="280">IF(ScenarioType&lt;&gt;"ALL",IF(ISERROR(IF(INDIRECT("SCENARIOMETA!B"&amp;JE924)=ScenarioType,INDIRECT("SCENARIOMETA!E"&amp;JE924)," ")),"",IF(INDIRECT("SCENARIOMETA!B"&amp;JE924)=ScenarioType,INDIRECT("SCENARIOMETA!E"&amp;JE924)," ")+14),IF(JD924&lt;&gt;0,INDIRECT("SCENARIOMETA!E"&amp;JE924)+14,""))</f>
        <v/>
      </c>
    </row>
    <row r="925" spans="264:269" x14ac:dyDescent="0.2">
      <c r="JD925">
        <f t="shared" si="275"/>
        <v>0</v>
      </c>
      <c r="JE925">
        <f t="shared" si="276"/>
        <v>0</v>
      </c>
      <c r="JF925" t="str">
        <f t="shared" ca="1" si="277"/>
        <v/>
      </c>
      <c r="JG925" t="str">
        <f t="shared" ca="1" si="278"/>
        <v/>
      </c>
      <c r="JH925" t="str">
        <f t="shared" ca="1" si="279"/>
        <v/>
      </c>
      <c r="JI925" t="str">
        <f t="shared" ca="1" si="280"/>
        <v/>
      </c>
    </row>
    <row r="926" spans="264:269" x14ac:dyDescent="0.2">
      <c r="JD926">
        <f t="shared" si="275"/>
        <v>0</v>
      </c>
      <c r="JE926">
        <f t="shared" si="276"/>
        <v>0</v>
      </c>
      <c r="JF926" t="str">
        <f t="shared" ca="1" si="277"/>
        <v/>
      </c>
      <c r="JG926" t="str">
        <f t="shared" ca="1" si="278"/>
        <v/>
      </c>
      <c r="JH926" t="str">
        <f t="shared" ca="1" si="279"/>
        <v/>
      </c>
      <c r="JI926" t="str">
        <f t="shared" ca="1" si="280"/>
        <v/>
      </c>
    </row>
    <row r="927" spans="264:269" x14ac:dyDescent="0.2">
      <c r="JD927">
        <f t="shared" si="275"/>
        <v>0</v>
      </c>
      <c r="JE927">
        <f t="shared" si="276"/>
        <v>0</v>
      </c>
      <c r="JF927" t="str">
        <f t="shared" ca="1" si="277"/>
        <v/>
      </c>
      <c r="JG927" t="str">
        <f t="shared" ca="1" si="278"/>
        <v/>
      </c>
      <c r="JH927" t="str">
        <f t="shared" ca="1" si="279"/>
        <v/>
      </c>
      <c r="JI927" t="str">
        <f t="shared" ca="1" si="280"/>
        <v/>
      </c>
    </row>
    <row r="928" spans="264:269" x14ac:dyDescent="0.2">
      <c r="JD928">
        <f t="shared" si="275"/>
        <v>0</v>
      </c>
      <c r="JE928">
        <f t="shared" si="276"/>
        <v>0</v>
      </c>
      <c r="JF928" t="str">
        <f t="shared" ca="1" si="277"/>
        <v/>
      </c>
      <c r="JG928" t="str">
        <f t="shared" ca="1" si="278"/>
        <v/>
      </c>
      <c r="JH928" t="str">
        <f t="shared" ca="1" si="279"/>
        <v/>
      </c>
      <c r="JI928" t="str">
        <f t="shared" ca="1" si="280"/>
        <v/>
      </c>
    </row>
    <row r="929" spans="264:269" x14ac:dyDescent="0.2">
      <c r="JD929">
        <f t="shared" si="275"/>
        <v>0</v>
      </c>
      <c r="JE929">
        <f t="shared" si="276"/>
        <v>0</v>
      </c>
      <c r="JF929" t="str">
        <f t="shared" ca="1" si="277"/>
        <v/>
      </c>
      <c r="JG929" t="str">
        <f t="shared" ca="1" si="278"/>
        <v/>
      </c>
      <c r="JH929" t="str">
        <f t="shared" ca="1" si="279"/>
        <v/>
      </c>
      <c r="JI929" t="str">
        <f t="shared" ca="1" si="280"/>
        <v/>
      </c>
    </row>
    <row r="930" spans="264:269" x14ac:dyDescent="0.2">
      <c r="JD930">
        <f t="shared" si="275"/>
        <v>0</v>
      </c>
      <c r="JE930">
        <f t="shared" si="276"/>
        <v>0</v>
      </c>
      <c r="JF930" t="str">
        <f t="shared" ca="1" si="277"/>
        <v/>
      </c>
      <c r="JG930" t="str">
        <f t="shared" ca="1" si="278"/>
        <v/>
      </c>
      <c r="JH930" t="str">
        <f t="shared" ca="1" si="279"/>
        <v/>
      </c>
      <c r="JI930" t="str">
        <f t="shared" ca="1" si="280"/>
        <v/>
      </c>
    </row>
    <row r="931" spans="264:269" x14ac:dyDescent="0.2">
      <c r="JD931">
        <f t="shared" si="275"/>
        <v>0</v>
      </c>
      <c r="JE931">
        <f t="shared" si="276"/>
        <v>0</v>
      </c>
      <c r="JF931" t="str">
        <f t="shared" ca="1" si="277"/>
        <v/>
      </c>
      <c r="JG931" t="str">
        <f t="shared" ca="1" si="278"/>
        <v/>
      </c>
      <c r="JH931" t="str">
        <f t="shared" ca="1" si="279"/>
        <v/>
      </c>
      <c r="JI931" t="str">
        <f t="shared" ca="1" si="280"/>
        <v/>
      </c>
    </row>
    <row r="932" spans="264:269" x14ac:dyDescent="0.2">
      <c r="JD932">
        <f t="shared" si="275"/>
        <v>0</v>
      </c>
      <c r="JE932">
        <f t="shared" si="276"/>
        <v>0</v>
      </c>
      <c r="JF932" t="str">
        <f t="shared" ca="1" si="277"/>
        <v/>
      </c>
      <c r="JG932" t="str">
        <f t="shared" ca="1" si="278"/>
        <v/>
      </c>
      <c r="JH932" t="str">
        <f t="shared" ca="1" si="279"/>
        <v/>
      </c>
      <c r="JI932" t="str">
        <f t="shared" ca="1" si="280"/>
        <v/>
      </c>
    </row>
    <row r="933" spans="264:269" x14ac:dyDescent="0.2">
      <c r="JD933">
        <f t="shared" si="275"/>
        <v>0</v>
      </c>
      <c r="JE933">
        <f t="shared" si="276"/>
        <v>0</v>
      </c>
      <c r="JF933" t="str">
        <f t="shared" ca="1" si="277"/>
        <v/>
      </c>
      <c r="JG933" t="str">
        <f t="shared" ca="1" si="278"/>
        <v/>
      </c>
      <c r="JH933" t="str">
        <f t="shared" ca="1" si="279"/>
        <v/>
      </c>
      <c r="JI933" t="str">
        <f t="shared" ca="1" si="280"/>
        <v/>
      </c>
    </row>
    <row r="934" spans="264:269" x14ac:dyDescent="0.2">
      <c r="JD934">
        <f t="shared" si="275"/>
        <v>0</v>
      </c>
      <c r="JE934">
        <f t="shared" si="276"/>
        <v>0</v>
      </c>
      <c r="JF934" t="str">
        <f t="shared" ca="1" si="277"/>
        <v/>
      </c>
      <c r="JG934" t="str">
        <f t="shared" ca="1" si="278"/>
        <v/>
      </c>
      <c r="JH934" t="str">
        <f t="shared" ca="1" si="279"/>
        <v/>
      </c>
      <c r="JI934" t="str">
        <f t="shared" ca="1" si="280"/>
        <v/>
      </c>
    </row>
    <row r="935" spans="264:269" x14ac:dyDescent="0.2">
      <c r="JD935">
        <f t="shared" si="275"/>
        <v>0</v>
      </c>
      <c r="JE935">
        <f t="shared" si="276"/>
        <v>0</v>
      </c>
      <c r="JF935" t="str">
        <f t="shared" ca="1" si="277"/>
        <v/>
      </c>
      <c r="JG935" t="str">
        <f t="shared" ca="1" si="278"/>
        <v/>
      </c>
      <c r="JH935" t="str">
        <f t="shared" ca="1" si="279"/>
        <v/>
      </c>
      <c r="JI935" t="str">
        <f t="shared" ca="1" si="280"/>
        <v/>
      </c>
    </row>
    <row r="936" spans="264:269" x14ac:dyDescent="0.2">
      <c r="JD936">
        <f t="shared" si="275"/>
        <v>0</v>
      </c>
      <c r="JE936">
        <f t="shared" si="276"/>
        <v>0</v>
      </c>
      <c r="JF936" t="str">
        <f t="shared" ca="1" si="277"/>
        <v/>
      </c>
      <c r="JG936" t="str">
        <f t="shared" ca="1" si="278"/>
        <v/>
      </c>
      <c r="JH936" t="str">
        <f t="shared" ca="1" si="279"/>
        <v/>
      </c>
      <c r="JI936" t="str">
        <f t="shared" ca="1" si="280"/>
        <v/>
      </c>
    </row>
    <row r="937" spans="264:269" x14ac:dyDescent="0.2">
      <c r="JD937">
        <f t="shared" si="275"/>
        <v>0</v>
      </c>
      <c r="JE937">
        <f t="shared" si="276"/>
        <v>0</v>
      </c>
      <c r="JF937" t="str">
        <f t="shared" ca="1" si="277"/>
        <v/>
      </c>
      <c r="JG937" t="str">
        <f t="shared" ca="1" si="278"/>
        <v/>
      </c>
      <c r="JH937" t="str">
        <f t="shared" ca="1" si="279"/>
        <v/>
      </c>
      <c r="JI937" t="str">
        <f t="shared" ca="1" si="280"/>
        <v/>
      </c>
    </row>
    <row r="938" spans="264:269" x14ac:dyDescent="0.2">
      <c r="JD938">
        <f t="shared" si="275"/>
        <v>0</v>
      </c>
      <c r="JE938">
        <f t="shared" si="276"/>
        <v>0</v>
      </c>
      <c r="JF938" t="str">
        <f t="shared" ca="1" si="277"/>
        <v/>
      </c>
      <c r="JG938" t="str">
        <f t="shared" ca="1" si="278"/>
        <v/>
      </c>
      <c r="JH938" t="str">
        <f t="shared" ca="1" si="279"/>
        <v/>
      </c>
      <c r="JI938" t="str">
        <f t="shared" ca="1" si="280"/>
        <v/>
      </c>
    </row>
    <row r="939" spans="264:269" x14ac:dyDescent="0.2">
      <c r="JD939">
        <f t="shared" si="275"/>
        <v>0</v>
      </c>
      <c r="JE939">
        <f t="shared" si="276"/>
        <v>0</v>
      </c>
      <c r="JF939" t="str">
        <f t="shared" ca="1" si="277"/>
        <v/>
      </c>
      <c r="JG939" t="str">
        <f t="shared" ca="1" si="278"/>
        <v/>
      </c>
      <c r="JH939" t="str">
        <f t="shared" ca="1" si="279"/>
        <v/>
      </c>
      <c r="JI939" t="str">
        <f t="shared" ca="1" si="280"/>
        <v/>
      </c>
    </row>
    <row r="940" spans="264:269" x14ac:dyDescent="0.2">
      <c r="JD940">
        <f t="shared" si="275"/>
        <v>0</v>
      </c>
      <c r="JE940">
        <f t="shared" si="276"/>
        <v>0</v>
      </c>
      <c r="JF940" t="str">
        <f t="shared" ca="1" si="277"/>
        <v/>
      </c>
      <c r="JG940" t="str">
        <f t="shared" ca="1" si="278"/>
        <v/>
      </c>
      <c r="JH940" t="str">
        <f t="shared" ca="1" si="279"/>
        <v/>
      </c>
      <c r="JI940" t="str">
        <f t="shared" ca="1" si="280"/>
        <v/>
      </c>
    </row>
    <row r="941" spans="264:269" x14ac:dyDescent="0.2">
      <c r="JD941">
        <f t="shared" si="275"/>
        <v>0</v>
      </c>
      <c r="JE941">
        <f t="shared" si="276"/>
        <v>0</v>
      </c>
      <c r="JF941" t="str">
        <f t="shared" ca="1" si="277"/>
        <v/>
      </c>
      <c r="JG941" t="str">
        <f t="shared" ca="1" si="278"/>
        <v/>
      </c>
      <c r="JH941" t="str">
        <f t="shared" ca="1" si="279"/>
        <v/>
      </c>
      <c r="JI941" t="str">
        <f t="shared" ca="1" si="280"/>
        <v/>
      </c>
    </row>
    <row r="942" spans="264:269" x14ac:dyDescent="0.2">
      <c r="JD942">
        <f t="shared" si="275"/>
        <v>0</v>
      </c>
      <c r="JE942">
        <f t="shared" si="276"/>
        <v>0</v>
      </c>
      <c r="JF942" t="str">
        <f t="shared" ca="1" si="277"/>
        <v/>
      </c>
      <c r="JG942" t="str">
        <f t="shared" ca="1" si="278"/>
        <v/>
      </c>
      <c r="JH942" t="str">
        <f t="shared" ca="1" si="279"/>
        <v/>
      </c>
      <c r="JI942" t="str">
        <f t="shared" ca="1" si="280"/>
        <v/>
      </c>
    </row>
    <row r="943" spans="264:269" x14ac:dyDescent="0.2">
      <c r="JD943">
        <f t="shared" si="275"/>
        <v>0</v>
      </c>
      <c r="JE943">
        <f t="shared" si="276"/>
        <v>0</v>
      </c>
      <c r="JF943" t="str">
        <f t="shared" ca="1" si="277"/>
        <v/>
      </c>
      <c r="JG943" t="str">
        <f t="shared" ca="1" si="278"/>
        <v/>
      </c>
      <c r="JH943" t="str">
        <f t="shared" ca="1" si="279"/>
        <v/>
      </c>
      <c r="JI943" t="str">
        <f t="shared" ca="1" si="280"/>
        <v/>
      </c>
    </row>
    <row r="944" spans="264:269" x14ac:dyDescent="0.2">
      <c r="JD944">
        <f t="shared" si="275"/>
        <v>0</v>
      </c>
      <c r="JE944">
        <f t="shared" si="276"/>
        <v>0</v>
      </c>
      <c r="JF944" t="str">
        <f t="shared" ca="1" si="277"/>
        <v/>
      </c>
      <c r="JG944" t="str">
        <f t="shared" ca="1" si="278"/>
        <v/>
      </c>
      <c r="JH944" t="str">
        <f t="shared" ca="1" si="279"/>
        <v/>
      </c>
      <c r="JI944" t="str">
        <f t="shared" ca="1" si="280"/>
        <v/>
      </c>
    </row>
    <row r="945" spans="264:269" x14ac:dyDescent="0.2">
      <c r="JD945">
        <f t="shared" si="275"/>
        <v>0</v>
      </c>
      <c r="JE945">
        <f t="shared" si="276"/>
        <v>0</v>
      </c>
      <c r="JF945" t="str">
        <f t="shared" ca="1" si="277"/>
        <v/>
      </c>
      <c r="JG945" t="str">
        <f t="shared" ca="1" si="278"/>
        <v/>
      </c>
      <c r="JH945" t="str">
        <f t="shared" ca="1" si="279"/>
        <v/>
      </c>
      <c r="JI945" t="str">
        <f t="shared" ca="1" si="280"/>
        <v/>
      </c>
    </row>
    <row r="946" spans="264:269" x14ac:dyDescent="0.2">
      <c r="JD946">
        <f t="shared" si="275"/>
        <v>0</v>
      </c>
      <c r="JE946">
        <f t="shared" si="276"/>
        <v>0</v>
      </c>
      <c r="JF946" t="str">
        <f t="shared" ca="1" si="277"/>
        <v/>
      </c>
      <c r="JG946" t="str">
        <f t="shared" ca="1" si="278"/>
        <v/>
      </c>
      <c r="JH946" t="str">
        <f t="shared" ca="1" si="279"/>
        <v/>
      </c>
      <c r="JI946" t="str">
        <f t="shared" ca="1" si="280"/>
        <v/>
      </c>
    </row>
    <row r="947" spans="264:269" x14ac:dyDescent="0.2">
      <c r="JD947">
        <f t="shared" si="275"/>
        <v>0</v>
      </c>
      <c r="JE947">
        <f t="shared" si="276"/>
        <v>0</v>
      </c>
      <c r="JF947" t="str">
        <f t="shared" ca="1" si="277"/>
        <v/>
      </c>
      <c r="JG947" t="str">
        <f t="shared" ca="1" si="278"/>
        <v/>
      </c>
      <c r="JH947" t="str">
        <f t="shared" ca="1" si="279"/>
        <v/>
      </c>
      <c r="JI947" t="str">
        <f t="shared" ca="1" si="280"/>
        <v/>
      </c>
    </row>
    <row r="948" spans="264:269" x14ac:dyDescent="0.2">
      <c r="JD948">
        <f t="shared" si="275"/>
        <v>0</v>
      </c>
      <c r="JE948">
        <f t="shared" si="276"/>
        <v>0</v>
      </c>
      <c r="JF948" t="str">
        <f t="shared" ca="1" si="277"/>
        <v/>
      </c>
      <c r="JG948" t="str">
        <f t="shared" ca="1" si="278"/>
        <v/>
      </c>
      <c r="JH948" t="str">
        <f t="shared" ca="1" si="279"/>
        <v/>
      </c>
      <c r="JI948" t="str">
        <f t="shared" ca="1" si="280"/>
        <v/>
      </c>
    </row>
    <row r="949" spans="264:269" x14ac:dyDescent="0.2">
      <c r="JD949">
        <f t="shared" si="275"/>
        <v>0</v>
      </c>
      <c r="JE949">
        <f t="shared" si="276"/>
        <v>0</v>
      </c>
      <c r="JF949" t="str">
        <f t="shared" ca="1" si="277"/>
        <v/>
      </c>
      <c r="JG949" t="str">
        <f t="shared" ca="1" si="278"/>
        <v/>
      </c>
      <c r="JH949" t="str">
        <f t="shared" ca="1" si="279"/>
        <v/>
      </c>
      <c r="JI949" t="str">
        <f t="shared" ca="1" si="280"/>
        <v/>
      </c>
    </row>
    <row r="950" spans="264:269" x14ac:dyDescent="0.2">
      <c r="JD950">
        <f t="shared" si="275"/>
        <v>0</v>
      </c>
      <c r="JE950">
        <f t="shared" si="276"/>
        <v>0</v>
      </c>
      <c r="JF950" t="str">
        <f t="shared" ca="1" si="277"/>
        <v/>
      </c>
      <c r="JG950" t="str">
        <f t="shared" ca="1" si="278"/>
        <v/>
      </c>
      <c r="JH950" t="str">
        <f t="shared" ca="1" si="279"/>
        <v/>
      </c>
      <c r="JI950" t="str">
        <f t="shared" ca="1" si="280"/>
        <v/>
      </c>
    </row>
    <row r="951" spans="264:269" x14ac:dyDescent="0.2">
      <c r="JD951">
        <f t="shared" si="275"/>
        <v>0</v>
      </c>
      <c r="JE951">
        <f t="shared" si="276"/>
        <v>0</v>
      </c>
      <c r="JF951" t="str">
        <f t="shared" ca="1" si="277"/>
        <v/>
      </c>
      <c r="JG951" t="str">
        <f t="shared" ca="1" si="278"/>
        <v/>
      </c>
      <c r="JH951" t="str">
        <f t="shared" ca="1" si="279"/>
        <v/>
      </c>
      <c r="JI951" t="str">
        <f t="shared" ca="1" si="280"/>
        <v/>
      </c>
    </row>
    <row r="952" spans="264:269" x14ac:dyDescent="0.2">
      <c r="JD952">
        <f t="shared" si="275"/>
        <v>0</v>
      </c>
      <c r="JE952">
        <f t="shared" si="276"/>
        <v>0</v>
      </c>
      <c r="JF952" t="str">
        <f t="shared" ca="1" si="277"/>
        <v/>
      </c>
      <c r="JG952" t="str">
        <f t="shared" ca="1" si="278"/>
        <v/>
      </c>
      <c r="JH952" t="str">
        <f t="shared" ca="1" si="279"/>
        <v/>
      </c>
      <c r="JI952" t="str">
        <f t="shared" ca="1" si="280"/>
        <v/>
      </c>
    </row>
    <row r="953" spans="264:269" x14ac:dyDescent="0.2">
      <c r="JD953">
        <f t="shared" si="275"/>
        <v>0</v>
      </c>
      <c r="JE953">
        <f t="shared" si="276"/>
        <v>0</v>
      </c>
      <c r="JF953" t="str">
        <f t="shared" ca="1" si="277"/>
        <v/>
      </c>
      <c r="JG953" t="str">
        <f t="shared" ca="1" si="278"/>
        <v/>
      </c>
      <c r="JH953" t="str">
        <f t="shared" ca="1" si="279"/>
        <v/>
      </c>
      <c r="JI953" t="str">
        <f t="shared" ca="1" si="280"/>
        <v/>
      </c>
    </row>
    <row r="954" spans="264:269" x14ac:dyDescent="0.2">
      <c r="JD954">
        <f t="shared" si="275"/>
        <v>0</v>
      </c>
      <c r="JE954">
        <f t="shared" si="276"/>
        <v>0</v>
      </c>
      <c r="JF954" t="str">
        <f t="shared" ca="1" si="277"/>
        <v/>
      </c>
      <c r="JG954" t="str">
        <f t="shared" ca="1" si="278"/>
        <v/>
      </c>
      <c r="JH954" t="str">
        <f t="shared" ca="1" si="279"/>
        <v/>
      </c>
      <c r="JI954" t="str">
        <f t="shared" ca="1" si="280"/>
        <v/>
      </c>
    </row>
    <row r="955" spans="264:269" x14ac:dyDescent="0.2">
      <c r="JD955">
        <f t="shared" si="275"/>
        <v>0</v>
      </c>
      <c r="JE955">
        <f t="shared" si="276"/>
        <v>0</v>
      </c>
      <c r="JF955" t="str">
        <f t="shared" ca="1" si="277"/>
        <v/>
      </c>
      <c r="JG955" t="str">
        <f t="shared" ca="1" si="278"/>
        <v/>
      </c>
      <c r="JH955" t="str">
        <f t="shared" ca="1" si="279"/>
        <v/>
      </c>
      <c r="JI955" t="str">
        <f t="shared" ca="1" si="280"/>
        <v/>
      </c>
    </row>
    <row r="956" spans="264:269" x14ac:dyDescent="0.2">
      <c r="JD956">
        <f t="shared" si="275"/>
        <v>0</v>
      </c>
      <c r="JE956">
        <f t="shared" si="276"/>
        <v>0</v>
      </c>
      <c r="JF956" t="str">
        <f t="shared" ca="1" si="277"/>
        <v/>
      </c>
      <c r="JG956" t="str">
        <f t="shared" ca="1" si="278"/>
        <v/>
      </c>
      <c r="JH956" t="str">
        <f t="shared" ca="1" si="279"/>
        <v/>
      </c>
      <c r="JI956" t="str">
        <f t="shared" ca="1" si="280"/>
        <v/>
      </c>
    </row>
    <row r="957" spans="264:269" x14ac:dyDescent="0.2">
      <c r="JD957">
        <f t="shared" si="275"/>
        <v>0</v>
      </c>
      <c r="JE957">
        <f t="shared" si="276"/>
        <v>0</v>
      </c>
      <c r="JF957" t="str">
        <f t="shared" ca="1" si="277"/>
        <v/>
      </c>
      <c r="JG957" t="str">
        <f t="shared" ca="1" si="278"/>
        <v/>
      </c>
      <c r="JH957" t="str">
        <f t="shared" ca="1" si="279"/>
        <v/>
      </c>
      <c r="JI957" t="str">
        <f t="shared" ca="1" si="280"/>
        <v/>
      </c>
    </row>
    <row r="958" spans="264:269" x14ac:dyDescent="0.2">
      <c r="JD958">
        <f t="shared" si="275"/>
        <v>0</v>
      </c>
      <c r="JE958">
        <f t="shared" si="276"/>
        <v>0</v>
      </c>
      <c r="JF958" t="str">
        <f t="shared" ca="1" si="277"/>
        <v/>
      </c>
      <c r="JG958" t="str">
        <f t="shared" ca="1" si="278"/>
        <v/>
      </c>
      <c r="JH958" t="str">
        <f t="shared" ca="1" si="279"/>
        <v/>
      </c>
      <c r="JI958" t="str">
        <f t="shared" ca="1" si="280"/>
        <v/>
      </c>
    </row>
    <row r="959" spans="264:269" x14ac:dyDescent="0.2">
      <c r="JD959">
        <f t="shared" si="275"/>
        <v>0</v>
      </c>
      <c r="JE959">
        <f t="shared" si="276"/>
        <v>0</v>
      </c>
      <c r="JF959" t="str">
        <f t="shared" ca="1" si="277"/>
        <v/>
      </c>
      <c r="JG959" t="str">
        <f t="shared" ca="1" si="278"/>
        <v/>
      </c>
      <c r="JH959" t="str">
        <f t="shared" ca="1" si="279"/>
        <v/>
      </c>
      <c r="JI959" t="str">
        <f t="shared" ca="1" si="280"/>
        <v/>
      </c>
    </row>
    <row r="960" spans="264:269" x14ac:dyDescent="0.2">
      <c r="JD960">
        <f t="shared" si="275"/>
        <v>0</v>
      </c>
      <c r="JE960">
        <f t="shared" si="276"/>
        <v>0</v>
      </c>
      <c r="JF960" t="str">
        <f t="shared" ca="1" si="277"/>
        <v/>
      </c>
      <c r="JG960" t="str">
        <f t="shared" ca="1" si="278"/>
        <v/>
      </c>
      <c r="JH960" t="str">
        <f t="shared" ca="1" si="279"/>
        <v/>
      </c>
      <c r="JI960" t="str">
        <f t="shared" ca="1" si="280"/>
        <v/>
      </c>
    </row>
    <row r="961" spans="264:269" x14ac:dyDescent="0.2">
      <c r="JD961">
        <f t="shared" si="275"/>
        <v>0</v>
      </c>
      <c r="JE961">
        <f t="shared" si="276"/>
        <v>0</v>
      </c>
      <c r="JF961" t="str">
        <f t="shared" ca="1" si="277"/>
        <v/>
      </c>
      <c r="JG961" t="str">
        <f t="shared" ca="1" si="278"/>
        <v/>
      </c>
      <c r="JH961" t="str">
        <f t="shared" ca="1" si="279"/>
        <v/>
      </c>
      <c r="JI961" t="str">
        <f t="shared" ca="1" si="280"/>
        <v/>
      </c>
    </row>
    <row r="962" spans="264:269" x14ac:dyDescent="0.2">
      <c r="JD962">
        <f t="shared" si="275"/>
        <v>0</v>
      </c>
      <c r="JE962">
        <f t="shared" si="276"/>
        <v>0</v>
      </c>
      <c r="JF962" t="str">
        <f t="shared" ca="1" si="277"/>
        <v/>
      </c>
      <c r="JG962" t="str">
        <f t="shared" ca="1" si="278"/>
        <v/>
      </c>
      <c r="JH962" t="str">
        <f t="shared" ca="1" si="279"/>
        <v/>
      </c>
      <c r="JI962" t="str">
        <f t="shared" ca="1" si="280"/>
        <v/>
      </c>
    </row>
    <row r="963" spans="264:269" x14ac:dyDescent="0.2">
      <c r="JD963">
        <f t="shared" si="275"/>
        <v>0</v>
      </c>
      <c r="JE963">
        <f t="shared" si="276"/>
        <v>0</v>
      </c>
      <c r="JF963" t="str">
        <f t="shared" ca="1" si="277"/>
        <v/>
      </c>
      <c r="JG963" t="str">
        <f t="shared" ca="1" si="278"/>
        <v/>
      </c>
      <c r="JH963" t="str">
        <f t="shared" ca="1" si="279"/>
        <v/>
      </c>
      <c r="JI963" t="str">
        <f t="shared" ca="1" si="280"/>
        <v/>
      </c>
    </row>
    <row r="964" spans="264:269" x14ac:dyDescent="0.2">
      <c r="JD964">
        <f t="shared" si="275"/>
        <v>0</v>
      </c>
      <c r="JE964">
        <f t="shared" si="276"/>
        <v>0</v>
      </c>
      <c r="JF964" t="str">
        <f t="shared" ca="1" si="277"/>
        <v/>
      </c>
      <c r="JG964" t="str">
        <f t="shared" ca="1" si="278"/>
        <v/>
      </c>
      <c r="JH964" t="str">
        <f t="shared" ca="1" si="279"/>
        <v/>
      </c>
      <c r="JI964" t="str">
        <f t="shared" ca="1" si="280"/>
        <v/>
      </c>
    </row>
    <row r="965" spans="264:269" x14ac:dyDescent="0.2">
      <c r="JD965">
        <f t="shared" si="275"/>
        <v>0</v>
      </c>
      <c r="JE965">
        <f t="shared" si="276"/>
        <v>0</v>
      </c>
      <c r="JF965" t="str">
        <f t="shared" ca="1" si="277"/>
        <v/>
      </c>
      <c r="JG965" t="str">
        <f t="shared" ca="1" si="278"/>
        <v/>
      </c>
      <c r="JH965" t="str">
        <f t="shared" ca="1" si="279"/>
        <v/>
      </c>
      <c r="JI965" t="str">
        <f t="shared" ca="1" si="280"/>
        <v/>
      </c>
    </row>
    <row r="966" spans="264:269" x14ac:dyDescent="0.2">
      <c r="JD966">
        <f t="shared" si="275"/>
        <v>0</v>
      </c>
      <c r="JE966">
        <f t="shared" si="276"/>
        <v>0</v>
      </c>
      <c r="JF966" t="str">
        <f t="shared" ca="1" si="277"/>
        <v/>
      </c>
      <c r="JG966" t="str">
        <f t="shared" ca="1" si="278"/>
        <v/>
      </c>
      <c r="JH966" t="str">
        <f t="shared" ca="1" si="279"/>
        <v/>
      </c>
      <c r="JI966" t="str">
        <f t="shared" ca="1" si="280"/>
        <v/>
      </c>
    </row>
    <row r="967" spans="264:269" x14ac:dyDescent="0.2">
      <c r="JD967">
        <f t="shared" si="275"/>
        <v>0</v>
      </c>
      <c r="JE967">
        <f t="shared" si="276"/>
        <v>0</v>
      </c>
      <c r="JF967" t="str">
        <f t="shared" ca="1" si="277"/>
        <v/>
      </c>
      <c r="JG967" t="str">
        <f t="shared" ca="1" si="278"/>
        <v/>
      </c>
      <c r="JH967" t="str">
        <f t="shared" ca="1" si="279"/>
        <v/>
      </c>
      <c r="JI967" t="str">
        <f t="shared" ca="1" si="280"/>
        <v/>
      </c>
    </row>
    <row r="968" spans="264:269" x14ac:dyDescent="0.2">
      <c r="JD968">
        <f t="shared" si="275"/>
        <v>0</v>
      </c>
      <c r="JE968">
        <f t="shared" si="276"/>
        <v>0</v>
      </c>
      <c r="JF968" t="str">
        <f t="shared" ca="1" si="277"/>
        <v/>
      </c>
      <c r="JG968" t="str">
        <f t="shared" ca="1" si="278"/>
        <v/>
      </c>
      <c r="JH968" t="str">
        <f t="shared" ca="1" si="279"/>
        <v/>
      </c>
      <c r="JI968" t="str">
        <f t="shared" ca="1" si="280"/>
        <v/>
      </c>
    </row>
    <row r="969" spans="264:269" x14ac:dyDescent="0.2">
      <c r="JD969">
        <f t="shared" si="275"/>
        <v>0</v>
      </c>
      <c r="JE969">
        <f t="shared" si="276"/>
        <v>0</v>
      </c>
      <c r="JF969" t="str">
        <f t="shared" ca="1" si="277"/>
        <v/>
      </c>
      <c r="JG969" t="str">
        <f t="shared" ca="1" si="278"/>
        <v/>
      </c>
      <c r="JH969" t="str">
        <f t="shared" ca="1" si="279"/>
        <v/>
      </c>
      <c r="JI969" t="str">
        <f t="shared" ca="1" si="280"/>
        <v/>
      </c>
    </row>
    <row r="970" spans="264:269" x14ac:dyDescent="0.2">
      <c r="JD970">
        <f t="shared" si="275"/>
        <v>0</v>
      </c>
      <c r="JE970">
        <f t="shared" si="276"/>
        <v>0</v>
      </c>
      <c r="JF970" t="str">
        <f t="shared" ca="1" si="277"/>
        <v/>
      </c>
      <c r="JG970" t="str">
        <f t="shared" ca="1" si="278"/>
        <v/>
      </c>
      <c r="JH970" t="str">
        <f t="shared" ca="1" si="279"/>
        <v/>
      </c>
      <c r="JI970" t="str">
        <f t="shared" ca="1" si="280"/>
        <v/>
      </c>
    </row>
    <row r="971" spans="264:269" x14ac:dyDescent="0.2">
      <c r="JD971">
        <f t="shared" si="275"/>
        <v>0</v>
      </c>
      <c r="JE971">
        <f t="shared" si="276"/>
        <v>0</v>
      </c>
      <c r="JF971" t="str">
        <f t="shared" ca="1" si="277"/>
        <v/>
      </c>
      <c r="JG971" t="str">
        <f t="shared" ca="1" si="278"/>
        <v/>
      </c>
      <c r="JH971" t="str">
        <f t="shared" ca="1" si="279"/>
        <v/>
      </c>
      <c r="JI971" t="str">
        <f t="shared" ca="1" si="280"/>
        <v/>
      </c>
    </row>
    <row r="972" spans="264:269" x14ac:dyDescent="0.2">
      <c r="JD972">
        <f t="shared" si="275"/>
        <v>0</v>
      </c>
      <c r="JE972">
        <f t="shared" si="276"/>
        <v>0</v>
      </c>
      <c r="JF972" t="str">
        <f t="shared" ca="1" si="277"/>
        <v/>
      </c>
      <c r="JG972" t="str">
        <f t="shared" ca="1" si="278"/>
        <v/>
      </c>
      <c r="JH972" t="str">
        <f t="shared" ca="1" si="279"/>
        <v/>
      </c>
      <c r="JI972" t="str">
        <f t="shared" ca="1" si="280"/>
        <v/>
      </c>
    </row>
    <row r="973" spans="264:269" x14ac:dyDescent="0.2">
      <c r="JD973">
        <f t="shared" si="275"/>
        <v>0</v>
      </c>
      <c r="JE973">
        <f t="shared" si="276"/>
        <v>0</v>
      </c>
      <c r="JF973" t="str">
        <f t="shared" ca="1" si="277"/>
        <v/>
      </c>
      <c r="JG973" t="str">
        <f t="shared" ca="1" si="278"/>
        <v/>
      </c>
      <c r="JH973" t="str">
        <f t="shared" ca="1" si="279"/>
        <v/>
      </c>
      <c r="JI973" t="str">
        <f t="shared" ca="1" si="280"/>
        <v/>
      </c>
    </row>
    <row r="974" spans="264:269" x14ac:dyDescent="0.2">
      <c r="JD974">
        <f t="shared" si="275"/>
        <v>0</v>
      </c>
      <c r="JE974">
        <f t="shared" si="276"/>
        <v>0</v>
      </c>
      <c r="JF974" t="str">
        <f t="shared" ca="1" si="277"/>
        <v/>
      </c>
      <c r="JG974" t="str">
        <f t="shared" ca="1" si="278"/>
        <v/>
      </c>
      <c r="JH974" t="str">
        <f t="shared" ca="1" si="279"/>
        <v/>
      </c>
      <c r="JI974" t="str">
        <f t="shared" ca="1" si="280"/>
        <v/>
      </c>
    </row>
    <row r="975" spans="264:269" x14ac:dyDescent="0.2">
      <c r="JD975">
        <f t="shared" si="275"/>
        <v>0</v>
      </c>
      <c r="JE975">
        <f t="shared" si="276"/>
        <v>0</v>
      </c>
      <c r="JF975" t="str">
        <f t="shared" ca="1" si="277"/>
        <v/>
      </c>
      <c r="JG975" t="str">
        <f t="shared" ca="1" si="278"/>
        <v/>
      </c>
      <c r="JH975" t="str">
        <f t="shared" ca="1" si="279"/>
        <v/>
      </c>
      <c r="JI975" t="str">
        <f t="shared" ca="1" si="280"/>
        <v/>
      </c>
    </row>
    <row r="976" spans="264:269" x14ac:dyDescent="0.2">
      <c r="JD976">
        <f t="shared" si="275"/>
        <v>0</v>
      </c>
      <c r="JE976">
        <f t="shared" si="276"/>
        <v>0</v>
      </c>
      <c r="JF976" t="str">
        <f t="shared" ca="1" si="277"/>
        <v/>
      </c>
      <c r="JG976" t="str">
        <f t="shared" ca="1" si="278"/>
        <v/>
      </c>
      <c r="JH976" t="str">
        <f t="shared" ca="1" si="279"/>
        <v/>
      </c>
      <c r="JI976" t="str">
        <f t="shared" ca="1" si="280"/>
        <v/>
      </c>
    </row>
    <row r="977" spans="264:269" x14ac:dyDescent="0.2">
      <c r="JD977">
        <f t="shared" si="275"/>
        <v>0</v>
      </c>
      <c r="JE977">
        <f t="shared" si="276"/>
        <v>0</v>
      </c>
      <c r="JF977" t="str">
        <f t="shared" ca="1" si="277"/>
        <v/>
      </c>
      <c r="JG977" t="str">
        <f t="shared" ca="1" si="278"/>
        <v/>
      </c>
      <c r="JH977" t="str">
        <f t="shared" ca="1" si="279"/>
        <v/>
      </c>
      <c r="JI977" t="str">
        <f t="shared" ca="1" si="280"/>
        <v/>
      </c>
    </row>
    <row r="978" spans="264:269" x14ac:dyDescent="0.2">
      <c r="JD978">
        <f t="shared" si="275"/>
        <v>0</v>
      </c>
      <c r="JE978">
        <f t="shared" si="276"/>
        <v>0</v>
      </c>
      <c r="JF978" t="str">
        <f t="shared" ca="1" si="277"/>
        <v/>
      </c>
      <c r="JG978" t="str">
        <f t="shared" ca="1" si="278"/>
        <v/>
      </c>
      <c r="JH978" t="str">
        <f t="shared" ca="1" si="279"/>
        <v/>
      </c>
      <c r="JI978" t="str">
        <f t="shared" ca="1" si="280"/>
        <v/>
      </c>
    </row>
    <row r="979" spans="264:269" x14ac:dyDescent="0.2">
      <c r="JD979">
        <f t="shared" si="275"/>
        <v>0</v>
      </c>
      <c r="JE979">
        <f t="shared" si="276"/>
        <v>0</v>
      </c>
      <c r="JF979" t="str">
        <f t="shared" ca="1" si="277"/>
        <v/>
      </c>
      <c r="JG979" t="str">
        <f t="shared" ca="1" si="278"/>
        <v/>
      </c>
      <c r="JH979" t="str">
        <f t="shared" ca="1" si="279"/>
        <v/>
      </c>
      <c r="JI979" t="str">
        <f t="shared" ca="1" si="280"/>
        <v/>
      </c>
    </row>
    <row r="980" spans="264:269" x14ac:dyDescent="0.2">
      <c r="JD980">
        <f t="shared" si="275"/>
        <v>0</v>
      </c>
      <c r="JE980">
        <f t="shared" si="276"/>
        <v>0</v>
      </c>
      <c r="JF980" t="str">
        <f t="shared" ca="1" si="277"/>
        <v/>
      </c>
      <c r="JG980" t="str">
        <f t="shared" ca="1" si="278"/>
        <v/>
      </c>
      <c r="JH980" t="str">
        <f t="shared" ca="1" si="279"/>
        <v/>
      </c>
      <c r="JI980" t="str">
        <f t="shared" ca="1" si="280"/>
        <v/>
      </c>
    </row>
    <row r="981" spans="264:269" x14ac:dyDescent="0.2">
      <c r="JD981">
        <f t="shared" si="275"/>
        <v>0</v>
      </c>
      <c r="JE981">
        <f t="shared" si="276"/>
        <v>0</v>
      </c>
      <c r="JF981" t="str">
        <f t="shared" ca="1" si="277"/>
        <v/>
      </c>
      <c r="JG981" t="str">
        <f t="shared" ca="1" si="278"/>
        <v/>
      </c>
      <c r="JH981" t="str">
        <f t="shared" ca="1" si="279"/>
        <v/>
      </c>
      <c r="JI981" t="str">
        <f t="shared" ca="1" si="280"/>
        <v/>
      </c>
    </row>
    <row r="982" spans="264:269" x14ac:dyDescent="0.2">
      <c r="JD982">
        <f t="shared" si="275"/>
        <v>0</v>
      </c>
      <c r="JE982">
        <f t="shared" si="276"/>
        <v>0</v>
      </c>
      <c r="JF982" t="str">
        <f t="shared" ca="1" si="277"/>
        <v/>
      </c>
      <c r="JG982" t="str">
        <f t="shared" ca="1" si="278"/>
        <v/>
      </c>
      <c r="JH982" t="str">
        <f t="shared" ca="1" si="279"/>
        <v/>
      </c>
      <c r="JI982" t="str">
        <f t="shared" ca="1" si="280"/>
        <v/>
      </c>
    </row>
    <row r="983" spans="264:269" x14ac:dyDescent="0.2">
      <c r="JD983">
        <f t="shared" si="275"/>
        <v>0</v>
      </c>
      <c r="JE983">
        <f t="shared" si="276"/>
        <v>0</v>
      </c>
      <c r="JF983" t="str">
        <f t="shared" ca="1" si="277"/>
        <v/>
      </c>
      <c r="JG983" t="str">
        <f t="shared" ca="1" si="278"/>
        <v/>
      </c>
      <c r="JH983" t="str">
        <f t="shared" ca="1" si="279"/>
        <v/>
      </c>
      <c r="JI983" t="str">
        <f t="shared" ca="1" si="280"/>
        <v/>
      </c>
    </row>
    <row r="984" spans="264:269" x14ac:dyDescent="0.2">
      <c r="JD984">
        <f t="shared" si="275"/>
        <v>0</v>
      </c>
      <c r="JE984">
        <f t="shared" si="276"/>
        <v>0</v>
      </c>
      <c r="JF984" t="str">
        <f t="shared" ca="1" si="277"/>
        <v/>
      </c>
      <c r="JG984" t="str">
        <f t="shared" ca="1" si="278"/>
        <v/>
      </c>
      <c r="JH984" t="str">
        <f t="shared" ca="1" si="279"/>
        <v/>
      </c>
      <c r="JI984" t="str">
        <f t="shared" ca="1" si="280"/>
        <v/>
      </c>
    </row>
    <row r="985" spans="264:269" x14ac:dyDescent="0.2">
      <c r="JD985">
        <f t="shared" si="275"/>
        <v>0</v>
      </c>
      <c r="JE985">
        <f t="shared" si="276"/>
        <v>0</v>
      </c>
      <c r="JF985" t="str">
        <f t="shared" ca="1" si="277"/>
        <v/>
      </c>
      <c r="JG985" t="str">
        <f t="shared" ca="1" si="278"/>
        <v/>
      </c>
      <c r="JH985" t="str">
        <f t="shared" ca="1" si="279"/>
        <v/>
      </c>
      <c r="JI985" t="str">
        <f t="shared" ca="1" si="280"/>
        <v/>
      </c>
    </row>
    <row r="986" spans="264:269" x14ac:dyDescent="0.2">
      <c r="JD986">
        <f t="shared" si="275"/>
        <v>0</v>
      </c>
      <c r="JE986">
        <f t="shared" si="276"/>
        <v>0</v>
      </c>
      <c r="JF986" t="str">
        <f t="shared" ca="1" si="277"/>
        <v/>
      </c>
      <c r="JG986" t="str">
        <f t="shared" ca="1" si="278"/>
        <v/>
      </c>
      <c r="JH986" t="str">
        <f t="shared" ca="1" si="279"/>
        <v/>
      </c>
      <c r="JI986" t="str">
        <f t="shared" ca="1" si="280"/>
        <v/>
      </c>
    </row>
    <row r="987" spans="264:269" x14ac:dyDescent="0.2">
      <c r="JD987">
        <f t="shared" si="275"/>
        <v>0</v>
      </c>
      <c r="JE987">
        <f t="shared" si="276"/>
        <v>0</v>
      </c>
      <c r="JF987" t="str">
        <f t="shared" ca="1" si="277"/>
        <v/>
      </c>
      <c r="JG987" t="str">
        <f t="shared" ca="1" si="278"/>
        <v/>
      </c>
      <c r="JH987" t="str">
        <f t="shared" ca="1" si="279"/>
        <v/>
      </c>
      <c r="JI987" t="str">
        <f t="shared" ca="1" si="280"/>
        <v/>
      </c>
    </row>
    <row r="988" spans="264:269" x14ac:dyDescent="0.2">
      <c r="JD988">
        <f t="shared" ref="JD988:JD1051" si="281">IF(JD987&lt;&gt;0,JD987-1,0)</f>
        <v>0</v>
      </c>
      <c r="JE988">
        <f t="shared" ref="JE988:JE1051" si="282">IF(JD988&lt;&gt;0,JE987+1,0)</f>
        <v>0</v>
      </c>
      <c r="JF988" t="str">
        <f t="shared" ref="JF988:JF1051" ca="1" si="283">IF(ScenarioType&lt;&gt;"ALL",IF(ISERROR(IF(INDIRECT("SCENARIOMETA!B"&amp;JE988)=ScenarioType,INDIRECT("SCENARIOMETA!A"&amp;JE988)," ")),"",IF(INDIRECT("SCENARIOMETA!B"&amp;JE988)=ScenarioType,INDIRECT("SCENARIOMETA!A"&amp;JE988)," ")),IF(JD988&lt;&gt;0,INDIRECT("SCENARIOMETA!A"&amp;JE988),""))</f>
        <v/>
      </c>
      <c r="JG988" t="str">
        <f t="shared" ref="JG988:JG1051" ca="1" si="284">IF(ScenarioType&lt;&gt;"ALL",IF(ISERROR(IF(INDIRECT("SCENARIOMETA!B"&amp;JE988)=ScenarioType,INDIRECT("SCENARIOMETA!B"&amp;JE988)," ")),"",IF(INDIRECT("SCENARIOMETA!B"&amp;JE988)=ScenarioType,INDIRECT("SCENARIOMETA!B"&amp;JE988)," ")),IF(JD988&lt;&gt;0,INDIRECT("SCENARIOMETA!B"&amp;JE988),""))</f>
        <v/>
      </c>
      <c r="JH988" t="str">
        <f t="shared" ref="JH988:JH1051" ca="1" si="285">IF(ScenarioType&lt;&gt;"ALL",IF(ISERROR(IF(INDIRECT("SCENARIOMETA!B"&amp;JE988)=ScenarioType,INDIRECT("SCENARIOMETA!H"&amp;JE988)," ")),"",IF(INDIRECT("SCENARIOMETA!B"&amp;JE988)=ScenarioType,INDIRECT("SCENARIOMETA!H"&amp;JE988)," ")+14),IF(JD988&lt;&gt;0,INDIRECT("SCENARIOMETA!H"&amp;JE988)+14,""))</f>
        <v/>
      </c>
      <c r="JI988" t="str">
        <f t="shared" ref="JI988:JI1051" ca="1" si="286">IF(ScenarioType&lt;&gt;"ALL",IF(ISERROR(IF(INDIRECT("SCENARIOMETA!B"&amp;JE988)=ScenarioType,INDIRECT("SCENARIOMETA!E"&amp;JE988)," ")),"",IF(INDIRECT("SCENARIOMETA!B"&amp;JE988)=ScenarioType,INDIRECT("SCENARIOMETA!E"&amp;JE988)," ")+14),IF(JD988&lt;&gt;0,INDIRECT("SCENARIOMETA!E"&amp;JE988)+14,""))</f>
        <v/>
      </c>
    </row>
    <row r="989" spans="264:269" x14ac:dyDescent="0.2">
      <c r="JD989">
        <f t="shared" si="281"/>
        <v>0</v>
      </c>
      <c r="JE989">
        <f t="shared" si="282"/>
        <v>0</v>
      </c>
      <c r="JF989" t="str">
        <f t="shared" ca="1" si="283"/>
        <v/>
      </c>
      <c r="JG989" t="str">
        <f t="shared" ca="1" si="284"/>
        <v/>
      </c>
      <c r="JH989" t="str">
        <f t="shared" ca="1" si="285"/>
        <v/>
      </c>
      <c r="JI989" t="str">
        <f t="shared" ca="1" si="286"/>
        <v/>
      </c>
    </row>
    <row r="990" spans="264:269" x14ac:dyDescent="0.2">
      <c r="JD990">
        <f t="shared" si="281"/>
        <v>0</v>
      </c>
      <c r="JE990">
        <f t="shared" si="282"/>
        <v>0</v>
      </c>
      <c r="JF990" t="str">
        <f t="shared" ca="1" si="283"/>
        <v/>
      </c>
      <c r="JG990" t="str">
        <f t="shared" ca="1" si="284"/>
        <v/>
      </c>
      <c r="JH990" t="str">
        <f t="shared" ca="1" si="285"/>
        <v/>
      </c>
      <c r="JI990" t="str">
        <f t="shared" ca="1" si="286"/>
        <v/>
      </c>
    </row>
    <row r="991" spans="264:269" x14ac:dyDescent="0.2">
      <c r="JD991">
        <f t="shared" si="281"/>
        <v>0</v>
      </c>
      <c r="JE991">
        <f t="shared" si="282"/>
        <v>0</v>
      </c>
      <c r="JF991" t="str">
        <f t="shared" ca="1" si="283"/>
        <v/>
      </c>
      <c r="JG991" t="str">
        <f t="shared" ca="1" si="284"/>
        <v/>
      </c>
      <c r="JH991" t="str">
        <f t="shared" ca="1" si="285"/>
        <v/>
      </c>
      <c r="JI991" t="str">
        <f t="shared" ca="1" si="286"/>
        <v/>
      </c>
    </row>
    <row r="992" spans="264:269" x14ac:dyDescent="0.2">
      <c r="JD992">
        <f t="shared" si="281"/>
        <v>0</v>
      </c>
      <c r="JE992">
        <f t="shared" si="282"/>
        <v>0</v>
      </c>
      <c r="JF992" t="str">
        <f t="shared" ca="1" si="283"/>
        <v/>
      </c>
      <c r="JG992" t="str">
        <f t="shared" ca="1" si="284"/>
        <v/>
      </c>
      <c r="JH992" t="str">
        <f t="shared" ca="1" si="285"/>
        <v/>
      </c>
      <c r="JI992" t="str">
        <f t="shared" ca="1" si="286"/>
        <v/>
      </c>
    </row>
    <row r="993" spans="264:269" x14ac:dyDescent="0.2">
      <c r="JD993">
        <f t="shared" si="281"/>
        <v>0</v>
      </c>
      <c r="JE993">
        <f t="shared" si="282"/>
        <v>0</v>
      </c>
      <c r="JF993" t="str">
        <f t="shared" ca="1" si="283"/>
        <v/>
      </c>
      <c r="JG993" t="str">
        <f t="shared" ca="1" si="284"/>
        <v/>
      </c>
      <c r="JH993" t="str">
        <f t="shared" ca="1" si="285"/>
        <v/>
      </c>
      <c r="JI993" t="str">
        <f t="shared" ca="1" si="286"/>
        <v/>
      </c>
    </row>
    <row r="994" spans="264:269" x14ac:dyDescent="0.2">
      <c r="JD994">
        <f t="shared" si="281"/>
        <v>0</v>
      </c>
      <c r="JE994">
        <f t="shared" si="282"/>
        <v>0</v>
      </c>
      <c r="JF994" t="str">
        <f t="shared" ca="1" si="283"/>
        <v/>
      </c>
      <c r="JG994" t="str">
        <f t="shared" ca="1" si="284"/>
        <v/>
      </c>
      <c r="JH994" t="str">
        <f t="shared" ca="1" si="285"/>
        <v/>
      </c>
      <c r="JI994" t="str">
        <f t="shared" ca="1" si="286"/>
        <v/>
      </c>
    </row>
    <row r="995" spans="264:269" x14ac:dyDescent="0.2">
      <c r="JD995">
        <f t="shared" si="281"/>
        <v>0</v>
      </c>
      <c r="JE995">
        <f t="shared" si="282"/>
        <v>0</v>
      </c>
      <c r="JF995" t="str">
        <f t="shared" ca="1" si="283"/>
        <v/>
      </c>
      <c r="JG995" t="str">
        <f t="shared" ca="1" si="284"/>
        <v/>
      </c>
      <c r="JH995" t="str">
        <f t="shared" ca="1" si="285"/>
        <v/>
      </c>
      <c r="JI995" t="str">
        <f t="shared" ca="1" si="286"/>
        <v/>
      </c>
    </row>
    <row r="996" spans="264:269" x14ac:dyDescent="0.2">
      <c r="JD996">
        <f t="shared" si="281"/>
        <v>0</v>
      </c>
      <c r="JE996">
        <f t="shared" si="282"/>
        <v>0</v>
      </c>
      <c r="JF996" t="str">
        <f t="shared" ca="1" si="283"/>
        <v/>
      </c>
      <c r="JG996" t="str">
        <f t="shared" ca="1" si="284"/>
        <v/>
      </c>
      <c r="JH996" t="str">
        <f t="shared" ca="1" si="285"/>
        <v/>
      </c>
      <c r="JI996" t="str">
        <f t="shared" ca="1" si="286"/>
        <v/>
      </c>
    </row>
    <row r="997" spans="264:269" x14ac:dyDescent="0.2">
      <c r="JD997">
        <f t="shared" si="281"/>
        <v>0</v>
      </c>
      <c r="JE997">
        <f t="shared" si="282"/>
        <v>0</v>
      </c>
      <c r="JF997" t="str">
        <f t="shared" ca="1" si="283"/>
        <v/>
      </c>
      <c r="JG997" t="str">
        <f t="shared" ca="1" si="284"/>
        <v/>
      </c>
      <c r="JH997" t="str">
        <f t="shared" ca="1" si="285"/>
        <v/>
      </c>
      <c r="JI997" t="str">
        <f t="shared" ca="1" si="286"/>
        <v/>
      </c>
    </row>
    <row r="998" spans="264:269" x14ac:dyDescent="0.2">
      <c r="JD998">
        <f t="shared" si="281"/>
        <v>0</v>
      </c>
      <c r="JE998">
        <f t="shared" si="282"/>
        <v>0</v>
      </c>
      <c r="JF998" t="str">
        <f t="shared" ca="1" si="283"/>
        <v/>
      </c>
      <c r="JG998" t="str">
        <f t="shared" ca="1" si="284"/>
        <v/>
      </c>
      <c r="JH998" t="str">
        <f t="shared" ca="1" si="285"/>
        <v/>
      </c>
      <c r="JI998" t="str">
        <f t="shared" ca="1" si="286"/>
        <v/>
      </c>
    </row>
    <row r="999" spans="264:269" x14ac:dyDescent="0.2">
      <c r="JD999">
        <f t="shared" si="281"/>
        <v>0</v>
      </c>
      <c r="JE999">
        <f t="shared" si="282"/>
        <v>0</v>
      </c>
      <c r="JF999" t="str">
        <f t="shared" ca="1" si="283"/>
        <v/>
      </c>
      <c r="JG999" t="str">
        <f t="shared" ca="1" si="284"/>
        <v/>
      </c>
      <c r="JH999" t="str">
        <f t="shared" ca="1" si="285"/>
        <v/>
      </c>
      <c r="JI999" t="str">
        <f t="shared" ca="1" si="286"/>
        <v/>
      </c>
    </row>
    <row r="1000" spans="264:269" x14ac:dyDescent="0.2">
      <c r="JD1000">
        <f t="shared" si="281"/>
        <v>0</v>
      </c>
      <c r="JE1000">
        <f t="shared" si="282"/>
        <v>0</v>
      </c>
      <c r="JF1000" t="str">
        <f t="shared" ca="1" si="283"/>
        <v/>
      </c>
      <c r="JG1000" t="str">
        <f t="shared" ca="1" si="284"/>
        <v/>
      </c>
      <c r="JH1000" t="str">
        <f t="shared" ca="1" si="285"/>
        <v/>
      </c>
      <c r="JI1000" t="str">
        <f t="shared" ca="1" si="286"/>
        <v/>
      </c>
    </row>
    <row r="1001" spans="264:269" x14ac:dyDescent="0.2">
      <c r="JD1001">
        <f t="shared" si="281"/>
        <v>0</v>
      </c>
      <c r="JE1001">
        <f t="shared" si="282"/>
        <v>0</v>
      </c>
      <c r="JF1001" t="str">
        <f t="shared" ca="1" si="283"/>
        <v/>
      </c>
      <c r="JG1001" t="str">
        <f t="shared" ca="1" si="284"/>
        <v/>
      </c>
      <c r="JH1001" t="str">
        <f t="shared" ca="1" si="285"/>
        <v/>
      </c>
      <c r="JI1001" t="str">
        <f t="shared" ca="1" si="286"/>
        <v/>
      </c>
    </row>
    <row r="1002" spans="264:269" x14ac:dyDescent="0.2">
      <c r="JD1002">
        <f t="shared" si="281"/>
        <v>0</v>
      </c>
      <c r="JE1002">
        <f t="shared" si="282"/>
        <v>0</v>
      </c>
      <c r="JF1002" t="str">
        <f t="shared" ca="1" si="283"/>
        <v/>
      </c>
      <c r="JG1002" t="str">
        <f t="shared" ca="1" si="284"/>
        <v/>
      </c>
      <c r="JH1002" t="str">
        <f t="shared" ca="1" si="285"/>
        <v/>
      </c>
      <c r="JI1002" t="str">
        <f t="shared" ca="1" si="286"/>
        <v/>
      </c>
    </row>
    <row r="1003" spans="264:269" x14ac:dyDescent="0.2">
      <c r="JD1003">
        <f t="shared" si="281"/>
        <v>0</v>
      </c>
      <c r="JE1003">
        <f t="shared" si="282"/>
        <v>0</v>
      </c>
      <c r="JF1003" t="str">
        <f t="shared" ca="1" si="283"/>
        <v/>
      </c>
      <c r="JG1003" t="str">
        <f t="shared" ca="1" si="284"/>
        <v/>
      </c>
      <c r="JH1003" t="str">
        <f t="shared" ca="1" si="285"/>
        <v/>
      </c>
      <c r="JI1003" t="str">
        <f t="shared" ca="1" si="286"/>
        <v/>
      </c>
    </row>
    <row r="1004" spans="264:269" x14ac:dyDescent="0.2">
      <c r="JD1004">
        <f t="shared" si="281"/>
        <v>0</v>
      </c>
      <c r="JE1004">
        <f t="shared" si="282"/>
        <v>0</v>
      </c>
      <c r="JF1004" t="str">
        <f t="shared" ca="1" si="283"/>
        <v/>
      </c>
      <c r="JG1004" t="str">
        <f t="shared" ca="1" si="284"/>
        <v/>
      </c>
      <c r="JH1004" t="str">
        <f t="shared" ca="1" si="285"/>
        <v/>
      </c>
      <c r="JI1004" t="str">
        <f t="shared" ca="1" si="286"/>
        <v/>
      </c>
    </row>
    <row r="1005" spans="264:269" x14ac:dyDescent="0.2">
      <c r="JD1005">
        <f t="shared" si="281"/>
        <v>0</v>
      </c>
      <c r="JE1005">
        <f t="shared" si="282"/>
        <v>0</v>
      </c>
      <c r="JF1005" t="str">
        <f t="shared" ca="1" si="283"/>
        <v/>
      </c>
      <c r="JG1005" t="str">
        <f t="shared" ca="1" si="284"/>
        <v/>
      </c>
      <c r="JH1005" t="str">
        <f t="shared" ca="1" si="285"/>
        <v/>
      </c>
      <c r="JI1005" t="str">
        <f t="shared" ca="1" si="286"/>
        <v/>
      </c>
    </row>
    <row r="1006" spans="264:269" x14ac:dyDescent="0.2">
      <c r="JD1006">
        <f t="shared" si="281"/>
        <v>0</v>
      </c>
      <c r="JE1006">
        <f t="shared" si="282"/>
        <v>0</v>
      </c>
      <c r="JF1006" t="str">
        <f t="shared" ca="1" si="283"/>
        <v/>
      </c>
      <c r="JG1006" t="str">
        <f t="shared" ca="1" si="284"/>
        <v/>
      </c>
      <c r="JH1006" t="str">
        <f t="shared" ca="1" si="285"/>
        <v/>
      </c>
      <c r="JI1006" t="str">
        <f t="shared" ca="1" si="286"/>
        <v/>
      </c>
    </row>
    <row r="1007" spans="264:269" x14ac:dyDescent="0.2">
      <c r="JD1007">
        <f t="shared" si="281"/>
        <v>0</v>
      </c>
      <c r="JE1007">
        <f t="shared" si="282"/>
        <v>0</v>
      </c>
      <c r="JF1007" t="str">
        <f t="shared" ca="1" si="283"/>
        <v/>
      </c>
      <c r="JG1007" t="str">
        <f t="shared" ca="1" si="284"/>
        <v/>
      </c>
      <c r="JH1007" t="str">
        <f t="shared" ca="1" si="285"/>
        <v/>
      </c>
      <c r="JI1007" t="str">
        <f t="shared" ca="1" si="286"/>
        <v/>
      </c>
    </row>
    <row r="1008" spans="264:269" x14ac:dyDescent="0.2">
      <c r="JD1008">
        <f t="shared" si="281"/>
        <v>0</v>
      </c>
      <c r="JE1008">
        <f t="shared" si="282"/>
        <v>0</v>
      </c>
      <c r="JF1008" t="str">
        <f t="shared" ca="1" si="283"/>
        <v/>
      </c>
      <c r="JG1008" t="str">
        <f t="shared" ca="1" si="284"/>
        <v/>
      </c>
      <c r="JH1008" t="str">
        <f t="shared" ca="1" si="285"/>
        <v/>
      </c>
      <c r="JI1008" t="str">
        <f t="shared" ca="1" si="286"/>
        <v/>
      </c>
    </row>
    <row r="1009" spans="264:269" x14ac:dyDescent="0.2">
      <c r="JD1009">
        <f t="shared" si="281"/>
        <v>0</v>
      </c>
      <c r="JE1009">
        <f t="shared" si="282"/>
        <v>0</v>
      </c>
      <c r="JF1009" t="str">
        <f t="shared" ca="1" si="283"/>
        <v/>
      </c>
      <c r="JG1009" t="str">
        <f t="shared" ca="1" si="284"/>
        <v/>
      </c>
      <c r="JH1009" t="str">
        <f t="shared" ca="1" si="285"/>
        <v/>
      </c>
      <c r="JI1009" t="str">
        <f t="shared" ca="1" si="286"/>
        <v/>
      </c>
    </row>
    <row r="1010" spans="264:269" x14ac:dyDescent="0.2">
      <c r="JD1010">
        <f t="shared" si="281"/>
        <v>0</v>
      </c>
      <c r="JE1010">
        <f t="shared" si="282"/>
        <v>0</v>
      </c>
      <c r="JF1010" t="str">
        <f t="shared" ca="1" si="283"/>
        <v/>
      </c>
      <c r="JG1010" t="str">
        <f t="shared" ca="1" si="284"/>
        <v/>
      </c>
      <c r="JH1010" t="str">
        <f t="shared" ca="1" si="285"/>
        <v/>
      </c>
      <c r="JI1010" t="str">
        <f t="shared" ca="1" si="286"/>
        <v/>
      </c>
    </row>
    <row r="1011" spans="264:269" x14ac:dyDescent="0.2">
      <c r="JD1011">
        <f t="shared" si="281"/>
        <v>0</v>
      </c>
      <c r="JE1011">
        <f t="shared" si="282"/>
        <v>0</v>
      </c>
      <c r="JF1011" t="str">
        <f t="shared" ca="1" si="283"/>
        <v/>
      </c>
      <c r="JG1011" t="str">
        <f t="shared" ca="1" si="284"/>
        <v/>
      </c>
      <c r="JH1011" t="str">
        <f t="shared" ca="1" si="285"/>
        <v/>
      </c>
      <c r="JI1011" t="str">
        <f t="shared" ca="1" si="286"/>
        <v/>
      </c>
    </row>
    <row r="1012" spans="264:269" x14ac:dyDescent="0.2">
      <c r="JD1012">
        <f t="shared" si="281"/>
        <v>0</v>
      </c>
      <c r="JE1012">
        <f t="shared" si="282"/>
        <v>0</v>
      </c>
      <c r="JF1012" t="str">
        <f t="shared" ca="1" si="283"/>
        <v/>
      </c>
      <c r="JG1012" t="str">
        <f t="shared" ca="1" si="284"/>
        <v/>
      </c>
      <c r="JH1012" t="str">
        <f t="shared" ca="1" si="285"/>
        <v/>
      </c>
      <c r="JI1012" t="str">
        <f t="shared" ca="1" si="286"/>
        <v/>
      </c>
    </row>
    <row r="1013" spans="264:269" x14ac:dyDescent="0.2">
      <c r="JD1013">
        <f t="shared" si="281"/>
        <v>0</v>
      </c>
      <c r="JE1013">
        <f t="shared" si="282"/>
        <v>0</v>
      </c>
      <c r="JF1013" t="str">
        <f t="shared" ca="1" si="283"/>
        <v/>
      </c>
      <c r="JG1013" t="str">
        <f t="shared" ca="1" si="284"/>
        <v/>
      </c>
      <c r="JH1013" t="str">
        <f t="shared" ca="1" si="285"/>
        <v/>
      </c>
      <c r="JI1013" t="str">
        <f t="shared" ca="1" si="286"/>
        <v/>
      </c>
    </row>
    <row r="1014" spans="264:269" x14ac:dyDescent="0.2">
      <c r="JD1014">
        <f t="shared" si="281"/>
        <v>0</v>
      </c>
      <c r="JE1014">
        <f t="shared" si="282"/>
        <v>0</v>
      </c>
      <c r="JF1014" t="str">
        <f t="shared" ca="1" si="283"/>
        <v/>
      </c>
      <c r="JG1014" t="str">
        <f t="shared" ca="1" si="284"/>
        <v/>
      </c>
      <c r="JH1014" t="str">
        <f t="shared" ca="1" si="285"/>
        <v/>
      </c>
      <c r="JI1014" t="str">
        <f t="shared" ca="1" si="286"/>
        <v/>
      </c>
    </row>
    <row r="1015" spans="264:269" x14ac:dyDescent="0.2">
      <c r="JD1015">
        <f t="shared" si="281"/>
        <v>0</v>
      </c>
      <c r="JE1015">
        <f t="shared" si="282"/>
        <v>0</v>
      </c>
      <c r="JF1015" t="str">
        <f t="shared" ca="1" si="283"/>
        <v/>
      </c>
      <c r="JG1015" t="str">
        <f t="shared" ca="1" si="284"/>
        <v/>
      </c>
      <c r="JH1015" t="str">
        <f t="shared" ca="1" si="285"/>
        <v/>
      </c>
      <c r="JI1015" t="str">
        <f t="shared" ca="1" si="286"/>
        <v/>
      </c>
    </row>
    <row r="1016" spans="264:269" x14ac:dyDescent="0.2">
      <c r="JD1016">
        <f t="shared" si="281"/>
        <v>0</v>
      </c>
      <c r="JE1016">
        <f t="shared" si="282"/>
        <v>0</v>
      </c>
      <c r="JF1016" t="str">
        <f t="shared" ca="1" si="283"/>
        <v/>
      </c>
      <c r="JG1016" t="str">
        <f t="shared" ca="1" si="284"/>
        <v/>
      </c>
      <c r="JH1016" t="str">
        <f t="shared" ca="1" si="285"/>
        <v/>
      </c>
      <c r="JI1016" t="str">
        <f t="shared" ca="1" si="286"/>
        <v/>
      </c>
    </row>
    <row r="1017" spans="264:269" x14ac:dyDescent="0.2">
      <c r="JD1017">
        <f t="shared" si="281"/>
        <v>0</v>
      </c>
      <c r="JE1017">
        <f t="shared" si="282"/>
        <v>0</v>
      </c>
      <c r="JF1017" t="str">
        <f t="shared" ca="1" si="283"/>
        <v/>
      </c>
      <c r="JG1017" t="str">
        <f t="shared" ca="1" si="284"/>
        <v/>
      </c>
      <c r="JH1017" t="str">
        <f t="shared" ca="1" si="285"/>
        <v/>
      </c>
      <c r="JI1017" t="str">
        <f t="shared" ca="1" si="286"/>
        <v/>
      </c>
    </row>
    <row r="1018" spans="264:269" x14ac:dyDescent="0.2">
      <c r="JD1018">
        <f t="shared" si="281"/>
        <v>0</v>
      </c>
      <c r="JE1018">
        <f t="shared" si="282"/>
        <v>0</v>
      </c>
      <c r="JF1018" t="str">
        <f t="shared" ca="1" si="283"/>
        <v/>
      </c>
      <c r="JG1018" t="str">
        <f t="shared" ca="1" si="284"/>
        <v/>
      </c>
      <c r="JH1018" t="str">
        <f t="shared" ca="1" si="285"/>
        <v/>
      </c>
      <c r="JI1018" t="str">
        <f t="shared" ca="1" si="286"/>
        <v/>
      </c>
    </row>
    <row r="1019" spans="264:269" x14ac:dyDescent="0.2">
      <c r="JD1019">
        <f t="shared" si="281"/>
        <v>0</v>
      </c>
      <c r="JE1019">
        <f t="shared" si="282"/>
        <v>0</v>
      </c>
      <c r="JF1019" t="str">
        <f t="shared" ca="1" si="283"/>
        <v/>
      </c>
      <c r="JG1019" t="str">
        <f t="shared" ca="1" si="284"/>
        <v/>
      </c>
      <c r="JH1019" t="str">
        <f t="shared" ca="1" si="285"/>
        <v/>
      </c>
      <c r="JI1019" t="str">
        <f t="shared" ca="1" si="286"/>
        <v/>
      </c>
    </row>
    <row r="1020" spans="264:269" x14ac:dyDescent="0.2">
      <c r="JD1020">
        <f t="shared" si="281"/>
        <v>0</v>
      </c>
      <c r="JE1020">
        <f t="shared" si="282"/>
        <v>0</v>
      </c>
      <c r="JF1020" t="str">
        <f t="shared" ca="1" si="283"/>
        <v/>
      </c>
      <c r="JG1020" t="str">
        <f t="shared" ca="1" si="284"/>
        <v/>
      </c>
      <c r="JH1020" t="str">
        <f t="shared" ca="1" si="285"/>
        <v/>
      </c>
      <c r="JI1020" t="str">
        <f t="shared" ca="1" si="286"/>
        <v/>
      </c>
    </row>
    <row r="1021" spans="264:269" x14ac:dyDescent="0.2">
      <c r="JD1021">
        <f t="shared" si="281"/>
        <v>0</v>
      </c>
      <c r="JE1021">
        <f t="shared" si="282"/>
        <v>0</v>
      </c>
      <c r="JF1021" t="str">
        <f t="shared" ca="1" si="283"/>
        <v/>
      </c>
      <c r="JG1021" t="str">
        <f t="shared" ca="1" si="284"/>
        <v/>
      </c>
      <c r="JH1021" t="str">
        <f t="shared" ca="1" si="285"/>
        <v/>
      </c>
      <c r="JI1021" t="str">
        <f t="shared" ca="1" si="286"/>
        <v/>
      </c>
    </row>
    <row r="1022" spans="264:269" x14ac:dyDescent="0.2">
      <c r="JD1022">
        <f t="shared" si="281"/>
        <v>0</v>
      </c>
      <c r="JE1022">
        <f t="shared" si="282"/>
        <v>0</v>
      </c>
      <c r="JF1022" t="str">
        <f t="shared" ca="1" si="283"/>
        <v/>
      </c>
      <c r="JG1022" t="str">
        <f t="shared" ca="1" si="284"/>
        <v/>
      </c>
      <c r="JH1022" t="str">
        <f t="shared" ca="1" si="285"/>
        <v/>
      </c>
      <c r="JI1022" t="str">
        <f t="shared" ca="1" si="286"/>
        <v/>
      </c>
    </row>
    <row r="1023" spans="264:269" x14ac:dyDescent="0.2">
      <c r="JD1023">
        <f t="shared" si="281"/>
        <v>0</v>
      </c>
      <c r="JE1023">
        <f t="shared" si="282"/>
        <v>0</v>
      </c>
      <c r="JF1023" t="str">
        <f t="shared" ca="1" si="283"/>
        <v/>
      </c>
      <c r="JG1023" t="str">
        <f t="shared" ca="1" si="284"/>
        <v/>
      </c>
      <c r="JH1023" t="str">
        <f t="shared" ca="1" si="285"/>
        <v/>
      </c>
      <c r="JI1023" t="str">
        <f t="shared" ca="1" si="286"/>
        <v/>
      </c>
    </row>
    <row r="1024" spans="264:269" x14ac:dyDescent="0.2">
      <c r="JD1024">
        <f t="shared" si="281"/>
        <v>0</v>
      </c>
      <c r="JE1024">
        <f t="shared" si="282"/>
        <v>0</v>
      </c>
      <c r="JF1024" t="str">
        <f t="shared" ca="1" si="283"/>
        <v/>
      </c>
      <c r="JG1024" t="str">
        <f t="shared" ca="1" si="284"/>
        <v/>
      </c>
      <c r="JH1024" t="str">
        <f t="shared" ca="1" si="285"/>
        <v/>
      </c>
      <c r="JI1024" t="str">
        <f t="shared" ca="1" si="286"/>
        <v/>
      </c>
    </row>
    <row r="1025" spans="264:269" x14ac:dyDescent="0.2">
      <c r="JD1025">
        <f t="shared" si="281"/>
        <v>0</v>
      </c>
      <c r="JE1025">
        <f t="shared" si="282"/>
        <v>0</v>
      </c>
      <c r="JF1025" t="str">
        <f t="shared" ca="1" si="283"/>
        <v/>
      </c>
      <c r="JG1025" t="str">
        <f t="shared" ca="1" si="284"/>
        <v/>
      </c>
      <c r="JH1025" t="str">
        <f t="shared" ca="1" si="285"/>
        <v/>
      </c>
      <c r="JI1025" t="str">
        <f t="shared" ca="1" si="286"/>
        <v/>
      </c>
    </row>
    <row r="1026" spans="264:269" x14ac:dyDescent="0.2">
      <c r="JD1026">
        <f t="shared" si="281"/>
        <v>0</v>
      </c>
      <c r="JE1026">
        <f t="shared" si="282"/>
        <v>0</v>
      </c>
      <c r="JF1026" t="str">
        <f t="shared" ca="1" si="283"/>
        <v/>
      </c>
      <c r="JG1026" t="str">
        <f t="shared" ca="1" si="284"/>
        <v/>
      </c>
      <c r="JH1026" t="str">
        <f t="shared" ca="1" si="285"/>
        <v/>
      </c>
      <c r="JI1026" t="str">
        <f t="shared" ca="1" si="286"/>
        <v/>
      </c>
    </row>
    <row r="1027" spans="264:269" x14ac:dyDescent="0.2">
      <c r="JD1027">
        <f t="shared" si="281"/>
        <v>0</v>
      </c>
      <c r="JE1027">
        <f t="shared" si="282"/>
        <v>0</v>
      </c>
      <c r="JF1027" t="str">
        <f t="shared" ca="1" si="283"/>
        <v/>
      </c>
      <c r="JG1027" t="str">
        <f t="shared" ca="1" si="284"/>
        <v/>
      </c>
      <c r="JH1027" t="str">
        <f t="shared" ca="1" si="285"/>
        <v/>
      </c>
      <c r="JI1027" t="str">
        <f t="shared" ca="1" si="286"/>
        <v/>
      </c>
    </row>
    <row r="1028" spans="264:269" x14ac:dyDescent="0.2">
      <c r="JD1028">
        <f t="shared" si="281"/>
        <v>0</v>
      </c>
      <c r="JE1028">
        <f t="shared" si="282"/>
        <v>0</v>
      </c>
      <c r="JF1028" t="str">
        <f t="shared" ca="1" si="283"/>
        <v/>
      </c>
      <c r="JG1028" t="str">
        <f t="shared" ca="1" si="284"/>
        <v/>
      </c>
      <c r="JH1028" t="str">
        <f t="shared" ca="1" si="285"/>
        <v/>
      </c>
      <c r="JI1028" t="str">
        <f t="shared" ca="1" si="286"/>
        <v/>
      </c>
    </row>
    <row r="1029" spans="264:269" x14ac:dyDescent="0.2">
      <c r="JD1029">
        <f t="shared" si="281"/>
        <v>0</v>
      </c>
      <c r="JE1029">
        <f t="shared" si="282"/>
        <v>0</v>
      </c>
      <c r="JF1029" t="str">
        <f t="shared" ca="1" si="283"/>
        <v/>
      </c>
      <c r="JG1029" t="str">
        <f t="shared" ca="1" si="284"/>
        <v/>
      </c>
      <c r="JH1029" t="str">
        <f t="shared" ca="1" si="285"/>
        <v/>
      </c>
      <c r="JI1029" t="str">
        <f t="shared" ca="1" si="286"/>
        <v/>
      </c>
    </row>
    <row r="1030" spans="264:269" x14ac:dyDescent="0.2">
      <c r="JD1030">
        <f t="shared" si="281"/>
        <v>0</v>
      </c>
      <c r="JE1030">
        <f t="shared" si="282"/>
        <v>0</v>
      </c>
      <c r="JF1030" t="str">
        <f t="shared" ca="1" si="283"/>
        <v/>
      </c>
      <c r="JG1030" t="str">
        <f t="shared" ca="1" si="284"/>
        <v/>
      </c>
      <c r="JH1030" t="str">
        <f t="shared" ca="1" si="285"/>
        <v/>
      </c>
      <c r="JI1030" t="str">
        <f t="shared" ca="1" si="286"/>
        <v/>
      </c>
    </row>
    <row r="1031" spans="264:269" x14ac:dyDescent="0.2">
      <c r="JD1031">
        <f t="shared" si="281"/>
        <v>0</v>
      </c>
      <c r="JE1031">
        <f t="shared" si="282"/>
        <v>0</v>
      </c>
      <c r="JF1031" t="str">
        <f t="shared" ca="1" si="283"/>
        <v/>
      </c>
      <c r="JG1031" t="str">
        <f t="shared" ca="1" si="284"/>
        <v/>
      </c>
      <c r="JH1031" t="str">
        <f t="shared" ca="1" si="285"/>
        <v/>
      </c>
      <c r="JI1031" t="str">
        <f t="shared" ca="1" si="286"/>
        <v/>
      </c>
    </row>
    <row r="1032" spans="264:269" x14ac:dyDescent="0.2">
      <c r="JD1032">
        <f t="shared" si="281"/>
        <v>0</v>
      </c>
      <c r="JE1032">
        <f t="shared" si="282"/>
        <v>0</v>
      </c>
      <c r="JF1032" t="str">
        <f t="shared" ca="1" si="283"/>
        <v/>
      </c>
      <c r="JG1032" t="str">
        <f t="shared" ca="1" si="284"/>
        <v/>
      </c>
      <c r="JH1032" t="str">
        <f t="shared" ca="1" si="285"/>
        <v/>
      </c>
      <c r="JI1032" t="str">
        <f t="shared" ca="1" si="286"/>
        <v/>
      </c>
    </row>
    <row r="1033" spans="264:269" x14ac:dyDescent="0.2">
      <c r="JD1033">
        <f t="shared" si="281"/>
        <v>0</v>
      </c>
      <c r="JE1033">
        <f t="shared" si="282"/>
        <v>0</v>
      </c>
      <c r="JF1033" t="str">
        <f t="shared" ca="1" si="283"/>
        <v/>
      </c>
      <c r="JG1033" t="str">
        <f t="shared" ca="1" si="284"/>
        <v/>
      </c>
      <c r="JH1033" t="str">
        <f t="shared" ca="1" si="285"/>
        <v/>
      </c>
      <c r="JI1033" t="str">
        <f t="shared" ca="1" si="286"/>
        <v/>
      </c>
    </row>
    <row r="1034" spans="264:269" x14ac:dyDescent="0.2">
      <c r="JD1034">
        <f t="shared" si="281"/>
        <v>0</v>
      </c>
      <c r="JE1034">
        <f t="shared" si="282"/>
        <v>0</v>
      </c>
      <c r="JF1034" t="str">
        <f t="shared" ca="1" si="283"/>
        <v/>
      </c>
      <c r="JG1034" t="str">
        <f t="shared" ca="1" si="284"/>
        <v/>
      </c>
      <c r="JH1034" t="str">
        <f t="shared" ca="1" si="285"/>
        <v/>
      </c>
      <c r="JI1034" t="str">
        <f t="shared" ca="1" si="286"/>
        <v/>
      </c>
    </row>
    <row r="1035" spans="264:269" x14ac:dyDescent="0.2">
      <c r="JD1035">
        <f t="shared" si="281"/>
        <v>0</v>
      </c>
      <c r="JE1035">
        <f t="shared" si="282"/>
        <v>0</v>
      </c>
      <c r="JF1035" t="str">
        <f t="shared" ca="1" si="283"/>
        <v/>
      </c>
      <c r="JG1035" t="str">
        <f t="shared" ca="1" si="284"/>
        <v/>
      </c>
      <c r="JH1035" t="str">
        <f t="shared" ca="1" si="285"/>
        <v/>
      </c>
      <c r="JI1035" t="str">
        <f t="shared" ca="1" si="286"/>
        <v/>
      </c>
    </row>
    <row r="1036" spans="264:269" x14ac:dyDescent="0.2">
      <c r="JD1036">
        <f t="shared" si="281"/>
        <v>0</v>
      </c>
      <c r="JE1036">
        <f t="shared" si="282"/>
        <v>0</v>
      </c>
      <c r="JF1036" t="str">
        <f t="shared" ca="1" si="283"/>
        <v/>
      </c>
      <c r="JG1036" t="str">
        <f t="shared" ca="1" si="284"/>
        <v/>
      </c>
      <c r="JH1036" t="str">
        <f t="shared" ca="1" si="285"/>
        <v/>
      </c>
      <c r="JI1036" t="str">
        <f t="shared" ca="1" si="286"/>
        <v/>
      </c>
    </row>
    <row r="1037" spans="264:269" x14ac:dyDescent="0.2">
      <c r="JD1037">
        <f t="shared" si="281"/>
        <v>0</v>
      </c>
      <c r="JE1037">
        <f t="shared" si="282"/>
        <v>0</v>
      </c>
      <c r="JF1037" t="str">
        <f t="shared" ca="1" si="283"/>
        <v/>
      </c>
      <c r="JG1037" t="str">
        <f t="shared" ca="1" si="284"/>
        <v/>
      </c>
      <c r="JH1037" t="str">
        <f t="shared" ca="1" si="285"/>
        <v/>
      </c>
      <c r="JI1037" t="str">
        <f t="shared" ca="1" si="286"/>
        <v/>
      </c>
    </row>
    <row r="1038" spans="264:269" x14ac:dyDescent="0.2">
      <c r="JD1038">
        <f t="shared" si="281"/>
        <v>0</v>
      </c>
      <c r="JE1038">
        <f t="shared" si="282"/>
        <v>0</v>
      </c>
      <c r="JF1038" t="str">
        <f t="shared" ca="1" si="283"/>
        <v/>
      </c>
      <c r="JG1038" t="str">
        <f t="shared" ca="1" si="284"/>
        <v/>
      </c>
      <c r="JH1038" t="str">
        <f t="shared" ca="1" si="285"/>
        <v/>
      </c>
      <c r="JI1038" t="str">
        <f t="shared" ca="1" si="286"/>
        <v/>
      </c>
    </row>
    <row r="1039" spans="264:269" x14ac:dyDescent="0.2">
      <c r="JD1039">
        <f t="shared" si="281"/>
        <v>0</v>
      </c>
      <c r="JE1039">
        <f t="shared" si="282"/>
        <v>0</v>
      </c>
      <c r="JF1039" t="str">
        <f t="shared" ca="1" si="283"/>
        <v/>
      </c>
      <c r="JG1039" t="str">
        <f t="shared" ca="1" si="284"/>
        <v/>
      </c>
      <c r="JH1039" t="str">
        <f t="shared" ca="1" si="285"/>
        <v/>
      </c>
      <c r="JI1039" t="str">
        <f t="shared" ca="1" si="286"/>
        <v/>
      </c>
    </row>
    <row r="1040" spans="264:269" x14ac:dyDescent="0.2">
      <c r="JD1040">
        <f t="shared" si="281"/>
        <v>0</v>
      </c>
      <c r="JE1040">
        <f t="shared" si="282"/>
        <v>0</v>
      </c>
      <c r="JF1040" t="str">
        <f t="shared" ca="1" si="283"/>
        <v/>
      </c>
      <c r="JG1040" t="str">
        <f t="shared" ca="1" si="284"/>
        <v/>
      </c>
      <c r="JH1040" t="str">
        <f t="shared" ca="1" si="285"/>
        <v/>
      </c>
      <c r="JI1040" t="str">
        <f t="shared" ca="1" si="286"/>
        <v/>
      </c>
    </row>
    <row r="1041" spans="264:269" x14ac:dyDescent="0.2">
      <c r="JD1041">
        <f t="shared" si="281"/>
        <v>0</v>
      </c>
      <c r="JE1041">
        <f t="shared" si="282"/>
        <v>0</v>
      </c>
      <c r="JF1041" t="str">
        <f t="shared" ca="1" si="283"/>
        <v/>
      </c>
      <c r="JG1041" t="str">
        <f t="shared" ca="1" si="284"/>
        <v/>
      </c>
      <c r="JH1041" t="str">
        <f t="shared" ca="1" si="285"/>
        <v/>
      </c>
      <c r="JI1041" t="str">
        <f t="shared" ca="1" si="286"/>
        <v/>
      </c>
    </row>
    <row r="1042" spans="264:269" x14ac:dyDescent="0.2">
      <c r="JD1042">
        <f t="shared" si="281"/>
        <v>0</v>
      </c>
      <c r="JE1042">
        <f t="shared" si="282"/>
        <v>0</v>
      </c>
      <c r="JF1042" t="str">
        <f t="shared" ca="1" si="283"/>
        <v/>
      </c>
      <c r="JG1042" t="str">
        <f t="shared" ca="1" si="284"/>
        <v/>
      </c>
      <c r="JH1042" t="str">
        <f t="shared" ca="1" si="285"/>
        <v/>
      </c>
      <c r="JI1042" t="str">
        <f t="shared" ca="1" si="286"/>
        <v/>
      </c>
    </row>
    <row r="1043" spans="264:269" x14ac:dyDescent="0.2">
      <c r="JD1043">
        <f t="shared" si="281"/>
        <v>0</v>
      </c>
      <c r="JE1043">
        <f t="shared" si="282"/>
        <v>0</v>
      </c>
      <c r="JF1043" t="str">
        <f t="shared" ca="1" si="283"/>
        <v/>
      </c>
      <c r="JG1043" t="str">
        <f t="shared" ca="1" si="284"/>
        <v/>
      </c>
      <c r="JH1043" t="str">
        <f t="shared" ca="1" si="285"/>
        <v/>
      </c>
      <c r="JI1043" t="str">
        <f t="shared" ca="1" si="286"/>
        <v/>
      </c>
    </row>
    <row r="1044" spans="264:269" x14ac:dyDescent="0.2">
      <c r="JD1044">
        <f t="shared" si="281"/>
        <v>0</v>
      </c>
      <c r="JE1044">
        <f t="shared" si="282"/>
        <v>0</v>
      </c>
      <c r="JF1044" t="str">
        <f t="shared" ca="1" si="283"/>
        <v/>
      </c>
      <c r="JG1044" t="str">
        <f t="shared" ca="1" si="284"/>
        <v/>
      </c>
      <c r="JH1044" t="str">
        <f t="shared" ca="1" si="285"/>
        <v/>
      </c>
      <c r="JI1044" t="str">
        <f t="shared" ca="1" si="286"/>
        <v/>
      </c>
    </row>
    <row r="1045" spans="264:269" x14ac:dyDescent="0.2">
      <c r="JD1045">
        <f t="shared" si="281"/>
        <v>0</v>
      </c>
      <c r="JE1045">
        <f t="shared" si="282"/>
        <v>0</v>
      </c>
      <c r="JF1045" t="str">
        <f t="shared" ca="1" si="283"/>
        <v/>
      </c>
      <c r="JG1045" t="str">
        <f t="shared" ca="1" si="284"/>
        <v/>
      </c>
      <c r="JH1045" t="str">
        <f t="shared" ca="1" si="285"/>
        <v/>
      </c>
      <c r="JI1045" t="str">
        <f t="shared" ca="1" si="286"/>
        <v/>
      </c>
    </row>
    <row r="1046" spans="264:269" x14ac:dyDescent="0.2">
      <c r="JD1046">
        <f t="shared" si="281"/>
        <v>0</v>
      </c>
      <c r="JE1046">
        <f t="shared" si="282"/>
        <v>0</v>
      </c>
      <c r="JF1046" t="str">
        <f t="shared" ca="1" si="283"/>
        <v/>
      </c>
      <c r="JG1046" t="str">
        <f t="shared" ca="1" si="284"/>
        <v/>
      </c>
      <c r="JH1046" t="str">
        <f t="shared" ca="1" si="285"/>
        <v/>
      </c>
      <c r="JI1046" t="str">
        <f t="shared" ca="1" si="286"/>
        <v/>
      </c>
    </row>
    <row r="1047" spans="264:269" x14ac:dyDescent="0.2">
      <c r="JD1047">
        <f t="shared" si="281"/>
        <v>0</v>
      </c>
      <c r="JE1047">
        <f t="shared" si="282"/>
        <v>0</v>
      </c>
      <c r="JF1047" t="str">
        <f t="shared" ca="1" si="283"/>
        <v/>
      </c>
      <c r="JG1047" t="str">
        <f t="shared" ca="1" si="284"/>
        <v/>
      </c>
      <c r="JH1047" t="str">
        <f t="shared" ca="1" si="285"/>
        <v/>
      </c>
      <c r="JI1047" t="str">
        <f t="shared" ca="1" si="286"/>
        <v/>
      </c>
    </row>
    <row r="1048" spans="264:269" x14ac:dyDescent="0.2">
      <c r="JD1048">
        <f t="shared" si="281"/>
        <v>0</v>
      </c>
      <c r="JE1048">
        <f t="shared" si="282"/>
        <v>0</v>
      </c>
      <c r="JF1048" t="str">
        <f t="shared" ca="1" si="283"/>
        <v/>
      </c>
      <c r="JG1048" t="str">
        <f t="shared" ca="1" si="284"/>
        <v/>
      </c>
      <c r="JH1048" t="str">
        <f t="shared" ca="1" si="285"/>
        <v/>
      </c>
      <c r="JI1048" t="str">
        <f t="shared" ca="1" si="286"/>
        <v/>
      </c>
    </row>
    <row r="1049" spans="264:269" x14ac:dyDescent="0.2">
      <c r="JD1049">
        <f t="shared" si="281"/>
        <v>0</v>
      </c>
      <c r="JE1049">
        <f t="shared" si="282"/>
        <v>0</v>
      </c>
      <c r="JF1049" t="str">
        <f t="shared" ca="1" si="283"/>
        <v/>
      </c>
      <c r="JG1049" t="str">
        <f t="shared" ca="1" si="284"/>
        <v/>
      </c>
      <c r="JH1049" t="str">
        <f t="shared" ca="1" si="285"/>
        <v/>
      </c>
      <c r="JI1049" t="str">
        <f t="shared" ca="1" si="286"/>
        <v/>
      </c>
    </row>
    <row r="1050" spans="264:269" x14ac:dyDescent="0.2">
      <c r="JD1050">
        <f t="shared" si="281"/>
        <v>0</v>
      </c>
      <c r="JE1050">
        <f t="shared" si="282"/>
        <v>0</v>
      </c>
      <c r="JF1050" t="str">
        <f t="shared" ca="1" si="283"/>
        <v/>
      </c>
      <c r="JG1050" t="str">
        <f t="shared" ca="1" si="284"/>
        <v/>
      </c>
      <c r="JH1050" t="str">
        <f t="shared" ca="1" si="285"/>
        <v/>
      </c>
      <c r="JI1050" t="str">
        <f t="shared" ca="1" si="286"/>
        <v/>
      </c>
    </row>
    <row r="1051" spans="264:269" x14ac:dyDescent="0.2">
      <c r="JD1051">
        <f t="shared" si="281"/>
        <v>0</v>
      </c>
      <c r="JE1051">
        <f t="shared" si="282"/>
        <v>0</v>
      </c>
      <c r="JF1051" t="str">
        <f t="shared" ca="1" si="283"/>
        <v/>
      </c>
      <c r="JG1051" t="str">
        <f t="shared" ca="1" si="284"/>
        <v/>
      </c>
      <c r="JH1051" t="str">
        <f t="shared" ca="1" si="285"/>
        <v/>
      </c>
      <c r="JI1051" t="str">
        <f t="shared" ca="1" si="286"/>
        <v/>
      </c>
    </row>
    <row r="1052" spans="264:269" x14ac:dyDescent="0.2">
      <c r="JD1052">
        <f t="shared" ref="JD1052:JD1115" si="287">IF(JD1051&lt;&gt;0,JD1051-1,0)</f>
        <v>0</v>
      </c>
      <c r="JE1052">
        <f t="shared" ref="JE1052:JE1115" si="288">IF(JD1052&lt;&gt;0,JE1051+1,0)</f>
        <v>0</v>
      </c>
      <c r="JF1052" t="str">
        <f t="shared" ref="JF1052:JF1115" ca="1" si="289">IF(ScenarioType&lt;&gt;"ALL",IF(ISERROR(IF(INDIRECT("SCENARIOMETA!B"&amp;JE1052)=ScenarioType,INDIRECT("SCENARIOMETA!A"&amp;JE1052)," ")),"",IF(INDIRECT("SCENARIOMETA!B"&amp;JE1052)=ScenarioType,INDIRECT("SCENARIOMETA!A"&amp;JE1052)," ")),IF(JD1052&lt;&gt;0,INDIRECT("SCENARIOMETA!A"&amp;JE1052),""))</f>
        <v/>
      </c>
      <c r="JG1052" t="str">
        <f t="shared" ref="JG1052:JG1115" ca="1" si="290">IF(ScenarioType&lt;&gt;"ALL",IF(ISERROR(IF(INDIRECT("SCENARIOMETA!B"&amp;JE1052)=ScenarioType,INDIRECT("SCENARIOMETA!B"&amp;JE1052)," ")),"",IF(INDIRECT("SCENARIOMETA!B"&amp;JE1052)=ScenarioType,INDIRECT("SCENARIOMETA!B"&amp;JE1052)," ")),IF(JD1052&lt;&gt;0,INDIRECT("SCENARIOMETA!B"&amp;JE1052),""))</f>
        <v/>
      </c>
      <c r="JH1052" t="str">
        <f t="shared" ref="JH1052:JH1115" ca="1" si="291">IF(ScenarioType&lt;&gt;"ALL",IF(ISERROR(IF(INDIRECT("SCENARIOMETA!B"&amp;JE1052)=ScenarioType,INDIRECT("SCENARIOMETA!H"&amp;JE1052)," ")),"",IF(INDIRECT("SCENARIOMETA!B"&amp;JE1052)=ScenarioType,INDIRECT("SCENARIOMETA!H"&amp;JE1052)," ")+14),IF(JD1052&lt;&gt;0,INDIRECT("SCENARIOMETA!H"&amp;JE1052)+14,""))</f>
        <v/>
      </c>
      <c r="JI1052" t="str">
        <f t="shared" ref="JI1052:JI1115" ca="1" si="292">IF(ScenarioType&lt;&gt;"ALL",IF(ISERROR(IF(INDIRECT("SCENARIOMETA!B"&amp;JE1052)=ScenarioType,INDIRECT("SCENARIOMETA!E"&amp;JE1052)," ")),"",IF(INDIRECT("SCENARIOMETA!B"&amp;JE1052)=ScenarioType,INDIRECT("SCENARIOMETA!E"&amp;JE1052)," ")+14),IF(JD1052&lt;&gt;0,INDIRECT("SCENARIOMETA!E"&amp;JE1052)+14,""))</f>
        <v/>
      </c>
    </row>
    <row r="1053" spans="264:269" x14ac:dyDescent="0.2">
      <c r="JD1053">
        <f t="shared" si="287"/>
        <v>0</v>
      </c>
      <c r="JE1053">
        <f t="shared" si="288"/>
        <v>0</v>
      </c>
      <c r="JF1053" t="str">
        <f t="shared" ca="1" si="289"/>
        <v/>
      </c>
      <c r="JG1053" t="str">
        <f t="shared" ca="1" si="290"/>
        <v/>
      </c>
      <c r="JH1053" t="str">
        <f t="shared" ca="1" si="291"/>
        <v/>
      </c>
      <c r="JI1053" t="str">
        <f t="shared" ca="1" si="292"/>
        <v/>
      </c>
    </row>
    <row r="1054" spans="264:269" x14ac:dyDescent="0.2">
      <c r="JD1054">
        <f t="shared" si="287"/>
        <v>0</v>
      </c>
      <c r="JE1054">
        <f t="shared" si="288"/>
        <v>0</v>
      </c>
      <c r="JF1054" t="str">
        <f t="shared" ca="1" si="289"/>
        <v/>
      </c>
      <c r="JG1054" t="str">
        <f t="shared" ca="1" si="290"/>
        <v/>
      </c>
      <c r="JH1054" t="str">
        <f t="shared" ca="1" si="291"/>
        <v/>
      </c>
      <c r="JI1054" t="str">
        <f t="shared" ca="1" si="292"/>
        <v/>
      </c>
    </row>
    <row r="1055" spans="264:269" x14ac:dyDescent="0.2">
      <c r="JD1055">
        <f t="shared" si="287"/>
        <v>0</v>
      </c>
      <c r="JE1055">
        <f t="shared" si="288"/>
        <v>0</v>
      </c>
      <c r="JF1055" t="str">
        <f t="shared" ca="1" si="289"/>
        <v/>
      </c>
      <c r="JG1055" t="str">
        <f t="shared" ca="1" si="290"/>
        <v/>
      </c>
      <c r="JH1055" t="str">
        <f t="shared" ca="1" si="291"/>
        <v/>
      </c>
      <c r="JI1055" t="str">
        <f t="shared" ca="1" si="292"/>
        <v/>
      </c>
    </row>
    <row r="1056" spans="264:269" x14ac:dyDescent="0.2">
      <c r="JD1056">
        <f t="shared" si="287"/>
        <v>0</v>
      </c>
      <c r="JE1056">
        <f t="shared" si="288"/>
        <v>0</v>
      </c>
      <c r="JF1056" t="str">
        <f t="shared" ca="1" si="289"/>
        <v/>
      </c>
      <c r="JG1056" t="str">
        <f t="shared" ca="1" si="290"/>
        <v/>
      </c>
      <c r="JH1056" t="str">
        <f t="shared" ca="1" si="291"/>
        <v/>
      </c>
      <c r="JI1056" t="str">
        <f t="shared" ca="1" si="292"/>
        <v/>
      </c>
    </row>
    <row r="1057" spans="264:269" x14ac:dyDescent="0.2">
      <c r="JD1057">
        <f t="shared" si="287"/>
        <v>0</v>
      </c>
      <c r="JE1057">
        <f t="shared" si="288"/>
        <v>0</v>
      </c>
      <c r="JF1057" t="str">
        <f t="shared" ca="1" si="289"/>
        <v/>
      </c>
      <c r="JG1057" t="str">
        <f t="shared" ca="1" si="290"/>
        <v/>
      </c>
      <c r="JH1057" t="str">
        <f t="shared" ca="1" si="291"/>
        <v/>
      </c>
      <c r="JI1057" t="str">
        <f t="shared" ca="1" si="292"/>
        <v/>
      </c>
    </row>
    <row r="1058" spans="264:269" x14ac:dyDescent="0.2">
      <c r="JD1058">
        <f t="shared" si="287"/>
        <v>0</v>
      </c>
      <c r="JE1058">
        <f t="shared" si="288"/>
        <v>0</v>
      </c>
      <c r="JF1058" t="str">
        <f t="shared" ca="1" si="289"/>
        <v/>
      </c>
      <c r="JG1058" t="str">
        <f t="shared" ca="1" si="290"/>
        <v/>
      </c>
      <c r="JH1058" t="str">
        <f t="shared" ca="1" si="291"/>
        <v/>
      </c>
      <c r="JI1058" t="str">
        <f t="shared" ca="1" si="292"/>
        <v/>
      </c>
    </row>
    <row r="1059" spans="264:269" x14ac:dyDescent="0.2">
      <c r="JD1059">
        <f t="shared" si="287"/>
        <v>0</v>
      </c>
      <c r="JE1059">
        <f t="shared" si="288"/>
        <v>0</v>
      </c>
      <c r="JF1059" t="str">
        <f t="shared" ca="1" si="289"/>
        <v/>
      </c>
      <c r="JG1059" t="str">
        <f t="shared" ca="1" si="290"/>
        <v/>
      </c>
      <c r="JH1059" t="str">
        <f t="shared" ca="1" si="291"/>
        <v/>
      </c>
      <c r="JI1059" t="str">
        <f t="shared" ca="1" si="292"/>
        <v/>
      </c>
    </row>
    <row r="1060" spans="264:269" x14ac:dyDescent="0.2">
      <c r="JD1060">
        <f t="shared" si="287"/>
        <v>0</v>
      </c>
      <c r="JE1060">
        <f t="shared" si="288"/>
        <v>0</v>
      </c>
      <c r="JF1060" t="str">
        <f t="shared" ca="1" si="289"/>
        <v/>
      </c>
      <c r="JG1060" t="str">
        <f t="shared" ca="1" si="290"/>
        <v/>
      </c>
      <c r="JH1060" t="str">
        <f t="shared" ca="1" si="291"/>
        <v/>
      </c>
      <c r="JI1060" t="str">
        <f t="shared" ca="1" si="292"/>
        <v/>
      </c>
    </row>
    <row r="1061" spans="264:269" x14ac:dyDescent="0.2">
      <c r="JD1061">
        <f t="shared" si="287"/>
        <v>0</v>
      </c>
      <c r="JE1061">
        <f t="shared" si="288"/>
        <v>0</v>
      </c>
      <c r="JF1061" t="str">
        <f t="shared" ca="1" si="289"/>
        <v/>
      </c>
      <c r="JG1061" t="str">
        <f t="shared" ca="1" si="290"/>
        <v/>
      </c>
      <c r="JH1061" t="str">
        <f t="shared" ca="1" si="291"/>
        <v/>
      </c>
      <c r="JI1061" t="str">
        <f t="shared" ca="1" si="292"/>
        <v/>
      </c>
    </row>
    <row r="1062" spans="264:269" x14ac:dyDescent="0.2">
      <c r="JD1062">
        <f t="shared" si="287"/>
        <v>0</v>
      </c>
      <c r="JE1062">
        <f t="shared" si="288"/>
        <v>0</v>
      </c>
      <c r="JF1062" t="str">
        <f t="shared" ca="1" si="289"/>
        <v/>
      </c>
      <c r="JG1062" t="str">
        <f t="shared" ca="1" si="290"/>
        <v/>
      </c>
      <c r="JH1062" t="str">
        <f t="shared" ca="1" si="291"/>
        <v/>
      </c>
      <c r="JI1062" t="str">
        <f t="shared" ca="1" si="292"/>
        <v/>
      </c>
    </row>
    <row r="1063" spans="264:269" x14ac:dyDescent="0.2">
      <c r="JD1063">
        <f t="shared" si="287"/>
        <v>0</v>
      </c>
      <c r="JE1063">
        <f t="shared" si="288"/>
        <v>0</v>
      </c>
      <c r="JF1063" t="str">
        <f t="shared" ca="1" si="289"/>
        <v/>
      </c>
      <c r="JG1063" t="str">
        <f t="shared" ca="1" si="290"/>
        <v/>
      </c>
      <c r="JH1063" t="str">
        <f t="shared" ca="1" si="291"/>
        <v/>
      </c>
      <c r="JI1063" t="str">
        <f t="shared" ca="1" si="292"/>
        <v/>
      </c>
    </row>
    <row r="1064" spans="264:269" x14ac:dyDescent="0.2">
      <c r="JD1064">
        <f t="shared" si="287"/>
        <v>0</v>
      </c>
      <c r="JE1064">
        <f t="shared" si="288"/>
        <v>0</v>
      </c>
      <c r="JF1064" t="str">
        <f t="shared" ca="1" si="289"/>
        <v/>
      </c>
      <c r="JG1064" t="str">
        <f t="shared" ca="1" si="290"/>
        <v/>
      </c>
      <c r="JH1064" t="str">
        <f t="shared" ca="1" si="291"/>
        <v/>
      </c>
      <c r="JI1064" t="str">
        <f t="shared" ca="1" si="292"/>
        <v/>
      </c>
    </row>
    <row r="1065" spans="264:269" x14ac:dyDescent="0.2">
      <c r="JD1065">
        <f t="shared" si="287"/>
        <v>0</v>
      </c>
      <c r="JE1065">
        <f t="shared" si="288"/>
        <v>0</v>
      </c>
      <c r="JF1065" t="str">
        <f t="shared" ca="1" si="289"/>
        <v/>
      </c>
      <c r="JG1065" t="str">
        <f t="shared" ca="1" si="290"/>
        <v/>
      </c>
      <c r="JH1065" t="str">
        <f t="shared" ca="1" si="291"/>
        <v/>
      </c>
      <c r="JI1065" t="str">
        <f t="shared" ca="1" si="292"/>
        <v/>
      </c>
    </row>
    <row r="1066" spans="264:269" x14ac:dyDescent="0.2">
      <c r="JD1066">
        <f t="shared" si="287"/>
        <v>0</v>
      </c>
      <c r="JE1066">
        <f t="shared" si="288"/>
        <v>0</v>
      </c>
      <c r="JF1066" t="str">
        <f t="shared" ca="1" si="289"/>
        <v/>
      </c>
      <c r="JG1066" t="str">
        <f t="shared" ca="1" si="290"/>
        <v/>
      </c>
      <c r="JH1066" t="str">
        <f t="shared" ca="1" si="291"/>
        <v/>
      </c>
      <c r="JI1066" t="str">
        <f t="shared" ca="1" si="292"/>
        <v/>
      </c>
    </row>
    <row r="1067" spans="264:269" x14ac:dyDescent="0.2">
      <c r="JD1067">
        <f t="shared" si="287"/>
        <v>0</v>
      </c>
      <c r="JE1067">
        <f t="shared" si="288"/>
        <v>0</v>
      </c>
      <c r="JF1067" t="str">
        <f t="shared" ca="1" si="289"/>
        <v/>
      </c>
      <c r="JG1067" t="str">
        <f t="shared" ca="1" si="290"/>
        <v/>
      </c>
      <c r="JH1067" t="str">
        <f t="shared" ca="1" si="291"/>
        <v/>
      </c>
      <c r="JI1067" t="str">
        <f t="shared" ca="1" si="292"/>
        <v/>
      </c>
    </row>
    <row r="1068" spans="264:269" x14ac:dyDescent="0.2">
      <c r="JD1068">
        <f t="shared" si="287"/>
        <v>0</v>
      </c>
      <c r="JE1068">
        <f t="shared" si="288"/>
        <v>0</v>
      </c>
      <c r="JF1068" t="str">
        <f t="shared" ca="1" si="289"/>
        <v/>
      </c>
      <c r="JG1068" t="str">
        <f t="shared" ca="1" si="290"/>
        <v/>
      </c>
      <c r="JH1068" t="str">
        <f t="shared" ca="1" si="291"/>
        <v/>
      </c>
      <c r="JI1068" t="str">
        <f t="shared" ca="1" si="292"/>
        <v/>
      </c>
    </row>
    <row r="1069" spans="264:269" x14ac:dyDescent="0.2">
      <c r="JD1069">
        <f t="shared" si="287"/>
        <v>0</v>
      </c>
      <c r="JE1069">
        <f t="shared" si="288"/>
        <v>0</v>
      </c>
      <c r="JF1069" t="str">
        <f t="shared" ca="1" si="289"/>
        <v/>
      </c>
      <c r="JG1069" t="str">
        <f t="shared" ca="1" si="290"/>
        <v/>
      </c>
      <c r="JH1069" t="str">
        <f t="shared" ca="1" si="291"/>
        <v/>
      </c>
      <c r="JI1069" t="str">
        <f t="shared" ca="1" si="292"/>
        <v/>
      </c>
    </row>
    <row r="1070" spans="264:269" x14ac:dyDescent="0.2">
      <c r="JD1070">
        <f t="shared" si="287"/>
        <v>0</v>
      </c>
      <c r="JE1070">
        <f t="shared" si="288"/>
        <v>0</v>
      </c>
      <c r="JF1070" t="str">
        <f t="shared" ca="1" si="289"/>
        <v/>
      </c>
      <c r="JG1070" t="str">
        <f t="shared" ca="1" si="290"/>
        <v/>
      </c>
      <c r="JH1070" t="str">
        <f t="shared" ca="1" si="291"/>
        <v/>
      </c>
      <c r="JI1070" t="str">
        <f t="shared" ca="1" si="292"/>
        <v/>
      </c>
    </row>
    <row r="1071" spans="264:269" x14ac:dyDescent="0.2">
      <c r="JD1071">
        <f t="shared" si="287"/>
        <v>0</v>
      </c>
      <c r="JE1071">
        <f t="shared" si="288"/>
        <v>0</v>
      </c>
      <c r="JF1071" t="str">
        <f t="shared" ca="1" si="289"/>
        <v/>
      </c>
      <c r="JG1071" t="str">
        <f t="shared" ca="1" si="290"/>
        <v/>
      </c>
      <c r="JH1071" t="str">
        <f t="shared" ca="1" si="291"/>
        <v/>
      </c>
      <c r="JI1071" t="str">
        <f t="shared" ca="1" si="292"/>
        <v/>
      </c>
    </row>
    <row r="1072" spans="264:269" x14ac:dyDescent="0.2">
      <c r="JD1072">
        <f t="shared" si="287"/>
        <v>0</v>
      </c>
      <c r="JE1072">
        <f t="shared" si="288"/>
        <v>0</v>
      </c>
      <c r="JF1072" t="str">
        <f t="shared" ca="1" si="289"/>
        <v/>
      </c>
      <c r="JG1072" t="str">
        <f t="shared" ca="1" si="290"/>
        <v/>
      </c>
      <c r="JH1072" t="str">
        <f t="shared" ca="1" si="291"/>
        <v/>
      </c>
      <c r="JI1072" t="str">
        <f t="shared" ca="1" si="292"/>
        <v/>
      </c>
    </row>
    <row r="1073" spans="264:269" x14ac:dyDescent="0.2">
      <c r="JD1073">
        <f t="shared" si="287"/>
        <v>0</v>
      </c>
      <c r="JE1073">
        <f t="shared" si="288"/>
        <v>0</v>
      </c>
      <c r="JF1073" t="str">
        <f t="shared" ca="1" si="289"/>
        <v/>
      </c>
      <c r="JG1073" t="str">
        <f t="shared" ca="1" si="290"/>
        <v/>
      </c>
      <c r="JH1073" t="str">
        <f t="shared" ca="1" si="291"/>
        <v/>
      </c>
      <c r="JI1073" t="str">
        <f t="shared" ca="1" si="292"/>
        <v/>
      </c>
    </row>
    <row r="1074" spans="264:269" x14ac:dyDescent="0.2">
      <c r="JD1074">
        <f t="shared" si="287"/>
        <v>0</v>
      </c>
      <c r="JE1074">
        <f t="shared" si="288"/>
        <v>0</v>
      </c>
      <c r="JF1074" t="str">
        <f t="shared" ca="1" si="289"/>
        <v/>
      </c>
      <c r="JG1074" t="str">
        <f t="shared" ca="1" si="290"/>
        <v/>
      </c>
      <c r="JH1074" t="str">
        <f t="shared" ca="1" si="291"/>
        <v/>
      </c>
      <c r="JI1074" t="str">
        <f t="shared" ca="1" si="292"/>
        <v/>
      </c>
    </row>
    <row r="1075" spans="264:269" x14ac:dyDescent="0.2">
      <c r="JD1075">
        <f t="shared" si="287"/>
        <v>0</v>
      </c>
      <c r="JE1075">
        <f t="shared" si="288"/>
        <v>0</v>
      </c>
      <c r="JF1075" t="str">
        <f t="shared" ca="1" si="289"/>
        <v/>
      </c>
      <c r="JG1075" t="str">
        <f t="shared" ca="1" si="290"/>
        <v/>
      </c>
      <c r="JH1075" t="str">
        <f t="shared" ca="1" si="291"/>
        <v/>
      </c>
      <c r="JI1075" t="str">
        <f t="shared" ca="1" si="292"/>
        <v/>
      </c>
    </row>
    <row r="1076" spans="264:269" x14ac:dyDescent="0.2">
      <c r="JD1076">
        <f t="shared" si="287"/>
        <v>0</v>
      </c>
      <c r="JE1076">
        <f t="shared" si="288"/>
        <v>0</v>
      </c>
      <c r="JF1076" t="str">
        <f t="shared" ca="1" si="289"/>
        <v/>
      </c>
      <c r="JG1076" t="str">
        <f t="shared" ca="1" si="290"/>
        <v/>
      </c>
      <c r="JH1076" t="str">
        <f t="shared" ca="1" si="291"/>
        <v/>
      </c>
      <c r="JI1076" t="str">
        <f t="shared" ca="1" si="292"/>
        <v/>
      </c>
    </row>
    <row r="1077" spans="264:269" x14ac:dyDescent="0.2">
      <c r="JD1077">
        <f t="shared" si="287"/>
        <v>0</v>
      </c>
      <c r="JE1077">
        <f t="shared" si="288"/>
        <v>0</v>
      </c>
      <c r="JF1077" t="str">
        <f t="shared" ca="1" si="289"/>
        <v/>
      </c>
      <c r="JG1077" t="str">
        <f t="shared" ca="1" si="290"/>
        <v/>
      </c>
      <c r="JH1077" t="str">
        <f t="shared" ca="1" si="291"/>
        <v/>
      </c>
      <c r="JI1077" t="str">
        <f t="shared" ca="1" si="292"/>
        <v/>
      </c>
    </row>
    <row r="1078" spans="264:269" x14ac:dyDescent="0.2">
      <c r="JD1078">
        <f t="shared" si="287"/>
        <v>0</v>
      </c>
      <c r="JE1078">
        <f t="shared" si="288"/>
        <v>0</v>
      </c>
      <c r="JF1078" t="str">
        <f t="shared" ca="1" si="289"/>
        <v/>
      </c>
      <c r="JG1078" t="str">
        <f t="shared" ca="1" si="290"/>
        <v/>
      </c>
      <c r="JH1078" t="str">
        <f t="shared" ca="1" si="291"/>
        <v/>
      </c>
      <c r="JI1078" t="str">
        <f t="shared" ca="1" si="292"/>
        <v/>
      </c>
    </row>
    <row r="1079" spans="264:269" x14ac:dyDescent="0.2">
      <c r="JD1079">
        <f t="shared" si="287"/>
        <v>0</v>
      </c>
      <c r="JE1079">
        <f t="shared" si="288"/>
        <v>0</v>
      </c>
      <c r="JF1079" t="str">
        <f t="shared" ca="1" si="289"/>
        <v/>
      </c>
      <c r="JG1079" t="str">
        <f t="shared" ca="1" si="290"/>
        <v/>
      </c>
      <c r="JH1079" t="str">
        <f t="shared" ca="1" si="291"/>
        <v/>
      </c>
      <c r="JI1079" t="str">
        <f t="shared" ca="1" si="292"/>
        <v/>
      </c>
    </row>
    <row r="1080" spans="264:269" x14ac:dyDescent="0.2">
      <c r="JD1080">
        <f t="shared" si="287"/>
        <v>0</v>
      </c>
      <c r="JE1080">
        <f t="shared" si="288"/>
        <v>0</v>
      </c>
      <c r="JF1080" t="str">
        <f t="shared" ca="1" si="289"/>
        <v/>
      </c>
      <c r="JG1080" t="str">
        <f t="shared" ca="1" si="290"/>
        <v/>
      </c>
      <c r="JH1080" t="str">
        <f t="shared" ca="1" si="291"/>
        <v/>
      </c>
      <c r="JI1080" t="str">
        <f t="shared" ca="1" si="292"/>
        <v/>
      </c>
    </row>
    <row r="1081" spans="264:269" x14ac:dyDescent="0.2">
      <c r="JD1081">
        <f t="shared" si="287"/>
        <v>0</v>
      </c>
      <c r="JE1081">
        <f t="shared" si="288"/>
        <v>0</v>
      </c>
      <c r="JF1081" t="str">
        <f t="shared" ca="1" si="289"/>
        <v/>
      </c>
      <c r="JG1081" t="str">
        <f t="shared" ca="1" si="290"/>
        <v/>
      </c>
      <c r="JH1081" t="str">
        <f t="shared" ca="1" si="291"/>
        <v/>
      </c>
      <c r="JI1081" t="str">
        <f t="shared" ca="1" si="292"/>
        <v/>
      </c>
    </row>
    <row r="1082" spans="264:269" x14ac:dyDescent="0.2">
      <c r="JD1082">
        <f t="shared" si="287"/>
        <v>0</v>
      </c>
      <c r="JE1082">
        <f t="shared" si="288"/>
        <v>0</v>
      </c>
      <c r="JF1082" t="str">
        <f t="shared" ca="1" si="289"/>
        <v/>
      </c>
      <c r="JG1082" t="str">
        <f t="shared" ca="1" si="290"/>
        <v/>
      </c>
      <c r="JH1082" t="str">
        <f t="shared" ca="1" si="291"/>
        <v/>
      </c>
      <c r="JI1082" t="str">
        <f t="shared" ca="1" si="292"/>
        <v/>
      </c>
    </row>
    <row r="1083" spans="264:269" x14ac:dyDescent="0.2">
      <c r="JD1083">
        <f t="shared" si="287"/>
        <v>0</v>
      </c>
      <c r="JE1083">
        <f t="shared" si="288"/>
        <v>0</v>
      </c>
      <c r="JF1083" t="str">
        <f t="shared" ca="1" si="289"/>
        <v/>
      </c>
      <c r="JG1083" t="str">
        <f t="shared" ca="1" si="290"/>
        <v/>
      </c>
      <c r="JH1083" t="str">
        <f t="shared" ca="1" si="291"/>
        <v/>
      </c>
      <c r="JI1083" t="str">
        <f t="shared" ca="1" si="292"/>
        <v/>
      </c>
    </row>
    <row r="1084" spans="264:269" x14ac:dyDescent="0.2">
      <c r="JD1084">
        <f t="shared" si="287"/>
        <v>0</v>
      </c>
      <c r="JE1084">
        <f t="shared" si="288"/>
        <v>0</v>
      </c>
      <c r="JF1084" t="str">
        <f t="shared" ca="1" si="289"/>
        <v/>
      </c>
      <c r="JG1084" t="str">
        <f t="shared" ca="1" si="290"/>
        <v/>
      </c>
      <c r="JH1084" t="str">
        <f t="shared" ca="1" si="291"/>
        <v/>
      </c>
      <c r="JI1084" t="str">
        <f t="shared" ca="1" si="292"/>
        <v/>
      </c>
    </row>
    <row r="1085" spans="264:269" x14ac:dyDescent="0.2">
      <c r="JD1085">
        <f t="shared" si="287"/>
        <v>0</v>
      </c>
      <c r="JE1085">
        <f t="shared" si="288"/>
        <v>0</v>
      </c>
      <c r="JF1085" t="str">
        <f t="shared" ca="1" si="289"/>
        <v/>
      </c>
      <c r="JG1085" t="str">
        <f t="shared" ca="1" si="290"/>
        <v/>
      </c>
      <c r="JH1085" t="str">
        <f t="shared" ca="1" si="291"/>
        <v/>
      </c>
      <c r="JI1085" t="str">
        <f t="shared" ca="1" si="292"/>
        <v/>
      </c>
    </row>
    <row r="1086" spans="264:269" x14ac:dyDescent="0.2">
      <c r="JD1086">
        <f t="shared" si="287"/>
        <v>0</v>
      </c>
      <c r="JE1086">
        <f t="shared" si="288"/>
        <v>0</v>
      </c>
      <c r="JF1086" t="str">
        <f t="shared" ca="1" si="289"/>
        <v/>
      </c>
      <c r="JG1086" t="str">
        <f t="shared" ca="1" si="290"/>
        <v/>
      </c>
      <c r="JH1086" t="str">
        <f t="shared" ca="1" si="291"/>
        <v/>
      </c>
      <c r="JI1086" t="str">
        <f t="shared" ca="1" si="292"/>
        <v/>
      </c>
    </row>
    <row r="1087" spans="264:269" x14ac:dyDescent="0.2">
      <c r="JD1087">
        <f t="shared" si="287"/>
        <v>0</v>
      </c>
      <c r="JE1087">
        <f t="shared" si="288"/>
        <v>0</v>
      </c>
      <c r="JF1087" t="str">
        <f t="shared" ca="1" si="289"/>
        <v/>
      </c>
      <c r="JG1087" t="str">
        <f t="shared" ca="1" si="290"/>
        <v/>
      </c>
      <c r="JH1087" t="str">
        <f t="shared" ca="1" si="291"/>
        <v/>
      </c>
      <c r="JI1087" t="str">
        <f t="shared" ca="1" si="292"/>
        <v/>
      </c>
    </row>
    <row r="1088" spans="264:269" x14ac:dyDescent="0.2">
      <c r="JD1088">
        <f t="shared" si="287"/>
        <v>0</v>
      </c>
      <c r="JE1088">
        <f t="shared" si="288"/>
        <v>0</v>
      </c>
      <c r="JF1088" t="str">
        <f t="shared" ca="1" si="289"/>
        <v/>
      </c>
      <c r="JG1088" t="str">
        <f t="shared" ca="1" si="290"/>
        <v/>
      </c>
      <c r="JH1088" t="str">
        <f t="shared" ca="1" si="291"/>
        <v/>
      </c>
      <c r="JI1088" t="str">
        <f t="shared" ca="1" si="292"/>
        <v/>
      </c>
    </row>
    <row r="1089" spans="264:269" x14ac:dyDescent="0.2">
      <c r="JD1089">
        <f t="shared" si="287"/>
        <v>0</v>
      </c>
      <c r="JE1089">
        <f t="shared" si="288"/>
        <v>0</v>
      </c>
      <c r="JF1089" t="str">
        <f t="shared" ca="1" si="289"/>
        <v/>
      </c>
      <c r="JG1089" t="str">
        <f t="shared" ca="1" si="290"/>
        <v/>
      </c>
      <c r="JH1089" t="str">
        <f t="shared" ca="1" si="291"/>
        <v/>
      </c>
      <c r="JI1089" t="str">
        <f t="shared" ca="1" si="292"/>
        <v/>
      </c>
    </row>
    <row r="1090" spans="264:269" x14ac:dyDescent="0.2">
      <c r="JD1090">
        <f t="shared" si="287"/>
        <v>0</v>
      </c>
      <c r="JE1090">
        <f t="shared" si="288"/>
        <v>0</v>
      </c>
      <c r="JF1090" t="str">
        <f t="shared" ca="1" si="289"/>
        <v/>
      </c>
      <c r="JG1090" t="str">
        <f t="shared" ca="1" si="290"/>
        <v/>
      </c>
      <c r="JH1090" t="str">
        <f t="shared" ca="1" si="291"/>
        <v/>
      </c>
      <c r="JI1090" t="str">
        <f t="shared" ca="1" si="292"/>
        <v/>
      </c>
    </row>
    <row r="1091" spans="264:269" x14ac:dyDescent="0.2">
      <c r="JD1091">
        <f t="shared" si="287"/>
        <v>0</v>
      </c>
      <c r="JE1091">
        <f t="shared" si="288"/>
        <v>0</v>
      </c>
      <c r="JF1091" t="str">
        <f t="shared" ca="1" si="289"/>
        <v/>
      </c>
      <c r="JG1091" t="str">
        <f t="shared" ca="1" si="290"/>
        <v/>
      </c>
      <c r="JH1091" t="str">
        <f t="shared" ca="1" si="291"/>
        <v/>
      </c>
      <c r="JI1091" t="str">
        <f t="shared" ca="1" si="292"/>
        <v/>
      </c>
    </row>
    <row r="1092" spans="264:269" x14ac:dyDescent="0.2">
      <c r="JD1092">
        <f t="shared" si="287"/>
        <v>0</v>
      </c>
      <c r="JE1092">
        <f t="shared" si="288"/>
        <v>0</v>
      </c>
      <c r="JF1092" t="str">
        <f t="shared" ca="1" si="289"/>
        <v/>
      </c>
      <c r="JG1092" t="str">
        <f t="shared" ca="1" si="290"/>
        <v/>
      </c>
      <c r="JH1092" t="str">
        <f t="shared" ca="1" si="291"/>
        <v/>
      </c>
      <c r="JI1092" t="str">
        <f t="shared" ca="1" si="292"/>
        <v/>
      </c>
    </row>
    <row r="1093" spans="264:269" x14ac:dyDescent="0.2">
      <c r="JD1093">
        <f t="shared" si="287"/>
        <v>0</v>
      </c>
      <c r="JE1093">
        <f t="shared" si="288"/>
        <v>0</v>
      </c>
      <c r="JF1093" t="str">
        <f t="shared" ca="1" si="289"/>
        <v/>
      </c>
      <c r="JG1093" t="str">
        <f t="shared" ca="1" si="290"/>
        <v/>
      </c>
      <c r="JH1093" t="str">
        <f t="shared" ca="1" si="291"/>
        <v/>
      </c>
      <c r="JI1093" t="str">
        <f t="shared" ca="1" si="292"/>
        <v/>
      </c>
    </row>
    <row r="1094" spans="264:269" x14ac:dyDescent="0.2">
      <c r="JD1094">
        <f t="shared" si="287"/>
        <v>0</v>
      </c>
      <c r="JE1094">
        <f t="shared" si="288"/>
        <v>0</v>
      </c>
      <c r="JF1094" t="str">
        <f t="shared" ca="1" si="289"/>
        <v/>
      </c>
      <c r="JG1094" t="str">
        <f t="shared" ca="1" si="290"/>
        <v/>
      </c>
      <c r="JH1094" t="str">
        <f t="shared" ca="1" si="291"/>
        <v/>
      </c>
      <c r="JI1094" t="str">
        <f t="shared" ca="1" si="292"/>
        <v/>
      </c>
    </row>
    <row r="1095" spans="264:269" x14ac:dyDescent="0.2">
      <c r="JD1095">
        <f t="shared" si="287"/>
        <v>0</v>
      </c>
      <c r="JE1095">
        <f t="shared" si="288"/>
        <v>0</v>
      </c>
      <c r="JF1095" t="str">
        <f t="shared" ca="1" si="289"/>
        <v/>
      </c>
      <c r="JG1095" t="str">
        <f t="shared" ca="1" si="290"/>
        <v/>
      </c>
      <c r="JH1095" t="str">
        <f t="shared" ca="1" si="291"/>
        <v/>
      </c>
      <c r="JI1095" t="str">
        <f t="shared" ca="1" si="292"/>
        <v/>
      </c>
    </row>
    <row r="1096" spans="264:269" x14ac:dyDescent="0.2">
      <c r="JD1096">
        <f t="shared" si="287"/>
        <v>0</v>
      </c>
      <c r="JE1096">
        <f t="shared" si="288"/>
        <v>0</v>
      </c>
      <c r="JF1096" t="str">
        <f t="shared" ca="1" si="289"/>
        <v/>
      </c>
      <c r="JG1096" t="str">
        <f t="shared" ca="1" si="290"/>
        <v/>
      </c>
      <c r="JH1096" t="str">
        <f t="shared" ca="1" si="291"/>
        <v/>
      </c>
      <c r="JI1096" t="str">
        <f t="shared" ca="1" si="292"/>
        <v/>
      </c>
    </row>
    <row r="1097" spans="264:269" x14ac:dyDescent="0.2">
      <c r="JD1097">
        <f t="shared" si="287"/>
        <v>0</v>
      </c>
      <c r="JE1097">
        <f t="shared" si="288"/>
        <v>0</v>
      </c>
      <c r="JF1097" t="str">
        <f t="shared" ca="1" si="289"/>
        <v/>
      </c>
      <c r="JG1097" t="str">
        <f t="shared" ca="1" si="290"/>
        <v/>
      </c>
      <c r="JH1097" t="str">
        <f t="shared" ca="1" si="291"/>
        <v/>
      </c>
      <c r="JI1097" t="str">
        <f t="shared" ca="1" si="292"/>
        <v/>
      </c>
    </row>
    <row r="1098" spans="264:269" x14ac:dyDescent="0.2">
      <c r="JD1098">
        <f t="shared" si="287"/>
        <v>0</v>
      </c>
      <c r="JE1098">
        <f t="shared" si="288"/>
        <v>0</v>
      </c>
      <c r="JF1098" t="str">
        <f t="shared" ca="1" si="289"/>
        <v/>
      </c>
      <c r="JG1098" t="str">
        <f t="shared" ca="1" si="290"/>
        <v/>
      </c>
      <c r="JH1098" t="str">
        <f t="shared" ca="1" si="291"/>
        <v/>
      </c>
      <c r="JI1098" t="str">
        <f t="shared" ca="1" si="292"/>
        <v/>
      </c>
    </row>
    <row r="1099" spans="264:269" x14ac:dyDescent="0.2">
      <c r="JD1099">
        <f t="shared" si="287"/>
        <v>0</v>
      </c>
      <c r="JE1099">
        <f t="shared" si="288"/>
        <v>0</v>
      </c>
      <c r="JF1099" t="str">
        <f t="shared" ca="1" si="289"/>
        <v/>
      </c>
      <c r="JG1099" t="str">
        <f t="shared" ca="1" si="290"/>
        <v/>
      </c>
      <c r="JH1099" t="str">
        <f t="shared" ca="1" si="291"/>
        <v/>
      </c>
      <c r="JI1099" t="str">
        <f t="shared" ca="1" si="292"/>
        <v/>
      </c>
    </row>
    <row r="1100" spans="264:269" x14ac:dyDescent="0.2">
      <c r="JD1100">
        <f t="shared" si="287"/>
        <v>0</v>
      </c>
      <c r="JE1100">
        <f t="shared" si="288"/>
        <v>0</v>
      </c>
      <c r="JF1100" t="str">
        <f t="shared" ca="1" si="289"/>
        <v/>
      </c>
      <c r="JG1100" t="str">
        <f t="shared" ca="1" si="290"/>
        <v/>
      </c>
      <c r="JH1100" t="str">
        <f t="shared" ca="1" si="291"/>
        <v/>
      </c>
      <c r="JI1100" t="str">
        <f t="shared" ca="1" si="292"/>
        <v/>
      </c>
    </row>
    <row r="1101" spans="264:269" x14ac:dyDescent="0.2">
      <c r="JD1101">
        <f t="shared" si="287"/>
        <v>0</v>
      </c>
      <c r="JE1101">
        <f t="shared" si="288"/>
        <v>0</v>
      </c>
      <c r="JF1101" t="str">
        <f t="shared" ca="1" si="289"/>
        <v/>
      </c>
      <c r="JG1101" t="str">
        <f t="shared" ca="1" si="290"/>
        <v/>
      </c>
      <c r="JH1101" t="str">
        <f t="shared" ca="1" si="291"/>
        <v/>
      </c>
      <c r="JI1101" t="str">
        <f t="shared" ca="1" si="292"/>
        <v/>
      </c>
    </row>
    <row r="1102" spans="264:269" x14ac:dyDescent="0.2">
      <c r="JD1102">
        <f t="shared" si="287"/>
        <v>0</v>
      </c>
      <c r="JE1102">
        <f t="shared" si="288"/>
        <v>0</v>
      </c>
      <c r="JF1102" t="str">
        <f t="shared" ca="1" si="289"/>
        <v/>
      </c>
      <c r="JG1102" t="str">
        <f t="shared" ca="1" si="290"/>
        <v/>
      </c>
      <c r="JH1102" t="str">
        <f t="shared" ca="1" si="291"/>
        <v/>
      </c>
      <c r="JI1102" t="str">
        <f t="shared" ca="1" si="292"/>
        <v/>
      </c>
    </row>
    <row r="1103" spans="264:269" x14ac:dyDescent="0.2">
      <c r="JD1103">
        <f t="shared" si="287"/>
        <v>0</v>
      </c>
      <c r="JE1103">
        <f t="shared" si="288"/>
        <v>0</v>
      </c>
      <c r="JF1103" t="str">
        <f t="shared" ca="1" si="289"/>
        <v/>
      </c>
      <c r="JG1103" t="str">
        <f t="shared" ca="1" si="290"/>
        <v/>
      </c>
      <c r="JH1103" t="str">
        <f t="shared" ca="1" si="291"/>
        <v/>
      </c>
      <c r="JI1103" t="str">
        <f t="shared" ca="1" si="292"/>
        <v/>
      </c>
    </row>
    <row r="1104" spans="264:269" x14ac:dyDescent="0.2">
      <c r="JD1104">
        <f t="shared" si="287"/>
        <v>0</v>
      </c>
      <c r="JE1104">
        <f t="shared" si="288"/>
        <v>0</v>
      </c>
      <c r="JF1104" t="str">
        <f t="shared" ca="1" si="289"/>
        <v/>
      </c>
      <c r="JG1104" t="str">
        <f t="shared" ca="1" si="290"/>
        <v/>
      </c>
      <c r="JH1104" t="str">
        <f t="shared" ca="1" si="291"/>
        <v/>
      </c>
      <c r="JI1104" t="str">
        <f t="shared" ca="1" si="292"/>
        <v/>
      </c>
    </row>
    <row r="1105" spans="264:269" x14ac:dyDescent="0.2">
      <c r="JD1105">
        <f t="shared" si="287"/>
        <v>0</v>
      </c>
      <c r="JE1105">
        <f t="shared" si="288"/>
        <v>0</v>
      </c>
      <c r="JF1105" t="str">
        <f t="shared" ca="1" si="289"/>
        <v/>
      </c>
      <c r="JG1105" t="str">
        <f t="shared" ca="1" si="290"/>
        <v/>
      </c>
      <c r="JH1105" t="str">
        <f t="shared" ca="1" si="291"/>
        <v/>
      </c>
      <c r="JI1105" t="str">
        <f t="shared" ca="1" si="292"/>
        <v/>
      </c>
    </row>
    <row r="1106" spans="264:269" x14ac:dyDescent="0.2">
      <c r="JD1106">
        <f t="shared" si="287"/>
        <v>0</v>
      </c>
      <c r="JE1106">
        <f t="shared" si="288"/>
        <v>0</v>
      </c>
      <c r="JF1106" t="str">
        <f t="shared" ca="1" si="289"/>
        <v/>
      </c>
      <c r="JG1106" t="str">
        <f t="shared" ca="1" si="290"/>
        <v/>
      </c>
      <c r="JH1106" t="str">
        <f t="shared" ca="1" si="291"/>
        <v/>
      </c>
      <c r="JI1106" t="str">
        <f t="shared" ca="1" si="292"/>
        <v/>
      </c>
    </row>
    <row r="1107" spans="264:269" x14ac:dyDescent="0.2">
      <c r="JD1107">
        <f t="shared" si="287"/>
        <v>0</v>
      </c>
      <c r="JE1107">
        <f t="shared" si="288"/>
        <v>0</v>
      </c>
      <c r="JF1107" t="str">
        <f t="shared" ca="1" si="289"/>
        <v/>
      </c>
      <c r="JG1107" t="str">
        <f t="shared" ca="1" si="290"/>
        <v/>
      </c>
      <c r="JH1107" t="str">
        <f t="shared" ca="1" si="291"/>
        <v/>
      </c>
      <c r="JI1107" t="str">
        <f t="shared" ca="1" si="292"/>
        <v/>
      </c>
    </row>
    <row r="1108" spans="264:269" x14ac:dyDescent="0.2">
      <c r="JD1108">
        <f t="shared" si="287"/>
        <v>0</v>
      </c>
      <c r="JE1108">
        <f t="shared" si="288"/>
        <v>0</v>
      </c>
      <c r="JF1108" t="str">
        <f t="shared" ca="1" si="289"/>
        <v/>
      </c>
      <c r="JG1108" t="str">
        <f t="shared" ca="1" si="290"/>
        <v/>
      </c>
      <c r="JH1108" t="str">
        <f t="shared" ca="1" si="291"/>
        <v/>
      </c>
      <c r="JI1108" t="str">
        <f t="shared" ca="1" si="292"/>
        <v/>
      </c>
    </row>
    <row r="1109" spans="264:269" x14ac:dyDescent="0.2">
      <c r="JD1109">
        <f t="shared" si="287"/>
        <v>0</v>
      </c>
      <c r="JE1109">
        <f t="shared" si="288"/>
        <v>0</v>
      </c>
      <c r="JF1109" t="str">
        <f t="shared" ca="1" si="289"/>
        <v/>
      </c>
      <c r="JG1109" t="str">
        <f t="shared" ca="1" si="290"/>
        <v/>
      </c>
      <c r="JH1109" t="str">
        <f t="shared" ca="1" si="291"/>
        <v/>
      </c>
      <c r="JI1109" t="str">
        <f t="shared" ca="1" si="292"/>
        <v/>
      </c>
    </row>
    <row r="1110" spans="264:269" x14ac:dyDescent="0.2">
      <c r="JD1110">
        <f t="shared" si="287"/>
        <v>0</v>
      </c>
      <c r="JE1110">
        <f t="shared" si="288"/>
        <v>0</v>
      </c>
      <c r="JF1110" t="str">
        <f t="shared" ca="1" si="289"/>
        <v/>
      </c>
      <c r="JG1110" t="str">
        <f t="shared" ca="1" si="290"/>
        <v/>
      </c>
      <c r="JH1110" t="str">
        <f t="shared" ca="1" si="291"/>
        <v/>
      </c>
      <c r="JI1110" t="str">
        <f t="shared" ca="1" si="292"/>
        <v/>
      </c>
    </row>
    <row r="1111" spans="264:269" x14ac:dyDescent="0.2">
      <c r="JD1111">
        <f t="shared" si="287"/>
        <v>0</v>
      </c>
      <c r="JE1111">
        <f t="shared" si="288"/>
        <v>0</v>
      </c>
      <c r="JF1111" t="str">
        <f t="shared" ca="1" si="289"/>
        <v/>
      </c>
      <c r="JG1111" t="str">
        <f t="shared" ca="1" si="290"/>
        <v/>
      </c>
      <c r="JH1111" t="str">
        <f t="shared" ca="1" si="291"/>
        <v/>
      </c>
      <c r="JI1111" t="str">
        <f t="shared" ca="1" si="292"/>
        <v/>
      </c>
    </row>
    <row r="1112" spans="264:269" x14ac:dyDescent="0.2">
      <c r="JD1112">
        <f t="shared" si="287"/>
        <v>0</v>
      </c>
      <c r="JE1112">
        <f t="shared" si="288"/>
        <v>0</v>
      </c>
      <c r="JF1112" t="str">
        <f t="shared" ca="1" si="289"/>
        <v/>
      </c>
      <c r="JG1112" t="str">
        <f t="shared" ca="1" si="290"/>
        <v/>
      </c>
      <c r="JH1112" t="str">
        <f t="shared" ca="1" si="291"/>
        <v/>
      </c>
      <c r="JI1112" t="str">
        <f t="shared" ca="1" si="292"/>
        <v/>
      </c>
    </row>
    <row r="1113" spans="264:269" x14ac:dyDescent="0.2">
      <c r="JD1113">
        <f t="shared" si="287"/>
        <v>0</v>
      </c>
      <c r="JE1113">
        <f t="shared" si="288"/>
        <v>0</v>
      </c>
      <c r="JF1113" t="str">
        <f t="shared" ca="1" si="289"/>
        <v/>
      </c>
      <c r="JG1113" t="str">
        <f t="shared" ca="1" si="290"/>
        <v/>
      </c>
      <c r="JH1113" t="str">
        <f t="shared" ca="1" si="291"/>
        <v/>
      </c>
      <c r="JI1113" t="str">
        <f t="shared" ca="1" si="292"/>
        <v/>
      </c>
    </row>
    <row r="1114" spans="264:269" x14ac:dyDescent="0.2">
      <c r="JD1114">
        <f t="shared" si="287"/>
        <v>0</v>
      </c>
      <c r="JE1114">
        <f t="shared" si="288"/>
        <v>0</v>
      </c>
      <c r="JF1114" t="str">
        <f t="shared" ca="1" si="289"/>
        <v/>
      </c>
      <c r="JG1114" t="str">
        <f t="shared" ca="1" si="290"/>
        <v/>
      </c>
      <c r="JH1114" t="str">
        <f t="shared" ca="1" si="291"/>
        <v/>
      </c>
      <c r="JI1114" t="str">
        <f t="shared" ca="1" si="292"/>
        <v/>
      </c>
    </row>
    <row r="1115" spans="264:269" x14ac:dyDescent="0.2">
      <c r="JD1115">
        <f t="shared" si="287"/>
        <v>0</v>
      </c>
      <c r="JE1115">
        <f t="shared" si="288"/>
        <v>0</v>
      </c>
      <c r="JF1115" t="str">
        <f t="shared" ca="1" si="289"/>
        <v/>
      </c>
      <c r="JG1115" t="str">
        <f t="shared" ca="1" si="290"/>
        <v/>
      </c>
      <c r="JH1115" t="str">
        <f t="shared" ca="1" si="291"/>
        <v/>
      </c>
      <c r="JI1115" t="str">
        <f t="shared" ca="1" si="292"/>
        <v/>
      </c>
    </row>
    <row r="1116" spans="264:269" x14ac:dyDescent="0.2">
      <c r="JD1116">
        <f t="shared" ref="JD1116:JD1179" si="293">IF(JD1115&lt;&gt;0,JD1115-1,0)</f>
        <v>0</v>
      </c>
      <c r="JE1116">
        <f t="shared" ref="JE1116:JE1179" si="294">IF(JD1116&lt;&gt;0,JE1115+1,0)</f>
        <v>0</v>
      </c>
      <c r="JF1116" t="str">
        <f t="shared" ref="JF1116:JF1179" ca="1" si="295">IF(ScenarioType&lt;&gt;"ALL",IF(ISERROR(IF(INDIRECT("SCENARIOMETA!B"&amp;JE1116)=ScenarioType,INDIRECT("SCENARIOMETA!A"&amp;JE1116)," ")),"",IF(INDIRECT("SCENARIOMETA!B"&amp;JE1116)=ScenarioType,INDIRECT("SCENARIOMETA!A"&amp;JE1116)," ")),IF(JD1116&lt;&gt;0,INDIRECT("SCENARIOMETA!A"&amp;JE1116),""))</f>
        <v/>
      </c>
      <c r="JG1116" t="str">
        <f t="shared" ref="JG1116:JG1179" ca="1" si="296">IF(ScenarioType&lt;&gt;"ALL",IF(ISERROR(IF(INDIRECT("SCENARIOMETA!B"&amp;JE1116)=ScenarioType,INDIRECT("SCENARIOMETA!B"&amp;JE1116)," ")),"",IF(INDIRECT("SCENARIOMETA!B"&amp;JE1116)=ScenarioType,INDIRECT("SCENARIOMETA!B"&amp;JE1116)," ")),IF(JD1116&lt;&gt;0,INDIRECT("SCENARIOMETA!B"&amp;JE1116),""))</f>
        <v/>
      </c>
      <c r="JH1116" t="str">
        <f t="shared" ref="JH1116:JH1179" ca="1" si="297">IF(ScenarioType&lt;&gt;"ALL",IF(ISERROR(IF(INDIRECT("SCENARIOMETA!B"&amp;JE1116)=ScenarioType,INDIRECT("SCENARIOMETA!H"&amp;JE1116)," ")),"",IF(INDIRECT("SCENARIOMETA!B"&amp;JE1116)=ScenarioType,INDIRECT("SCENARIOMETA!H"&amp;JE1116)," ")+14),IF(JD1116&lt;&gt;0,INDIRECT("SCENARIOMETA!H"&amp;JE1116)+14,""))</f>
        <v/>
      </c>
      <c r="JI1116" t="str">
        <f t="shared" ref="JI1116:JI1179" ca="1" si="298">IF(ScenarioType&lt;&gt;"ALL",IF(ISERROR(IF(INDIRECT("SCENARIOMETA!B"&amp;JE1116)=ScenarioType,INDIRECT("SCENARIOMETA!E"&amp;JE1116)," ")),"",IF(INDIRECT("SCENARIOMETA!B"&amp;JE1116)=ScenarioType,INDIRECT("SCENARIOMETA!E"&amp;JE1116)," ")+14),IF(JD1116&lt;&gt;0,INDIRECT("SCENARIOMETA!E"&amp;JE1116)+14,""))</f>
        <v/>
      </c>
    </row>
    <row r="1117" spans="264:269" x14ac:dyDescent="0.2">
      <c r="JD1117">
        <f t="shared" si="293"/>
        <v>0</v>
      </c>
      <c r="JE1117">
        <f t="shared" si="294"/>
        <v>0</v>
      </c>
      <c r="JF1117" t="str">
        <f t="shared" ca="1" si="295"/>
        <v/>
      </c>
      <c r="JG1117" t="str">
        <f t="shared" ca="1" si="296"/>
        <v/>
      </c>
      <c r="JH1117" t="str">
        <f t="shared" ca="1" si="297"/>
        <v/>
      </c>
      <c r="JI1117" t="str">
        <f t="shared" ca="1" si="298"/>
        <v/>
      </c>
    </row>
    <row r="1118" spans="264:269" x14ac:dyDescent="0.2">
      <c r="JD1118">
        <f t="shared" si="293"/>
        <v>0</v>
      </c>
      <c r="JE1118">
        <f t="shared" si="294"/>
        <v>0</v>
      </c>
      <c r="JF1118" t="str">
        <f t="shared" ca="1" si="295"/>
        <v/>
      </c>
      <c r="JG1118" t="str">
        <f t="shared" ca="1" si="296"/>
        <v/>
      </c>
      <c r="JH1118" t="str">
        <f t="shared" ca="1" si="297"/>
        <v/>
      </c>
      <c r="JI1118" t="str">
        <f t="shared" ca="1" si="298"/>
        <v/>
      </c>
    </row>
    <row r="1119" spans="264:269" x14ac:dyDescent="0.2">
      <c r="JD1119">
        <f t="shared" si="293"/>
        <v>0</v>
      </c>
      <c r="JE1119">
        <f t="shared" si="294"/>
        <v>0</v>
      </c>
      <c r="JF1119" t="str">
        <f t="shared" ca="1" si="295"/>
        <v/>
      </c>
      <c r="JG1119" t="str">
        <f t="shared" ca="1" si="296"/>
        <v/>
      </c>
      <c r="JH1119" t="str">
        <f t="shared" ca="1" si="297"/>
        <v/>
      </c>
      <c r="JI1119" t="str">
        <f t="shared" ca="1" si="298"/>
        <v/>
      </c>
    </row>
    <row r="1120" spans="264:269" x14ac:dyDescent="0.2">
      <c r="JD1120">
        <f t="shared" si="293"/>
        <v>0</v>
      </c>
      <c r="JE1120">
        <f t="shared" si="294"/>
        <v>0</v>
      </c>
      <c r="JF1120" t="str">
        <f t="shared" ca="1" si="295"/>
        <v/>
      </c>
      <c r="JG1120" t="str">
        <f t="shared" ca="1" si="296"/>
        <v/>
      </c>
      <c r="JH1120" t="str">
        <f t="shared" ca="1" si="297"/>
        <v/>
      </c>
      <c r="JI1120" t="str">
        <f t="shared" ca="1" si="298"/>
        <v/>
      </c>
    </row>
    <row r="1121" spans="264:269" x14ac:dyDescent="0.2">
      <c r="JD1121">
        <f t="shared" si="293"/>
        <v>0</v>
      </c>
      <c r="JE1121">
        <f t="shared" si="294"/>
        <v>0</v>
      </c>
      <c r="JF1121" t="str">
        <f t="shared" ca="1" si="295"/>
        <v/>
      </c>
      <c r="JG1121" t="str">
        <f t="shared" ca="1" si="296"/>
        <v/>
      </c>
      <c r="JH1121" t="str">
        <f t="shared" ca="1" si="297"/>
        <v/>
      </c>
      <c r="JI1121" t="str">
        <f t="shared" ca="1" si="298"/>
        <v/>
      </c>
    </row>
    <row r="1122" spans="264:269" x14ac:dyDescent="0.2">
      <c r="JD1122">
        <f t="shared" si="293"/>
        <v>0</v>
      </c>
      <c r="JE1122">
        <f t="shared" si="294"/>
        <v>0</v>
      </c>
      <c r="JF1122" t="str">
        <f t="shared" ca="1" si="295"/>
        <v/>
      </c>
      <c r="JG1122" t="str">
        <f t="shared" ca="1" si="296"/>
        <v/>
      </c>
      <c r="JH1122" t="str">
        <f t="shared" ca="1" si="297"/>
        <v/>
      </c>
      <c r="JI1122" t="str">
        <f t="shared" ca="1" si="298"/>
        <v/>
      </c>
    </row>
    <row r="1123" spans="264:269" x14ac:dyDescent="0.2">
      <c r="JD1123">
        <f t="shared" si="293"/>
        <v>0</v>
      </c>
      <c r="JE1123">
        <f t="shared" si="294"/>
        <v>0</v>
      </c>
      <c r="JF1123" t="str">
        <f t="shared" ca="1" si="295"/>
        <v/>
      </c>
      <c r="JG1123" t="str">
        <f t="shared" ca="1" si="296"/>
        <v/>
      </c>
      <c r="JH1123" t="str">
        <f t="shared" ca="1" si="297"/>
        <v/>
      </c>
      <c r="JI1123" t="str">
        <f t="shared" ca="1" si="298"/>
        <v/>
      </c>
    </row>
    <row r="1124" spans="264:269" x14ac:dyDescent="0.2">
      <c r="JD1124">
        <f t="shared" si="293"/>
        <v>0</v>
      </c>
      <c r="JE1124">
        <f t="shared" si="294"/>
        <v>0</v>
      </c>
      <c r="JF1124" t="str">
        <f t="shared" ca="1" si="295"/>
        <v/>
      </c>
      <c r="JG1124" t="str">
        <f t="shared" ca="1" si="296"/>
        <v/>
      </c>
      <c r="JH1124" t="str">
        <f t="shared" ca="1" si="297"/>
        <v/>
      </c>
      <c r="JI1124" t="str">
        <f t="shared" ca="1" si="298"/>
        <v/>
      </c>
    </row>
    <row r="1125" spans="264:269" x14ac:dyDescent="0.2">
      <c r="JD1125">
        <f t="shared" si="293"/>
        <v>0</v>
      </c>
      <c r="JE1125">
        <f t="shared" si="294"/>
        <v>0</v>
      </c>
      <c r="JF1125" t="str">
        <f t="shared" ca="1" si="295"/>
        <v/>
      </c>
      <c r="JG1125" t="str">
        <f t="shared" ca="1" si="296"/>
        <v/>
      </c>
      <c r="JH1125" t="str">
        <f t="shared" ca="1" si="297"/>
        <v/>
      </c>
      <c r="JI1125" t="str">
        <f t="shared" ca="1" si="298"/>
        <v/>
      </c>
    </row>
    <row r="1126" spans="264:269" x14ac:dyDescent="0.2">
      <c r="JD1126">
        <f t="shared" si="293"/>
        <v>0</v>
      </c>
      <c r="JE1126">
        <f t="shared" si="294"/>
        <v>0</v>
      </c>
      <c r="JF1126" t="str">
        <f t="shared" ca="1" si="295"/>
        <v/>
      </c>
      <c r="JG1126" t="str">
        <f t="shared" ca="1" si="296"/>
        <v/>
      </c>
      <c r="JH1126" t="str">
        <f t="shared" ca="1" si="297"/>
        <v/>
      </c>
      <c r="JI1126" t="str">
        <f t="shared" ca="1" si="298"/>
        <v/>
      </c>
    </row>
    <row r="1127" spans="264:269" x14ac:dyDescent="0.2">
      <c r="JD1127">
        <f t="shared" si="293"/>
        <v>0</v>
      </c>
      <c r="JE1127">
        <f t="shared" si="294"/>
        <v>0</v>
      </c>
      <c r="JF1127" t="str">
        <f t="shared" ca="1" si="295"/>
        <v/>
      </c>
      <c r="JG1127" t="str">
        <f t="shared" ca="1" si="296"/>
        <v/>
      </c>
      <c r="JH1127" t="str">
        <f t="shared" ca="1" si="297"/>
        <v/>
      </c>
      <c r="JI1127" t="str">
        <f t="shared" ca="1" si="298"/>
        <v/>
      </c>
    </row>
    <row r="1128" spans="264:269" x14ac:dyDescent="0.2">
      <c r="JD1128">
        <f t="shared" si="293"/>
        <v>0</v>
      </c>
      <c r="JE1128">
        <f t="shared" si="294"/>
        <v>0</v>
      </c>
      <c r="JF1128" t="str">
        <f t="shared" ca="1" si="295"/>
        <v/>
      </c>
      <c r="JG1128" t="str">
        <f t="shared" ca="1" si="296"/>
        <v/>
      </c>
      <c r="JH1128" t="str">
        <f t="shared" ca="1" si="297"/>
        <v/>
      </c>
      <c r="JI1128" t="str">
        <f t="shared" ca="1" si="298"/>
        <v/>
      </c>
    </row>
    <row r="1129" spans="264:269" x14ac:dyDescent="0.2">
      <c r="JD1129">
        <f t="shared" si="293"/>
        <v>0</v>
      </c>
      <c r="JE1129">
        <f t="shared" si="294"/>
        <v>0</v>
      </c>
      <c r="JF1129" t="str">
        <f t="shared" ca="1" si="295"/>
        <v/>
      </c>
      <c r="JG1129" t="str">
        <f t="shared" ca="1" si="296"/>
        <v/>
      </c>
      <c r="JH1129" t="str">
        <f t="shared" ca="1" si="297"/>
        <v/>
      </c>
      <c r="JI1129" t="str">
        <f t="shared" ca="1" si="298"/>
        <v/>
      </c>
    </row>
    <row r="1130" spans="264:269" x14ac:dyDescent="0.2">
      <c r="JD1130">
        <f t="shared" si="293"/>
        <v>0</v>
      </c>
      <c r="JE1130">
        <f t="shared" si="294"/>
        <v>0</v>
      </c>
      <c r="JF1130" t="str">
        <f t="shared" ca="1" si="295"/>
        <v/>
      </c>
      <c r="JG1130" t="str">
        <f t="shared" ca="1" si="296"/>
        <v/>
      </c>
      <c r="JH1130" t="str">
        <f t="shared" ca="1" si="297"/>
        <v/>
      </c>
      <c r="JI1130" t="str">
        <f t="shared" ca="1" si="298"/>
        <v/>
      </c>
    </row>
    <row r="1131" spans="264:269" x14ac:dyDescent="0.2">
      <c r="JD1131">
        <f t="shared" si="293"/>
        <v>0</v>
      </c>
      <c r="JE1131">
        <f t="shared" si="294"/>
        <v>0</v>
      </c>
      <c r="JF1131" t="str">
        <f t="shared" ca="1" si="295"/>
        <v/>
      </c>
      <c r="JG1131" t="str">
        <f t="shared" ca="1" si="296"/>
        <v/>
      </c>
      <c r="JH1131" t="str">
        <f t="shared" ca="1" si="297"/>
        <v/>
      </c>
      <c r="JI1131" t="str">
        <f t="shared" ca="1" si="298"/>
        <v/>
      </c>
    </row>
    <row r="1132" spans="264:269" x14ac:dyDescent="0.2">
      <c r="JD1132">
        <f t="shared" si="293"/>
        <v>0</v>
      </c>
      <c r="JE1132">
        <f t="shared" si="294"/>
        <v>0</v>
      </c>
      <c r="JF1132" t="str">
        <f t="shared" ca="1" si="295"/>
        <v/>
      </c>
      <c r="JG1132" t="str">
        <f t="shared" ca="1" si="296"/>
        <v/>
      </c>
      <c r="JH1132" t="str">
        <f t="shared" ca="1" si="297"/>
        <v/>
      </c>
      <c r="JI1132" t="str">
        <f t="shared" ca="1" si="298"/>
        <v/>
      </c>
    </row>
    <row r="1133" spans="264:269" x14ac:dyDescent="0.2">
      <c r="JD1133">
        <f t="shared" si="293"/>
        <v>0</v>
      </c>
      <c r="JE1133">
        <f t="shared" si="294"/>
        <v>0</v>
      </c>
      <c r="JF1133" t="str">
        <f t="shared" ca="1" si="295"/>
        <v/>
      </c>
      <c r="JG1133" t="str">
        <f t="shared" ca="1" si="296"/>
        <v/>
      </c>
      <c r="JH1133" t="str">
        <f t="shared" ca="1" si="297"/>
        <v/>
      </c>
      <c r="JI1133" t="str">
        <f t="shared" ca="1" si="298"/>
        <v/>
      </c>
    </row>
    <row r="1134" spans="264:269" x14ac:dyDescent="0.2">
      <c r="JD1134">
        <f t="shared" si="293"/>
        <v>0</v>
      </c>
      <c r="JE1134">
        <f t="shared" si="294"/>
        <v>0</v>
      </c>
      <c r="JF1134" t="str">
        <f t="shared" ca="1" si="295"/>
        <v/>
      </c>
      <c r="JG1134" t="str">
        <f t="shared" ca="1" si="296"/>
        <v/>
      </c>
      <c r="JH1134" t="str">
        <f t="shared" ca="1" si="297"/>
        <v/>
      </c>
      <c r="JI1134" t="str">
        <f t="shared" ca="1" si="298"/>
        <v/>
      </c>
    </row>
    <row r="1135" spans="264:269" x14ac:dyDescent="0.2">
      <c r="JD1135">
        <f t="shared" si="293"/>
        <v>0</v>
      </c>
      <c r="JE1135">
        <f t="shared" si="294"/>
        <v>0</v>
      </c>
      <c r="JF1135" t="str">
        <f t="shared" ca="1" si="295"/>
        <v/>
      </c>
      <c r="JG1135" t="str">
        <f t="shared" ca="1" si="296"/>
        <v/>
      </c>
      <c r="JH1135" t="str">
        <f t="shared" ca="1" si="297"/>
        <v/>
      </c>
      <c r="JI1135" t="str">
        <f t="shared" ca="1" si="298"/>
        <v/>
      </c>
    </row>
    <row r="1136" spans="264:269" x14ac:dyDescent="0.2">
      <c r="JD1136">
        <f t="shared" si="293"/>
        <v>0</v>
      </c>
      <c r="JE1136">
        <f t="shared" si="294"/>
        <v>0</v>
      </c>
      <c r="JF1136" t="str">
        <f t="shared" ca="1" si="295"/>
        <v/>
      </c>
      <c r="JG1136" t="str">
        <f t="shared" ca="1" si="296"/>
        <v/>
      </c>
      <c r="JH1136" t="str">
        <f t="shared" ca="1" si="297"/>
        <v/>
      </c>
      <c r="JI1136" t="str">
        <f t="shared" ca="1" si="298"/>
        <v/>
      </c>
    </row>
    <row r="1137" spans="264:269" x14ac:dyDescent="0.2">
      <c r="JD1137">
        <f t="shared" si="293"/>
        <v>0</v>
      </c>
      <c r="JE1137">
        <f t="shared" si="294"/>
        <v>0</v>
      </c>
      <c r="JF1137" t="str">
        <f t="shared" ca="1" si="295"/>
        <v/>
      </c>
      <c r="JG1137" t="str">
        <f t="shared" ca="1" si="296"/>
        <v/>
      </c>
      <c r="JH1137" t="str">
        <f t="shared" ca="1" si="297"/>
        <v/>
      </c>
      <c r="JI1137" t="str">
        <f t="shared" ca="1" si="298"/>
        <v/>
      </c>
    </row>
    <row r="1138" spans="264:269" x14ac:dyDescent="0.2">
      <c r="JD1138">
        <f t="shared" si="293"/>
        <v>0</v>
      </c>
      <c r="JE1138">
        <f t="shared" si="294"/>
        <v>0</v>
      </c>
      <c r="JF1138" t="str">
        <f t="shared" ca="1" si="295"/>
        <v/>
      </c>
      <c r="JG1138" t="str">
        <f t="shared" ca="1" si="296"/>
        <v/>
      </c>
      <c r="JH1138" t="str">
        <f t="shared" ca="1" si="297"/>
        <v/>
      </c>
      <c r="JI1138" t="str">
        <f t="shared" ca="1" si="298"/>
        <v/>
      </c>
    </row>
    <row r="1139" spans="264:269" x14ac:dyDescent="0.2">
      <c r="JD1139">
        <f t="shared" si="293"/>
        <v>0</v>
      </c>
      <c r="JE1139">
        <f t="shared" si="294"/>
        <v>0</v>
      </c>
      <c r="JF1139" t="str">
        <f t="shared" ca="1" si="295"/>
        <v/>
      </c>
      <c r="JG1139" t="str">
        <f t="shared" ca="1" si="296"/>
        <v/>
      </c>
      <c r="JH1139" t="str">
        <f t="shared" ca="1" si="297"/>
        <v/>
      </c>
      <c r="JI1139" t="str">
        <f t="shared" ca="1" si="298"/>
        <v/>
      </c>
    </row>
    <row r="1140" spans="264:269" x14ac:dyDescent="0.2">
      <c r="JD1140">
        <f t="shared" si="293"/>
        <v>0</v>
      </c>
      <c r="JE1140">
        <f t="shared" si="294"/>
        <v>0</v>
      </c>
      <c r="JF1140" t="str">
        <f t="shared" ca="1" si="295"/>
        <v/>
      </c>
      <c r="JG1140" t="str">
        <f t="shared" ca="1" si="296"/>
        <v/>
      </c>
      <c r="JH1140" t="str">
        <f t="shared" ca="1" si="297"/>
        <v/>
      </c>
      <c r="JI1140" t="str">
        <f t="shared" ca="1" si="298"/>
        <v/>
      </c>
    </row>
    <row r="1141" spans="264:269" x14ac:dyDescent="0.2">
      <c r="JD1141">
        <f t="shared" si="293"/>
        <v>0</v>
      </c>
      <c r="JE1141">
        <f t="shared" si="294"/>
        <v>0</v>
      </c>
      <c r="JF1141" t="str">
        <f t="shared" ca="1" si="295"/>
        <v/>
      </c>
      <c r="JG1141" t="str">
        <f t="shared" ca="1" si="296"/>
        <v/>
      </c>
      <c r="JH1141" t="str">
        <f t="shared" ca="1" si="297"/>
        <v/>
      </c>
      <c r="JI1141" t="str">
        <f t="shared" ca="1" si="298"/>
        <v/>
      </c>
    </row>
    <row r="1142" spans="264:269" x14ac:dyDescent="0.2">
      <c r="JD1142">
        <f t="shared" si="293"/>
        <v>0</v>
      </c>
      <c r="JE1142">
        <f t="shared" si="294"/>
        <v>0</v>
      </c>
      <c r="JF1142" t="str">
        <f t="shared" ca="1" si="295"/>
        <v/>
      </c>
      <c r="JG1142" t="str">
        <f t="shared" ca="1" si="296"/>
        <v/>
      </c>
      <c r="JH1142" t="str">
        <f t="shared" ca="1" si="297"/>
        <v/>
      </c>
      <c r="JI1142" t="str">
        <f t="shared" ca="1" si="298"/>
        <v/>
      </c>
    </row>
    <row r="1143" spans="264:269" x14ac:dyDescent="0.2">
      <c r="JD1143">
        <f t="shared" si="293"/>
        <v>0</v>
      </c>
      <c r="JE1143">
        <f t="shared" si="294"/>
        <v>0</v>
      </c>
      <c r="JF1143" t="str">
        <f t="shared" ca="1" si="295"/>
        <v/>
      </c>
      <c r="JG1143" t="str">
        <f t="shared" ca="1" si="296"/>
        <v/>
      </c>
      <c r="JH1143" t="str">
        <f t="shared" ca="1" si="297"/>
        <v/>
      </c>
      <c r="JI1143" t="str">
        <f t="shared" ca="1" si="298"/>
        <v/>
      </c>
    </row>
    <row r="1144" spans="264:269" x14ac:dyDescent="0.2">
      <c r="JD1144">
        <f t="shared" si="293"/>
        <v>0</v>
      </c>
      <c r="JE1144">
        <f t="shared" si="294"/>
        <v>0</v>
      </c>
      <c r="JF1144" t="str">
        <f t="shared" ca="1" si="295"/>
        <v/>
      </c>
      <c r="JG1144" t="str">
        <f t="shared" ca="1" si="296"/>
        <v/>
      </c>
      <c r="JH1144" t="str">
        <f t="shared" ca="1" si="297"/>
        <v/>
      </c>
      <c r="JI1144" t="str">
        <f t="shared" ca="1" si="298"/>
        <v/>
      </c>
    </row>
    <row r="1145" spans="264:269" x14ac:dyDescent="0.2">
      <c r="JD1145">
        <f t="shared" si="293"/>
        <v>0</v>
      </c>
      <c r="JE1145">
        <f t="shared" si="294"/>
        <v>0</v>
      </c>
      <c r="JF1145" t="str">
        <f t="shared" ca="1" si="295"/>
        <v/>
      </c>
      <c r="JG1145" t="str">
        <f t="shared" ca="1" si="296"/>
        <v/>
      </c>
      <c r="JH1145" t="str">
        <f t="shared" ca="1" si="297"/>
        <v/>
      </c>
      <c r="JI1145" t="str">
        <f t="shared" ca="1" si="298"/>
        <v/>
      </c>
    </row>
    <row r="1146" spans="264:269" x14ac:dyDescent="0.2">
      <c r="JD1146">
        <f t="shared" si="293"/>
        <v>0</v>
      </c>
      <c r="JE1146">
        <f t="shared" si="294"/>
        <v>0</v>
      </c>
      <c r="JF1146" t="str">
        <f t="shared" ca="1" si="295"/>
        <v/>
      </c>
      <c r="JG1146" t="str">
        <f t="shared" ca="1" si="296"/>
        <v/>
      </c>
      <c r="JH1146" t="str">
        <f t="shared" ca="1" si="297"/>
        <v/>
      </c>
      <c r="JI1146" t="str">
        <f t="shared" ca="1" si="298"/>
        <v/>
      </c>
    </row>
    <row r="1147" spans="264:269" x14ac:dyDescent="0.2">
      <c r="JD1147">
        <f t="shared" si="293"/>
        <v>0</v>
      </c>
      <c r="JE1147">
        <f t="shared" si="294"/>
        <v>0</v>
      </c>
      <c r="JF1147" t="str">
        <f t="shared" ca="1" si="295"/>
        <v/>
      </c>
      <c r="JG1147" t="str">
        <f t="shared" ca="1" si="296"/>
        <v/>
      </c>
      <c r="JH1147" t="str">
        <f t="shared" ca="1" si="297"/>
        <v/>
      </c>
      <c r="JI1147" t="str">
        <f t="shared" ca="1" si="298"/>
        <v/>
      </c>
    </row>
    <row r="1148" spans="264:269" x14ac:dyDescent="0.2">
      <c r="JD1148">
        <f t="shared" si="293"/>
        <v>0</v>
      </c>
      <c r="JE1148">
        <f t="shared" si="294"/>
        <v>0</v>
      </c>
      <c r="JF1148" t="str">
        <f t="shared" ca="1" si="295"/>
        <v/>
      </c>
      <c r="JG1148" t="str">
        <f t="shared" ca="1" si="296"/>
        <v/>
      </c>
      <c r="JH1148" t="str">
        <f t="shared" ca="1" si="297"/>
        <v/>
      </c>
      <c r="JI1148" t="str">
        <f t="shared" ca="1" si="298"/>
        <v/>
      </c>
    </row>
    <row r="1149" spans="264:269" x14ac:dyDescent="0.2">
      <c r="JD1149">
        <f t="shared" si="293"/>
        <v>0</v>
      </c>
      <c r="JE1149">
        <f t="shared" si="294"/>
        <v>0</v>
      </c>
      <c r="JF1149" t="str">
        <f t="shared" ca="1" si="295"/>
        <v/>
      </c>
      <c r="JG1149" t="str">
        <f t="shared" ca="1" si="296"/>
        <v/>
      </c>
      <c r="JH1149" t="str">
        <f t="shared" ca="1" si="297"/>
        <v/>
      </c>
      <c r="JI1149" t="str">
        <f t="shared" ca="1" si="298"/>
        <v/>
      </c>
    </row>
    <row r="1150" spans="264:269" x14ac:dyDescent="0.2">
      <c r="JD1150">
        <f t="shared" si="293"/>
        <v>0</v>
      </c>
      <c r="JE1150">
        <f t="shared" si="294"/>
        <v>0</v>
      </c>
      <c r="JF1150" t="str">
        <f t="shared" ca="1" si="295"/>
        <v/>
      </c>
      <c r="JG1150" t="str">
        <f t="shared" ca="1" si="296"/>
        <v/>
      </c>
      <c r="JH1150" t="str">
        <f t="shared" ca="1" si="297"/>
        <v/>
      </c>
      <c r="JI1150" t="str">
        <f t="shared" ca="1" si="298"/>
        <v/>
      </c>
    </row>
    <row r="1151" spans="264:269" x14ac:dyDescent="0.2">
      <c r="JD1151">
        <f t="shared" si="293"/>
        <v>0</v>
      </c>
      <c r="JE1151">
        <f t="shared" si="294"/>
        <v>0</v>
      </c>
      <c r="JF1151" t="str">
        <f t="shared" ca="1" si="295"/>
        <v/>
      </c>
      <c r="JG1151" t="str">
        <f t="shared" ca="1" si="296"/>
        <v/>
      </c>
      <c r="JH1151" t="str">
        <f t="shared" ca="1" si="297"/>
        <v/>
      </c>
      <c r="JI1151" t="str">
        <f t="shared" ca="1" si="298"/>
        <v/>
      </c>
    </row>
    <row r="1152" spans="264:269" x14ac:dyDescent="0.2">
      <c r="JD1152">
        <f t="shared" si="293"/>
        <v>0</v>
      </c>
      <c r="JE1152">
        <f t="shared" si="294"/>
        <v>0</v>
      </c>
      <c r="JF1152" t="str">
        <f t="shared" ca="1" si="295"/>
        <v/>
      </c>
      <c r="JG1152" t="str">
        <f t="shared" ca="1" si="296"/>
        <v/>
      </c>
      <c r="JH1152" t="str">
        <f t="shared" ca="1" si="297"/>
        <v/>
      </c>
      <c r="JI1152" t="str">
        <f t="shared" ca="1" si="298"/>
        <v/>
      </c>
    </row>
    <row r="1153" spans="264:269" x14ac:dyDescent="0.2">
      <c r="JD1153">
        <f t="shared" si="293"/>
        <v>0</v>
      </c>
      <c r="JE1153">
        <f t="shared" si="294"/>
        <v>0</v>
      </c>
      <c r="JF1153" t="str">
        <f t="shared" ca="1" si="295"/>
        <v/>
      </c>
      <c r="JG1153" t="str">
        <f t="shared" ca="1" si="296"/>
        <v/>
      </c>
      <c r="JH1153" t="str">
        <f t="shared" ca="1" si="297"/>
        <v/>
      </c>
      <c r="JI1153" t="str">
        <f t="shared" ca="1" si="298"/>
        <v/>
      </c>
    </row>
    <row r="1154" spans="264:269" x14ac:dyDescent="0.2">
      <c r="JD1154">
        <f t="shared" si="293"/>
        <v>0</v>
      </c>
      <c r="JE1154">
        <f t="shared" si="294"/>
        <v>0</v>
      </c>
      <c r="JF1154" t="str">
        <f t="shared" ca="1" si="295"/>
        <v/>
      </c>
      <c r="JG1154" t="str">
        <f t="shared" ca="1" si="296"/>
        <v/>
      </c>
      <c r="JH1154" t="str">
        <f t="shared" ca="1" si="297"/>
        <v/>
      </c>
      <c r="JI1154" t="str">
        <f t="shared" ca="1" si="298"/>
        <v/>
      </c>
    </row>
    <row r="1155" spans="264:269" x14ac:dyDescent="0.2">
      <c r="JD1155">
        <f t="shared" si="293"/>
        <v>0</v>
      </c>
      <c r="JE1155">
        <f t="shared" si="294"/>
        <v>0</v>
      </c>
      <c r="JF1155" t="str">
        <f t="shared" ca="1" si="295"/>
        <v/>
      </c>
      <c r="JG1155" t="str">
        <f t="shared" ca="1" si="296"/>
        <v/>
      </c>
      <c r="JH1155" t="str">
        <f t="shared" ca="1" si="297"/>
        <v/>
      </c>
      <c r="JI1155" t="str">
        <f t="shared" ca="1" si="298"/>
        <v/>
      </c>
    </row>
    <row r="1156" spans="264:269" x14ac:dyDescent="0.2">
      <c r="JD1156">
        <f t="shared" si="293"/>
        <v>0</v>
      </c>
      <c r="JE1156">
        <f t="shared" si="294"/>
        <v>0</v>
      </c>
      <c r="JF1156" t="str">
        <f t="shared" ca="1" si="295"/>
        <v/>
      </c>
      <c r="JG1156" t="str">
        <f t="shared" ca="1" si="296"/>
        <v/>
      </c>
      <c r="JH1156" t="str">
        <f t="shared" ca="1" si="297"/>
        <v/>
      </c>
      <c r="JI1156" t="str">
        <f t="shared" ca="1" si="298"/>
        <v/>
      </c>
    </row>
    <row r="1157" spans="264:269" x14ac:dyDescent="0.2">
      <c r="JD1157">
        <f t="shared" si="293"/>
        <v>0</v>
      </c>
      <c r="JE1157">
        <f t="shared" si="294"/>
        <v>0</v>
      </c>
      <c r="JF1157" t="str">
        <f t="shared" ca="1" si="295"/>
        <v/>
      </c>
      <c r="JG1157" t="str">
        <f t="shared" ca="1" si="296"/>
        <v/>
      </c>
      <c r="JH1157" t="str">
        <f t="shared" ca="1" si="297"/>
        <v/>
      </c>
      <c r="JI1157" t="str">
        <f t="shared" ca="1" si="298"/>
        <v/>
      </c>
    </row>
    <row r="1158" spans="264:269" x14ac:dyDescent="0.2">
      <c r="JD1158">
        <f t="shared" si="293"/>
        <v>0</v>
      </c>
      <c r="JE1158">
        <f t="shared" si="294"/>
        <v>0</v>
      </c>
      <c r="JF1158" t="str">
        <f t="shared" ca="1" si="295"/>
        <v/>
      </c>
      <c r="JG1158" t="str">
        <f t="shared" ca="1" si="296"/>
        <v/>
      </c>
      <c r="JH1158" t="str">
        <f t="shared" ca="1" si="297"/>
        <v/>
      </c>
      <c r="JI1158" t="str">
        <f t="shared" ca="1" si="298"/>
        <v/>
      </c>
    </row>
    <row r="1159" spans="264:269" x14ac:dyDescent="0.2">
      <c r="JD1159">
        <f t="shared" si="293"/>
        <v>0</v>
      </c>
      <c r="JE1159">
        <f t="shared" si="294"/>
        <v>0</v>
      </c>
      <c r="JF1159" t="str">
        <f t="shared" ca="1" si="295"/>
        <v/>
      </c>
      <c r="JG1159" t="str">
        <f t="shared" ca="1" si="296"/>
        <v/>
      </c>
      <c r="JH1159" t="str">
        <f t="shared" ca="1" si="297"/>
        <v/>
      </c>
      <c r="JI1159" t="str">
        <f t="shared" ca="1" si="298"/>
        <v/>
      </c>
    </row>
    <row r="1160" spans="264:269" x14ac:dyDescent="0.2">
      <c r="JD1160">
        <f t="shared" si="293"/>
        <v>0</v>
      </c>
      <c r="JE1160">
        <f t="shared" si="294"/>
        <v>0</v>
      </c>
      <c r="JF1160" t="str">
        <f t="shared" ca="1" si="295"/>
        <v/>
      </c>
      <c r="JG1160" t="str">
        <f t="shared" ca="1" si="296"/>
        <v/>
      </c>
      <c r="JH1160" t="str">
        <f t="shared" ca="1" si="297"/>
        <v/>
      </c>
      <c r="JI1160" t="str">
        <f t="shared" ca="1" si="298"/>
        <v/>
      </c>
    </row>
    <row r="1161" spans="264:269" x14ac:dyDescent="0.2">
      <c r="JD1161">
        <f t="shared" si="293"/>
        <v>0</v>
      </c>
      <c r="JE1161">
        <f t="shared" si="294"/>
        <v>0</v>
      </c>
      <c r="JF1161" t="str">
        <f t="shared" ca="1" si="295"/>
        <v/>
      </c>
      <c r="JG1161" t="str">
        <f t="shared" ca="1" si="296"/>
        <v/>
      </c>
      <c r="JH1161" t="str">
        <f t="shared" ca="1" si="297"/>
        <v/>
      </c>
      <c r="JI1161" t="str">
        <f t="shared" ca="1" si="298"/>
        <v/>
      </c>
    </row>
    <row r="1162" spans="264:269" x14ac:dyDescent="0.2">
      <c r="JD1162">
        <f t="shared" si="293"/>
        <v>0</v>
      </c>
      <c r="JE1162">
        <f t="shared" si="294"/>
        <v>0</v>
      </c>
      <c r="JF1162" t="str">
        <f t="shared" ca="1" si="295"/>
        <v/>
      </c>
      <c r="JG1162" t="str">
        <f t="shared" ca="1" si="296"/>
        <v/>
      </c>
      <c r="JH1162" t="str">
        <f t="shared" ca="1" si="297"/>
        <v/>
      </c>
      <c r="JI1162" t="str">
        <f t="shared" ca="1" si="298"/>
        <v/>
      </c>
    </row>
    <row r="1163" spans="264:269" x14ac:dyDescent="0.2">
      <c r="JD1163">
        <f t="shared" si="293"/>
        <v>0</v>
      </c>
      <c r="JE1163">
        <f t="shared" si="294"/>
        <v>0</v>
      </c>
      <c r="JF1163" t="str">
        <f t="shared" ca="1" si="295"/>
        <v/>
      </c>
      <c r="JG1163" t="str">
        <f t="shared" ca="1" si="296"/>
        <v/>
      </c>
      <c r="JH1163" t="str">
        <f t="shared" ca="1" si="297"/>
        <v/>
      </c>
      <c r="JI1163" t="str">
        <f t="shared" ca="1" si="298"/>
        <v/>
      </c>
    </row>
    <row r="1164" spans="264:269" x14ac:dyDescent="0.2">
      <c r="JD1164">
        <f t="shared" si="293"/>
        <v>0</v>
      </c>
      <c r="JE1164">
        <f t="shared" si="294"/>
        <v>0</v>
      </c>
      <c r="JF1164" t="str">
        <f t="shared" ca="1" si="295"/>
        <v/>
      </c>
      <c r="JG1164" t="str">
        <f t="shared" ca="1" si="296"/>
        <v/>
      </c>
      <c r="JH1164" t="str">
        <f t="shared" ca="1" si="297"/>
        <v/>
      </c>
      <c r="JI1164" t="str">
        <f t="shared" ca="1" si="298"/>
        <v/>
      </c>
    </row>
    <row r="1165" spans="264:269" x14ac:dyDescent="0.2">
      <c r="JD1165">
        <f t="shared" si="293"/>
        <v>0</v>
      </c>
      <c r="JE1165">
        <f t="shared" si="294"/>
        <v>0</v>
      </c>
      <c r="JF1165" t="str">
        <f t="shared" ca="1" si="295"/>
        <v/>
      </c>
      <c r="JG1165" t="str">
        <f t="shared" ca="1" si="296"/>
        <v/>
      </c>
      <c r="JH1165" t="str">
        <f t="shared" ca="1" si="297"/>
        <v/>
      </c>
      <c r="JI1165" t="str">
        <f t="shared" ca="1" si="298"/>
        <v/>
      </c>
    </row>
    <row r="1166" spans="264:269" x14ac:dyDescent="0.2">
      <c r="JD1166">
        <f t="shared" si="293"/>
        <v>0</v>
      </c>
      <c r="JE1166">
        <f t="shared" si="294"/>
        <v>0</v>
      </c>
      <c r="JF1166" t="str">
        <f t="shared" ca="1" si="295"/>
        <v/>
      </c>
      <c r="JG1166" t="str">
        <f t="shared" ca="1" si="296"/>
        <v/>
      </c>
      <c r="JH1166" t="str">
        <f t="shared" ca="1" si="297"/>
        <v/>
      </c>
      <c r="JI1166" t="str">
        <f t="shared" ca="1" si="298"/>
        <v/>
      </c>
    </row>
    <row r="1167" spans="264:269" x14ac:dyDescent="0.2">
      <c r="JD1167">
        <f t="shared" si="293"/>
        <v>0</v>
      </c>
      <c r="JE1167">
        <f t="shared" si="294"/>
        <v>0</v>
      </c>
      <c r="JF1167" t="str">
        <f t="shared" ca="1" si="295"/>
        <v/>
      </c>
      <c r="JG1167" t="str">
        <f t="shared" ca="1" si="296"/>
        <v/>
      </c>
      <c r="JH1167" t="str">
        <f t="shared" ca="1" si="297"/>
        <v/>
      </c>
      <c r="JI1167" t="str">
        <f t="shared" ca="1" si="298"/>
        <v/>
      </c>
    </row>
    <row r="1168" spans="264:269" x14ac:dyDescent="0.2">
      <c r="JD1168">
        <f t="shared" si="293"/>
        <v>0</v>
      </c>
      <c r="JE1168">
        <f t="shared" si="294"/>
        <v>0</v>
      </c>
      <c r="JF1168" t="str">
        <f t="shared" ca="1" si="295"/>
        <v/>
      </c>
      <c r="JG1168" t="str">
        <f t="shared" ca="1" si="296"/>
        <v/>
      </c>
      <c r="JH1168" t="str">
        <f t="shared" ca="1" si="297"/>
        <v/>
      </c>
      <c r="JI1168" t="str">
        <f t="shared" ca="1" si="298"/>
        <v/>
      </c>
    </row>
    <row r="1169" spans="264:269" x14ac:dyDescent="0.2">
      <c r="JD1169">
        <f t="shared" si="293"/>
        <v>0</v>
      </c>
      <c r="JE1169">
        <f t="shared" si="294"/>
        <v>0</v>
      </c>
      <c r="JF1169" t="str">
        <f t="shared" ca="1" si="295"/>
        <v/>
      </c>
      <c r="JG1169" t="str">
        <f t="shared" ca="1" si="296"/>
        <v/>
      </c>
      <c r="JH1169" t="str">
        <f t="shared" ca="1" si="297"/>
        <v/>
      </c>
      <c r="JI1169" t="str">
        <f t="shared" ca="1" si="298"/>
        <v/>
      </c>
    </row>
    <row r="1170" spans="264:269" x14ac:dyDescent="0.2">
      <c r="JD1170">
        <f t="shared" si="293"/>
        <v>0</v>
      </c>
      <c r="JE1170">
        <f t="shared" si="294"/>
        <v>0</v>
      </c>
      <c r="JF1170" t="str">
        <f t="shared" ca="1" si="295"/>
        <v/>
      </c>
      <c r="JG1170" t="str">
        <f t="shared" ca="1" si="296"/>
        <v/>
      </c>
      <c r="JH1170" t="str">
        <f t="shared" ca="1" si="297"/>
        <v/>
      </c>
      <c r="JI1170" t="str">
        <f t="shared" ca="1" si="298"/>
        <v/>
      </c>
    </row>
    <row r="1171" spans="264:269" x14ac:dyDescent="0.2">
      <c r="JD1171">
        <f t="shared" si="293"/>
        <v>0</v>
      </c>
      <c r="JE1171">
        <f t="shared" si="294"/>
        <v>0</v>
      </c>
      <c r="JF1171" t="str">
        <f t="shared" ca="1" si="295"/>
        <v/>
      </c>
      <c r="JG1171" t="str">
        <f t="shared" ca="1" si="296"/>
        <v/>
      </c>
      <c r="JH1171" t="str">
        <f t="shared" ca="1" si="297"/>
        <v/>
      </c>
      <c r="JI1171" t="str">
        <f t="shared" ca="1" si="298"/>
        <v/>
      </c>
    </row>
    <row r="1172" spans="264:269" x14ac:dyDescent="0.2">
      <c r="JD1172">
        <f t="shared" si="293"/>
        <v>0</v>
      </c>
      <c r="JE1172">
        <f t="shared" si="294"/>
        <v>0</v>
      </c>
      <c r="JF1172" t="str">
        <f t="shared" ca="1" si="295"/>
        <v/>
      </c>
      <c r="JG1172" t="str">
        <f t="shared" ca="1" si="296"/>
        <v/>
      </c>
      <c r="JH1172" t="str">
        <f t="shared" ca="1" si="297"/>
        <v/>
      </c>
      <c r="JI1172" t="str">
        <f t="shared" ca="1" si="298"/>
        <v/>
      </c>
    </row>
    <row r="1173" spans="264:269" x14ac:dyDescent="0.2">
      <c r="JD1173">
        <f t="shared" si="293"/>
        <v>0</v>
      </c>
      <c r="JE1173">
        <f t="shared" si="294"/>
        <v>0</v>
      </c>
      <c r="JF1173" t="str">
        <f t="shared" ca="1" si="295"/>
        <v/>
      </c>
      <c r="JG1173" t="str">
        <f t="shared" ca="1" si="296"/>
        <v/>
      </c>
      <c r="JH1173" t="str">
        <f t="shared" ca="1" si="297"/>
        <v/>
      </c>
      <c r="JI1173" t="str">
        <f t="shared" ca="1" si="298"/>
        <v/>
      </c>
    </row>
    <row r="1174" spans="264:269" x14ac:dyDescent="0.2">
      <c r="JD1174">
        <f t="shared" si="293"/>
        <v>0</v>
      </c>
      <c r="JE1174">
        <f t="shared" si="294"/>
        <v>0</v>
      </c>
      <c r="JF1174" t="str">
        <f t="shared" ca="1" si="295"/>
        <v/>
      </c>
      <c r="JG1174" t="str">
        <f t="shared" ca="1" si="296"/>
        <v/>
      </c>
      <c r="JH1174" t="str">
        <f t="shared" ca="1" si="297"/>
        <v/>
      </c>
      <c r="JI1174" t="str">
        <f t="shared" ca="1" si="298"/>
        <v/>
      </c>
    </row>
    <row r="1175" spans="264:269" x14ac:dyDescent="0.2">
      <c r="JD1175">
        <f t="shared" si="293"/>
        <v>0</v>
      </c>
      <c r="JE1175">
        <f t="shared" si="294"/>
        <v>0</v>
      </c>
      <c r="JF1175" t="str">
        <f t="shared" ca="1" si="295"/>
        <v/>
      </c>
      <c r="JG1175" t="str">
        <f t="shared" ca="1" si="296"/>
        <v/>
      </c>
      <c r="JH1175" t="str">
        <f t="shared" ca="1" si="297"/>
        <v/>
      </c>
      <c r="JI1175" t="str">
        <f t="shared" ca="1" si="298"/>
        <v/>
      </c>
    </row>
    <row r="1176" spans="264:269" x14ac:dyDescent="0.2">
      <c r="JD1176">
        <f t="shared" si="293"/>
        <v>0</v>
      </c>
      <c r="JE1176">
        <f t="shared" si="294"/>
        <v>0</v>
      </c>
      <c r="JF1176" t="str">
        <f t="shared" ca="1" si="295"/>
        <v/>
      </c>
      <c r="JG1176" t="str">
        <f t="shared" ca="1" si="296"/>
        <v/>
      </c>
      <c r="JH1176" t="str">
        <f t="shared" ca="1" si="297"/>
        <v/>
      </c>
      <c r="JI1176" t="str">
        <f t="shared" ca="1" si="298"/>
        <v/>
      </c>
    </row>
    <row r="1177" spans="264:269" x14ac:dyDescent="0.2">
      <c r="JD1177">
        <f t="shared" si="293"/>
        <v>0</v>
      </c>
      <c r="JE1177">
        <f t="shared" si="294"/>
        <v>0</v>
      </c>
      <c r="JF1177" t="str">
        <f t="shared" ca="1" si="295"/>
        <v/>
      </c>
      <c r="JG1177" t="str">
        <f t="shared" ca="1" si="296"/>
        <v/>
      </c>
      <c r="JH1177" t="str">
        <f t="shared" ca="1" si="297"/>
        <v/>
      </c>
      <c r="JI1177" t="str">
        <f t="shared" ca="1" si="298"/>
        <v/>
      </c>
    </row>
    <row r="1178" spans="264:269" x14ac:dyDescent="0.2">
      <c r="JD1178">
        <f t="shared" si="293"/>
        <v>0</v>
      </c>
      <c r="JE1178">
        <f t="shared" si="294"/>
        <v>0</v>
      </c>
      <c r="JF1178" t="str">
        <f t="shared" ca="1" si="295"/>
        <v/>
      </c>
      <c r="JG1178" t="str">
        <f t="shared" ca="1" si="296"/>
        <v/>
      </c>
      <c r="JH1178" t="str">
        <f t="shared" ca="1" si="297"/>
        <v/>
      </c>
      <c r="JI1178" t="str">
        <f t="shared" ca="1" si="298"/>
        <v/>
      </c>
    </row>
    <row r="1179" spans="264:269" x14ac:dyDescent="0.2">
      <c r="JD1179">
        <f t="shared" si="293"/>
        <v>0</v>
      </c>
      <c r="JE1179">
        <f t="shared" si="294"/>
        <v>0</v>
      </c>
      <c r="JF1179" t="str">
        <f t="shared" ca="1" si="295"/>
        <v/>
      </c>
      <c r="JG1179" t="str">
        <f t="shared" ca="1" si="296"/>
        <v/>
      </c>
      <c r="JH1179" t="str">
        <f t="shared" ca="1" si="297"/>
        <v/>
      </c>
      <c r="JI1179" t="str">
        <f t="shared" ca="1" si="298"/>
        <v/>
      </c>
    </row>
    <row r="1180" spans="264:269" x14ac:dyDescent="0.2">
      <c r="JD1180">
        <f t="shared" ref="JD1180:JD1243" si="299">IF(JD1179&lt;&gt;0,JD1179-1,0)</f>
        <v>0</v>
      </c>
      <c r="JE1180">
        <f t="shared" ref="JE1180:JE1243" si="300">IF(JD1180&lt;&gt;0,JE1179+1,0)</f>
        <v>0</v>
      </c>
      <c r="JF1180" t="str">
        <f t="shared" ref="JF1180:JF1243" ca="1" si="301">IF(ScenarioType&lt;&gt;"ALL",IF(ISERROR(IF(INDIRECT("SCENARIOMETA!B"&amp;JE1180)=ScenarioType,INDIRECT("SCENARIOMETA!A"&amp;JE1180)," ")),"",IF(INDIRECT("SCENARIOMETA!B"&amp;JE1180)=ScenarioType,INDIRECT("SCENARIOMETA!A"&amp;JE1180)," ")),IF(JD1180&lt;&gt;0,INDIRECT("SCENARIOMETA!A"&amp;JE1180),""))</f>
        <v/>
      </c>
      <c r="JG1180" t="str">
        <f t="shared" ref="JG1180:JG1243" ca="1" si="302">IF(ScenarioType&lt;&gt;"ALL",IF(ISERROR(IF(INDIRECT("SCENARIOMETA!B"&amp;JE1180)=ScenarioType,INDIRECT("SCENARIOMETA!B"&amp;JE1180)," ")),"",IF(INDIRECT("SCENARIOMETA!B"&amp;JE1180)=ScenarioType,INDIRECT("SCENARIOMETA!B"&amp;JE1180)," ")),IF(JD1180&lt;&gt;0,INDIRECT("SCENARIOMETA!B"&amp;JE1180),""))</f>
        <v/>
      </c>
      <c r="JH1180" t="str">
        <f t="shared" ref="JH1180:JH1243" ca="1" si="303">IF(ScenarioType&lt;&gt;"ALL",IF(ISERROR(IF(INDIRECT("SCENARIOMETA!B"&amp;JE1180)=ScenarioType,INDIRECT("SCENARIOMETA!H"&amp;JE1180)," ")),"",IF(INDIRECT("SCENARIOMETA!B"&amp;JE1180)=ScenarioType,INDIRECT("SCENARIOMETA!H"&amp;JE1180)," ")+14),IF(JD1180&lt;&gt;0,INDIRECT("SCENARIOMETA!H"&amp;JE1180)+14,""))</f>
        <v/>
      </c>
      <c r="JI1180" t="str">
        <f t="shared" ref="JI1180:JI1243" ca="1" si="304">IF(ScenarioType&lt;&gt;"ALL",IF(ISERROR(IF(INDIRECT("SCENARIOMETA!B"&amp;JE1180)=ScenarioType,INDIRECT("SCENARIOMETA!E"&amp;JE1180)," ")),"",IF(INDIRECT("SCENARIOMETA!B"&amp;JE1180)=ScenarioType,INDIRECT("SCENARIOMETA!E"&amp;JE1180)," ")+14),IF(JD1180&lt;&gt;0,INDIRECT("SCENARIOMETA!E"&amp;JE1180)+14,""))</f>
        <v/>
      </c>
    </row>
    <row r="1181" spans="264:269" x14ac:dyDescent="0.2">
      <c r="JD1181">
        <f t="shared" si="299"/>
        <v>0</v>
      </c>
      <c r="JE1181">
        <f t="shared" si="300"/>
        <v>0</v>
      </c>
      <c r="JF1181" t="str">
        <f t="shared" ca="1" si="301"/>
        <v/>
      </c>
      <c r="JG1181" t="str">
        <f t="shared" ca="1" si="302"/>
        <v/>
      </c>
      <c r="JH1181" t="str">
        <f t="shared" ca="1" si="303"/>
        <v/>
      </c>
      <c r="JI1181" t="str">
        <f t="shared" ca="1" si="304"/>
        <v/>
      </c>
    </row>
    <row r="1182" spans="264:269" x14ac:dyDescent="0.2">
      <c r="JD1182">
        <f t="shared" si="299"/>
        <v>0</v>
      </c>
      <c r="JE1182">
        <f t="shared" si="300"/>
        <v>0</v>
      </c>
      <c r="JF1182" t="str">
        <f t="shared" ca="1" si="301"/>
        <v/>
      </c>
      <c r="JG1182" t="str">
        <f t="shared" ca="1" si="302"/>
        <v/>
      </c>
      <c r="JH1182" t="str">
        <f t="shared" ca="1" si="303"/>
        <v/>
      </c>
      <c r="JI1182" t="str">
        <f t="shared" ca="1" si="304"/>
        <v/>
      </c>
    </row>
    <row r="1183" spans="264:269" x14ac:dyDescent="0.2">
      <c r="JD1183">
        <f t="shared" si="299"/>
        <v>0</v>
      </c>
      <c r="JE1183">
        <f t="shared" si="300"/>
        <v>0</v>
      </c>
      <c r="JF1183" t="str">
        <f t="shared" ca="1" si="301"/>
        <v/>
      </c>
      <c r="JG1183" t="str">
        <f t="shared" ca="1" si="302"/>
        <v/>
      </c>
      <c r="JH1183" t="str">
        <f t="shared" ca="1" si="303"/>
        <v/>
      </c>
      <c r="JI1183" t="str">
        <f t="shared" ca="1" si="304"/>
        <v/>
      </c>
    </row>
    <row r="1184" spans="264:269" x14ac:dyDescent="0.2">
      <c r="JD1184">
        <f t="shared" si="299"/>
        <v>0</v>
      </c>
      <c r="JE1184">
        <f t="shared" si="300"/>
        <v>0</v>
      </c>
      <c r="JF1184" t="str">
        <f t="shared" ca="1" si="301"/>
        <v/>
      </c>
      <c r="JG1184" t="str">
        <f t="shared" ca="1" si="302"/>
        <v/>
      </c>
      <c r="JH1184" t="str">
        <f t="shared" ca="1" si="303"/>
        <v/>
      </c>
      <c r="JI1184" t="str">
        <f t="shared" ca="1" si="304"/>
        <v/>
      </c>
    </row>
    <row r="1185" spans="264:269" x14ac:dyDescent="0.2">
      <c r="JD1185">
        <f t="shared" si="299"/>
        <v>0</v>
      </c>
      <c r="JE1185">
        <f t="shared" si="300"/>
        <v>0</v>
      </c>
      <c r="JF1185" t="str">
        <f t="shared" ca="1" si="301"/>
        <v/>
      </c>
      <c r="JG1185" t="str">
        <f t="shared" ca="1" si="302"/>
        <v/>
      </c>
      <c r="JH1185" t="str">
        <f t="shared" ca="1" si="303"/>
        <v/>
      </c>
      <c r="JI1185" t="str">
        <f t="shared" ca="1" si="304"/>
        <v/>
      </c>
    </row>
    <row r="1186" spans="264:269" x14ac:dyDescent="0.2">
      <c r="JD1186">
        <f t="shared" si="299"/>
        <v>0</v>
      </c>
      <c r="JE1186">
        <f t="shared" si="300"/>
        <v>0</v>
      </c>
      <c r="JF1186" t="str">
        <f t="shared" ca="1" si="301"/>
        <v/>
      </c>
      <c r="JG1186" t="str">
        <f t="shared" ca="1" si="302"/>
        <v/>
      </c>
      <c r="JH1186" t="str">
        <f t="shared" ca="1" si="303"/>
        <v/>
      </c>
      <c r="JI1186" t="str">
        <f t="shared" ca="1" si="304"/>
        <v/>
      </c>
    </row>
    <row r="1187" spans="264:269" x14ac:dyDescent="0.2">
      <c r="JD1187">
        <f t="shared" si="299"/>
        <v>0</v>
      </c>
      <c r="JE1187">
        <f t="shared" si="300"/>
        <v>0</v>
      </c>
      <c r="JF1187" t="str">
        <f t="shared" ca="1" si="301"/>
        <v/>
      </c>
      <c r="JG1187" t="str">
        <f t="shared" ca="1" si="302"/>
        <v/>
      </c>
      <c r="JH1187" t="str">
        <f t="shared" ca="1" si="303"/>
        <v/>
      </c>
      <c r="JI1187" t="str">
        <f t="shared" ca="1" si="304"/>
        <v/>
      </c>
    </row>
    <row r="1188" spans="264:269" x14ac:dyDescent="0.2">
      <c r="JD1188">
        <f t="shared" si="299"/>
        <v>0</v>
      </c>
      <c r="JE1188">
        <f t="shared" si="300"/>
        <v>0</v>
      </c>
      <c r="JF1188" t="str">
        <f t="shared" ca="1" si="301"/>
        <v/>
      </c>
      <c r="JG1188" t="str">
        <f t="shared" ca="1" si="302"/>
        <v/>
      </c>
      <c r="JH1188" t="str">
        <f t="shared" ca="1" si="303"/>
        <v/>
      </c>
      <c r="JI1188" t="str">
        <f t="shared" ca="1" si="304"/>
        <v/>
      </c>
    </row>
    <row r="1189" spans="264:269" x14ac:dyDescent="0.2">
      <c r="JD1189">
        <f t="shared" si="299"/>
        <v>0</v>
      </c>
      <c r="JE1189">
        <f t="shared" si="300"/>
        <v>0</v>
      </c>
      <c r="JF1189" t="str">
        <f t="shared" ca="1" si="301"/>
        <v/>
      </c>
      <c r="JG1189" t="str">
        <f t="shared" ca="1" si="302"/>
        <v/>
      </c>
      <c r="JH1189" t="str">
        <f t="shared" ca="1" si="303"/>
        <v/>
      </c>
      <c r="JI1189" t="str">
        <f t="shared" ca="1" si="304"/>
        <v/>
      </c>
    </row>
    <row r="1190" spans="264:269" x14ac:dyDescent="0.2">
      <c r="JD1190">
        <f t="shared" si="299"/>
        <v>0</v>
      </c>
      <c r="JE1190">
        <f t="shared" si="300"/>
        <v>0</v>
      </c>
      <c r="JF1190" t="str">
        <f t="shared" ca="1" si="301"/>
        <v/>
      </c>
      <c r="JG1190" t="str">
        <f t="shared" ca="1" si="302"/>
        <v/>
      </c>
      <c r="JH1190" t="str">
        <f t="shared" ca="1" si="303"/>
        <v/>
      </c>
      <c r="JI1190" t="str">
        <f t="shared" ca="1" si="304"/>
        <v/>
      </c>
    </row>
    <row r="1191" spans="264:269" x14ac:dyDescent="0.2">
      <c r="JD1191">
        <f t="shared" si="299"/>
        <v>0</v>
      </c>
      <c r="JE1191">
        <f t="shared" si="300"/>
        <v>0</v>
      </c>
      <c r="JF1191" t="str">
        <f t="shared" ca="1" si="301"/>
        <v/>
      </c>
      <c r="JG1191" t="str">
        <f t="shared" ca="1" si="302"/>
        <v/>
      </c>
      <c r="JH1191" t="str">
        <f t="shared" ca="1" si="303"/>
        <v/>
      </c>
      <c r="JI1191" t="str">
        <f t="shared" ca="1" si="304"/>
        <v/>
      </c>
    </row>
    <row r="1192" spans="264:269" x14ac:dyDescent="0.2">
      <c r="JD1192">
        <f t="shared" si="299"/>
        <v>0</v>
      </c>
      <c r="JE1192">
        <f t="shared" si="300"/>
        <v>0</v>
      </c>
      <c r="JF1192" t="str">
        <f t="shared" ca="1" si="301"/>
        <v/>
      </c>
      <c r="JG1192" t="str">
        <f t="shared" ca="1" si="302"/>
        <v/>
      </c>
      <c r="JH1192" t="str">
        <f t="shared" ca="1" si="303"/>
        <v/>
      </c>
      <c r="JI1192" t="str">
        <f t="shared" ca="1" si="304"/>
        <v/>
      </c>
    </row>
    <row r="1193" spans="264:269" x14ac:dyDescent="0.2">
      <c r="JD1193">
        <f t="shared" si="299"/>
        <v>0</v>
      </c>
      <c r="JE1193">
        <f t="shared" si="300"/>
        <v>0</v>
      </c>
      <c r="JF1193" t="str">
        <f t="shared" ca="1" si="301"/>
        <v/>
      </c>
      <c r="JG1193" t="str">
        <f t="shared" ca="1" si="302"/>
        <v/>
      </c>
      <c r="JH1193" t="str">
        <f t="shared" ca="1" si="303"/>
        <v/>
      </c>
      <c r="JI1193" t="str">
        <f t="shared" ca="1" si="304"/>
        <v/>
      </c>
    </row>
    <row r="1194" spans="264:269" x14ac:dyDescent="0.2">
      <c r="JD1194">
        <f t="shared" si="299"/>
        <v>0</v>
      </c>
      <c r="JE1194">
        <f t="shared" si="300"/>
        <v>0</v>
      </c>
      <c r="JF1194" t="str">
        <f t="shared" ca="1" si="301"/>
        <v/>
      </c>
      <c r="JG1194" t="str">
        <f t="shared" ca="1" si="302"/>
        <v/>
      </c>
      <c r="JH1194" t="str">
        <f t="shared" ca="1" si="303"/>
        <v/>
      </c>
      <c r="JI1194" t="str">
        <f t="shared" ca="1" si="304"/>
        <v/>
      </c>
    </row>
    <row r="1195" spans="264:269" x14ac:dyDescent="0.2">
      <c r="JD1195">
        <f t="shared" si="299"/>
        <v>0</v>
      </c>
      <c r="JE1195">
        <f t="shared" si="300"/>
        <v>0</v>
      </c>
      <c r="JF1195" t="str">
        <f t="shared" ca="1" si="301"/>
        <v/>
      </c>
      <c r="JG1195" t="str">
        <f t="shared" ca="1" si="302"/>
        <v/>
      </c>
      <c r="JH1195" t="str">
        <f t="shared" ca="1" si="303"/>
        <v/>
      </c>
      <c r="JI1195" t="str">
        <f t="shared" ca="1" si="304"/>
        <v/>
      </c>
    </row>
    <row r="1196" spans="264:269" x14ac:dyDescent="0.2">
      <c r="JD1196">
        <f t="shared" si="299"/>
        <v>0</v>
      </c>
      <c r="JE1196">
        <f t="shared" si="300"/>
        <v>0</v>
      </c>
      <c r="JF1196" t="str">
        <f t="shared" ca="1" si="301"/>
        <v/>
      </c>
      <c r="JG1196" t="str">
        <f t="shared" ca="1" si="302"/>
        <v/>
      </c>
      <c r="JH1196" t="str">
        <f t="shared" ca="1" si="303"/>
        <v/>
      </c>
      <c r="JI1196" t="str">
        <f t="shared" ca="1" si="304"/>
        <v/>
      </c>
    </row>
    <row r="1197" spans="264:269" x14ac:dyDescent="0.2">
      <c r="JD1197">
        <f t="shared" si="299"/>
        <v>0</v>
      </c>
      <c r="JE1197">
        <f t="shared" si="300"/>
        <v>0</v>
      </c>
      <c r="JF1197" t="str">
        <f t="shared" ca="1" si="301"/>
        <v/>
      </c>
      <c r="JG1197" t="str">
        <f t="shared" ca="1" si="302"/>
        <v/>
      </c>
      <c r="JH1197" t="str">
        <f t="shared" ca="1" si="303"/>
        <v/>
      </c>
      <c r="JI1197" t="str">
        <f t="shared" ca="1" si="304"/>
        <v/>
      </c>
    </row>
    <row r="1198" spans="264:269" x14ac:dyDescent="0.2">
      <c r="JD1198">
        <f t="shared" si="299"/>
        <v>0</v>
      </c>
      <c r="JE1198">
        <f t="shared" si="300"/>
        <v>0</v>
      </c>
      <c r="JF1198" t="str">
        <f t="shared" ca="1" si="301"/>
        <v/>
      </c>
      <c r="JG1198" t="str">
        <f t="shared" ca="1" si="302"/>
        <v/>
      </c>
      <c r="JH1198" t="str">
        <f t="shared" ca="1" si="303"/>
        <v/>
      </c>
      <c r="JI1198" t="str">
        <f t="shared" ca="1" si="304"/>
        <v/>
      </c>
    </row>
    <row r="1199" spans="264:269" x14ac:dyDescent="0.2">
      <c r="JD1199">
        <f t="shared" si="299"/>
        <v>0</v>
      </c>
      <c r="JE1199">
        <f t="shared" si="300"/>
        <v>0</v>
      </c>
      <c r="JF1199" t="str">
        <f t="shared" ca="1" si="301"/>
        <v/>
      </c>
      <c r="JG1199" t="str">
        <f t="shared" ca="1" si="302"/>
        <v/>
      </c>
      <c r="JH1199" t="str">
        <f t="shared" ca="1" si="303"/>
        <v/>
      </c>
      <c r="JI1199" t="str">
        <f t="shared" ca="1" si="304"/>
        <v/>
      </c>
    </row>
    <row r="1200" spans="264:269" x14ac:dyDescent="0.2">
      <c r="JD1200">
        <f t="shared" si="299"/>
        <v>0</v>
      </c>
      <c r="JE1200">
        <f t="shared" si="300"/>
        <v>0</v>
      </c>
      <c r="JF1200" t="str">
        <f t="shared" ca="1" si="301"/>
        <v/>
      </c>
      <c r="JG1200" t="str">
        <f t="shared" ca="1" si="302"/>
        <v/>
      </c>
      <c r="JH1200" t="str">
        <f t="shared" ca="1" si="303"/>
        <v/>
      </c>
      <c r="JI1200" t="str">
        <f t="shared" ca="1" si="304"/>
        <v/>
      </c>
    </row>
    <row r="1201" spans="264:269" x14ac:dyDescent="0.2">
      <c r="JD1201">
        <f t="shared" si="299"/>
        <v>0</v>
      </c>
      <c r="JE1201">
        <f t="shared" si="300"/>
        <v>0</v>
      </c>
      <c r="JF1201" t="str">
        <f t="shared" ca="1" si="301"/>
        <v/>
      </c>
      <c r="JG1201" t="str">
        <f t="shared" ca="1" si="302"/>
        <v/>
      </c>
      <c r="JH1201" t="str">
        <f t="shared" ca="1" si="303"/>
        <v/>
      </c>
      <c r="JI1201" t="str">
        <f t="shared" ca="1" si="304"/>
        <v/>
      </c>
    </row>
    <row r="1202" spans="264:269" x14ac:dyDescent="0.2">
      <c r="JD1202">
        <f t="shared" si="299"/>
        <v>0</v>
      </c>
      <c r="JE1202">
        <f t="shared" si="300"/>
        <v>0</v>
      </c>
      <c r="JF1202" t="str">
        <f t="shared" ca="1" si="301"/>
        <v/>
      </c>
      <c r="JG1202" t="str">
        <f t="shared" ca="1" si="302"/>
        <v/>
      </c>
      <c r="JH1202" t="str">
        <f t="shared" ca="1" si="303"/>
        <v/>
      </c>
      <c r="JI1202" t="str">
        <f t="shared" ca="1" si="304"/>
        <v/>
      </c>
    </row>
    <row r="1203" spans="264:269" x14ac:dyDescent="0.2">
      <c r="JD1203">
        <f t="shared" si="299"/>
        <v>0</v>
      </c>
      <c r="JE1203">
        <f t="shared" si="300"/>
        <v>0</v>
      </c>
      <c r="JF1203" t="str">
        <f t="shared" ca="1" si="301"/>
        <v/>
      </c>
      <c r="JG1203" t="str">
        <f t="shared" ca="1" si="302"/>
        <v/>
      </c>
      <c r="JH1203" t="str">
        <f t="shared" ca="1" si="303"/>
        <v/>
      </c>
      <c r="JI1203" t="str">
        <f t="shared" ca="1" si="304"/>
        <v/>
      </c>
    </row>
    <row r="1204" spans="264:269" x14ac:dyDescent="0.2">
      <c r="JD1204">
        <f t="shared" si="299"/>
        <v>0</v>
      </c>
      <c r="JE1204">
        <f t="shared" si="300"/>
        <v>0</v>
      </c>
      <c r="JF1204" t="str">
        <f t="shared" ca="1" si="301"/>
        <v/>
      </c>
      <c r="JG1204" t="str">
        <f t="shared" ca="1" si="302"/>
        <v/>
      </c>
      <c r="JH1204" t="str">
        <f t="shared" ca="1" si="303"/>
        <v/>
      </c>
      <c r="JI1204" t="str">
        <f t="shared" ca="1" si="304"/>
        <v/>
      </c>
    </row>
    <row r="1205" spans="264:269" x14ac:dyDescent="0.2">
      <c r="JD1205">
        <f t="shared" si="299"/>
        <v>0</v>
      </c>
      <c r="JE1205">
        <f t="shared" si="300"/>
        <v>0</v>
      </c>
      <c r="JF1205" t="str">
        <f t="shared" ca="1" si="301"/>
        <v/>
      </c>
      <c r="JG1205" t="str">
        <f t="shared" ca="1" si="302"/>
        <v/>
      </c>
      <c r="JH1205" t="str">
        <f t="shared" ca="1" si="303"/>
        <v/>
      </c>
      <c r="JI1205" t="str">
        <f t="shared" ca="1" si="304"/>
        <v/>
      </c>
    </row>
    <row r="1206" spans="264:269" x14ac:dyDescent="0.2">
      <c r="JD1206">
        <f t="shared" si="299"/>
        <v>0</v>
      </c>
      <c r="JE1206">
        <f t="shared" si="300"/>
        <v>0</v>
      </c>
      <c r="JF1206" t="str">
        <f t="shared" ca="1" si="301"/>
        <v/>
      </c>
      <c r="JG1206" t="str">
        <f t="shared" ca="1" si="302"/>
        <v/>
      </c>
      <c r="JH1206" t="str">
        <f t="shared" ca="1" si="303"/>
        <v/>
      </c>
      <c r="JI1206" t="str">
        <f t="shared" ca="1" si="304"/>
        <v/>
      </c>
    </row>
    <row r="1207" spans="264:269" x14ac:dyDescent="0.2">
      <c r="JD1207">
        <f t="shared" si="299"/>
        <v>0</v>
      </c>
      <c r="JE1207">
        <f t="shared" si="300"/>
        <v>0</v>
      </c>
      <c r="JF1207" t="str">
        <f t="shared" ca="1" si="301"/>
        <v/>
      </c>
      <c r="JG1207" t="str">
        <f t="shared" ca="1" si="302"/>
        <v/>
      </c>
      <c r="JH1207" t="str">
        <f t="shared" ca="1" si="303"/>
        <v/>
      </c>
      <c r="JI1207" t="str">
        <f t="shared" ca="1" si="304"/>
        <v/>
      </c>
    </row>
    <row r="1208" spans="264:269" x14ac:dyDescent="0.2">
      <c r="JD1208">
        <f t="shared" si="299"/>
        <v>0</v>
      </c>
      <c r="JE1208">
        <f t="shared" si="300"/>
        <v>0</v>
      </c>
      <c r="JF1208" t="str">
        <f t="shared" ca="1" si="301"/>
        <v/>
      </c>
      <c r="JG1208" t="str">
        <f t="shared" ca="1" si="302"/>
        <v/>
      </c>
      <c r="JH1208" t="str">
        <f t="shared" ca="1" si="303"/>
        <v/>
      </c>
      <c r="JI1208" t="str">
        <f t="shared" ca="1" si="304"/>
        <v/>
      </c>
    </row>
    <row r="1209" spans="264:269" x14ac:dyDescent="0.2">
      <c r="JD1209">
        <f t="shared" si="299"/>
        <v>0</v>
      </c>
      <c r="JE1209">
        <f t="shared" si="300"/>
        <v>0</v>
      </c>
      <c r="JF1209" t="str">
        <f t="shared" ca="1" si="301"/>
        <v/>
      </c>
      <c r="JG1209" t="str">
        <f t="shared" ca="1" si="302"/>
        <v/>
      </c>
      <c r="JH1209" t="str">
        <f t="shared" ca="1" si="303"/>
        <v/>
      </c>
      <c r="JI1209" t="str">
        <f t="shared" ca="1" si="304"/>
        <v/>
      </c>
    </row>
    <row r="1210" spans="264:269" x14ac:dyDescent="0.2">
      <c r="JD1210">
        <f t="shared" si="299"/>
        <v>0</v>
      </c>
      <c r="JE1210">
        <f t="shared" si="300"/>
        <v>0</v>
      </c>
      <c r="JF1210" t="str">
        <f t="shared" ca="1" si="301"/>
        <v/>
      </c>
      <c r="JG1210" t="str">
        <f t="shared" ca="1" si="302"/>
        <v/>
      </c>
      <c r="JH1210" t="str">
        <f t="shared" ca="1" si="303"/>
        <v/>
      </c>
      <c r="JI1210" t="str">
        <f t="shared" ca="1" si="304"/>
        <v/>
      </c>
    </row>
    <row r="1211" spans="264:269" x14ac:dyDescent="0.2">
      <c r="JD1211">
        <f t="shared" si="299"/>
        <v>0</v>
      </c>
      <c r="JE1211">
        <f t="shared" si="300"/>
        <v>0</v>
      </c>
      <c r="JF1211" t="str">
        <f t="shared" ca="1" si="301"/>
        <v/>
      </c>
      <c r="JG1211" t="str">
        <f t="shared" ca="1" si="302"/>
        <v/>
      </c>
      <c r="JH1211" t="str">
        <f t="shared" ca="1" si="303"/>
        <v/>
      </c>
      <c r="JI1211" t="str">
        <f t="shared" ca="1" si="304"/>
        <v/>
      </c>
    </row>
    <row r="1212" spans="264:269" x14ac:dyDescent="0.2">
      <c r="JD1212">
        <f t="shared" si="299"/>
        <v>0</v>
      </c>
      <c r="JE1212">
        <f t="shared" si="300"/>
        <v>0</v>
      </c>
      <c r="JF1212" t="str">
        <f t="shared" ca="1" si="301"/>
        <v/>
      </c>
      <c r="JG1212" t="str">
        <f t="shared" ca="1" si="302"/>
        <v/>
      </c>
      <c r="JH1212" t="str">
        <f t="shared" ca="1" si="303"/>
        <v/>
      </c>
      <c r="JI1212" t="str">
        <f t="shared" ca="1" si="304"/>
        <v/>
      </c>
    </row>
    <row r="1213" spans="264:269" x14ac:dyDescent="0.2">
      <c r="JD1213">
        <f t="shared" si="299"/>
        <v>0</v>
      </c>
      <c r="JE1213">
        <f t="shared" si="300"/>
        <v>0</v>
      </c>
      <c r="JF1213" t="str">
        <f t="shared" ca="1" si="301"/>
        <v/>
      </c>
      <c r="JG1213" t="str">
        <f t="shared" ca="1" si="302"/>
        <v/>
      </c>
      <c r="JH1213" t="str">
        <f t="shared" ca="1" si="303"/>
        <v/>
      </c>
      <c r="JI1213" t="str">
        <f t="shared" ca="1" si="304"/>
        <v/>
      </c>
    </row>
    <row r="1214" spans="264:269" x14ac:dyDescent="0.2">
      <c r="JD1214">
        <f t="shared" si="299"/>
        <v>0</v>
      </c>
      <c r="JE1214">
        <f t="shared" si="300"/>
        <v>0</v>
      </c>
      <c r="JF1214" t="str">
        <f t="shared" ca="1" si="301"/>
        <v/>
      </c>
      <c r="JG1214" t="str">
        <f t="shared" ca="1" si="302"/>
        <v/>
      </c>
      <c r="JH1214" t="str">
        <f t="shared" ca="1" si="303"/>
        <v/>
      </c>
      <c r="JI1214" t="str">
        <f t="shared" ca="1" si="304"/>
        <v/>
      </c>
    </row>
    <row r="1215" spans="264:269" x14ac:dyDescent="0.2">
      <c r="JD1215">
        <f t="shared" si="299"/>
        <v>0</v>
      </c>
      <c r="JE1215">
        <f t="shared" si="300"/>
        <v>0</v>
      </c>
      <c r="JF1215" t="str">
        <f t="shared" ca="1" si="301"/>
        <v/>
      </c>
      <c r="JG1215" t="str">
        <f t="shared" ca="1" si="302"/>
        <v/>
      </c>
      <c r="JH1215" t="str">
        <f t="shared" ca="1" si="303"/>
        <v/>
      </c>
      <c r="JI1215" t="str">
        <f t="shared" ca="1" si="304"/>
        <v/>
      </c>
    </row>
    <row r="1216" spans="264:269" x14ac:dyDescent="0.2">
      <c r="JD1216">
        <f t="shared" si="299"/>
        <v>0</v>
      </c>
      <c r="JE1216">
        <f t="shared" si="300"/>
        <v>0</v>
      </c>
      <c r="JF1216" t="str">
        <f t="shared" ca="1" si="301"/>
        <v/>
      </c>
      <c r="JG1216" t="str">
        <f t="shared" ca="1" si="302"/>
        <v/>
      </c>
      <c r="JH1216" t="str">
        <f t="shared" ca="1" si="303"/>
        <v/>
      </c>
      <c r="JI1216" t="str">
        <f t="shared" ca="1" si="304"/>
        <v/>
      </c>
    </row>
    <row r="1217" spans="264:269" x14ac:dyDescent="0.2">
      <c r="JD1217">
        <f t="shared" si="299"/>
        <v>0</v>
      </c>
      <c r="JE1217">
        <f t="shared" si="300"/>
        <v>0</v>
      </c>
      <c r="JF1217" t="str">
        <f t="shared" ca="1" si="301"/>
        <v/>
      </c>
      <c r="JG1217" t="str">
        <f t="shared" ca="1" si="302"/>
        <v/>
      </c>
      <c r="JH1217" t="str">
        <f t="shared" ca="1" si="303"/>
        <v/>
      </c>
      <c r="JI1217" t="str">
        <f t="shared" ca="1" si="304"/>
        <v/>
      </c>
    </row>
    <row r="1218" spans="264:269" x14ac:dyDescent="0.2">
      <c r="JD1218">
        <f t="shared" si="299"/>
        <v>0</v>
      </c>
      <c r="JE1218">
        <f t="shared" si="300"/>
        <v>0</v>
      </c>
      <c r="JF1218" t="str">
        <f t="shared" ca="1" si="301"/>
        <v/>
      </c>
      <c r="JG1218" t="str">
        <f t="shared" ca="1" si="302"/>
        <v/>
      </c>
      <c r="JH1218" t="str">
        <f t="shared" ca="1" si="303"/>
        <v/>
      </c>
      <c r="JI1218" t="str">
        <f t="shared" ca="1" si="304"/>
        <v/>
      </c>
    </row>
    <row r="1219" spans="264:269" x14ac:dyDescent="0.2">
      <c r="JD1219">
        <f t="shared" si="299"/>
        <v>0</v>
      </c>
      <c r="JE1219">
        <f t="shared" si="300"/>
        <v>0</v>
      </c>
      <c r="JF1219" t="str">
        <f t="shared" ca="1" si="301"/>
        <v/>
      </c>
      <c r="JG1219" t="str">
        <f t="shared" ca="1" si="302"/>
        <v/>
      </c>
      <c r="JH1219" t="str">
        <f t="shared" ca="1" si="303"/>
        <v/>
      </c>
      <c r="JI1219" t="str">
        <f t="shared" ca="1" si="304"/>
        <v/>
      </c>
    </row>
    <row r="1220" spans="264:269" x14ac:dyDescent="0.2">
      <c r="JD1220">
        <f t="shared" si="299"/>
        <v>0</v>
      </c>
      <c r="JE1220">
        <f t="shared" si="300"/>
        <v>0</v>
      </c>
      <c r="JF1220" t="str">
        <f t="shared" ca="1" si="301"/>
        <v/>
      </c>
      <c r="JG1220" t="str">
        <f t="shared" ca="1" si="302"/>
        <v/>
      </c>
      <c r="JH1220" t="str">
        <f t="shared" ca="1" si="303"/>
        <v/>
      </c>
      <c r="JI1220" t="str">
        <f t="shared" ca="1" si="304"/>
        <v/>
      </c>
    </row>
    <row r="1221" spans="264:269" x14ac:dyDescent="0.2">
      <c r="JD1221">
        <f t="shared" si="299"/>
        <v>0</v>
      </c>
      <c r="JE1221">
        <f t="shared" si="300"/>
        <v>0</v>
      </c>
      <c r="JF1221" t="str">
        <f t="shared" ca="1" si="301"/>
        <v/>
      </c>
      <c r="JG1221" t="str">
        <f t="shared" ca="1" si="302"/>
        <v/>
      </c>
      <c r="JH1221" t="str">
        <f t="shared" ca="1" si="303"/>
        <v/>
      </c>
      <c r="JI1221" t="str">
        <f t="shared" ca="1" si="304"/>
        <v/>
      </c>
    </row>
    <row r="1222" spans="264:269" x14ac:dyDescent="0.2">
      <c r="JD1222">
        <f t="shared" si="299"/>
        <v>0</v>
      </c>
      <c r="JE1222">
        <f t="shared" si="300"/>
        <v>0</v>
      </c>
      <c r="JF1222" t="str">
        <f t="shared" ca="1" si="301"/>
        <v/>
      </c>
      <c r="JG1222" t="str">
        <f t="shared" ca="1" si="302"/>
        <v/>
      </c>
      <c r="JH1222" t="str">
        <f t="shared" ca="1" si="303"/>
        <v/>
      </c>
      <c r="JI1222" t="str">
        <f t="shared" ca="1" si="304"/>
        <v/>
      </c>
    </row>
    <row r="1223" spans="264:269" x14ac:dyDescent="0.2">
      <c r="JD1223">
        <f t="shared" si="299"/>
        <v>0</v>
      </c>
      <c r="JE1223">
        <f t="shared" si="300"/>
        <v>0</v>
      </c>
      <c r="JF1223" t="str">
        <f t="shared" ca="1" si="301"/>
        <v/>
      </c>
      <c r="JG1223" t="str">
        <f t="shared" ca="1" si="302"/>
        <v/>
      </c>
      <c r="JH1223" t="str">
        <f t="shared" ca="1" si="303"/>
        <v/>
      </c>
      <c r="JI1223" t="str">
        <f t="shared" ca="1" si="304"/>
        <v/>
      </c>
    </row>
    <row r="1224" spans="264:269" x14ac:dyDescent="0.2">
      <c r="JD1224">
        <f t="shared" si="299"/>
        <v>0</v>
      </c>
      <c r="JE1224">
        <f t="shared" si="300"/>
        <v>0</v>
      </c>
      <c r="JF1224" t="str">
        <f t="shared" ca="1" si="301"/>
        <v/>
      </c>
      <c r="JG1224" t="str">
        <f t="shared" ca="1" si="302"/>
        <v/>
      </c>
      <c r="JH1224" t="str">
        <f t="shared" ca="1" si="303"/>
        <v/>
      </c>
      <c r="JI1224" t="str">
        <f t="shared" ca="1" si="304"/>
        <v/>
      </c>
    </row>
    <row r="1225" spans="264:269" x14ac:dyDescent="0.2">
      <c r="JD1225">
        <f t="shared" si="299"/>
        <v>0</v>
      </c>
      <c r="JE1225">
        <f t="shared" si="300"/>
        <v>0</v>
      </c>
      <c r="JF1225" t="str">
        <f t="shared" ca="1" si="301"/>
        <v/>
      </c>
      <c r="JG1225" t="str">
        <f t="shared" ca="1" si="302"/>
        <v/>
      </c>
      <c r="JH1225" t="str">
        <f t="shared" ca="1" si="303"/>
        <v/>
      </c>
      <c r="JI1225" t="str">
        <f t="shared" ca="1" si="304"/>
        <v/>
      </c>
    </row>
    <row r="1226" spans="264:269" x14ac:dyDescent="0.2">
      <c r="JD1226">
        <f t="shared" si="299"/>
        <v>0</v>
      </c>
      <c r="JE1226">
        <f t="shared" si="300"/>
        <v>0</v>
      </c>
      <c r="JF1226" t="str">
        <f t="shared" ca="1" si="301"/>
        <v/>
      </c>
      <c r="JG1226" t="str">
        <f t="shared" ca="1" si="302"/>
        <v/>
      </c>
      <c r="JH1226" t="str">
        <f t="shared" ca="1" si="303"/>
        <v/>
      </c>
      <c r="JI1226" t="str">
        <f t="shared" ca="1" si="304"/>
        <v/>
      </c>
    </row>
    <row r="1227" spans="264:269" x14ac:dyDescent="0.2">
      <c r="JD1227">
        <f t="shared" si="299"/>
        <v>0</v>
      </c>
      <c r="JE1227">
        <f t="shared" si="300"/>
        <v>0</v>
      </c>
      <c r="JF1227" t="str">
        <f t="shared" ca="1" si="301"/>
        <v/>
      </c>
      <c r="JG1227" t="str">
        <f t="shared" ca="1" si="302"/>
        <v/>
      </c>
      <c r="JH1227" t="str">
        <f t="shared" ca="1" si="303"/>
        <v/>
      </c>
      <c r="JI1227" t="str">
        <f t="shared" ca="1" si="304"/>
        <v/>
      </c>
    </row>
    <row r="1228" spans="264:269" x14ac:dyDescent="0.2">
      <c r="JD1228">
        <f t="shared" si="299"/>
        <v>0</v>
      </c>
      <c r="JE1228">
        <f t="shared" si="300"/>
        <v>0</v>
      </c>
      <c r="JF1228" t="str">
        <f t="shared" ca="1" si="301"/>
        <v/>
      </c>
      <c r="JG1228" t="str">
        <f t="shared" ca="1" si="302"/>
        <v/>
      </c>
      <c r="JH1228" t="str">
        <f t="shared" ca="1" si="303"/>
        <v/>
      </c>
      <c r="JI1228" t="str">
        <f t="shared" ca="1" si="304"/>
        <v/>
      </c>
    </row>
    <row r="1229" spans="264:269" x14ac:dyDescent="0.2">
      <c r="JD1229">
        <f t="shared" si="299"/>
        <v>0</v>
      </c>
      <c r="JE1229">
        <f t="shared" si="300"/>
        <v>0</v>
      </c>
      <c r="JF1229" t="str">
        <f t="shared" ca="1" si="301"/>
        <v/>
      </c>
      <c r="JG1229" t="str">
        <f t="shared" ca="1" si="302"/>
        <v/>
      </c>
      <c r="JH1229" t="str">
        <f t="shared" ca="1" si="303"/>
        <v/>
      </c>
      <c r="JI1229" t="str">
        <f t="shared" ca="1" si="304"/>
        <v/>
      </c>
    </row>
    <row r="1230" spans="264:269" x14ac:dyDescent="0.2">
      <c r="JD1230">
        <f t="shared" si="299"/>
        <v>0</v>
      </c>
      <c r="JE1230">
        <f t="shared" si="300"/>
        <v>0</v>
      </c>
      <c r="JF1230" t="str">
        <f t="shared" ca="1" si="301"/>
        <v/>
      </c>
      <c r="JG1230" t="str">
        <f t="shared" ca="1" si="302"/>
        <v/>
      </c>
      <c r="JH1230" t="str">
        <f t="shared" ca="1" si="303"/>
        <v/>
      </c>
      <c r="JI1230" t="str">
        <f t="shared" ca="1" si="304"/>
        <v/>
      </c>
    </row>
    <row r="1231" spans="264:269" x14ac:dyDescent="0.2">
      <c r="JD1231">
        <f t="shared" si="299"/>
        <v>0</v>
      </c>
      <c r="JE1231">
        <f t="shared" si="300"/>
        <v>0</v>
      </c>
      <c r="JF1231" t="str">
        <f t="shared" ca="1" si="301"/>
        <v/>
      </c>
      <c r="JG1231" t="str">
        <f t="shared" ca="1" si="302"/>
        <v/>
      </c>
      <c r="JH1231" t="str">
        <f t="shared" ca="1" si="303"/>
        <v/>
      </c>
      <c r="JI1231" t="str">
        <f t="shared" ca="1" si="304"/>
        <v/>
      </c>
    </row>
    <row r="1232" spans="264:269" x14ac:dyDescent="0.2">
      <c r="JD1232">
        <f t="shared" si="299"/>
        <v>0</v>
      </c>
      <c r="JE1232">
        <f t="shared" si="300"/>
        <v>0</v>
      </c>
      <c r="JF1232" t="str">
        <f t="shared" ca="1" si="301"/>
        <v/>
      </c>
      <c r="JG1232" t="str">
        <f t="shared" ca="1" si="302"/>
        <v/>
      </c>
      <c r="JH1232" t="str">
        <f t="shared" ca="1" si="303"/>
        <v/>
      </c>
      <c r="JI1232" t="str">
        <f t="shared" ca="1" si="304"/>
        <v/>
      </c>
    </row>
    <row r="1233" spans="264:269" x14ac:dyDescent="0.2">
      <c r="JD1233">
        <f t="shared" si="299"/>
        <v>0</v>
      </c>
      <c r="JE1233">
        <f t="shared" si="300"/>
        <v>0</v>
      </c>
      <c r="JF1233" t="str">
        <f t="shared" ca="1" si="301"/>
        <v/>
      </c>
      <c r="JG1233" t="str">
        <f t="shared" ca="1" si="302"/>
        <v/>
      </c>
      <c r="JH1233" t="str">
        <f t="shared" ca="1" si="303"/>
        <v/>
      </c>
      <c r="JI1233" t="str">
        <f t="shared" ca="1" si="304"/>
        <v/>
      </c>
    </row>
    <row r="1234" spans="264:269" x14ac:dyDescent="0.2">
      <c r="JD1234">
        <f t="shared" si="299"/>
        <v>0</v>
      </c>
      <c r="JE1234">
        <f t="shared" si="300"/>
        <v>0</v>
      </c>
      <c r="JF1234" t="str">
        <f t="shared" ca="1" si="301"/>
        <v/>
      </c>
      <c r="JG1234" t="str">
        <f t="shared" ca="1" si="302"/>
        <v/>
      </c>
      <c r="JH1234" t="str">
        <f t="shared" ca="1" si="303"/>
        <v/>
      </c>
      <c r="JI1234" t="str">
        <f t="shared" ca="1" si="304"/>
        <v/>
      </c>
    </row>
    <row r="1235" spans="264:269" x14ac:dyDescent="0.2">
      <c r="JD1235">
        <f t="shared" si="299"/>
        <v>0</v>
      </c>
      <c r="JE1235">
        <f t="shared" si="300"/>
        <v>0</v>
      </c>
      <c r="JF1235" t="str">
        <f t="shared" ca="1" si="301"/>
        <v/>
      </c>
      <c r="JG1235" t="str">
        <f t="shared" ca="1" si="302"/>
        <v/>
      </c>
      <c r="JH1235" t="str">
        <f t="shared" ca="1" si="303"/>
        <v/>
      </c>
      <c r="JI1235" t="str">
        <f t="shared" ca="1" si="304"/>
        <v/>
      </c>
    </row>
    <row r="1236" spans="264:269" x14ac:dyDescent="0.2">
      <c r="JD1236">
        <f t="shared" si="299"/>
        <v>0</v>
      </c>
      <c r="JE1236">
        <f t="shared" si="300"/>
        <v>0</v>
      </c>
      <c r="JF1236" t="str">
        <f t="shared" ca="1" si="301"/>
        <v/>
      </c>
      <c r="JG1236" t="str">
        <f t="shared" ca="1" si="302"/>
        <v/>
      </c>
      <c r="JH1236" t="str">
        <f t="shared" ca="1" si="303"/>
        <v/>
      </c>
      <c r="JI1236" t="str">
        <f t="shared" ca="1" si="304"/>
        <v/>
      </c>
    </row>
    <row r="1237" spans="264:269" x14ac:dyDescent="0.2">
      <c r="JD1237">
        <f t="shared" si="299"/>
        <v>0</v>
      </c>
      <c r="JE1237">
        <f t="shared" si="300"/>
        <v>0</v>
      </c>
      <c r="JF1237" t="str">
        <f t="shared" ca="1" si="301"/>
        <v/>
      </c>
      <c r="JG1237" t="str">
        <f t="shared" ca="1" si="302"/>
        <v/>
      </c>
      <c r="JH1237" t="str">
        <f t="shared" ca="1" si="303"/>
        <v/>
      </c>
      <c r="JI1237" t="str">
        <f t="shared" ca="1" si="304"/>
        <v/>
      </c>
    </row>
    <row r="1238" spans="264:269" x14ac:dyDescent="0.2">
      <c r="JD1238">
        <f t="shared" si="299"/>
        <v>0</v>
      </c>
      <c r="JE1238">
        <f t="shared" si="300"/>
        <v>0</v>
      </c>
      <c r="JF1238" t="str">
        <f t="shared" ca="1" si="301"/>
        <v/>
      </c>
      <c r="JG1238" t="str">
        <f t="shared" ca="1" si="302"/>
        <v/>
      </c>
      <c r="JH1238" t="str">
        <f t="shared" ca="1" si="303"/>
        <v/>
      </c>
      <c r="JI1238" t="str">
        <f t="shared" ca="1" si="304"/>
        <v/>
      </c>
    </row>
    <row r="1239" spans="264:269" x14ac:dyDescent="0.2">
      <c r="JD1239">
        <f t="shared" si="299"/>
        <v>0</v>
      </c>
      <c r="JE1239">
        <f t="shared" si="300"/>
        <v>0</v>
      </c>
      <c r="JF1239" t="str">
        <f t="shared" ca="1" si="301"/>
        <v/>
      </c>
      <c r="JG1239" t="str">
        <f t="shared" ca="1" si="302"/>
        <v/>
      </c>
      <c r="JH1239" t="str">
        <f t="shared" ca="1" si="303"/>
        <v/>
      </c>
      <c r="JI1239" t="str">
        <f t="shared" ca="1" si="304"/>
        <v/>
      </c>
    </row>
    <row r="1240" spans="264:269" x14ac:dyDescent="0.2">
      <c r="JD1240">
        <f t="shared" si="299"/>
        <v>0</v>
      </c>
      <c r="JE1240">
        <f t="shared" si="300"/>
        <v>0</v>
      </c>
      <c r="JF1240" t="str">
        <f t="shared" ca="1" si="301"/>
        <v/>
      </c>
      <c r="JG1240" t="str">
        <f t="shared" ca="1" si="302"/>
        <v/>
      </c>
      <c r="JH1240" t="str">
        <f t="shared" ca="1" si="303"/>
        <v/>
      </c>
      <c r="JI1240" t="str">
        <f t="shared" ca="1" si="304"/>
        <v/>
      </c>
    </row>
    <row r="1241" spans="264:269" x14ac:dyDescent="0.2">
      <c r="JD1241">
        <f t="shared" si="299"/>
        <v>0</v>
      </c>
      <c r="JE1241">
        <f t="shared" si="300"/>
        <v>0</v>
      </c>
      <c r="JF1241" t="str">
        <f t="shared" ca="1" si="301"/>
        <v/>
      </c>
      <c r="JG1241" t="str">
        <f t="shared" ca="1" si="302"/>
        <v/>
      </c>
      <c r="JH1241" t="str">
        <f t="shared" ca="1" si="303"/>
        <v/>
      </c>
      <c r="JI1241" t="str">
        <f t="shared" ca="1" si="304"/>
        <v/>
      </c>
    </row>
    <row r="1242" spans="264:269" x14ac:dyDescent="0.2">
      <c r="JD1242">
        <f t="shared" si="299"/>
        <v>0</v>
      </c>
      <c r="JE1242">
        <f t="shared" si="300"/>
        <v>0</v>
      </c>
      <c r="JF1242" t="str">
        <f t="shared" ca="1" si="301"/>
        <v/>
      </c>
      <c r="JG1242" t="str">
        <f t="shared" ca="1" si="302"/>
        <v/>
      </c>
      <c r="JH1242" t="str">
        <f t="shared" ca="1" si="303"/>
        <v/>
      </c>
      <c r="JI1242" t="str">
        <f t="shared" ca="1" si="304"/>
        <v/>
      </c>
    </row>
    <row r="1243" spans="264:269" x14ac:dyDescent="0.2">
      <c r="JD1243">
        <f t="shared" si="299"/>
        <v>0</v>
      </c>
      <c r="JE1243">
        <f t="shared" si="300"/>
        <v>0</v>
      </c>
      <c r="JF1243" t="str">
        <f t="shared" ca="1" si="301"/>
        <v/>
      </c>
      <c r="JG1243" t="str">
        <f t="shared" ca="1" si="302"/>
        <v/>
      </c>
      <c r="JH1243" t="str">
        <f t="shared" ca="1" si="303"/>
        <v/>
      </c>
      <c r="JI1243" t="str">
        <f t="shared" ca="1" si="304"/>
        <v/>
      </c>
    </row>
    <row r="1244" spans="264:269" x14ac:dyDescent="0.2">
      <c r="JD1244">
        <f t="shared" ref="JD1244:JD1307" si="305">IF(JD1243&lt;&gt;0,JD1243-1,0)</f>
        <v>0</v>
      </c>
      <c r="JE1244">
        <f t="shared" ref="JE1244:JE1307" si="306">IF(JD1244&lt;&gt;0,JE1243+1,0)</f>
        <v>0</v>
      </c>
      <c r="JF1244" t="str">
        <f t="shared" ref="JF1244:JF1307" ca="1" si="307">IF(ScenarioType&lt;&gt;"ALL",IF(ISERROR(IF(INDIRECT("SCENARIOMETA!B"&amp;JE1244)=ScenarioType,INDIRECT("SCENARIOMETA!A"&amp;JE1244)," ")),"",IF(INDIRECT("SCENARIOMETA!B"&amp;JE1244)=ScenarioType,INDIRECT("SCENARIOMETA!A"&amp;JE1244)," ")),IF(JD1244&lt;&gt;0,INDIRECT("SCENARIOMETA!A"&amp;JE1244),""))</f>
        <v/>
      </c>
      <c r="JG1244" t="str">
        <f t="shared" ref="JG1244:JG1307" ca="1" si="308">IF(ScenarioType&lt;&gt;"ALL",IF(ISERROR(IF(INDIRECT("SCENARIOMETA!B"&amp;JE1244)=ScenarioType,INDIRECT("SCENARIOMETA!B"&amp;JE1244)," ")),"",IF(INDIRECT("SCENARIOMETA!B"&amp;JE1244)=ScenarioType,INDIRECT("SCENARIOMETA!B"&amp;JE1244)," ")),IF(JD1244&lt;&gt;0,INDIRECT("SCENARIOMETA!B"&amp;JE1244),""))</f>
        <v/>
      </c>
      <c r="JH1244" t="str">
        <f t="shared" ref="JH1244:JH1307" ca="1" si="309">IF(ScenarioType&lt;&gt;"ALL",IF(ISERROR(IF(INDIRECT("SCENARIOMETA!B"&amp;JE1244)=ScenarioType,INDIRECT("SCENARIOMETA!H"&amp;JE1244)," ")),"",IF(INDIRECT("SCENARIOMETA!B"&amp;JE1244)=ScenarioType,INDIRECT("SCENARIOMETA!H"&amp;JE1244)," ")+14),IF(JD1244&lt;&gt;0,INDIRECT("SCENARIOMETA!H"&amp;JE1244)+14,""))</f>
        <v/>
      </c>
      <c r="JI1244" t="str">
        <f t="shared" ref="JI1244:JI1307" ca="1" si="310">IF(ScenarioType&lt;&gt;"ALL",IF(ISERROR(IF(INDIRECT("SCENARIOMETA!B"&amp;JE1244)=ScenarioType,INDIRECT("SCENARIOMETA!E"&amp;JE1244)," ")),"",IF(INDIRECT("SCENARIOMETA!B"&amp;JE1244)=ScenarioType,INDIRECT("SCENARIOMETA!E"&amp;JE1244)," ")+14),IF(JD1244&lt;&gt;0,INDIRECT("SCENARIOMETA!E"&amp;JE1244)+14,""))</f>
        <v/>
      </c>
    </row>
    <row r="1245" spans="264:269" x14ac:dyDescent="0.2">
      <c r="JD1245">
        <f t="shared" si="305"/>
        <v>0</v>
      </c>
      <c r="JE1245">
        <f t="shared" si="306"/>
        <v>0</v>
      </c>
      <c r="JF1245" t="str">
        <f t="shared" ca="1" si="307"/>
        <v/>
      </c>
      <c r="JG1245" t="str">
        <f t="shared" ca="1" si="308"/>
        <v/>
      </c>
      <c r="JH1245" t="str">
        <f t="shared" ca="1" si="309"/>
        <v/>
      </c>
      <c r="JI1245" t="str">
        <f t="shared" ca="1" si="310"/>
        <v/>
      </c>
    </row>
    <row r="1246" spans="264:269" x14ac:dyDescent="0.2">
      <c r="JD1246">
        <f t="shared" si="305"/>
        <v>0</v>
      </c>
      <c r="JE1246">
        <f t="shared" si="306"/>
        <v>0</v>
      </c>
      <c r="JF1246" t="str">
        <f t="shared" ca="1" si="307"/>
        <v/>
      </c>
      <c r="JG1246" t="str">
        <f t="shared" ca="1" si="308"/>
        <v/>
      </c>
      <c r="JH1246" t="str">
        <f t="shared" ca="1" si="309"/>
        <v/>
      </c>
      <c r="JI1246" t="str">
        <f t="shared" ca="1" si="310"/>
        <v/>
      </c>
    </row>
    <row r="1247" spans="264:269" x14ac:dyDescent="0.2">
      <c r="JD1247">
        <f t="shared" si="305"/>
        <v>0</v>
      </c>
      <c r="JE1247">
        <f t="shared" si="306"/>
        <v>0</v>
      </c>
      <c r="JF1247" t="str">
        <f t="shared" ca="1" si="307"/>
        <v/>
      </c>
      <c r="JG1247" t="str">
        <f t="shared" ca="1" si="308"/>
        <v/>
      </c>
      <c r="JH1247" t="str">
        <f t="shared" ca="1" si="309"/>
        <v/>
      </c>
      <c r="JI1247" t="str">
        <f t="shared" ca="1" si="310"/>
        <v/>
      </c>
    </row>
    <row r="1248" spans="264:269" x14ac:dyDescent="0.2">
      <c r="JD1248">
        <f t="shared" si="305"/>
        <v>0</v>
      </c>
      <c r="JE1248">
        <f t="shared" si="306"/>
        <v>0</v>
      </c>
      <c r="JF1248" t="str">
        <f t="shared" ca="1" si="307"/>
        <v/>
      </c>
      <c r="JG1248" t="str">
        <f t="shared" ca="1" si="308"/>
        <v/>
      </c>
      <c r="JH1248" t="str">
        <f t="shared" ca="1" si="309"/>
        <v/>
      </c>
      <c r="JI1248" t="str">
        <f t="shared" ca="1" si="310"/>
        <v/>
      </c>
    </row>
    <row r="1249" spans="264:269" x14ac:dyDescent="0.2">
      <c r="JD1249">
        <f t="shared" si="305"/>
        <v>0</v>
      </c>
      <c r="JE1249">
        <f t="shared" si="306"/>
        <v>0</v>
      </c>
      <c r="JF1249" t="str">
        <f t="shared" ca="1" si="307"/>
        <v/>
      </c>
      <c r="JG1249" t="str">
        <f t="shared" ca="1" si="308"/>
        <v/>
      </c>
      <c r="JH1249" t="str">
        <f t="shared" ca="1" si="309"/>
        <v/>
      </c>
      <c r="JI1249" t="str">
        <f t="shared" ca="1" si="310"/>
        <v/>
      </c>
    </row>
    <row r="1250" spans="264:269" x14ac:dyDescent="0.2">
      <c r="JD1250">
        <f t="shared" si="305"/>
        <v>0</v>
      </c>
      <c r="JE1250">
        <f t="shared" si="306"/>
        <v>0</v>
      </c>
      <c r="JF1250" t="str">
        <f t="shared" ca="1" si="307"/>
        <v/>
      </c>
      <c r="JG1250" t="str">
        <f t="shared" ca="1" si="308"/>
        <v/>
      </c>
      <c r="JH1250" t="str">
        <f t="shared" ca="1" si="309"/>
        <v/>
      </c>
      <c r="JI1250" t="str">
        <f t="shared" ca="1" si="310"/>
        <v/>
      </c>
    </row>
    <row r="1251" spans="264:269" x14ac:dyDescent="0.2">
      <c r="JD1251">
        <f t="shared" si="305"/>
        <v>0</v>
      </c>
      <c r="JE1251">
        <f t="shared" si="306"/>
        <v>0</v>
      </c>
      <c r="JF1251" t="str">
        <f t="shared" ca="1" si="307"/>
        <v/>
      </c>
      <c r="JG1251" t="str">
        <f t="shared" ca="1" si="308"/>
        <v/>
      </c>
      <c r="JH1251" t="str">
        <f t="shared" ca="1" si="309"/>
        <v/>
      </c>
      <c r="JI1251" t="str">
        <f t="shared" ca="1" si="310"/>
        <v/>
      </c>
    </row>
    <row r="1252" spans="264:269" x14ac:dyDescent="0.2">
      <c r="JD1252">
        <f t="shared" si="305"/>
        <v>0</v>
      </c>
      <c r="JE1252">
        <f t="shared" si="306"/>
        <v>0</v>
      </c>
      <c r="JF1252" t="str">
        <f t="shared" ca="1" si="307"/>
        <v/>
      </c>
      <c r="JG1252" t="str">
        <f t="shared" ca="1" si="308"/>
        <v/>
      </c>
      <c r="JH1252" t="str">
        <f t="shared" ca="1" si="309"/>
        <v/>
      </c>
      <c r="JI1252" t="str">
        <f t="shared" ca="1" si="310"/>
        <v/>
      </c>
    </row>
    <row r="1253" spans="264:269" x14ac:dyDescent="0.2">
      <c r="JD1253">
        <f t="shared" si="305"/>
        <v>0</v>
      </c>
      <c r="JE1253">
        <f t="shared" si="306"/>
        <v>0</v>
      </c>
      <c r="JF1253" t="str">
        <f t="shared" ca="1" si="307"/>
        <v/>
      </c>
      <c r="JG1253" t="str">
        <f t="shared" ca="1" si="308"/>
        <v/>
      </c>
      <c r="JH1253" t="str">
        <f t="shared" ca="1" si="309"/>
        <v/>
      </c>
      <c r="JI1253" t="str">
        <f t="shared" ca="1" si="310"/>
        <v/>
      </c>
    </row>
    <row r="1254" spans="264:269" x14ac:dyDescent="0.2">
      <c r="JD1254">
        <f t="shared" si="305"/>
        <v>0</v>
      </c>
      <c r="JE1254">
        <f t="shared" si="306"/>
        <v>0</v>
      </c>
      <c r="JF1254" t="str">
        <f t="shared" ca="1" si="307"/>
        <v/>
      </c>
      <c r="JG1254" t="str">
        <f t="shared" ca="1" si="308"/>
        <v/>
      </c>
      <c r="JH1254" t="str">
        <f t="shared" ca="1" si="309"/>
        <v/>
      </c>
      <c r="JI1254" t="str">
        <f t="shared" ca="1" si="310"/>
        <v/>
      </c>
    </row>
    <row r="1255" spans="264:269" x14ac:dyDescent="0.2">
      <c r="JD1255">
        <f t="shared" si="305"/>
        <v>0</v>
      </c>
      <c r="JE1255">
        <f t="shared" si="306"/>
        <v>0</v>
      </c>
      <c r="JF1255" t="str">
        <f t="shared" ca="1" si="307"/>
        <v/>
      </c>
      <c r="JG1255" t="str">
        <f t="shared" ca="1" si="308"/>
        <v/>
      </c>
      <c r="JH1255" t="str">
        <f t="shared" ca="1" si="309"/>
        <v/>
      </c>
      <c r="JI1255" t="str">
        <f t="shared" ca="1" si="310"/>
        <v/>
      </c>
    </row>
    <row r="1256" spans="264:269" x14ac:dyDescent="0.2">
      <c r="JD1256">
        <f t="shared" si="305"/>
        <v>0</v>
      </c>
      <c r="JE1256">
        <f t="shared" si="306"/>
        <v>0</v>
      </c>
      <c r="JF1256" t="str">
        <f t="shared" ca="1" si="307"/>
        <v/>
      </c>
      <c r="JG1256" t="str">
        <f t="shared" ca="1" si="308"/>
        <v/>
      </c>
      <c r="JH1256" t="str">
        <f t="shared" ca="1" si="309"/>
        <v/>
      </c>
      <c r="JI1256" t="str">
        <f t="shared" ca="1" si="310"/>
        <v/>
      </c>
    </row>
    <row r="1257" spans="264:269" x14ac:dyDescent="0.2">
      <c r="JD1257">
        <f t="shared" si="305"/>
        <v>0</v>
      </c>
      <c r="JE1257">
        <f t="shared" si="306"/>
        <v>0</v>
      </c>
      <c r="JF1257" t="str">
        <f t="shared" ca="1" si="307"/>
        <v/>
      </c>
      <c r="JG1257" t="str">
        <f t="shared" ca="1" si="308"/>
        <v/>
      </c>
      <c r="JH1257" t="str">
        <f t="shared" ca="1" si="309"/>
        <v/>
      </c>
      <c r="JI1257" t="str">
        <f t="shared" ca="1" si="310"/>
        <v/>
      </c>
    </row>
    <row r="1258" spans="264:269" x14ac:dyDescent="0.2">
      <c r="JD1258">
        <f t="shared" si="305"/>
        <v>0</v>
      </c>
      <c r="JE1258">
        <f t="shared" si="306"/>
        <v>0</v>
      </c>
      <c r="JF1258" t="str">
        <f t="shared" ca="1" si="307"/>
        <v/>
      </c>
      <c r="JG1258" t="str">
        <f t="shared" ca="1" si="308"/>
        <v/>
      </c>
      <c r="JH1258" t="str">
        <f t="shared" ca="1" si="309"/>
        <v/>
      </c>
      <c r="JI1258" t="str">
        <f t="shared" ca="1" si="310"/>
        <v/>
      </c>
    </row>
    <row r="1259" spans="264:269" x14ac:dyDescent="0.2">
      <c r="JD1259">
        <f t="shared" si="305"/>
        <v>0</v>
      </c>
      <c r="JE1259">
        <f t="shared" si="306"/>
        <v>0</v>
      </c>
      <c r="JF1259" t="str">
        <f t="shared" ca="1" si="307"/>
        <v/>
      </c>
      <c r="JG1259" t="str">
        <f t="shared" ca="1" si="308"/>
        <v/>
      </c>
      <c r="JH1259" t="str">
        <f t="shared" ca="1" si="309"/>
        <v/>
      </c>
      <c r="JI1259" t="str">
        <f t="shared" ca="1" si="310"/>
        <v/>
      </c>
    </row>
    <row r="1260" spans="264:269" x14ac:dyDescent="0.2">
      <c r="JD1260">
        <f t="shared" si="305"/>
        <v>0</v>
      </c>
      <c r="JE1260">
        <f t="shared" si="306"/>
        <v>0</v>
      </c>
      <c r="JF1260" t="str">
        <f t="shared" ca="1" si="307"/>
        <v/>
      </c>
      <c r="JG1260" t="str">
        <f t="shared" ca="1" si="308"/>
        <v/>
      </c>
      <c r="JH1260" t="str">
        <f t="shared" ca="1" si="309"/>
        <v/>
      </c>
      <c r="JI1260" t="str">
        <f t="shared" ca="1" si="310"/>
        <v/>
      </c>
    </row>
    <row r="1261" spans="264:269" x14ac:dyDescent="0.2">
      <c r="JD1261">
        <f t="shared" si="305"/>
        <v>0</v>
      </c>
      <c r="JE1261">
        <f t="shared" si="306"/>
        <v>0</v>
      </c>
      <c r="JF1261" t="str">
        <f t="shared" ca="1" si="307"/>
        <v/>
      </c>
      <c r="JG1261" t="str">
        <f t="shared" ca="1" si="308"/>
        <v/>
      </c>
      <c r="JH1261" t="str">
        <f t="shared" ca="1" si="309"/>
        <v/>
      </c>
      <c r="JI1261" t="str">
        <f t="shared" ca="1" si="310"/>
        <v/>
      </c>
    </row>
    <row r="1262" spans="264:269" x14ac:dyDescent="0.2">
      <c r="JD1262">
        <f t="shared" si="305"/>
        <v>0</v>
      </c>
      <c r="JE1262">
        <f t="shared" si="306"/>
        <v>0</v>
      </c>
      <c r="JF1262" t="str">
        <f t="shared" ca="1" si="307"/>
        <v/>
      </c>
      <c r="JG1262" t="str">
        <f t="shared" ca="1" si="308"/>
        <v/>
      </c>
      <c r="JH1262" t="str">
        <f t="shared" ca="1" si="309"/>
        <v/>
      </c>
      <c r="JI1262" t="str">
        <f t="shared" ca="1" si="310"/>
        <v/>
      </c>
    </row>
    <row r="1263" spans="264:269" x14ac:dyDescent="0.2">
      <c r="JD1263">
        <f t="shared" si="305"/>
        <v>0</v>
      </c>
      <c r="JE1263">
        <f t="shared" si="306"/>
        <v>0</v>
      </c>
      <c r="JF1263" t="str">
        <f t="shared" ca="1" si="307"/>
        <v/>
      </c>
      <c r="JG1263" t="str">
        <f t="shared" ca="1" si="308"/>
        <v/>
      </c>
      <c r="JH1263" t="str">
        <f t="shared" ca="1" si="309"/>
        <v/>
      </c>
      <c r="JI1263" t="str">
        <f t="shared" ca="1" si="310"/>
        <v/>
      </c>
    </row>
    <row r="1264" spans="264:269" x14ac:dyDescent="0.2">
      <c r="JD1264">
        <f t="shared" si="305"/>
        <v>0</v>
      </c>
      <c r="JE1264">
        <f t="shared" si="306"/>
        <v>0</v>
      </c>
      <c r="JF1264" t="str">
        <f t="shared" ca="1" si="307"/>
        <v/>
      </c>
      <c r="JG1264" t="str">
        <f t="shared" ca="1" si="308"/>
        <v/>
      </c>
      <c r="JH1264" t="str">
        <f t="shared" ca="1" si="309"/>
        <v/>
      </c>
      <c r="JI1264" t="str">
        <f t="shared" ca="1" si="310"/>
        <v/>
      </c>
    </row>
    <row r="1265" spans="264:269" x14ac:dyDescent="0.2">
      <c r="JD1265">
        <f t="shared" si="305"/>
        <v>0</v>
      </c>
      <c r="JE1265">
        <f t="shared" si="306"/>
        <v>0</v>
      </c>
      <c r="JF1265" t="str">
        <f t="shared" ca="1" si="307"/>
        <v/>
      </c>
      <c r="JG1265" t="str">
        <f t="shared" ca="1" si="308"/>
        <v/>
      </c>
      <c r="JH1265" t="str">
        <f t="shared" ca="1" si="309"/>
        <v/>
      </c>
      <c r="JI1265" t="str">
        <f t="shared" ca="1" si="310"/>
        <v/>
      </c>
    </row>
    <row r="1266" spans="264:269" x14ac:dyDescent="0.2">
      <c r="JD1266">
        <f t="shared" si="305"/>
        <v>0</v>
      </c>
      <c r="JE1266">
        <f t="shared" si="306"/>
        <v>0</v>
      </c>
      <c r="JF1266" t="str">
        <f t="shared" ca="1" si="307"/>
        <v/>
      </c>
      <c r="JG1266" t="str">
        <f t="shared" ca="1" si="308"/>
        <v/>
      </c>
      <c r="JH1266" t="str">
        <f t="shared" ca="1" si="309"/>
        <v/>
      </c>
      <c r="JI1266" t="str">
        <f t="shared" ca="1" si="310"/>
        <v/>
      </c>
    </row>
    <row r="1267" spans="264:269" x14ac:dyDescent="0.2">
      <c r="JD1267">
        <f t="shared" si="305"/>
        <v>0</v>
      </c>
      <c r="JE1267">
        <f t="shared" si="306"/>
        <v>0</v>
      </c>
      <c r="JF1267" t="str">
        <f t="shared" ca="1" si="307"/>
        <v/>
      </c>
      <c r="JG1267" t="str">
        <f t="shared" ca="1" si="308"/>
        <v/>
      </c>
      <c r="JH1267" t="str">
        <f t="shared" ca="1" si="309"/>
        <v/>
      </c>
      <c r="JI1267" t="str">
        <f t="shared" ca="1" si="310"/>
        <v/>
      </c>
    </row>
    <row r="1268" spans="264:269" x14ac:dyDescent="0.2">
      <c r="JD1268">
        <f t="shared" si="305"/>
        <v>0</v>
      </c>
      <c r="JE1268">
        <f t="shared" si="306"/>
        <v>0</v>
      </c>
      <c r="JF1268" t="str">
        <f t="shared" ca="1" si="307"/>
        <v/>
      </c>
      <c r="JG1268" t="str">
        <f t="shared" ca="1" si="308"/>
        <v/>
      </c>
      <c r="JH1268" t="str">
        <f t="shared" ca="1" si="309"/>
        <v/>
      </c>
      <c r="JI1268" t="str">
        <f t="shared" ca="1" si="310"/>
        <v/>
      </c>
    </row>
    <row r="1269" spans="264:269" x14ac:dyDescent="0.2">
      <c r="JD1269">
        <f t="shared" si="305"/>
        <v>0</v>
      </c>
      <c r="JE1269">
        <f t="shared" si="306"/>
        <v>0</v>
      </c>
      <c r="JF1269" t="str">
        <f t="shared" ca="1" si="307"/>
        <v/>
      </c>
      <c r="JG1269" t="str">
        <f t="shared" ca="1" si="308"/>
        <v/>
      </c>
      <c r="JH1269" t="str">
        <f t="shared" ca="1" si="309"/>
        <v/>
      </c>
      <c r="JI1269" t="str">
        <f t="shared" ca="1" si="310"/>
        <v/>
      </c>
    </row>
    <row r="1270" spans="264:269" x14ac:dyDescent="0.2">
      <c r="JD1270">
        <f t="shared" si="305"/>
        <v>0</v>
      </c>
      <c r="JE1270">
        <f t="shared" si="306"/>
        <v>0</v>
      </c>
      <c r="JF1270" t="str">
        <f t="shared" ca="1" si="307"/>
        <v/>
      </c>
      <c r="JG1270" t="str">
        <f t="shared" ca="1" si="308"/>
        <v/>
      </c>
      <c r="JH1270" t="str">
        <f t="shared" ca="1" si="309"/>
        <v/>
      </c>
      <c r="JI1270" t="str">
        <f t="shared" ca="1" si="310"/>
        <v/>
      </c>
    </row>
    <row r="1271" spans="264:269" x14ac:dyDescent="0.2">
      <c r="JD1271">
        <f t="shared" si="305"/>
        <v>0</v>
      </c>
      <c r="JE1271">
        <f t="shared" si="306"/>
        <v>0</v>
      </c>
      <c r="JF1271" t="str">
        <f t="shared" ca="1" si="307"/>
        <v/>
      </c>
      <c r="JG1271" t="str">
        <f t="shared" ca="1" si="308"/>
        <v/>
      </c>
      <c r="JH1271" t="str">
        <f t="shared" ca="1" si="309"/>
        <v/>
      </c>
      <c r="JI1271" t="str">
        <f t="shared" ca="1" si="310"/>
        <v/>
      </c>
    </row>
    <row r="1272" spans="264:269" x14ac:dyDescent="0.2">
      <c r="JD1272">
        <f t="shared" si="305"/>
        <v>0</v>
      </c>
      <c r="JE1272">
        <f t="shared" si="306"/>
        <v>0</v>
      </c>
      <c r="JF1272" t="str">
        <f t="shared" ca="1" si="307"/>
        <v/>
      </c>
      <c r="JG1272" t="str">
        <f t="shared" ca="1" si="308"/>
        <v/>
      </c>
      <c r="JH1272" t="str">
        <f t="shared" ca="1" si="309"/>
        <v/>
      </c>
      <c r="JI1272" t="str">
        <f t="shared" ca="1" si="310"/>
        <v/>
      </c>
    </row>
    <row r="1273" spans="264:269" x14ac:dyDescent="0.2">
      <c r="JD1273">
        <f t="shared" si="305"/>
        <v>0</v>
      </c>
      <c r="JE1273">
        <f t="shared" si="306"/>
        <v>0</v>
      </c>
      <c r="JF1273" t="str">
        <f t="shared" ca="1" si="307"/>
        <v/>
      </c>
      <c r="JG1273" t="str">
        <f t="shared" ca="1" si="308"/>
        <v/>
      </c>
      <c r="JH1273" t="str">
        <f t="shared" ca="1" si="309"/>
        <v/>
      </c>
      <c r="JI1273" t="str">
        <f t="shared" ca="1" si="310"/>
        <v/>
      </c>
    </row>
    <row r="1274" spans="264:269" x14ac:dyDescent="0.2">
      <c r="JD1274">
        <f t="shared" si="305"/>
        <v>0</v>
      </c>
      <c r="JE1274">
        <f t="shared" si="306"/>
        <v>0</v>
      </c>
      <c r="JF1274" t="str">
        <f t="shared" ca="1" si="307"/>
        <v/>
      </c>
      <c r="JG1274" t="str">
        <f t="shared" ca="1" si="308"/>
        <v/>
      </c>
      <c r="JH1274" t="str">
        <f t="shared" ca="1" si="309"/>
        <v/>
      </c>
      <c r="JI1274" t="str">
        <f t="shared" ca="1" si="310"/>
        <v/>
      </c>
    </row>
    <row r="1275" spans="264:269" x14ac:dyDescent="0.2">
      <c r="JD1275">
        <f t="shared" si="305"/>
        <v>0</v>
      </c>
      <c r="JE1275">
        <f t="shared" si="306"/>
        <v>0</v>
      </c>
      <c r="JF1275" t="str">
        <f t="shared" ca="1" si="307"/>
        <v/>
      </c>
      <c r="JG1275" t="str">
        <f t="shared" ca="1" si="308"/>
        <v/>
      </c>
      <c r="JH1275" t="str">
        <f t="shared" ca="1" si="309"/>
        <v/>
      </c>
      <c r="JI1275" t="str">
        <f t="shared" ca="1" si="310"/>
        <v/>
      </c>
    </row>
    <row r="1276" spans="264:269" x14ac:dyDescent="0.2">
      <c r="JD1276">
        <f t="shared" si="305"/>
        <v>0</v>
      </c>
      <c r="JE1276">
        <f t="shared" si="306"/>
        <v>0</v>
      </c>
      <c r="JF1276" t="str">
        <f t="shared" ca="1" si="307"/>
        <v/>
      </c>
      <c r="JG1276" t="str">
        <f t="shared" ca="1" si="308"/>
        <v/>
      </c>
      <c r="JH1276" t="str">
        <f t="shared" ca="1" si="309"/>
        <v/>
      </c>
      <c r="JI1276" t="str">
        <f t="shared" ca="1" si="310"/>
        <v/>
      </c>
    </row>
    <row r="1277" spans="264:269" x14ac:dyDescent="0.2">
      <c r="JD1277">
        <f t="shared" si="305"/>
        <v>0</v>
      </c>
      <c r="JE1277">
        <f t="shared" si="306"/>
        <v>0</v>
      </c>
      <c r="JF1277" t="str">
        <f t="shared" ca="1" si="307"/>
        <v/>
      </c>
      <c r="JG1277" t="str">
        <f t="shared" ca="1" si="308"/>
        <v/>
      </c>
      <c r="JH1277" t="str">
        <f t="shared" ca="1" si="309"/>
        <v/>
      </c>
      <c r="JI1277" t="str">
        <f t="shared" ca="1" si="310"/>
        <v/>
      </c>
    </row>
    <row r="1278" spans="264:269" x14ac:dyDescent="0.2">
      <c r="JD1278">
        <f t="shared" si="305"/>
        <v>0</v>
      </c>
      <c r="JE1278">
        <f t="shared" si="306"/>
        <v>0</v>
      </c>
      <c r="JF1278" t="str">
        <f t="shared" ca="1" si="307"/>
        <v/>
      </c>
      <c r="JG1278" t="str">
        <f t="shared" ca="1" si="308"/>
        <v/>
      </c>
      <c r="JH1278" t="str">
        <f t="shared" ca="1" si="309"/>
        <v/>
      </c>
      <c r="JI1278" t="str">
        <f t="shared" ca="1" si="310"/>
        <v/>
      </c>
    </row>
    <row r="1279" spans="264:269" x14ac:dyDescent="0.2">
      <c r="JD1279">
        <f t="shared" si="305"/>
        <v>0</v>
      </c>
      <c r="JE1279">
        <f t="shared" si="306"/>
        <v>0</v>
      </c>
      <c r="JF1279" t="str">
        <f t="shared" ca="1" si="307"/>
        <v/>
      </c>
      <c r="JG1279" t="str">
        <f t="shared" ca="1" si="308"/>
        <v/>
      </c>
      <c r="JH1279" t="str">
        <f t="shared" ca="1" si="309"/>
        <v/>
      </c>
      <c r="JI1279" t="str">
        <f t="shared" ca="1" si="310"/>
        <v/>
      </c>
    </row>
    <row r="1280" spans="264:269" x14ac:dyDescent="0.2">
      <c r="JD1280">
        <f t="shared" si="305"/>
        <v>0</v>
      </c>
      <c r="JE1280">
        <f t="shared" si="306"/>
        <v>0</v>
      </c>
      <c r="JF1280" t="str">
        <f t="shared" ca="1" si="307"/>
        <v/>
      </c>
      <c r="JG1280" t="str">
        <f t="shared" ca="1" si="308"/>
        <v/>
      </c>
      <c r="JH1280" t="str">
        <f t="shared" ca="1" si="309"/>
        <v/>
      </c>
      <c r="JI1280" t="str">
        <f t="shared" ca="1" si="310"/>
        <v/>
      </c>
    </row>
    <row r="1281" spans="264:269" x14ac:dyDescent="0.2">
      <c r="JD1281">
        <f t="shared" si="305"/>
        <v>0</v>
      </c>
      <c r="JE1281">
        <f t="shared" si="306"/>
        <v>0</v>
      </c>
      <c r="JF1281" t="str">
        <f t="shared" ca="1" si="307"/>
        <v/>
      </c>
      <c r="JG1281" t="str">
        <f t="shared" ca="1" si="308"/>
        <v/>
      </c>
      <c r="JH1281" t="str">
        <f t="shared" ca="1" si="309"/>
        <v/>
      </c>
      <c r="JI1281" t="str">
        <f t="shared" ca="1" si="310"/>
        <v/>
      </c>
    </row>
    <row r="1282" spans="264:269" x14ac:dyDescent="0.2">
      <c r="JD1282">
        <f t="shared" si="305"/>
        <v>0</v>
      </c>
      <c r="JE1282">
        <f t="shared" si="306"/>
        <v>0</v>
      </c>
      <c r="JF1282" t="str">
        <f t="shared" ca="1" si="307"/>
        <v/>
      </c>
      <c r="JG1282" t="str">
        <f t="shared" ca="1" si="308"/>
        <v/>
      </c>
      <c r="JH1282" t="str">
        <f t="shared" ca="1" si="309"/>
        <v/>
      </c>
      <c r="JI1282" t="str">
        <f t="shared" ca="1" si="310"/>
        <v/>
      </c>
    </row>
    <row r="1283" spans="264:269" x14ac:dyDescent="0.2">
      <c r="JD1283">
        <f t="shared" si="305"/>
        <v>0</v>
      </c>
      <c r="JE1283">
        <f t="shared" si="306"/>
        <v>0</v>
      </c>
      <c r="JF1283" t="str">
        <f t="shared" ca="1" si="307"/>
        <v/>
      </c>
      <c r="JG1283" t="str">
        <f t="shared" ca="1" si="308"/>
        <v/>
      </c>
      <c r="JH1283" t="str">
        <f t="shared" ca="1" si="309"/>
        <v/>
      </c>
      <c r="JI1283" t="str">
        <f t="shared" ca="1" si="310"/>
        <v/>
      </c>
    </row>
    <row r="1284" spans="264:269" x14ac:dyDescent="0.2">
      <c r="JD1284">
        <f t="shared" si="305"/>
        <v>0</v>
      </c>
      <c r="JE1284">
        <f t="shared" si="306"/>
        <v>0</v>
      </c>
      <c r="JF1284" t="str">
        <f t="shared" ca="1" si="307"/>
        <v/>
      </c>
      <c r="JG1284" t="str">
        <f t="shared" ca="1" si="308"/>
        <v/>
      </c>
      <c r="JH1284" t="str">
        <f t="shared" ca="1" si="309"/>
        <v/>
      </c>
      <c r="JI1284" t="str">
        <f t="shared" ca="1" si="310"/>
        <v/>
      </c>
    </row>
    <row r="1285" spans="264:269" x14ac:dyDescent="0.2">
      <c r="JD1285">
        <f t="shared" si="305"/>
        <v>0</v>
      </c>
      <c r="JE1285">
        <f t="shared" si="306"/>
        <v>0</v>
      </c>
      <c r="JF1285" t="str">
        <f t="shared" ca="1" si="307"/>
        <v/>
      </c>
      <c r="JG1285" t="str">
        <f t="shared" ca="1" si="308"/>
        <v/>
      </c>
      <c r="JH1285" t="str">
        <f t="shared" ca="1" si="309"/>
        <v/>
      </c>
      <c r="JI1285" t="str">
        <f t="shared" ca="1" si="310"/>
        <v/>
      </c>
    </row>
    <row r="1286" spans="264:269" x14ac:dyDescent="0.2">
      <c r="JD1286">
        <f t="shared" si="305"/>
        <v>0</v>
      </c>
      <c r="JE1286">
        <f t="shared" si="306"/>
        <v>0</v>
      </c>
      <c r="JF1286" t="str">
        <f t="shared" ca="1" si="307"/>
        <v/>
      </c>
      <c r="JG1286" t="str">
        <f t="shared" ca="1" si="308"/>
        <v/>
      </c>
      <c r="JH1286" t="str">
        <f t="shared" ca="1" si="309"/>
        <v/>
      </c>
      <c r="JI1286" t="str">
        <f t="shared" ca="1" si="310"/>
        <v/>
      </c>
    </row>
    <row r="1287" spans="264:269" x14ac:dyDescent="0.2">
      <c r="JD1287">
        <f t="shared" si="305"/>
        <v>0</v>
      </c>
      <c r="JE1287">
        <f t="shared" si="306"/>
        <v>0</v>
      </c>
      <c r="JF1287" t="str">
        <f t="shared" ca="1" si="307"/>
        <v/>
      </c>
      <c r="JG1287" t="str">
        <f t="shared" ca="1" si="308"/>
        <v/>
      </c>
      <c r="JH1287" t="str">
        <f t="shared" ca="1" si="309"/>
        <v/>
      </c>
      <c r="JI1287" t="str">
        <f t="shared" ca="1" si="310"/>
        <v/>
      </c>
    </row>
    <row r="1288" spans="264:269" x14ac:dyDescent="0.2">
      <c r="JD1288">
        <f t="shared" si="305"/>
        <v>0</v>
      </c>
      <c r="JE1288">
        <f t="shared" si="306"/>
        <v>0</v>
      </c>
      <c r="JF1288" t="str">
        <f t="shared" ca="1" si="307"/>
        <v/>
      </c>
      <c r="JG1288" t="str">
        <f t="shared" ca="1" si="308"/>
        <v/>
      </c>
      <c r="JH1288" t="str">
        <f t="shared" ca="1" si="309"/>
        <v/>
      </c>
      <c r="JI1288" t="str">
        <f t="shared" ca="1" si="310"/>
        <v/>
      </c>
    </row>
    <row r="1289" spans="264:269" x14ac:dyDescent="0.2">
      <c r="JD1289">
        <f t="shared" si="305"/>
        <v>0</v>
      </c>
      <c r="JE1289">
        <f t="shared" si="306"/>
        <v>0</v>
      </c>
      <c r="JF1289" t="str">
        <f t="shared" ca="1" si="307"/>
        <v/>
      </c>
      <c r="JG1289" t="str">
        <f t="shared" ca="1" si="308"/>
        <v/>
      </c>
      <c r="JH1289" t="str">
        <f t="shared" ca="1" si="309"/>
        <v/>
      </c>
      <c r="JI1289" t="str">
        <f t="shared" ca="1" si="310"/>
        <v/>
      </c>
    </row>
    <row r="1290" spans="264:269" x14ac:dyDescent="0.2">
      <c r="JD1290">
        <f t="shared" si="305"/>
        <v>0</v>
      </c>
      <c r="JE1290">
        <f t="shared" si="306"/>
        <v>0</v>
      </c>
      <c r="JF1290" t="str">
        <f t="shared" ca="1" si="307"/>
        <v/>
      </c>
      <c r="JG1290" t="str">
        <f t="shared" ca="1" si="308"/>
        <v/>
      </c>
      <c r="JH1290" t="str">
        <f t="shared" ca="1" si="309"/>
        <v/>
      </c>
      <c r="JI1290" t="str">
        <f t="shared" ca="1" si="310"/>
        <v/>
      </c>
    </row>
    <row r="1291" spans="264:269" x14ac:dyDescent="0.2">
      <c r="JD1291">
        <f t="shared" si="305"/>
        <v>0</v>
      </c>
      <c r="JE1291">
        <f t="shared" si="306"/>
        <v>0</v>
      </c>
      <c r="JF1291" t="str">
        <f t="shared" ca="1" si="307"/>
        <v/>
      </c>
      <c r="JG1291" t="str">
        <f t="shared" ca="1" si="308"/>
        <v/>
      </c>
      <c r="JH1291" t="str">
        <f t="shared" ca="1" si="309"/>
        <v/>
      </c>
      <c r="JI1291" t="str">
        <f t="shared" ca="1" si="310"/>
        <v/>
      </c>
    </row>
    <row r="1292" spans="264:269" x14ac:dyDescent="0.2">
      <c r="JD1292">
        <f t="shared" si="305"/>
        <v>0</v>
      </c>
      <c r="JE1292">
        <f t="shared" si="306"/>
        <v>0</v>
      </c>
      <c r="JF1292" t="str">
        <f t="shared" ca="1" si="307"/>
        <v/>
      </c>
      <c r="JG1292" t="str">
        <f t="shared" ca="1" si="308"/>
        <v/>
      </c>
      <c r="JH1292" t="str">
        <f t="shared" ca="1" si="309"/>
        <v/>
      </c>
      <c r="JI1292" t="str">
        <f t="shared" ca="1" si="310"/>
        <v/>
      </c>
    </row>
    <row r="1293" spans="264:269" x14ac:dyDescent="0.2">
      <c r="JD1293">
        <f t="shared" si="305"/>
        <v>0</v>
      </c>
      <c r="JE1293">
        <f t="shared" si="306"/>
        <v>0</v>
      </c>
      <c r="JF1293" t="str">
        <f t="shared" ca="1" si="307"/>
        <v/>
      </c>
      <c r="JG1293" t="str">
        <f t="shared" ca="1" si="308"/>
        <v/>
      </c>
      <c r="JH1293" t="str">
        <f t="shared" ca="1" si="309"/>
        <v/>
      </c>
      <c r="JI1293" t="str">
        <f t="shared" ca="1" si="310"/>
        <v/>
      </c>
    </row>
    <row r="1294" spans="264:269" x14ac:dyDescent="0.2">
      <c r="JD1294">
        <f t="shared" si="305"/>
        <v>0</v>
      </c>
      <c r="JE1294">
        <f t="shared" si="306"/>
        <v>0</v>
      </c>
      <c r="JF1294" t="str">
        <f t="shared" ca="1" si="307"/>
        <v/>
      </c>
      <c r="JG1294" t="str">
        <f t="shared" ca="1" si="308"/>
        <v/>
      </c>
      <c r="JH1294" t="str">
        <f t="shared" ca="1" si="309"/>
        <v/>
      </c>
      <c r="JI1294" t="str">
        <f t="shared" ca="1" si="310"/>
        <v/>
      </c>
    </row>
    <row r="1295" spans="264:269" x14ac:dyDescent="0.2">
      <c r="JD1295">
        <f t="shared" si="305"/>
        <v>0</v>
      </c>
      <c r="JE1295">
        <f t="shared" si="306"/>
        <v>0</v>
      </c>
      <c r="JF1295" t="str">
        <f t="shared" ca="1" si="307"/>
        <v/>
      </c>
      <c r="JG1295" t="str">
        <f t="shared" ca="1" si="308"/>
        <v/>
      </c>
      <c r="JH1295" t="str">
        <f t="shared" ca="1" si="309"/>
        <v/>
      </c>
      <c r="JI1295" t="str">
        <f t="shared" ca="1" si="310"/>
        <v/>
      </c>
    </row>
    <row r="1296" spans="264:269" x14ac:dyDescent="0.2">
      <c r="JD1296">
        <f t="shared" si="305"/>
        <v>0</v>
      </c>
      <c r="JE1296">
        <f t="shared" si="306"/>
        <v>0</v>
      </c>
      <c r="JF1296" t="str">
        <f t="shared" ca="1" si="307"/>
        <v/>
      </c>
      <c r="JG1296" t="str">
        <f t="shared" ca="1" si="308"/>
        <v/>
      </c>
      <c r="JH1296" t="str">
        <f t="shared" ca="1" si="309"/>
        <v/>
      </c>
      <c r="JI1296" t="str">
        <f t="shared" ca="1" si="310"/>
        <v/>
      </c>
    </row>
    <row r="1297" spans="264:269" x14ac:dyDescent="0.2">
      <c r="JD1297">
        <f t="shared" si="305"/>
        <v>0</v>
      </c>
      <c r="JE1297">
        <f t="shared" si="306"/>
        <v>0</v>
      </c>
      <c r="JF1297" t="str">
        <f t="shared" ca="1" si="307"/>
        <v/>
      </c>
      <c r="JG1297" t="str">
        <f t="shared" ca="1" si="308"/>
        <v/>
      </c>
      <c r="JH1297" t="str">
        <f t="shared" ca="1" si="309"/>
        <v/>
      </c>
      <c r="JI1297" t="str">
        <f t="shared" ca="1" si="310"/>
        <v/>
      </c>
    </row>
    <row r="1298" spans="264:269" x14ac:dyDescent="0.2">
      <c r="JD1298">
        <f t="shared" si="305"/>
        <v>0</v>
      </c>
      <c r="JE1298">
        <f t="shared" si="306"/>
        <v>0</v>
      </c>
      <c r="JF1298" t="str">
        <f t="shared" ca="1" si="307"/>
        <v/>
      </c>
      <c r="JG1298" t="str">
        <f t="shared" ca="1" si="308"/>
        <v/>
      </c>
      <c r="JH1298" t="str">
        <f t="shared" ca="1" si="309"/>
        <v/>
      </c>
      <c r="JI1298" t="str">
        <f t="shared" ca="1" si="310"/>
        <v/>
      </c>
    </row>
    <row r="1299" spans="264:269" x14ac:dyDescent="0.2">
      <c r="JD1299">
        <f t="shared" si="305"/>
        <v>0</v>
      </c>
      <c r="JE1299">
        <f t="shared" si="306"/>
        <v>0</v>
      </c>
      <c r="JF1299" t="str">
        <f t="shared" ca="1" si="307"/>
        <v/>
      </c>
      <c r="JG1299" t="str">
        <f t="shared" ca="1" si="308"/>
        <v/>
      </c>
      <c r="JH1299" t="str">
        <f t="shared" ca="1" si="309"/>
        <v/>
      </c>
      <c r="JI1299" t="str">
        <f t="shared" ca="1" si="310"/>
        <v/>
      </c>
    </row>
    <row r="1300" spans="264:269" x14ac:dyDescent="0.2">
      <c r="JD1300">
        <f t="shared" si="305"/>
        <v>0</v>
      </c>
      <c r="JE1300">
        <f t="shared" si="306"/>
        <v>0</v>
      </c>
      <c r="JF1300" t="str">
        <f t="shared" ca="1" si="307"/>
        <v/>
      </c>
      <c r="JG1300" t="str">
        <f t="shared" ca="1" si="308"/>
        <v/>
      </c>
      <c r="JH1300" t="str">
        <f t="shared" ca="1" si="309"/>
        <v/>
      </c>
      <c r="JI1300" t="str">
        <f t="shared" ca="1" si="310"/>
        <v/>
      </c>
    </row>
    <row r="1301" spans="264:269" x14ac:dyDescent="0.2">
      <c r="JD1301">
        <f t="shared" si="305"/>
        <v>0</v>
      </c>
      <c r="JE1301">
        <f t="shared" si="306"/>
        <v>0</v>
      </c>
      <c r="JF1301" t="str">
        <f t="shared" ca="1" si="307"/>
        <v/>
      </c>
      <c r="JG1301" t="str">
        <f t="shared" ca="1" si="308"/>
        <v/>
      </c>
      <c r="JH1301" t="str">
        <f t="shared" ca="1" si="309"/>
        <v/>
      </c>
      <c r="JI1301" t="str">
        <f t="shared" ca="1" si="310"/>
        <v/>
      </c>
    </row>
    <row r="1302" spans="264:269" x14ac:dyDescent="0.2">
      <c r="JD1302">
        <f t="shared" si="305"/>
        <v>0</v>
      </c>
      <c r="JE1302">
        <f t="shared" si="306"/>
        <v>0</v>
      </c>
      <c r="JF1302" t="str">
        <f t="shared" ca="1" si="307"/>
        <v/>
      </c>
      <c r="JG1302" t="str">
        <f t="shared" ca="1" si="308"/>
        <v/>
      </c>
      <c r="JH1302" t="str">
        <f t="shared" ca="1" si="309"/>
        <v/>
      </c>
      <c r="JI1302" t="str">
        <f t="shared" ca="1" si="310"/>
        <v/>
      </c>
    </row>
    <row r="1303" spans="264:269" x14ac:dyDescent="0.2">
      <c r="JD1303">
        <f t="shared" si="305"/>
        <v>0</v>
      </c>
      <c r="JE1303">
        <f t="shared" si="306"/>
        <v>0</v>
      </c>
      <c r="JF1303" t="str">
        <f t="shared" ca="1" si="307"/>
        <v/>
      </c>
      <c r="JG1303" t="str">
        <f t="shared" ca="1" si="308"/>
        <v/>
      </c>
      <c r="JH1303" t="str">
        <f t="shared" ca="1" si="309"/>
        <v/>
      </c>
      <c r="JI1303" t="str">
        <f t="shared" ca="1" si="310"/>
        <v/>
      </c>
    </row>
    <row r="1304" spans="264:269" x14ac:dyDescent="0.2">
      <c r="JD1304">
        <f t="shared" si="305"/>
        <v>0</v>
      </c>
      <c r="JE1304">
        <f t="shared" si="306"/>
        <v>0</v>
      </c>
      <c r="JF1304" t="str">
        <f t="shared" ca="1" si="307"/>
        <v/>
      </c>
      <c r="JG1304" t="str">
        <f t="shared" ca="1" si="308"/>
        <v/>
      </c>
      <c r="JH1304" t="str">
        <f t="shared" ca="1" si="309"/>
        <v/>
      </c>
      <c r="JI1304" t="str">
        <f t="shared" ca="1" si="310"/>
        <v/>
      </c>
    </row>
    <row r="1305" spans="264:269" x14ac:dyDescent="0.2">
      <c r="JD1305">
        <f t="shared" si="305"/>
        <v>0</v>
      </c>
      <c r="JE1305">
        <f t="shared" si="306"/>
        <v>0</v>
      </c>
      <c r="JF1305" t="str">
        <f t="shared" ca="1" si="307"/>
        <v/>
      </c>
      <c r="JG1305" t="str">
        <f t="shared" ca="1" si="308"/>
        <v/>
      </c>
      <c r="JH1305" t="str">
        <f t="shared" ca="1" si="309"/>
        <v/>
      </c>
      <c r="JI1305" t="str">
        <f t="shared" ca="1" si="310"/>
        <v/>
      </c>
    </row>
    <row r="1306" spans="264:269" x14ac:dyDescent="0.2">
      <c r="JD1306">
        <f t="shared" si="305"/>
        <v>0</v>
      </c>
      <c r="JE1306">
        <f t="shared" si="306"/>
        <v>0</v>
      </c>
      <c r="JF1306" t="str">
        <f t="shared" ca="1" si="307"/>
        <v/>
      </c>
      <c r="JG1306" t="str">
        <f t="shared" ca="1" si="308"/>
        <v/>
      </c>
      <c r="JH1306" t="str">
        <f t="shared" ca="1" si="309"/>
        <v/>
      </c>
      <c r="JI1306" t="str">
        <f t="shared" ca="1" si="310"/>
        <v/>
      </c>
    </row>
    <row r="1307" spans="264:269" x14ac:dyDescent="0.2">
      <c r="JD1307">
        <f t="shared" si="305"/>
        <v>0</v>
      </c>
      <c r="JE1307">
        <f t="shared" si="306"/>
        <v>0</v>
      </c>
      <c r="JF1307" t="str">
        <f t="shared" ca="1" si="307"/>
        <v/>
      </c>
      <c r="JG1307" t="str">
        <f t="shared" ca="1" si="308"/>
        <v/>
      </c>
      <c r="JH1307" t="str">
        <f t="shared" ca="1" si="309"/>
        <v/>
      </c>
      <c r="JI1307" t="str">
        <f t="shared" ca="1" si="310"/>
        <v/>
      </c>
    </row>
    <row r="1308" spans="264:269" x14ac:dyDescent="0.2">
      <c r="JD1308">
        <f t="shared" ref="JD1308:JD1371" si="311">IF(JD1307&lt;&gt;0,JD1307-1,0)</f>
        <v>0</v>
      </c>
      <c r="JE1308">
        <f t="shared" ref="JE1308:JE1371" si="312">IF(JD1308&lt;&gt;0,JE1307+1,0)</f>
        <v>0</v>
      </c>
      <c r="JF1308" t="str">
        <f t="shared" ref="JF1308:JF1371" ca="1" si="313">IF(ScenarioType&lt;&gt;"ALL",IF(ISERROR(IF(INDIRECT("SCENARIOMETA!B"&amp;JE1308)=ScenarioType,INDIRECT("SCENARIOMETA!A"&amp;JE1308)," ")),"",IF(INDIRECT("SCENARIOMETA!B"&amp;JE1308)=ScenarioType,INDIRECT("SCENARIOMETA!A"&amp;JE1308)," ")),IF(JD1308&lt;&gt;0,INDIRECT("SCENARIOMETA!A"&amp;JE1308),""))</f>
        <v/>
      </c>
      <c r="JG1308" t="str">
        <f t="shared" ref="JG1308:JG1371" ca="1" si="314">IF(ScenarioType&lt;&gt;"ALL",IF(ISERROR(IF(INDIRECT("SCENARIOMETA!B"&amp;JE1308)=ScenarioType,INDIRECT("SCENARIOMETA!B"&amp;JE1308)," ")),"",IF(INDIRECT("SCENARIOMETA!B"&amp;JE1308)=ScenarioType,INDIRECT("SCENARIOMETA!B"&amp;JE1308)," ")),IF(JD1308&lt;&gt;0,INDIRECT("SCENARIOMETA!B"&amp;JE1308),""))</f>
        <v/>
      </c>
      <c r="JH1308" t="str">
        <f t="shared" ref="JH1308:JH1371" ca="1" si="315">IF(ScenarioType&lt;&gt;"ALL",IF(ISERROR(IF(INDIRECT("SCENARIOMETA!B"&amp;JE1308)=ScenarioType,INDIRECT("SCENARIOMETA!H"&amp;JE1308)," ")),"",IF(INDIRECT("SCENARIOMETA!B"&amp;JE1308)=ScenarioType,INDIRECT("SCENARIOMETA!H"&amp;JE1308)," ")+14),IF(JD1308&lt;&gt;0,INDIRECT("SCENARIOMETA!H"&amp;JE1308)+14,""))</f>
        <v/>
      </c>
      <c r="JI1308" t="str">
        <f t="shared" ref="JI1308:JI1371" ca="1" si="316">IF(ScenarioType&lt;&gt;"ALL",IF(ISERROR(IF(INDIRECT("SCENARIOMETA!B"&amp;JE1308)=ScenarioType,INDIRECT("SCENARIOMETA!E"&amp;JE1308)," ")),"",IF(INDIRECT("SCENARIOMETA!B"&amp;JE1308)=ScenarioType,INDIRECT("SCENARIOMETA!E"&amp;JE1308)," ")+14),IF(JD1308&lt;&gt;0,INDIRECT("SCENARIOMETA!E"&amp;JE1308)+14,""))</f>
        <v/>
      </c>
    </row>
    <row r="1309" spans="264:269" x14ac:dyDescent="0.2">
      <c r="JD1309">
        <f t="shared" si="311"/>
        <v>0</v>
      </c>
      <c r="JE1309">
        <f t="shared" si="312"/>
        <v>0</v>
      </c>
      <c r="JF1309" t="str">
        <f t="shared" ca="1" si="313"/>
        <v/>
      </c>
      <c r="JG1309" t="str">
        <f t="shared" ca="1" si="314"/>
        <v/>
      </c>
      <c r="JH1309" t="str">
        <f t="shared" ca="1" si="315"/>
        <v/>
      </c>
      <c r="JI1309" t="str">
        <f t="shared" ca="1" si="316"/>
        <v/>
      </c>
    </row>
    <row r="1310" spans="264:269" x14ac:dyDescent="0.2">
      <c r="JD1310">
        <f t="shared" si="311"/>
        <v>0</v>
      </c>
      <c r="JE1310">
        <f t="shared" si="312"/>
        <v>0</v>
      </c>
      <c r="JF1310" t="str">
        <f t="shared" ca="1" si="313"/>
        <v/>
      </c>
      <c r="JG1310" t="str">
        <f t="shared" ca="1" si="314"/>
        <v/>
      </c>
      <c r="JH1310" t="str">
        <f t="shared" ca="1" si="315"/>
        <v/>
      </c>
      <c r="JI1310" t="str">
        <f t="shared" ca="1" si="316"/>
        <v/>
      </c>
    </row>
    <row r="1311" spans="264:269" x14ac:dyDescent="0.2">
      <c r="JD1311">
        <f t="shared" si="311"/>
        <v>0</v>
      </c>
      <c r="JE1311">
        <f t="shared" si="312"/>
        <v>0</v>
      </c>
      <c r="JF1311" t="str">
        <f t="shared" ca="1" si="313"/>
        <v/>
      </c>
      <c r="JG1311" t="str">
        <f t="shared" ca="1" si="314"/>
        <v/>
      </c>
      <c r="JH1311" t="str">
        <f t="shared" ca="1" si="315"/>
        <v/>
      </c>
      <c r="JI1311" t="str">
        <f t="shared" ca="1" si="316"/>
        <v/>
      </c>
    </row>
    <row r="1312" spans="264:269" x14ac:dyDescent="0.2">
      <c r="JD1312">
        <f t="shared" si="311"/>
        <v>0</v>
      </c>
      <c r="JE1312">
        <f t="shared" si="312"/>
        <v>0</v>
      </c>
      <c r="JF1312" t="str">
        <f t="shared" ca="1" si="313"/>
        <v/>
      </c>
      <c r="JG1312" t="str">
        <f t="shared" ca="1" si="314"/>
        <v/>
      </c>
      <c r="JH1312" t="str">
        <f t="shared" ca="1" si="315"/>
        <v/>
      </c>
      <c r="JI1312" t="str">
        <f t="shared" ca="1" si="316"/>
        <v/>
      </c>
    </row>
    <row r="1313" spans="264:269" x14ac:dyDescent="0.2">
      <c r="JD1313">
        <f t="shared" si="311"/>
        <v>0</v>
      </c>
      <c r="JE1313">
        <f t="shared" si="312"/>
        <v>0</v>
      </c>
      <c r="JF1313" t="str">
        <f t="shared" ca="1" si="313"/>
        <v/>
      </c>
      <c r="JG1313" t="str">
        <f t="shared" ca="1" si="314"/>
        <v/>
      </c>
      <c r="JH1313" t="str">
        <f t="shared" ca="1" si="315"/>
        <v/>
      </c>
      <c r="JI1313" t="str">
        <f t="shared" ca="1" si="316"/>
        <v/>
      </c>
    </row>
    <row r="1314" spans="264:269" x14ac:dyDescent="0.2">
      <c r="JD1314">
        <f t="shared" si="311"/>
        <v>0</v>
      </c>
      <c r="JE1314">
        <f t="shared" si="312"/>
        <v>0</v>
      </c>
      <c r="JF1314" t="str">
        <f t="shared" ca="1" si="313"/>
        <v/>
      </c>
      <c r="JG1314" t="str">
        <f t="shared" ca="1" si="314"/>
        <v/>
      </c>
      <c r="JH1314" t="str">
        <f t="shared" ca="1" si="315"/>
        <v/>
      </c>
      <c r="JI1314" t="str">
        <f t="shared" ca="1" si="316"/>
        <v/>
      </c>
    </row>
    <row r="1315" spans="264:269" x14ac:dyDescent="0.2">
      <c r="JD1315">
        <f t="shared" si="311"/>
        <v>0</v>
      </c>
      <c r="JE1315">
        <f t="shared" si="312"/>
        <v>0</v>
      </c>
      <c r="JF1315" t="str">
        <f t="shared" ca="1" si="313"/>
        <v/>
      </c>
      <c r="JG1315" t="str">
        <f t="shared" ca="1" si="314"/>
        <v/>
      </c>
      <c r="JH1315" t="str">
        <f t="shared" ca="1" si="315"/>
        <v/>
      </c>
      <c r="JI1315" t="str">
        <f t="shared" ca="1" si="316"/>
        <v/>
      </c>
    </row>
    <row r="1316" spans="264:269" x14ac:dyDescent="0.2">
      <c r="JD1316">
        <f t="shared" si="311"/>
        <v>0</v>
      </c>
      <c r="JE1316">
        <f t="shared" si="312"/>
        <v>0</v>
      </c>
      <c r="JF1316" t="str">
        <f t="shared" ca="1" si="313"/>
        <v/>
      </c>
      <c r="JG1316" t="str">
        <f t="shared" ca="1" si="314"/>
        <v/>
      </c>
      <c r="JH1316" t="str">
        <f t="shared" ca="1" si="315"/>
        <v/>
      </c>
      <c r="JI1316" t="str">
        <f t="shared" ca="1" si="316"/>
        <v/>
      </c>
    </row>
    <row r="1317" spans="264:269" x14ac:dyDescent="0.2">
      <c r="JD1317">
        <f t="shared" si="311"/>
        <v>0</v>
      </c>
      <c r="JE1317">
        <f t="shared" si="312"/>
        <v>0</v>
      </c>
      <c r="JF1317" t="str">
        <f t="shared" ca="1" si="313"/>
        <v/>
      </c>
      <c r="JG1317" t="str">
        <f t="shared" ca="1" si="314"/>
        <v/>
      </c>
      <c r="JH1317" t="str">
        <f t="shared" ca="1" si="315"/>
        <v/>
      </c>
      <c r="JI1317" t="str">
        <f t="shared" ca="1" si="316"/>
        <v/>
      </c>
    </row>
    <row r="1318" spans="264:269" x14ac:dyDescent="0.2">
      <c r="JD1318">
        <f t="shared" si="311"/>
        <v>0</v>
      </c>
      <c r="JE1318">
        <f t="shared" si="312"/>
        <v>0</v>
      </c>
      <c r="JF1318" t="str">
        <f t="shared" ca="1" si="313"/>
        <v/>
      </c>
      <c r="JG1318" t="str">
        <f t="shared" ca="1" si="314"/>
        <v/>
      </c>
      <c r="JH1318" t="str">
        <f t="shared" ca="1" si="315"/>
        <v/>
      </c>
      <c r="JI1318" t="str">
        <f t="shared" ca="1" si="316"/>
        <v/>
      </c>
    </row>
    <row r="1319" spans="264:269" x14ac:dyDescent="0.2">
      <c r="JD1319">
        <f t="shared" si="311"/>
        <v>0</v>
      </c>
      <c r="JE1319">
        <f t="shared" si="312"/>
        <v>0</v>
      </c>
      <c r="JF1319" t="str">
        <f t="shared" ca="1" si="313"/>
        <v/>
      </c>
      <c r="JG1319" t="str">
        <f t="shared" ca="1" si="314"/>
        <v/>
      </c>
      <c r="JH1319" t="str">
        <f t="shared" ca="1" si="315"/>
        <v/>
      </c>
      <c r="JI1319" t="str">
        <f t="shared" ca="1" si="316"/>
        <v/>
      </c>
    </row>
    <row r="1320" spans="264:269" x14ac:dyDescent="0.2">
      <c r="JD1320">
        <f t="shared" si="311"/>
        <v>0</v>
      </c>
      <c r="JE1320">
        <f t="shared" si="312"/>
        <v>0</v>
      </c>
      <c r="JF1320" t="str">
        <f t="shared" ca="1" si="313"/>
        <v/>
      </c>
      <c r="JG1320" t="str">
        <f t="shared" ca="1" si="314"/>
        <v/>
      </c>
      <c r="JH1320" t="str">
        <f t="shared" ca="1" si="315"/>
        <v/>
      </c>
      <c r="JI1320" t="str">
        <f t="shared" ca="1" si="316"/>
        <v/>
      </c>
    </row>
    <row r="1321" spans="264:269" x14ac:dyDescent="0.2">
      <c r="JD1321">
        <f t="shared" si="311"/>
        <v>0</v>
      </c>
      <c r="JE1321">
        <f t="shared" si="312"/>
        <v>0</v>
      </c>
      <c r="JF1321" t="str">
        <f t="shared" ca="1" si="313"/>
        <v/>
      </c>
      <c r="JG1321" t="str">
        <f t="shared" ca="1" si="314"/>
        <v/>
      </c>
      <c r="JH1321" t="str">
        <f t="shared" ca="1" si="315"/>
        <v/>
      </c>
      <c r="JI1321" t="str">
        <f t="shared" ca="1" si="316"/>
        <v/>
      </c>
    </row>
    <row r="1322" spans="264:269" x14ac:dyDescent="0.2">
      <c r="JD1322">
        <f t="shared" si="311"/>
        <v>0</v>
      </c>
      <c r="JE1322">
        <f t="shared" si="312"/>
        <v>0</v>
      </c>
      <c r="JF1322" t="str">
        <f t="shared" ca="1" si="313"/>
        <v/>
      </c>
      <c r="JG1322" t="str">
        <f t="shared" ca="1" si="314"/>
        <v/>
      </c>
      <c r="JH1322" t="str">
        <f t="shared" ca="1" si="315"/>
        <v/>
      </c>
      <c r="JI1322" t="str">
        <f t="shared" ca="1" si="316"/>
        <v/>
      </c>
    </row>
    <row r="1323" spans="264:269" x14ac:dyDescent="0.2">
      <c r="JD1323">
        <f t="shared" si="311"/>
        <v>0</v>
      </c>
      <c r="JE1323">
        <f t="shared" si="312"/>
        <v>0</v>
      </c>
      <c r="JF1323" t="str">
        <f t="shared" ca="1" si="313"/>
        <v/>
      </c>
      <c r="JG1323" t="str">
        <f t="shared" ca="1" si="314"/>
        <v/>
      </c>
      <c r="JH1323" t="str">
        <f t="shared" ca="1" si="315"/>
        <v/>
      </c>
      <c r="JI1323" t="str">
        <f t="shared" ca="1" si="316"/>
        <v/>
      </c>
    </row>
    <row r="1324" spans="264:269" x14ac:dyDescent="0.2">
      <c r="JD1324">
        <f t="shared" si="311"/>
        <v>0</v>
      </c>
      <c r="JE1324">
        <f t="shared" si="312"/>
        <v>0</v>
      </c>
      <c r="JF1324" t="str">
        <f t="shared" ca="1" si="313"/>
        <v/>
      </c>
      <c r="JG1324" t="str">
        <f t="shared" ca="1" si="314"/>
        <v/>
      </c>
      <c r="JH1324" t="str">
        <f t="shared" ca="1" si="315"/>
        <v/>
      </c>
      <c r="JI1324" t="str">
        <f t="shared" ca="1" si="316"/>
        <v/>
      </c>
    </row>
    <row r="1325" spans="264:269" x14ac:dyDescent="0.2">
      <c r="JD1325">
        <f t="shared" si="311"/>
        <v>0</v>
      </c>
      <c r="JE1325">
        <f t="shared" si="312"/>
        <v>0</v>
      </c>
      <c r="JF1325" t="str">
        <f t="shared" ca="1" si="313"/>
        <v/>
      </c>
      <c r="JG1325" t="str">
        <f t="shared" ca="1" si="314"/>
        <v/>
      </c>
      <c r="JH1325" t="str">
        <f t="shared" ca="1" si="315"/>
        <v/>
      </c>
      <c r="JI1325" t="str">
        <f t="shared" ca="1" si="316"/>
        <v/>
      </c>
    </row>
    <row r="1326" spans="264:269" x14ac:dyDescent="0.2">
      <c r="JD1326">
        <f t="shared" si="311"/>
        <v>0</v>
      </c>
      <c r="JE1326">
        <f t="shared" si="312"/>
        <v>0</v>
      </c>
      <c r="JF1326" t="str">
        <f t="shared" ca="1" si="313"/>
        <v/>
      </c>
      <c r="JG1326" t="str">
        <f t="shared" ca="1" si="314"/>
        <v/>
      </c>
      <c r="JH1326" t="str">
        <f t="shared" ca="1" si="315"/>
        <v/>
      </c>
      <c r="JI1326" t="str">
        <f t="shared" ca="1" si="316"/>
        <v/>
      </c>
    </row>
    <row r="1327" spans="264:269" x14ac:dyDescent="0.2">
      <c r="JD1327">
        <f t="shared" si="311"/>
        <v>0</v>
      </c>
      <c r="JE1327">
        <f t="shared" si="312"/>
        <v>0</v>
      </c>
      <c r="JF1327" t="str">
        <f t="shared" ca="1" si="313"/>
        <v/>
      </c>
      <c r="JG1327" t="str">
        <f t="shared" ca="1" si="314"/>
        <v/>
      </c>
      <c r="JH1327" t="str">
        <f t="shared" ca="1" si="315"/>
        <v/>
      </c>
      <c r="JI1327" t="str">
        <f t="shared" ca="1" si="316"/>
        <v/>
      </c>
    </row>
    <row r="1328" spans="264:269" x14ac:dyDescent="0.2">
      <c r="JD1328">
        <f t="shared" si="311"/>
        <v>0</v>
      </c>
      <c r="JE1328">
        <f t="shared" si="312"/>
        <v>0</v>
      </c>
      <c r="JF1328" t="str">
        <f t="shared" ca="1" si="313"/>
        <v/>
      </c>
      <c r="JG1328" t="str">
        <f t="shared" ca="1" si="314"/>
        <v/>
      </c>
      <c r="JH1328" t="str">
        <f t="shared" ca="1" si="315"/>
        <v/>
      </c>
      <c r="JI1328" t="str">
        <f t="shared" ca="1" si="316"/>
        <v/>
      </c>
    </row>
    <row r="1329" spans="264:269" x14ac:dyDescent="0.2">
      <c r="JD1329">
        <f t="shared" si="311"/>
        <v>0</v>
      </c>
      <c r="JE1329">
        <f t="shared" si="312"/>
        <v>0</v>
      </c>
      <c r="JF1329" t="str">
        <f t="shared" ca="1" si="313"/>
        <v/>
      </c>
      <c r="JG1329" t="str">
        <f t="shared" ca="1" si="314"/>
        <v/>
      </c>
      <c r="JH1329" t="str">
        <f t="shared" ca="1" si="315"/>
        <v/>
      </c>
      <c r="JI1329" t="str">
        <f t="shared" ca="1" si="316"/>
        <v/>
      </c>
    </row>
    <row r="1330" spans="264:269" x14ac:dyDescent="0.2">
      <c r="JD1330">
        <f t="shared" si="311"/>
        <v>0</v>
      </c>
      <c r="JE1330">
        <f t="shared" si="312"/>
        <v>0</v>
      </c>
      <c r="JF1330" t="str">
        <f t="shared" ca="1" si="313"/>
        <v/>
      </c>
      <c r="JG1330" t="str">
        <f t="shared" ca="1" si="314"/>
        <v/>
      </c>
      <c r="JH1330" t="str">
        <f t="shared" ca="1" si="315"/>
        <v/>
      </c>
      <c r="JI1330" t="str">
        <f t="shared" ca="1" si="316"/>
        <v/>
      </c>
    </row>
    <row r="1331" spans="264:269" x14ac:dyDescent="0.2">
      <c r="JD1331">
        <f t="shared" si="311"/>
        <v>0</v>
      </c>
      <c r="JE1331">
        <f t="shared" si="312"/>
        <v>0</v>
      </c>
      <c r="JF1331" t="str">
        <f t="shared" ca="1" si="313"/>
        <v/>
      </c>
      <c r="JG1331" t="str">
        <f t="shared" ca="1" si="314"/>
        <v/>
      </c>
      <c r="JH1331" t="str">
        <f t="shared" ca="1" si="315"/>
        <v/>
      </c>
      <c r="JI1331" t="str">
        <f t="shared" ca="1" si="316"/>
        <v/>
      </c>
    </row>
    <row r="1332" spans="264:269" x14ac:dyDescent="0.2">
      <c r="JD1332">
        <f t="shared" si="311"/>
        <v>0</v>
      </c>
      <c r="JE1332">
        <f t="shared" si="312"/>
        <v>0</v>
      </c>
      <c r="JF1332" t="str">
        <f t="shared" ca="1" si="313"/>
        <v/>
      </c>
      <c r="JG1332" t="str">
        <f t="shared" ca="1" si="314"/>
        <v/>
      </c>
      <c r="JH1332" t="str">
        <f t="shared" ca="1" si="315"/>
        <v/>
      </c>
      <c r="JI1332" t="str">
        <f t="shared" ca="1" si="316"/>
        <v/>
      </c>
    </row>
    <row r="1333" spans="264:269" x14ac:dyDescent="0.2">
      <c r="JD1333">
        <f t="shared" si="311"/>
        <v>0</v>
      </c>
      <c r="JE1333">
        <f t="shared" si="312"/>
        <v>0</v>
      </c>
      <c r="JF1333" t="str">
        <f t="shared" ca="1" si="313"/>
        <v/>
      </c>
      <c r="JG1333" t="str">
        <f t="shared" ca="1" si="314"/>
        <v/>
      </c>
      <c r="JH1333" t="str">
        <f t="shared" ca="1" si="315"/>
        <v/>
      </c>
      <c r="JI1333" t="str">
        <f t="shared" ca="1" si="316"/>
        <v/>
      </c>
    </row>
    <row r="1334" spans="264:269" x14ac:dyDescent="0.2">
      <c r="JD1334">
        <f t="shared" si="311"/>
        <v>0</v>
      </c>
      <c r="JE1334">
        <f t="shared" si="312"/>
        <v>0</v>
      </c>
      <c r="JF1334" t="str">
        <f t="shared" ca="1" si="313"/>
        <v/>
      </c>
      <c r="JG1334" t="str">
        <f t="shared" ca="1" si="314"/>
        <v/>
      </c>
      <c r="JH1334" t="str">
        <f t="shared" ca="1" si="315"/>
        <v/>
      </c>
      <c r="JI1334" t="str">
        <f t="shared" ca="1" si="316"/>
        <v/>
      </c>
    </row>
    <row r="1335" spans="264:269" x14ac:dyDescent="0.2">
      <c r="JD1335">
        <f t="shared" si="311"/>
        <v>0</v>
      </c>
      <c r="JE1335">
        <f t="shared" si="312"/>
        <v>0</v>
      </c>
      <c r="JF1335" t="str">
        <f t="shared" ca="1" si="313"/>
        <v/>
      </c>
      <c r="JG1335" t="str">
        <f t="shared" ca="1" si="314"/>
        <v/>
      </c>
      <c r="JH1335" t="str">
        <f t="shared" ca="1" si="315"/>
        <v/>
      </c>
      <c r="JI1335" t="str">
        <f t="shared" ca="1" si="316"/>
        <v/>
      </c>
    </row>
    <row r="1336" spans="264:269" x14ac:dyDescent="0.2">
      <c r="JD1336">
        <f t="shared" si="311"/>
        <v>0</v>
      </c>
      <c r="JE1336">
        <f t="shared" si="312"/>
        <v>0</v>
      </c>
      <c r="JF1336" t="str">
        <f t="shared" ca="1" si="313"/>
        <v/>
      </c>
      <c r="JG1336" t="str">
        <f t="shared" ca="1" si="314"/>
        <v/>
      </c>
      <c r="JH1336" t="str">
        <f t="shared" ca="1" si="315"/>
        <v/>
      </c>
      <c r="JI1336" t="str">
        <f t="shared" ca="1" si="316"/>
        <v/>
      </c>
    </row>
    <row r="1337" spans="264:269" x14ac:dyDescent="0.2">
      <c r="JD1337">
        <f t="shared" si="311"/>
        <v>0</v>
      </c>
      <c r="JE1337">
        <f t="shared" si="312"/>
        <v>0</v>
      </c>
      <c r="JF1337" t="str">
        <f t="shared" ca="1" si="313"/>
        <v/>
      </c>
      <c r="JG1337" t="str">
        <f t="shared" ca="1" si="314"/>
        <v/>
      </c>
      <c r="JH1337" t="str">
        <f t="shared" ca="1" si="315"/>
        <v/>
      </c>
      <c r="JI1337" t="str">
        <f t="shared" ca="1" si="316"/>
        <v/>
      </c>
    </row>
    <row r="1338" spans="264:269" x14ac:dyDescent="0.2">
      <c r="JD1338">
        <f t="shared" si="311"/>
        <v>0</v>
      </c>
      <c r="JE1338">
        <f t="shared" si="312"/>
        <v>0</v>
      </c>
      <c r="JF1338" t="str">
        <f t="shared" ca="1" si="313"/>
        <v/>
      </c>
      <c r="JG1338" t="str">
        <f t="shared" ca="1" si="314"/>
        <v/>
      </c>
      <c r="JH1338" t="str">
        <f t="shared" ca="1" si="315"/>
        <v/>
      </c>
      <c r="JI1338" t="str">
        <f t="shared" ca="1" si="316"/>
        <v/>
      </c>
    </row>
    <row r="1339" spans="264:269" x14ac:dyDescent="0.2">
      <c r="JD1339">
        <f t="shared" si="311"/>
        <v>0</v>
      </c>
      <c r="JE1339">
        <f t="shared" si="312"/>
        <v>0</v>
      </c>
      <c r="JF1339" t="str">
        <f t="shared" ca="1" si="313"/>
        <v/>
      </c>
      <c r="JG1339" t="str">
        <f t="shared" ca="1" si="314"/>
        <v/>
      </c>
      <c r="JH1339" t="str">
        <f t="shared" ca="1" si="315"/>
        <v/>
      </c>
      <c r="JI1339" t="str">
        <f t="shared" ca="1" si="316"/>
        <v/>
      </c>
    </row>
    <row r="1340" spans="264:269" x14ac:dyDescent="0.2">
      <c r="JD1340">
        <f t="shared" si="311"/>
        <v>0</v>
      </c>
      <c r="JE1340">
        <f t="shared" si="312"/>
        <v>0</v>
      </c>
      <c r="JF1340" t="str">
        <f t="shared" ca="1" si="313"/>
        <v/>
      </c>
      <c r="JG1340" t="str">
        <f t="shared" ca="1" si="314"/>
        <v/>
      </c>
      <c r="JH1340" t="str">
        <f t="shared" ca="1" si="315"/>
        <v/>
      </c>
      <c r="JI1340" t="str">
        <f t="shared" ca="1" si="316"/>
        <v/>
      </c>
    </row>
    <row r="1341" spans="264:269" x14ac:dyDescent="0.2">
      <c r="JD1341">
        <f t="shared" si="311"/>
        <v>0</v>
      </c>
      <c r="JE1341">
        <f t="shared" si="312"/>
        <v>0</v>
      </c>
      <c r="JF1341" t="str">
        <f t="shared" ca="1" si="313"/>
        <v/>
      </c>
      <c r="JG1341" t="str">
        <f t="shared" ca="1" si="314"/>
        <v/>
      </c>
      <c r="JH1341" t="str">
        <f t="shared" ca="1" si="315"/>
        <v/>
      </c>
      <c r="JI1341" t="str">
        <f t="shared" ca="1" si="316"/>
        <v/>
      </c>
    </row>
    <row r="1342" spans="264:269" x14ac:dyDescent="0.2">
      <c r="JD1342">
        <f t="shared" si="311"/>
        <v>0</v>
      </c>
      <c r="JE1342">
        <f t="shared" si="312"/>
        <v>0</v>
      </c>
      <c r="JF1342" t="str">
        <f t="shared" ca="1" si="313"/>
        <v/>
      </c>
      <c r="JG1342" t="str">
        <f t="shared" ca="1" si="314"/>
        <v/>
      </c>
      <c r="JH1342" t="str">
        <f t="shared" ca="1" si="315"/>
        <v/>
      </c>
      <c r="JI1342" t="str">
        <f t="shared" ca="1" si="316"/>
        <v/>
      </c>
    </row>
    <row r="1343" spans="264:269" x14ac:dyDescent="0.2">
      <c r="JD1343">
        <f t="shared" si="311"/>
        <v>0</v>
      </c>
      <c r="JE1343">
        <f t="shared" si="312"/>
        <v>0</v>
      </c>
      <c r="JF1343" t="str">
        <f t="shared" ca="1" si="313"/>
        <v/>
      </c>
      <c r="JG1343" t="str">
        <f t="shared" ca="1" si="314"/>
        <v/>
      </c>
      <c r="JH1343" t="str">
        <f t="shared" ca="1" si="315"/>
        <v/>
      </c>
      <c r="JI1343" t="str">
        <f t="shared" ca="1" si="316"/>
        <v/>
      </c>
    </row>
    <row r="1344" spans="264:269" x14ac:dyDescent="0.2">
      <c r="JD1344">
        <f t="shared" si="311"/>
        <v>0</v>
      </c>
      <c r="JE1344">
        <f t="shared" si="312"/>
        <v>0</v>
      </c>
      <c r="JF1344" t="str">
        <f t="shared" ca="1" si="313"/>
        <v/>
      </c>
      <c r="JG1344" t="str">
        <f t="shared" ca="1" si="314"/>
        <v/>
      </c>
      <c r="JH1344" t="str">
        <f t="shared" ca="1" si="315"/>
        <v/>
      </c>
      <c r="JI1344" t="str">
        <f t="shared" ca="1" si="316"/>
        <v/>
      </c>
    </row>
    <row r="1345" spans="264:269" x14ac:dyDescent="0.2">
      <c r="JD1345">
        <f t="shared" si="311"/>
        <v>0</v>
      </c>
      <c r="JE1345">
        <f t="shared" si="312"/>
        <v>0</v>
      </c>
      <c r="JF1345" t="str">
        <f t="shared" ca="1" si="313"/>
        <v/>
      </c>
      <c r="JG1345" t="str">
        <f t="shared" ca="1" si="314"/>
        <v/>
      </c>
      <c r="JH1345" t="str">
        <f t="shared" ca="1" si="315"/>
        <v/>
      </c>
      <c r="JI1345" t="str">
        <f t="shared" ca="1" si="316"/>
        <v/>
      </c>
    </row>
    <row r="1346" spans="264:269" x14ac:dyDescent="0.2">
      <c r="JD1346">
        <f t="shared" si="311"/>
        <v>0</v>
      </c>
      <c r="JE1346">
        <f t="shared" si="312"/>
        <v>0</v>
      </c>
      <c r="JF1346" t="str">
        <f t="shared" ca="1" si="313"/>
        <v/>
      </c>
      <c r="JG1346" t="str">
        <f t="shared" ca="1" si="314"/>
        <v/>
      </c>
      <c r="JH1346" t="str">
        <f t="shared" ca="1" si="315"/>
        <v/>
      </c>
      <c r="JI1346" t="str">
        <f t="shared" ca="1" si="316"/>
        <v/>
      </c>
    </row>
    <row r="1347" spans="264:269" x14ac:dyDescent="0.2">
      <c r="JD1347">
        <f t="shared" si="311"/>
        <v>0</v>
      </c>
      <c r="JE1347">
        <f t="shared" si="312"/>
        <v>0</v>
      </c>
      <c r="JF1347" t="str">
        <f t="shared" ca="1" si="313"/>
        <v/>
      </c>
      <c r="JG1347" t="str">
        <f t="shared" ca="1" si="314"/>
        <v/>
      </c>
      <c r="JH1347" t="str">
        <f t="shared" ca="1" si="315"/>
        <v/>
      </c>
      <c r="JI1347" t="str">
        <f t="shared" ca="1" si="316"/>
        <v/>
      </c>
    </row>
    <row r="1348" spans="264:269" x14ac:dyDescent="0.2">
      <c r="JD1348">
        <f t="shared" si="311"/>
        <v>0</v>
      </c>
      <c r="JE1348">
        <f t="shared" si="312"/>
        <v>0</v>
      </c>
      <c r="JF1348" t="str">
        <f t="shared" ca="1" si="313"/>
        <v/>
      </c>
      <c r="JG1348" t="str">
        <f t="shared" ca="1" si="314"/>
        <v/>
      </c>
      <c r="JH1348" t="str">
        <f t="shared" ca="1" si="315"/>
        <v/>
      </c>
      <c r="JI1348" t="str">
        <f t="shared" ca="1" si="316"/>
        <v/>
      </c>
    </row>
    <row r="1349" spans="264:269" x14ac:dyDescent="0.2">
      <c r="JD1349">
        <f t="shared" si="311"/>
        <v>0</v>
      </c>
      <c r="JE1349">
        <f t="shared" si="312"/>
        <v>0</v>
      </c>
      <c r="JF1349" t="str">
        <f t="shared" ca="1" si="313"/>
        <v/>
      </c>
      <c r="JG1349" t="str">
        <f t="shared" ca="1" si="314"/>
        <v/>
      </c>
      <c r="JH1349" t="str">
        <f t="shared" ca="1" si="315"/>
        <v/>
      </c>
      <c r="JI1349" t="str">
        <f t="shared" ca="1" si="316"/>
        <v/>
      </c>
    </row>
    <row r="1350" spans="264:269" x14ac:dyDescent="0.2">
      <c r="JD1350">
        <f t="shared" si="311"/>
        <v>0</v>
      </c>
      <c r="JE1350">
        <f t="shared" si="312"/>
        <v>0</v>
      </c>
      <c r="JF1350" t="str">
        <f t="shared" ca="1" si="313"/>
        <v/>
      </c>
      <c r="JG1350" t="str">
        <f t="shared" ca="1" si="314"/>
        <v/>
      </c>
      <c r="JH1350" t="str">
        <f t="shared" ca="1" si="315"/>
        <v/>
      </c>
      <c r="JI1350" t="str">
        <f t="shared" ca="1" si="316"/>
        <v/>
      </c>
    </row>
    <row r="1351" spans="264:269" x14ac:dyDescent="0.2">
      <c r="JD1351">
        <f t="shared" si="311"/>
        <v>0</v>
      </c>
      <c r="JE1351">
        <f t="shared" si="312"/>
        <v>0</v>
      </c>
      <c r="JF1351" t="str">
        <f t="shared" ca="1" si="313"/>
        <v/>
      </c>
      <c r="JG1351" t="str">
        <f t="shared" ca="1" si="314"/>
        <v/>
      </c>
      <c r="JH1351" t="str">
        <f t="shared" ca="1" si="315"/>
        <v/>
      </c>
      <c r="JI1351" t="str">
        <f t="shared" ca="1" si="316"/>
        <v/>
      </c>
    </row>
    <row r="1352" spans="264:269" x14ac:dyDescent="0.2">
      <c r="JD1352">
        <f t="shared" si="311"/>
        <v>0</v>
      </c>
      <c r="JE1352">
        <f t="shared" si="312"/>
        <v>0</v>
      </c>
      <c r="JF1352" t="str">
        <f t="shared" ca="1" si="313"/>
        <v/>
      </c>
      <c r="JG1352" t="str">
        <f t="shared" ca="1" si="314"/>
        <v/>
      </c>
      <c r="JH1352" t="str">
        <f t="shared" ca="1" si="315"/>
        <v/>
      </c>
      <c r="JI1352" t="str">
        <f t="shared" ca="1" si="316"/>
        <v/>
      </c>
    </row>
    <row r="1353" spans="264:269" x14ac:dyDescent="0.2">
      <c r="JD1353">
        <f t="shared" si="311"/>
        <v>0</v>
      </c>
      <c r="JE1353">
        <f t="shared" si="312"/>
        <v>0</v>
      </c>
      <c r="JF1353" t="str">
        <f t="shared" ca="1" si="313"/>
        <v/>
      </c>
      <c r="JG1353" t="str">
        <f t="shared" ca="1" si="314"/>
        <v/>
      </c>
      <c r="JH1353" t="str">
        <f t="shared" ca="1" si="315"/>
        <v/>
      </c>
      <c r="JI1353" t="str">
        <f t="shared" ca="1" si="316"/>
        <v/>
      </c>
    </row>
    <row r="1354" spans="264:269" x14ac:dyDescent="0.2">
      <c r="JD1354">
        <f t="shared" si="311"/>
        <v>0</v>
      </c>
      <c r="JE1354">
        <f t="shared" si="312"/>
        <v>0</v>
      </c>
      <c r="JF1354" t="str">
        <f t="shared" ca="1" si="313"/>
        <v/>
      </c>
      <c r="JG1354" t="str">
        <f t="shared" ca="1" si="314"/>
        <v/>
      </c>
      <c r="JH1354" t="str">
        <f t="shared" ca="1" si="315"/>
        <v/>
      </c>
      <c r="JI1354" t="str">
        <f t="shared" ca="1" si="316"/>
        <v/>
      </c>
    </row>
    <row r="1355" spans="264:269" x14ac:dyDescent="0.2">
      <c r="JD1355">
        <f t="shared" si="311"/>
        <v>0</v>
      </c>
      <c r="JE1355">
        <f t="shared" si="312"/>
        <v>0</v>
      </c>
      <c r="JF1355" t="str">
        <f t="shared" ca="1" si="313"/>
        <v/>
      </c>
      <c r="JG1355" t="str">
        <f t="shared" ca="1" si="314"/>
        <v/>
      </c>
      <c r="JH1355" t="str">
        <f t="shared" ca="1" si="315"/>
        <v/>
      </c>
      <c r="JI1355" t="str">
        <f t="shared" ca="1" si="316"/>
        <v/>
      </c>
    </row>
    <row r="1356" spans="264:269" x14ac:dyDescent="0.2">
      <c r="JD1356">
        <f t="shared" si="311"/>
        <v>0</v>
      </c>
      <c r="JE1356">
        <f t="shared" si="312"/>
        <v>0</v>
      </c>
      <c r="JF1356" t="str">
        <f t="shared" ca="1" si="313"/>
        <v/>
      </c>
      <c r="JG1356" t="str">
        <f t="shared" ca="1" si="314"/>
        <v/>
      </c>
      <c r="JH1356" t="str">
        <f t="shared" ca="1" si="315"/>
        <v/>
      </c>
      <c r="JI1356" t="str">
        <f t="shared" ca="1" si="316"/>
        <v/>
      </c>
    </row>
    <row r="1357" spans="264:269" x14ac:dyDescent="0.2">
      <c r="JD1357">
        <f t="shared" si="311"/>
        <v>0</v>
      </c>
      <c r="JE1357">
        <f t="shared" si="312"/>
        <v>0</v>
      </c>
      <c r="JF1357" t="str">
        <f t="shared" ca="1" si="313"/>
        <v/>
      </c>
      <c r="JG1357" t="str">
        <f t="shared" ca="1" si="314"/>
        <v/>
      </c>
      <c r="JH1357" t="str">
        <f t="shared" ca="1" si="315"/>
        <v/>
      </c>
      <c r="JI1357" t="str">
        <f t="shared" ca="1" si="316"/>
        <v/>
      </c>
    </row>
    <row r="1358" spans="264:269" x14ac:dyDescent="0.2">
      <c r="JD1358">
        <f t="shared" si="311"/>
        <v>0</v>
      </c>
      <c r="JE1358">
        <f t="shared" si="312"/>
        <v>0</v>
      </c>
      <c r="JF1358" t="str">
        <f t="shared" ca="1" si="313"/>
        <v/>
      </c>
      <c r="JG1358" t="str">
        <f t="shared" ca="1" si="314"/>
        <v/>
      </c>
      <c r="JH1358" t="str">
        <f t="shared" ca="1" si="315"/>
        <v/>
      </c>
      <c r="JI1358" t="str">
        <f t="shared" ca="1" si="316"/>
        <v/>
      </c>
    </row>
    <row r="1359" spans="264:269" x14ac:dyDescent="0.2">
      <c r="JD1359">
        <f t="shared" si="311"/>
        <v>0</v>
      </c>
      <c r="JE1359">
        <f t="shared" si="312"/>
        <v>0</v>
      </c>
      <c r="JF1359" t="str">
        <f t="shared" ca="1" si="313"/>
        <v/>
      </c>
      <c r="JG1359" t="str">
        <f t="shared" ca="1" si="314"/>
        <v/>
      </c>
      <c r="JH1359" t="str">
        <f t="shared" ca="1" si="315"/>
        <v/>
      </c>
      <c r="JI1359" t="str">
        <f t="shared" ca="1" si="316"/>
        <v/>
      </c>
    </row>
    <row r="1360" spans="264:269" x14ac:dyDescent="0.2">
      <c r="JD1360">
        <f t="shared" si="311"/>
        <v>0</v>
      </c>
      <c r="JE1360">
        <f t="shared" si="312"/>
        <v>0</v>
      </c>
      <c r="JF1360" t="str">
        <f t="shared" ca="1" si="313"/>
        <v/>
      </c>
      <c r="JG1360" t="str">
        <f t="shared" ca="1" si="314"/>
        <v/>
      </c>
      <c r="JH1360" t="str">
        <f t="shared" ca="1" si="315"/>
        <v/>
      </c>
      <c r="JI1360" t="str">
        <f t="shared" ca="1" si="316"/>
        <v/>
      </c>
    </row>
    <row r="1361" spans="264:269" x14ac:dyDescent="0.2">
      <c r="JD1361">
        <f t="shared" si="311"/>
        <v>0</v>
      </c>
      <c r="JE1361">
        <f t="shared" si="312"/>
        <v>0</v>
      </c>
      <c r="JF1361" t="str">
        <f t="shared" ca="1" si="313"/>
        <v/>
      </c>
      <c r="JG1361" t="str">
        <f t="shared" ca="1" si="314"/>
        <v/>
      </c>
      <c r="JH1361" t="str">
        <f t="shared" ca="1" si="315"/>
        <v/>
      </c>
      <c r="JI1361" t="str">
        <f t="shared" ca="1" si="316"/>
        <v/>
      </c>
    </row>
    <row r="1362" spans="264:269" x14ac:dyDescent="0.2">
      <c r="JD1362">
        <f t="shared" si="311"/>
        <v>0</v>
      </c>
      <c r="JE1362">
        <f t="shared" si="312"/>
        <v>0</v>
      </c>
      <c r="JF1362" t="str">
        <f t="shared" ca="1" si="313"/>
        <v/>
      </c>
      <c r="JG1362" t="str">
        <f t="shared" ca="1" si="314"/>
        <v/>
      </c>
      <c r="JH1362" t="str">
        <f t="shared" ca="1" si="315"/>
        <v/>
      </c>
      <c r="JI1362" t="str">
        <f t="shared" ca="1" si="316"/>
        <v/>
      </c>
    </row>
    <row r="1363" spans="264:269" x14ac:dyDescent="0.2">
      <c r="JD1363">
        <f t="shared" si="311"/>
        <v>0</v>
      </c>
      <c r="JE1363">
        <f t="shared" si="312"/>
        <v>0</v>
      </c>
      <c r="JF1363" t="str">
        <f t="shared" ca="1" si="313"/>
        <v/>
      </c>
      <c r="JG1363" t="str">
        <f t="shared" ca="1" si="314"/>
        <v/>
      </c>
      <c r="JH1363" t="str">
        <f t="shared" ca="1" si="315"/>
        <v/>
      </c>
      <c r="JI1363" t="str">
        <f t="shared" ca="1" si="316"/>
        <v/>
      </c>
    </row>
    <row r="1364" spans="264:269" x14ac:dyDescent="0.2">
      <c r="JD1364">
        <f t="shared" si="311"/>
        <v>0</v>
      </c>
      <c r="JE1364">
        <f t="shared" si="312"/>
        <v>0</v>
      </c>
      <c r="JF1364" t="str">
        <f t="shared" ca="1" si="313"/>
        <v/>
      </c>
      <c r="JG1364" t="str">
        <f t="shared" ca="1" si="314"/>
        <v/>
      </c>
      <c r="JH1364" t="str">
        <f t="shared" ca="1" si="315"/>
        <v/>
      </c>
      <c r="JI1364" t="str">
        <f t="shared" ca="1" si="316"/>
        <v/>
      </c>
    </row>
    <row r="1365" spans="264:269" x14ac:dyDescent="0.2">
      <c r="JD1365">
        <f t="shared" si="311"/>
        <v>0</v>
      </c>
      <c r="JE1365">
        <f t="shared" si="312"/>
        <v>0</v>
      </c>
      <c r="JF1365" t="str">
        <f t="shared" ca="1" si="313"/>
        <v/>
      </c>
      <c r="JG1365" t="str">
        <f t="shared" ca="1" si="314"/>
        <v/>
      </c>
      <c r="JH1365" t="str">
        <f t="shared" ca="1" si="315"/>
        <v/>
      </c>
      <c r="JI1365" t="str">
        <f t="shared" ca="1" si="316"/>
        <v/>
      </c>
    </row>
    <row r="1366" spans="264:269" x14ac:dyDescent="0.2">
      <c r="JD1366">
        <f t="shared" si="311"/>
        <v>0</v>
      </c>
      <c r="JE1366">
        <f t="shared" si="312"/>
        <v>0</v>
      </c>
      <c r="JF1366" t="str">
        <f t="shared" ca="1" si="313"/>
        <v/>
      </c>
      <c r="JG1366" t="str">
        <f t="shared" ca="1" si="314"/>
        <v/>
      </c>
      <c r="JH1366" t="str">
        <f t="shared" ca="1" si="315"/>
        <v/>
      </c>
      <c r="JI1366" t="str">
        <f t="shared" ca="1" si="316"/>
        <v/>
      </c>
    </row>
    <row r="1367" spans="264:269" x14ac:dyDescent="0.2">
      <c r="JD1367">
        <f t="shared" si="311"/>
        <v>0</v>
      </c>
      <c r="JE1367">
        <f t="shared" si="312"/>
        <v>0</v>
      </c>
      <c r="JF1367" t="str">
        <f t="shared" ca="1" si="313"/>
        <v/>
      </c>
      <c r="JG1367" t="str">
        <f t="shared" ca="1" si="314"/>
        <v/>
      </c>
      <c r="JH1367" t="str">
        <f t="shared" ca="1" si="315"/>
        <v/>
      </c>
      <c r="JI1367" t="str">
        <f t="shared" ca="1" si="316"/>
        <v/>
      </c>
    </row>
    <row r="1368" spans="264:269" x14ac:dyDescent="0.2">
      <c r="JD1368">
        <f t="shared" si="311"/>
        <v>0</v>
      </c>
      <c r="JE1368">
        <f t="shared" si="312"/>
        <v>0</v>
      </c>
      <c r="JF1368" t="str">
        <f t="shared" ca="1" si="313"/>
        <v/>
      </c>
      <c r="JG1368" t="str">
        <f t="shared" ca="1" si="314"/>
        <v/>
      </c>
      <c r="JH1368" t="str">
        <f t="shared" ca="1" si="315"/>
        <v/>
      </c>
      <c r="JI1368" t="str">
        <f t="shared" ca="1" si="316"/>
        <v/>
      </c>
    </row>
    <row r="1369" spans="264:269" x14ac:dyDescent="0.2">
      <c r="JD1369">
        <f t="shared" si="311"/>
        <v>0</v>
      </c>
      <c r="JE1369">
        <f t="shared" si="312"/>
        <v>0</v>
      </c>
      <c r="JF1369" t="str">
        <f t="shared" ca="1" si="313"/>
        <v/>
      </c>
      <c r="JG1369" t="str">
        <f t="shared" ca="1" si="314"/>
        <v/>
      </c>
      <c r="JH1369" t="str">
        <f t="shared" ca="1" si="315"/>
        <v/>
      </c>
      <c r="JI1369" t="str">
        <f t="shared" ca="1" si="316"/>
        <v/>
      </c>
    </row>
    <row r="1370" spans="264:269" x14ac:dyDescent="0.2">
      <c r="JD1370">
        <f t="shared" si="311"/>
        <v>0</v>
      </c>
      <c r="JE1370">
        <f t="shared" si="312"/>
        <v>0</v>
      </c>
      <c r="JF1370" t="str">
        <f t="shared" ca="1" si="313"/>
        <v/>
      </c>
      <c r="JG1370" t="str">
        <f t="shared" ca="1" si="314"/>
        <v/>
      </c>
      <c r="JH1370" t="str">
        <f t="shared" ca="1" si="315"/>
        <v/>
      </c>
      <c r="JI1370" t="str">
        <f t="shared" ca="1" si="316"/>
        <v/>
      </c>
    </row>
    <row r="1371" spans="264:269" x14ac:dyDescent="0.2">
      <c r="JD1371">
        <f t="shared" si="311"/>
        <v>0</v>
      </c>
      <c r="JE1371">
        <f t="shared" si="312"/>
        <v>0</v>
      </c>
      <c r="JF1371" t="str">
        <f t="shared" ca="1" si="313"/>
        <v/>
      </c>
      <c r="JG1371" t="str">
        <f t="shared" ca="1" si="314"/>
        <v/>
      </c>
      <c r="JH1371" t="str">
        <f t="shared" ca="1" si="315"/>
        <v/>
      </c>
      <c r="JI1371" t="str">
        <f t="shared" ca="1" si="316"/>
        <v/>
      </c>
    </row>
    <row r="1372" spans="264:269" x14ac:dyDescent="0.2">
      <c r="JD1372">
        <f t="shared" ref="JD1372:JD1435" si="317">IF(JD1371&lt;&gt;0,JD1371-1,0)</f>
        <v>0</v>
      </c>
      <c r="JE1372">
        <f t="shared" ref="JE1372:JE1435" si="318">IF(JD1372&lt;&gt;0,JE1371+1,0)</f>
        <v>0</v>
      </c>
      <c r="JF1372" t="str">
        <f t="shared" ref="JF1372:JF1435" ca="1" si="319">IF(ScenarioType&lt;&gt;"ALL",IF(ISERROR(IF(INDIRECT("SCENARIOMETA!B"&amp;JE1372)=ScenarioType,INDIRECT("SCENARIOMETA!A"&amp;JE1372)," ")),"",IF(INDIRECT("SCENARIOMETA!B"&amp;JE1372)=ScenarioType,INDIRECT("SCENARIOMETA!A"&amp;JE1372)," ")),IF(JD1372&lt;&gt;0,INDIRECT("SCENARIOMETA!A"&amp;JE1372),""))</f>
        <v/>
      </c>
      <c r="JG1372" t="str">
        <f t="shared" ref="JG1372:JG1435" ca="1" si="320">IF(ScenarioType&lt;&gt;"ALL",IF(ISERROR(IF(INDIRECT("SCENARIOMETA!B"&amp;JE1372)=ScenarioType,INDIRECT("SCENARIOMETA!B"&amp;JE1372)," ")),"",IF(INDIRECT("SCENARIOMETA!B"&amp;JE1372)=ScenarioType,INDIRECT("SCENARIOMETA!B"&amp;JE1372)," ")),IF(JD1372&lt;&gt;0,INDIRECT("SCENARIOMETA!B"&amp;JE1372),""))</f>
        <v/>
      </c>
      <c r="JH1372" t="str">
        <f t="shared" ref="JH1372:JH1435" ca="1" si="321">IF(ScenarioType&lt;&gt;"ALL",IF(ISERROR(IF(INDIRECT("SCENARIOMETA!B"&amp;JE1372)=ScenarioType,INDIRECT("SCENARIOMETA!H"&amp;JE1372)," ")),"",IF(INDIRECT("SCENARIOMETA!B"&amp;JE1372)=ScenarioType,INDIRECT("SCENARIOMETA!H"&amp;JE1372)," ")+14),IF(JD1372&lt;&gt;0,INDIRECT("SCENARIOMETA!H"&amp;JE1372)+14,""))</f>
        <v/>
      </c>
      <c r="JI1372" t="str">
        <f t="shared" ref="JI1372:JI1435" ca="1" si="322">IF(ScenarioType&lt;&gt;"ALL",IF(ISERROR(IF(INDIRECT("SCENARIOMETA!B"&amp;JE1372)=ScenarioType,INDIRECT("SCENARIOMETA!E"&amp;JE1372)," ")),"",IF(INDIRECT("SCENARIOMETA!B"&amp;JE1372)=ScenarioType,INDIRECT("SCENARIOMETA!E"&amp;JE1372)," ")+14),IF(JD1372&lt;&gt;0,INDIRECT("SCENARIOMETA!E"&amp;JE1372)+14,""))</f>
        <v/>
      </c>
    </row>
    <row r="1373" spans="264:269" x14ac:dyDescent="0.2">
      <c r="JD1373">
        <f t="shared" si="317"/>
        <v>0</v>
      </c>
      <c r="JE1373">
        <f t="shared" si="318"/>
        <v>0</v>
      </c>
      <c r="JF1373" t="str">
        <f t="shared" ca="1" si="319"/>
        <v/>
      </c>
      <c r="JG1373" t="str">
        <f t="shared" ca="1" si="320"/>
        <v/>
      </c>
      <c r="JH1373" t="str">
        <f t="shared" ca="1" si="321"/>
        <v/>
      </c>
      <c r="JI1373" t="str">
        <f t="shared" ca="1" si="322"/>
        <v/>
      </c>
    </row>
    <row r="1374" spans="264:269" x14ac:dyDescent="0.2">
      <c r="JD1374">
        <f t="shared" si="317"/>
        <v>0</v>
      </c>
      <c r="JE1374">
        <f t="shared" si="318"/>
        <v>0</v>
      </c>
      <c r="JF1374" t="str">
        <f t="shared" ca="1" si="319"/>
        <v/>
      </c>
      <c r="JG1374" t="str">
        <f t="shared" ca="1" si="320"/>
        <v/>
      </c>
      <c r="JH1374" t="str">
        <f t="shared" ca="1" si="321"/>
        <v/>
      </c>
      <c r="JI1374" t="str">
        <f t="shared" ca="1" si="322"/>
        <v/>
      </c>
    </row>
    <row r="1375" spans="264:269" x14ac:dyDescent="0.2">
      <c r="JD1375">
        <f t="shared" si="317"/>
        <v>0</v>
      </c>
      <c r="JE1375">
        <f t="shared" si="318"/>
        <v>0</v>
      </c>
      <c r="JF1375" t="str">
        <f t="shared" ca="1" si="319"/>
        <v/>
      </c>
      <c r="JG1375" t="str">
        <f t="shared" ca="1" si="320"/>
        <v/>
      </c>
      <c r="JH1375" t="str">
        <f t="shared" ca="1" si="321"/>
        <v/>
      </c>
      <c r="JI1375" t="str">
        <f t="shared" ca="1" si="322"/>
        <v/>
      </c>
    </row>
    <row r="1376" spans="264:269" x14ac:dyDescent="0.2">
      <c r="JD1376">
        <f t="shared" si="317"/>
        <v>0</v>
      </c>
      <c r="JE1376">
        <f t="shared" si="318"/>
        <v>0</v>
      </c>
      <c r="JF1376" t="str">
        <f t="shared" ca="1" si="319"/>
        <v/>
      </c>
      <c r="JG1376" t="str">
        <f t="shared" ca="1" si="320"/>
        <v/>
      </c>
      <c r="JH1376" t="str">
        <f t="shared" ca="1" si="321"/>
        <v/>
      </c>
      <c r="JI1376" t="str">
        <f t="shared" ca="1" si="322"/>
        <v/>
      </c>
    </row>
    <row r="1377" spans="264:269" x14ac:dyDescent="0.2">
      <c r="JD1377">
        <f t="shared" si="317"/>
        <v>0</v>
      </c>
      <c r="JE1377">
        <f t="shared" si="318"/>
        <v>0</v>
      </c>
      <c r="JF1377" t="str">
        <f t="shared" ca="1" si="319"/>
        <v/>
      </c>
      <c r="JG1377" t="str">
        <f t="shared" ca="1" si="320"/>
        <v/>
      </c>
      <c r="JH1377" t="str">
        <f t="shared" ca="1" si="321"/>
        <v/>
      </c>
      <c r="JI1377" t="str">
        <f t="shared" ca="1" si="322"/>
        <v/>
      </c>
    </row>
    <row r="1378" spans="264:269" x14ac:dyDescent="0.2">
      <c r="JD1378">
        <f t="shared" si="317"/>
        <v>0</v>
      </c>
      <c r="JE1378">
        <f t="shared" si="318"/>
        <v>0</v>
      </c>
      <c r="JF1378" t="str">
        <f t="shared" ca="1" si="319"/>
        <v/>
      </c>
      <c r="JG1378" t="str">
        <f t="shared" ca="1" si="320"/>
        <v/>
      </c>
      <c r="JH1378" t="str">
        <f t="shared" ca="1" si="321"/>
        <v/>
      </c>
      <c r="JI1378" t="str">
        <f t="shared" ca="1" si="322"/>
        <v/>
      </c>
    </row>
    <row r="1379" spans="264:269" x14ac:dyDescent="0.2">
      <c r="JD1379">
        <f t="shared" si="317"/>
        <v>0</v>
      </c>
      <c r="JE1379">
        <f t="shared" si="318"/>
        <v>0</v>
      </c>
      <c r="JF1379" t="str">
        <f t="shared" ca="1" si="319"/>
        <v/>
      </c>
      <c r="JG1379" t="str">
        <f t="shared" ca="1" si="320"/>
        <v/>
      </c>
      <c r="JH1379" t="str">
        <f t="shared" ca="1" si="321"/>
        <v/>
      </c>
      <c r="JI1379" t="str">
        <f t="shared" ca="1" si="322"/>
        <v/>
      </c>
    </row>
    <row r="1380" spans="264:269" x14ac:dyDescent="0.2">
      <c r="JD1380">
        <f t="shared" si="317"/>
        <v>0</v>
      </c>
      <c r="JE1380">
        <f t="shared" si="318"/>
        <v>0</v>
      </c>
      <c r="JF1380" t="str">
        <f t="shared" ca="1" si="319"/>
        <v/>
      </c>
      <c r="JG1380" t="str">
        <f t="shared" ca="1" si="320"/>
        <v/>
      </c>
      <c r="JH1380" t="str">
        <f t="shared" ca="1" si="321"/>
        <v/>
      </c>
      <c r="JI1380" t="str">
        <f t="shared" ca="1" si="322"/>
        <v/>
      </c>
    </row>
    <row r="1381" spans="264:269" x14ac:dyDescent="0.2">
      <c r="JD1381">
        <f t="shared" si="317"/>
        <v>0</v>
      </c>
      <c r="JE1381">
        <f t="shared" si="318"/>
        <v>0</v>
      </c>
      <c r="JF1381" t="str">
        <f t="shared" ca="1" si="319"/>
        <v/>
      </c>
      <c r="JG1381" t="str">
        <f t="shared" ca="1" si="320"/>
        <v/>
      </c>
      <c r="JH1381" t="str">
        <f t="shared" ca="1" si="321"/>
        <v/>
      </c>
      <c r="JI1381" t="str">
        <f t="shared" ca="1" si="322"/>
        <v/>
      </c>
    </row>
    <row r="1382" spans="264:269" x14ac:dyDescent="0.2">
      <c r="JD1382">
        <f t="shared" si="317"/>
        <v>0</v>
      </c>
      <c r="JE1382">
        <f t="shared" si="318"/>
        <v>0</v>
      </c>
      <c r="JF1382" t="str">
        <f t="shared" ca="1" si="319"/>
        <v/>
      </c>
      <c r="JG1382" t="str">
        <f t="shared" ca="1" si="320"/>
        <v/>
      </c>
      <c r="JH1382" t="str">
        <f t="shared" ca="1" si="321"/>
        <v/>
      </c>
      <c r="JI1382" t="str">
        <f t="shared" ca="1" si="322"/>
        <v/>
      </c>
    </row>
    <row r="1383" spans="264:269" x14ac:dyDescent="0.2">
      <c r="JD1383">
        <f t="shared" si="317"/>
        <v>0</v>
      </c>
      <c r="JE1383">
        <f t="shared" si="318"/>
        <v>0</v>
      </c>
      <c r="JF1383" t="str">
        <f t="shared" ca="1" si="319"/>
        <v/>
      </c>
      <c r="JG1383" t="str">
        <f t="shared" ca="1" si="320"/>
        <v/>
      </c>
      <c r="JH1383" t="str">
        <f t="shared" ca="1" si="321"/>
        <v/>
      </c>
      <c r="JI1383" t="str">
        <f t="shared" ca="1" si="322"/>
        <v/>
      </c>
    </row>
    <row r="1384" spans="264:269" x14ac:dyDescent="0.2">
      <c r="JD1384">
        <f t="shared" si="317"/>
        <v>0</v>
      </c>
      <c r="JE1384">
        <f t="shared" si="318"/>
        <v>0</v>
      </c>
      <c r="JF1384" t="str">
        <f t="shared" ca="1" si="319"/>
        <v/>
      </c>
      <c r="JG1384" t="str">
        <f t="shared" ca="1" si="320"/>
        <v/>
      </c>
      <c r="JH1384" t="str">
        <f t="shared" ca="1" si="321"/>
        <v/>
      </c>
      <c r="JI1384" t="str">
        <f t="shared" ca="1" si="322"/>
        <v/>
      </c>
    </row>
    <row r="1385" spans="264:269" x14ac:dyDescent="0.2">
      <c r="JD1385">
        <f t="shared" si="317"/>
        <v>0</v>
      </c>
      <c r="JE1385">
        <f t="shared" si="318"/>
        <v>0</v>
      </c>
      <c r="JF1385" t="str">
        <f t="shared" ca="1" si="319"/>
        <v/>
      </c>
      <c r="JG1385" t="str">
        <f t="shared" ca="1" si="320"/>
        <v/>
      </c>
      <c r="JH1385" t="str">
        <f t="shared" ca="1" si="321"/>
        <v/>
      </c>
      <c r="JI1385" t="str">
        <f t="shared" ca="1" si="322"/>
        <v/>
      </c>
    </row>
    <row r="1386" spans="264:269" x14ac:dyDescent="0.2">
      <c r="JD1386">
        <f t="shared" si="317"/>
        <v>0</v>
      </c>
      <c r="JE1386">
        <f t="shared" si="318"/>
        <v>0</v>
      </c>
      <c r="JF1386" t="str">
        <f t="shared" ca="1" si="319"/>
        <v/>
      </c>
      <c r="JG1386" t="str">
        <f t="shared" ca="1" si="320"/>
        <v/>
      </c>
      <c r="JH1386" t="str">
        <f t="shared" ca="1" si="321"/>
        <v/>
      </c>
      <c r="JI1386" t="str">
        <f t="shared" ca="1" si="322"/>
        <v/>
      </c>
    </row>
    <row r="1387" spans="264:269" x14ac:dyDescent="0.2">
      <c r="JD1387">
        <f t="shared" si="317"/>
        <v>0</v>
      </c>
      <c r="JE1387">
        <f t="shared" si="318"/>
        <v>0</v>
      </c>
      <c r="JF1387" t="str">
        <f t="shared" ca="1" si="319"/>
        <v/>
      </c>
      <c r="JG1387" t="str">
        <f t="shared" ca="1" si="320"/>
        <v/>
      </c>
      <c r="JH1387" t="str">
        <f t="shared" ca="1" si="321"/>
        <v/>
      </c>
      <c r="JI1387" t="str">
        <f t="shared" ca="1" si="322"/>
        <v/>
      </c>
    </row>
    <row r="1388" spans="264:269" x14ac:dyDescent="0.2">
      <c r="JD1388">
        <f t="shared" si="317"/>
        <v>0</v>
      </c>
      <c r="JE1388">
        <f t="shared" si="318"/>
        <v>0</v>
      </c>
      <c r="JF1388" t="str">
        <f t="shared" ca="1" si="319"/>
        <v/>
      </c>
      <c r="JG1388" t="str">
        <f t="shared" ca="1" si="320"/>
        <v/>
      </c>
      <c r="JH1388" t="str">
        <f t="shared" ca="1" si="321"/>
        <v/>
      </c>
      <c r="JI1388" t="str">
        <f t="shared" ca="1" si="322"/>
        <v/>
      </c>
    </row>
    <row r="1389" spans="264:269" x14ac:dyDescent="0.2">
      <c r="JD1389">
        <f t="shared" si="317"/>
        <v>0</v>
      </c>
      <c r="JE1389">
        <f t="shared" si="318"/>
        <v>0</v>
      </c>
      <c r="JF1389" t="str">
        <f t="shared" ca="1" si="319"/>
        <v/>
      </c>
      <c r="JG1389" t="str">
        <f t="shared" ca="1" si="320"/>
        <v/>
      </c>
      <c r="JH1389" t="str">
        <f t="shared" ca="1" si="321"/>
        <v/>
      </c>
      <c r="JI1389" t="str">
        <f t="shared" ca="1" si="322"/>
        <v/>
      </c>
    </row>
    <row r="1390" spans="264:269" x14ac:dyDescent="0.2">
      <c r="JD1390">
        <f t="shared" si="317"/>
        <v>0</v>
      </c>
      <c r="JE1390">
        <f t="shared" si="318"/>
        <v>0</v>
      </c>
      <c r="JF1390" t="str">
        <f t="shared" ca="1" si="319"/>
        <v/>
      </c>
      <c r="JG1390" t="str">
        <f t="shared" ca="1" si="320"/>
        <v/>
      </c>
      <c r="JH1390" t="str">
        <f t="shared" ca="1" si="321"/>
        <v/>
      </c>
      <c r="JI1390" t="str">
        <f t="shared" ca="1" si="322"/>
        <v/>
      </c>
    </row>
    <row r="1391" spans="264:269" x14ac:dyDescent="0.2">
      <c r="JD1391">
        <f t="shared" si="317"/>
        <v>0</v>
      </c>
      <c r="JE1391">
        <f t="shared" si="318"/>
        <v>0</v>
      </c>
      <c r="JF1391" t="str">
        <f t="shared" ca="1" si="319"/>
        <v/>
      </c>
      <c r="JG1391" t="str">
        <f t="shared" ca="1" si="320"/>
        <v/>
      </c>
      <c r="JH1391" t="str">
        <f t="shared" ca="1" si="321"/>
        <v/>
      </c>
      <c r="JI1391" t="str">
        <f t="shared" ca="1" si="322"/>
        <v/>
      </c>
    </row>
    <row r="1392" spans="264:269" x14ac:dyDescent="0.2">
      <c r="JD1392">
        <f t="shared" si="317"/>
        <v>0</v>
      </c>
      <c r="JE1392">
        <f t="shared" si="318"/>
        <v>0</v>
      </c>
      <c r="JF1392" t="str">
        <f t="shared" ca="1" si="319"/>
        <v/>
      </c>
      <c r="JG1392" t="str">
        <f t="shared" ca="1" si="320"/>
        <v/>
      </c>
      <c r="JH1392" t="str">
        <f t="shared" ca="1" si="321"/>
        <v/>
      </c>
      <c r="JI1392" t="str">
        <f t="shared" ca="1" si="322"/>
        <v/>
      </c>
    </row>
    <row r="1393" spans="264:269" x14ac:dyDescent="0.2">
      <c r="JD1393">
        <f t="shared" si="317"/>
        <v>0</v>
      </c>
      <c r="JE1393">
        <f t="shared" si="318"/>
        <v>0</v>
      </c>
      <c r="JF1393" t="str">
        <f t="shared" ca="1" si="319"/>
        <v/>
      </c>
      <c r="JG1393" t="str">
        <f t="shared" ca="1" si="320"/>
        <v/>
      </c>
      <c r="JH1393" t="str">
        <f t="shared" ca="1" si="321"/>
        <v/>
      </c>
      <c r="JI1393" t="str">
        <f t="shared" ca="1" si="322"/>
        <v/>
      </c>
    </row>
    <row r="1394" spans="264:269" x14ac:dyDescent="0.2">
      <c r="JD1394">
        <f t="shared" si="317"/>
        <v>0</v>
      </c>
      <c r="JE1394">
        <f t="shared" si="318"/>
        <v>0</v>
      </c>
      <c r="JF1394" t="str">
        <f t="shared" ca="1" si="319"/>
        <v/>
      </c>
      <c r="JG1394" t="str">
        <f t="shared" ca="1" si="320"/>
        <v/>
      </c>
      <c r="JH1394" t="str">
        <f t="shared" ca="1" si="321"/>
        <v/>
      </c>
      <c r="JI1394" t="str">
        <f t="shared" ca="1" si="322"/>
        <v/>
      </c>
    </row>
    <row r="1395" spans="264:269" x14ac:dyDescent="0.2">
      <c r="JD1395">
        <f t="shared" si="317"/>
        <v>0</v>
      </c>
      <c r="JE1395">
        <f t="shared" si="318"/>
        <v>0</v>
      </c>
      <c r="JF1395" t="str">
        <f t="shared" ca="1" si="319"/>
        <v/>
      </c>
      <c r="JG1395" t="str">
        <f t="shared" ca="1" si="320"/>
        <v/>
      </c>
      <c r="JH1395" t="str">
        <f t="shared" ca="1" si="321"/>
        <v/>
      </c>
      <c r="JI1395" t="str">
        <f t="shared" ca="1" si="322"/>
        <v/>
      </c>
    </row>
    <row r="1396" spans="264:269" x14ac:dyDescent="0.2">
      <c r="JD1396">
        <f t="shared" si="317"/>
        <v>0</v>
      </c>
      <c r="JE1396">
        <f t="shared" si="318"/>
        <v>0</v>
      </c>
      <c r="JF1396" t="str">
        <f t="shared" ca="1" si="319"/>
        <v/>
      </c>
      <c r="JG1396" t="str">
        <f t="shared" ca="1" si="320"/>
        <v/>
      </c>
      <c r="JH1396" t="str">
        <f t="shared" ca="1" si="321"/>
        <v/>
      </c>
      <c r="JI1396" t="str">
        <f t="shared" ca="1" si="322"/>
        <v/>
      </c>
    </row>
    <row r="1397" spans="264:269" x14ac:dyDescent="0.2">
      <c r="JD1397">
        <f t="shared" si="317"/>
        <v>0</v>
      </c>
      <c r="JE1397">
        <f t="shared" si="318"/>
        <v>0</v>
      </c>
      <c r="JF1397" t="str">
        <f t="shared" ca="1" si="319"/>
        <v/>
      </c>
      <c r="JG1397" t="str">
        <f t="shared" ca="1" si="320"/>
        <v/>
      </c>
      <c r="JH1397" t="str">
        <f t="shared" ca="1" si="321"/>
        <v/>
      </c>
      <c r="JI1397" t="str">
        <f t="shared" ca="1" si="322"/>
        <v/>
      </c>
    </row>
    <row r="1398" spans="264:269" x14ac:dyDescent="0.2">
      <c r="JD1398">
        <f t="shared" si="317"/>
        <v>0</v>
      </c>
      <c r="JE1398">
        <f t="shared" si="318"/>
        <v>0</v>
      </c>
      <c r="JF1398" t="str">
        <f t="shared" ca="1" si="319"/>
        <v/>
      </c>
      <c r="JG1398" t="str">
        <f t="shared" ca="1" si="320"/>
        <v/>
      </c>
      <c r="JH1398" t="str">
        <f t="shared" ca="1" si="321"/>
        <v/>
      </c>
      <c r="JI1398" t="str">
        <f t="shared" ca="1" si="322"/>
        <v/>
      </c>
    </row>
    <row r="1399" spans="264:269" x14ac:dyDescent="0.2">
      <c r="JD1399">
        <f t="shared" si="317"/>
        <v>0</v>
      </c>
      <c r="JE1399">
        <f t="shared" si="318"/>
        <v>0</v>
      </c>
      <c r="JF1399" t="str">
        <f t="shared" ca="1" si="319"/>
        <v/>
      </c>
      <c r="JG1399" t="str">
        <f t="shared" ca="1" si="320"/>
        <v/>
      </c>
      <c r="JH1399" t="str">
        <f t="shared" ca="1" si="321"/>
        <v/>
      </c>
      <c r="JI1399" t="str">
        <f t="shared" ca="1" si="322"/>
        <v/>
      </c>
    </row>
    <row r="1400" spans="264:269" x14ac:dyDescent="0.2">
      <c r="JD1400">
        <f t="shared" si="317"/>
        <v>0</v>
      </c>
      <c r="JE1400">
        <f t="shared" si="318"/>
        <v>0</v>
      </c>
      <c r="JF1400" t="str">
        <f t="shared" ca="1" si="319"/>
        <v/>
      </c>
      <c r="JG1400" t="str">
        <f t="shared" ca="1" si="320"/>
        <v/>
      </c>
      <c r="JH1400" t="str">
        <f t="shared" ca="1" si="321"/>
        <v/>
      </c>
      <c r="JI1400" t="str">
        <f t="shared" ca="1" si="322"/>
        <v/>
      </c>
    </row>
    <row r="1401" spans="264:269" x14ac:dyDescent="0.2">
      <c r="JD1401">
        <f t="shared" si="317"/>
        <v>0</v>
      </c>
      <c r="JE1401">
        <f t="shared" si="318"/>
        <v>0</v>
      </c>
      <c r="JF1401" t="str">
        <f t="shared" ca="1" si="319"/>
        <v/>
      </c>
      <c r="JG1401" t="str">
        <f t="shared" ca="1" si="320"/>
        <v/>
      </c>
      <c r="JH1401" t="str">
        <f t="shared" ca="1" si="321"/>
        <v/>
      </c>
      <c r="JI1401" t="str">
        <f t="shared" ca="1" si="322"/>
        <v/>
      </c>
    </row>
    <row r="1402" spans="264:269" x14ac:dyDescent="0.2">
      <c r="JD1402">
        <f t="shared" si="317"/>
        <v>0</v>
      </c>
      <c r="JE1402">
        <f t="shared" si="318"/>
        <v>0</v>
      </c>
      <c r="JF1402" t="str">
        <f t="shared" ca="1" si="319"/>
        <v/>
      </c>
      <c r="JG1402" t="str">
        <f t="shared" ca="1" si="320"/>
        <v/>
      </c>
      <c r="JH1402" t="str">
        <f t="shared" ca="1" si="321"/>
        <v/>
      </c>
      <c r="JI1402" t="str">
        <f t="shared" ca="1" si="322"/>
        <v/>
      </c>
    </row>
    <row r="1403" spans="264:269" x14ac:dyDescent="0.2">
      <c r="JD1403">
        <f t="shared" si="317"/>
        <v>0</v>
      </c>
      <c r="JE1403">
        <f t="shared" si="318"/>
        <v>0</v>
      </c>
      <c r="JF1403" t="str">
        <f t="shared" ca="1" si="319"/>
        <v/>
      </c>
      <c r="JG1403" t="str">
        <f t="shared" ca="1" si="320"/>
        <v/>
      </c>
      <c r="JH1403" t="str">
        <f t="shared" ca="1" si="321"/>
        <v/>
      </c>
      <c r="JI1403" t="str">
        <f t="shared" ca="1" si="322"/>
        <v/>
      </c>
    </row>
    <row r="1404" spans="264:269" x14ac:dyDescent="0.2">
      <c r="JD1404">
        <f t="shared" si="317"/>
        <v>0</v>
      </c>
      <c r="JE1404">
        <f t="shared" si="318"/>
        <v>0</v>
      </c>
      <c r="JF1404" t="str">
        <f t="shared" ca="1" si="319"/>
        <v/>
      </c>
      <c r="JG1404" t="str">
        <f t="shared" ca="1" si="320"/>
        <v/>
      </c>
      <c r="JH1404" t="str">
        <f t="shared" ca="1" si="321"/>
        <v/>
      </c>
      <c r="JI1404" t="str">
        <f t="shared" ca="1" si="322"/>
        <v/>
      </c>
    </row>
    <row r="1405" spans="264:269" x14ac:dyDescent="0.2">
      <c r="JD1405">
        <f t="shared" si="317"/>
        <v>0</v>
      </c>
      <c r="JE1405">
        <f t="shared" si="318"/>
        <v>0</v>
      </c>
      <c r="JF1405" t="str">
        <f t="shared" ca="1" si="319"/>
        <v/>
      </c>
      <c r="JG1405" t="str">
        <f t="shared" ca="1" si="320"/>
        <v/>
      </c>
      <c r="JH1405" t="str">
        <f t="shared" ca="1" si="321"/>
        <v/>
      </c>
      <c r="JI1405" t="str">
        <f t="shared" ca="1" si="322"/>
        <v/>
      </c>
    </row>
    <row r="1406" spans="264:269" x14ac:dyDescent="0.2">
      <c r="JD1406">
        <f t="shared" si="317"/>
        <v>0</v>
      </c>
      <c r="JE1406">
        <f t="shared" si="318"/>
        <v>0</v>
      </c>
      <c r="JF1406" t="str">
        <f t="shared" ca="1" si="319"/>
        <v/>
      </c>
      <c r="JG1406" t="str">
        <f t="shared" ca="1" si="320"/>
        <v/>
      </c>
      <c r="JH1406" t="str">
        <f t="shared" ca="1" si="321"/>
        <v/>
      </c>
      <c r="JI1406" t="str">
        <f t="shared" ca="1" si="322"/>
        <v/>
      </c>
    </row>
    <row r="1407" spans="264:269" x14ac:dyDescent="0.2">
      <c r="JD1407">
        <f t="shared" si="317"/>
        <v>0</v>
      </c>
      <c r="JE1407">
        <f t="shared" si="318"/>
        <v>0</v>
      </c>
      <c r="JF1407" t="str">
        <f t="shared" ca="1" si="319"/>
        <v/>
      </c>
      <c r="JG1407" t="str">
        <f t="shared" ca="1" si="320"/>
        <v/>
      </c>
      <c r="JH1407" t="str">
        <f t="shared" ca="1" si="321"/>
        <v/>
      </c>
      <c r="JI1407" t="str">
        <f t="shared" ca="1" si="322"/>
        <v/>
      </c>
    </row>
    <row r="1408" spans="264:269" x14ac:dyDescent="0.2">
      <c r="JD1408">
        <f t="shared" si="317"/>
        <v>0</v>
      </c>
      <c r="JE1408">
        <f t="shared" si="318"/>
        <v>0</v>
      </c>
      <c r="JF1408" t="str">
        <f t="shared" ca="1" si="319"/>
        <v/>
      </c>
      <c r="JG1408" t="str">
        <f t="shared" ca="1" si="320"/>
        <v/>
      </c>
      <c r="JH1408" t="str">
        <f t="shared" ca="1" si="321"/>
        <v/>
      </c>
      <c r="JI1408" t="str">
        <f t="shared" ca="1" si="322"/>
        <v/>
      </c>
    </row>
    <row r="1409" spans="264:269" x14ac:dyDescent="0.2">
      <c r="JD1409">
        <f t="shared" si="317"/>
        <v>0</v>
      </c>
      <c r="JE1409">
        <f t="shared" si="318"/>
        <v>0</v>
      </c>
      <c r="JF1409" t="str">
        <f t="shared" ca="1" si="319"/>
        <v/>
      </c>
      <c r="JG1409" t="str">
        <f t="shared" ca="1" si="320"/>
        <v/>
      </c>
      <c r="JH1409" t="str">
        <f t="shared" ca="1" si="321"/>
        <v/>
      </c>
      <c r="JI1409" t="str">
        <f t="shared" ca="1" si="322"/>
        <v/>
      </c>
    </row>
    <row r="1410" spans="264:269" x14ac:dyDescent="0.2">
      <c r="JD1410">
        <f t="shared" si="317"/>
        <v>0</v>
      </c>
      <c r="JE1410">
        <f t="shared" si="318"/>
        <v>0</v>
      </c>
      <c r="JF1410" t="str">
        <f t="shared" ca="1" si="319"/>
        <v/>
      </c>
      <c r="JG1410" t="str">
        <f t="shared" ca="1" si="320"/>
        <v/>
      </c>
      <c r="JH1410" t="str">
        <f t="shared" ca="1" si="321"/>
        <v/>
      </c>
      <c r="JI1410" t="str">
        <f t="shared" ca="1" si="322"/>
        <v/>
      </c>
    </row>
    <row r="1411" spans="264:269" x14ac:dyDescent="0.2">
      <c r="JD1411">
        <f t="shared" si="317"/>
        <v>0</v>
      </c>
      <c r="JE1411">
        <f t="shared" si="318"/>
        <v>0</v>
      </c>
      <c r="JF1411" t="str">
        <f t="shared" ca="1" si="319"/>
        <v/>
      </c>
      <c r="JG1411" t="str">
        <f t="shared" ca="1" si="320"/>
        <v/>
      </c>
      <c r="JH1411" t="str">
        <f t="shared" ca="1" si="321"/>
        <v/>
      </c>
      <c r="JI1411" t="str">
        <f t="shared" ca="1" si="322"/>
        <v/>
      </c>
    </row>
    <row r="1412" spans="264:269" x14ac:dyDescent="0.2">
      <c r="JD1412">
        <f t="shared" si="317"/>
        <v>0</v>
      </c>
      <c r="JE1412">
        <f t="shared" si="318"/>
        <v>0</v>
      </c>
      <c r="JF1412" t="str">
        <f t="shared" ca="1" si="319"/>
        <v/>
      </c>
      <c r="JG1412" t="str">
        <f t="shared" ca="1" si="320"/>
        <v/>
      </c>
      <c r="JH1412" t="str">
        <f t="shared" ca="1" si="321"/>
        <v/>
      </c>
      <c r="JI1412" t="str">
        <f t="shared" ca="1" si="322"/>
        <v/>
      </c>
    </row>
    <row r="1413" spans="264:269" x14ac:dyDescent="0.2">
      <c r="JD1413">
        <f t="shared" si="317"/>
        <v>0</v>
      </c>
      <c r="JE1413">
        <f t="shared" si="318"/>
        <v>0</v>
      </c>
      <c r="JF1413" t="str">
        <f t="shared" ca="1" si="319"/>
        <v/>
      </c>
      <c r="JG1413" t="str">
        <f t="shared" ca="1" si="320"/>
        <v/>
      </c>
      <c r="JH1413" t="str">
        <f t="shared" ca="1" si="321"/>
        <v/>
      </c>
      <c r="JI1413" t="str">
        <f t="shared" ca="1" si="322"/>
        <v/>
      </c>
    </row>
    <row r="1414" spans="264:269" x14ac:dyDescent="0.2">
      <c r="JD1414">
        <f t="shared" si="317"/>
        <v>0</v>
      </c>
      <c r="JE1414">
        <f t="shared" si="318"/>
        <v>0</v>
      </c>
      <c r="JF1414" t="str">
        <f t="shared" ca="1" si="319"/>
        <v/>
      </c>
      <c r="JG1414" t="str">
        <f t="shared" ca="1" si="320"/>
        <v/>
      </c>
      <c r="JH1414" t="str">
        <f t="shared" ca="1" si="321"/>
        <v/>
      </c>
      <c r="JI1414" t="str">
        <f t="shared" ca="1" si="322"/>
        <v/>
      </c>
    </row>
    <row r="1415" spans="264:269" x14ac:dyDescent="0.2">
      <c r="JD1415">
        <f t="shared" si="317"/>
        <v>0</v>
      </c>
      <c r="JE1415">
        <f t="shared" si="318"/>
        <v>0</v>
      </c>
      <c r="JF1415" t="str">
        <f t="shared" ca="1" si="319"/>
        <v/>
      </c>
      <c r="JG1415" t="str">
        <f t="shared" ca="1" si="320"/>
        <v/>
      </c>
      <c r="JH1415" t="str">
        <f t="shared" ca="1" si="321"/>
        <v/>
      </c>
      <c r="JI1415" t="str">
        <f t="shared" ca="1" si="322"/>
        <v/>
      </c>
    </row>
    <row r="1416" spans="264:269" x14ac:dyDescent="0.2">
      <c r="JD1416">
        <f t="shared" si="317"/>
        <v>0</v>
      </c>
      <c r="JE1416">
        <f t="shared" si="318"/>
        <v>0</v>
      </c>
      <c r="JF1416" t="str">
        <f t="shared" ca="1" si="319"/>
        <v/>
      </c>
      <c r="JG1416" t="str">
        <f t="shared" ca="1" si="320"/>
        <v/>
      </c>
      <c r="JH1416" t="str">
        <f t="shared" ca="1" si="321"/>
        <v/>
      </c>
      <c r="JI1416" t="str">
        <f t="shared" ca="1" si="322"/>
        <v/>
      </c>
    </row>
    <row r="1417" spans="264:269" x14ac:dyDescent="0.2">
      <c r="JD1417">
        <f t="shared" si="317"/>
        <v>0</v>
      </c>
      <c r="JE1417">
        <f t="shared" si="318"/>
        <v>0</v>
      </c>
      <c r="JF1417" t="str">
        <f t="shared" ca="1" si="319"/>
        <v/>
      </c>
      <c r="JG1417" t="str">
        <f t="shared" ca="1" si="320"/>
        <v/>
      </c>
      <c r="JH1417" t="str">
        <f t="shared" ca="1" si="321"/>
        <v/>
      </c>
      <c r="JI1417" t="str">
        <f t="shared" ca="1" si="322"/>
        <v/>
      </c>
    </row>
    <row r="1418" spans="264:269" x14ac:dyDescent="0.2">
      <c r="JD1418">
        <f t="shared" si="317"/>
        <v>0</v>
      </c>
      <c r="JE1418">
        <f t="shared" si="318"/>
        <v>0</v>
      </c>
      <c r="JF1418" t="str">
        <f t="shared" ca="1" si="319"/>
        <v/>
      </c>
      <c r="JG1418" t="str">
        <f t="shared" ca="1" si="320"/>
        <v/>
      </c>
      <c r="JH1418" t="str">
        <f t="shared" ca="1" si="321"/>
        <v/>
      </c>
      <c r="JI1418" t="str">
        <f t="shared" ca="1" si="322"/>
        <v/>
      </c>
    </row>
    <row r="1419" spans="264:269" x14ac:dyDescent="0.2">
      <c r="JD1419">
        <f t="shared" si="317"/>
        <v>0</v>
      </c>
      <c r="JE1419">
        <f t="shared" si="318"/>
        <v>0</v>
      </c>
      <c r="JF1419" t="str">
        <f t="shared" ca="1" si="319"/>
        <v/>
      </c>
      <c r="JG1419" t="str">
        <f t="shared" ca="1" si="320"/>
        <v/>
      </c>
      <c r="JH1419" t="str">
        <f t="shared" ca="1" si="321"/>
        <v/>
      </c>
      <c r="JI1419" t="str">
        <f t="shared" ca="1" si="322"/>
        <v/>
      </c>
    </row>
    <row r="1420" spans="264:269" x14ac:dyDescent="0.2">
      <c r="JD1420">
        <f t="shared" si="317"/>
        <v>0</v>
      </c>
      <c r="JE1420">
        <f t="shared" si="318"/>
        <v>0</v>
      </c>
      <c r="JF1420" t="str">
        <f t="shared" ca="1" si="319"/>
        <v/>
      </c>
      <c r="JG1420" t="str">
        <f t="shared" ca="1" si="320"/>
        <v/>
      </c>
      <c r="JH1420" t="str">
        <f t="shared" ca="1" si="321"/>
        <v/>
      </c>
      <c r="JI1420" t="str">
        <f t="shared" ca="1" si="322"/>
        <v/>
      </c>
    </row>
    <row r="1421" spans="264:269" x14ac:dyDescent="0.2">
      <c r="JD1421">
        <f t="shared" si="317"/>
        <v>0</v>
      </c>
      <c r="JE1421">
        <f t="shared" si="318"/>
        <v>0</v>
      </c>
      <c r="JF1421" t="str">
        <f t="shared" ca="1" si="319"/>
        <v/>
      </c>
      <c r="JG1421" t="str">
        <f t="shared" ca="1" si="320"/>
        <v/>
      </c>
      <c r="JH1421" t="str">
        <f t="shared" ca="1" si="321"/>
        <v/>
      </c>
      <c r="JI1421" t="str">
        <f t="shared" ca="1" si="322"/>
        <v/>
      </c>
    </row>
    <row r="1422" spans="264:269" x14ac:dyDescent="0.2">
      <c r="JD1422">
        <f t="shared" si="317"/>
        <v>0</v>
      </c>
      <c r="JE1422">
        <f t="shared" si="318"/>
        <v>0</v>
      </c>
      <c r="JF1422" t="str">
        <f t="shared" ca="1" si="319"/>
        <v/>
      </c>
      <c r="JG1422" t="str">
        <f t="shared" ca="1" si="320"/>
        <v/>
      </c>
      <c r="JH1422" t="str">
        <f t="shared" ca="1" si="321"/>
        <v/>
      </c>
      <c r="JI1422" t="str">
        <f t="shared" ca="1" si="322"/>
        <v/>
      </c>
    </row>
    <row r="1423" spans="264:269" x14ac:dyDescent="0.2">
      <c r="JD1423">
        <f t="shared" si="317"/>
        <v>0</v>
      </c>
      <c r="JE1423">
        <f t="shared" si="318"/>
        <v>0</v>
      </c>
      <c r="JF1423" t="str">
        <f t="shared" ca="1" si="319"/>
        <v/>
      </c>
      <c r="JG1423" t="str">
        <f t="shared" ca="1" si="320"/>
        <v/>
      </c>
      <c r="JH1423" t="str">
        <f t="shared" ca="1" si="321"/>
        <v/>
      </c>
      <c r="JI1423" t="str">
        <f t="shared" ca="1" si="322"/>
        <v/>
      </c>
    </row>
    <row r="1424" spans="264:269" x14ac:dyDescent="0.2">
      <c r="JD1424">
        <f t="shared" si="317"/>
        <v>0</v>
      </c>
      <c r="JE1424">
        <f t="shared" si="318"/>
        <v>0</v>
      </c>
      <c r="JF1424" t="str">
        <f t="shared" ca="1" si="319"/>
        <v/>
      </c>
      <c r="JG1424" t="str">
        <f t="shared" ca="1" si="320"/>
        <v/>
      </c>
      <c r="JH1424" t="str">
        <f t="shared" ca="1" si="321"/>
        <v/>
      </c>
      <c r="JI1424" t="str">
        <f t="shared" ca="1" si="322"/>
        <v/>
      </c>
    </row>
    <row r="1425" spans="264:269" x14ac:dyDescent="0.2">
      <c r="JD1425">
        <f t="shared" si="317"/>
        <v>0</v>
      </c>
      <c r="JE1425">
        <f t="shared" si="318"/>
        <v>0</v>
      </c>
      <c r="JF1425" t="str">
        <f t="shared" ca="1" si="319"/>
        <v/>
      </c>
      <c r="JG1425" t="str">
        <f t="shared" ca="1" si="320"/>
        <v/>
      </c>
      <c r="JH1425" t="str">
        <f t="shared" ca="1" si="321"/>
        <v/>
      </c>
      <c r="JI1425" t="str">
        <f t="shared" ca="1" si="322"/>
        <v/>
      </c>
    </row>
    <row r="1426" spans="264:269" x14ac:dyDescent="0.2">
      <c r="JD1426">
        <f t="shared" si="317"/>
        <v>0</v>
      </c>
      <c r="JE1426">
        <f t="shared" si="318"/>
        <v>0</v>
      </c>
      <c r="JF1426" t="str">
        <f t="shared" ca="1" si="319"/>
        <v/>
      </c>
      <c r="JG1426" t="str">
        <f t="shared" ca="1" si="320"/>
        <v/>
      </c>
      <c r="JH1426" t="str">
        <f t="shared" ca="1" si="321"/>
        <v/>
      </c>
      <c r="JI1426" t="str">
        <f t="shared" ca="1" si="322"/>
        <v/>
      </c>
    </row>
    <row r="1427" spans="264:269" x14ac:dyDescent="0.2">
      <c r="JD1427">
        <f t="shared" si="317"/>
        <v>0</v>
      </c>
      <c r="JE1427">
        <f t="shared" si="318"/>
        <v>0</v>
      </c>
      <c r="JF1427" t="str">
        <f t="shared" ca="1" si="319"/>
        <v/>
      </c>
      <c r="JG1427" t="str">
        <f t="shared" ca="1" si="320"/>
        <v/>
      </c>
      <c r="JH1427" t="str">
        <f t="shared" ca="1" si="321"/>
        <v/>
      </c>
      <c r="JI1427" t="str">
        <f t="shared" ca="1" si="322"/>
        <v/>
      </c>
    </row>
    <row r="1428" spans="264:269" x14ac:dyDescent="0.2">
      <c r="JD1428">
        <f t="shared" si="317"/>
        <v>0</v>
      </c>
      <c r="JE1428">
        <f t="shared" si="318"/>
        <v>0</v>
      </c>
      <c r="JF1428" t="str">
        <f t="shared" ca="1" si="319"/>
        <v/>
      </c>
      <c r="JG1428" t="str">
        <f t="shared" ca="1" si="320"/>
        <v/>
      </c>
      <c r="JH1428" t="str">
        <f t="shared" ca="1" si="321"/>
        <v/>
      </c>
      <c r="JI1428" t="str">
        <f t="shared" ca="1" si="322"/>
        <v/>
      </c>
    </row>
    <row r="1429" spans="264:269" x14ac:dyDescent="0.2">
      <c r="JD1429">
        <f t="shared" si="317"/>
        <v>0</v>
      </c>
      <c r="JE1429">
        <f t="shared" si="318"/>
        <v>0</v>
      </c>
      <c r="JF1429" t="str">
        <f t="shared" ca="1" si="319"/>
        <v/>
      </c>
      <c r="JG1429" t="str">
        <f t="shared" ca="1" si="320"/>
        <v/>
      </c>
      <c r="JH1429" t="str">
        <f t="shared" ca="1" si="321"/>
        <v/>
      </c>
      <c r="JI1429" t="str">
        <f t="shared" ca="1" si="322"/>
        <v/>
      </c>
    </row>
    <row r="1430" spans="264:269" x14ac:dyDescent="0.2">
      <c r="JD1430">
        <f t="shared" si="317"/>
        <v>0</v>
      </c>
      <c r="JE1430">
        <f t="shared" si="318"/>
        <v>0</v>
      </c>
      <c r="JF1430" t="str">
        <f t="shared" ca="1" si="319"/>
        <v/>
      </c>
      <c r="JG1430" t="str">
        <f t="shared" ca="1" si="320"/>
        <v/>
      </c>
      <c r="JH1430" t="str">
        <f t="shared" ca="1" si="321"/>
        <v/>
      </c>
      <c r="JI1430" t="str">
        <f t="shared" ca="1" si="322"/>
        <v/>
      </c>
    </row>
    <row r="1431" spans="264:269" x14ac:dyDescent="0.2">
      <c r="JD1431">
        <f t="shared" si="317"/>
        <v>0</v>
      </c>
      <c r="JE1431">
        <f t="shared" si="318"/>
        <v>0</v>
      </c>
      <c r="JF1431" t="str">
        <f t="shared" ca="1" si="319"/>
        <v/>
      </c>
      <c r="JG1431" t="str">
        <f t="shared" ca="1" si="320"/>
        <v/>
      </c>
      <c r="JH1431" t="str">
        <f t="shared" ca="1" si="321"/>
        <v/>
      </c>
      <c r="JI1431" t="str">
        <f t="shared" ca="1" si="322"/>
        <v/>
      </c>
    </row>
    <row r="1432" spans="264:269" x14ac:dyDescent="0.2">
      <c r="JD1432">
        <f t="shared" si="317"/>
        <v>0</v>
      </c>
      <c r="JE1432">
        <f t="shared" si="318"/>
        <v>0</v>
      </c>
      <c r="JF1432" t="str">
        <f t="shared" ca="1" si="319"/>
        <v/>
      </c>
      <c r="JG1432" t="str">
        <f t="shared" ca="1" si="320"/>
        <v/>
      </c>
      <c r="JH1432" t="str">
        <f t="shared" ca="1" si="321"/>
        <v/>
      </c>
      <c r="JI1432" t="str">
        <f t="shared" ca="1" si="322"/>
        <v/>
      </c>
    </row>
    <row r="1433" spans="264:269" x14ac:dyDescent="0.2">
      <c r="JD1433">
        <f t="shared" si="317"/>
        <v>0</v>
      </c>
      <c r="JE1433">
        <f t="shared" si="318"/>
        <v>0</v>
      </c>
      <c r="JF1433" t="str">
        <f t="shared" ca="1" si="319"/>
        <v/>
      </c>
      <c r="JG1433" t="str">
        <f t="shared" ca="1" si="320"/>
        <v/>
      </c>
      <c r="JH1433" t="str">
        <f t="shared" ca="1" si="321"/>
        <v/>
      </c>
      <c r="JI1433" t="str">
        <f t="shared" ca="1" si="322"/>
        <v/>
      </c>
    </row>
    <row r="1434" spans="264:269" x14ac:dyDescent="0.2">
      <c r="JD1434">
        <f t="shared" si="317"/>
        <v>0</v>
      </c>
      <c r="JE1434">
        <f t="shared" si="318"/>
        <v>0</v>
      </c>
      <c r="JF1434" t="str">
        <f t="shared" ca="1" si="319"/>
        <v/>
      </c>
      <c r="JG1434" t="str">
        <f t="shared" ca="1" si="320"/>
        <v/>
      </c>
      <c r="JH1434" t="str">
        <f t="shared" ca="1" si="321"/>
        <v/>
      </c>
      <c r="JI1434" t="str">
        <f t="shared" ca="1" si="322"/>
        <v/>
      </c>
    </row>
    <row r="1435" spans="264:269" x14ac:dyDescent="0.2">
      <c r="JD1435">
        <f t="shared" si="317"/>
        <v>0</v>
      </c>
      <c r="JE1435">
        <f t="shared" si="318"/>
        <v>0</v>
      </c>
      <c r="JF1435" t="str">
        <f t="shared" ca="1" si="319"/>
        <v/>
      </c>
      <c r="JG1435" t="str">
        <f t="shared" ca="1" si="320"/>
        <v/>
      </c>
      <c r="JH1435" t="str">
        <f t="shared" ca="1" si="321"/>
        <v/>
      </c>
      <c r="JI1435" t="str">
        <f t="shared" ca="1" si="322"/>
        <v/>
      </c>
    </row>
    <row r="1436" spans="264:269" x14ac:dyDescent="0.2">
      <c r="JD1436">
        <f t="shared" ref="JD1436:JD1499" si="323">IF(JD1435&lt;&gt;0,JD1435-1,0)</f>
        <v>0</v>
      </c>
      <c r="JE1436">
        <f t="shared" ref="JE1436:JE1499" si="324">IF(JD1436&lt;&gt;0,JE1435+1,0)</f>
        <v>0</v>
      </c>
      <c r="JF1436" t="str">
        <f t="shared" ref="JF1436:JF1499" ca="1" si="325">IF(ScenarioType&lt;&gt;"ALL",IF(ISERROR(IF(INDIRECT("SCENARIOMETA!B"&amp;JE1436)=ScenarioType,INDIRECT("SCENARIOMETA!A"&amp;JE1436)," ")),"",IF(INDIRECT("SCENARIOMETA!B"&amp;JE1436)=ScenarioType,INDIRECT("SCENARIOMETA!A"&amp;JE1436)," ")),IF(JD1436&lt;&gt;0,INDIRECT("SCENARIOMETA!A"&amp;JE1436),""))</f>
        <v/>
      </c>
      <c r="JG1436" t="str">
        <f t="shared" ref="JG1436:JG1499" ca="1" si="326">IF(ScenarioType&lt;&gt;"ALL",IF(ISERROR(IF(INDIRECT("SCENARIOMETA!B"&amp;JE1436)=ScenarioType,INDIRECT("SCENARIOMETA!B"&amp;JE1436)," ")),"",IF(INDIRECT("SCENARIOMETA!B"&amp;JE1436)=ScenarioType,INDIRECT("SCENARIOMETA!B"&amp;JE1436)," ")),IF(JD1436&lt;&gt;0,INDIRECT("SCENARIOMETA!B"&amp;JE1436),""))</f>
        <v/>
      </c>
      <c r="JH1436" t="str">
        <f t="shared" ref="JH1436:JH1499" ca="1" si="327">IF(ScenarioType&lt;&gt;"ALL",IF(ISERROR(IF(INDIRECT("SCENARIOMETA!B"&amp;JE1436)=ScenarioType,INDIRECT("SCENARIOMETA!H"&amp;JE1436)," ")),"",IF(INDIRECT("SCENARIOMETA!B"&amp;JE1436)=ScenarioType,INDIRECT("SCENARIOMETA!H"&amp;JE1436)," ")+14),IF(JD1436&lt;&gt;0,INDIRECT("SCENARIOMETA!H"&amp;JE1436)+14,""))</f>
        <v/>
      </c>
      <c r="JI1436" t="str">
        <f t="shared" ref="JI1436:JI1499" ca="1" si="328">IF(ScenarioType&lt;&gt;"ALL",IF(ISERROR(IF(INDIRECT("SCENARIOMETA!B"&amp;JE1436)=ScenarioType,INDIRECT("SCENARIOMETA!E"&amp;JE1436)," ")),"",IF(INDIRECT("SCENARIOMETA!B"&amp;JE1436)=ScenarioType,INDIRECT("SCENARIOMETA!E"&amp;JE1436)," ")+14),IF(JD1436&lt;&gt;0,INDIRECT("SCENARIOMETA!E"&amp;JE1436)+14,""))</f>
        <v/>
      </c>
    </row>
    <row r="1437" spans="264:269" x14ac:dyDescent="0.2">
      <c r="JD1437">
        <f t="shared" si="323"/>
        <v>0</v>
      </c>
      <c r="JE1437">
        <f t="shared" si="324"/>
        <v>0</v>
      </c>
      <c r="JF1437" t="str">
        <f t="shared" ca="1" si="325"/>
        <v/>
      </c>
      <c r="JG1437" t="str">
        <f t="shared" ca="1" si="326"/>
        <v/>
      </c>
      <c r="JH1437" t="str">
        <f t="shared" ca="1" si="327"/>
        <v/>
      </c>
      <c r="JI1437" t="str">
        <f t="shared" ca="1" si="328"/>
        <v/>
      </c>
    </row>
    <row r="1438" spans="264:269" x14ac:dyDescent="0.2">
      <c r="JD1438">
        <f t="shared" si="323"/>
        <v>0</v>
      </c>
      <c r="JE1438">
        <f t="shared" si="324"/>
        <v>0</v>
      </c>
      <c r="JF1438" t="str">
        <f t="shared" ca="1" si="325"/>
        <v/>
      </c>
      <c r="JG1438" t="str">
        <f t="shared" ca="1" si="326"/>
        <v/>
      </c>
      <c r="JH1438" t="str">
        <f t="shared" ca="1" si="327"/>
        <v/>
      </c>
      <c r="JI1438" t="str">
        <f t="shared" ca="1" si="328"/>
        <v/>
      </c>
    </row>
    <row r="1439" spans="264:269" x14ac:dyDescent="0.2">
      <c r="JD1439">
        <f t="shared" si="323"/>
        <v>0</v>
      </c>
      <c r="JE1439">
        <f t="shared" si="324"/>
        <v>0</v>
      </c>
      <c r="JF1439" t="str">
        <f t="shared" ca="1" si="325"/>
        <v/>
      </c>
      <c r="JG1439" t="str">
        <f t="shared" ca="1" si="326"/>
        <v/>
      </c>
      <c r="JH1439" t="str">
        <f t="shared" ca="1" si="327"/>
        <v/>
      </c>
      <c r="JI1439" t="str">
        <f t="shared" ca="1" si="328"/>
        <v/>
      </c>
    </row>
    <row r="1440" spans="264:269" x14ac:dyDescent="0.2">
      <c r="JD1440">
        <f t="shared" si="323"/>
        <v>0</v>
      </c>
      <c r="JE1440">
        <f t="shared" si="324"/>
        <v>0</v>
      </c>
      <c r="JF1440" t="str">
        <f t="shared" ca="1" si="325"/>
        <v/>
      </c>
      <c r="JG1440" t="str">
        <f t="shared" ca="1" si="326"/>
        <v/>
      </c>
      <c r="JH1440" t="str">
        <f t="shared" ca="1" si="327"/>
        <v/>
      </c>
      <c r="JI1440" t="str">
        <f t="shared" ca="1" si="328"/>
        <v/>
      </c>
    </row>
    <row r="1441" spans="264:269" x14ac:dyDescent="0.2">
      <c r="JD1441">
        <f t="shared" si="323"/>
        <v>0</v>
      </c>
      <c r="JE1441">
        <f t="shared" si="324"/>
        <v>0</v>
      </c>
      <c r="JF1441" t="str">
        <f t="shared" ca="1" si="325"/>
        <v/>
      </c>
      <c r="JG1441" t="str">
        <f t="shared" ca="1" si="326"/>
        <v/>
      </c>
      <c r="JH1441" t="str">
        <f t="shared" ca="1" si="327"/>
        <v/>
      </c>
      <c r="JI1441" t="str">
        <f t="shared" ca="1" si="328"/>
        <v/>
      </c>
    </row>
    <row r="1442" spans="264:269" x14ac:dyDescent="0.2">
      <c r="JD1442">
        <f t="shared" si="323"/>
        <v>0</v>
      </c>
      <c r="JE1442">
        <f t="shared" si="324"/>
        <v>0</v>
      </c>
      <c r="JF1442" t="str">
        <f t="shared" ca="1" si="325"/>
        <v/>
      </c>
      <c r="JG1442" t="str">
        <f t="shared" ca="1" si="326"/>
        <v/>
      </c>
      <c r="JH1442" t="str">
        <f t="shared" ca="1" si="327"/>
        <v/>
      </c>
      <c r="JI1442" t="str">
        <f t="shared" ca="1" si="328"/>
        <v/>
      </c>
    </row>
    <row r="1443" spans="264:269" x14ac:dyDescent="0.2">
      <c r="JD1443">
        <f t="shared" si="323"/>
        <v>0</v>
      </c>
      <c r="JE1443">
        <f t="shared" si="324"/>
        <v>0</v>
      </c>
      <c r="JF1443" t="str">
        <f t="shared" ca="1" si="325"/>
        <v/>
      </c>
      <c r="JG1443" t="str">
        <f t="shared" ca="1" si="326"/>
        <v/>
      </c>
      <c r="JH1443" t="str">
        <f t="shared" ca="1" si="327"/>
        <v/>
      </c>
      <c r="JI1443" t="str">
        <f t="shared" ca="1" si="328"/>
        <v/>
      </c>
    </row>
    <row r="1444" spans="264:269" x14ac:dyDescent="0.2">
      <c r="JD1444">
        <f t="shared" si="323"/>
        <v>0</v>
      </c>
      <c r="JE1444">
        <f t="shared" si="324"/>
        <v>0</v>
      </c>
      <c r="JF1444" t="str">
        <f t="shared" ca="1" si="325"/>
        <v/>
      </c>
      <c r="JG1444" t="str">
        <f t="shared" ca="1" si="326"/>
        <v/>
      </c>
      <c r="JH1444" t="str">
        <f t="shared" ca="1" si="327"/>
        <v/>
      </c>
      <c r="JI1444" t="str">
        <f t="shared" ca="1" si="328"/>
        <v/>
      </c>
    </row>
    <row r="1445" spans="264:269" x14ac:dyDescent="0.2">
      <c r="JD1445">
        <f t="shared" si="323"/>
        <v>0</v>
      </c>
      <c r="JE1445">
        <f t="shared" si="324"/>
        <v>0</v>
      </c>
      <c r="JF1445" t="str">
        <f t="shared" ca="1" si="325"/>
        <v/>
      </c>
      <c r="JG1445" t="str">
        <f t="shared" ca="1" si="326"/>
        <v/>
      </c>
      <c r="JH1445" t="str">
        <f t="shared" ca="1" si="327"/>
        <v/>
      </c>
      <c r="JI1445" t="str">
        <f t="shared" ca="1" si="328"/>
        <v/>
      </c>
    </row>
    <row r="1446" spans="264:269" x14ac:dyDescent="0.2">
      <c r="JD1446">
        <f t="shared" si="323"/>
        <v>0</v>
      </c>
      <c r="JE1446">
        <f t="shared" si="324"/>
        <v>0</v>
      </c>
      <c r="JF1446" t="str">
        <f t="shared" ca="1" si="325"/>
        <v/>
      </c>
      <c r="JG1446" t="str">
        <f t="shared" ca="1" si="326"/>
        <v/>
      </c>
      <c r="JH1446" t="str">
        <f t="shared" ca="1" si="327"/>
        <v/>
      </c>
      <c r="JI1446" t="str">
        <f t="shared" ca="1" si="328"/>
        <v/>
      </c>
    </row>
    <row r="1447" spans="264:269" x14ac:dyDescent="0.2">
      <c r="JD1447">
        <f t="shared" si="323"/>
        <v>0</v>
      </c>
      <c r="JE1447">
        <f t="shared" si="324"/>
        <v>0</v>
      </c>
      <c r="JF1447" t="str">
        <f t="shared" ca="1" si="325"/>
        <v/>
      </c>
      <c r="JG1447" t="str">
        <f t="shared" ca="1" si="326"/>
        <v/>
      </c>
      <c r="JH1447" t="str">
        <f t="shared" ca="1" si="327"/>
        <v/>
      </c>
      <c r="JI1447" t="str">
        <f t="shared" ca="1" si="328"/>
        <v/>
      </c>
    </row>
    <row r="1448" spans="264:269" x14ac:dyDescent="0.2">
      <c r="JD1448">
        <f t="shared" si="323"/>
        <v>0</v>
      </c>
      <c r="JE1448">
        <f t="shared" si="324"/>
        <v>0</v>
      </c>
      <c r="JF1448" t="str">
        <f t="shared" ca="1" si="325"/>
        <v/>
      </c>
      <c r="JG1448" t="str">
        <f t="shared" ca="1" si="326"/>
        <v/>
      </c>
      <c r="JH1448" t="str">
        <f t="shared" ca="1" si="327"/>
        <v/>
      </c>
      <c r="JI1448" t="str">
        <f t="shared" ca="1" si="328"/>
        <v/>
      </c>
    </row>
    <row r="1449" spans="264:269" x14ac:dyDescent="0.2">
      <c r="JD1449">
        <f t="shared" si="323"/>
        <v>0</v>
      </c>
      <c r="JE1449">
        <f t="shared" si="324"/>
        <v>0</v>
      </c>
      <c r="JF1449" t="str">
        <f t="shared" ca="1" si="325"/>
        <v/>
      </c>
      <c r="JG1449" t="str">
        <f t="shared" ca="1" si="326"/>
        <v/>
      </c>
      <c r="JH1449" t="str">
        <f t="shared" ca="1" si="327"/>
        <v/>
      </c>
      <c r="JI1449" t="str">
        <f t="shared" ca="1" si="328"/>
        <v/>
      </c>
    </row>
    <row r="1450" spans="264:269" x14ac:dyDescent="0.2">
      <c r="JD1450">
        <f t="shared" si="323"/>
        <v>0</v>
      </c>
      <c r="JE1450">
        <f t="shared" si="324"/>
        <v>0</v>
      </c>
      <c r="JF1450" t="str">
        <f t="shared" ca="1" si="325"/>
        <v/>
      </c>
      <c r="JG1450" t="str">
        <f t="shared" ca="1" si="326"/>
        <v/>
      </c>
      <c r="JH1450" t="str">
        <f t="shared" ca="1" si="327"/>
        <v/>
      </c>
      <c r="JI1450" t="str">
        <f t="shared" ca="1" si="328"/>
        <v/>
      </c>
    </row>
    <row r="1451" spans="264:269" x14ac:dyDescent="0.2">
      <c r="JD1451">
        <f t="shared" si="323"/>
        <v>0</v>
      </c>
      <c r="JE1451">
        <f t="shared" si="324"/>
        <v>0</v>
      </c>
      <c r="JF1451" t="str">
        <f t="shared" ca="1" si="325"/>
        <v/>
      </c>
      <c r="JG1451" t="str">
        <f t="shared" ca="1" si="326"/>
        <v/>
      </c>
      <c r="JH1451" t="str">
        <f t="shared" ca="1" si="327"/>
        <v/>
      </c>
      <c r="JI1451" t="str">
        <f t="shared" ca="1" si="328"/>
        <v/>
      </c>
    </row>
    <row r="1452" spans="264:269" x14ac:dyDescent="0.2">
      <c r="JD1452">
        <f t="shared" si="323"/>
        <v>0</v>
      </c>
      <c r="JE1452">
        <f t="shared" si="324"/>
        <v>0</v>
      </c>
      <c r="JF1452" t="str">
        <f t="shared" ca="1" si="325"/>
        <v/>
      </c>
      <c r="JG1452" t="str">
        <f t="shared" ca="1" si="326"/>
        <v/>
      </c>
      <c r="JH1452" t="str">
        <f t="shared" ca="1" si="327"/>
        <v/>
      </c>
      <c r="JI1452" t="str">
        <f t="shared" ca="1" si="328"/>
        <v/>
      </c>
    </row>
    <row r="1453" spans="264:269" x14ac:dyDescent="0.2">
      <c r="JD1453">
        <f t="shared" si="323"/>
        <v>0</v>
      </c>
      <c r="JE1453">
        <f t="shared" si="324"/>
        <v>0</v>
      </c>
      <c r="JF1453" t="str">
        <f t="shared" ca="1" si="325"/>
        <v/>
      </c>
      <c r="JG1453" t="str">
        <f t="shared" ca="1" si="326"/>
        <v/>
      </c>
      <c r="JH1453" t="str">
        <f t="shared" ca="1" si="327"/>
        <v/>
      </c>
      <c r="JI1453" t="str">
        <f t="shared" ca="1" si="328"/>
        <v/>
      </c>
    </row>
    <row r="1454" spans="264:269" x14ac:dyDescent="0.2">
      <c r="JD1454">
        <f t="shared" si="323"/>
        <v>0</v>
      </c>
      <c r="JE1454">
        <f t="shared" si="324"/>
        <v>0</v>
      </c>
      <c r="JF1454" t="str">
        <f t="shared" ca="1" si="325"/>
        <v/>
      </c>
      <c r="JG1454" t="str">
        <f t="shared" ca="1" si="326"/>
        <v/>
      </c>
      <c r="JH1454" t="str">
        <f t="shared" ca="1" si="327"/>
        <v/>
      </c>
      <c r="JI1454" t="str">
        <f t="shared" ca="1" si="328"/>
        <v/>
      </c>
    </row>
    <row r="1455" spans="264:269" x14ac:dyDescent="0.2">
      <c r="JD1455">
        <f t="shared" si="323"/>
        <v>0</v>
      </c>
      <c r="JE1455">
        <f t="shared" si="324"/>
        <v>0</v>
      </c>
      <c r="JF1455" t="str">
        <f t="shared" ca="1" si="325"/>
        <v/>
      </c>
      <c r="JG1455" t="str">
        <f t="shared" ca="1" si="326"/>
        <v/>
      </c>
      <c r="JH1455" t="str">
        <f t="shared" ca="1" si="327"/>
        <v/>
      </c>
      <c r="JI1455" t="str">
        <f t="shared" ca="1" si="328"/>
        <v/>
      </c>
    </row>
    <row r="1456" spans="264:269" x14ac:dyDescent="0.2">
      <c r="JD1456">
        <f t="shared" si="323"/>
        <v>0</v>
      </c>
      <c r="JE1456">
        <f t="shared" si="324"/>
        <v>0</v>
      </c>
      <c r="JF1456" t="str">
        <f t="shared" ca="1" si="325"/>
        <v/>
      </c>
      <c r="JG1456" t="str">
        <f t="shared" ca="1" si="326"/>
        <v/>
      </c>
      <c r="JH1456" t="str">
        <f t="shared" ca="1" si="327"/>
        <v/>
      </c>
      <c r="JI1456" t="str">
        <f t="shared" ca="1" si="328"/>
        <v/>
      </c>
    </row>
    <row r="1457" spans="264:269" x14ac:dyDescent="0.2">
      <c r="JD1457">
        <f t="shared" si="323"/>
        <v>0</v>
      </c>
      <c r="JE1457">
        <f t="shared" si="324"/>
        <v>0</v>
      </c>
      <c r="JF1457" t="str">
        <f t="shared" ca="1" si="325"/>
        <v/>
      </c>
      <c r="JG1457" t="str">
        <f t="shared" ca="1" si="326"/>
        <v/>
      </c>
      <c r="JH1457" t="str">
        <f t="shared" ca="1" si="327"/>
        <v/>
      </c>
      <c r="JI1457" t="str">
        <f t="shared" ca="1" si="328"/>
        <v/>
      </c>
    </row>
    <row r="1458" spans="264:269" x14ac:dyDescent="0.2">
      <c r="JD1458">
        <f t="shared" si="323"/>
        <v>0</v>
      </c>
      <c r="JE1458">
        <f t="shared" si="324"/>
        <v>0</v>
      </c>
      <c r="JF1458" t="str">
        <f t="shared" ca="1" si="325"/>
        <v/>
      </c>
      <c r="JG1458" t="str">
        <f t="shared" ca="1" si="326"/>
        <v/>
      </c>
      <c r="JH1458" t="str">
        <f t="shared" ca="1" si="327"/>
        <v/>
      </c>
      <c r="JI1458" t="str">
        <f t="shared" ca="1" si="328"/>
        <v/>
      </c>
    </row>
    <row r="1459" spans="264:269" x14ac:dyDescent="0.2">
      <c r="JD1459">
        <f t="shared" si="323"/>
        <v>0</v>
      </c>
      <c r="JE1459">
        <f t="shared" si="324"/>
        <v>0</v>
      </c>
      <c r="JF1459" t="str">
        <f t="shared" ca="1" si="325"/>
        <v/>
      </c>
      <c r="JG1459" t="str">
        <f t="shared" ca="1" si="326"/>
        <v/>
      </c>
      <c r="JH1459" t="str">
        <f t="shared" ca="1" si="327"/>
        <v/>
      </c>
      <c r="JI1459" t="str">
        <f t="shared" ca="1" si="328"/>
        <v/>
      </c>
    </row>
    <row r="1460" spans="264:269" x14ac:dyDescent="0.2">
      <c r="JD1460">
        <f t="shared" si="323"/>
        <v>0</v>
      </c>
      <c r="JE1460">
        <f t="shared" si="324"/>
        <v>0</v>
      </c>
      <c r="JF1460" t="str">
        <f t="shared" ca="1" si="325"/>
        <v/>
      </c>
      <c r="JG1460" t="str">
        <f t="shared" ca="1" si="326"/>
        <v/>
      </c>
      <c r="JH1460" t="str">
        <f t="shared" ca="1" si="327"/>
        <v/>
      </c>
      <c r="JI1460" t="str">
        <f t="shared" ca="1" si="328"/>
        <v/>
      </c>
    </row>
    <row r="1461" spans="264:269" x14ac:dyDescent="0.2">
      <c r="JD1461">
        <f t="shared" si="323"/>
        <v>0</v>
      </c>
      <c r="JE1461">
        <f t="shared" si="324"/>
        <v>0</v>
      </c>
      <c r="JF1461" t="str">
        <f t="shared" ca="1" si="325"/>
        <v/>
      </c>
      <c r="JG1461" t="str">
        <f t="shared" ca="1" si="326"/>
        <v/>
      </c>
      <c r="JH1461" t="str">
        <f t="shared" ca="1" si="327"/>
        <v/>
      </c>
      <c r="JI1461" t="str">
        <f t="shared" ca="1" si="328"/>
        <v/>
      </c>
    </row>
    <row r="1462" spans="264:269" x14ac:dyDescent="0.2">
      <c r="JD1462">
        <f t="shared" si="323"/>
        <v>0</v>
      </c>
      <c r="JE1462">
        <f t="shared" si="324"/>
        <v>0</v>
      </c>
      <c r="JF1462" t="str">
        <f t="shared" ca="1" si="325"/>
        <v/>
      </c>
      <c r="JG1462" t="str">
        <f t="shared" ca="1" si="326"/>
        <v/>
      </c>
      <c r="JH1462" t="str">
        <f t="shared" ca="1" si="327"/>
        <v/>
      </c>
      <c r="JI1462" t="str">
        <f t="shared" ca="1" si="328"/>
        <v/>
      </c>
    </row>
    <row r="1463" spans="264:269" x14ac:dyDescent="0.2">
      <c r="JD1463">
        <f t="shared" si="323"/>
        <v>0</v>
      </c>
      <c r="JE1463">
        <f t="shared" si="324"/>
        <v>0</v>
      </c>
      <c r="JF1463" t="str">
        <f t="shared" ca="1" si="325"/>
        <v/>
      </c>
      <c r="JG1463" t="str">
        <f t="shared" ca="1" si="326"/>
        <v/>
      </c>
      <c r="JH1463" t="str">
        <f t="shared" ca="1" si="327"/>
        <v/>
      </c>
      <c r="JI1463" t="str">
        <f t="shared" ca="1" si="328"/>
        <v/>
      </c>
    </row>
    <row r="1464" spans="264:269" x14ac:dyDescent="0.2">
      <c r="JD1464">
        <f t="shared" si="323"/>
        <v>0</v>
      </c>
      <c r="JE1464">
        <f t="shared" si="324"/>
        <v>0</v>
      </c>
      <c r="JF1464" t="str">
        <f t="shared" ca="1" si="325"/>
        <v/>
      </c>
      <c r="JG1464" t="str">
        <f t="shared" ca="1" si="326"/>
        <v/>
      </c>
      <c r="JH1464" t="str">
        <f t="shared" ca="1" si="327"/>
        <v/>
      </c>
      <c r="JI1464" t="str">
        <f t="shared" ca="1" si="328"/>
        <v/>
      </c>
    </row>
    <row r="1465" spans="264:269" x14ac:dyDescent="0.2">
      <c r="JD1465">
        <f t="shared" si="323"/>
        <v>0</v>
      </c>
      <c r="JE1465">
        <f t="shared" si="324"/>
        <v>0</v>
      </c>
      <c r="JF1465" t="str">
        <f t="shared" ca="1" si="325"/>
        <v/>
      </c>
      <c r="JG1465" t="str">
        <f t="shared" ca="1" si="326"/>
        <v/>
      </c>
      <c r="JH1465" t="str">
        <f t="shared" ca="1" si="327"/>
        <v/>
      </c>
      <c r="JI1465" t="str">
        <f t="shared" ca="1" si="328"/>
        <v/>
      </c>
    </row>
    <row r="1466" spans="264:269" x14ac:dyDescent="0.2">
      <c r="JD1466">
        <f t="shared" si="323"/>
        <v>0</v>
      </c>
      <c r="JE1466">
        <f t="shared" si="324"/>
        <v>0</v>
      </c>
      <c r="JF1466" t="str">
        <f t="shared" ca="1" si="325"/>
        <v/>
      </c>
      <c r="JG1466" t="str">
        <f t="shared" ca="1" si="326"/>
        <v/>
      </c>
      <c r="JH1466" t="str">
        <f t="shared" ca="1" si="327"/>
        <v/>
      </c>
      <c r="JI1466" t="str">
        <f t="shared" ca="1" si="328"/>
        <v/>
      </c>
    </row>
    <row r="1467" spans="264:269" x14ac:dyDescent="0.2">
      <c r="JD1467">
        <f t="shared" si="323"/>
        <v>0</v>
      </c>
      <c r="JE1467">
        <f t="shared" si="324"/>
        <v>0</v>
      </c>
      <c r="JF1467" t="str">
        <f t="shared" ca="1" si="325"/>
        <v/>
      </c>
      <c r="JG1467" t="str">
        <f t="shared" ca="1" si="326"/>
        <v/>
      </c>
      <c r="JH1467" t="str">
        <f t="shared" ca="1" si="327"/>
        <v/>
      </c>
      <c r="JI1467" t="str">
        <f t="shared" ca="1" si="328"/>
        <v/>
      </c>
    </row>
    <row r="1468" spans="264:269" x14ac:dyDescent="0.2">
      <c r="JD1468">
        <f t="shared" si="323"/>
        <v>0</v>
      </c>
      <c r="JE1468">
        <f t="shared" si="324"/>
        <v>0</v>
      </c>
      <c r="JF1468" t="str">
        <f t="shared" ca="1" si="325"/>
        <v/>
      </c>
      <c r="JG1468" t="str">
        <f t="shared" ca="1" si="326"/>
        <v/>
      </c>
      <c r="JH1468" t="str">
        <f t="shared" ca="1" si="327"/>
        <v/>
      </c>
      <c r="JI1468" t="str">
        <f t="shared" ca="1" si="328"/>
        <v/>
      </c>
    </row>
    <row r="1469" spans="264:269" x14ac:dyDescent="0.2">
      <c r="JD1469">
        <f t="shared" si="323"/>
        <v>0</v>
      </c>
      <c r="JE1469">
        <f t="shared" si="324"/>
        <v>0</v>
      </c>
      <c r="JF1469" t="str">
        <f t="shared" ca="1" si="325"/>
        <v/>
      </c>
      <c r="JG1469" t="str">
        <f t="shared" ca="1" si="326"/>
        <v/>
      </c>
      <c r="JH1469" t="str">
        <f t="shared" ca="1" si="327"/>
        <v/>
      </c>
      <c r="JI1469" t="str">
        <f t="shared" ca="1" si="328"/>
        <v/>
      </c>
    </row>
    <row r="1470" spans="264:269" x14ac:dyDescent="0.2">
      <c r="JD1470">
        <f t="shared" si="323"/>
        <v>0</v>
      </c>
      <c r="JE1470">
        <f t="shared" si="324"/>
        <v>0</v>
      </c>
      <c r="JF1470" t="str">
        <f t="shared" ca="1" si="325"/>
        <v/>
      </c>
      <c r="JG1470" t="str">
        <f t="shared" ca="1" si="326"/>
        <v/>
      </c>
      <c r="JH1470" t="str">
        <f t="shared" ca="1" si="327"/>
        <v/>
      </c>
      <c r="JI1470" t="str">
        <f t="shared" ca="1" si="328"/>
        <v/>
      </c>
    </row>
    <row r="1471" spans="264:269" x14ac:dyDescent="0.2">
      <c r="JD1471">
        <f t="shared" si="323"/>
        <v>0</v>
      </c>
      <c r="JE1471">
        <f t="shared" si="324"/>
        <v>0</v>
      </c>
      <c r="JF1471" t="str">
        <f t="shared" ca="1" si="325"/>
        <v/>
      </c>
      <c r="JG1471" t="str">
        <f t="shared" ca="1" si="326"/>
        <v/>
      </c>
      <c r="JH1471" t="str">
        <f t="shared" ca="1" si="327"/>
        <v/>
      </c>
      <c r="JI1471" t="str">
        <f t="shared" ca="1" si="328"/>
        <v/>
      </c>
    </row>
    <row r="1472" spans="264:269" x14ac:dyDescent="0.2">
      <c r="JD1472">
        <f t="shared" si="323"/>
        <v>0</v>
      </c>
      <c r="JE1472">
        <f t="shared" si="324"/>
        <v>0</v>
      </c>
      <c r="JF1472" t="str">
        <f t="shared" ca="1" si="325"/>
        <v/>
      </c>
      <c r="JG1472" t="str">
        <f t="shared" ca="1" si="326"/>
        <v/>
      </c>
      <c r="JH1472" t="str">
        <f t="shared" ca="1" si="327"/>
        <v/>
      </c>
      <c r="JI1472" t="str">
        <f t="shared" ca="1" si="328"/>
        <v/>
      </c>
    </row>
    <row r="1473" spans="264:269" x14ac:dyDescent="0.2">
      <c r="JD1473">
        <f t="shared" si="323"/>
        <v>0</v>
      </c>
      <c r="JE1473">
        <f t="shared" si="324"/>
        <v>0</v>
      </c>
      <c r="JF1473" t="str">
        <f t="shared" ca="1" si="325"/>
        <v/>
      </c>
      <c r="JG1473" t="str">
        <f t="shared" ca="1" si="326"/>
        <v/>
      </c>
      <c r="JH1473" t="str">
        <f t="shared" ca="1" si="327"/>
        <v/>
      </c>
      <c r="JI1473" t="str">
        <f t="shared" ca="1" si="328"/>
        <v/>
      </c>
    </row>
    <row r="1474" spans="264:269" x14ac:dyDescent="0.2">
      <c r="JD1474">
        <f t="shared" si="323"/>
        <v>0</v>
      </c>
      <c r="JE1474">
        <f t="shared" si="324"/>
        <v>0</v>
      </c>
      <c r="JF1474" t="str">
        <f t="shared" ca="1" si="325"/>
        <v/>
      </c>
      <c r="JG1474" t="str">
        <f t="shared" ca="1" si="326"/>
        <v/>
      </c>
      <c r="JH1474" t="str">
        <f t="shared" ca="1" si="327"/>
        <v/>
      </c>
      <c r="JI1474" t="str">
        <f t="shared" ca="1" si="328"/>
        <v/>
      </c>
    </row>
    <row r="1475" spans="264:269" x14ac:dyDescent="0.2">
      <c r="JD1475">
        <f t="shared" si="323"/>
        <v>0</v>
      </c>
      <c r="JE1475">
        <f t="shared" si="324"/>
        <v>0</v>
      </c>
      <c r="JF1475" t="str">
        <f t="shared" ca="1" si="325"/>
        <v/>
      </c>
      <c r="JG1475" t="str">
        <f t="shared" ca="1" si="326"/>
        <v/>
      </c>
      <c r="JH1475" t="str">
        <f t="shared" ca="1" si="327"/>
        <v/>
      </c>
      <c r="JI1475" t="str">
        <f t="shared" ca="1" si="328"/>
        <v/>
      </c>
    </row>
    <row r="1476" spans="264:269" x14ac:dyDescent="0.2">
      <c r="JD1476">
        <f t="shared" si="323"/>
        <v>0</v>
      </c>
      <c r="JE1476">
        <f t="shared" si="324"/>
        <v>0</v>
      </c>
      <c r="JF1476" t="str">
        <f t="shared" ca="1" si="325"/>
        <v/>
      </c>
      <c r="JG1476" t="str">
        <f t="shared" ca="1" si="326"/>
        <v/>
      </c>
      <c r="JH1476" t="str">
        <f t="shared" ca="1" si="327"/>
        <v/>
      </c>
      <c r="JI1476" t="str">
        <f t="shared" ca="1" si="328"/>
        <v/>
      </c>
    </row>
    <row r="1477" spans="264:269" x14ac:dyDescent="0.2">
      <c r="JD1477">
        <f t="shared" si="323"/>
        <v>0</v>
      </c>
      <c r="JE1477">
        <f t="shared" si="324"/>
        <v>0</v>
      </c>
      <c r="JF1477" t="str">
        <f t="shared" ca="1" si="325"/>
        <v/>
      </c>
      <c r="JG1477" t="str">
        <f t="shared" ca="1" si="326"/>
        <v/>
      </c>
      <c r="JH1477" t="str">
        <f t="shared" ca="1" si="327"/>
        <v/>
      </c>
      <c r="JI1477" t="str">
        <f t="shared" ca="1" si="328"/>
        <v/>
      </c>
    </row>
    <row r="1478" spans="264:269" x14ac:dyDescent="0.2">
      <c r="JD1478">
        <f t="shared" si="323"/>
        <v>0</v>
      </c>
      <c r="JE1478">
        <f t="shared" si="324"/>
        <v>0</v>
      </c>
      <c r="JF1478" t="str">
        <f t="shared" ca="1" si="325"/>
        <v/>
      </c>
      <c r="JG1478" t="str">
        <f t="shared" ca="1" si="326"/>
        <v/>
      </c>
      <c r="JH1478" t="str">
        <f t="shared" ca="1" si="327"/>
        <v/>
      </c>
      <c r="JI1478" t="str">
        <f t="shared" ca="1" si="328"/>
        <v/>
      </c>
    </row>
    <row r="1479" spans="264:269" x14ac:dyDescent="0.2">
      <c r="JD1479">
        <f t="shared" si="323"/>
        <v>0</v>
      </c>
      <c r="JE1479">
        <f t="shared" si="324"/>
        <v>0</v>
      </c>
      <c r="JF1479" t="str">
        <f t="shared" ca="1" si="325"/>
        <v/>
      </c>
      <c r="JG1479" t="str">
        <f t="shared" ca="1" si="326"/>
        <v/>
      </c>
      <c r="JH1479" t="str">
        <f t="shared" ca="1" si="327"/>
        <v/>
      </c>
      <c r="JI1479" t="str">
        <f t="shared" ca="1" si="328"/>
        <v/>
      </c>
    </row>
    <row r="1480" spans="264:269" x14ac:dyDescent="0.2">
      <c r="JD1480">
        <f t="shared" si="323"/>
        <v>0</v>
      </c>
      <c r="JE1480">
        <f t="shared" si="324"/>
        <v>0</v>
      </c>
      <c r="JF1480" t="str">
        <f t="shared" ca="1" si="325"/>
        <v/>
      </c>
      <c r="JG1480" t="str">
        <f t="shared" ca="1" si="326"/>
        <v/>
      </c>
      <c r="JH1480" t="str">
        <f t="shared" ca="1" si="327"/>
        <v/>
      </c>
      <c r="JI1480" t="str">
        <f t="shared" ca="1" si="328"/>
        <v/>
      </c>
    </row>
    <row r="1481" spans="264:269" x14ac:dyDescent="0.2">
      <c r="JD1481">
        <f t="shared" si="323"/>
        <v>0</v>
      </c>
      <c r="JE1481">
        <f t="shared" si="324"/>
        <v>0</v>
      </c>
      <c r="JF1481" t="str">
        <f t="shared" ca="1" si="325"/>
        <v/>
      </c>
      <c r="JG1481" t="str">
        <f t="shared" ca="1" si="326"/>
        <v/>
      </c>
      <c r="JH1481" t="str">
        <f t="shared" ca="1" si="327"/>
        <v/>
      </c>
      <c r="JI1481" t="str">
        <f t="shared" ca="1" si="328"/>
        <v/>
      </c>
    </row>
    <row r="1482" spans="264:269" x14ac:dyDescent="0.2">
      <c r="JD1482">
        <f t="shared" si="323"/>
        <v>0</v>
      </c>
      <c r="JE1482">
        <f t="shared" si="324"/>
        <v>0</v>
      </c>
      <c r="JF1482" t="str">
        <f t="shared" ca="1" si="325"/>
        <v/>
      </c>
      <c r="JG1482" t="str">
        <f t="shared" ca="1" si="326"/>
        <v/>
      </c>
      <c r="JH1482" t="str">
        <f t="shared" ca="1" si="327"/>
        <v/>
      </c>
      <c r="JI1482" t="str">
        <f t="shared" ca="1" si="328"/>
        <v/>
      </c>
    </row>
    <row r="1483" spans="264:269" x14ac:dyDescent="0.2">
      <c r="JD1483">
        <f t="shared" si="323"/>
        <v>0</v>
      </c>
      <c r="JE1483">
        <f t="shared" si="324"/>
        <v>0</v>
      </c>
      <c r="JF1483" t="str">
        <f t="shared" ca="1" si="325"/>
        <v/>
      </c>
      <c r="JG1483" t="str">
        <f t="shared" ca="1" si="326"/>
        <v/>
      </c>
      <c r="JH1483" t="str">
        <f t="shared" ca="1" si="327"/>
        <v/>
      </c>
      <c r="JI1483" t="str">
        <f t="shared" ca="1" si="328"/>
        <v/>
      </c>
    </row>
    <row r="1484" spans="264:269" x14ac:dyDescent="0.2">
      <c r="JD1484">
        <f t="shared" si="323"/>
        <v>0</v>
      </c>
      <c r="JE1484">
        <f t="shared" si="324"/>
        <v>0</v>
      </c>
      <c r="JF1484" t="str">
        <f t="shared" ca="1" si="325"/>
        <v/>
      </c>
      <c r="JG1484" t="str">
        <f t="shared" ca="1" si="326"/>
        <v/>
      </c>
      <c r="JH1484" t="str">
        <f t="shared" ca="1" si="327"/>
        <v/>
      </c>
      <c r="JI1484" t="str">
        <f t="shared" ca="1" si="328"/>
        <v/>
      </c>
    </row>
    <row r="1485" spans="264:269" x14ac:dyDescent="0.2">
      <c r="JD1485">
        <f t="shared" si="323"/>
        <v>0</v>
      </c>
      <c r="JE1485">
        <f t="shared" si="324"/>
        <v>0</v>
      </c>
      <c r="JF1485" t="str">
        <f t="shared" ca="1" si="325"/>
        <v/>
      </c>
      <c r="JG1485" t="str">
        <f t="shared" ca="1" si="326"/>
        <v/>
      </c>
      <c r="JH1485" t="str">
        <f t="shared" ca="1" si="327"/>
        <v/>
      </c>
      <c r="JI1485" t="str">
        <f t="shared" ca="1" si="328"/>
        <v/>
      </c>
    </row>
    <row r="1486" spans="264:269" x14ac:dyDescent="0.2">
      <c r="JD1486">
        <f t="shared" si="323"/>
        <v>0</v>
      </c>
      <c r="JE1486">
        <f t="shared" si="324"/>
        <v>0</v>
      </c>
      <c r="JF1486" t="str">
        <f t="shared" ca="1" si="325"/>
        <v/>
      </c>
      <c r="JG1486" t="str">
        <f t="shared" ca="1" si="326"/>
        <v/>
      </c>
      <c r="JH1486" t="str">
        <f t="shared" ca="1" si="327"/>
        <v/>
      </c>
      <c r="JI1486" t="str">
        <f t="shared" ca="1" si="328"/>
        <v/>
      </c>
    </row>
    <row r="1487" spans="264:269" x14ac:dyDescent="0.2">
      <c r="JD1487">
        <f t="shared" si="323"/>
        <v>0</v>
      </c>
      <c r="JE1487">
        <f t="shared" si="324"/>
        <v>0</v>
      </c>
      <c r="JF1487" t="str">
        <f t="shared" ca="1" si="325"/>
        <v/>
      </c>
      <c r="JG1487" t="str">
        <f t="shared" ca="1" si="326"/>
        <v/>
      </c>
      <c r="JH1487" t="str">
        <f t="shared" ca="1" si="327"/>
        <v/>
      </c>
      <c r="JI1487" t="str">
        <f t="shared" ca="1" si="328"/>
        <v/>
      </c>
    </row>
    <row r="1488" spans="264:269" x14ac:dyDescent="0.2">
      <c r="JD1488">
        <f t="shared" si="323"/>
        <v>0</v>
      </c>
      <c r="JE1488">
        <f t="shared" si="324"/>
        <v>0</v>
      </c>
      <c r="JF1488" t="str">
        <f t="shared" ca="1" si="325"/>
        <v/>
      </c>
      <c r="JG1488" t="str">
        <f t="shared" ca="1" si="326"/>
        <v/>
      </c>
      <c r="JH1488" t="str">
        <f t="shared" ca="1" si="327"/>
        <v/>
      </c>
      <c r="JI1488" t="str">
        <f t="shared" ca="1" si="328"/>
        <v/>
      </c>
    </row>
    <row r="1489" spans="264:269" x14ac:dyDescent="0.2">
      <c r="JD1489">
        <f t="shared" si="323"/>
        <v>0</v>
      </c>
      <c r="JE1489">
        <f t="shared" si="324"/>
        <v>0</v>
      </c>
      <c r="JF1489" t="str">
        <f t="shared" ca="1" si="325"/>
        <v/>
      </c>
      <c r="JG1489" t="str">
        <f t="shared" ca="1" si="326"/>
        <v/>
      </c>
      <c r="JH1489" t="str">
        <f t="shared" ca="1" si="327"/>
        <v/>
      </c>
      <c r="JI1489" t="str">
        <f t="shared" ca="1" si="328"/>
        <v/>
      </c>
    </row>
    <row r="1490" spans="264:269" x14ac:dyDescent="0.2">
      <c r="JD1490">
        <f t="shared" si="323"/>
        <v>0</v>
      </c>
      <c r="JE1490">
        <f t="shared" si="324"/>
        <v>0</v>
      </c>
      <c r="JF1490" t="str">
        <f t="shared" ca="1" si="325"/>
        <v/>
      </c>
      <c r="JG1490" t="str">
        <f t="shared" ca="1" si="326"/>
        <v/>
      </c>
      <c r="JH1490" t="str">
        <f t="shared" ca="1" si="327"/>
        <v/>
      </c>
      <c r="JI1490" t="str">
        <f t="shared" ca="1" si="328"/>
        <v/>
      </c>
    </row>
    <row r="1491" spans="264:269" x14ac:dyDescent="0.2">
      <c r="JD1491">
        <f t="shared" si="323"/>
        <v>0</v>
      </c>
      <c r="JE1491">
        <f t="shared" si="324"/>
        <v>0</v>
      </c>
      <c r="JF1491" t="str">
        <f t="shared" ca="1" si="325"/>
        <v/>
      </c>
      <c r="JG1491" t="str">
        <f t="shared" ca="1" si="326"/>
        <v/>
      </c>
      <c r="JH1491" t="str">
        <f t="shared" ca="1" si="327"/>
        <v/>
      </c>
      <c r="JI1491" t="str">
        <f t="shared" ca="1" si="328"/>
        <v/>
      </c>
    </row>
    <row r="1492" spans="264:269" x14ac:dyDescent="0.2">
      <c r="JD1492">
        <f t="shared" si="323"/>
        <v>0</v>
      </c>
      <c r="JE1492">
        <f t="shared" si="324"/>
        <v>0</v>
      </c>
      <c r="JF1492" t="str">
        <f t="shared" ca="1" si="325"/>
        <v/>
      </c>
      <c r="JG1492" t="str">
        <f t="shared" ca="1" si="326"/>
        <v/>
      </c>
      <c r="JH1492" t="str">
        <f t="shared" ca="1" si="327"/>
        <v/>
      </c>
      <c r="JI1492" t="str">
        <f t="shared" ca="1" si="328"/>
        <v/>
      </c>
    </row>
    <row r="1493" spans="264:269" x14ac:dyDescent="0.2">
      <c r="JD1493">
        <f t="shared" si="323"/>
        <v>0</v>
      </c>
      <c r="JE1493">
        <f t="shared" si="324"/>
        <v>0</v>
      </c>
      <c r="JF1493" t="str">
        <f t="shared" ca="1" si="325"/>
        <v/>
      </c>
      <c r="JG1493" t="str">
        <f t="shared" ca="1" si="326"/>
        <v/>
      </c>
      <c r="JH1493" t="str">
        <f t="shared" ca="1" si="327"/>
        <v/>
      </c>
      <c r="JI1493" t="str">
        <f t="shared" ca="1" si="328"/>
        <v/>
      </c>
    </row>
    <row r="1494" spans="264:269" x14ac:dyDescent="0.2">
      <c r="JD1494">
        <f t="shared" si="323"/>
        <v>0</v>
      </c>
      <c r="JE1494">
        <f t="shared" si="324"/>
        <v>0</v>
      </c>
      <c r="JF1494" t="str">
        <f t="shared" ca="1" si="325"/>
        <v/>
      </c>
      <c r="JG1494" t="str">
        <f t="shared" ca="1" si="326"/>
        <v/>
      </c>
      <c r="JH1494" t="str">
        <f t="shared" ca="1" si="327"/>
        <v/>
      </c>
      <c r="JI1494" t="str">
        <f t="shared" ca="1" si="328"/>
        <v/>
      </c>
    </row>
    <row r="1495" spans="264:269" x14ac:dyDescent="0.2">
      <c r="JD1495">
        <f t="shared" si="323"/>
        <v>0</v>
      </c>
      <c r="JE1495">
        <f t="shared" si="324"/>
        <v>0</v>
      </c>
      <c r="JF1495" t="str">
        <f t="shared" ca="1" si="325"/>
        <v/>
      </c>
      <c r="JG1495" t="str">
        <f t="shared" ca="1" si="326"/>
        <v/>
      </c>
      <c r="JH1495" t="str">
        <f t="shared" ca="1" si="327"/>
        <v/>
      </c>
      <c r="JI1495" t="str">
        <f t="shared" ca="1" si="328"/>
        <v/>
      </c>
    </row>
    <row r="1496" spans="264:269" x14ac:dyDescent="0.2">
      <c r="JD1496">
        <f t="shared" si="323"/>
        <v>0</v>
      </c>
      <c r="JE1496">
        <f t="shared" si="324"/>
        <v>0</v>
      </c>
      <c r="JF1496" t="str">
        <f t="shared" ca="1" si="325"/>
        <v/>
      </c>
      <c r="JG1496" t="str">
        <f t="shared" ca="1" si="326"/>
        <v/>
      </c>
      <c r="JH1496" t="str">
        <f t="shared" ca="1" si="327"/>
        <v/>
      </c>
      <c r="JI1496" t="str">
        <f t="shared" ca="1" si="328"/>
        <v/>
      </c>
    </row>
    <row r="1497" spans="264:269" x14ac:dyDescent="0.2">
      <c r="JD1497">
        <f t="shared" si="323"/>
        <v>0</v>
      </c>
      <c r="JE1497">
        <f t="shared" si="324"/>
        <v>0</v>
      </c>
      <c r="JF1497" t="str">
        <f t="shared" ca="1" si="325"/>
        <v/>
      </c>
      <c r="JG1497" t="str">
        <f t="shared" ca="1" si="326"/>
        <v/>
      </c>
      <c r="JH1497" t="str">
        <f t="shared" ca="1" si="327"/>
        <v/>
      </c>
      <c r="JI1497" t="str">
        <f t="shared" ca="1" si="328"/>
        <v/>
      </c>
    </row>
    <row r="1498" spans="264:269" x14ac:dyDescent="0.2">
      <c r="JD1498">
        <f t="shared" si="323"/>
        <v>0</v>
      </c>
      <c r="JE1498">
        <f t="shared" si="324"/>
        <v>0</v>
      </c>
      <c r="JF1498" t="str">
        <f t="shared" ca="1" si="325"/>
        <v/>
      </c>
      <c r="JG1498" t="str">
        <f t="shared" ca="1" si="326"/>
        <v/>
      </c>
      <c r="JH1498" t="str">
        <f t="shared" ca="1" si="327"/>
        <v/>
      </c>
      <c r="JI1498" t="str">
        <f t="shared" ca="1" si="328"/>
        <v/>
      </c>
    </row>
    <row r="1499" spans="264:269" x14ac:dyDescent="0.2">
      <c r="JD1499">
        <f t="shared" si="323"/>
        <v>0</v>
      </c>
      <c r="JE1499">
        <f t="shared" si="324"/>
        <v>0</v>
      </c>
      <c r="JF1499" t="str">
        <f t="shared" ca="1" si="325"/>
        <v/>
      </c>
      <c r="JG1499" t="str">
        <f t="shared" ca="1" si="326"/>
        <v/>
      </c>
      <c r="JH1499" t="str">
        <f t="shared" ca="1" si="327"/>
        <v/>
      </c>
      <c r="JI1499" t="str">
        <f t="shared" ca="1" si="328"/>
        <v/>
      </c>
    </row>
    <row r="1500" spans="264:269" x14ac:dyDescent="0.2">
      <c r="JD1500">
        <f t="shared" ref="JD1500:JD1563" si="329">IF(JD1499&lt;&gt;0,JD1499-1,0)</f>
        <v>0</v>
      </c>
      <c r="JE1500">
        <f t="shared" ref="JE1500:JE1563" si="330">IF(JD1500&lt;&gt;0,JE1499+1,0)</f>
        <v>0</v>
      </c>
      <c r="JF1500" t="str">
        <f t="shared" ref="JF1500:JF1563" ca="1" si="331">IF(ScenarioType&lt;&gt;"ALL",IF(ISERROR(IF(INDIRECT("SCENARIOMETA!B"&amp;JE1500)=ScenarioType,INDIRECT("SCENARIOMETA!A"&amp;JE1500)," ")),"",IF(INDIRECT("SCENARIOMETA!B"&amp;JE1500)=ScenarioType,INDIRECT("SCENARIOMETA!A"&amp;JE1500)," ")),IF(JD1500&lt;&gt;0,INDIRECT("SCENARIOMETA!A"&amp;JE1500),""))</f>
        <v/>
      </c>
      <c r="JG1500" t="str">
        <f t="shared" ref="JG1500:JG1563" ca="1" si="332">IF(ScenarioType&lt;&gt;"ALL",IF(ISERROR(IF(INDIRECT("SCENARIOMETA!B"&amp;JE1500)=ScenarioType,INDIRECT("SCENARIOMETA!B"&amp;JE1500)," ")),"",IF(INDIRECT("SCENARIOMETA!B"&amp;JE1500)=ScenarioType,INDIRECT("SCENARIOMETA!B"&amp;JE1500)," ")),IF(JD1500&lt;&gt;0,INDIRECT("SCENARIOMETA!B"&amp;JE1500),""))</f>
        <v/>
      </c>
      <c r="JH1500" t="str">
        <f t="shared" ref="JH1500:JH1563" ca="1" si="333">IF(ScenarioType&lt;&gt;"ALL",IF(ISERROR(IF(INDIRECT("SCENARIOMETA!B"&amp;JE1500)=ScenarioType,INDIRECT("SCENARIOMETA!H"&amp;JE1500)," ")),"",IF(INDIRECT("SCENARIOMETA!B"&amp;JE1500)=ScenarioType,INDIRECT("SCENARIOMETA!H"&amp;JE1500)," ")+14),IF(JD1500&lt;&gt;0,INDIRECT("SCENARIOMETA!H"&amp;JE1500)+14,""))</f>
        <v/>
      </c>
      <c r="JI1500" t="str">
        <f t="shared" ref="JI1500:JI1563" ca="1" si="334">IF(ScenarioType&lt;&gt;"ALL",IF(ISERROR(IF(INDIRECT("SCENARIOMETA!B"&amp;JE1500)=ScenarioType,INDIRECT("SCENARIOMETA!E"&amp;JE1500)," ")),"",IF(INDIRECT("SCENARIOMETA!B"&amp;JE1500)=ScenarioType,INDIRECT("SCENARIOMETA!E"&amp;JE1500)," ")+14),IF(JD1500&lt;&gt;0,INDIRECT("SCENARIOMETA!E"&amp;JE1500)+14,""))</f>
        <v/>
      </c>
    </row>
    <row r="1501" spans="264:269" x14ac:dyDescent="0.2">
      <c r="JD1501">
        <f t="shared" si="329"/>
        <v>0</v>
      </c>
      <c r="JE1501">
        <f t="shared" si="330"/>
        <v>0</v>
      </c>
      <c r="JF1501" t="str">
        <f t="shared" ca="1" si="331"/>
        <v/>
      </c>
      <c r="JG1501" t="str">
        <f t="shared" ca="1" si="332"/>
        <v/>
      </c>
      <c r="JH1501" t="str">
        <f t="shared" ca="1" si="333"/>
        <v/>
      </c>
      <c r="JI1501" t="str">
        <f t="shared" ca="1" si="334"/>
        <v/>
      </c>
    </row>
    <row r="1502" spans="264:269" x14ac:dyDescent="0.2">
      <c r="JD1502">
        <f t="shared" si="329"/>
        <v>0</v>
      </c>
      <c r="JE1502">
        <f t="shared" si="330"/>
        <v>0</v>
      </c>
      <c r="JF1502" t="str">
        <f t="shared" ca="1" si="331"/>
        <v/>
      </c>
      <c r="JG1502" t="str">
        <f t="shared" ca="1" si="332"/>
        <v/>
      </c>
      <c r="JH1502" t="str">
        <f t="shared" ca="1" si="333"/>
        <v/>
      </c>
      <c r="JI1502" t="str">
        <f t="shared" ca="1" si="334"/>
        <v/>
      </c>
    </row>
    <row r="1503" spans="264:269" x14ac:dyDescent="0.2">
      <c r="JD1503">
        <f t="shared" si="329"/>
        <v>0</v>
      </c>
      <c r="JE1503">
        <f t="shared" si="330"/>
        <v>0</v>
      </c>
      <c r="JF1503" t="str">
        <f t="shared" ca="1" si="331"/>
        <v/>
      </c>
      <c r="JG1503" t="str">
        <f t="shared" ca="1" si="332"/>
        <v/>
      </c>
      <c r="JH1503" t="str">
        <f t="shared" ca="1" si="333"/>
        <v/>
      </c>
      <c r="JI1503" t="str">
        <f t="shared" ca="1" si="334"/>
        <v/>
      </c>
    </row>
    <row r="1504" spans="264:269" x14ac:dyDescent="0.2">
      <c r="JD1504">
        <f t="shared" si="329"/>
        <v>0</v>
      </c>
      <c r="JE1504">
        <f t="shared" si="330"/>
        <v>0</v>
      </c>
      <c r="JF1504" t="str">
        <f t="shared" ca="1" si="331"/>
        <v/>
      </c>
      <c r="JG1504" t="str">
        <f t="shared" ca="1" si="332"/>
        <v/>
      </c>
      <c r="JH1504" t="str">
        <f t="shared" ca="1" si="333"/>
        <v/>
      </c>
      <c r="JI1504" t="str">
        <f t="shared" ca="1" si="334"/>
        <v/>
      </c>
    </row>
    <row r="1505" spans="264:269" x14ac:dyDescent="0.2">
      <c r="JD1505">
        <f t="shared" si="329"/>
        <v>0</v>
      </c>
      <c r="JE1505">
        <f t="shared" si="330"/>
        <v>0</v>
      </c>
      <c r="JF1505" t="str">
        <f t="shared" ca="1" si="331"/>
        <v/>
      </c>
      <c r="JG1505" t="str">
        <f t="shared" ca="1" si="332"/>
        <v/>
      </c>
      <c r="JH1505" t="str">
        <f t="shared" ca="1" si="333"/>
        <v/>
      </c>
      <c r="JI1505" t="str">
        <f t="shared" ca="1" si="334"/>
        <v/>
      </c>
    </row>
    <row r="1506" spans="264:269" x14ac:dyDescent="0.2">
      <c r="JD1506">
        <f t="shared" si="329"/>
        <v>0</v>
      </c>
      <c r="JE1506">
        <f t="shared" si="330"/>
        <v>0</v>
      </c>
      <c r="JF1506" t="str">
        <f t="shared" ca="1" si="331"/>
        <v/>
      </c>
      <c r="JG1506" t="str">
        <f t="shared" ca="1" si="332"/>
        <v/>
      </c>
      <c r="JH1506" t="str">
        <f t="shared" ca="1" si="333"/>
        <v/>
      </c>
      <c r="JI1506" t="str">
        <f t="shared" ca="1" si="334"/>
        <v/>
      </c>
    </row>
    <row r="1507" spans="264:269" x14ac:dyDescent="0.2">
      <c r="JD1507">
        <f t="shared" si="329"/>
        <v>0</v>
      </c>
      <c r="JE1507">
        <f t="shared" si="330"/>
        <v>0</v>
      </c>
      <c r="JF1507" t="str">
        <f t="shared" ca="1" si="331"/>
        <v/>
      </c>
      <c r="JG1507" t="str">
        <f t="shared" ca="1" si="332"/>
        <v/>
      </c>
      <c r="JH1507" t="str">
        <f t="shared" ca="1" si="333"/>
        <v/>
      </c>
      <c r="JI1507" t="str">
        <f t="shared" ca="1" si="334"/>
        <v/>
      </c>
    </row>
    <row r="1508" spans="264:269" x14ac:dyDescent="0.2">
      <c r="JD1508">
        <f t="shared" si="329"/>
        <v>0</v>
      </c>
      <c r="JE1508">
        <f t="shared" si="330"/>
        <v>0</v>
      </c>
      <c r="JF1508" t="str">
        <f t="shared" ca="1" si="331"/>
        <v/>
      </c>
      <c r="JG1508" t="str">
        <f t="shared" ca="1" si="332"/>
        <v/>
      </c>
      <c r="JH1508" t="str">
        <f t="shared" ca="1" si="333"/>
        <v/>
      </c>
      <c r="JI1508" t="str">
        <f t="shared" ca="1" si="334"/>
        <v/>
      </c>
    </row>
    <row r="1509" spans="264:269" x14ac:dyDescent="0.2">
      <c r="JD1509">
        <f t="shared" si="329"/>
        <v>0</v>
      </c>
      <c r="JE1509">
        <f t="shared" si="330"/>
        <v>0</v>
      </c>
      <c r="JF1509" t="str">
        <f t="shared" ca="1" si="331"/>
        <v/>
      </c>
      <c r="JG1509" t="str">
        <f t="shared" ca="1" si="332"/>
        <v/>
      </c>
      <c r="JH1509" t="str">
        <f t="shared" ca="1" si="333"/>
        <v/>
      </c>
      <c r="JI1509" t="str">
        <f t="shared" ca="1" si="334"/>
        <v/>
      </c>
    </row>
    <row r="1510" spans="264:269" x14ac:dyDescent="0.2">
      <c r="JD1510">
        <f t="shared" si="329"/>
        <v>0</v>
      </c>
      <c r="JE1510">
        <f t="shared" si="330"/>
        <v>0</v>
      </c>
      <c r="JF1510" t="str">
        <f t="shared" ca="1" si="331"/>
        <v/>
      </c>
      <c r="JG1510" t="str">
        <f t="shared" ca="1" si="332"/>
        <v/>
      </c>
      <c r="JH1510" t="str">
        <f t="shared" ca="1" si="333"/>
        <v/>
      </c>
      <c r="JI1510" t="str">
        <f t="shared" ca="1" si="334"/>
        <v/>
      </c>
    </row>
    <row r="1511" spans="264:269" x14ac:dyDescent="0.2">
      <c r="JD1511">
        <f t="shared" si="329"/>
        <v>0</v>
      </c>
      <c r="JE1511">
        <f t="shared" si="330"/>
        <v>0</v>
      </c>
      <c r="JF1511" t="str">
        <f t="shared" ca="1" si="331"/>
        <v/>
      </c>
      <c r="JG1511" t="str">
        <f t="shared" ca="1" si="332"/>
        <v/>
      </c>
      <c r="JH1511" t="str">
        <f t="shared" ca="1" si="333"/>
        <v/>
      </c>
      <c r="JI1511" t="str">
        <f t="shared" ca="1" si="334"/>
        <v/>
      </c>
    </row>
    <row r="1512" spans="264:269" x14ac:dyDescent="0.2">
      <c r="JD1512">
        <f t="shared" si="329"/>
        <v>0</v>
      </c>
      <c r="JE1512">
        <f t="shared" si="330"/>
        <v>0</v>
      </c>
      <c r="JF1512" t="str">
        <f t="shared" ca="1" si="331"/>
        <v/>
      </c>
      <c r="JG1512" t="str">
        <f t="shared" ca="1" si="332"/>
        <v/>
      </c>
      <c r="JH1512" t="str">
        <f t="shared" ca="1" si="333"/>
        <v/>
      </c>
      <c r="JI1512" t="str">
        <f t="shared" ca="1" si="334"/>
        <v/>
      </c>
    </row>
    <row r="1513" spans="264:269" x14ac:dyDescent="0.2">
      <c r="JD1513">
        <f t="shared" si="329"/>
        <v>0</v>
      </c>
      <c r="JE1513">
        <f t="shared" si="330"/>
        <v>0</v>
      </c>
      <c r="JF1513" t="str">
        <f t="shared" ca="1" si="331"/>
        <v/>
      </c>
      <c r="JG1513" t="str">
        <f t="shared" ca="1" si="332"/>
        <v/>
      </c>
      <c r="JH1513" t="str">
        <f t="shared" ca="1" si="333"/>
        <v/>
      </c>
      <c r="JI1513" t="str">
        <f t="shared" ca="1" si="334"/>
        <v/>
      </c>
    </row>
    <row r="1514" spans="264:269" x14ac:dyDescent="0.2">
      <c r="JD1514">
        <f t="shared" si="329"/>
        <v>0</v>
      </c>
      <c r="JE1514">
        <f t="shared" si="330"/>
        <v>0</v>
      </c>
      <c r="JF1514" t="str">
        <f t="shared" ca="1" si="331"/>
        <v/>
      </c>
      <c r="JG1514" t="str">
        <f t="shared" ca="1" si="332"/>
        <v/>
      </c>
      <c r="JH1514" t="str">
        <f t="shared" ca="1" si="333"/>
        <v/>
      </c>
      <c r="JI1514" t="str">
        <f t="shared" ca="1" si="334"/>
        <v/>
      </c>
    </row>
    <row r="1515" spans="264:269" x14ac:dyDescent="0.2">
      <c r="JD1515">
        <f t="shared" si="329"/>
        <v>0</v>
      </c>
      <c r="JE1515">
        <f t="shared" si="330"/>
        <v>0</v>
      </c>
      <c r="JF1515" t="str">
        <f t="shared" ca="1" si="331"/>
        <v/>
      </c>
      <c r="JG1515" t="str">
        <f t="shared" ca="1" si="332"/>
        <v/>
      </c>
      <c r="JH1515" t="str">
        <f t="shared" ca="1" si="333"/>
        <v/>
      </c>
      <c r="JI1515" t="str">
        <f t="shared" ca="1" si="334"/>
        <v/>
      </c>
    </row>
    <row r="1516" spans="264:269" x14ac:dyDescent="0.2">
      <c r="JD1516">
        <f t="shared" si="329"/>
        <v>0</v>
      </c>
      <c r="JE1516">
        <f t="shared" si="330"/>
        <v>0</v>
      </c>
      <c r="JF1516" t="str">
        <f t="shared" ca="1" si="331"/>
        <v/>
      </c>
      <c r="JG1516" t="str">
        <f t="shared" ca="1" si="332"/>
        <v/>
      </c>
      <c r="JH1516" t="str">
        <f t="shared" ca="1" si="333"/>
        <v/>
      </c>
      <c r="JI1516" t="str">
        <f t="shared" ca="1" si="334"/>
        <v/>
      </c>
    </row>
    <row r="1517" spans="264:269" x14ac:dyDescent="0.2">
      <c r="JD1517">
        <f t="shared" si="329"/>
        <v>0</v>
      </c>
      <c r="JE1517">
        <f t="shared" si="330"/>
        <v>0</v>
      </c>
      <c r="JF1517" t="str">
        <f t="shared" ca="1" si="331"/>
        <v/>
      </c>
      <c r="JG1517" t="str">
        <f t="shared" ca="1" si="332"/>
        <v/>
      </c>
      <c r="JH1517" t="str">
        <f t="shared" ca="1" si="333"/>
        <v/>
      </c>
      <c r="JI1517" t="str">
        <f t="shared" ca="1" si="334"/>
        <v/>
      </c>
    </row>
    <row r="1518" spans="264:269" x14ac:dyDescent="0.2">
      <c r="JD1518">
        <f t="shared" si="329"/>
        <v>0</v>
      </c>
      <c r="JE1518">
        <f t="shared" si="330"/>
        <v>0</v>
      </c>
      <c r="JF1518" t="str">
        <f t="shared" ca="1" si="331"/>
        <v/>
      </c>
      <c r="JG1518" t="str">
        <f t="shared" ca="1" si="332"/>
        <v/>
      </c>
      <c r="JH1518" t="str">
        <f t="shared" ca="1" si="333"/>
        <v/>
      </c>
      <c r="JI1518" t="str">
        <f t="shared" ca="1" si="334"/>
        <v/>
      </c>
    </row>
    <row r="1519" spans="264:269" x14ac:dyDescent="0.2">
      <c r="JD1519">
        <f t="shared" si="329"/>
        <v>0</v>
      </c>
      <c r="JE1519">
        <f t="shared" si="330"/>
        <v>0</v>
      </c>
      <c r="JF1519" t="str">
        <f t="shared" ca="1" si="331"/>
        <v/>
      </c>
      <c r="JG1519" t="str">
        <f t="shared" ca="1" si="332"/>
        <v/>
      </c>
      <c r="JH1519" t="str">
        <f t="shared" ca="1" si="333"/>
        <v/>
      </c>
      <c r="JI1519" t="str">
        <f t="shared" ca="1" si="334"/>
        <v/>
      </c>
    </row>
    <row r="1520" spans="264:269" x14ac:dyDescent="0.2">
      <c r="JD1520">
        <f t="shared" si="329"/>
        <v>0</v>
      </c>
      <c r="JE1520">
        <f t="shared" si="330"/>
        <v>0</v>
      </c>
      <c r="JF1520" t="str">
        <f t="shared" ca="1" si="331"/>
        <v/>
      </c>
      <c r="JG1520" t="str">
        <f t="shared" ca="1" si="332"/>
        <v/>
      </c>
      <c r="JH1520" t="str">
        <f t="shared" ca="1" si="333"/>
        <v/>
      </c>
      <c r="JI1520" t="str">
        <f t="shared" ca="1" si="334"/>
        <v/>
      </c>
    </row>
    <row r="1521" spans="264:269" x14ac:dyDescent="0.2">
      <c r="JD1521">
        <f t="shared" si="329"/>
        <v>0</v>
      </c>
      <c r="JE1521">
        <f t="shared" si="330"/>
        <v>0</v>
      </c>
      <c r="JF1521" t="str">
        <f t="shared" ca="1" si="331"/>
        <v/>
      </c>
      <c r="JG1521" t="str">
        <f t="shared" ca="1" si="332"/>
        <v/>
      </c>
      <c r="JH1521" t="str">
        <f t="shared" ca="1" si="333"/>
        <v/>
      </c>
      <c r="JI1521" t="str">
        <f t="shared" ca="1" si="334"/>
        <v/>
      </c>
    </row>
    <row r="1522" spans="264:269" x14ac:dyDescent="0.2">
      <c r="JD1522">
        <f t="shared" si="329"/>
        <v>0</v>
      </c>
      <c r="JE1522">
        <f t="shared" si="330"/>
        <v>0</v>
      </c>
      <c r="JF1522" t="str">
        <f t="shared" ca="1" si="331"/>
        <v/>
      </c>
      <c r="JG1522" t="str">
        <f t="shared" ca="1" si="332"/>
        <v/>
      </c>
      <c r="JH1522" t="str">
        <f t="shared" ca="1" si="333"/>
        <v/>
      </c>
      <c r="JI1522" t="str">
        <f t="shared" ca="1" si="334"/>
        <v/>
      </c>
    </row>
    <row r="1523" spans="264:269" x14ac:dyDescent="0.2">
      <c r="JD1523">
        <f t="shared" si="329"/>
        <v>0</v>
      </c>
      <c r="JE1523">
        <f t="shared" si="330"/>
        <v>0</v>
      </c>
      <c r="JF1523" t="str">
        <f t="shared" ca="1" si="331"/>
        <v/>
      </c>
      <c r="JG1523" t="str">
        <f t="shared" ca="1" si="332"/>
        <v/>
      </c>
      <c r="JH1523" t="str">
        <f t="shared" ca="1" si="333"/>
        <v/>
      </c>
      <c r="JI1523" t="str">
        <f t="shared" ca="1" si="334"/>
        <v/>
      </c>
    </row>
    <row r="1524" spans="264:269" x14ac:dyDescent="0.2">
      <c r="JD1524">
        <f t="shared" si="329"/>
        <v>0</v>
      </c>
      <c r="JE1524">
        <f t="shared" si="330"/>
        <v>0</v>
      </c>
      <c r="JF1524" t="str">
        <f t="shared" ca="1" si="331"/>
        <v/>
      </c>
      <c r="JG1524" t="str">
        <f t="shared" ca="1" si="332"/>
        <v/>
      </c>
      <c r="JH1524" t="str">
        <f t="shared" ca="1" si="333"/>
        <v/>
      </c>
      <c r="JI1524" t="str">
        <f t="shared" ca="1" si="334"/>
        <v/>
      </c>
    </row>
    <row r="1525" spans="264:269" x14ac:dyDescent="0.2">
      <c r="JD1525">
        <f t="shared" si="329"/>
        <v>0</v>
      </c>
      <c r="JE1525">
        <f t="shared" si="330"/>
        <v>0</v>
      </c>
      <c r="JF1525" t="str">
        <f t="shared" ca="1" si="331"/>
        <v/>
      </c>
      <c r="JG1525" t="str">
        <f t="shared" ca="1" si="332"/>
        <v/>
      </c>
      <c r="JH1525" t="str">
        <f t="shared" ca="1" si="333"/>
        <v/>
      </c>
      <c r="JI1525" t="str">
        <f t="shared" ca="1" si="334"/>
        <v/>
      </c>
    </row>
    <row r="1526" spans="264:269" x14ac:dyDescent="0.2">
      <c r="JD1526">
        <f t="shared" si="329"/>
        <v>0</v>
      </c>
      <c r="JE1526">
        <f t="shared" si="330"/>
        <v>0</v>
      </c>
      <c r="JF1526" t="str">
        <f t="shared" ca="1" si="331"/>
        <v/>
      </c>
      <c r="JG1526" t="str">
        <f t="shared" ca="1" si="332"/>
        <v/>
      </c>
      <c r="JH1526" t="str">
        <f t="shared" ca="1" si="333"/>
        <v/>
      </c>
      <c r="JI1526" t="str">
        <f t="shared" ca="1" si="334"/>
        <v/>
      </c>
    </row>
    <row r="1527" spans="264:269" x14ac:dyDescent="0.2">
      <c r="JD1527">
        <f t="shared" si="329"/>
        <v>0</v>
      </c>
      <c r="JE1527">
        <f t="shared" si="330"/>
        <v>0</v>
      </c>
      <c r="JF1527" t="str">
        <f t="shared" ca="1" si="331"/>
        <v/>
      </c>
      <c r="JG1527" t="str">
        <f t="shared" ca="1" si="332"/>
        <v/>
      </c>
      <c r="JH1527" t="str">
        <f t="shared" ca="1" si="333"/>
        <v/>
      </c>
      <c r="JI1527" t="str">
        <f t="shared" ca="1" si="334"/>
        <v/>
      </c>
    </row>
    <row r="1528" spans="264:269" x14ac:dyDescent="0.2">
      <c r="JD1528">
        <f t="shared" si="329"/>
        <v>0</v>
      </c>
      <c r="JE1528">
        <f t="shared" si="330"/>
        <v>0</v>
      </c>
      <c r="JF1528" t="str">
        <f t="shared" ca="1" si="331"/>
        <v/>
      </c>
      <c r="JG1528" t="str">
        <f t="shared" ca="1" si="332"/>
        <v/>
      </c>
      <c r="JH1528" t="str">
        <f t="shared" ca="1" si="333"/>
        <v/>
      </c>
      <c r="JI1528" t="str">
        <f t="shared" ca="1" si="334"/>
        <v/>
      </c>
    </row>
    <row r="1529" spans="264:269" x14ac:dyDescent="0.2">
      <c r="JD1529">
        <f t="shared" si="329"/>
        <v>0</v>
      </c>
      <c r="JE1529">
        <f t="shared" si="330"/>
        <v>0</v>
      </c>
      <c r="JF1529" t="str">
        <f t="shared" ca="1" si="331"/>
        <v/>
      </c>
      <c r="JG1529" t="str">
        <f t="shared" ca="1" si="332"/>
        <v/>
      </c>
      <c r="JH1529" t="str">
        <f t="shared" ca="1" si="333"/>
        <v/>
      </c>
      <c r="JI1529" t="str">
        <f t="shared" ca="1" si="334"/>
        <v/>
      </c>
    </row>
    <row r="1530" spans="264:269" x14ac:dyDescent="0.2">
      <c r="JD1530">
        <f t="shared" si="329"/>
        <v>0</v>
      </c>
      <c r="JE1530">
        <f t="shared" si="330"/>
        <v>0</v>
      </c>
      <c r="JF1530" t="str">
        <f t="shared" ca="1" si="331"/>
        <v/>
      </c>
      <c r="JG1530" t="str">
        <f t="shared" ca="1" si="332"/>
        <v/>
      </c>
      <c r="JH1530" t="str">
        <f t="shared" ca="1" si="333"/>
        <v/>
      </c>
      <c r="JI1530" t="str">
        <f t="shared" ca="1" si="334"/>
        <v/>
      </c>
    </row>
    <row r="1531" spans="264:269" x14ac:dyDescent="0.2">
      <c r="JD1531">
        <f t="shared" si="329"/>
        <v>0</v>
      </c>
      <c r="JE1531">
        <f t="shared" si="330"/>
        <v>0</v>
      </c>
      <c r="JF1531" t="str">
        <f t="shared" ca="1" si="331"/>
        <v/>
      </c>
      <c r="JG1531" t="str">
        <f t="shared" ca="1" si="332"/>
        <v/>
      </c>
      <c r="JH1531" t="str">
        <f t="shared" ca="1" si="333"/>
        <v/>
      </c>
      <c r="JI1531" t="str">
        <f t="shared" ca="1" si="334"/>
        <v/>
      </c>
    </row>
    <row r="1532" spans="264:269" x14ac:dyDescent="0.2">
      <c r="JD1532">
        <f t="shared" si="329"/>
        <v>0</v>
      </c>
      <c r="JE1532">
        <f t="shared" si="330"/>
        <v>0</v>
      </c>
      <c r="JF1532" t="str">
        <f t="shared" ca="1" si="331"/>
        <v/>
      </c>
      <c r="JG1532" t="str">
        <f t="shared" ca="1" si="332"/>
        <v/>
      </c>
      <c r="JH1532" t="str">
        <f t="shared" ca="1" si="333"/>
        <v/>
      </c>
      <c r="JI1532" t="str">
        <f t="shared" ca="1" si="334"/>
        <v/>
      </c>
    </row>
    <row r="1533" spans="264:269" x14ac:dyDescent="0.2">
      <c r="JD1533">
        <f t="shared" si="329"/>
        <v>0</v>
      </c>
      <c r="JE1533">
        <f t="shared" si="330"/>
        <v>0</v>
      </c>
      <c r="JF1533" t="str">
        <f t="shared" ca="1" si="331"/>
        <v/>
      </c>
      <c r="JG1533" t="str">
        <f t="shared" ca="1" si="332"/>
        <v/>
      </c>
      <c r="JH1533" t="str">
        <f t="shared" ca="1" si="333"/>
        <v/>
      </c>
      <c r="JI1533" t="str">
        <f t="shared" ca="1" si="334"/>
        <v/>
      </c>
    </row>
    <row r="1534" spans="264:269" x14ac:dyDescent="0.2">
      <c r="JD1534">
        <f t="shared" si="329"/>
        <v>0</v>
      </c>
      <c r="JE1534">
        <f t="shared" si="330"/>
        <v>0</v>
      </c>
      <c r="JF1534" t="str">
        <f t="shared" ca="1" si="331"/>
        <v/>
      </c>
      <c r="JG1534" t="str">
        <f t="shared" ca="1" si="332"/>
        <v/>
      </c>
      <c r="JH1534" t="str">
        <f t="shared" ca="1" si="333"/>
        <v/>
      </c>
      <c r="JI1534" t="str">
        <f t="shared" ca="1" si="334"/>
        <v/>
      </c>
    </row>
    <row r="1535" spans="264:269" x14ac:dyDescent="0.2">
      <c r="JD1535">
        <f t="shared" si="329"/>
        <v>0</v>
      </c>
      <c r="JE1535">
        <f t="shared" si="330"/>
        <v>0</v>
      </c>
      <c r="JF1535" t="str">
        <f t="shared" ca="1" si="331"/>
        <v/>
      </c>
      <c r="JG1535" t="str">
        <f t="shared" ca="1" si="332"/>
        <v/>
      </c>
      <c r="JH1535" t="str">
        <f t="shared" ca="1" si="333"/>
        <v/>
      </c>
      <c r="JI1535" t="str">
        <f t="shared" ca="1" si="334"/>
        <v/>
      </c>
    </row>
    <row r="1536" spans="264:269" x14ac:dyDescent="0.2">
      <c r="JD1536">
        <f t="shared" si="329"/>
        <v>0</v>
      </c>
      <c r="JE1536">
        <f t="shared" si="330"/>
        <v>0</v>
      </c>
      <c r="JF1536" t="str">
        <f t="shared" ca="1" si="331"/>
        <v/>
      </c>
      <c r="JG1536" t="str">
        <f t="shared" ca="1" si="332"/>
        <v/>
      </c>
      <c r="JH1536" t="str">
        <f t="shared" ca="1" si="333"/>
        <v/>
      </c>
      <c r="JI1536" t="str">
        <f t="shared" ca="1" si="334"/>
        <v/>
      </c>
    </row>
    <row r="1537" spans="264:269" x14ac:dyDescent="0.2">
      <c r="JD1537">
        <f t="shared" si="329"/>
        <v>0</v>
      </c>
      <c r="JE1537">
        <f t="shared" si="330"/>
        <v>0</v>
      </c>
      <c r="JF1537" t="str">
        <f t="shared" ca="1" si="331"/>
        <v/>
      </c>
      <c r="JG1537" t="str">
        <f t="shared" ca="1" si="332"/>
        <v/>
      </c>
      <c r="JH1537" t="str">
        <f t="shared" ca="1" si="333"/>
        <v/>
      </c>
      <c r="JI1537" t="str">
        <f t="shared" ca="1" si="334"/>
        <v/>
      </c>
    </row>
    <row r="1538" spans="264:269" x14ac:dyDescent="0.2">
      <c r="JD1538">
        <f t="shared" si="329"/>
        <v>0</v>
      </c>
      <c r="JE1538">
        <f t="shared" si="330"/>
        <v>0</v>
      </c>
      <c r="JF1538" t="str">
        <f t="shared" ca="1" si="331"/>
        <v/>
      </c>
      <c r="JG1538" t="str">
        <f t="shared" ca="1" si="332"/>
        <v/>
      </c>
      <c r="JH1538" t="str">
        <f t="shared" ca="1" si="333"/>
        <v/>
      </c>
      <c r="JI1538" t="str">
        <f t="shared" ca="1" si="334"/>
        <v/>
      </c>
    </row>
    <row r="1539" spans="264:269" x14ac:dyDescent="0.2">
      <c r="JD1539">
        <f t="shared" si="329"/>
        <v>0</v>
      </c>
      <c r="JE1539">
        <f t="shared" si="330"/>
        <v>0</v>
      </c>
      <c r="JF1539" t="str">
        <f t="shared" ca="1" si="331"/>
        <v/>
      </c>
      <c r="JG1539" t="str">
        <f t="shared" ca="1" si="332"/>
        <v/>
      </c>
      <c r="JH1539" t="str">
        <f t="shared" ca="1" si="333"/>
        <v/>
      </c>
      <c r="JI1539" t="str">
        <f t="shared" ca="1" si="334"/>
        <v/>
      </c>
    </row>
    <row r="1540" spans="264:269" x14ac:dyDescent="0.2">
      <c r="JD1540">
        <f t="shared" si="329"/>
        <v>0</v>
      </c>
      <c r="JE1540">
        <f t="shared" si="330"/>
        <v>0</v>
      </c>
      <c r="JF1540" t="str">
        <f t="shared" ca="1" si="331"/>
        <v/>
      </c>
      <c r="JG1540" t="str">
        <f t="shared" ca="1" si="332"/>
        <v/>
      </c>
      <c r="JH1540" t="str">
        <f t="shared" ca="1" si="333"/>
        <v/>
      </c>
      <c r="JI1540" t="str">
        <f t="shared" ca="1" si="334"/>
        <v/>
      </c>
    </row>
    <row r="1541" spans="264:269" x14ac:dyDescent="0.2">
      <c r="JD1541">
        <f t="shared" si="329"/>
        <v>0</v>
      </c>
      <c r="JE1541">
        <f t="shared" si="330"/>
        <v>0</v>
      </c>
      <c r="JF1541" t="str">
        <f t="shared" ca="1" si="331"/>
        <v/>
      </c>
      <c r="JG1541" t="str">
        <f t="shared" ca="1" si="332"/>
        <v/>
      </c>
      <c r="JH1541" t="str">
        <f t="shared" ca="1" si="333"/>
        <v/>
      </c>
      <c r="JI1541" t="str">
        <f t="shared" ca="1" si="334"/>
        <v/>
      </c>
    </row>
    <row r="1542" spans="264:269" x14ac:dyDescent="0.2">
      <c r="JD1542">
        <f t="shared" si="329"/>
        <v>0</v>
      </c>
      <c r="JE1542">
        <f t="shared" si="330"/>
        <v>0</v>
      </c>
      <c r="JF1542" t="str">
        <f t="shared" ca="1" si="331"/>
        <v/>
      </c>
      <c r="JG1542" t="str">
        <f t="shared" ca="1" si="332"/>
        <v/>
      </c>
      <c r="JH1542" t="str">
        <f t="shared" ca="1" si="333"/>
        <v/>
      </c>
      <c r="JI1542" t="str">
        <f t="shared" ca="1" si="334"/>
        <v/>
      </c>
    </row>
    <row r="1543" spans="264:269" x14ac:dyDescent="0.2">
      <c r="JD1543">
        <f t="shared" si="329"/>
        <v>0</v>
      </c>
      <c r="JE1543">
        <f t="shared" si="330"/>
        <v>0</v>
      </c>
      <c r="JF1543" t="str">
        <f t="shared" ca="1" si="331"/>
        <v/>
      </c>
      <c r="JG1543" t="str">
        <f t="shared" ca="1" si="332"/>
        <v/>
      </c>
      <c r="JH1543" t="str">
        <f t="shared" ca="1" si="333"/>
        <v/>
      </c>
      <c r="JI1543" t="str">
        <f t="shared" ca="1" si="334"/>
        <v/>
      </c>
    </row>
    <row r="1544" spans="264:269" x14ac:dyDescent="0.2">
      <c r="JD1544">
        <f t="shared" si="329"/>
        <v>0</v>
      </c>
      <c r="JE1544">
        <f t="shared" si="330"/>
        <v>0</v>
      </c>
      <c r="JF1544" t="str">
        <f t="shared" ca="1" si="331"/>
        <v/>
      </c>
      <c r="JG1544" t="str">
        <f t="shared" ca="1" si="332"/>
        <v/>
      </c>
      <c r="JH1544" t="str">
        <f t="shared" ca="1" si="333"/>
        <v/>
      </c>
      <c r="JI1544" t="str">
        <f t="shared" ca="1" si="334"/>
        <v/>
      </c>
    </row>
    <row r="1545" spans="264:269" x14ac:dyDescent="0.2">
      <c r="JD1545">
        <f t="shared" si="329"/>
        <v>0</v>
      </c>
      <c r="JE1545">
        <f t="shared" si="330"/>
        <v>0</v>
      </c>
      <c r="JF1545" t="str">
        <f t="shared" ca="1" si="331"/>
        <v/>
      </c>
      <c r="JG1545" t="str">
        <f t="shared" ca="1" si="332"/>
        <v/>
      </c>
      <c r="JH1545" t="str">
        <f t="shared" ca="1" si="333"/>
        <v/>
      </c>
      <c r="JI1545" t="str">
        <f t="shared" ca="1" si="334"/>
        <v/>
      </c>
    </row>
    <row r="1546" spans="264:269" x14ac:dyDescent="0.2">
      <c r="JD1546">
        <f t="shared" si="329"/>
        <v>0</v>
      </c>
      <c r="JE1546">
        <f t="shared" si="330"/>
        <v>0</v>
      </c>
      <c r="JF1546" t="str">
        <f t="shared" ca="1" si="331"/>
        <v/>
      </c>
      <c r="JG1546" t="str">
        <f t="shared" ca="1" si="332"/>
        <v/>
      </c>
      <c r="JH1546" t="str">
        <f t="shared" ca="1" si="333"/>
        <v/>
      </c>
      <c r="JI1546" t="str">
        <f t="shared" ca="1" si="334"/>
        <v/>
      </c>
    </row>
    <row r="1547" spans="264:269" x14ac:dyDescent="0.2">
      <c r="JD1547">
        <f t="shared" si="329"/>
        <v>0</v>
      </c>
      <c r="JE1547">
        <f t="shared" si="330"/>
        <v>0</v>
      </c>
      <c r="JF1547" t="str">
        <f t="shared" ca="1" si="331"/>
        <v/>
      </c>
      <c r="JG1547" t="str">
        <f t="shared" ca="1" si="332"/>
        <v/>
      </c>
      <c r="JH1547" t="str">
        <f t="shared" ca="1" si="333"/>
        <v/>
      </c>
      <c r="JI1547" t="str">
        <f t="shared" ca="1" si="334"/>
        <v/>
      </c>
    </row>
    <row r="1548" spans="264:269" x14ac:dyDescent="0.2">
      <c r="JD1548">
        <f t="shared" si="329"/>
        <v>0</v>
      </c>
      <c r="JE1548">
        <f t="shared" si="330"/>
        <v>0</v>
      </c>
      <c r="JF1548" t="str">
        <f t="shared" ca="1" si="331"/>
        <v/>
      </c>
      <c r="JG1548" t="str">
        <f t="shared" ca="1" si="332"/>
        <v/>
      </c>
      <c r="JH1548" t="str">
        <f t="shared" ca="1" si="333"/>
        <v/>
      </c>
      <c r="JI1548" t="str">
        <f t="shared" ca="1" si="334"/>
        <v/>
      </c>
    </row>
    <row r="1549" spans="264:269" x14ac:dyDescent="0.2">
      <c r="JD1549">
        <f t="shared" si="329"/>
        <v>0</v>
      </c>
      <c r="JE1549">
        <f t="shared" si="330"/>
        <v>0</v>
      </c>
      <c r="JF1549" t="str">
        <f t="shared" ca="1" si="331"/>
        <v/>
      </c>
      <c r="JG1549" t="str">
        <f t="shared" ca="1" si="332"/>
        <v/>
      </c>
      <c r="JH1549" t="str">
        <f t="shared" ca="1" si="333"/>
        <v/>
      </c>
      <c r="JI1549" t="str">
        <f t="shared" ca="1" si="334"/>
        <v/>
      </c>
    </row>
    <row r="1550" spans="264:269" x14ac:dyDescent="0.2">
      <c r="JD1550">
        <f t="shared" si="329"/>
        <v>0</v>
      </c>
      <c r="JE1550">
        <f t="shared" si="330"/>
        <v>0</v>
      </c>
      <c r="JF1550" t="str">
        <f t="shared" ca="1" si="331"/>
        <v/>
      </c>
      <c r="JG1550" t="str">
        <f t="shared" ca="1" si="332"/>
        <v/>
      </c>
      <c r="JH1550" t="str">
        <f t="shared" ca="1" si="333"/>
        <v/>
      </c>
      <c r="JI1550" t="str">
        <f t="shared" ca="1" si="334"/>
        <v/>
      </c>
    </row>
    <row r="1551" spans="264:269" x14ac:dyDescent="0.2">
      <c r="JD1551">
        <f t="shared" si="329"/>
        <v>0</v>
      </c>
      <c r="JE1551">
        <f t="shared" si="330"/>
        <v>0</v>
      </c>
      <c r="JF1551" t="str">
        <f t="shared" ca="1" si="331"/>
        <v/>
      </c>
      <c r="JG1551" t="str">
        <f t="shared" ca="1" si="332"/>
        <v/>
      </c>
      <c r="JH1551" t="str">
        <f t="shared" ca="1" si="333"/>
        <v/>
      </c>
      <c r="JI1551" t="str">
        <f t="shared" ca="1" si="334"/>
        <v/>
      </c>
    </row>
    <row r="1552" spans="264:269" x14ac:dyDescent="0.2">
      <c r="JD1552">
        <f t="shared" si="329"/>
        <v>0</v>
      </c>
      <c r="JE1552">
        <f t="shared" si="330"/>
        <v>0</v>
      </c>
      <c r="JF1552" t="str">
        <f t="shared" ca="1" si="331"/>
        <v/>
      </c>
      <c r="JG1552" t="str">
        <f t="shared" ca="1" si="332"/>
        <v/>
      </c>
      <c r="JH1552" t="str">
        <f t="shared" ca="1" si="333"/>
        <v/>
      </c>
      <c r="JI1552" t="str">
        <f t="shared" ca="1" si="334"/>
        <v/>
      </c>
    </row>
    <row r="1553" spans="264:269" x14ac:dyDescent="0.2">
      <c r="JD1553">
        <f t="shared" si="329"/>
        <v>0</v>
      </c>
      <c r="JE1553">
        <f t="shared" si="330"/>
        <v>0</v>
      </c>
      <c r="JF1553" t="str">
        <f t="shared" ca="1" si="331"/>
        <v/>
      </c>
      <c r="JG1553" t="str">
        <f t="shared" ca="1" si="332"/>
        <v/>
      </c>
      <c r="JH1553" t="str">
        <f t="shared" ca="1" si="333"/>
        <v/>
      </c>
      <c r="JI1553" t="str">
        <f t="shared" ca="1" si="334"/>
        <v/>
      </c>
    </row>
    <row r="1554" spans="264:269" x14ac:dyDescent="0.2">
      <c r="JD1554">
        <f t="shared" si="329"/>
        <v>0</v>
      </c>
      <c r="JE1554">
        <f t="shared" si="330"/>
        <v>0</v>
      </c>
      <c r="JF1554" t="str">
        <f t="shared" ca="1" si="331"/>
        <v/>
      </c>
      <c r="JG1554" t="str">
        <f t="shared" ca="1" si="332"/>
        <v/>
      </c>
      <c r="JH1554" t="str">
        <f t="shared" ca="1" si="333"/>
        <v/>
      </c>
      <c r="JI1554" t="str">
        <f t="shared" ca="1" si="334"/>
        <v/>
      </c>
    </row>
    <row r="1555" spans="264:269" x14ac:dyDescent="0.2">
      <c r="JD1555">
        <f t="shared" si="329"/>
        <v>0</v>
      </c>
      <c r="JE1555">
        <f t="shared" si="330"/>
        <v>0</v>
      </c>
      <c r="JF1555" t="str">
        <f t="shared" ca="1" si="331"/>
        <v/>
      </c>
      <c r="JG1555" t="str">
        <f t="shared" ca="1" si="332"/>
        <v/>
      </c>
      <c r="JH1555" t="str">
        <f t="shared" ca="1" si="333"/>
        <v/>
      </c>
      <c r="JI1555" t="str">
        <f t="shared" ca="1" si="334"/>
        <v/>
      </c>
    </row>
    <row r="1556" spans="264:269" x14ac:dyDescent="0.2">
      <c r="JD1556">
        <f t="shared" si="329"/>
        <v>0</v>
      </c>
      <c r="JE1556">
        <f t="shared" si="330"/>
        <v>0</v>
      </c>
      <c r="JF1556" t="str">
        <f t="shared" ca="1" si="331"/>
        <v/>
      </c>
      <c r="JG1556" t="str">
        <f t="shared" ca="1" si="332"/>
        <v/>
      </c>
      <c r="JH1556" t="str">
        <f t="shared" ca="1" si="333"/>
        <v/>
      </c>
      <c r="JI1556" t="str">
        <f t="shared" ca="1" si="334"/>
        <v/>
      </c>
    </row>
    <row r="1557" spans="264:269" x14ac:dyDescent="0.2">
      <c r="JD1557">
        <f t="shared" si="329"/>
        <v>0</v>
      </c>
      <c r="JE1557">
        <f t="shared" si="330"/>
        <v>0</v>
      </c>
      <c r="JF1557" t="str">
        <f t="shared" ca="1" si="331"/>
        <v/>
      </c>
      <c r="JG1557" t="str">
        <f t="shared" ca="1" si="332"/>
        <v/>
      </c>
      <c r="JH1557" t="str">
        <f t="shared" ca="1" si="333"/>
        <v/>
      </c>
      <c r="JI1557" t="str">
        <f t="shared" ca="1" si="334"/>
        <v/>
      </c>
    </row>
    <row r="1558" spans="264:269" x14ac:dyDescent="0.2">
      <c r="JD1558">
        <f t="shared" si="329"/>
        <v>0</v>
      </c>
      <c r="JE1558">
        <f t="shared" si="330"/>
        <v>0</v>
      </c>
      <c r="JF1558" t="str">
        <f t="shared" ca="1" si="331"/>
        <v/>
      </c>
      <c r="JG1558" t="str">
        <f t="shared" ca="1" si="332"/>
        <v/>
      </c>
      <c r="JH1558" t="str">
        <f t="shared" ca="1" si="333"/>
        <v/>
      </c>
      <c r="JI1558" t="str">
        <f t="shared" ca="1" si="334"/>
        <v/>
      </c>
    </row>
    <row r="1559" spans="264:269" x14ac:dyDescent="0.2">
      <c r="JD1559">
        <f t="shared" si="329"/>
        <v>0</v>
      </c>
      <c r="JE1559">
        <f t="shared" si="330"/>
        <v>0</v>
      </c>
      <c r="JF1559" t="str">
        <f t="shared" ca="1" si="331"/>
        <v/>
      </c>
      <c r="JG1559" t="str">
        <f t="shared" ca="1" si="332"/>
        <v/>
      </c>
      <c r="JH1559" t="str">
        <f t="shared" ca="1" si="333"/>
        <v/>
      </c>
      <c r="JI1559" t="str">
        <f t="shared" ca="1" si="334"/>
        <v/>
      </c>
    </row>
    <row r="1560" spans="264:269" x14ac:dyDescent="0.2">
      <c r="JD1560">
        <f t="shared" si="329"/>
        <v>0</v>
      </c>
      <c r="JE1560">
        <f t="shared" si="330"/>
        <v>0</v>
      </c>
      <c r="JF1560" t="str">
        <f t="shared" ca="1" si="331"/>
        <v/>
      </c>
      <c r="JG1560" t="str">
        <f t="shared" ca="1" si="332"/>
        <v/>
      </c>
      <c r="JH1560" t="str">
        <f t="shared" ca="1" si="333"/>
        <v/>
      </c>
      <c r="JI1560" t="str">
        <f t="shared" ca="1" si="334"/>
        <v/>
      </c>
    </row>
    <row r="1561" spans="264:269" x14ac:dyDescent="0.2">
      <c r="JD1561">
        <f t="shared" si="329"/>
        <v>0</v>
      </c>
      <c r="JE1561">
        <f t="shared" si="330"/>
        <v>0</v>
      </c>
      <c r="JF1561" t="str">
        <f t="shared" ca="1" si="331"/>
        <v/>
      </c>
      <c r="JG1561" t="str">
        <f t="shared" ca="1" si="332"/>
        <v/>
      </c>
      <c r="JH1561" t="str">
        <f t="shared" ca="1" si="333"/>
        <v/>
      </c>
      <c r="JI1561" t="str">
        <f t="shared" ca="1" si="334"/>
        <v/>
      </c>
    </row>
    <row r="1562" spans="264:269" x14ac:dyDescent="0.2">
      <c r="JD1562">
        <f t="shared" si="329"/>
        <v>0</v>
      </c>
      <c r="JE1562">
        <f t="shared" si="330"/>
        <v>0</v>
      </c>
      <c r="JF1562" t="str">
        <f t="shared" ca="1" si="331"/>
        <v/>
      </c>
      <c r="JG1562" t="str">
        <f t="shared" ca="1" si="332"/>
        <v/>
      </c>
      <c r="JH1562" t="str">
        <f t="shared" ca="1" si="333"/>
        <v/>
      </c>
      <c r="JI1562" t="str">
        <f t="shared" ca="1" si="334"/>
        <v/>
      </c>
    </row>
    <row r="1563" spans="264:269" x14ac:dyDescent="0.2">
      <c r="JD1563">
        <f t="shared" si="329"/>
        <v>0</v>
      </c>
      <c r="JE1563">
        <f t="shared" si="330"/>
        <v>0</v>
      </c>
      <c r="JF1563" t="str">
        <f t="shared" ca="1" si="331"/>
        <v/>
      </c>
      <c r="JG1563" t="str">
        <f t="shared" ca="1" si="332"/>
        <v/>
      </c>
      <c r="JH1563" t="str">
        <f t="shared" ca="1" si="333"/>
        <v/>
      </c>
      <c r="JI1563" t="str">
        <f t="shared" ca="1" si="334"/>
        <v/>
      </c>
    </row>
    <row r="1564" spans="264:269" x14ac:dyDescent="0.2">
      <c r="JD1564">
        <f t="shared" ref="JD1564:JD1627" si="335">IF(JD1563&lt;&gt;0,JD1563-1,0)</f>
        <v>0</v>
      </c>
      <c r="JE1564">
        <f t="shared" ref="JE1564:JE1627" si="336">IF(JD1564&lt;&gt;0,JE1563+1,0)</f>
        <v>0</v>
      </c>
      <c r="JF1564" t="str">
        <f t="shared" ref="JF1564:JF1627" ca="1" si="337">IF(ScenarioType&lt;&gt;"ALL",IF(ISERROR(IF(INDIRECT("SCENARIOMETA!B"&amp;JE1564)=ScenarioType,INDIRECT("SCENARIOMETA!A"&amp;JE1564)," ")),"",IF(INDIRECT("SCENARIOMETA!B"&amp;JE1564)=ScenarioType,INDIRECT("SCENARIOMETA!A"&amp;JE1564)," ")),IF(JD1564&lt;&gt;0,INDIRECT("SCENARIOMETA!A"&amp;JE1564),""))</f>
        <v/>
      </c>
      <c r="JG1564" t="str">
        <f t="shared" ref="JG1564:JG1627" ca="1" si="338">IF(ScenarioType&lt;&gt;"ALL",IF(ISERROR(IF(INDIRECT("SCENARIOMETA!B"&amp;JE1564)=ScenarioType,INDIRECT("SCENARIOMETA!B"&amp;JE1564)," ")),"",IF(INDIRECT("SCENARIOMETA!B"&amp;JE1564)=ScenarioType,INDIRECT("SCENARIOMETA!B"&amp;JE1564)," ")),IF(JD1564&lt;&gt;0,INDIRECT("SCENARIOMETA!B"&amp;JE1564),""))</f>
        <v/>
      </c>
      <c r="JH1564" t="str">
        <f t="shared" ref="JH1564:JH1627" ca="1" si="339">IF(ScenarioType&lt;&gt;"ALL",IF(ISERROR(IF(INDIRECT("SCENARIOMETA!B"&amp;JE1564)=ScenarioType,INDIRECT("SCENARIOMETA!H"&amp;JE1564)," ")),"",IF(INDIRECT("SCENARIOMETA!B"&amp;JE1564)=ScenarioType,INDIRECT("SCENARIOMETA!H"&amp;JE1564)," ")+14),IF(JD1564&lt;&gt;0,INDIRECT("SCENARIOMETA!H"&amp;JE1564)+14,""))</f>
        <v/>
      </c>
      <c r="JI1564" t="str">
        <f t="shared" ref="JI1564:JI1627" ca="1" si="340">IF(ScenarioType&lt;&gt;"ALL",IF(ISERROR(IF(INDIRECT("SCENARIOMETA!B"&amp;JE1564)=ScenarioType,INDIRECT("SCENARIOMETA!E"&amp;JE1564)," ")),"",IF(INDIRECT("SCENARIOMETA!B"&amp;JE1564)=ScenarioType,INDIRECT("SCENARIOMETA!E"&amp;JE1564)," ")+14),IF(JD1564&lt;&gt;0,INDIRECT("SCENARIOMETA!E"&amp;JE1564)+14,""))</f>
        <v/>
      </c>
    </row>
    <row r="1565" spans="264:269" x14ac:dyDescent="0.2">
      <c r="JD1565">
        <f t="shared" si="335"/>
        <v>0</v>
      </c>
      <c r="JE1565">
        <f t="shared" si="336"/>
        <v>0</v>
      </c>
      <c r="JF1565" t="str">
        <f t="shared" ca="1" si="337"/>
        <v/>
      </c>
      <c r="JG1565" t="str">
        <f t="shared" ca="1" si="338"/>
        <v/>
      </c>
      <c r="JH1565" t="str">
        <f t="shared" ca="1" si="339"/>
        <v/>
      </c>
      <c r="JI1565" t="str">
        <f t="shared" ca="1" si="340"/>
        <v/>
      </c>
    </row>
    <row r="1566" spans="264:269" x14ac:dyDescent="0.2">
      <c r="JD1566">
        <f t="shared" si="335"/>
        <v>0</v>
      </c>
      <c r="JE1566">
        <f t="shared" si="336"/>
        <v>0</v>
      </c>
      <c r="JF1566" t="str">
        <f t="shared" ca="1" si="337"/>
        <v/>
      </c>
      <c r="JG1566" t="str">
        <f t="shared" ca="1" si="338"/>
        <v/>
      </c>
      <c r="JH1566" t="str">
        <f t="shared" ca="1" si="339"/>
        <v/>
      </c>
      <c r="JI1566" t="str">
        <f t="shared" ca="1" si="340"/>
        <v/>
      </c>
    </row>
    <row r="1567" spans="264:269" x14ac:dyDescent="0.2">
      <c r="JD1567">
        <f t="shared" si="335"/>
        <v>0</v>
      </c>
      <c r="JE1567">
        <f t="shared" si="336"/>
        <v>0</v>
      </c>
      <c r="JF1567" t="str">
        <f t="shared" ca="1" si="337"/>
        <v/>
      </c>
      <c r="JG1567" t="str">
        <f t="shared" ca="1" si="338"/>
        <v/>
      </c>
      <c r="JH1567" t="str">
        <f t="shared" ca="1" si="339"/>
        <v/>
      </c>
      <c r="JI1567" t="str">
        <f t="shared" ca="1" si="340"/>
        <v/>
      </c>
    </row>
    <row r="1568" spans="264:269" x14ac:dyDescent="0.2">
      <c r="JD1568">
        <f t="shared" si="335"/>
        <v>0</v>
      </c>
      <c r="JE1568">
        <f t="shared" si="336"/>
        <v>0</v>
      </c>
      <c r="JF1568" t="str">
        <f t="shared" ca="1" si="337"/>
        <v/>
      </c>
      <c r="JG1568" t="str">
        <f t="shared" ca="1" si="338"/>
        <v/>
      </c>
      <c r="JH1568" t="str">
        <f t="shared" ca="1" si="339"/>
        <v/>
      </c>
      <c r="JI1568" t="str">
        <f t="shared" ca="1" si="340"/>
        <v/>
      </c>
    </row>
    <row r="1569" spans="264:269" x14ac:dyDescent="0.2">
      <c r="JD1569">
        <f t="shared" si="335"/>
        <v>0</v>
      </c>
      <c r="JE1569">
        <f t="shared" si="336"/>
        <v>0</v>
      </c>
      <c r="JF1569" t="str">
        <f t="shared" ca="1" si="337"/>
        <v/>
      </c>
      <c r="JG1569" t="str">
        <f t="shared" ca="1" si="338"/>
        <v/>
      </c>
      <c r="JH1569" t="str">
        <f t="shared" ca="1" si="339"/>
        <v/>
      </c>
      <c r="JI1569" t="str">
        <f t="shared" ca="1" si="340"/>
        <v/>
      </c>
    </row>
    <row r="1570" spans="264:269" x14ac:dyDescent="0.2">
      <c r="JD1570">
        <f t="shared" si="335"/>
        <v>0</v>
      </c>
      <c r="JE1570">
        <f t="shared" si="336"/>
        <v>0</v>
      </c>
      <c r="JF1570" t="str">
        <f t="shared" ca="1" si="337"/>
        <v/>
      </c>
      <c r="JG1570" t="str">
        <f t="shared" ca="1" si="338"/>
        <v/>
      </c>
      <c r="JH1570" t="str">
        <f t="shared" ca="1" si="339"/>
        <v/>
      </c>
      <c r="JI1570" t="str">
        <f t="shared" ca="1" si="340"/>
        <v/>
      </c>
    </row>
    <row r="1571" spans="264:269" x14ac:dyDescent="0.2">
      <c r="JD1571">
        <f t="shared" si="335"/>
        <v>0</v>
      </c>
      <c r="JE1571">
        <f t="shared" si="336"/>
        <v>0</v>
      </c>
      <c r="JF1571" t="str">
        <f t="shared" ca="1" si="337"/>
        <v/>
      </c>
      <c r="JG1571" t="str">
        <f t="shared" ca="1" si="338"/>
        <v/>
      </c>
      <c r="JH1571" t="str">
        <f t="shared" ca="1" si="339"/>
        <v/>
      </c>
      <c r="JI1571" t="str">
        <f t="shared" ca="1" si="340"/>
        <v/>
      </c>
    </row>
    <row r="1572" spans="264:269" x14ac:dyDescent="0.2">
      <c r="JD1572">
        <f t="shared" si="335"/>
        <v>0</v>
      </c>
      <c r="JE1572">
        <f t="shared" si="336"/>
        <v>0</v>
      </c>
      <c r="JF1572" t="str">
        <f t="shared" ca="1" si="337"/>
        <v/>
      </c>
      <c r="JG1572" t="str">
        <f t="shared" ca="1" si="338"/>
        <v/>
      </c>
      <c r="JH1572" t="str">
        <f t="shared" ca="1" si="339"/>
        <v/>
      </c>
      <c r="JI1572" t="str">
        <f t="shared" ca="1" si="340"/>
        <v/>
      </c>
    </row>
    <row r="1573" spans="264:269" x14ac:dyDescent="0.2">
      <c r="JD1573">
        <f t="shared" si="335"/>
        <v>0</v>
      </c>
      <c r="JE1573">
        <f t="shared" si="336"/>
        <v>0</v>
      </c>
      <c r="JF1573" t="str">
        <f t="shared" ca="1" si="337"/>
        <v/>
      </c>
      <c r="JG1573" t="str">
        <f t="shared" ca="1" si="338"/>
        <v/>
      </c>
      <c r="JH1573" t="str">
        <f t="shared" ca="1" si="339"/>
        <v/>
      </c>
      <c r="JI1573" t="str">
        <f t="shared" ca="1" si="340"/>
        <v/>
      </c>
    </row>
    <row r="1574" spans="264:269" x14ac:dyDescent="0.2">
      <c r="JD1574">
        <f t="shared" si="335"/>
        <v>0</v>
      </c>
      <c r="JE1574">
        <f t="shared" si="336"/>
        <v>0</v>
      </c>
      <c r="JF1574" t="str">
        <f t="shared" ca="1" si="337"/>
        <v/>
      </c>
      <c r="JG1574" t="str">
        <f t="shared" ca="1" si="338"/>
        <v/>
      </c>
      <c r="JH1574" t="str">
        <f t="shared" ca="1" si="339"/>
        <v/>
      </c>
      <c r="JI1574" t="str">
        <f t="shared" ca="1" si="340"/>
        <v/>
      </c>
    </row>
    <row r="1575" spans="264:269" x14ac:dyDescent="0.2">
      <c r="JD1575">
        <f t="shared" si="335"/>
        <v>0</v>
      </c>
      <c r="JE1575">
        <f t="shared" si="336"/>
        <v>0</v>
      </c>
      <c r="JF1575" t="str">
        <f t="shared" ca="1" si="337"/>
        <v/>
      </c>
      <c r="JG1575" t="str">
        <f t="shared" ca="1" si="338"/>
        <v/>
      </c>
      <c r="JH1575" t="str">
        <f t="shared" ca="1" si="339"/>
        <v/>
      </c>
      <c r="JI1575" t="str">
        <f t="shared" ca="1" si="340"/>
        <v/>
      </c>
    </row>
    <row r="1576" spans="264:269" x14ac:dyDescent="0.2">
      <c r="JD1576">
        <f t="shared" si="335"/>
        <v>0</v>
      </c>
      <c r="JE1576">
        <f t="shared" si="336"/>
        <v>0</v>
      </c>
      <c r="JF1576" t="str">
        <f t="shared" ca="1" si="337"/>
        <v/>
      </c>
      <c r="JG1576" t="str">
        <f t="shared" ca="1" si="338"/>
        <v/>
      </c>
      <c r="JH1576" t="str">
        <f t="shared" ca="1" si="339"/>
        <v/>
      </c>
      <c r="JI1576" t="str">
        <f t="shared" ca="1" si="340"/>
        <v/>
      </c>
    </row>
    <row r="1577" spans="264:269" x14ac:dyDescent="0.2">
      <c r="JD1577">
        <f t="shared" si="335"/>
        <v>0</v>
      </c>
      <c r="JE1577">
        <f t="shared" si="336"/>
        <v>0</v>
      </c>
      <c r="JF1577" t="str">
        <f t="shared" ca="1" si="337"/>
        <v/>
      </c>
      <c r="JG1577" t="str">
        <f t="shared" ca="1" si="338"/>
        <v/>
      </c>
      <c r="JH1577" t="str">
        <f t="shared" ca="1" si="339"/>
        <v/>
      </c>
      <c r="JI1577" t="str">
        <f t="shared" ca="1" si="340"/>
        <v/>
      </c>
    </row>
    <row r="1578" spans="264:269" x14ac:dyDescent="0.2">
      <c r="JD1578">
        <f t="shared" si="335"/>
        <v>0</v>
      </c>
      <c r="JE1578">
        <f t="shared" si="336"/>
        <v>0</v>
      </c>
      <c r="JF1578" t="str">
        <f t="shared" ca="1" si="337"/>
        <v/>
      </c>
      <c r="JG1578" t="str">
        <f t="shared" ca="1" si="338"/>
        <v/>
      </c>
      <c r="JH1578" t="str">
        <f t="shared" ca="1" si="339"/>
        <v/>
      </c>
      <c r="JI1578" t="str">
        <f t="shared" ca="1" si="340"/>
        <v/>
      </c>
    </row>
    <row r="1579" spans="264:269" x14ac:dyDescent="0.2">
      <c r="JD1579">
        <f t="shared" si="335"/>
        <v>0</v>
      </c>
      <c r="JE1579">
        <f t="shared" si="336"/>
        <v>0</v>
      </c>
      <c r="JF1579" t="str">
        <f t="shared" ca="1" si="337"/>
        <v/>
      </c>
      <c r="JG1579" t="str">
        <f t="shared" ca="1" si="338"/>
        <v/>
      </c>
      <c r="JH1579" t="str">
        <f t="shared" ca="1" si="339"/>
        <v/>
      </c>
      <c r="JI1579" t="str">
        <f t="shared" ca="1" si="340"/>
        <v/>
      </c>
    </row>
    <row r="1580" spans="264:269" x14ac:dyDescent="0.2">
      <c r="JD1580">
        <f t="shared" si="335"/>
        <v>0</v>
      </c>
      <c r="JE1580">
        <f t="shared" si="336"/>
        <v>0</v>
      </c>
      <c r="JF1580" t="str">
        <f t="shared" ca="1" si="337"/>
        <v/>
      </c>
      <c r="JG1580" t="str">
        <f t="shared" ca="1" si="338"/>
        <v/>
      </c>
      <c r="JH1580" t="str">
        <f t="shared" ca="1" si="339"/>
        <v/>
      </c>
      <c r="JI1580" t="str">
        <f t="shared" ca="1" si="340"/>
        <v/>
      </c>
    </row>
    <row r="1581" spans="264:269" x14ac:dyDescent="0.2">
      <c r="JD1581">
        <f t="shared" si="335"/>
        <v>0</v>
      </c>
      <c r="JE1581">
        <f t="shared" si="336"/>
        <v>0</v>
      </c>
      <c r="JF1581" t="str">
        <f t="shared" ca="1" si="337"/>
        <v/>
      </c>
      <c r="JG1581" t="str">
        <f t="shared" ca="1" si="338"/>
        <v/>
      </c>
      <c r="JH1581" t="str">
        <f t="shared" ca="1" si="339"/>
        <v/>
      </c>
      <c r="JI1581" t="str">
        <f t="shared" ca="1" si="340"/>
        <v/>
      </c>
    </row>
    <row r="1582" spans="264:269" x14ac:dyDescent="0.2">
      <c r="JD1582">
        <f t="shared" si="335"/>
        <v>0</v>
      </c>
      <c r="JE1582">
        <f t="shared" si="336"/>
        <v>0</v>
      </c>
      <c r="JF1582" t="str">
        <f t="shared" ca="1" si="337"/>
        <v/>
      </c>
      <c r="JG1582" t="str">
        <f t="shared" ca="1" si="338"/>
        <v/>
      </c>
      <c r="JH1582" t="str">
        <f t="shared" ca="1" si="339"/>
        <v/>
      </c>
      <c r="JI1582" t="str">
        <f t="shared" ca="1" si="340"/>
        <v/>
      </c>
    </row>
    <row r="1583" spans="264:269" x14ac:dyDescent="0.2">
      <c r="JD1583">
        <f t="shared" si="335"/>
        <v>0</v>
      </c>
      <c r="JE1583">
        <f t="shared" si="336"/>
        <v>0</v>
      </c>
      <c r="JF1583" t="str">
        <f t="shared" ca="1" si="337"/>
        <v/>
      </c>
      <c r="JG1583" t="str">
        <f t="shared" ca="1" si="338"/>
        <v/>
      </c>
      <c r="JH1583" t="str">
        <f t="shared" ca="1" si="339"/>
        <v/>
      </c>
      <c r="JI1583" t="str">
        <f t="shared" ca="1" si="340"/>
        <v/>
      </c>
    </row>
    <row r="1584" spans="264:269" x14ac:dyDescent="0.2">
      <c r="JD1584">
        <f t="shared" si="335"/>
        <v>0</v>
      </c>
      <c r="JE1584">
        <f t="shared" si="336"/>
        <v>0</v>
      </c>
      <c r="JF1584" t="str">
        <f t="shared" ca="1" si="337"/>
        <v/>
      </c>
      <c r="JG1584" t="str">
        <f t="shared" ca="1" si="338"/>
        <v/>
      </c>
      <c r="JH1584" t="str">
        <f t="shared" ca="1" si="339"/>
        <v/>
      </c>
      <c r="JI1584" t="str">
        <f t="shared" ca="1" si="340"/>
        <v/>
      </c>
    </row>
    <row r="1585" spans="264:269" x14ac:dyDescent="0.2">
      <c r="JD1585">
        <f t="shared" si="335"/>
        <v>0</v>
      </c>
      <c r="JE1585">
        <f t="shared" si="336"/>
        <v>0</v>
      </c>
      <c r="JF1585" t="str">
        <f t="shared" ca="1" si="337"/>
        <v/>
      </c>
      <c r="JG1585" t="str">
        <f t="shared" ca="1" si="338"/>
        <v/>
      </c>
      <c r="JH1585" t="str">
        <f t="shared" ca="1" si="339"/>
        <v/>
      </c>
      <c r="JI1585" t="str">
        <f t="shared" ca="1" si="340"/>
        <v/>
      </c>
    </row>
    <row r="1586" spans="264:269" x14ac:dyDescent="0.2">
      <c r="JD1586">
        <f t="shared" si="335"/>
        <v>0</v>
      </c>
      <c r="JE1586">
        <f t="shared" si="336"/>
        <v>0</v>
      </c>
      <c r="JF1586" t="str">
        <f t="shared" ca="1" si="337"/>
        <v/>
      </c>
      <c r="JG1586" t="str">
        <f t="shared" ca="1" si="338"/>
        <v/>
      </c>
      <c r="JH1586" t="str">
        <f t="shared" ca="1" si="339"/>
        <v/>
      </c>
      <c r="JI1586" t="str">
        <f t="shared" ca="1" si="340"/>
        <v/>
      </c>
    </row>
    <row r="1587" spans="264:269" x14ac:dyDescent="0.2">
      <c r="JD1587">
        <f t="shared" si="335"/>
        <v>0</v>
      </c>
      <c r="JE1587">
        <f t="shared" si="336"/>
        <v>0</v>
      </c>
      <c r="JF1587" t="str">
        <f t="shared" ca="1" si="337"/>
        <v/>
      </c>
      <c r="JG1587" t="str">
        <f t="shared" ca="1" si="338"/>
        <v/>
      </c>
      <c r="JH1587" t="str">
        <f t="shared" ca="1" si="339"/>
        <v/>
      </c>
      <c r="JI1587" t="str">
        <f t="shared" ca="1" si="340"/>
        <v/>
      </c>
    </row>
    <row r="1588" spans="264:269" x14ac:dyDescent="0.2">
      <c r="JD1588">
        <f t="shared" si="335"/>
        <v>0</v>
      </c>
      <c r="JE1588">
        <f t="shared" si="336"/>
        <v>0</v>
      </c>
      <c r="JF1588" t="str">
        <f t="shared" ca="1" si="337"/>
        <v/>
      </c>
      <c r="JG1588" t="str">
        <f t="shared" ca="1" si="338"/>
        <v/>
      </c>
      <c r="JH1588" t="str">
        <f t="shared" ca="1" si="339"/>
        <v/>
      </c>
      <c r="JI1588" t="str">
        <f t="shared" ca="1" si="340"/>
        <v/>
      </c>
    </row>
    <row r="1589" spans="264:269" x14ac:dyDescent="0.2">
      <c r="JD1589">
        <f t="shared" si="335"/>
        <v>0</v>
      </c>
      <c r="JE1589">
        <f t="shared" si="336"/>
        <v>0</v>
      </c>
      <c r="JF1589" t="str">
        <f t="shared" ca="1" si="337"/>
        <v/>
      </c>
      <c r="JG1589" t="str">
        <f t="shared" ca="1" si="338"/>
        <v/>
      </c>
      <c r="JH1589" t="str">
        <f t="shared" ca="1" si="339"/>
        <v/>
      </c>
      <c r="JI1589" t="str">
        <f t="shared" ca="1" si="340"/>
        <v/>
      </c>
    </row>
    <row r="1590" spans="264:269" x14ac:dyDescent="0.2">
      <c r="JD1590">
        <f t="shared" si="335"/>
        <v>0</v>
      </c>
      <c r="JE1590">
        <f t="shared" si="336"/>
        <v>0</v>
      </c>
      <c r="JF1590" t="str">
        <f t="shared" ca="1" si="337"/>
        <v/>
      </c>
      <c r="JG1590" t="str">
        <f t="shared" ca="1" si="338"/>
        <v/>
      </c>
      <c r="JH1590" t="str">
        <f t="shared" ca="1" si="339"/>
        <v/>
      </c>
      <c r="JI1590" t="str">
        <f t="shared" ca="1" si="340"/>
        <v/>
      </c>
    </row>
    <row r="1591" spans="264:269" x14ac:dyDescent="0.2">
      <c r="JD1591">
        <f t="shared" si="335"/>
        <v>0</v>
      </c>
      <c r="JE1591">
        <f t="shared" si="336"/>
        <v>0</v>
      </c>
      <c r="JF1591" t="str">
        <f t="shared" ca="1" si="337"/>
        <v/>
      </c>
      <c r="JG1591" t="str">
        <f t="shared" ca="1" si="338"/>
        <v/>
      </c>
      <c r="JH1591" t="str">
        <f t="shared" ca="1" si="339"/>
        <v/>
      </c>
      <c r="JI1591" t="str">
        <f t="shared" ca="1" si="340"/>
        <v/>
      </c>
    </row>
    <row r="1592" spans="264:269" x14ac:dyDescent="0.2">
      <c r="JD1592">
        <f t="shared" si="335"/>
        <v>0</v>
      </c>
      <c r="JE1592">
        <f t="shared" si="336"/>
        <v>0</v>
      </c>
      <c r="JF1592" t="str">
        <f t="shared" ca="1" si="337"/>
        <v/>
      </c>
      <c r="JG1592" t="str">
        <f t="shared" ca="1" si="338"/>
        <v/>
      </c>
      <c r="JH1592" t="str">
        <f t="shared" ca="1" si="339"/>
        <v/>
      </c>
      <c r="JI1592" t="str">
        <f t="shared" ca="1" si="340"/>
        <v/>
      </c>
    </row>
    <row r="1593" spans="264:269" x14ac:dyDescent="0.2">
      <c r="JD1593">
        <f t="shared" si="335"/>
        <v>0</v>
      </c>
      <c r="JE1593">
        <f t="shared" si="336"/>
        <v>0</v>
      </c>
      <c r="JF1593" t="str">
        <f t="shared" ca="1" si="337"/>
        <v/>
      </c>
      <c r="JG1593" t="str">
        <f t="shared" ca="1" si="338"/>
        <v/>
      </c>
      <c r="JH1593" t="str">
        <f t="shared" ca="1" si="339"/>
        <v/>
      </c>
      <c r="JI1593" t="str">
        <f t="shared" ca="1" si="340"/>
        <v/>
      </c>
    </row>
    <row r="1594" spans="264:269" x14ac:dyDescent="0.2">
      <c r="JD1594">
        <f t="shared" si="335"/>
        <v>0</v>
      </c>
      <c r="JE1594">
        <f t="shared" si="336"/>
        <v>0</v>
      </c>
      <c r="JF1594" t="str">
        <f t="shared" ca="1" si="337"/>
        <v/>
      </c>
      <c r="JG1594" t="str">
        <f t="shared" ca="1" si="338"/>
        <v/>
      </c>
      <c r="JH1594" t="str">
        <f t="shared" ca="1" si="339"/>
        <v/>
      </c>
      <c r="JI1594" t="str">
        <f t="shared" ca="1" si="340"/>
        <v/>
      </c>
    </row>
    <row r="1595" spans="264:269" x14ac:dyDescent="0.2">
      <c r="JD1595">
        <f t="shared" si="335"/>
        <v>0</v>
      </c>
      <c r="JE1595">
        <f t="shared" si="336"/>
        <v>0</v>
      </c>
      <c r="JF1595" t="str">
        <f t="shared" ca="1" si="337"/>
        <v/>
      </c>
      <c r="JG1595" t="str">
        <f t="shared" ca="1" si="338"/>
        <v/>
      </c>
      <c r="JH1595" t="str">
        <f t="shared" ca="1" si="339"/>
        <v/>
      </c>
      <c r="JI1595" t="str">
        <f t="shared" ca="1" si="340"/>
        <v/>
      </c>
    </row>
    <row r="1596" spans="264:269" x14ac:dyDescent="0.2">
      <c r="JD1596">
        <f t="shared" si="335"/>
        <v>0</v>
      </c>
      <c r="JE1596">
        <f t="shared" si="336"/>
        <v>0</v>
      </c>
      <c r="JF1596" t="str">
        <f t="shared" ca="1" si="337"/>
        <v/>
      </c>
      <c r="JG1596" t="str">
        <f t="shared" ca="1" si="338"/>
        <v/>
      </c>
      <c r="JH1596" t="str">
        <f t="shared" ca="1" si="339"/>
        <v/>
      </c>
      <c r="JI1596" t="str">
        <f t="shared" ca="1" si="340"/>
        <v/>
      </c>
    </row>
    <row r="1597" spans="264:269" x14ac:dyDescent="0.2">
      <c r="JD1597">
        <f t="shared" si="335"/>
        <v>0</v>
      </c>
      <c r="JE1597">
        <f t="shared" si="336"/>
        <v>0</v>
      </c>
      <c r="JF1597" t="str">
        <f t="shared" ca="1" si="337"/>
        <v/>
      </c>
      <c r="JG1597" t="str">
        <f t="shared" ca="1" si="338"/>
        <v/>
      </c>
      <c r="JH1597" t="str">
        <f t="shared" ca="1" si="339"/>
        <v/>
      </c>
      <c r="JI1597" t="str">
        <f t="shared" ca="1" si="340"/>
        <v/>
      </c>
    </row>
    <row r="1598" spans="264:269" x14ac:dyDescent="0.2">
      <c r="JD1598">
        <f t="shared" si="335"/>
        <v>0</v>
      </c>
      <c r="JE1598">
        <f t="shared" si="336"/>
        <v>0</v>
      </c>
      <c r="JF1598" t="str">
        <f t="shared" ca="1" si="337"/>
        <v/>
      </c>
      <c r="JG1598" t="str">
        <f t="shared" ca="1" si="338"/>
        <v/>
      </c>
      <c r="JH1598" t="str">
        <f t="shared" ca="1" si="339"/>
        <v/>
      </c>
      <c r="JI1598" t="str">
        <f t="shared" ca="1" si="340"/>
        <v/>
      </c>
    </row>
    <row r="1599" spans="264:269" x14ac:dyDescent="0.2">
      <c r="JD1599">
        <f t="shared" si="335"/>
        <v>0</v>
      </c>
      <c r="JE1599">
        <f t="shared" si="336"/>
        <v>0</v>
      </c>
      <c r="JF1599" t="str">
        <f t="shared" ca="1" si="337"/>
        <v/>
      </c>
      <c r="JG1599" t="str">
        <f t="shared" ca="1" si="338"/>
        <v/>
      </c>
      <c r="JH1599" t="str">
        <f t="shared" ca="1" si="339"/>
        <v/>
      </c>
      <c r="JI1599" t="str">
        <f t="shared" ca="1" si="340"/>
        <v/>
      </c>
    </row>
    <row r="1600" spans="264:269" x14ac:dyDescent="0.2">
      <c r="JD1600">
        <f t="shared" si="335"/>
        <v>0</v>
      </c>
      <c r="JE1600">
        <f t="shared" si="336"/>
        <v>0</v>
      </c>
      <c r="JF1600" t="str">
        <f t="shared" ca="1" si="337"/>
        <v/>
      </c>
      <c r="JG1600" t="str">
        <f t="shared" ca="1" si="338"/>
        <v/>
      </c>
      <c r="JH1600" t="str">
        <f t="shared" ca="1" si="339"/>
        <v/>
      </c>
      <c r="JI1600" t="str">
        <f t="shared" ca="1" si="340"/>
        <v/>
      </c>
    </row>
    <row r="1601" spans="264:269" x14ac:dyDescent="0.2">
      <c r="JD1601">
        <f t="shared" si="335"/>
        <v>0</v>
      </c>
      <c r="JE1601">
        <f t="shared" si="336"/>
        <v>0</v>
      </c>
      <c r="JF1601" t="str">
        <f t="shared" ca="1" si="337"/>
        <v/>
      </c>
      <c r="JG1601" t="str">
        <f t="shared" ca="1" si="338"/>
        <v/>
      </c>
      <c r="JH1601" t="str">
        <f t="shared" ca="1" si="339"/>
        <v/>
      </c>
      <c r="JI1601" t="str">
        <f t="shared" ca="1" si="340"/>
        <v/>
      </c>
    </row>
    <row r="1602" spans="264:269" x14ac:dyDescent="0.2">
      <c r="JD1602">
        <f t="shared" si="335"/>
        <v>0</v>
      </c>
      <c r="JE1602">
        <f t="shared" si="336"/>
        <v>0</v>
      </c>
      <c r="JF1602" t="str">
        <f t="shared" ca="1" si="337"/>
        <v/>
      </c>
      <c r="JG1602" t="str">
        <f t="shared" ca="1" si="338"/>
        <v/>
      </c>
      <c r="JH1602" t="str">
        <f t="shared" ca="1" si="339"/>
        <v/>
      </c>
      <c r="JI1602" t="str">
        <f t="shared" ca="1" si="340"/>
        <v/>
      </c>
    </row>
    <row r="1603" spans="264:269" x14ac:dyDescent="0.2">
      <c r="JD1603">
        <f t="shared" si="335"/>
        <v>0</v>
      </c>
      <c r="JE1603">
        <f t="shared" si="336"/>
        <v>0</v>
      </c>
      <c r="JF1603" t="str">
        <f t="shared" ca="1" si="337"/>
        <v/>
      </c>
      <c r="JG1603" t="str">
        <f t="shared" ca="1" si="338"/>
        <v/>
      </c>
      <c r="JH1603" t="str">
        <f t="shared" ca="1" si="339"/>
        <v/>
      </c>
      <c r="JI1603" t="str">
        <f t="shared" ca="1" si="340"/>
        <v/>
      </c>
    </row>
    <row r="1604" spans="264:269" x14ac:dyDescent="0.2">
      <c r="JD1604">
        <f t="shared" si="335"/>
        <v>0</v>
      </c>
      <c r="JE1604">
        <f t="shared" si="336"/>
        <v>0</v>
      </c>
      <c r="JF1604" t="str">
        <f t="shared" ca="1" si="337"/>
        <v/>
      </c>
      <c r="JG1604" t="str">
        <f t="shared" ca="1" si="338"/>
        <v/>
      </c>
      <c r="JH1604" t="str">
        <f t="shared" ca="1" si="339"/>
        <v/>
      </c>
      <c r="JI1604" t="str">
        <f t="shared" ca="1" si="340"/>
        <v/>
      </c>
    </row>
    <row r="1605" spans="264:269" x14ac:dyDescent="0.2">
      <c r="JD1605">
        <f t="shared" si="335"/>
        <v>0</v>
      </c>
      <c r="JE1605">
        <f t="shared" si="336"/>
        <v>0</v>
      </c>
      <c r="JF1605" t="str">
        <f t="shared" ca="1" si="337"/>
        <v/>
      </c>
      <c r="JG1605" t="str">
        <f t="shared" ca="1" si="338"/>
        <v/>
      </c>
      <c r="JH1605" t="str">
        <f t="shared" ca="1" si="339"/>
        <v/>
      </c>
      <c r="JI1605" t="str">
        <f t="shared" ca="1" si="340"/>
        <v/>
      </c>
    </row>
    <row r="1606" spans="264:269" x14ac:dyDescent="0.2">
      <c r="JD1606">
        <f t="shared" si="335"/>
        <v>0</v>
      </c>
      <c r="JE1606">
        <f t="shared" si="336"/>
        <v>0</v>
      </c>
      <c r="JF1606" t="str">
        <f t="shared" ca="1" si="337"/>
        <v/>
      </c>
      <c r="JG1606" t="str">
        <f t="shared" ca="1" si="338"/>
        <v/>
      </c>
      <c r="JH1606" t="str">
        <f t="shared" ca="1" si="339"/>
        <v/>
      </c>
      <c r="JI1606" t="str">
        <f t="shared" ca="1" si="340"/>
        <v/>
      </c>
    </row>
    <row r="1607" spans="264:269" x14ac:dyDescent="0.2">
      <c r="JD1607">
        <f t="shared" si="335"/>
        <v>0</v>
      </c>
      <c r="JE1607">
        <f t="shared" si="336"/>
        <v>0</v>
      </c>
      <c r="JF1607" t="str">
        <f t="shared" ca="1" si="337"/>
        <v/>
      </c>
      <c r="JG1607" t="str">
        <f t="shared" ca="1" si="338"/>
        <v/>
      </c>
      <c r="JH1607" t="str">
        <f t="shared" ca="1" si="339"/>
        <v/>
      </c>
      <c r="JI1607" t="str">
        <f t="shared" ca="1" si="340"/>
        <v/>
      </c>
    </row>
    <row r="1608" spans="264:269" x14ac:dyDescent="0.2">
      <c r="JD1608">
        <f t="shared" si="335"/>
        <v>0</v>
      </c>
      <c r="JE1608">
        <f t="shared" si="336"/>
        <v>0</v>
      </c>
      <c r="JF1608" t="str">
        <f t="shared" ca="1" si="337"/>
        <v/>
      </c>
      <c r="JG1608" t="str">
        <f t="shared" ca="1" si="338"/>
        <v/>
      </c>
      <c r="JH1608" t="str">
        <f t="shared" ca="1" si="339"/>
        <v/>
      </c>
      <c r="JI1608" t="str">
        <f t="shared" ca="1" si="340"/>
        <v/>
      </c>
    </row>
    <row r="1609" spans="264:269" x14ac:dyDescent="0.2">
      <c r="JD1609">
        <f t="shared" si="335"/>
        <v>0</v>
      </c>
      <c r="JE1609">
        <f t="shared" si="336"/>
        <v>0</v>
      </c>
      <c r="JF1609" t="str">
        <f t="shared" ca="1" si="337"/>
        <v/>
      </c>
      <c r="JG1609" t="str">
        <f t="shared" ca="1" si="338"/>
        <v/>
      </c>
      <c r="JH1609" t="str">
        <f t="shared" ca="1" si="339"/>
        <v/>
      </c>
      <c r="JI1609" t="str">
        <f t="shared" ca="1" si="340"/>
        <v/>
      </c>
    </row>
    <row r="1610" spans="264:269" x14ac:dyDescent="0.2">
      <c r="JD1610">
        <f t="shared" si="335"/>
        <v>0</v>
      </c>
      <c r="JE1610">
        <f t="shared" si="336"/>
        <v>0</v>
      </c>
      <c r="JF1610" t="str">
        <f t="shared" ca="1" si="337"/>
        <v/>
      </c>
      <c r="JG1610" t="str">
        <f t="shared" ca="1" si="338"/>
        <v/>
      </c>
      <c r="JH1610" t="str">
        <f t="shared" ca="1" si="339"/>
        <v/>
      </c>
      <c r="JI1610" t="str">
        <f t="shared" ca="1" si="340"/>
        <v/>
      </c>
    </row>
    <row r="1611" spans="264:269" x14ac:dyDescent="0.2">
      <c r="JD1611">
        <f t="shared" si="335"/>
        <v>0</v>
      </c>
      <c r="JE1611">
        <f t="shared" si="336"/>
        <v>0</v>
      </c>
      <c r="JF1611" t="str">
        <f t="shared" ca="1" si="337"/>
        <v/>
      </c>
      <c r="JG1611" t="str">
        <f t="shared" ca="1" si="338"/>
        <v/>
      </c>
      <c r="JH1611" t="str">
        <f t="shared" ca="1" si="339"/>
        <v/>
      </c>
      <c r="JI1611" t="str">
        <f t="shared" ca="1" si="340"/>
        <v/>
      </c>
    </row>
    <row r="1612" spans="264:269" x14ac:dyDescent="0.2">
      <c r="JD1612">
        <f t="shared" si="335"/>
        <v>0</v>
      </c>
      <c r="JE1612">
        <f t="shared" si="336"/>
        <v>0</v>
      </c>
      <c r="JF1612" t="str">
        <f t="shared" ca="1" si="337"/>
        <v/>
      </c>
      <c r="JG1612" t="str">
        <f t="shared" ca="1" si="338"/>
        <v/>
      </c>
      <c r="JH1612" t="str">
        <f t="shared" ca="1" si="339"/>
        <v/>
      </c>
      <c r="JI1612" t="str">
        <f t="shared" ca="1" si="340"/>
        <v/>
      </c>
    </row>
    <row r="1613" spans="264:269" x14ac:dyDescent="0.2">
      <c r="JD1613">
        <f t="shared" si="335"/>
        <v>0</v>
      </c>
      <c r="JE1613">
        <f t="shared" si="336"/>
        <v>0</v>
      </c>
      <c r="JF1613" t="str">
        <f t="shared" ca="1" si="337"/>
        <v/>
      </c>
      <c r="JG1613" t="str">
        <f t="shared" ca="1" si="338"/>
        <v/>
      </c>
      <c r="JH1613" t="str">
        <f t="shared" ca="1" si="339"/>
        <v/>
      </c>
      <c r="JI1613" t="str">
        <f t="shared" ca="1" si="340"/>
        <v/>
      </c>
    </row>
    <row r="1614" spans="264:269" x14ac:dyDescent="0.2">
      <c r="JD1614">
        <f t="shared" si="335"/>
        <v>0</v>
      </c>
      <c r="JE1614">
        <f t="shared" si="336"/>
        <v>0</v>
      </c>
      <c r="JF1614" t="str">
        <f t="shared" ca="1" si="337"/>
        <v/>
      </c>
      <c r="JG1614" t="str">
        <f t="shared" ca="1" si="338"/>
        <v/>
      </c>
      <c r="JH1614" t="str">
        <f t="shared" ca="1" si="339"/>
        <v/>
      </c>
      <c r="JI1614" t="str">
        <f t="shared" ca="1" si="340"/>
        <v/>
      </c>
    </row>
    <row r="1615" spans="264:269" x14ac:dyDescent="0.2">
      <c r="JD1615">
        <f t="shared" si="335"/>
        <v>0</v>
      </c>
      <c r="JE1615">
        <f t="shared" si="336"/>
        <v>0</v>
      </c>
      <c r="JF1615" t="str">
        <f t="shared" ca="1" si="337"/>
        <v/>
      </c>
      <c r="JG1615" t="str">
        <f t="shared" ca="1" si="338"/>
        <v/>
      </c>
      <c r="JH1615" t="str">
        <f t="shared" ca="1" si="339"/>
        <v/>
      </c>
      <c r="JI1615" t="str">
        <f t="shared" ca="1" si="340"/>
        <v/>
      </c>
    </row>
    <row r="1616" spans="264:269" x14ac:dyDescent="0.2">
      <c r="JD1616">
        <f t="shared" si="335"/>
        <v>0</v>
      </c>
      <c r="JE1616">
        <f t="shared" si="336"/>
        <v>0</v>
      </c>
      <c r="JF1616" t="str">
        <f t="shared" ca="1" si="337"/>
        <v/>
      </c>
      <c r="JG1616" t="str">
        <f t="shared" ca="1" si="338"/>
        <v/>
      </c>
      <c r="JH1616" t="str">
        <f t="shared" ca="1" si="339"/>
        <v/>
      </c>
      <c r="JI1616" t="str">
        <f t="shared" ca="1" si="340"/>
        <v/>
      </c>
    </row>
    <row r="1617" spans="264:269" x14ac:dyDescent="0.2">
      <c r="JD1617">
        <f t="shared" si="335"/>
        <v>0</v>
      </c>
      <c r="JE1617">
        <f t="shared" si="336"/>
        <v>0</v>
      </c>
      <c r="JF1617" t="str">
        <f t="shared" ca="1" si="337"/>
        <v/>
      </c>
      <c r="JG1617" t="str">
        <f t="shared" ca="1" si="338"/>
        <v/>
      </c>
      <c r="JH1617" t="str">
        <f t="shared" ca="1" si="339"/>
        <v/>
      </c>
      <c r="JI1617" t="str">
        <f t="shared" ca="1" si="340"/>
        <v/>
      </c>
    </row>
    <row r="1618" spans="264:269" x14ac:dyDescent="0.2">
      <c r="JD1618">
        <f t="shared" si="335"/>
        <v>0</v>
      </c>
      <c r="JE1618">
        <f t="shared" si="336"/>
        <v>0</v>
      </c>
      <c r="JF1618" t="str">
        <f t="shared" ca="1" si="337"/>
        <v/>
      </c>
      <c r="JG1618" t="str">
        <f t="shared" ca="1" si="338"/>
        <v/>
      </c>
      <c r="JH1618" t="str">
        <f t="shared" ca="1" si="339"/>
        <v/>
      </c>
      <c r="JI1618" t="str">
        <f t="shared" ca="1" si="340"/>
        <v/>
      </c>
    </row>
    <row r="1619" spans="264:269" x14ac:dyDescent="0.2">
      <c r="JD1619">
        <f t="shared" si="335"/>
        <v>0</v>
      </c>
      <c r="JE1619">
        <f t="shared" si="336"/>
        <v>0</v>
      </c>
      <c r="JF1619" t="str">
        <f t="shared" ca="1" si="337"/>
        <v/>
      </c>
      <c r="JG1619" t="str">
        <f t="shared" ca="1" si="338"/>
        <v/>
      </c>
      <c r="JH1619" t="str">
        <f t="shared" ca="1" si="339"/>
        <v/>
      </c>
      <c r="JI1619" t="str">
        <f t="shared" ca="1" si="340"/>
        <v/>
      </c>
    </row>
    <row r="1620" spans="264:269" x14ac:dyDescent="0.2">
      <c r="JD1620">
        <f t="shared" si="335"/>
        <v>0</v>
      </c>
      <c r="JE1620">
        <f t="shared" si="336"/>
        <v>0</v>
      </c>
      <c r="JF1620" t="str">
        <f t="shared" ca="1" si="337"/>
        <v/>
      </c>
      <c r="JG1620" t="str">
        <f t="shared" ca="1" si="338"/>
        <v/>
      </c>
      <c r="JH1620" t="str">
        <f t="shared" ca="1" si="339"/>
        <v/>
      </c>
      <c r="JI1620" t="str">
        <f t="shared" ca="1" si="340"/>
        <v/>
      </c>
    </row>
    <row r="1621" spans="264:269" x14ac:dyDescent="0.2">
      <c r="JD1621">
        <f t="shared" si="335"/>
        <v>0</v>
      </c>
      <c r="JE1621">
        <f t="shared" si="336"/>
        <v>0</v>
      </c>
      <c r="JF1621" t="str">
        <f t="shared" ca="1" si="337"/>
        <v/>
      </c>
      <c r="JG1621" t="str">
        <f t="shared" ca="1" si="338"/>
        <v/>
      </c>
      <c r="JH1621" t="str">
        <f t="shared" ca="1" si="339"/>
        <v/>
      </c>
      <c r="JI1621" t="str">
        <f t="shared" ca="1" si="340"/>
        <v/>
      </c>
    </row>
    <row r="1622" spans="264:269" x14ac:dyDescent="0.2">
      <c r="JD1622">
        <f t="shared" si="335"/>
        <v>0</v>
      </c>
      <c r="JE1622">
        <f t="shared" si="336"/>
        <v>0</v>
      </c>
      <c r="JF1622" t="str">
        <f t="shared" ca="1" si="337"/>
        <v/>
      </c>
      <c r="JG1622" t="str">
        <f t="shared" ca="1" si="338"/>
        <v/>
      </c>
      <c r="JH1622" t="str">
        <f t="shared" ca="1" si="339"/>
        <v/>
      </c>
      <c r="JI1622" t="str">
        <f t="shared" ca="1" si="340"/>
        <v/>
      </c>
    </row>
    <row r="1623" spans="264:269" x14ac:dyDescent="0.2">
      <c r="JD1623">
        <f t="shared" si="335"/>
        <v>0</v>
      </c>
      <c r="JE1623">
        <f t="shared" si="336"/>
        <v>0</v>
      </c>
      <c r="JF1623" t="str">
        <f t="shared" ca="1" si="337"/>
        <v/>
      </c>
      <c r="JG1623" t="str">
        <f t="shared" ca="1" si="338"/>
        <v/>
      </c>
      <c r="JH1623" t="str">
        <f t="shared" ca="1" si="339"/>
        <v/>
      </c>
      <c r="JI1623" t="str">
        <f t="shared" ca="1" si="340"/>
        <v/>
      </c>
    </row>
    <row r="1624" spans="264:269" x14ac:dyDescent="0.2">
      <c r="JD1624">
        <f t="shared" si="335"/>
        <v>0</v>
      </c>
      <c r="JE1624">
        <f t="shared" si="336"/>
        <v>0</v>
      </c>
      <c r="JF1624" t="str">
        <f t="shared" ca="1" si="337"/>
        <v/>
      </c>
      <c r="JG1624" t="str">
        <f t="shared" ca="1" si="338"/>
        <v/>
      </c>
      <c r="JH1624" t="str">
        <f t="shared" ca="1" si="339"/>
        <v/>
      </c>
      <c r="JI1624" t="str">
        <f t="shared" ca="1" si="340"/>
        <v/>
      </c>
    </row>
    <row r="1625" spans="264:269" x14ac:dyDescent="0.2">
      <c r="JD1625">
        <f t="shared" si="335"/>
        <v>0</v>
      </c>
      <c r="JE1625">
        <f t="shared" si="336"/>
        <v>0</v>
      </c>
      <c r="JF1625" t="str">
        <f t="shared" ca="1" si="337"/>
        <v/>
      </c>
      <c r="JG1625" t="str">
        <f t="shared" ca="1" si="338"/>
        <v/>
      </c>
      <c r="JH1625" t="str">
        <f t="shared" ca="1" si="339"/>
        <v/>
      </c>
      <c r="JI1625" t="str">
        <f t="shared" ca="1" si="340"/>
        <v/>
      </c>
    </row>
    <row r="1626" spans="264:269" x14ac:dyDescent="0.2">
      <c r="JD1626">
        <f t="shared" si="335"/>
        <v>0</v>
      </c>
      <c r="JE1626">
        <f t="shared" si="336"/>
        <v>0</v>
      </c>
      <c r="JF1626" t="str">
        <f t="shared" ca="1" si="337"/>
        <v/>
      </c>
      <c r="JG1626" t="str">
        <f t="shared" ca="1" si="338"/>
        <v/>
      </c>
      <c r="JH1626" t="str">
        <f t="shared" ca="1" si="339"/>
        <v/>
      </c>
      <c r="JI1626" t="str">
        <f t="shared" ca="1" si="340"/>
        <v/>
      </c>
    </row>
    <row r="1627" spans="264:269" x14ac:dyDescent="0.2">
      <c r="JD1627">
        <f t="shared" si="335"/>
        <v>0</v>
      </c>
      <c r="JE1627">
        <f t="shared" si="336"/>
        <v>0</v>
      </c>
      <c r="JF1627" t="str">
        <f t="shared" ca="1" si="337"/>
        <v/>
      </c>
      <c r="JG1627" t="str">
        <f t="shared" ca="1" si="338"/>
        <v/>
      </c>
      <c r="JH1627" t="str">
        <f t="shared" ca="1" si="339"/>
        <v/>
      </c>
      <c r="JI1627" t="str">
        <f t="shared" ca="1" si="340"/>
        <v/>
      </c>
    </row>
    <row r="1628" spans="264:269" x14ac:dyDescent="0.2">
      <c r="JD1628">
        <f t="shared" ref="JD1628:JD1691" si="341">IF(JD1627&lt;&gt;0,JD1627-1,0)</f>
        <v>0</v>
      </c>
      <c r="JE1628">
        <f t="shared" ref="JE1628:JE1691" si="342">IF(JD1628&lt;&gt;0,JE1627+1,0)</f>
        <v>0</v>
      </c>
      <c r="JF1628" t="str">
        <f t="shared" ref="JF1628:JF1691" ca="1" si="343">IF(ScenarioType&lt;&gt;"ALL",IF(ISERROR(IF(INDIRECT("SCENARIOMETA!B"&amp;JE1628)=ScenarioType,INDIRECT("SCENARIOMETA!A"&amp;JE1628)," ")),"",IF(INDIRECT("SCENARIOMETA!B"&amp;JE1628)=ScenarioType,INDIRECT("SCENARIOMETA!A"&amp;JE1628)," ")),IF(JD1628&lt;&gt;0,INDIRECT("SCENARIOMETA!A"&amp;JE1628),""))</f>
        <v/>
      </c>
      <c r="JG1628" t="str">
        <f t="shared" ref="JG1628:JG1691" ca="1" si="344">IF(ScenarioType&lt;&gt;"ALL",IF(ISERROR(IF(INDIRECT("SCENARIOMETA!B"&amp;JE1628)=ScenarioType,INDIRECT("SCENARIOMETA!B"&amp;JE1628)," ")),"",IF(INDIRECT("SCENARIOMETA!B"&amp;JE1628)=ScenarioType,INDIRECT("SCENARIOMETA!B"&amp;JE1628)," ")),IF(JD1628&lt;&gt;0,INDIRECT("SCENARIOMETA!B"&amp;JE1628),""))</f>
        <v/>
      </c>
      <c r="JH1628" t="str">
        <f t="shared" ref="JH1628:JH1691" ca="1" si="345">IF(ScenarioType&lt;&gt;"ALL",IF(ISERROR(IF(INDIRECT("SCENARIOMETA!B"&amp;JE1628)=ScenarioType,INDIRECT("SCENARIOMETA!H"&amp;JE1628)," ")),"",IF(INDIRECT("SCENARIOMETA!B"&amp;JE1628)=ScenarioType,INDIRECT("SCENARIOMETA!H"&amp;JE1628)," ")+14),IF(JD1628&lt;&gt;0,INDIRECT("SCENARIOMETA!H"&amp;JE1628)+14,""))</f>
        <v/>
      </c>
      <c r="JI1628" t="str">
        <f t="shared" ref="JI1628:JI1691" ca="1" si="346">IF(ScenarioType&lt;&gt;"ALL",IF(ISERROR(IF(INDIRECT("SCENARIOMETA!B"&amp;JE1628)=ScenarioType,INDIRECT("SCENARIOMETA!E"&amp;JE1628)," ")),"",IF(INDIRECT("SCENARIOMETA!B"&amp;JE1628)=ScenarioType,INDIRECT("SCENARIOMETA!E"&amp;JE1628)," ")+14),IF(JD1628&lt;&gt;0,INDIRECT("SCENARIOMETA!E"&amp;JE1628)+14,""))</f>
        <v/>
      </c>
    </row>
    <row r="1629" spans="264:269" x14ac:dyDescent="0.2">
      <c r="JD1629">
        <f t="shared" si="341"/>
        <v>0</v>
      </c>
      <c r="JE1629">
        <f t="shared" si="342"/>
        <v>0</v>
      </c>
      <c r="JF1629" t="str">
        <f t="shared" ca="1" si="343"/>
        <v/>
      </c>
      <c r="JG1629" t="str">
        <f t="shared" ca="1" si="344"/>
        <v/>
      </c>
      <c r="JH1629" t="str">
        <f t="shared" ca="1" si="345"/>
        <v/>
      </c>
      <c r="JI1629" t="str">
        <f t="shared" ca="1" si="346"/>
        <v/>
      </c>
    </row>
    <row r="1630" spans="264:269" x14ac:dyDescent="0.2">
      <c r="JD1630">
        <f t="shared" si="341"/>
        <v>0</v>
      </c>
      <c r="JE1630">
        <f t="shared" si="342"/>
        <v>0</v>
      </c>
      <c r="JF1630" t="str">
        <f t="shared" ca="1" si="343"/>
        <v/>
      </c>
      <c r="JG1630" t="str">
        <f t="shared" ca="1" si="344"/>
        <v/>
      </c>
      <c r="JH1630" t="str">
        <f t="shared" ca="1" si="345"/>
        <v/>
      </c>
      <c r="JI1630" t="str">
        <f t="shared" ca="1" si="346"/>
        <v/>
      </c>
    </row>
    <row r="1631" spans="264:269" x14ac:dyDescent="0.2">
      <c r="JD1631">
        <f t="shared" si="341"/>
        <v>0</v>
      </c>
      <c r="JE1631">
        <f t="shared" si="342"/>
        <v>0</v>
      </c>
      <c r="JF1631" t="str">
        <f t="shared" ca="1" si="343"/>
        <v/>
      </c>
      <c r="JG1631" t="str">
        <f t="shared" ca="1" si="344"/>
        <v/>
      </c>
      <c r="JH1631" t="str">
        <f t="shared" ca="1" si="345"/>
        <v/>
      </c>
      <c r="JI1631" t="str">
        <f t="shared" ca="1" si="346"/>
        <v/>
      </c>
    </row>
    <row r="1632" spans="264:269" x14ac:dyDescent="0.2">
      <c r="JD1632">
        <f t="shared" si="341"/>
        <v>0</v>
      </c>
      <c r="JE1632">
        <f t="shared" si="342"/>
        <v>0</v>
      </c>
      <c r="JF1632" t="str">
        <f t="shared" ca="1" si="343"/>
        <v/>
      </c>
      <c r="JG1632" t="str">
        <f t="shared" ca="1" si="344"/>
        <v/>
      </c>
      <c r="JH1632" t="str">
        <f t="shared" ca="1" si="345"/>
        <v/>
      </c>
      <c r="JI1632" t="str">
        <f t="shared" ca="1" si="346"/>
        <v/>
      </c>
    </row>
    <row r="1633" spans="264:269" x14ac:dyDescent="0.2">
      <c r="JD1633">
        <f t="shared" si="341"/>
        <v>0</v>
      </c>
      <c r="JE1633">
        <f t="shared" si="342"/>
        <v>0</v>
      </c>
      <c r="JF1633" t="str">
        <f t="shared" ca="1" si="343"/>
        <v/>
      </c>
      <c r="JG1633" t="str">
        <f t="shared" ca="1" si="344"/>
        <v/>
      </c>
      <c r="JH1633" t="str">
        <f t="shared" ca="1" si="345"/>
        <v/>
      </c>
      <c r="JI1633" t="str">
        <f t="shared" ca="1" si="346"/>
        <v/>
      </c>
    </row>
    <row r="1634" spans="264:269" x14ac:dyDescent="0.2">
      <c r="JD1634">
        <f t="shared" si="341"/>
        <v>0</v>
      </c>
      <c r="JE1634">
        <f t="shared" si="342"/>
        <v>0</v>
      </c>
      <c r="JF1634" t="str">
        <f t="shared" ca="1" si="343"/>
        <v/>
      </c>
      <c r="JG1634" t="str">
        <f t="shared" ca="1" si="344"/>
        <v/>
      </c>
      <c r="JH1634" t="str">
        <f t="shared" ca="1" si="345"/>
        <v/>
      </c>
      <c r="JI1634" t="str">
        <f t="shared" ca="1" si="346"/>
        <v/>
      </c>
    </row>
    <row r="1635" spans="264:269" x14ac:dyDescent="0.2">
      <c r="JD1635">
        <f t="shared" si="341"/>
        <v>0</v>
      </c>
      <c r="JE1635">
        <f t="shared" si="342"/>
        <v>0</v>
      </c>
      <c r="JF1635" t="str">
        <f t="shared" ca="1" si="343"/>
        <v/>
      </c>
      <c r="JG1635" t="str">
        <f t="shared" ca="1" si="344"/>
        <v/>
      </c>
      <c r="JH1635" t="str">
        <f t="shared" ca="1" si="345"/>
        <v/>
      </c>
      <c r="JI1635" t="str">
        <f t="shared" ca="1" si="346"/>
        <v/>
      </c>
    </row>
    <row r="1636" spans="264:269" x14ac:dyDescent="0.2">
      <c r="JD1636">
        <f t="shared" si="341"/>
        <v>0</v>
      </c>
      <c r="JE1636">
        <f t="shared" si="342"/>
        <v>0</v>
      </c>
      <c r="JF1636" t="str">
        <f t="shared" ca="1" si="343"/>
        <v/>
      </c>
      <c r="JG1636" t="str">
        <f t="shared" ca="1" si="344"/>
        <v/>
      </c>
      <c r="JH1636" t="str">
        <f t="shared" ca="1" si="345"/>
        <v/>
      </c>
      <c r="JI1636" t="str">
        <f t="shared" ca="1" si="346"/>
        <v/>
      </c>
    </row>
    <row r="1637" spans="264:269" x14ac:dyDescent="0.2">
      <c r="JD1637">
        <f t="shared" si="341"/>
        <v>0</v>
      </c>
      <c r="JE1637">
        <f t="shared" si="342"/>
        <v>0</v>
      </c>
      <c r="JF1637" t="str">
        <f t="shared" ca="1" si="343"/>
        <v/>
      </c>
      <c r="JG1637" t="str">
        <f t="shared" ca="1" si="344"/>
        <v/>
      </c>
      <c r="JH1637" t="str">
        <f t="shared" ca="1" si="345"/>
        <v/>
      </c>
      <c r="JI1637" t="str">
        <f t="shared" ca="1" si="346"/>
        <v/>
      </c>
    </row>
    <row r="1638" spans="264:269" x14ac:dyDescent="0.2">
      <c r="JD1638">
        <f t="shared" si="341"/>
        <v>0</v>
      </c>
      <c r="JE1638">
        <f t="shared" si="342"/>
        <v>0</v>
      </c>
      <c r="JF1638" t="str">
        <f t="shared" ca="1" si="343"/>
        <v/>
      </c>
      <c r="JG1638" t="str">
        <f t="shared" ca="1" si="344"/>
        <v/>
      </c>
      <c r="JH1638" t="str">
        <f t="shared" ca="1" si="345"/>
        <v/>
      </c>
      <c r="JI1638" t="str">
        <f t="shared" ca="1" si="346"/>
        <v/>
      </c>
    </row>
    <row r="1639" spans="264:269" x14ac:dyDescent="0.2">
      <c r="JD1639">
        <f t="shared" si="341"/>
        <v>0</v>
      </c>
      <c r="JE1639">
        <f t="shared" si="342"/>
        <v>0</v>
      </c>
      <c r="JF1639" t="str">
        <f t="shared" ca="1" si="343"/>
        <v/>
      </c>
      <c r="JG1639" t="str">
        <f t="shared" ca="1" si="344"/>
        <v/>
      </c>
      <c r="JH1639" t="str">
        <f t="shared" ca="1" si="345"/>
        <v/>
      </c>
      <c r="JI1639" t="str">
        <f t="shared" ca="1" si="346"/>
        <v/>
      </c>
    </row>
    <row r="1640" spans="264:269" x14ac:dyDescent="0.2">
      <c r="JD1640">
        <f t="shared" si="341"/>
        <v>0</v>
      </c>
      <c r="JE1640">
        <f t="shared" si="342"/>
        <v>0</v>
      </c>
      <c r="JF1640" t="str">
        <f t="shared" ca="1" si="343"/>
        <v/>
      </c>
      <c r="JG1640" t="str">
        <f t="shared" ca="1" si="344"/>
        <v/>
      </c>
      <c r="JH1640" t="str">
        <f t="shared" ca="1" si="345"/>
        <v/>
      </c>
      <c r="JI1640" t="str">
        <f t="shared" ca="1" si="346"/>
        <v/>
      </c>
    </row>
    <row r="1641" spans="264:269" x14ac:dyDescent="0.2">
      <c r="JD1641">
        <f t="shared" si="341"/>
        <v>0</v>
      </c>
      <c r="JE1641">
        <f t="shared" si="342"/>
        <v>0</v>
      </c>
      <c r="JF1641" t="str">
        <f t="shared" ca="1" si="343"/>
        <v/>
      </c>
      <c r="JG1641" t="str">
        <f t="shared" ca="1" si="344"/>
        <v/>
      </c>
      <c r="JH1641" t="str">
        <f t="shared" ca="1" si="345"/>
        <v/>
      </c>
      <c r="JI1641" t="str">
        <f t="shared" ca="1" si="346"/>
        <v/>
      </c>
    </row>
    <row r="1642" spans="264:269" x14ac:dyDescent="0.2">
      <c r="JD1642">
        <f t="shared" si="341"/>
        <v>0</v>
      </c>
      <c r="JE1642">
        <f t="shared" si="342"/>
        <v>0</v>
      </c>
      <c r="JF1642" t="str">
        <f t="shared" ca="1" si="343"/>
        <v/>
      </c>
      <c r="JG1642" t="str">
        <f t="shared" ca="1" si="344"/>
        <v/>
      </c>
      <c r="JH1642" t="str">
        <f t="shared" ca="1" si="345"/>
        <v/>
      </c>
      <c r="JI1642" t="str">
        <f t="shared" ca="1" si="346"/>
        <v/>
      </c>
    </row>
    <row r="1643" spans="264:269" x14ac:dyDescent="0.2">
      <c r="JD1643">
        <f t="shared" si="341"/>
        <v>0</v>
      </c>
      <c r="JE1643">
        <f t="shared" si="342"/>
        <v>0</v>
      </c>
      <c r="JF1643" t="str">
        <f t="shared" ca="1" si="343"/>
        <v/>
      </c>
      <c r="JG1643" t="str">
        <f t="shared" ca="1" si="344"/>
        <v/>
      </c>
      <c r="JH1643" t="str">
        <f t="shared" ca="1" si="345"/>
        <v/>
      </c>
      <c r="JI1643" t="str">
        <f t="shared" ca="1" si="346"/>
        <v/>
      </c>
    </row>
    <row r="1644" spans="264:269" x14ac:dyDescent="0.2">
      <c r="JD1644">
        <f t="shared" si="341"/>
        <v>0</v>
      </c>
      <c r="JE1644">
        <f t="shared" si="342"/>
        <v>0</v>
      </c>
      <c r="JF1644" t="str">
        <f t="shared" ca="1" si="343"/>
        <v/>
      </c>
      <c r="JG1644" t="str">
        <f t="shared" ca="1" si="344"/>
        <v/>
      </c>
      <c r="JH1644" t="str">
        <f t="shared" ca="1" si="345"/>
        <v/>
      </c>
      <c r="JI1644" t="str">
        <f t="shared" ca="1" si="346"/>
        <v/>
      </c>
    </row>
    <row r="1645" spans="264:269" x14ac:dyDescent="0.2">
      <c r="JD1645">
        <f t="shared" si="341"/>
        <v>0</v>
      </c>
      <c r="JE1645">
        <f t="shared" si="342"/>
        <v>0</v>
      </c>
      <c r="JF1645" t="str">
        <f t="shared" ca="1" si="343"/>
        <v/>
      </c>
      <c r="JG1645" t="str">
        <f t="shared" ca="1" si="344"/>
        <v/>
      </c>
      <c r="JH1645" t="str">
        <f t="shared" ca="1" si="345"/>
        <v/>
      </c>
      <c r="JI1645" t="str">
        <f t="shared" ca="1" si="346"/>
        <v/>
      </c>
    </row>
    <row r="1646" spans="264:269" x14ac:dyDescent="0.2">
      <c r="JD1646">
        <f t="shared" si="341"/>
        <v>0</v>
      </c>
      <c r="JE1646">
        <f t="shared" si="342"/>
        <v>0</v>
      </c>
      <c r="JF1646" t="str">
        <f t="shared" ca="1" si="343"/>
        <v/>
      </c>
      <c r="JG1646" t="str">
        <f t="shared" ca="1" si="344"/>
        <v/>
      </c>
      <c r="JH1646" t="str">
        <f t="shared" ca="1" si="345"/>
        <v/>
      </c>
      <c r="JI1646" t="str">
        <f t="shared" ca="1" si="346"/>
        <v/>
      </c>
    </row>
    <row r="1647" spans="264:269" x14ac:dyDescent="0.2">
      <c r="JD1647">
        <f t="shared" si="341"/>
        <v>0</v>
      </c>
      <c r="JE1647">
        <f t="shared" si="342"/>
        <v>0</v>
      </c>
      <c r="JF1647" t="str">
        <f t="shared" ca="1" si="343"/>
        <v/>
      </c>
      <c r="JG1647" t="str">
        <f t="shared" ca="1" si="344"/>
        <v/>
      </c>
      <c r="JH1647" t="str">
        <f t="shared" ca="1" si="345"/>
        <v/>
      </c>
      <c r="JI1647" t="str">
        <f t="shared" ca="1" si="346"/>
        <v/>
      </c>
    </row>
    <row r="1648" spans="264:269" x14ac:dyDescent="0.2">
      <c r="JD1648">
        <f t="shared" si="341"/>
        <v>0</v>
      </c>
      <c r="JE1648">
        <f t="shared" si="342"/>
        <v>0</v>
      </c>
      <c r="JF1648" t="str">
        <f t="shared" ca="1" si="343"/>
        <v/>
      </c>
      <c r="JG1648" t="str">
        <f t="shared" ca="1" si="344"/>
        <v/>
      </c>
      <c r="JH1648" t="str">
        <f t="shared" ca="1" si="345"/>
        <v/>
      </c>
      <c r="JI1648" t="str">
        <f t="shared" ca="1" si="346"/>
        <v/>
      </c>
    </row>
    <row r="1649" spans="264:269" x14ac:dyDescent="0.2">
      <c r="JD1649">
        <f t="shared" si="341"/>
        <v>0</v>
      </c>
      <c r="JE1649">
        <f t="shared" si="342"/>
        <v>0</v>
      </c>
      <c r="JF1649" t="str">
        <f t="shared" ca="1" si="343"/>
        <v/>
      </c>
      <c r="JG1649" t="str">
        <f t="shared" ca="1" si="344"/>
        <v/>
      </c>
      <c r="JH1649" t="str">
        <f t="shared" ca="1" si="345"/>
        <v/>
      </c>
      <c r="JI1649" t="str">
        <f t="shared" ca="1" si="346"/>
        <v/>
      </c>
    </row>
    <row r="1650" spans="264:269" x14ac:dyDescent="0.2">
      <c r="JD1650">
        <f t="shared" si="341"/>
        <v>0</v>
      </c>
      <c r="JE1650">
        <f t="shared" si="342"/>
        <v>0</v>
      </c>
      <c r="JF1650" t="str">
        <f t="shared" ca="1" si="343"/>
        <v/>
      </c>
      <c r="JG1650" t="str">
        <f t="shared" ca="1" si="344"/>
        <v/>
      </c>
      <c r="JH1650" t="str">
        <f t="shared" ca="1" si="345"/>
        <v/>
      </c>
      <c r="JI1650" t="str">
        <f t="shared" ca="1" si="346"/>
        <v/>
      </c>
    </row>
    <row r="1651" spans="264:269" x14ac:dyDescent="0.2">
      <c r="JD1651">
        <f t="shared" si="341"/>
        <v>0</v>
      </c>
      <c r="JE1651">
        <f t="shared" si="342"/>
        <v>0</v>
      </c>
      <c r="JF1651" t="str">
        <f t="shared" ca="1" si="343"/>
        <v/>
      </c>
      <c r="JG1651" t="str">
        <f t="shared" ca="1" si="344"/>
        <v/>
      </c>
      <c r="JH1651" t="str">
        <f t="shared" ca="1" si="345"/>
        <v/>
      </c>
      <c r="JI1651" t="str">
        <f t="shared" ca="1" si="346"/>
        <v/>
      </c>
    </row>
    <row r="1652" spans="264:269" x14ac:dyDescent="0.2">
      <c r="JD1652">
        <f t="shared" si="341"/>
        <v>0</v>
      </c>
      <c r="JE1652">
        <f t="shared" si="342"/>
        <v>0</v>
      </c>
      <c r="JF1652" t="str">
        <f t="shared" ca="1" si="343"/>
        <v/>
      </c>
      <c r="JG1652" t="str">
        <f t="shared" ca="1" si="344"/>
        <v/>
      </c>
      <c r="JH1652" t="str">
        <f t="shared" ca="1" si="345"/>
        <v/>
      </c>
      <c r="JI1652" t="str">
        <f t="shared" ca="1" si="346"/>
        <v/>
      </c>
    </row>
    <row r="1653" spans="264:269" x14ac:dyDescent="0.2">
      <c r="JD1653">
        <f t="shared" si="341"/>
        <v>0</v>
      </c>
      <c r="JE1653">
        <f t="shared" si="342"/>
        <v>0</v>
      </c>
      <c r="JF1653" t="str">
        <f t="shared" ca="1" si="343"/>
        <v/>
      </c>
      <c r="JG1653" t="str">
        <f t="shared" ca="1" si="344"/>
        <v/>
      </c>
      <c r="JH1653" t="str">
        <f t="shared" ca="1" si="345"/>
        <v/>
      </c>
      <c r="JI1653" t="str">
        <f t="shared" ca="1" si="346"/>
        <v/>
      </c>
    </row>
    <row r="1654" spans="264:269" x14ac:dyDescent="0.2">
      <c r="JD1654">
        <f t="shared" si="341"/>
        <v>0</v>
      </c>
      <c r="JE1654">
        <f t="shared" si="342"/>
        <v>0</v>
      </c>
      <c r="JF1654" t="str">
        <f t="shared" ca="1" si="343"/>
        <v/>
      </c>
      <c r="JG1654" t="str">
        <f t="shared" ca="1" si="344"/>
        <v/>
      </c>
      <c r="JH1654" t="str">
        <f t="shared" ca="1" si="345"/>
        <v/>
      </c>
      <c r="JI1654" t="str">
        <f t="shared" ca="1" si="346"/>
        <v/>
      </c>
    </row>
    <row r="1655" spans="264:269" x14ac:dyDescent="0.2">
      <c r="JD1655">
        <f t="shared" si="341"/>
        <v>0</v>
      </c>
      <c r="JE1655">
        <f t="shared" si="342"/>
        <v>0</v>
      </c>
      <c r="JF1655" t="str">
        <f t="shared" ca="1" si="343"/>
        <v/>
      </c>
      <c r="JG1655" t="str">
        <f t="shared" ca="1" si="344"/>
        <v/>
      </c>
      <c r="JH1655" t="str">
        <f t="shared" ca="1" si="345"/>
        <v/>
      </c>
      <c r="JI1655" t="str">
        <f t="shared" ca="1" si="346"/>
        <v/>
      </c>
    </row>
    <row r="1656" spans="264:269" x14ac:dyDescent="0.2">
      <c r="JD1656">
        <f t="shared" si="341"/>
        <v>0</v>
      </c>
      <c r="JE1656">
        <f t="shared" si="342"/>
        <v>0</v>
      </c>
      <c r="JF1656" t="str">
        <f t="shared" ca="1" si="343"/>
        <v/>
      </c>
      <c r="JG1656" t="str">
        <f t="shared" ca="1" si="344"/>
        <v/>
      </c>
      <c r="JH1656" t="str">
        <f t="shared" ca="1" si="345"/>
        <v/>
      </c>
      <c r="JI1656" t="str">
        <f t="shared" ca="1" si="346"/>
        <v/>
      </c>
    </row>
    <row r="1657" spans="264:269" x14ac:dyDescent="0.2">
      <c r="JD1657">
        <f t="shared" si="341"/>
        <v>0</v>
      </c>
      <c r="JE1657">
        <f t="shared" si="342"/>
        <v>0</v>
      </c>
      <c r="JF1657" t="str">
        <f t="shared" ca="1" si="343"/>
        <v/>
      </c>
      <c r="JG1657" t="str">
        <f t="shared" ca="1" si="344"/>
        <v/>
      </c>
      <c r="JH1657" t="str">
        <f t="shared" ca="1" si="345"/>
        <v/>
      </c>
      <c r="JI1657" t="str">
        <f t="shared" ca="1" si="346"/>
        <v/>
      </c>
    </row>
    <row r="1658" spans="264:269" x14ac:dyDescent="0.2">
      <c r="JD1658">
        <f t="shared" si="341"/>
        <v>0</v>
      </c>
      <c r="JE1658">
        <f t="shared" si="342"/>
        <v>0</v>
      </c>
      <c r="JF1658" t="str">
        <f t="shared" ca="1" si="343"/>
        <v/>
      </c>
      <c r="JG1658" t="str">
        <f t="shared" ca="1" si="344"/>
        <v/>
      </c>
      <c r="JH1658" t="str">
        <f t="shared" ca="1" si="345"/>
        <v/>
      </c>
      <c r="JI1658" t="str">
        <f t="shared" ca="1" si="346"/>
        <v/>
      </c>
    </row>
    <row r="1659" spans="264:269" x14ac:dyDescent="0.2">
      <c r="JD1659">
        <f t="shared" si="341"/>
        <v>0</v>
      </c>
      <c r="JE1659">
        <f t="shared" si="342"/>
        <v>0</v>
      </c>
      <c r="JF1659" t="str">
        <f t="shared" ca="1" si="343"/>
        <v/>
      </c>
      <c r="JG1659" t="str">
        <f t="shared" ca="1" si="344"/>
        <v/>
      </c>
      <c r="JH1659" t="str">
        <f t="shared" ca="1" si="345"/>
        <v/>
      </c>
      <c r="JI1659" t="str">
        <f t="shared" ca="1" si="346"/>
        <v/>
      </c>
    </row>
    <row r="1660" spans="264:269" x14ac:dyDescent="0.2">
      <c r="JD1660">
        <f t="shared" si="341"/>
        <v>0</v>
      </c>
      <c r="JE1660">
        <f t="shared" si="342"/>
        <v>0</v>
      </c>
      <c r="JF1660" t="str">
        <f t="shared" ca="1" si="343"/>
        <v/>
      </c>
      <c r="JG1660" t="str">
        <f t="shared" ca="1" si="344"/>
        <v/>
      </c>
      <c r="JH1660" t="str">
        <f t="shared" ca="1" si="345"/>
        <v/>
      </c>
      <c r="JI1660" t="str">
        <f t="shared" ca="1" si="346"/>
        <v/>
      </c>
    </row>
    <row r="1661" spans="264:269" x14ac:dyDescent="0.2">
      <c r="JD1661">
        <f t="shared" si="341"/>
        <v>0</v>
      </c>
      <c r="JE1661">
        <f t="shared" si="342"/>
        <v>0</v>
      </c>
      <c r="JF1661" t="str">
        <f t="shared" ca="1" si="343"/>
        <v/>
      </c>
      <c r="JG1661" t="str">
        <f t="shared" ca="1" si="344"/>
        <v/>
      </c>
      <c r="JH1661" t="str">
        <f t="shared" ca="1" si="345"/>
        <v/>
      </c>
      <c r="JI1661" t="str">
        <f t="shared" ca="1" si="346"/>
        <v/>
      </c>
    </row>
    <row r="1662" spans="264:269" x14ac:dyDescent="0.2">
      <c r="JD1662">
        <f t="shared" si="341"/>
        <v>0</v>
      </c>
      <c r="JE1662">
        <f t="shared" si="342"/>
        <v>0</v>
      </c>
      <c r="JF1662" t="str">
        <f t="shared" ca="1" si="343"/>
        <v/>
      </c>
      <c r="JG1662" t="str">
        <f t="shared" ca="1" si="344"/>
        <v/>
      </c>
      <c r="JH1662" t="str">
        <f t="shared" ca="1" si="345"/>
        <v/>
      </c>
      <c r="JI1662" t="str">
        <f t="shared" ca="1" si="346"/>
        <v/>
      </c>
    </row>
    <row r="1663" spans="264:269" x14ac:dyDescent="0.2">
      <c r="JD1663">
        <f t="shared" si="341"/>
        <v>0</v>
      </c>
      <c r="JE1663">
        <f t="shared" si="342"/>
        <v>0</v>
      </c>
      <c r="JF1663" t="str">
        <f t="shared" ca="1" si="343"/>
        <v/>
      </c>
      <c r="JG1663" t="str">
        <f t="shared" ca="1" si="344"/>
        <v/>
      </c>
      <c r="JH1663" t="str">
        <f t="shared" ca="1" si="345"/>
        <v/>
      </c>
      <c r="JI1663" t="str">
        <f t="shared" ca="1" si="346"/>
        <v/>
      </c>
    </row>
    <row r="1664" spans="264:269" x14ac:dyDescent="0.2">
      <c r="JD1664">
        <f t="shared" si="341"/>
        <v>0</v>
      </c>
      <c r="JE1664">
        <f t="shared" si="342"/>
        <v>0</v>
      </c>
      <c r="JF1664" t="str">
        <f t="shared" ca="1" si="343"/>
        <v/>
      </c>
      <c r="JG1664" t="str">
        <f t="shared" ca="1" si="344"/>
        <v/>
      </c>
      <c r="JH1664" t="str">
        <f t="shared" ca="1" si="345"/>
        <v/>
      </c>
      <c r="JI1664" t="str">
        <f t="shared" ca="1" si="346"/>
        <v/>
      </c>
    </row>
    <row r="1665" spans="264:269" x14ac:dyDescent="0.2">
      <c r="JD1665">
        <f t="shared" si="341"/>
        <v>0</v>
      </c>
      <c r="JE1665">
        <f t="shared" si="342"/>
        <v>0</v>
      </c>
      <c r="JF1665" t="str">
        <f t="shared" ca="1" si="343"/>
        <v/>
      </c>
      <c r="JG1665" t="str">
        <f t="shared" ca="1" si="344"/>
        <v/>
      </c>
      <c r="JH1665" t="str">
        <f t="shared" ca="1" si="345"/>
        <v/>
      </c>
      <c r="JI1665" t="str">
        <f t="shared" ca="1" si="346"/>
        <v/>
      </c>
    </row>
    <row r="1666" spans="264:269" x14ac:dyDescent="0.2">
      <c r="JD1666">
        <f t="shared" si="341"/>
        <v>0</v>
      </c>
      <c r="JE1666">
        <f t="shared" si="342"/>
        <v>0</v>
      </c>
      <c r="JF1666" t="str">
        <f t="shared" ca="1" si="343"/>
        <v/>
      </c>
      <c r="JG1666" t="str">
        <f t="shared" ca="1" si="344"/>
        <v/>
      </c>
      <c r="JH1666" t="str">
        <f t="shared" ca="1" si="345"/>
        <v/>
      </c>
      <c r="JI1666" t="str">
        <f t="shared" ca="1" si="346"/>
        <v/>
      </c>
    </row>
    <row r="1667" spans="264:269" x14ac:dyDescent="0.2">
      <c r="JD1667">
        <f t="shared" si="341"/>
        <v>0</v>
      </c>
      <c r="JE1667">
        <f t="shared" si="342"/>
        <v>0</v>
      </c>
      <c r="JF1667" t="str">
        <f t="shared" ca="1" si="343"/>
        <v/>
      </c>
      <c r="JG1667" t="str">
        <f t="shared" ca="1" si="344"/>
        <v/>
      </c>
      <c r="JH1667" t="str">
        <f t="shared" ca="1" si="345"/>
        <v/>
      </c>
      <c r="JI1667" t="str">
        <f t="shared" ca="1" si="346"/>
        <v/>
      </c>
    </row>
    <row r="1668" spans="264:269" x14ac:dyDescent="0.2">
      <c r="JD1668">
        <f t="shared" si="341"/>
        <v>0</v>
      </c>
      <c r="JE1668">
        <f t="shared" si="342"/>
        <v>0</v>
      </c>
      <c r="JF1668" t="str">
        <f t="shared" ca="1" si="343"/>
        <v/>
      </c>
      <c r="JG1668" t="str">
        <f t="shared" ca="1" si="344"/>
        <v/>
      </c>
      <c r="JH1668" t="str">
        <f t="shared" ca="1" si="345"/>
        <v/>
      </c>
      <c r="JI1668" t="str">
        <f t="shared" ca="1" si="346"/>
        <v/>
      </c>
    </row>
    <row r="1669" spans="264:269" x14ac:dyDescent="0.2">
      <c r="JD1669">
        <f t="shared" si="341"/>
        <v>0</v>
      </c>
      <c r="JE1669">
        <f t="shared" si="342"/>
        <v>0</v>
      </c>
      <c r="JF1669" t="str">
        <f t="shared" ca="1" si="343"/>
        <v/>
      </c>
      <c r="JG1669" t="str">
        <f t="shared" ca="1" si="344"/>
        <v/>
      </c>
      <c r="JH1669" t="str">
        <f t="shared" ca="1" si="345"/>
        <v/>
      </c>
      <c r="JI1669" t="str">
        <f t="shared" ca="1" si="346"/>
        <v/>
      </c>
    </row>
    <row r="1670" spans="264:269" x14ac:dyDescent="0.2">
      <c r="JD1670">
        <f t="shared" si="341"/>
        <v>0</v>
      </c>
      <c r="JE1670">
        <f t="shared" si="342"/>
        <v>0</v>
      </c>
      <c r="JF1670" t="str">
        <f t="shared" ca="1" si="343"/>
        <v/>
      </c>
      <c r="JG1670" t="str">
        <f t="shared" ca="1" si="344"/>
        <v/>
      </c>
      <c r="JH1670" t="str">
        <f t="shared" ca="1" si="345"/>
        <v/>
      </c>
      <c r="JI1670" t="str">
        <f t="shared" ca="1" si="346"/>
        <v/>
      </c>
    </row>
    <row r="1671" spans="264:269" x14ac:dyDescent="0.2">
      <c r="JD1671">
        <f t="shared" si="341"/>
        <v>0</v>
      </c>
      <c r="JE1671">
        <f t="shared" si="342"/>
        <v>0</v>
      </c>
      <c r="JF1671" t="str">
        <f t="shared" ca="1" si="343"/>
        <v/>
      </c>
      <c r="JG1671" t="str">
        <f t="shared" ca="1" si="344"/>
        <v/>
      </c>
      <c r="JH1671" t="str">
        <f t="shared" ca="1" si="345"/>
        <v/>
      </c>
      <c r="JI1671" t="str">
        <f t="shared" ca="1" si="346"/>
        <v/>
      </c>
    </row>
    <row r="1672" spans="264:269" x14ac:dyDescent="0.2">
      <c r="JD1672">
        <f t="shared" si="341"/>
        <v>0</v>
      </c>
      <c r="JE1672">
        <f t="shared" si="342"/>
        <v>0</v>
      </c>
      <c r="JF1672" t="str">
        <f t="shared" ca="1" si="343"/>
        <v/>
      </c>
      <c r="JG1672" t="str">
        <f t="shared" ca="1" si="344"/>
        <v/>
      </c>
      <c r="JH1672" t="str">
        <f t="shared" ca="1" si="345"/>
        <v/>
      </c>
      <c r="JI1672" t="str">
        <f t="shared" ca="1" si="346"/>
        <v/>
      </c>
    </row>
    <row r="1673" spans="264:269" x14ac:dyDescent="0.2">
      <c r="JD1673">
        <f t="shared" si="341"/>
        <v>0</v>
      </c>
      <c r="JE1673">
        <f t="shared" si="342"/>
        <v>0</v>
      </c>
      <c r="JF1673" t="str">
        <f t="shared" ca="1" si="343"/>
        <v/>
      </c>
      <c r="JG1673" t="str">
        <f t="shared" ca="1" si="344"/>
        <v/>
      </c>
      <c r="JH1673" t="str">
        <f t="shared" ca="1" si="345"/>
        <v/>
      </c>
      <c r="JI1673" t="str">
        <f t="shared" ca="1" si="346"/>
        <v/>
      </c>
    </row>
    <row r="1674" spans="264:269" x14ac:dyDescent="0.2">
      <c r="JD1674">
        <f t="shared" si="341"/>
        <v>0</v>
      </c>
      <c r="JE1674">
        <f t="shared" si="342"/>
        <v>0</v>
      </c>
      <c r="JF1674" t="str">
        <f t="shared" ca="1" si="343"/>
        <v/>
      </c>
      <c r="JG1674" t="str">
        <f t="shared" ca="1" si="344"/>
        <v/>
      </c>
      <c r="JH1674" t="str">
        <f t="shared" ca="1" si="345"/>
        <v/>
      </c>
      <c r="JI1674" t="str">
        <f t="shared" ca="1" si="346"/>
        <v/>
      </c>
    </row>
    <row r="1675" spans="264:269" x14ac:dyDescent="0.2">
      <c r="JD1675">
        <f t="shared" si="341"/>
        <v>0</v>
      </c>
      <c r="JE1675">
        <f t="shared" si="342"/>
        <v>0</v>
      </c>
      <c r="JF1675" t="str">
        <f t="shared" ca="1" si="343"/>
        <v/>
      </c>
      <c r="JG1675" t="str">
        <f t="shared" ca="1" si="344"/>
        <v/>
      </c>
      <c r="JH1675" t="str">
        <f t="shared" ca="1" si="345"/>
        <v/>
      </c>
      <c r="JI1675" t="str">
        <f t="shared" ca="1" si="346"/>
        <v/>
      </c>
    </row>
    <row r="1676" spans="264:269" x14ac:dyDescent="0.2">
      <c r="JD1676">
        <f t="shared" si="341"/>
        <v>0</v>
      </c>
      <c r="JE1676">
        <f t="shared" si="342"/>
        <v>0</v>
      </c>
      <c r="JF1676" t="str">
        <f t="shared" ca="1" si="343"/>
        <v/>
      </c>
      <c r="JG1676" t="str">
        <f t="shared" ca="1" si="344"/>
        <v/>
      </c>
      <c r="JH1676" t="str">
        <f t="shared" ca="1" si="345"/>
        <v/>
      </c>
      <c r="JI1676" t="str">
        <f t="shared" ca="1" si="346"/>
        <v/>
      </c>
    </row>
    <row r="1677" spans="264:269" x14ac:dyDescent="0.2">
      <c r="JD1677">
        <f t="shared" si="341"/>
        <v>0</v>
      </c>
      <c r="JE1677">
        <f t="shared" si="342"/>
        <v>0</v>
      </c>
      <c r="JF1677" t="str">
        <f t="shared" ca="1" si="343"/>
        <v/>
      </c>
      <c r="JG1677" t="str">
        <f t="shared" ca="1" si="344"/>
        <v/>
      </c>
      <c r="JH1677" t="str">
        <f t="shared" ca="1" si="345"/>
        <v/>
      </c>
      <c r="JI1677" t="str">
        <f t="shared" ca="1" si="346"/>
        <v/>
      </c>
    </row>
    <row r="1678" spans="264:269" x14ac:dyDescent="0.2">
      <c r="JD1678">
        <f t="shared" si="341"/>
        <v>0</v>
      </c>
      <c r="JE1678">
        <f t="shared" si="342"/>
        <v>0</v>
      </c>
      <c r="JF1678" t="str">
        <f t="shared" ca="1" si="343"/>
        <v/>
      </c>
      <c r="JG1678" t="str">
        <f t="shared" ca="1" si="344"/>
        <v/>
      </c>
      <c r="JH1678" t="str">
        <f t="shared" ca="1" si="345"/>
        <v/>
      </c>
      <c r="JI1678" t="str">
        <f t="shared" ca="1" si="346"/>
        <v/>
      </c>
    </row>
    <row r="1679" spans="264:269" x14ac:dyDescent="0.2">
      <c r="JD1679">
        <f t="shared" si="341"/>
        <v>0</v>
      </c>
      <c r="JE1679">
        <f t="shared" si="342"/>
        <v>0</v>
      </c>
      <c r="JF1679" t="str">
        <f t="shared" ca="1" si="343"/>
        <v/>
      </c>
      <c r="JG1679" t="str">
        <f t="shared" ca="1" si="344"/>
        <v/>
      </c>
      <c r="JH1679" t="str">
        <f t="shared" ca="1" si="345"/>
        <v/>
      </c>
      <c r="JI1679" t="str">
        <f t="shared" ca="1" si="346"/>
        <v/>
      </c>
    </row>
    <row r="1680" spans="264:269" x14ac:dyDescent="0.2">
      <c r="JD1680">
        <f t="shared" si="341"/>
        <v>0</v>
      </c>
      <c r="JE1680">
        <f t="shared" si="342"/>
        <v>0</v>
      </c>
      <c r="JF1680" t="str">
        <f t="shared" ca="1" si="343"/>
        <v/>
      </c>
      <c r="JG1680" t="str">
        <f t="shared" ca="1" si="344"/>
        <v/>
      </c>
      <c r="JH1680" t="str">
        <f t="shared" ca="1" si="345"/>
        <v/>
      </c>
      <c r="JI1680" t="str">
        <f t="shared" ca="1" si="346"/>
        <v/>
      </c>
    </row>
    <row r="1681" spans="264:269" x14ac:dyDescent="0.2">
      <c r="JD1681">
        <f t="shared" si="341"/>
        <v>0</v>
      </c>
      <c r="JE1681">
        <f t="shared" si="342"/>
        <v>0</v>
      </c>
      <c r="JF1681" t="str">
        <f t="shared" ca="1" si="343"/>
        <v/>
      </c>
      <c r="JG1681" t="str">
        <f t="shared" ca="1" si="344"/>
        <v/>
      </c>
      <c r="JH1681" t="str">
        <f t="shared" ca="1" si="345"/>
        <v/>
      </c>
      <c r="JI1681" t="str">
        <f t="shared" ca="1" si="346"/>
        <v/>
      </c>
    </row>
    <row r="1682" spans="264:269" x14ac:dyDescent="0.2">
      <c r="JD1682">
        <f t="shared" si="341"/>
        <v>0</v>
      </c>
      <c r="JE1682">
        <f t="shared" si="342"/>
        <v>0</v>
      </c>
      <c r="JF1682" t="str">
        <f t="shared" ca="1" si="343"/>
        <v/>
      </c>
      <c r="JG1682" t="str">
        <f t="shared" ca="1" si="344"/>
        <v/>
      </c>
      <c r="JH1682" t="str">
        <f t="shared" ca="1" si="345"/>
        <v/>
      </c>
      <c r="JI1682" t="str">
        <f t="shared" ca="1" si="346"/>
        <v/>
      </c>
    </row>
    <row r="1683" spans="264:269" x14ac:dyDescent="0.2">
      <c r="JD1683">
        <f t="shared" si="341"/>
        <v>0</v>
      </c>
      <c r="JE1683">
        <f t="shared" si="342"/>
        <v>0</v>
      </c>
      <c r="JF1683" t="str">
        <f t="shared" ca="1" si="343"/>
        <v/>
      </c>
      <c r="JG1683" t="str">
        <f t="shared" ca="1" si="344"/>
        <v/>
      </c>
      <c r="JH1683" t="str">
        <f t="shared" ca="1" si="345"/>
        <v/>
      </c>
      <c r="JI1683" t="str">
        <f t="shared" ca="1" si="346"/>
        <v/>
      </c>
    </row>
    <row r="1684" spans="264:269" x14ac:dyDescent="0.2">
      <c r="JD1684">
        <f t="shared" si="341"/>
        <v>0</v>
      </c>
      <c r="JE1684">
        <f t="shared" si="342"/>
        <v>0</v>
      </c>
      <c r="JF1684" t="str">
        <f t="shared" ca="1" si="343"/>
        <v/>
      </c>
      <c r="JG1684" t="str">
        <f t="shared" ca="1" si="344"/>
        <v/>
      </c>
      <c r="JH1684" t="str">
        <f t="shared" ca="1" si="345"/>
        <v/>
      </c>
      <c r="JI1684" t="str">
        <f t="shared" ca="1" si="346"/>
        <v/>
      </c>
    </row>
    <row r="1685" spans="264:269" x14ac:dyDescent="0.2">
      <c r="JD1685">
        <f t="shared" si="341"/>
        <v>0</v>
      </c>
      <c r="JE1685">
        <f t="shared" si="342"/>
        <v>0</v>
      </c>
      <c r="JF1685" t="str">
        <f t="shared" ca="1" si="343"/>
        <v/>
      </c>
      <c r="JG1685" t="str">
        <f t="shared" ca="1" si="344"/>
        <v/>
      </c>
      <c r="JH1685" t="str">
        <f t="shared" ca="1" si="345"/>
        <v/>
      </c>
      <c r="JI1685" t="str">
        <f t="shared" ca="1" si="346"/>
        <v/>
      </c>
    </row>
    <row r="1686" spans="264:269" x14ac:dyDescent="0.2">
      <c r="JD1686">
        <f t="shared" si="341"/>
        <v>0</v>
      </c>
      <c r="JE1686">
        <f t="shared" si="342"/>
        <v>0</v>
      </c>
      <c r="JF1686" t="str">
        <f t="shared" ca="1" si="343"/>
        <v/>
      </c>
      <c r="JG1686" t="str">
        <f t="shared" ca="1" si="344"/>
        <v/>
      </c>
      <c r="JH1686" t="str">
        <f t="shared" ca="1" si="345"/>
        <v/>
      </c>
      <c r="JI1686" t="str">
        <f t="shared" ca="1" si="346"/>
        <v/>
      </c>
    </row>
    <row r="1687" spans="264:269" x14ac:dyDescent="0.2">
      <c r="JD1687">
        <f t="shared" si="341"/>
        <v>0</v>
      </c>
      <c r="JE1687">
        <f t="shared" si="342"/>
        <v>0</v>
      </c>
      <c r="JF1687" t="str">
        <f t="shared" ca="1" si="343"/>
        <v/>
      </c>
      <c r="JG1687" t="str">
        <f t="shared" ca="1" si="344"/>
        <v/>
      </c>
      <c r="JH1687" t="str">
        <f t="shared" ca="1" si="345"/>
        <v/>
      </c>
      <c r="JI1687" t="str">
        <f t="shared" ca="1" si="346"/>
        <v/>
      </c>
    </row>
    <row r="1688" spans="264:269" x14ac:dyDescent="0.2">
      <c r="JD1688">
        <f t="shared" si="341"/>
        <v>0</v>
      </c>
      <c r="JE1688">
        <f t="shared" si="342"/>
        <v>0</v>
      </c>
      <c r="JF1688" t="str">
        <f t="shared" ca="1" si="343"/>
        <v/>
      </c>
      <c r="JG1688" t="str">
        <f t="shared" ca="1" si="344"/>
        <v/>
      </c>
      <c r="JH1688" t="str">
        <f t="shared" ca="1" si="345"/>
        <v/>
      </c>
      <c r="JI1688" t="str">
        <f t="shared" ca="1" si="346"/>
        <v/>
      </c>
    </row>
    <row r="1689" spans="264:269" x14ac:dyDescent="0.2">
      <c r="JD1689">
        <f t="shared" si="341"/>
        <v>0</v>
      </c>
      <c r="JE1689">
        <f t="shared" si="342"/>
        <v>0</v>
      </c>
      <c r="JF1689" t="str">
        <f t="shared" ca="1" si="343"/>
        <v/>
      </c>
      <c r="JG1689" t="str">
        <f t="shared" ca="1" si="344"/>
        <v/>
      </c>
      <c r="JH1689" t="str">
        <f t="shared" ca="1" si="345"/>
        <v/>
      </c>
      <c r="JI1689" t="str">
        <f t="shared" ca="1" si="346"/>
        <v/>
      </c>
    </row>
    <row r="1690" spans="264:269" x14ac:dyDescent="0.2">
      <c r="JD1690">
        <f t="shared" si="341"/>
        <v>0</v>
      </c>
      <c r="JE1690">
        <f t="shared" si="342"/>
        <v>0</v>
      </c>
      <c r="JF1690" t="str">
        <f t="shared" ca="1" si="343"/>
        <v/>
      </c>
      <c r="JG1690" t="str">
        <f t="shared" ca="1" si="344"/>
        <v/>
      </c>
      <c r="JH1690" t="str">
        <f t="shared" ca="1" si="345"/>
        <v/>
      </c>
      <c r="JI1690" t="str">
        <f t="shared" ca="1" si="346"/>
        <v/>
      </c>
    </row>
    <row r="1691" spans="264:269" x14ac:dyDescent="0.2">
      <c r="JD1691">
        <f t="shared" si="341"/>
        <v>0</v>
      </c>
      <c r="JE1691">
        <f t="shared" si="342"/>
        <v>0</v>
      </c>
      <c r="JF1691" t="str">
        <f t="shared" ca="1" si="343"/>
        <v/>
      </c>
      <c r="JG1691" t="str">
        <f t="shared" ca="1" si="344"/>
        <v/>
      </c>
      <c r="JH1691" t="str">
        <f t="shared" ca="1" si="345"/>
        <v/>
      </c>
      <c r="JI1691" t="str">
        <f t="shared" ca="1" si="346"/>
        <v/>
      </c>
    </row>
    <row r="1692" spans="264:269" x14ac:dyDescent="0.2">
      <c r="JD1692">
        <f t="shared" ref="JD1692:JD1755" si="347">IF(JD1691&lt;&gt;0,JD1691-1,0)</f>
        <v>0</v>
      </c>
      <c r="JE1692">
        <f t="shared" ref="JE1692:JE1755" si="348">IF(JD1692&lt;&gt;0,JE1691+1,0)</f>
        <v>0</v>
      </c>
      <c r="JF1692" t="str">
        <f t="shared" ref="JF1692:JF1755" ca="1" si="349">IF(ScenarioType&lt;&gt;"ALL",IF(ISERROR(IF(INDIRECT("SCENARIOMETA!B"&amp;JE1692)=ScenarioType,INDIRECT("SCENARIOMETA!A"&amp;JE1692)," ")),"",IF(INDIRECT("SCENARIOMETA!B"&amp;JE1692)=ScenarioType,INDIRECT("SCENARIOMETA!A"&amp;JE1692)," ")),IF(JD1692&lt;&gt;0,INDIRECT("SCENARIOMETA!A"&amp;JE1692),""))</f>
        <v/>
      </c>
      <c r="JG1692" t="str">
        <f t="shared" ref="JG1692:JG1755" ca="1" si="350">IF(ScenarioType&lt;&gt;"ALL",IF(ISERROR(IF(INDIRECT("SCENARIOMETA!B"&amp;JE1692)=ScenarioType,INDIRECT("SCENARIOMETA!B"&amp;JE1692)," ")),"",IF(INDIRECT("SCENARIOMETA!B"&amp;JE1692)=ScenarioType,INDIRECT("SCENARIOMETA!B"&amp;JE1692)," ")),IF(JD1692&lt;&gt;0,INDIRECT("SCENARIOMETA!B"&amp;JE1692),""))</f>
        <v/>
      </c>
      <c r="JH1692" t="str">
        <f t="shared" ref="JH1692:JH1755" ca="1" si="351">IF(ScenarioType&lt;&gt;"ALL",IF(ISERROR(IF(INDIRECT("SCENARIOMETA!B"&amp;JE1692)=ScenarioType,INDIRECT("SCENARIOMETA!H"&amp;JE1692)," ")),"",IF(INDIRECT("SCENARIOMETA!B"&amp;JE1692)=ScenarioType,INDIRECT("SCENARIOMETA!H"&amp;JE1692)," ")+14),IF(JD1692&lt;&gt;0,INDIRECT("SCENARIOMETA!H"&amp;JE1692)+14,""))</f>
        <v/>
      </c>
      <c r="JI1692" t="str">
        <f t="shared" ref="JI1692:JI1755" ca="1" si="352">IF(ScenarioType&lt;&gt;"ALL",IF(ISERROR(IF(INDIRECT("SCENARIOMETA!B"&amp;JE1692)=ScenarioType,INDIRECT("SCENARIOMETA!E"&amp;JE1692)," ")),"",IF(INDIRECT("SCENARIOMETA!B"&amp;JE1692)=ScenarioType,INDIRECT("SCENARIOMETA!E"&amp;JE1692)," ")+14),IF(JD1692&lt;&gt;0,INDIRECT("SCENARIOMETA!E"&amp;JE1692)+14,""))</f>
        <v/>
      </c>
    </row>
    <row r="1693" spans="264:269" x14ac:dyDescent="0.2">
      <c r="JD1693">
        <f t="shared" si="347"/>
        <v>0</v>
      </c>
      <c r="JE1693">
        <f t="shared" si="348"/>
        <v>0</v>
      </c>
      <c r="JF1693" t="str">
        <f t="shared" ca="1" si="349"/>
        <v/>
      </c>
      <c r="JG1693" t="str">
        <f t="shared" ca="1" si="350"/>
        <v/>
      </c>
      <c r="JH1693" t="str">
        <f t="shared" ca="1" si="351"/>
        <v/>
      </c>
      <c r="JI1693" t="str">
        <f t="shared" ca="1" si="352"/>
        <v/>
      </c>
    </row>
    <row r="1694" spans="264:269" x14ac:dyDescent="0.2">
      <c r="JD1694">
        <f t="shared" si="347"/>
        <v>0</v>
      </c>
      <c r="JE1694">
        <f t="shared" si="348"/>
        <v>0</v>
      </c>
      <c r="JF1694" t="str">
        <f t="shared" ca="1" si="349"/>
        <v/>
      </c>
      <c r="JG1694" t="str">
        <f t="shared" ca="1" si="350"/>
        <v/>
      </c>
      <c r="JH1694" t="str">
        <f t="shared" ca="1" si="351"/>
        <v/>
      </c>
      <c r="JI1694" t="str">
        <f t="shared" ca="1" si="352"/>
        <v/>
      </c>
    </row>
    <row r="1695" spans="264:269" x14ac:dyDescent="0.2">
      <c r="JD1695">
        <f t="shared" si="347"/>
        <v>0</v>
      </c>
      <c r="JE1695">
        <f t="shared" si="348"/>
        <v>0</v>
      </c>
      <c r="JF1695" t="str">
        <f t="shared" ca="1" si="349"/>
        <v/>
      </c>
      <c r="JG1695" t="str">
        <f t="shared" ca="1" si="350"/>
        <v/>
      </c>
      <c r="JH1695" t="str">
        <f t="shared" ca="1" si="351"/>
        <v/>
      </c>
      <c r="JI1695" t="str">
        <f t="shared" ca="1" si="352"/>
        <v/>
      </c>
    </row>
    <row r="1696" spans="264:269" x14ac:dyDescent="0.2">
      <c r="JD1696">
        <f t="shared" si="347"/>
        <v>0</v>
      </c>
      <c r="JE1696">
        <f t="shared" si="348"/>
        <v>0</v>
      </c>
      <c r="JF1696" t="str">
        <f t="shared" ca="1" si="349"/>
        <v/>
      </c>
      <c r="JG1696" t="str">
        <f t="shared" ca="1" si="350"/>
        <v/>
      </c>
      <c r="JH1696" t="str">
        <f t="shared" ca="1" si="351"/>
        <v/>
      </c>
      <c r="JI1696" t="str">
        <f t="shared" ca="1" si="352"/>
        <v/>
      </c>
    </row>
    <row r="1697" spans="264:269" x14ac:dyDescent="0.2">
      <c r="JD1697">
        <f t="shared" si="347"/>
        <v>0</v>
      </c>
      <c r="JE1697">
        <f t="shared" si="348"/>
        <v>0</v>
      </c>
      <c r="JF1697" t="str">
        <f t="shared" ca="1" si="349"/>
        <v/>
      </c>
      <c r="JG1697" t="str">
        <f t="shared" ca="1" si="350"/>
        <v/>
      </c>
      <c r="JH1697" t="str">
        <f t="shared" ca="1" si="351"/>
        <v/>
      </c>
      <c r="JI1697" t="str">
        <f t="shared" ca="1" si="352"/>
        <v/>
      </c>
    </row>
    <row r="1698" spans="264:269" x14ac:dyDescent="0.2">
      <c r="JD1698">
        <f t="shared" si="347"/>
        <v>0</v>
      </c>
      <c r="JE1698">
        <f t="shared" si="348"/>
        <v>0</v>
      </c>
      <c r="JF1698" t="str">
        <f t="shared" ca="1" si="349"/>
        <v/>
      </c>
      <c r="JG1698" t="str">
        <f t="shared" ca="1" si="350"/>
        <v/>
      </c>
      <c r="JH1698" t="str">
        <f t="shared" ca="1" si="351"/>
        <v/>
      </c>
      <c r="JI1698" t="str">
        <f t="shared" ca="1" si="352"/>
        <v/>
      </c>
    </row>
    <row r="1699" spans="264:269" x14ac:dyDescent="0.2">
      <c r="JD1699">
        <f t="shared" si="347"/>
        <v>0</v>
      </c>
      <c r="JE1699">
        <f t="shared" si="348"/>
        <v>0</v>
      </c>
      <c r="JF1699" t="str">
        <f t="shared" ca="1" si="349"/>
        <v/>
      </c>
      <c r="JG1699" t="str">
        <f t="shared" ca="1" si="350"/>
        <v/>
      </c>
      <c r="JH1699" t="str">
        <f t="shared" ca="1" si="351"/>
        <v/>
      </c>
      <c r="JI1699" t="str">
        <f t="shared" ca="1" si="352"/>
        <v/>
      </c>
    </row>
    <row r="1700" spans="264:269" x14ac:dyDescent="0.2">
      <c r="JD1700">
        <f t="shared" si="347"/>
        <v>0</v>
      </c>
      <c r="JE1700">
        <f t="shared" si="348"/>
        <v>0</v>
      </c>
      <c r="JF1700" t="str">
        <f t="shared" ca="1" si="349"/>
        <v/>
      </c>
      <c r="JG1700" t="str">
        <f t="shared" ca="1" si="350"/>
        <v/>
      </c>
      <c r="JH1700" t="str">
        <f t="shared" ca="1" si="351"/>
        <v/>
      </c>
      <c r="JI1700" t="str">
        <f t="shared" ca="1" si="352"/>
        <v/>
      </c>
    </row>
    <row r="1701" spans="264:269" x14ac:dyDescent="0.2">
      <c r="JD1701">
        <f t="shared" si="347"/>
        <v>0</v>
      </c>
      <c r="JE1701">
        <f t="shared" si="348"/>
        <v>0</v>
      </c>
      <c r="JF1701" t="str">
        <f t="shared" ca="1" si="349"/>
        <v/>
      </c>
      <c r="JG1701" t="str">
        <f t="shared" ca="1" si="350"/>
        <v/>
      </c>
      <c r="JH1701" t="str">
        <f t="shared" ca="1" si="351"/>
        <v/>
      </c>
      <c r="JI1701" t="str">
        <f t="shared" ca="1" si="352"/>
        <v/>
      </c>
    </row>
    <row r="1702" spans="264:269" x14ac:dyDescent="0.2">
      <c r="JD1702">
        <f t="shared" si="347"/>
        <v>0</v>
      </c>
      <c r="JE1702">
        <f t="shared" si="348"/>
        <v>0</v>
      </c>
      <c r="JF1702" t="str">
        <f t="shared" ca="1" si="349"/>
        <v/>
      </c>
      <c r="JG1702" t="str">
        <f t="shared" ca="1" si="350"/>
        <v/>
      </c>
      <c r="JH1702" t="str">
        <f t="shared" ca="1" si="351"/>
        <v/>
      </c>
      <c r="JI1702" t="str">
        <f t="shared" ca="1" si="352"/>
        <v/>
      </c>
    </row>
    <row r="1703" spans="264:269" x14ac:dyDescent="0.2">
      <c r="JD1703">
        <f t="shared" si="347"/>
        <v>0</v>
      </c>
      <c r="JE1703">
        <f t="shared" si="348"/>
        <v>0</v>
      </c>
      <c r="JF1703" t="str">
        <f t="shared" ca="1" si="349"/>
        <v/>
      </c>
      <c r="JG1703" t="str">
        <f t="shared" ca="1" si="350"/>
        <v/>
      </c>
      <c r="JH1703" t="str">
        <f t="shared" ca="1" si="351"/>
        <v/>
      </c>
      <c r="JI1703" t="str">
        <f t="shared" ca="1" si="352"/>
        <v/>
      </c>
    </row>
    <row r="1704" spans="264:269" x14ac:dyDescent="0.2">
      <c r="JD1704">
        <f t="shared" si="347"/>
        <v>0</v>
      </c>
      <c r="JE1704">
        <f t="shared" si="348"/>
        <v>0</v>
      </c>
      <c r="JF1704" t="str">
        <f t="shared" ca="1" si="349"/>
        <v/>
      </c>
      <c r="JG1704" t="str">
        <f t="shared" ca="1" si="350"/>
        <v/>
      </c>
      <c r="JH1704" t="str">
        <f t="shared" ca="1" si="351"/>
        <v/>
      </c>
      <c r="JI1704" t="str">
        <f t="shared" ca="1" si="352"/>
        <v/>
      </c>
    </row>
    <row r="1705" spans="264:269" x14ac:dyDescent="0.2">
      <c r="JD1705">
        <f t="shared" si="347"/>
        <v>0</v>
      </c>
      <c r="JE1705">
        <f t="shared" si="348"/>
        <v>0</v>
      </c>
      <c r="JF1705" t="str">
        <f t="shared" ca="1" si="349"/>
        <v/>
      </c>
      <c r="JG1705" t="str">
        <f t="shared" ca="1" si="350"/>
        <v/>
      </c>
      <c r="JH1705" t="str">
        <f t="shared" ca="1" si="351"/>
        <v/>
      </c>
      <c r="JI1705" t="str">
        <f t="shared" ca="1" si="352"/>
        <v/>
      </c>
    </row>
    <row r="1706" spans="264:269" x14ac:dyDescent="0.2">
      <c r="JD1706">
        <f t="shared" si="347"/>
        <v>0</v>
      </c>
      <c r="JE1706">
        <f t="shared" si="348"/>
        <v>0</v>
      </c>
      <c r="JF1706" t="str">
        <f t="shared" ca="1" si="349"/>
        <v/>
      </c>
      <c r="JG1706" t="str">
        <f t="shared" ca="1" si="350"/>
        <v/>
      </c>
      <c r="JH1706" t="str">
        <f t="shared" ca="1" si="351"/>
        <v/>
      </c>
      <c r="JI1706" t="str">
        <f t="shared" ca="1" si="352"/>
        <v/>
      </c>
    </row>
    <row r="1707" spans="264:269" x14ac:dyDescent="0.2">
      <c r="JD1707">
        <f t="shared" si="347"/>
        <v>0</v>
      </c>
      <c r="JE1707">
        <f t="shared" si="348"/>
        <v>0</v>
      </c>
      <c r="JF1707" t="str">
        <f t="shared" ca="1" si="349"/>
        <v/>
      </c>
      <c r="JG1707" t="str">
        <f t="shared" ca="1" si="350"/>
        <v/>
      </c>
      <c r="JH1707" t="str">
        <f t="shared" ca="1" si="351"/>
        <v/>
      </c>
      <c r="JI1707" t="str">
        <f t="shared" ca="1" si="352"/>
        <v/>
      </c>
    </row>
    <row r="1708" spans="264:269" x14ac:dyDescent="0.2">
      <c r="JD1708">
        <f t="shared" si="347"/>
        <v>0</v>
      </c>
      <c r="JE1708">
        <f t="shared" si="348"/>
        <v>0</v>
      </c>
      <c r="JF1708" t="str">
        <f t="shared" ca="1" si="349"/>
        <v/>
      </c>
      <c r="JG1708" t="str">
        <f t="shared" ca="1" si="350"/>
        <v/>
      </c>
      <c r="JH1708" t="str">
        <f t="shared" ca="1" si="351"/>
        <v/>
      </c>
      <c r="JI1708" t="str">
        <f t="shared" ca="1" si="352"/>
        <v/>
      </c>
    </row>
    <row r="1709" spans="264:269" x14ac:dyDescent="0.2">
      <c r="JD1709">
        <f t="shared" si="347"/>
        <v>0</v>
      </c>
      <c r="JE1709">
        <f t="shared" si="348"/>
        <v>0</v>
      </c>
      <c r="JF1709" t="str">
        <f t="shared" ca="1" si="349"/>
        <v/>
      </c>
      <c r="JG1709" t="str">
        <f t="shared" ca="1" si="350"/>
        <v/>
      </c>
      <c r="JH1709" t="str">
        <f t="shared" ca="1" si="351"/>
        <v/>
      </c>
      <c r="JI1709" t="str">
        <f t="shared" ca="1" si="352"/>
        <v/>
      </c>
    </row>
    <row r="1710" spans="264:269" x14ac:dyDescent="0.2">
      <c r="JD1710">
        <f t="shared" si="347"/>
        <v>0</v>
      </c>
      <c r="JE1710">
        <f t="shared" si="348"/>
        <v>0</v>
      </c>
      <c r="JF1710" t="str">
        <f t="shared" ca="1" si="349"/>
        <v/>
      </c>
      <c r="JG1710" t="str">
        <f t="shared" ca="1" si="350"/>
        <v/>
      </c>
      <c r="JH1710" t="str">
        <f t="shared" ca="1" si="351"/>
        <v/>
      </c>
      <c r="JI1710" t="str">
        <f t="shared" ca="1" si="352"/>
        <v/>
      </c>
    </row>
    <row r="1711" spans="264:269" x14ac:dyDescent="0.2">
      <c r="JD1711">
        <f t="shared" si="347"/>
        <v>0</v>
      </c>
      <c r="JE1711">
        <f t="shared" si="348"/>
        <v>0</v>
      </c>
      <c r="JF1711" t="str">
        <f t="shared" ca="1" si="349"/>
        <v/>
      </c>
      <c r="JG1711" t="str">
        <f t="shared" ca="1" si="350"/>
        <v/>
      </c>
      <c r="JH1711" t="str">
        <f t="shared" ca="1" si="351"/>
        <v/>
      </c>
      <c r="JI1711" t="str">
        <f t="shared" ca="1" si="352"/>
        <v/>
      </c>
    </row>
    <row r="1712" spans="264:269" x14ac:dyDescent="0.2">
      <c r="JD1712">
        <f t="shared" si="347"/>
        <v>0</v>
      </c>
      <c r="JE1712">
        <f t="shared" si="348"/>
        <v>0</v>
      </c>
      <c r="JF1712" t="str">
        <f t="shared" ca="1" si="349"/>
        <v/>
      </c>
      <c r="JG1712" t="str">
        <f t="shared" ca="1" si="350"/>
        <v/>
      </c>
      <c r="JH1712" t="str">
        <f t="shared" ca="1" si="351"/>
        <v/>
      </c>
      <c r="JI1712" t="str">
        <f t="shared" ca="1" si="352"/>
        <v/>
      </c>
    </row>
    <row r="1713" spans="264:269" x14ac:dyDescent="0.2">
      <c r="JD1713">
        <f t="shared" si="347"/>
        <v>0</v>
      </c>
      <c r="JE1713">
        <f t="shared" si="348"/>
        <v>0</v>
      </c>
      <c r="JF1713" t="str">
        <f t="shared" ca="1" si="349"/>
        <v/>
      </c>
      <c r="JG1713" t="str">
        <f t="shared" ca="1" si="350"/>
        <v/>
      </c>
      <c r="JH1713" t="str">
        <f t="shared" ca="1" si="351"/>
        <v/>
      </c>
      <c r="JI1713" t="str">
        <f t="shared" ca="1" si="352"/>
        <v/>
      </c>
    </row>
    <row r="1714" spans="264:269" x14ac:dyDescent="0.2">
      <c r="JD1714">
        <f t="shared" si="347"/>
        <v>0</v>
      </c>
      <c r="JE1714">
        <f t="shared" si="348"/>
        <v>0</v>
      </c>
      <c r="JF1714" t="str">
        <f t="shared" ca="1" si="349"/>
        <v/>
      </c>
      <c r="JG1714" t="str">
        <f t="shared" ca="1" si="350"/>
        <v/>
      </c>
      <c r="JH1714" t="str">
        <f t="shared" ca="1" si="351"/>
        <v/>
      </c>
      <c r="JI1714" t="str">
        <f t="shared" ca="1" si="352"/>
        <v/>
      </c>
    </row>
    <row r="1715" spans="264:269" x14ac:dyDescent="0.2">
      <c r="JD1715">
        <f t="shared" si="347"/>
        <v>0</v>
      </c>
      <c r="JE1715">
        <f t="shared" si="348"/>
        <v>0</v>
      </c>
      <c r="JF1715" t="str">
        <f t="shared" ca="1" si="349"/>
        <v/>
      </c>
      <c r="JG1715" t="str">
        <f t="shared" ca="1" si="350"/>
        <v/>
      </c>
      <c r="JH1715" t="str">
        <f t="shared" ca="1" si="351"/>
        <v/>
      </c>
      <c r="JI1715" t="str">
        <f t="shared" ca="1" si="352"/>
        <v/>
      </c>
    </row>
    <row r="1716" spans="264:269" x14ac:dyDescent="0.2">
      <c r="JD1716">
        <f t="shared" si="347"/>
        <v>0</v>
      </c>
      <c r="JE1716">
        <f t="shared" si="348"/>
        <v>0</v>
      </c>
      <c r="JF1716" t="str">
        <f t="shared" ca="1" si="349"/>
        <v/>
      </c>
      <c r="JG1716" t="str">
        <f t="shared" ca="1" si="350"/>
        <v/>
      </c>
      <c r="JH1716" t="str">
        <f t="shared" ca="1" si="351"/>
        <v/>
      </c>
      <c r="JI1716" t="str">
        <f t="shared" ca="1" si="352"/>
        <v/>
      </c>
    </row>
    <row r="1717" spans="264:269" x14ac:dyDescent="0.2">
      <c r="JD1717">
        <f t="shared" si="347"/>
        <v>0</v>
      </c>
      <c r="JE1717">
        <f t="shared" si="348"/>
        <v>0</v>
      </c>
      <c r="JF1717" t="str">
        <f t="shared" ca="1" si="349"/>
        <v/>
      </c>
      <c r="JG1717" t="str">
        <f t="shared" ca="1" si="350"/>
        <v/>
      </c>
      <c r="JH1717" t="str">
        <f t="shared" ca="1" si="351"/>
        <v/>
      </c>
      <c r="JI1717" t="str">
        <f t="shared" ca="1" si="352"/>
        <v/>
      </c>
    </row>
    <row r="1718" spans="264:269" x14ac:dyDescent="0.2">
      <c r="JD1718">
        <f t="shared" si="347"/>
        <v>0</v>
      </c>
      <c r="JE1718">
        <f t="shared" si="348"/>
        <v>0</v>
      </c>
      <c r="JF1718" t="str">
        <f t="shared" ca="1" si="349"/>
        <v/>
      </c>
      <c r="JG1718" t="str">
        <f t="shared" ca="1" si="350"/>
        <v/>
      </c>
      <c r="JH1718" t="str">
        <f t="shared" ca="1" si="351"/>
        <v/>
      </c>
      <c r="JI1718" t="str">
        <f t="shared" ca="1" si="352"/>
        <v/>
      </c>
    </row>
    <row r="1719" spans="264:269" x14ac:dyDescent="0.2">
      <c r="JD1719">
        <f t="shared" si="347"/>
        <v>0</v>
      </c>
      <c r="JE1719">
        <f t="shared" si="348"/>
        <v>0</v>
      </c>
      <c r="JF1719" t="str">
        <f t="shared" ca="1" si="349"/>
        <v/>
      </c>
      <c r="JG1719" t="str">
        <f t="shared" ca="1" si="350"/>
        <v/>
      </c>
      <c r="JH1719" t="str">
        <f t="shared" ca="1" si="351"/>
        <v/>
      </c>
      <c r="JI1719" t="str">
        <f t="shared" ca="1" si="352"/>
        <v/>
      </c>
    </row>
    <row r="1720" spans="264:269" x14ac:dyDescent="0.2">
      <c r="JD1720">
        <f t="shared" si="347"/>
        <v>0</v>
      </c>
      <c r="JE1720">
        <f t="shared" si="348"/>
        <v>0</v>
      </c>
      <c r="JF1720" t="str">
        <f t="shared" ca="1" si="349"/>
        <v/>
      </c>
      <c r="JG1720" t="str">
        <f t="shared" ca="1" si="350"/>
        <v/>
      </c>
      <c r="JH1720" t="str">
        <f t="shared" ca="1" si="351"/>
        <v/>
      </c>
      <c r="JI1720" t="str">
        <f t="shared" ca="1" si="352"/>
        <v/>
      </c>
    </row>
    <row r="1721" spans="264:269" x14ac:dyDescent="0.2">
      <c r="JD1721">
        <f t="shared" si="347"/>
        <v>0</v>
      </c>
      <c r="JE1721">
        <f t="shared" si="348"/>
        <v>0</v>
      </c>
      <c r="JF1721" t="str">
        <f t="shared" ca="1" si="349"/>
        <v/>
      </c>
      <c r="JG1721" t="str">
        <f t="shared" ca="1" si="350"/>
        <v/>
      </c>
      <c r="JH1721" t="str">
        <f t="shared" ca="1" si="351"/>
        <v/>
      </c>
      <c r="JI1721" t="str">
        <f t="shared" ca="1" si="352"/>
        <v/>
      </c>
    </row>
    <row r="1722" spans="264:269" x14ac:dyDescent="0.2">
      <c r="JD1722">
        <f t="shared" si="347"/>
        <v>0</v>
      </c>
      <c r="JE1722">
        <f t="shared" si="348"/>
        <v>0</v>
      </c>
      <c r="JF1722" t="str">
        <f t="shared" ca="1" si="349"/>
        <v/>
      </c>
      <c r="JG1722" t="str">
        <f t="shared" ca="1" si="350"/>
        <v/>
      </c>
      <c r="JH1722" t="str">
        <f t="shared" ca="1" si="351"/>
        <v/>
      </c>
      <c r="JI1722" t="str">
        <f t="shared" ca="1" si="352"/>
        <v/>
      </c>
    </row>
    <row r="1723" spans="264:269" x14ac:dyDescent="0.2">
      <c r="JD1723">
        <f t="shared" si="347"/>
        <v>0</v>
      </c>
      <c r="JE1723">
        <f t="shared" si="348"/>
        <v>0</v>
      </c>
      <c r="JF1723" t="str">
        <f t="shared" ca="1" si="349"/>
        <v/>
      </c>
      <c r="JG1723" t="str">
        <f t="shared" ca="1" si="350"/>
        <v/>
      </c>
      <c r="JH1723" t="str">
        <f t="shared" ca="1" si="351"/>
        <v/>
      </c>
      <c r="JI1723" t="str">
        <f t="shared" ca="1" si="352"/>
        <v/>
      </c>
    </row>
    <row r="1724" spans="264:269" x14ac:dyDescent="0.2">
      <c r="JD1724">
        <f t="shared" si="347"/>
        <v>0</v>
      </c>
      <c r="JE1724">
        <f t="shared" si="348"/>
        <v>0</v>
      </c>
      <c r="JF1724" t="str">
        <f t="shared" ca="1" si="349"/>
        <v/>
      </c>
      <c r="JG1724" t="str">
        <f t="shared" ca="1" si="350"/>
        <v/>
      </c>
      <c r="JH1724" t="str">
        <f t="shared" ca="1" si="351"/>
        <v/>
      </c>
      <c r="JI1724" t="str">
        <f t="shared" ca="1" si="352"/>
        <v/>
      </c>
    </row>
    <row r="1725" spans="264:269" x14ac:dyDescent="0.2">
      <c r="JD1725">
        <f t="shared" si="347"/>
        <v>0</v>
      </c>
      <c r="JE1725">
        <f t="shared" si="348"/>
        <v>0</v>
      </c>
      <c r="JF1725" t="str">
        <f t="shared" ca="1" si="349"/>
        <v/>
      </c>
      <c r="JG1725" t="str">
        <f t="shared" ca="1" si="350"/>
        <v/>
      </c>
      <c r="JH1725" t="str">
        <f t="shared" ca="1" si="351"/>
        <v/>
      </c>
      <c r="JI1725" t="str">
        <f t="shared" ca="1" si="352"/>
        <v/>
      </c>
    </row>
    <row r="1726" spans="264:269" x14ac:dyDescent="0.2">
      <c r="JD1726">
        <f t="shared" si="347"/>
        <v>0</v>
      </c>
      <c r="JE1726">
        <f t="shared" si="348"/>
        <v>0</v>
      </c>
      <c r="JF1726" t="str">
        <f t="shared" ca="1" si="349"/>
        <v/>
      </c>
      <c r="JG1726" t="str">
        <f t="shared" ca="1" si="350"/>
        <v/>
      </c>
      <c r="JH1726" t="str">
        <f t="shared" ca="1" si="351"/>
        <v/>
      </c>
      <c r="JI1726" t="str">
        <f t="shared" ca="1" si="352"/>
        <v/>
      </c>
    </row>
    <row r="1727" spans="264:269" x14ac:dyDescent="0.2">
      <c r="JD1727">
        <f t="shared" si="347"/>
        <v>0</v>
      </c>
      <c r="JE1727">
        <f t="shared" si="348"/>
        <v>0</v>
      </c>
      <c r="JF1727" t="str">
        <f t="shared" ca="1" si="349"/>
        <v/>
      </c>
      <c r="JG1727" t="str">
        <f t="shared" ca="1" si="350"/>
        <v/>
      </c>
      <c r="JH1727" t="str">
        <f t="shared" ca="1" si="351"/>
        <v/>
      </c>
      <c r="JI1727" t="str">
        <f t="shared" ca="1" si="352"/>
        <v/>
      </c>
    </row>
    <row r="1728" spans="264:269" x14ac:dyDescent="0.2">
      <c r="JD1728">
        <f t="shared" si="347"/>
        <v>0</v>
      </c>
      <c r="JE1728">
        <f t="shared" si="348"/>
        <v>0</v>
      </c>
      <c r="JF1728" t="str">
        <f t="shared" ca="1" si="349"/>
        <v/>
      </c>
      <c r="JG1728" t="str">
        <f t="shared" ca="1" si="350"/>
        <v/>
      </c>
      <c r="JH1728" t="str">
        <f t="shared" ca="1" si="351"/>
        <v/>
      </c>
      <c r="JI1728" t="str">
        <f t="shared" ca="1" si="352"/>
        <v/>
      </c>
    </row>
    <row r="1729" spans="264:269" x14ac:dyDescent="0.2">
      <c r="JD1729">
        <f t="shared" si="347"/>
        <v>0</v>
      </c>
      <c r="JE1729">
        <f t="shared" si="348"/>
        <v>0</v>
      </c>
      <c r="JF1729" t="str">
        <f t="shared" ca="1" si="349"/>
        <v/>
      </c>
      <c r="JG1729" t="str">
        <f t="shared" ca="1" si="350"/>
        <v/>
      </c>
      <c r="JH1729" t="str">
        <f t="shared" ca="1" si="351"/>
        <v/>
      </c>
      <c r="JI1729" t="str">
        <f t="shared" ca="1" si="352"/>
        <v/>
      </c>
    </row>
    <row r="1730" spans="264:269" x14ac:dyDescent="0.2">
      <c r="JD1730">
        <f t="shared" si="347"/>
        <v>0</v>
      </c>
      <c r="JE1730">
        <f t="shared" si="348"/>
        <v>0</v>
      </c>
      <c r="JF1730" t="str">
        <f t="shared" ca="1" si="349"/>
        <v/>
      </c>
      <c r="JG1730" t="str">
        <f t="shared" ca="1" si="350"/>
        <v/>
      </c>
      <c r="JH1730" t="str">
        <f t="shared" ca="1" si="351"/>
        <v/>
      </c>
      <c r="JI1730" t="str">
        <f t="shared" ca="1" si="352"/>
        <v/>
      </c>
    </row>
    <row r="1731" spans="264:269" x14ac:dyDescent="0.2">
      <c r="JD1731">
        <f t="shared" si="347"/>
        <v>0</v>
      </c>
      <c r="JE1731">
        <f t="shared" si="348"/>
        <v>0</v>
      </c>
      <c r="JF1731" t="str">
        <f t="shared" ca="1" si="349"/>
        <v/>
      </c>
      <c r="JG1731" t="str">
        <f t="shared" ca="1" si="350"/>
        <v/>
      </c>
      <c r="JH1731" t="str">
        <f t="shared" ca="1" si="351"/>
        <v/>
      </c>
      <c r="JI1731" t="str">
        <f t="shared" ca="1" si="352"/>
        <v/>
      </c>
    </row>
    <row r="1732" spans="264:269" x14ac:dyDescent="0.2">
      <c r="JD1732">
        <f t="shared" si="347"/>
        <v>0</v>
      </c>
      <c r="JE1732">
        <f t="shared" si="348"/>
        <v>0</v>
      </c>
      <c r="JF1732" t="str">
        <f t="shared" ca="1" si="349"/>
        <v/>
      </c>
      <c r="JG1732" t="str">
        <f t="shared" ca="1" si="350"/>
        <v/>
      </c>
      <c r="JH1732" t="str">
        <f t="shared" ca="1" si="351"/>
        <v/>
      </c>
      <c r="JI1732" t="str">
        <f t="shared" ca="1" si="352"/>
        <v/>
      </c>
    </row>
    <row r="1733" spans="264:269" x14ac:dyDescent="0.2">
      <c r="JD1733">
        <f t="shared" si="347"/>
        <v>0</v>
      </c>
      <c r="JE1733">
        <f t="shared" si="348"/>
        <v>0</v>
      </c>
      <c r="JF1733" t="str">
        <f t="shared" ca="1" si="349"/>
        <v/>
      </c>
      <c r="JG1733" t="str">
        <f t="shared" ca="1" si="350"/>
        <v/>
      </c>
      <c r="JH1733" t="str">
        <f t="shared" ca="1" si="351"/>
        <v/>
      </c>
      <c r="JI1733" t="str">
        <f t="shared" ca="1" si="352"/>
        <v/>
      </c>
    </row>
    <row r="1734" spans="264:269" x14ac:dyDescent="0.2">
      <c r="JD1734">
        <f t="shared" si="347"/>
        <v>0</v>
      </c>
      <c r="JE1734">
        <f t="shared" si="348"/>
        <v>0</v>
      </c>
      <c r="JF1734" t="str">
        <f t="shared" ca="1" si="349"/>
        <v/>
      </c>
      <c r="JG1734" t="str">
        <f t="shared" ca="1" si="350"/>
        <v/>
      </c>
      <c r="JH1734" t="str">
        <f t="shared" ca="1" si="351"/>
        <v/>
      </c>
      <c r="JI1734" t="str">
        <f t="shared" ca="1" si="352"/>
        <v/>
      </c>
    </row>
    <row r="1735" spans="264:269" x14ac:dyDescent="0.2">
      <c r="JD1735">
        <f t="shared" si="347"/>
        <v>0</v>
      </c>
      <c r="JE1735">
        <f t="shared" si="348"/>
        <v>0</v>
      </c>
      <c r="JF1735" t="str">
        <f t="shared" ca="1" si="349"/>
        <v/>
      </c>
      <c r="JG1735" t="str">
        <f t="shared" ca="1" si="350"/>
        <v/>
      </c>
      <c r="JH1735" t="str">
        <f t="shared" ca="1" si="351"/>
        <v/>
      </c>
      <c r="JI1735" t="str">
        <f t="shared" ca="1" si="352"/>
        <v/>
      </c>
    </row>
    <row r="1736" spans="264:269" x14ac:dyDescent="0.2">
      <c r="JD1736">
        <f t="shared" si="347"/>
        <v>0</v>
      </c>
      <c r="JE1736">
        <f t="shared" si="348"/>
        <v>0</v>
      </c>
      <c r="JF1736" t="str">
        <f t="shared" ca="1" si="349"/>
        <v/>
      </c>
      <c r="JG1736" t="str">
        <f t="shared" ca="1" si="350"/>
        <v/>
      </c>
      <c r="JH1736" t="str">
        <f t="shared" ca="1" si="351"/>
        <v/>
      </c>
      <c r="JI1736" t="str">
        <f t="shared" ca="1" si="352"/>
        <v/>
      </c>
    </row>
    <row r="1737" spans="264:269" x14ac:dyDescent="0.2">
      <c r="JD1737">
        <f t="shared" si="347"/>
        <v>0</v>
      </c>
      <c r="JE1737">
        <f t="shared" si="348"/>
        <v>0</v>
      </c>
      <c r="JF1737" t="str">
        <f t="shared" ca="1" si="349"/>
        <v/>
      </c>
      <c r="JG1737" t="str">
        <f t="shared" ca="1" si="350"/>
        <v/>
      </c>
      <c r="JH1737" t="str">
        <f t="shared" ca="1" si="351"/>
        <v/>
      </c>
      <c r="JI1737" t="str">
        <f t="shared" ca="1" si="352"/>
        <v/>
      </c>
    </row>
    <row r="1738" spans="264:269" x14ac:dyDescent="0.2">
      <c r="JD1738">
        <f t="shared" si="347"/>
        <v>0</v>
      </c>
      <c r="JE1738">
        <f t="shared" si="348"/>
        <v>0</v>
      </c>
      <c r="JF1738" t="str">
        <f t="shared" ca="1" si="349"/>
        <v/>
      </c>
      <c r="JG1738" t="str">
        <f t="shared" ca="1" si="350"/>
        <v/>
      </c>
      <c r="JH1738" t="str">
        <f t="shared" ca="1" si="351"/>
        <v/>
      </c>
      <c r="JI1738" t="str">
        <f t="shared" ca="1" si="352"/>
        <v/>
      </c>
    </row>
    <row r="1739" spans="264:269" x14ac:dyDescent="0.2">
      <c r="JD1739">
        <f t="shared" si="347"/>
        <v>0</v>
      </c>
      <c r="JE1739">
        <f t="shared" si="348"/>
        <v>0</v>
      </c>
      <c r="JF1739" t="str">
        <f t="shared" ca="1" si="349"/>
        <v/>
      </c>
      <c r="JG1739" t="str">
        <f t="shared" ca="1" si="350"/>
        <v/>
      </c>
      <c r="JH1739" t="str">
        <f t="shared" ca="1" si="351"/>
        <v/>
      </c>
      <c r="JI1739" t="str">
        <f t="shared" ca="1" si="352"/>
        <v/>
      </c>
    </row>
    <row r="1740" spans="264:269" x14ac:dyDescent="0.2">
      <c r="JD1740">
        <f t="shared" si="347"/>
        <v>0</v>
      </c>
      <c r="JE1740">
        <f t="shared" si="348"/>
        <v>0</v>
      </c>
      <c r="JF1740" t="str">
        <f t="shared" ca="1" si="349"/>
        <v/>
      </c>
      <c r="JG1740" t="str">
        <f t="shared" ca="1" si="350"/>
        <v/>
      </c>
      <c r="JH1740" t="str">
        <f t="shared" ca="1" si="351"/>
        <v/>
      </c>
      <c r="JI1740" t="str">
        <f t="shared" ca="1" si="352"/>
        <v/>
      </c>
    </row>
    <row r="1741" spans="264:269" x14ac:dyDescent="0.2">
      <c r="JD1741">
        <f t="shared" si="347"/>
        <v>0</v>
      </c>
      <c r="JE1741">
        <f t="shared" si="348"/>
        <v>0</v>
      </c>
      <c r="JF1741" t="str">
        <f t="shared" ca="1" si="349"/>
        <v/>
      </c>
      <c r="JG1741" t="str">
        <f t="shared" ca="1" si="350"/>
        <v/>
      </c>
      <c r="JH1741" t="str">
        <f t="shared" ca="1" si="351"/>
        <v/>
      </c>
      <c r="JI1741" t="str">
        <f t="shared" ca="1" si="352"/>
        <v/>
      </c>
    </row>
    <row r="1742" spans="264:269" x14ac:dyDescent="0.2">
      <c r="JD1742">
        <f t="shared" si="347"/>
        <v>0</v>
      </c>
      <c r="JE1742">
        <f t="shared" si="348"/>
        <v>0</v>
      </c>
      <c r="JF1742" t="str">
        <f t="shared" ca="1" si="349"/>
        <v/>
      </c>
      <c r="JG1742" t="str">
        <f t="shared" ca="1" si="350"/>
        <v/>
      </c>
      <c r="JH1742" t="str">
        <f t="shared" ca="1" si="351"/>
        <v/>
      </c>
      <c r="JI1742" t="str">
        <f t="shared" ca="1" si="352"/>
        <v/>
      </c>
    </row>
    <row r="1743" spans="264:269" x14ac:dyDescent="0.2">
      <c r="JD1743">
        <f t="shared" si="347"/>
        <v>0</v>
      </c>
      <c r="JE1743">
        <f t="shared" si="348"/>
        <v>0</v>
      </c>
      <c r="JF1743" t="str">
        <f t="shared" ca="1" si="349"/>
        <v/>
      </c>
      <c r="JG1743" t="str">
        <f t="shared" ca="1" si="350"/>
        <v/>
      </c>
      <c r="JH1743" t="str">
        <f t="shared" ca="1" si="351"/>
        <v/>
      </c>
      <c r="JI1743" t="str">
        <f t="shared" ca="1" si="352"/>
        <v/>
      </c>
    </row>
    <row r="1744" spans="264:269" x14ac:dyDescent="0.2">
      <c r="JD1744">
        <f t="shared" si="347"/>
        <v>0</v>
      </c>
      <c r="JE1744">
        <f t="shared" si="348"/>
        <v>0</v>
      </c>
      <c r="JF1744" t="str">
        <f t="shared" ca="1" si="349"/>
        <v/>
      </c>
      <c r="JG1744" t="str">
        <f t="shared" ca="1" si="350"/>
        <v/>
      </c>
      <c r="JH1744" t="str">
        <f t="shared" ca="1" si="351"/>
        <v/>
      </c>
      <c r="JI1744" t="str">
        <f t="shared" ca="1" si="352"/>
        <v/>
      </c>
    </row>
    <row r="1745" spans="264:269" x14ac:dyDescent="0.2">
      <c r="JD1745">
        <f t="shared" si="347"/>
        <v>0</v>
      </c>
      <c r="JE1745">
        <f t="shared" si="348"/>
        <v>0</v>
      </c>
      <c r="JF1745" t="str">
        <f t="shared" ca="1" si="349"/>
        <v/>
      </c>
      <c r="JG1745" t="str">
        <f t="shared" ca="1" si="350"/>
        <v/>
      </c>
      <c r="JH1745" t="str">
        <f t="shared" ca="1" si="351"/>
        <v/>
      </c>
      <c r="JI1745" t="str">
        <f t="shared" ca="1" si="352"/>
        <v/>
      </c>
    </row>
    <row r="1746" spans="264:269" x14ac:dyDescent="0.2">
      <c r="JD1746">
        <f t="shared" si="347"/>
        <v>0</v>
      </c>
      <c r="JE1746">
        <f t="shared" si="348"/>
        <v>0</v>
      </c>
      <c r="JF1746" t="str">
        <f t="shared" ca="1" si="349"/>
        <v/>
      </c>
      <c r="JG1746" t="str">
        <f t="shared" ca="1" si="350"/>
        <v/>
      </c>
      <c r="JH1746" t="str">
        <f t="shared" ca="1" si="351"/>
        <v/>
      </c>
      <c r="JI1746" t="str">
        <f t="shared" ca="1" si="352"/>
        <v/>
      </c>
    </row>
    <row r="1747" spans="264:269" x14ac:dyDescent="0.2">
      <c r="JD1747">
        <f t="shared" si="347"/>
        <v>0</v>
      </c>
      <c r="JE1747">
        <f t="shared" si="348"/>
        <v>0</v>
      </c>
      <c r="JF1747" t="str">
        <f t="shared" ca="1" si="349"/>
        <v/>
      </c>
      <c r="JG1747" t="str">
        <f t="shared" ca="1" si="350"/>
        <v/>
      </c>
      <c r="JH1747" t="str">
        <f t="shared" ca="1" si="351"/>
        <v/>
      </c>
      <c r="JI1747" t="str">
        <f t="shared" ca="1" si="352"/>
        <v/>
      </c>
    </row>
    <row r="1748" spans="264:269" x14ac:dyDescent="0.2">
      <c r="JD1748">
        <f t="shared" si="347"/>
        <v>0</v>
      </c>
      <c r="JE1748">
        <f t="shared" si="348"/>
        <v>0</v>
      </c>
      <c r="JF1748" t="str">
        <f t="shared" ca="1" si="349"/>
        <v/>
      </c>
      <c r="JG1748" t="str">
        <f t="shared" ca="1" si="350"/>
        <v/>
      </c>
      <c r="JH1748" t="str">
        <f t="shared" ca="1" si="351"/>
        <v/>
      </c>
      <c r="JI1748" t="str">
        <f t="shared" ca="1" si="352"/>
        <v/>
      </c>
    </row>
    <row r="1749" spans="264:269" x14ac:dyDescent="0.2">
      <c r="JD1749">
        <f t="shared" si="347"/>
        <v>0</v>
      </c>
      <c r="JE1749">
        <f t="shared" si="348"/>
        <v>0</v>
      </c>
      <c r="JF1749" t="str">
        <f t="shared" ca="1" si="349"/>
        <v/>
      </c>
      <c r="JG1749" t="str">
        <f t="shared" ca="1" si="350"/>
        <v/>
      </c>
      <c r="JH1749" t="str">
        <f t="shared" ca="1" si="351"/>
        <v/>
      </c>
      <c r="JI1749" t="str">
        <f t="shared" ca="1" si="352"/>
        <v/>
      </c>
    </row>
    <row r="1750" spans="264:269" x14ac:dyDescent="0.2">
      <c r="JD1750">
        <f t="shared" si="347"/>
        <v>0</v>
      </c>
      <c r="JE1750">
        <f t="shared" si="348"/>
        <v>0</v>
      </c>
      <c r="JF1750" t="str">
        <f t="shared" ca="1" si="349"/>
        <v/>
      </c>
      <c r="JG1750" t="str">
        <f t="shared" ca="1" si="350"/>
        <v/>
      </c>
      <c r="JH1750" t="str">
        <f t="shared" ca="1" si="351"/>
        <v/>
      </c>
      <c r="JI1750" t="str">
        <f t="shared" ca="1" si="352"/>
        <v/>
      </c>
    </row>
    <row r="1751" spans="264:269" x14ac:dyDescent="0.2">
      <c r="JD1751">
        <f t="shared" si="347"/>
        <v>0</v>
      </c>
      <c r="JE1751">
        <f t="shared" si="348"/>
        <v>0</v>
      </c>
      <c r="JF1751" t="str">
        <f t="shared" ca="1" si="349"/>
        <v/>
      </c>
      <c r="JG1751" t="str">
        <f t="shared" ca="1" si="350"/>
        <v/>
      </c>
      <c r="JH1751" t="str">
        <f t="shared" ca="1" si="351"/>
        <v/>
      </c>
      <c r="JI1751" t="str">
        <f t="shared" ca="1" si="352"/>
        <v/>
      </c>
    </row>
    <row r="1752" spans="264:269" x14ac:dyDescent="0.2">
      <c r="JD1752">
        <f t="shared" si="347"/>
        <v>0</v>
      </c>
      <c r="JE1752">
        <f t="shared" si="348"/>
        <v>0</v>
      </c>
      <c r="JF1752" t="str">
        <f t="shared" ca="1" si="349"/>
        <v/>
      </c>
      <c r="JG1752" t="str">
        <f t="shared" ca="1" si="350"/>
        <v/>
      </c>
      <c r="JH1752" t="str">
        <f t="shared" ca="1" si="351"/>
        <v/>
      </c>
      <c r="JI1752" t="str">
        <f t="shared" ca="1" si="352"/>
        <v/>
      </c>
    </row>
    <row r="1753" spans="264:269" x14ac:dyDescent="0.2">
      <c r="JD1753">
        <f t="shared" si="347"/>
        <v>0</v>
      </c>
      <c r="JE1753">
        <f t="shared" si="348"/>
        <v>0</v>
      </c>
      <c r="JF1753" t="str">
        <f t="shared" ca="1" si="349"/>
        <v/>
      </c>
      <c r="JG1753" t="str">
        <f t="shared" ca="1" si="350"/>
        <v/>
      </c>
      <c r="JH1753" t="str">
        <f t="shared" ca="1" si="351"/>
        <v/>
      </c>
      <c r="JI1753" t="str">
        <f t="shared" ca="1" si="352"/>
        <v/>
      </c>
    </row>
    <row r="1754" spans="264:269" x14ac:dyDescent="0.2">
      <c r="JD1754">
        <f t="shared" si="347"/>
        <v>0</v>
      </c>
      <c r="JE1754">
        <f t="shared" si="348"/>
        <v>0</v>
      </c>
      <c r="JF1754" t="str">
        <f t="shared" ca="1" si="349"/>
        <v/>
      </c>
      <c r="JG1754" t="str">
        <f t="shared" ca="1" si="350"/>
        <v/>
      </c>
      <c r="JH1754" t="str">
        <f t="shared" ca="1" si="351"/>
        <v/>
      </c>
      <c r="JI1754" t="str">
        <f t="shared" ca="1" si="352"/>
        <v/>
      </c>
    </row>
    <row r="1755" spans="264:269" x14ac:dyDescent="0.2">
      <c r="JD1755">
        <f t="shared" si="347"/>
        <v>0</v>
      </c>
      <c r="JE1755">
        <f t="shared" si="348"/>
        <v>0</v>
      </c>
      <c r="JF1755" t="str">
        <f t="shared" ca="1" si="349"/>
        <v/>
      </c>
      <c r="JG1755" t="str">
        <f t="shared" ca="1" si="350"/>
        <v/>
      </c>
      <c r="JH1755" t="str">
        <f t="shared" ca="1" si="351"/>
        <v/>
      </c>
      <c r="JI1755" t="str">
        <f t="shared" ca="1" si="352"/>
        <v/>
      </c>
    </row>
    <row r="1756" spans="264:269" x14ac:dyDescent="0.2">
      <c r="JD1756">
        <f t="shared" ref="JD1756:JD1819" si="353">IF(JD1755&lt;&gt;0,JD1755-1,0)</f>
        <v>0</v>
      </c>
      <c r="JE1756">
        <f t="shared" ref="JE1756:JE1819" si="354">IF(JD1756&lt;&gt;0,JE1755+1,0)</f>
        <v>0</v>
      </c>
      <c r="JF1756" t="str">
        <f t="shared" ref="JF1756:JF1819" ca="1" si="355">IF(ScenarioType&lt;&gt;"ALL",IF(ISERROR(IF(INDIRECT("SCENARIOMETA!B"&amp;JE1756)=ScenarioType,INDIRECT("SCENARIOMETA!A"&amp;JE1756)," ")),"",IF(INDIRECT("SCENARIOMETA!B"&amp;JE1756)=ScenarioType,INDIRECT("SCENARIOMETA!A"&amp;JE1756)," ")),IF(JD1756&lt;&gt;0,INDIRECT("SCENARIOMETA!A"&amp;JE1756),""))</f>
        <v/>
      </c>
      <c r="JG1756" t="str">
        <f t="shared" ref="JG1756:JG1819" ca="1" si="356">IF(ScenarioType&lt;&gt;"ALL",IF(ISERROR(IF(INDIRECT("SCENARIOMETA!B"&amp;JE1756)=ScenarioType,INDIRECT("SCENARIOMETA!B"&amp;JE1756)," ")),"",IF(INDIRECT("SCENARIOMETA!B"&amp;JE1756)=ScenarioType,INDIRECT("SCENARIOMETA!B"&amp;JE1756)," ")),IF(JD1756&lt;&gt;0,INDIRECT("SCENARIOMETA!B"&amp;JE1756),""))</f>
        <v/>
      </c>
      <c r="JH1756" t="str">
        <f t="shared" ref="JH1756:JH1819" ca="1" si="357">IF(ScenarioType&lt;&gt;"ALL",IF(ISERROR(IF(INDIRECT("SCENARIOMETA!B"&amp;JE1756)=ScenarioType,INDIRECT("SCENARIOMETA!H"&amp;JE1756)," ")),"",IF(INDIRECT("SCENARIOMETA!B"&amp;JE1756)=ScenarioType,INDIRECT("SCENARIOMETA!H"&amp;JE1756)," ")+14),IF(JD1756&lt;&gt;0,INDIRECT("SCENARIOMETA!H"&amp;JE1756)+14,""))</f>
        <v/>
      </c>
      <c r="JI1756" t="str">
        <f t="shared" ref="JI1756:JI1819" ca="1" si="358">IF(ScenarioType&lt;&gt;"ALL",IF(ISERROR(IF(INDIRECT("SCENARIOMETA!B"&amp;JE1756)=ScenarioType,INDIRECT("SCENARIOMETA!E"&amp;JE1756)," ")),"",IF(INDIRECT("SCENARIOMETA!B"&amp;JE1756)=ScenarioType,INDIRECT("SCENARIOMETA!E"&amp;JE1756)," ")+14),IF(JD1756&lt;&gt;0,INDIRECT("SCENARIOMETA!E"&amp;JE1756)+14,""))</f>
        <v/>
      </c>
    </row>
    <row r="1757" spans="264:269" x14ac:dyDescent="0.2">
      <c r="JD1757">
        <f t="shared" si="353"/>
        <v>0</v>
      </c>
      <c r="JE1757">
        <f t="shared" si="354"/>
        <v>0</v>
      </c>
      <c r="JF1757" t="str">
        <f t="shared" ca="1" si="355"/>
        <v/>
      </c>
      <c r="JG1757" t="str">
        <f t="shared" ca="1" si="356"/>
        <v/>
      </c>
      <c r="JH1757" t="str">
        <f t="shared" ca="1" si="357"/>
        <v/>
      </c>
      <c r="JI1757" t="str">
        <f t="shared" ca="1" si="358"/>
        <v/>
      </c>
    </row>
    <row r="1758" spans="264:269" x14ac:dyDescent="0.2">
      <c r="JD1758">
        <f t="shared" si="353"/>
        <v>0</v>
      </c>
      <c r="JE1758">
        <f t="shared" si="354"/>
        <v>0</v>
      </c>
      <c r="JF1758" t="str">
        <f t="shared" ca="1" si="355"/>
        <v/>
      </c>
      <c r="JG1758" t="str">
        <f t="shared" ca="1" si="356"/>
        <v/>
      </c>
      <c r="JH1758" t="str">
        <f t="shared" ca="1" si="357"/>
        <v/>
      </c>
      <c r="JI1758" t="str">
        <f t="shared" ca="1" si="358"/>
        <v/>
      </c>
    </row>
    <row r="1759" spans="264:269" x14ac:dyDescent="0.2">
      <c r="JD1759">
        <f t="shared" si="353"/>
        <v>0</v>
      </c>
      <c r="JE1759">
        <f t="shared" si="354"/>
        <v>0</v>
      </c>
      <c r="JF1759" t="str">
        <f t="shared" ca="1" si="355"/>
        <v/>
      </c>
      <c r="JG1759" t="str">
        <f t="shared" ca="1" si="356"/>
        <v/>
      </c>
      <c r="JH1759" t="str">
        <f t="shared" ca="1" si="357"/>
        <v/>
      </c>
      <c r="JI1759" t="str">
        <f t="shared" ca="1" si="358"/>
        <v/>
      </c>
    </row>
    <row r="1760" spans="264:269" x14ac:dyDescent="0.2">
      <c r="JD1760">
        <f t="shared" si="353"/>
        <v>0</v>
      </c>
      <c r="JE1760">
        <f t="shared" si="354"/>
        <v>0</v>
      </c>
      <c r="JF1760" t="str">
        <f t="shared" ca="1" si="355"/>
        <v/>
      </c>
      <c r="JG1760" t="str">
        <f t="shared" ca="1" si="356"/>
        <v/>
      </c>
      <c r="JH1760" t="str">
        <f t="shared" ca="1" si="357"/>
        <v/>
      </c>
      <c r="JI1760" t="str">
        <f t="shared" ca="1" si="358"/>
        <v/>
      </c>
    </row>
    <row r="1761" spans="264:269" x14ac:dyDescent="0.2">
      <c r="JD1761">
        <f t="shared" si="353"/>
        <v>0</v>
      </c>
      <c r="JE1761">
        <f t="shared" si="354"/>
        <v>0</v>
      </c>
      <c r="JF1761" t="str">
        <f t="shared" ca="1" si="355"/>
        <v/>
      </c>
      <c r="JG1761" t="str">
        <f t="shared" ca="1" si="356"/>
        <v/>
      </c>
      <c r="JH1761" t="str">
        <f t="shared" ca="1" si="357"/>
        <v/>
      </c>
      <c r="JI1761" t="str">
        <f t="shared" ca="1" si="358"/>
        <v/>
      </c>
    </row>
    <row r="1762" spans="264:269" x14ac:dyDescent="0.2">
      <c r="JD1762">
        <f t="shared" si="353"/>
        <v>0</v>
      </c>
      <c r="JE1762">
        <f t="shared" si="354"/>
        <v>0</v>
      </c>
      <c r="JF1762" t="str">
        <f t="shared" ca="1" si="355"/>
        <v/>
      </c>
      <c r="JG1762" t="str">
        <f t="shared" ca="1" si="356"/>
        <v/>
      </c>
      <c r="JH1762" t="str">
        <f t="shared" ca="1" si="357"/>
        <v/>
      </c>
      <c r="JI1762" t="str">
        <f t="shared" ca="1" si="358"/>
        <v/>
      </c>
    </row>
    <row r="1763" spans="264:269" x14ac:dyDescent="0.2">
      <c r="JD1763">
        <f t="shared" si="353"/>
        <v>0</v>
      </c>
      <c r="JE1763">
        <f t="shared" si="354"/>
        <v>0</v>
      </c>
      <c r="JF1763" t="str">
        <f t="shared" ca="1" si="355"/>
        <v/>
      </c>
      <c r="JG1763" t="str">
        <f t="shared" ca="1" si="356"/>
        <v/>
      </c>
      <c r="JH1763" t="str">
        <f t="shared" ca="1" si="357"/>
        <v/>
      </c>
      <c r="JI1763" t="str">
        <f t="shared" ca="1" si="358"/>
        <v/>
      </c>
    </row>
    <row r="1764" spans="264:269" x14ac:dyDescent="0.2">
      <c r="JD1764">
        <f t="shared" si="353"/>
        <v>0</v>
      </c>
      <c r="JE1764">
        <f t="shared" si="354"/>
        <v>0</v>
      </c>
      <c r="JF1764" t="str">
        <f t="shared" ca="1" si="355"/>
        <v/>
      </c>
      <c r="JG1764" t="str">
        <f t="shared" ca="1" si="356"/>
        <v/>
      </c>
      <c r="JH1764" t="str">
        <f t="shared" ca="1" si="357"/>
        <v/>
      </c>
      <c r="JI1764" t="str">
        <f t="shared" ca="1" si="358"/>
        <v/>
      </c>
    </row>
    <row r="1765" spans="264:269" x14ac:dyDescent="0.2">
      <c r="JD1765">
        <f t="shared" si="353"/>
        <v>0</v>
      </c>
      <c r="JE1765">
        <f t="shared" si="354"/>
        <v>0</v>
      </c>
      <c r="JF1765" t="str">
        <f t="shared" ca="1" si="355"/>
        <v/>
      </c>
      <c r="JG1765" t="str">
        <f t="shared" ca="1" si="356"/>
        <v/>
      </c>
      <c r="JH1765" t="str">
        <f t="shared" ca="1" si="357"/>
        <v/>
      </c>
      <c r="JI1765" t="str">
        <f t="shared" ca="1" si="358"/>
        <v/>
      </c>
    </row>
    <row r="1766" spans="264:269" x14ac:dyDescent="0.2">
      <c r="JD1766">
        <f t="shared" si="353"/>
        <v>0</v>
      </c>
      <c r="JE1766">
        <f t="shared" si="354"/>
        <v>0</v>
      </c>
      <c r="JF1766" t="str">
        <f t="shared" ca="1" si="355"/>
        <v/>
      </c>
      <c r="JG1766" t="str">
        <f t="shared" ca="1" si="356"/>
        <v/>
      </c>
      <c r="JH1766" t="str">
        <f t="shared" ca="1" si="357"/>
        <v/>
      </c>
      <c r="JI1766" t="str">
        <f t="shared" ca="1" si="358"/>
        <v/>
      </c>
    </row>
    <row r="1767" spans="264:269" x14ac:dyDescent="0.2">
      <c r="JD1767">
        <f t="shared" si="353"/>
        <v>0</v>
      </c>
      <c r="JE1767">
        <f t="shared" si="354"/>
        <v>0</v>
      </c>
      <c r="JF1767" t="str">
        <f t="shared" ca="1" si="355"/>
        <v/>
      </c>
      <c r="JG1767" t="str">
        <f t="shared" ca="1" si="356"/>
        <v/>
      </c>
      <c r="JH1767" t="str">
        <f t="shared" ca="1" si="357"/>
        <v/>
      </c>
      <c r="JI1767" t="str">
        <f t="shared" ca="1" si="358"/>
        <v/>
      </c>
    </row>
    <row r="1768" spans="264:269" x14ac:dyDescent="0.2">
      <c r="JD1768">
        <f t="shared" si="353"/>
        <v>0</v>
      </c>
      <c r="JE1768">
        <f t="shared" si="354"/>
        <v>0</v>
      </c>
      <c r="JF1768" t="str">
        <f t="shared" ca="1" si="355"/>
        <v/>
      </c>
      <c r="JG1768" t="str">
        <f t="shared" ca="1" si="356"/>
        <v/>
      </c>
      <c r="JH1768" t="str">
        <f t="shared" ca="1" si="357"/>
        <v/>
      </c>
      <c r="JI1768" t="str">
        <f t="shared" ca="1" si="358"/>
        <v/>
      </c>
    </row>
    <row r="1769" spans="264:269" x14ac:dyDescent="0.2">
      <c r="JD1769">
        <f t="shared" si="353"/>
        <v>0</v>
      </c>
      <c r="JE1769">
        <f t="shared" si="354"/>
        <v>0</v>
      </c>
      <c r="JF1769" t="str">
        <f t="shared" ca="1" si="355"/>
        <v/>
      </c>
      <c r="JG1769" t="str">
        <f t="shared" ca="1" si="356"/>
        <v/>
      </c>
      <c r="JH1769" t="str">
        <f t="shared" ca="1" si="357"/>
        <v/>
      </c>
      <c r="JI1769" t="str">
        <f t="shared" ca="1" si="358"/>
        <v/>
      </c>
    </row>
    <row r="1770" spans="264:269" x14ac:dyDescent="0.2">
      <c r="JD1770">
        <f t="shared" si="353"/>
        <v>0</v>
      </c>
      <c r="JE1770">
        <f t="shared" si="354"/>
        <v>0</v>
      </c>
      <c r="JF1770" t="str">
        <f t="shared" ca="1" si="355"/>
        <v/>
      </c>
      <c r="JG1770" t="str">
        <f t="shared" ca="1" si="356"/>
        <v/>
      </c>
      <c r="JH1770" t="str">
        <f t="shared" ca="1" si="357"/>
        <v/>
      </c>
      <c r="JI1770" t="str">
        <f t="shared" ca="1" si="358"/>
        <v/>
      </c>
    </row>
    <row r="1771" spans="264:269" x14ac:dyDescent="0.2">
      <c r="JD1771">
        <f t="shared" si="353"/>
        <v>0</v>
      </c>
      <c r="JE1771">
        <f t="shared" si="354"/>
        <v>0</v>
      </c>
      <c r="JF1771" t="str">
        <f t="shared" ca="1" si="355"/>
        <v/>
      </c>
      <c r="JG1771" t="str">
        <f t="shared" ca="1" si="356"/>
        <v/>
      </c>
      <c r="JH1771" t="str">
        <f t="shared" ca="1" si="357"/>
        <v/>
      </c>
      <c r="JI1771" t="str">
        <f t="shared" ca="1" si="358"/>
        <v/>
      </c>
    </row>
    <row r="1772" spans="264:269" x14ac:dyDescent="0.2">
      <c r="JD1772">
        <f t="shared" si="353"/>
        <v>0</v>
      </c>
      <c r="JE1772">
        <f t="shared" si="354"/>
        <v>0</v>
      </c>
      <c r="JF1772" t="str">
        <f t="shared" ca="1" si="355"/>
        <v/>
      </c>
      <c r="JG1772" t="str">
        <f t="shared" ca="1" si="356"/>
        <v/>
      </c>
      <c r="JH1772" t="str">
        <f t="shared" ca="1" si="357"/>
        <v/>
      </c>
      <c r="JI1772" t="str">
        <f t="shared" ca="1" si="358"/>
        <v/>
      </c>
    </row>
    <row r="1773" spans="264:269" x14ac:dyDescent="0.2">
      <c r="JD1773">
        <f t="shared" si="353"/>
        <v>0</v>
      </c>
      <c r="JE1773">
        <f t="shared" si="354"/>
        <v>0</v>
      </c>
      <c r="JF1773" t="str">
        <f t="shared" ca="1" si="355"/>
        <v/>
      </c>
      <c r="JG1773" t="str">
        <f t="shared" ca="1" si="356"/>
        <v/>
      </c>
      <c r="JH1773" t="str">
        <f t="shared" ca="1" si="357"/>
        <v/>
      </c>
      <c r="JI1773" t="str">
        <f t="shared" ca="1" si="358"/>
        <v/>
      </c>
    </row>
    <row r="1774" spans="264:269" x14ac:dyDescent="0.2">
      <c r="JD1774">
        <f t="shared" si="353"/>
        <v>0</v>
      </c>
      <c r="JE1774">
        <f t="shared" si="354"/>
        <v>0</v>
      </c>
      <c r="JF1774" t="str">
        <f t="shared" ca="1" si="355"/>
        <v/>
      </c>
      <c r="JG1774" t="str">
        <f t="shared" ca="1" si="356"/>
        <v/>
      </c>
      <c r="JH1774" t="str">
        <f t="shared" ca="1" si="357"/>
        <v/>
      </c>
      <c r="JI1774" t="str">
        <f t="shared" ca="1" si="358"/>
        <v/>
      </c>
    </row>
    <row r="1775" spans="264:269" x14ac:dyDescent="0.2">
      <c r="JD1775">
        <f t="shared" si="353"/>
        <v>0</v>
      </c>
      <c r="JE1775">
        <f t="shared" si="354"/>
        <v>0</v>
      </c>
      <c r="JF1775" t="str">
        <f t="shared" ca="1" si="355"/>
        <v/>
      </c>
      <c r="JG1775" t="str">
        <f t="shared" ca="1" si="356"/>
        <v/>
      </c>
      <c r="JH1775" t="str">
        <f t="shared" ca="1" si="357"/>
        <v/>
      </c>
      <c r="JI1775" t="str">
        <f t="shared" ca="1" si="358"/>
        <v/>
      </c>
    </row>
    <row r="1776" spans="264:269" x14ac:dyDescent="0.2">
      <c r="JD1776">
        <f t="shared" si="353"/>
        <v>0</v>
      </c>
      <c r="JE1776">
        <f t="shared" si="354"/>
        <v>0</v>
      </c>
      <c r="JF1776" t="str">
        <f t="shared" ca="1" si="355"/>
        <v/>
      </c>
      <c r="JG1776" t="str">
        <f t="shared" ca="1" si="356"/>
        <v/>
      </c>
      <c r="JH1776" t="str">
        <f t="shared" ca="1" si="357"/>
        <v/>
      </c>
      <c r="JI1776" t="str">
        <f t="shared" ca="1" si="358"/>
        <v/>
      </c>
    </row>
    <row r="1777" spans="264:269" x14ac:dyDescent="0.2">
      <c r="JD1777">
        <f t="shared" si="353"/>
        <v>0</v>
      </c>
      <c r="JE1777">
        <f t="shared" si="354"/>
        <v>0</v>
      </c>
      <c r="JF1777" t="str">
        <f t="shared" ca="1" si="355"/>
        <v/>
      </c>
      <c r="JG1777" t="str">
        <f t="shared" ca="1" si="356"/>
        <v/>
      </c>
      <c r="JH1777" t="str">
        <f t="shared" ca="1" si="357"/>
        <v/>
      </c>
      <c r="JI1777" t="str">
        <f t="shared" ca="1" si="358"/>
        <v/>
      </c>
    </row>
    <row r="1778" spans="264:269" x14ac:dyDescent="0.2">
      <c r="JD1778">
        <f t="shared" si="353"/>
        <v>0</v>
      </c>
      <c r="JE1778">
        <f t="shared" si="354"/>
        <v>0</v>
      </c>
      <c r="JF1778" t="str">
        <f t="shared" ca="1" si="355"/>
        <v/>
      </c>
      <c r="JG1778" t="str">
        <f t="shared" ca="1" si="356"/>
        <v/>
      </c>
      <c r="JH1778" t="str">
        <f t="shared" ca="1" si="357"/>
        <v/>
      </c>
      <c r="JI1778" t="str">
        <f t="shared" ca="1" si="358"/>
        <v/>
      </c>
    </row>
    <row r="1779" spans="264:269" x14ac:dyDescent="0.2">
      <c r="JD1779">
        <f t="shared" si="353"/>
        <v>0</v>
      </c>
      <c r="JE1779">
        <f t="shared" si="354"/>
        <v>0</v>
      </c>
      <c r="JF1779" t="str">
        <f t="shared" ca="1" si="355"/>
        <v/>
      </c>
      <c r="JG1779" t="str">
        <f t="shared" ca="1" si="356"/>
        <v/>
      </c>
      <c r="JH1779" t="str">
        <f t="shared" ca="1" si="357"/>
        <v/>
      </c>
      <c r="JI1779" t="str">
        <f t="shared" ca="1" si="358"/>
        <v/>
      </c>
    </row>
    <row r="1780" spans="264:269" x14ac:dyDescent="0.2">
      <c r="JD1780">
        <f t="shared" si="353"/>
        <v>0</v>
      </c>
      <c r="JE1780">
        <f t="shared" si="354"/>
        <v>0</v>
      </c>
      <c r="JF1780" t="str">
        <f t="shared" ca="1" si="355"/>
        <v/>
      </c>
      <c r="JG1780" t="str">
        <f t="shared" ca="1" si="356"/>
        <v/>
      </c>
      <c r="JH1780" t="str">
        <f t="shared" ca="1" si="357"/>
        <v/>
      </c>
      <c r="JI1780" t="str">
        <f t="shared" ca="1" si="358"/>
        <v/>
      </c>
    </row>
    <row r="1781" spans="264:269" x14ac:dyDescent="0.2">
      <c r="JD1781">
        <f t="shared" si="353"/>
        <v>0</v>
      </c>
      <c r="JE1781">
        <f t="shared" si="354"/>
        <v>0</v>
      </c>
      <c r="JF1781" t="str">
        <f t="shared" ca="1" si="355"/>
        <v/>
      </c>
      <c r="JG1781" t="str">
        <f t="shared" ca="1" si="356"/>
        <v/>
      </c>
      <c r="JH1781" t="str">
        <f t="shared" ca="1" si="357"/>
        <v/>
      </c>
      <c r="JI1781" t="str">
        <f t="shared" ca="1" si="358"/>
        <v/>
      </c>
    </row>
    <row r="1782" spans="264:269" x14ac:dyDescent="0.2">
      <c r="JD1782">
        <f t="shared" si="353"/>
        <v>0</v>
      </c>
      <c r="JE1782">
        <f t="shared" si="354"/>
        <v>0</v>
      </c>
      <c r="JF1782" t="str">
        <f t="shared" ca="1" si="355"/>
        <v/>
      </c>
      <c r="JG1782" t="str">
        <f t="shared" ca="1" si="356"/>
        <v/>
      </c>
      <c r="JH1782" t="str">
        <f t="shared" ca="1" si="357"/>
        <v/>
      </c>
      <c r="JI1782" t="str">
        <f t="shared" ca="1" si="358"/>
        <v/>
      </c>
    </row>
    <row r="1783" spans="264:269" x14ac:dyDescent="0.2">
      <c r="JD1783">
        <f t="shared" si="353"/>
        <v>0</v>
      </c>
      <c r="JE1783">
        <f t="shared" si="354"/>
        <v>0</v>
      </c>
      <c r="JF1783" t="str">
        <f t="shared" ca="1" si="355"/>
        <v/>
      </c>
      <c r="JG1783" t="str">
        <f t="shared" ca="1" si="356"/>
        <v/>
      </c>
      <c r="JH1783" t="str">
        <f t="shared" ca="1" si="357"/>
        <v/>
      </c>
      <c r="JI1783" t="str">
        <f t="shared" ca="1" si="358"/>
        <v/>
      </c>
    </row>
    <row r="1784" spans="264:269" x14ac:dyDescent="0.2">
      <c r="JD1784">
        <f t="shared" si="353"/>
        <v>0</v>
      </c>
      <c r="JE1784">
        <f t="shared" si="354"/>
        <v>0</v>
      </c>
      <c r="JF1784" t="str">
        <f t="shared" ca="1" si="355"/>
        <v/>
      </c>
      <c r="JG1784" t="str">
        <f t="shared" ca="1" si="356"/>
        <v/>
      </c>
      <c r="JH1784" t="str">
        <f t="shared" ca="1" si="357"/>
        <v/>
      </c>
      <c r="JI1784" t="str">
        <f t="shared" ca="1" si="358"/>
        <v/>
      </c>
    </row>
    <row r="1785" spans="264:269" x14ac:dyDescent="0.2">
      <c r="JD1785">
        <f t="shared" si="353"/>
        <v>0</v>
      </c>
      <c r="JE1785">
        <f t="shared" si="354"/>
        <v>0</v>
      </c>
      <c r="JF1785" t="str">
        <f t="shared" ca="1" si="355"/>
        <v/>
      </c>
      <c r="JG1785" t="str">
        <f t="shared" ca="1" si="356"/>
        <v/>
      </c>
      <c r="JH1785" t="str">
        <f t="shared" ca="1" si="357"/>
        <v/>
      </c>
      <c r="JI1785" t="str">
        <f t="shared" ca="1" si="358"/>
        <v/>
      </c>
    </row>
    <row r="1786" spans="264:269" x14ac:dyDescent="0.2">
      <c r="JD1786">
        <f t="shared" si="353"/>
        <v>0</v>
      </c>
      <c r="JE1786">
        <f t="shared" si="354"/>
        <v>0</v>
      </c>
      <c r="JF1786" t="str">
        <f t="shared" ca="1" si="355"/>
        <v/>
      </c>
      <c r="JG1786" t="str">
        <f t="shared" ca="1" si="356"/>
        <v/>
      </c>
      <c r="JH1786" t="str">
        <f t="shared" ca="1" si="357"/>
        <v/>
      </c>
      <c r="JI1786" t="str">
        <f t="shared" ca="1" si="358"/>
        <v/>
      </c>
    </row>
    <row r="1787" spans="264:269" x14ac:dyDescent="0.2">
      <c r="JD1787">
        <f t="shared" si="353"/>
        <v>0</v>
      </c>
      <c r="JE1787">
        <f t="shared" si="354"/>
        <v>0</v>
      </c>
      <c r="JF1787" t="str">
        <f t="shared" ca="1" si="355"/>
        <v/>
      </c>
      <c r="JG1787" t="str">
        <f t="shared" ca="1" si="356"/>
        <v/>
      </c>
      <c r="JH1787" t="str">
        <f t="shared" ca="1" si="357"/>
        <v/>
      </c>
      <c r="JI1787" t="str">
        <f t="shared" ca="1" si="358"/>
        <v/>
      </c>
    </row>
    <row r="1788" spans="264:269" x14ac:dyDescent="0.2">
      <c r="JD1788">
        <f t="shared" si="353"/>
        <v>0</v>
      </c>
      <c r="JE1788">
        <f t="shared" si="354"/>
        <v>0</v>
      </c>
      <c r="JF1788" t="str">
        <f t="shared" ca="1" si="355"/>
        <v/>
      </c>
      <c r="JG1788" t="str">
        <f t="shared" ca="1" si="356"/>
        <v/>
      </c>
      <c r="JH1788" t="str">
        <f t="shared" ca="1" si="357"/>
        <v/>
      </c>
      <c r="JI1788" t="str">
        <f t="shared" ca="1" si="358"/>
        <v/>
      </c>
    </row>
    <row r="1789" spans="264:269" x14ac:dyDescent="0.2">
      <c r="JD1789">
        <f t="shared" si="353"/>
        <v>0</v>
      </c>
      <c r="JE1789">
        <f t="shared" si="354"/>
        <v>0</v>
      </c>
      <c r="JF1789" t="str">
        <f t="shared" ca="1" si="355"/>
        <v/>
      </c>
      <c r="JG1789" t="str">
        <f t="shared" ca="1" si="356"/>
        <v/>
      </c>
      <c r="JH1789" t="str">
        <f t="shared" ca="1" si="357"/>
        <v/>
      </c>
      <c r="JI1789" t="str">
        <f t="shared" ca="1" si="358"/>
        <v/>
      </c>
    </row>
    <row r="1790" spans="264:269" x14ac:dyDescent="0.2">
      <c r="JD1790">
        <f t="shared" si="353"/>
        <v>0</v>
      </c>
      <c r="JE1790">
        <f t="shared" si="354"/>
        <v>0</v>
      </c>
      <c r="JF1790" t="str">
        <f t="shared" ca="1" si="355"/>
        <v/>
      </c>
      <c r="JG1790" t="str">
        <f t="shared" ca="1" si="356"/>
        <v/>
      </c>
      <c r="JH1790" t="str">
        <f t="shared" ca="1" si="357"/>
        <v/>
      </c>
      <c r="JI1790" t="str">
        <f t="shared" ca="1" si="358"/>
        <v/>
      </c>
    </row>
    <row r="1791" spans="264:269" x14ac:dyDescent="0.2">
      <c r="JD1791">
        <f t="shared" si="353"/>
        <v>0</v>
      </c>
      <c r="JE1791">
        <f t="shared" si="354"/>
        <v>0</v>
      </c>
      <c r="JF1791" t="str">
        <f t="shared" ca="1" si="355"/>
        <v/>
      </c>
      <c r="JG1791" t="str">
        <f t="shared" ca="1" si="356"/>
        <v/>
      </c>
      <c r="JH1791" t="str">
        <f t="shared" ca="1" si="357"/>
        <v/>
      </c>
      <c r="JI1791" t="str">
        <f t="shared" ca="1" si="358"/>
        <v/>
      </c>
    </row>
    <row r="1792" spans="264:269" x14ac:dyDescent="0.2">
      <c r="JD1792">
        <f t="shared" si="353"/>
        <v>0</v>
      </c>
      <c r="JE1792">
        <f t="shared" si="354"/>
        <v>0</v>
      </c>
      <c r="JF1792" t="str">
        <f t="shared" ca="1" si="355"/>
        <v/>
      </c>
      <c r="JG1792" t="str">
        <f t="shared" ca="1" si="356"/>
        <v/>
      </c>
      <c r="JH1792" t="str">
        <f t="shared" ca="1" si="357"/>
        <v/>
      </c>
      <c r="JI1792" t="str">
        <f t="shared" ca="1" si="358"/>
        <v/>
      </c>
    </row>
    <row r="1793" spans="264:269" x14ac:dyDescent="0.2">
      <c r="JD1793">
        <f t="shared" si="353"/>
        <v>0</v>
      </c>
      <c r="JE1793">
        <f t="shared" si="354"/>
        <v>0</v>
      </c>
      <c r="JF1793" t="str">
        <f t="shared" ca="1" si="355"/>
        <v/>
      </c>
      <c r="JG1793" t="str">
        <f t="shared" ca="1" si="356"/>
        <v/>
      </c>
      <c r="JH1793" t="str">
        <f t="shared" ca="1" si="357"/>
        <v/>
      </c>
      <c r="JI1793" t="str">
        <f t="shared" ca="1" si="358"/>
        <v/>
      </c>
    </row>
    <row r="1794" spans="264:269" x14ac:dyDescent="0.2">
      <c r="JD1794">
        <f t="shared" si="353"/>
        <v>0</v>
      </c>
      <c r="JE1794">
        <f t="shared" si="354"/>
        <v>0</v>
      </c>
      <c r="JF1794" t="str">
        <f t="shared" ca="1" si="355"/>
        <v/>
      </c>
      <c r="JG1794" t="str">
        <f t="shared" ca="1" si="356"/>
        <v/>
      </c>
      <c r="JH1794" t="str">
        <f t="shared" ca="1" si="357"/>
        <v/>
      </c>
      <c r="JI1794" t="str">
        <f t="shared" ca="1" si="358"/>
        <v/>
      </c>
    </row>
    <row r="1795" spans="264:269" x14ac:dyDescent="0.2">
      <c r="JD1795">
        <f t="shared" si="353"/>
        <v>0</v>
      </c>
      <c r="JE1795">
        <f t="shared" si="354"/>
        <v>0</v>
      </c>
      <c r="JF1795" t="str">
        <f t="shared" ca="1" si="355"/>
        <v/>
      </c>
      <c r="JG1795" t="str">
        <f t="shared" ca="1" si="356"/>
        <v/>
      </c>
      <c r="JH1795" t="str">
        <f t="shared" ca="1" si="357"/>
        <v/>
      </c>
      <c r="JI1795" t="str">
        <f t="shared" ca="1" si="358"/>
        <v/>
      </c>
    </row>
    <row r="1796" spans="264:269" x14ac:dyDescent="0.2">
      <c r="JD1796">
        <f t="shared" si="353"/>
        <v>0</v>
      </c>
      <c r="JE1796">
        <f t="shared" si="354"/>
        <v>0</v>
      </c>
      <c r="JF1796" t="str">
        <f t="shared" ca="1" si="355"/>
        <v/>
      </c>
      <c r="JG1796" t="str">
        <f t="shared" ca="1" si="356"/>
        <v/>
      </c>
      <c r="JH1796" t="str">
        <f t="shared" ca="1" si="357"/>
        <v/>
      </c>
      <c r="JI1796" t="str">
        <f t="shared" ca="1" si="358"/>
        <v/>
      </c>
    </row>
    <row r="1797" spans="264:269" x14ac:dyDescent="0.2">
      <c r="JD1797">
        <f t="shared" si="353"/>
        <v>0</v>
      </c>
      <c r="JE1797">
        <f t="shared" si="354"/>
        <v>0</v>
      </c>
      <c r="JF1797" t="str">
        <f t="shared" ca="1" si="355"/>
        <v/>
      </c>
      <c r="JG1797" t="str">
        <f t="shared" ca="1" si="356"/>
        <v/>
      </c>
      <c r="JH1797" t="str">
        <f t="shared" ca="1" si="357"/>
        <v/>
      </c>
      <c r="JI1797" t="str">
        <f t="shared" ca="1" si="358"/>
        <v/>
      </c>
    </row>
    <row r="1798" spans="264:269" x14ac:dyDescent="0.2">
      <c r="JD1798">
        <f t="shared" si="353"/>
        <v>0</v>
      </c>
      <c r="JE1798">
        <f t="shared" si="354"/>
        <v>0</v>
      </c>
      <c r="JF1798" t="str">
        <f t="shared" ca="1" si="355"/>
        <v/>
      </c>
      <c r="JG1798" t="str">
        <f t="shared" ca="1" si="356"/>
        <v/>
      </c>
      <c r="JH1798" t="str">
        <f t="shared" ca="1" si="357"/>
        <v/>
      </c>
      <c r="JI1798" t="str">
        <f t="shared" ca="1" si="358"/>
        <v/>
      </c>
    </row>
    <row r="1799" spans="264:269" x14ac:dyDescent="0.2">
      <c r="JD1799">
        <f t="shared" si="353"/>
        <v>0</v>
      </c>
      <c r="JE1799">
        <f t="shared" si="354"/>
        <v>0</v>
      </c>
      <c r="JF1799" t="str">
        <f t="shared" ca="1" si="355"/>
        <v/>
      </c>
      <c r="JG1799" t="str">
        <f t="shared" ca="1" si="356"/>
        <v/>
      </c>
      <c r="JH1799" t="str">
        <f t="shared" ca="1" si="357"/>
        <v/>
      </c>
      <c r="JI1799" t="str">
        <f t="shared" ca="1" si="358"/>
        <v/>
      </c>
    </row>
    <row r="1800" spans="264:269" x14ac:dyDescent="0.2">
      <c r="JD1800">
        <f t="shared" si="353"/>
        <v>0</v>
      </c>
      <c r="JE1800">
        <f t="shared" si="354"/>
        <v>0</v>
      </c>
      <c r="JF1800" t="str">
        <f t="shared" ca="1" si="355"/>
        <v/>
      </c>
      <c r="JG1800" t="str">
        <f t="shared" ca="1" si="356"/>
        <v/>
      </c>
      <c r="JH1800" t="str">
        <f t="shared" ca="1" si="357"/>
        <v/>
      </c>
      <c r="JI1800" t="str">
        <f t="shared" ca="1" si="358"/>
        <v/>
      </c>
    </row>
    <row r="1801" spans="264:269" x14ac:dyDescent="0.2">
      <c r="JD1801">
        <f t="shared" si="353"/>
        <v>0</v>
      </c>
      <c r="JE1801">
        <f t="shared" si="354"/>
        <v>0</v>
      </c>
      <c r="JF1801" t="str">
        <f t="shared" ca="1" si="355"/>
        <v/>
      </c>
      <c r="JG1801" t="str">
        <f t="shared" ca="1" si="356"/>
        <v/>
      </c>
      <c r="JH1801" t="str">
        <f t="shared" ca="1" si="357"/>
        <v/>
      </c>
      <c r="JI1801" t="str">
        <f t="shared" ca="1" si="358"/>
        <v/>
      </c>
    </row>
    <row r="1802" spans="264:269" x14ac:dyDescent="0.2">
      <c r="JD1802">
        <f t="shared" si="353"/>
        <v>0</v>
      </c>
      <c r="JE1802">
        <f t="shared" si="354"/>
        <v>0</v>
      </c>
      <c r="JF1802" t="str">
        <f t="shared" ca="1" si="355"/>
        <v/>
      </c>
      <c r="JG1802" t="str">
        <f t="shared" ca="1" si="356"/>
        <v/>
      </c>
      <c r="JH1802" t="str">
        <f t="shared" ca="1" si="357"/>
        <v/>
      </c>
      <c r="JI1802" t="str">
        <f t="shared" ca="1" si="358"/>
        <v/>
      </c>
    </row>
    <row r="1803" spans="264:269" x14ac:dyDescent="0.2">
      <c r="JD1803">
        <f t="shared" si="353"/>
        <v>0</v>
      </c>
      <c r="JE1803">
        <f t="shared" si="354"/>
        <v>0</v>
      </c>
      <c r="JF1803" t="str">
        <f t="shared" ca="1" si="355"/>
        <v/>
      </c>
      <c r="JG1803" t="str">
        <f t="shared" ca="1" si="356"/>
        <v/>
      </c>
      <c r="JH1803" t="str">
        <f t="shared" ca="1" si="357"/>
        <v/>
      </c>
      <c r="JI1803" t="str">
        <f t="shared" ca="1" si="358"/>
        <v/>
      </c>
    </row>
    <row r="1804" spans="264:269" x14ac:dyDescent="0.2">
      <c r="JD1804">
        <f t="shared" si="353"/>
        <v>0</v>
      </c>
      <c r="JE1804">
        <f t="shared" si="354"/>
        <v>0</v>
      </c>
      <c r="JF1804" t="str">
        <f t="shared" ca="1" si="355"/>
        <v/>
      </c>
      <c r="JG1804" t="str">
        <f t="shared" ca="1" si="356"/>
        <v/>
      </c>
      <c r="JH1804" t="str">
        <f t="shared" ca="1" si="357"/>
        <v/>
      </c>
      <c r="JI1804" t="str">
        <f t="shared" ca="1" si="358"/>
        <v/>
      </c>
    </row>
    <row r="1805" spans="264:269" x14ac:dyDescent="0.2">
      <c r="JD1805">
        <f t="shared" si="353"/>
        <v>0</v>
      </c>
      <c r="JE1805">
        <f t="shared" si="354"/>
        <v>0</v>
      </c>
      <c r="JF1805" t="str">
        <f t="shared" ca="1" si="355"/>
        <v/>
      </c>
      <c r="JG1805" t="str">
        <f t="shared" ca="1" si="356"/>
        <v/>
      </c>
      <c r="JH1805" t="str">
        <f t="shared" ca="1" si="357"/>
        <v/>
      </c>
      <c r="JI1805" t="str">
        <f t="shared" ca="1" si="358"/>
        <v/>
      </c>
    </row>
    <row r="1806" spans="264:269" x14ac:dyDescent="0.2">
      <c r="JD1806">
        <f t="shared" si="353"/>
        <v>0</v>
      </c>
      <c r="JE1806">
        <f t="shared" si="354"/>
        <v>0</v>
      </c>
      <c r="JF1806" t="str">
        <f t="shared" ca="1" si="355"/>
        <v/>
      </c>
      <c r="JG1806" t="str">
        <f t="shared" ca="1" si="356"/>
        <v/>
      </c>
      <c r="JH1806" t="str">
        <f t="shared" ca="1" si="357"/>
        <v/>
      </c>
      <c r="JI1806" t="str">
        <f t="shared" ca="1" si="358"/>
        <v/>
      </c>
    </row>
    <row r="1807" spans="264:269" x14ac:dyDescent="0.2">
      <c r="JD1807">
        <f t="shared" si="353"/>
        <v>0</v>
      </c>
      <c r="JE1807">
        <f t="shared" si="354"/>
        <v>0</v>
      </c>
      <c r="JF1807" t="str">
        <f t="shared" ca="1" si="355"/>
        <v/>
      </c>
      <c r="JG1807" t="str">
        <f t="shared" ca="1" si="356"/>
        <v/>
      </c>
      <c r="JH1807" t="str">
        <f t="shared" ca="1" si="357"/>
        <v/>
      </c>
      <c r="JI1807" t="str">
        <f t="shared" ca="1" si="358"/>
        <v/>
      </c>
    </row>
    <row r="1808" spans="264:269" x14ac:dyDescent="0.2">
      <c r="JD1808">
        <f t="shared" si="353"/>
        <v>0</v>
      </c>
      <c r="JE1808">
        <f t="shared" si="354"/>
        <v>0</v>
      </c>
      <c r="JF1808" t="str">
        <f t="shared" ca="1" si="355"/>
        <v/>
      </c>
      <c r="JG1808" t="str">
        <f t="shared" ca="1" si="356"/>
        <v/>
      </c>
      <c r="JH1808" t="str">
        <f t="shared" ca="1" si="357"/>
        <v/>
      </c>
      <c r="JI1808" t="str">
        <f t="shared" ca="1" si="358"/>
        <v/>
      </c>
    </row>
    <row r="1809" spans="264:269" x14ac:dyDescent="0.2">
      <c r="JD1809">
        <f t="shared" si="353"/>
        <v>0</v>
      </c>
      <c r="JE1809">
        <f t="shared" si="354"/>
        <v>0</v>
      </c>
      <c r="JF1809" t="str">
        <f t="shared" ca="1" si="355"/>
        <v/>
      </c>
      <c r="JG1809" t="str">
        <f t="shared" ca="1" si="356"/>
        <v/>
      </c>
      <c r="JH1809" t="str">
        <f t="shared" ca="1" si="357"/>
        <v/>
      </c>
      <c r="JI1809" t="str">
        <f t="shared" ca="1" si="358"/>
        <v/>
      </c>
    </row>
    <row r="1810" spans="264:269" x14ac:dyDescent="0.2">
      <c r="JD1810">
        <f t="shared" si="353"/>
        <v>0</v>
      </c>
      <c r="JE1810">
        <f t="shared" si="354"/>
        <v>0</v>
      </c>
      <c r="JF1810" t="str">
        <f t="shared" ca="1" si="355"/>
        <v/>
      </c>
      <c r="JG1810" t="str">
        <f t="shared" ca="1" si="356"/>
        <v/>
      </c>
      <c r="JH1810" t="str">
        <f t="shared" ca="1" si="357"/>
        <v/>
      </c>
      <c r="JI1810" t="str">
        <f t="shared" ca="1" si="358"/>
        <v/>
      </c>
    </row>
    <row r="1811" spans="264:269" x14ac:dyDescent="0.2">
      <c r="JD1811">
        <f t="shared" si="353"/>
        <v>0</v>
      </c>
      <c r="JE1811">
        <f t="shared" si="354"/>
        <v>0</v>
      </c>
      <c r="JF1811" t="str">
        <f t="shared" ca="1" si="355"/>
        <v/>
      </c>
      <c r="JG1811" t="str">
        <f t="shared" ca="1" si="356"/>
        <v/>
      </c>
      <c r="JH1811" t="str">
        <f t="shared" ca="1" si="357"/>
        <v/>
      </c>
      <c r="JI1811" t="str">
        <f t="shared" ca="1" si="358"/>
        <v/>
      </c>
    </row>
    <row r="1812" spans="264:269" x14ac:dyDescent="0.2">
      <c r="JD1812">
        <f t="shared" si="353"/>
        <v>0</v>
      </c>
      <c r="JE1812">
        <f t="shared" si="354"/>
        <v>0</v>
      </c>
      <c r="JF1812" t="str">
        <f t="shared" ca="1" si="355"/>
        <v/>
      </c>
      <c r="JG1812" t="str">
        <f t="shared" ca="1" si="356"/>
        <v/>
      </c>
      <c r="JH1812" t="str">
        <f t="shared" ca="1" si="357"/>
        <v/>
      </c>
      <c r="JI1812" t="str">
        <f t="shared" ca="1" si="358"/>
        <v/>
      </c>
    </row>
    <row r="1813" spans="264:269" x14ac:dyDescent="0.2">
      <c r="JD1813">
        <f t="shared" si="353"/>
        <v>0</v>
      </c>
      <c r="JE1813">
        <f t="shared" si="354"/>
        <v>0</v>
      </c>
      <c r="JF1813" t="str">
        <f t="shared" ca="1" si="355"/>
        <v/>
      </c>
      <c r="JG1813" t="str">
        <f t="shared" ca="1" si="356"/>
        <v/>
      </c>
      <c r="JH1813" t="str">
        <f t="shared" ca="1" si="357"/>
        <v/>
      </c>
      <c r="JI1813" t="str">
        <f t="shared" ca="1" si="358"/>
        <v/>
      </c>
    </row>
    <row r="1814" spans="264:269" x14ac:dyDescent="0.2">
      <c r="JD1814">
        <f t="shared" si="353"/>
        <v>0</v>
      </c>
      <c r="JE1814">
        <f t="shared" si="354"/>
        <v>0</v>
      </c>
      <c r="JF1814" t="str">
        <f t="shared" ca="1" si="355"/>
        <v/>
      </c>
      <c r="JG1814" t="str">
        <f t="shared" ca="1" si="356"/>
        <v/>
      </c>
      <c r="JH1814" t="str">
        <f t="shared" ca="1" si="357"/>
        <v/>
      </c>
      <c r="JI1814" t="str">
        <f t="shared" ca="1" si="358"/>
        <v/>
      </c>
    </row>
    <row r="1815" spans="264:269" x14ac:dyDescent="0.2">
      <c r="JD1815">
        <f t="shared" si="353"/>
        <v>0</v>
      </c>
      <c r="JE1815">
        <f t="shared" si="354"/>
        <v>0</v>
      </c>
      <c r="JF1815" t="str">
        <f t="shared" ca="1" si="355"/>
        <v/>
      </c>
      <c r="JG1815" t="str">
        <f t="shared" ca="1" si="356"/>
        <v/>
      </c>
      <c r="JH1815" t="str">
        <f t="shared" ca="1" si="357"/>
        <v/>
      </c>
      <c r="JI1815" t="str">
        <f t="shared" ca="1" si="358"/>
        <v/>
      </c>
    </row>
    <row r="1816" spans="264:269" x14ac:dyDescent="0.2">
      <c r="JD1816">
        <f t="shared" si="353"/>
        <v>0</v>
      </c>
      <c r="JE1816">
        <f t="shared" si="354"/>
        <v>0</v>
      </c>
      <c r="JF1816" t="str">
        <f t="shared" ca="1" si="355"/>
        <v/>
      </c>
      <c r="JG1816" t="str">
        <f t="shared" ca="1" si="356"/>
        <v/>
      </c>
      <c r="JH1816" t="str">
        <f t="shared" ca="1" si="357"/>
        <v/>
      </c>
      <c r="JI1816" t="str">
        <f t="shared" ca="1" si="358"/>
        <v/>
      </c>
    </row>
    <row r="1817" spans="264:269" x14ac:dyDescent="0.2">
      <c r="JD1817">
        <f t="shared" si="353"/>
        <v>0</v>
      </c>
      <c r="JE1817">
        <f t="shared" si="354"/>
        <v>0</v>
      </c>
      <c r="JF1817" t="str">
        <f t="shared" ca="1" si="355"/>
        <v/>
      </c>
      <c r="JG1817" t="str">
        <f t="shared" ca="1" si="356"/>
        <v/>
      </c>
      <c r="JH1817" t="str">
        <f t="shared" ca="1" si="357"/>
        <v/>
      </c>
      <c r="JI1817" t="str">
        <f t="shared" ca="1" si="358"/>
        <v/>
      </c>
    </row>
    <row r="1818" spans="264:269" x14ac:dyDescent="0.2">
      <c r="JD1818">
        <f t="shared" si="353"/>
        <v>0</v>
      </c>
      <c r="JE1818">
        <f t="shared" si="354"/>
        <v>0</v>
      </c>
      <c r="JF1818" t="str">
        <f t="shared" ca="1" si="355"/>
        <v/>
      </c>
      <c r="JG1818" t="str">
        <f t="shared" ca="1" si="356"/>
        <v/>
      </c>
      <c r="JH1818" t="str">
        <f t="shared" ca="1" si="357"/>
        <v/>
      </c>
      <c r="JI1818" t="str">
        <f t="shared" ca="1" si="358"/>
        <v/>
      </c>
    </row>
    <row r="1819" spans="264:269" x14ac:dyDescent="0.2">
      <c r="JD1819">
        <f t="shared" si="353"/>
        <v>0</v>
      </c>
      <c r="JE1819">
        <f t="shared" si="354"/>
        <v>0</v>
      </c>
      <c r="JF1819" t="str">
        <f t="shared" ca="1" si="355"/>
        <v/>
      </c>
      <c r="JG1819" t="str">
        <f t="shared" ca="1" si="356"/>
        <v/>
      </c>
      <c r="JH1819" t="str">
        <f t="shared" ca="1" si="357"/>
        <v/>
      </c>
      <c r="JI1819" t="str">
        <f t="shared" ca="1" si="358"/>
        <v/>
      </c>
    </row>
    <row r="1820" spans="264:269" x14ac:dyDescent="0.2">
      <c r="JD1820">
        <f t="shared" ref="JD1820:JD1883" si="359">IF(JD1819&lt;&gt;0,JD1819-1,0)</f>
        <v>0</v>
      </c>
      <c r="JE1820">
        <f t="shared" ref="JE1820:JE1883" si="360">IF(JD1820&lt;&gt;0,JE1819+1,0)</f>
        <v>0</v>
      </c>
      <c r="JF1820" t="str">
        <f t="shared" ref="JF1820:JF1883" ca="1" si="361">IF(ScenarioType&lt;&gt;"ALL",IF(ISERROR(IF(INDIRECT("SCENARIOMETA!B"&amp;JE1820)=ScenarioType,INDIRECT("SCENARIOMETA!A"&amp;JE1820)," ")),"",IF(INDIRECT("SCENARIOMETA!B"&amp;JE1820)=ScenarioType,INDIRECT("SCENARIOMETA!A"&amp;JE1820)," ")),IF(JD1820&lt;&gt;0,INDIRECT("SCENARIOMETA!A"&amp;JE1820),""))</f>
        <v/>
      </c>
      <c r="JG1820" t="str">
        <f t="shared" ref="JG1820:JG1883" ca="1" si="362">IF(ScenarioType&lt;&gt;"ALL",IF(ISERROR(IF(INDIRECT("SCENARIOMETA!B"&amp;JE1820)=ScenarioType,INDIRECT("SCENARIOMETA!B"&amp;JE1820)," ")),"",IF(INDIRECT("SCENARIOMETA!B"&amp;JE1820)=ScenarioType,INDIRECT("SCENARIOMETA!B"&amp;JE1820)," ")),IF(JD1820&lt;&gt;0,INDIRECT("SCENARIOMETA!B"&amp;JE1820),""))</f>
        <v/>
      </c>
      <c r="JH1820" t="str">
        <f t="shared" ref="JH1820:JH1883" ca="1" si="363">IF(ScenarioType&lt;&gt;"ALL",IF(ISERROR(IF(INDIRECT("SCENARIOMETA!B"&amp;JE1820)=ScenarioType,INDIRECT("SCENARIOMETA!H"&amp;JE1820)," ")),"",IF(INDIRECT("SCENARIOMETA!B"&amp;JE1820)=ScenarioType,INDIRECT("SCENARIOMETA!H"&amp;JE1820)," ")+14),IF(JD1820&lt;&gt;0,INDIRECT("SCENARIOMETA!H"&amp;JE1820)+14,""))</f>
        <v/>
      </c>
      <c r="JI1820" t="str">
        <f t="shared" ref="JI1820:JI1883" ca="1" si="364">IF(ScenarioType&lt;&gt;"ALL",IF(ISERROR(IF(INDIRECT("SCENARIOMETA!B"&amp;JE1820)=ScenarioType,INDIRECT("SCENARIOMETA!E"&amp;JE1820)," ")),"",IF(INDIRECT("SCENARIOMETA!B"&amp;JE1820)=ScenarioType,INDIRECT("SCENARIOMETA!E"&amp;JE1820)," ")+14),IF(JD1820&lt;&gt;0,INDIRECT("SCENARIOMETA!E"&amp;JE1820)+14,""))</f>
        <v/>
      </c>
    </row>
    <row r="1821" spans="264:269" x14ac:dyDescent="0.2">
      <c r="JD1821">
        <f t="shared" si="359"/>
        <v>0</v>
      </c>
      <c r="JE1821">
        <f t="shared" si="360"/>
        <v>0</v>
      </c>
      <c r="JF1821" t="str">
        <f t="shared" ca="1" si="361"/>
        <v/>
      </c>
      <c r="JG1821" t="str">
        <f t="shared" ca="1" si="362"/>
        <v/>
      </c>
      <c r="JH1821" t="str">
        <f t="shared" ca="1" si="363"/>
        <v/>
      </c>
      <c r="JI1821" t="str">
        <f t="shared" ca="1" si="364"/>
        <v/>
      </c>
    </row>
    <row r="1822" spans="264:269" x14ac:dyDescent="0.2">
      <c r="JD1822">
        <f t="shared" si="359"/>
        <v>0</v>
      </c>
      <c r="JE1822">
        <f t="shared" si="360"/>
        <v>0</v>
      </c>
      <c r="JF1822" t="str">
        <f t="shared" ca="1" si="361"/>
        <v/>
      </c>
      <c r="JG1822" t="str">
        <f t="shared" ca="1" si="362"/>
        <v/>
      </c>
      <c r="JH1822" t="str">
        <f t="shared" ca="1" si="363"/>
        <v/>
      </c>
      <c r="JI1822" t="str">
        <f t="shared" ca="1" si="364"/>
        <v/>
      </c>
    </row>
    <row r="1823" spans="264:269" x14ac:dyDescent="0.2">
      <c r="JD1823">
        <f t="shared" si="359"/>
        <v>0</v>
      </c>
      <c r="JE1823">
        <f t="shared" si="360"/>
        <v>0</v>
      </c>
      <c r="JF1823" t="str">
        <f t="shared" ca="1" si="361"/>
        <v/>
      </c>
      <c r="JG1823" t="str">
        <f t="shared" ca="1" si="362"/>
        <v/>
      </c>
      <c r="JH1823" t="str">
        <f t="shared" ca="1" si="363"/>
        <v/>
      </c>
      <c r="JI1823" t="str">
        <f t="shared" ca="1" si="364"/>
        <v/>
      </c>
    </row>
    <row r="1824" spans="264:269" x14ac:dyDescent="0.2">
      <c r="JD1824">
        <f t="shared" si="359"/>
        <v>0</v>
      </c>
      <c r="JE1824">
        <f t="shared" si="360"/>
        <v>0</v>
      </c>
      <c r="JF1824" t="str">
        <f t="shared" ca="1" si="361"/>
        <v/>
      </c>
      <c r="JG1824" t="str">
        <f t="shared" ca="1" si="362"/>
        <v/>
      </c>
      <c r="JH1824" t="str">
        <f t="shared" ca="1" si="363"/>
        <v/>
      </c>
      <c r="JI1824" t="str">
        <f t="shared" ca="1" si="364"/>
        <v/>
      </c>
    </row>
    <row r="1825" spans="264:269" x14ac:dyDescent="0.2">
      <c r="JD1825">
        <f t="shared" si="359"/>
        <v>0</v>
      </c>
      <c r="JE1825">
        <f t="shared" si="360"/>
        <v>0</v>
      </c>
      <c r="JF1825" t="str">
        <f t="shared" ca="1" si="361"/>
        <v/>
      </c>
      <c r="JG1825" t="str">
        <f t="shared" ca="1" si="362"/>
        <v/>
      </c>
      <c r="JH1825" t="str">
        <f t="shared" ca="1" si="363"/>
        <v/>
      </c>
      <c r="JI1825" t="str">
        <f t="shared" ca="1" si="364"/>
        <v/>
      </c>
    </row>
    <row r="1826" spans="264:269" x14ac:dyDescent="0.2">
      <c r="JD1826">
        <f t="shared" si="359"/>
        <v>0</v>
      </c>
      <c r="JE1826">
        <f t="shared" si="360"/>
        <v>0</v>
      </c>
      <c r="JF1826" t="str">
        <f t="shared" ca="1" si="361"/>
        <v/>
      </c>
      <c r="JG1826" t="str">
        <f t="shared" ca="1" si="362"/>
        <v/>
      </c>
      <c r="JH1826" t="str">
        <f t="shared" ca="1" si="363"/>
        <v/>
      </c>
      <c r="JI1826" t="str">
        <f t="shared" ca="1" si="364"/>
        <v/>
      </c>
    </row>
    <row r="1827" spans="264:269" x14ac:dyDescent="0.2">
      <c r="JD1827">
        <f t="shared" si="359"/>
        <v>0</v>
      </c>
      <c r="JE1827">
        <f t="shared" si="360"/>
        <v>0</v>
      </c>
      <c r="JF1827" t="str">
        <f t="shared" ca="1" si="361"/>
        <v/>
      </c>
      <c r="JG1827" t="str">
        <f t="shared" ca="1" si="362"/>
        <v/>
      </c>
      <c r="JH1827" t="str">
        <f t="shared" ca="1" si="363"/>
        <v/>
      </c>
      <c r="JI1827" t="str">
        <f t="shared" ca="1" si="364"/>
        <v/>
      </c>
    </row>
    <row r="1828" spans="264:269" x14ac:dyDescent="0.2">
      <c r="JD1828">
        <f t="shared" si="359"/>
        <v>0</v>
      </c>
      <c r="JE1828">
        <f t="shared" si="360"/>
        <v>0</v>
      </c>
      <c r="JF1828" t="str">
        <f t="shared" ca="1" si="361"/>
        <v/>
      </c>
      <c r="JG1828" t="str">
        <f t="shared" ca="1" si="362"/>
        <v/>
      </c>
      <c r="JH1828" t="str">
        <f t="shared" ca="1" si="363"/>
        <v/>
      </c>
      <c r="JI1828" t="str">
        <f t="shared" ca="1" si="364"/>
        <v/>
      </c>
    </row>
    <row r="1829" spans="264:269" x14ac:dyDescent="0.2">
      <c r="JD1829">
        <f t="shared" si="359"/>
        <v>0</v>
      </c>
      <c r="JE1829">
        <f t="shared" si="360"/>
        <v>0</v>
      </c>
      <c r="JF1829" t="str">
        <f t="shared" ca="1" si="361"/>
        <v/>
      </c>
      <c r="JG1829" t="str">
        <f t="shared" ca="1" si="362"/>
        <v/>
      </c>
      <c r="JH1829" t="str">
        <f t="shared" ca="1" si="363"/>
        <v/>
      </c>
      <c r="JI1829" t="str">
        <f t="shared" ca="1" si="364"/>
        <v/>
      </c>
    </row>
    <row r="1830" spans="264:269" x14ac:dyDescent="0.2">
      <c r="JD1830">
        <f t="shared" si="359"/>
        <v>0</v>
      </c>
      <c r="JE1830">
        <f t="shared" si="360"/>
        <v>0</v>
      </c>
      <c r="JF1830" t="str">
        <f t="shared" ca="1" si="361"/>
        <v/>
      </c>
      <c r="JG1830" t="str">
        <f t="shared" ca="1" si="362"/>
        <v/>
      </c>
      <c r="JH1830" t="str">
        <f t="shared" ca="1" si="363"/>
        <v/>
      </c>
      <c r="JI1830" t="str">
        <f t="shared" ca="1" si="364"/>
        <v/>
      </c>
    </row>
    <row r="1831" spans="264:269" x14ac:dyDescent="0.2">
      <c r="JD1831">
        <f t="shared" si="359"/>
        <v>0</v>
      </c>
      <c r="JE1831">
        <f t="shared" si="360"/>
        <v>0</v>
      </c>
      <c r="JF1831" t="str">
        <f t="shared" ca="1" si="361"/>
        <v/>
      </c>
      <c r="JG1831" t="str">
        <f t="shared" ca="1" si="362"/>
        <v/>
      </c>
      <c r="JH1831" t="str">
        <f t="shared" ca="1" si="363"/>
        <v/>
      </c>
      <c r="JI1831" t="str">
        <f t="shared" ca="1" si="364"/>
        <v/>
      </c>
    </row>
    <row r="1832" spans="264:269" x14ac:dyDescent="0.2">
      <c r="JD1832">
        <f t="shared" si="359"/>
        <v>0</v>
      </c>
      <c r="JE1832">
        <f t="shared" si="360"/>
        <v>0</v>
      </c>
      <c r="JF1832" t="str">
        <f t="shared" ca="1" si="361"/>
        <v/>
      </c>
      <c r="JG1832" t="str">
        <f t="shared" ca="1" si="362"/>
        <v/>
      </c>
      <c r="JH1832" t="str">
        <f t="shared" ca="1" si="363"/>
        <v/>
      </c>
      <c r="JI1832" t="str">
        <f t="shared" ca="1" si="364"/>
        <v/>
      </c>
    </row>
    <row r="1833" spans="264:269" x14ac:dyDescent="0.2">
      <c r="JD1833">
        <f t="shared" si="359"/>
        <v>0</v>
      </c>
      <c r="JE1833">
        <f t="shared" si="360"/>
        <v>0</v>
      </c>
      <c r="JF1833" t="str">
        <f t="shared" ca="1" si="361"/>
        <v/>
      </c>
      <c r="JG1833" t="str">
        <f t="shared" ca="1" si="362"/>
        <v/>
      </c>
      <c r="JH1833" t="str">
        <f t="shared" ca="1" si="363"/>
        <v/>
      </c>
      <c r="JI1833" t="str">
        <f t="shared" ca="1" si="364"/>
        <v/>
      </c>
    </row>
    <row r="1834" spans="264:269" x14ac:dyDescent="0.2">
      <c r="JD1834">
        <f t="shared" si="359"/>
        <v>0</v>
      </c>
      <c r="JE1834">
        <f t="shared" si="360"/>
        <v>0</v>
      </c>
      <c r="JF1834" t="str">
        <f t="shared" ca="1" si="361"/>
        <v/>
      </c>
      <c r="JG1834" t="str">
        <f t="shared" ca="1" si="362"/>
        <v/>
      </c>
      <c r="JH1834" t="str">
        <f t="shared" ca="1" si="363"/>
        <v/>
      </c>
      <c r="JI1834" t="str">
        <f t="shared" ca="1" si="364"/>
        <v/>
      </c>
    </row>
    <row r="1835" spans="264:269" x14ac:dyDescent="0.2">
      <c r="JD1835">
        <f t="shared" si="359"/>
        <v>0</v>
      </c>
      <c r="JE1835">
        <f t="shared" si="360"/>
        <v>0</v>
      </c>
      <c r="JF1835" t="str">
        <f t="shared" ca="1" si="361"/>
        <v/>
      </c>
      <c r="JG1835" t="str">
        <f t="shared" ca="1" si="362"/>
        <v/>
      </c>
      <c r="JH1835" t="str">
        <f t="shared" ca="1" si="363"/>
        <v/>
      </c>
      <c r="JI1835" t="str">
        <f t="shared" ca="1" si="364"/>
        <v/>
      </c>
    </row>
    <row r="1836" spans="264:269" x14ac:dyDescent="0.2">
      <c r="JD1836">
        <f t="shared" si="359"/>
        <v>0</v>
      </c>
      <c r="JE1836">
        <f t="shared" si="360"/>
        <v>0</v>
      </c>
      <c r="JF1836" t="str">
        <f t="shared" ca="1" si="361"/>
        <v/>
      </c>
      <c r="JG1836" t="str">
        <f t="shared" ca="1" si="362"/>
        <v/>
      </c>
      <c r="JH1836" t="str">
        <f t="shared" ca="1" si="363"/>
        <v/>
      </c>
      <c r="JI1836" t="str">
        <f t="shared" ca="1" si="364"/>
        <v/>
      </c>
    </row>
    <row r="1837" spans="264:269" x14ac:dyDescent="0.2">
      <c r="JD1837">
        <f t="shared" si="359"/>
        <v>0</v>
      </c>
      <c r="JE1837">
        <f t="shared" si="360"/>
        <v>0</v>
      </c>
      <c r="JF1837" t="str">
        <f t="shared" ca="1" si="361"/>
        <v/>
      </c>
      <c r="JG1837" t="str">
        <f t="shared" ca="1" si="362"/>
        <v/>
      </c>
      <c r="JH1837" t="str">
        <f t="shared" ca="1" si="363"/>
        <v/>
      </c>
      <c r="JI1837" t="str">
        <f t="shared" ca="1" si="364"/>
        <v/>
      </c>
    </row>
    <row r="1838" spans="264:269" x14ac:dyDescent="0.2">
      <c r="JD1838">
        <f t="shared" si="359"/>
        <v>0</v>
      </c>
      <c r="JE1838">
        <f t="shared" si="360"/>
        <v>0</v>
      </c>
      <c r="JF1838" t="str">
        <f t="shared" ca="1" si="361"/>
        <v/>
      </c>
      <c r="JG1838" t="str">
        <f t="shared" ca="1" si="362"/>
        <v/>
      </c>
      <c r="JH1838" t="str">
        <f t="shared" ca="1" si="363"/>
        <v/>
      </c>
      <c r="JI1838" t="str">
        <f t="shared" ca="1" si="364"/>
        <v/>
      </c>
    </row>
    <row r="1839" spans="264:269" x14ac:dyDescent="0.2">
      <c r="JD1839">
        <f t="shared" si="359"/>
        <v>0</v>
      </c>
      <c r="JE1839">
        <f t="shared" si="360"/>
        <v>0</v>
      </c>
      <c r="JF1839" t="str">
        <f t="shared" ca="1" si="361"/>
        <v/>
      </c>
      <c r="JG1839" t="str">
        <f t="shared" ca="1" si="362"/>
        <v/>
      </c>
      <c r="JH1839" t="str">
        <f t="shared" ca="1" si="363"/>
        <v/>
      </c>
      <c r="JI1839" t="str">
        <f t="shared" ca="1" si="364"/>
        <v/>
      </c>
    </row>
    <row r="1840" spans="264:269" x14ac:dyDescent="0.2">
      <c r="JD1840">
        <f t="shared" si="359"/>
        <v>0</v>
      </c>
      <c r="JE1840">
        <f t="shared" si="360"/>
        <v>0</v>
      </c>
      <c r="JF1840" t="str">
        <f t="shared" ca="1" si="361"/>
        <v/>
      </c>
      <c r="JG1840" t="str">
        <f t="shared" ca="1" si="362"/>
        <v/>
      </c>
      <c r="JH1840" t="str">
        <f t="shared" ca="1" si="363"/>
        <v/>
      </c>
      <c r="JI1840" t="str">
        <f t="shared" ca="1" si="364"/>
        <v/>
      </c>
    </row>
    <row r="1841" spans="264:269" x14ac:dyDescent="0.2">
      <c r="JD1841">
        <f t="shared" si="359"/>
        <v>0</v>
      </c>
      <c r="JE1841">
        <f t="shared" si="360"/>
        <v>0</v>
      </c>
      <c r="JF1841" t="str">
        <f t="shared" ca="1" si="361"/>
        <v/>
      </c>
      <c r="JG1841" t="str">
        <f t="shared" ca="1" si="362"/>
        <v/>
      </c>
      <c r="JH1841" t="str">
        <f t="shared" ca="1" si="363"/>
        <v/>
      </c>
      <c r="JI1841" t="str">
        <f t="shared" ca="1" si="364"/>
        <v/>
      </c>
    </row>
    <row r="1842" spans="264:269" x14ac:dyDescent="0.2">
      <c r="JD1842">
        <f t="shared" si="359"/>
        <v>0</v>
      </c>
      <c r="JE1842">
        <f t="shared" si="360"/>
        <v>0</v>
      </c>
      <c r="JF1842" t="str">
        <f t="shared" ca="1" si="361"/>
        <v/>
      </c>
      <c r="JG1842" t="str">
        <f t="shared" ca="1" si="362"/>
        <v/>
      </c>
      <c r="JH1842" t="str">
        <f t="shared" ca="1" si="363"/>
        <v/>
      </c>
      <c r="JI1842" t="str">
        <f t="shared" ca="1" si="364"/>
        <v/>
      </c>
    </row>
    <row r="1843" spans="264:269" x14ac:dyDescent="0.2">
      <c r="JD1843">
        <f t="shared" si="359"/>
        <v>0</v>
      </c>
      <c r="JE1843">
        <f t="shared" si="360"/>
        <v>0</v>
      </c>
      <c r="JF1843" t="str">
        <f t="shared" ca="1" si="361"/>
        <v/>
      </c>
      <c r="JG1843" t="str">
        <f t="shared" ca="1" si="362"/>
        <v/>
      </c>
      <c r="JH1843" t="str">
        <f t="shared" ca="1" si="363"/>
        <v/>
      </c>
      <c r="JI1843" t="str">
        <f t="shared" ca="1" si="364"/>
        <v/>
      </c>
    </row>
    <row r="1844" spans="264:269" x14ac:dyDescent="0.2">
      <c r="JD1844">
        <f t="shared" si="359"/>
        <v>0</v>
      </c>
      <c r="JE1844">
        <f t="shared" si="360"/>
        <v>0</v>
      </c>
      <c r="JF1844" t="str">
        <f t="shared" ca="1" si="361"/>
        <v/>
      </c>
      <c r="JG1844" t="str">
        <f t="shared" ca="1" si="362"/>
        <v/>
      </c>
      <c r="JH1844" t="str">
        <f t="shared" ca="1" si="363"/>
        <v/>
      </c>
      <c r="JI1844" t="str">
        <f t="shared" ca="1" si="364"/>
        <v/>
      </c>
    </row>
    <row r="1845" spans="264:269" x14ac:dyDescent="0.2">
      <c r="JD1845">
        <f t="shared" si="359"/>
        <v>0</v>
      </c>
      <c r="JE1845">
        <f t="shared" si="360"/>
        <v>0</v>
      </c>
      <c r="JF1845" t="str">
        <f t="shared" ca="1" si="361"/>
        <v/>
      </c>
      <c r="JG1845" t="str">
        <f t="shared" ca="1" si="362"/>
        <v/>
      </c>
      <c r="JH1845" t="str">
        <f t="shared" ca="1" si="363"/>
        <v/>
      </c>
      <c r="JI1845" t="str">
        <f t="shared" ca="1" si="364"/>
        <v/>
      </c>
    </row>
    <row r="1846" spans="264:269" x14ac:dyDescent="0.2">
      <c r="JD1846">
        <f t="shared" si="359"/>
        <v>0</v>
      </c>
      <c r="JE1846">
        <f t="shared" si="360"/>
        <v>0</v>
      </c>
      <c r="JF1846" t="str">
        <f t="shared" ca="1" si="361"/>
        <v/>
      </c>
      <c r="JG1846" t="str">
        <f t="shared" ca="1" si="362"/>
        <v/>
      </c>
      <c r="JH1846" t="str">
        <f t="shared" ca="1" si="363"/>
        <v/>
      </c>
      <c r="JI1846" t="str">
        <f t="shared" ca="1" si="364"/>
        <v/>
      </c>
    </row>
    <row r="1847" spans="264:269" x14ac:dyDescent="0.2">
      <c r="JD1847">
        <f t="shared" si="359"/>
        <v>0</v>
      </c>
      <c r="JE1847">
        <f t="shared" si="360"/>
        <v>0</v>
      </c>
      <c r="JF1847" t="str">
        <f t="shared" ca="1" si="361"/>
        <v/>
      </c>
      <c r="JG1847" t="str">
        <f t="shared" ca="1" si="362"/>
        <v/>
      </c>
      <c r="JH1847" t="str">
        <f t="shared" ca="1" si="363"/>
        <v/>
      </c>
      <c r="JI1847" t="str">
        <f t="shared" ca="1" si="364"/>
        <v/>
      </c>
    </row>
    <row r="1848" spans="264:269" x14ac:dyDescent="0.2">
      <c r="JD1848">
        <f t="shared" si="359"/>
        <v>0</v>
      </c>
      <c r="JE1848">
        <f t="shared" si="360"/>
        <v>0</v>
      </c>
      <c r="JF1848" t="str">
        <f t="shared" ca="1" si="361"/>
        <v/>
      </c>
      <c r="JG1848" t="str">
        <f t="shared" ca="1" si="362"/>
        <v/>
      </c>
      <c r="JH1848" t="str">
        <f t="shared" ca="1" si="363"/>
        <v/>
      </c>
      <c r="JI1848" t="str">
        <f t="shared" ca="1" si="364"/>
        <v/>
      </c>
    </row>
    <row r="1849" spans="264:269" x14ac:dyDescent="0.2">
      <c r="JD1849">
        <f t="shared" si="359"/>
        <v>0</v>
      </c>
      <c r="JE1849">
        <f t="shared" si="360"/>
        <v>0</v>
      </c>
      <c r="JF1849" t="str">
        <f t="shared" ca="1" si="361"/>
        <v/>
      </c>
      <c r="JG1849" t="str">
        <f t="shared" ca="1" si="362"/>
        <v/>
      </c>
      <c r="JH1849" t="str">
        <f t="shared" ca="1" si="363"/>
        <v/>
      </c>
      <c r="JI1849" t="str">
        <f t="shared" ca="1" si="364"/>
        <v/>
      </c>
    </row>
    <row r="1850" spans="264:269" x14ac:dyDescent="0.2">
      <c r="JD1850">
        <f t="shared" si="359"/>
        <v>0</v>
      </c>
      <c r="JE1850">
        <f t="shared" si="360"/>
        <v>0</v>
      </c>
      <c r="JF1850" t="str">
        <f t="shared" ca="1" si="361"/>
        <v/>
      </c>
      <c r="JG1850" t="str">
        <f t="shared" ca="1" si="362"/>
        <v/>
      </c>
      <c r="JH1850" t="str">
        <f t="shared" ca="1" si="363"/>
        <v/>
      </c>
      <c r="JI1850" t="str">
        <f t="shared" ca="1" si="364"/>
        <v/>
      </c>
    </row>
    <row r="1851" spans="264:269" x14ac:dyDescent="0.2">
      <c r="JD1851">
        <f t="shared" si="359"/>
        <v>0</v>
      </c>
      <c r="JE1851">
        <f t="shared" si="360"/>
        <v>0</v>
      </c>
      <c r="JF1851" t="str">
        <f t="shared" ca="1" si="361"/>
        <v/>
      </c>
      <c r="JG1851" t="str">
        <f t="shared" ca="1" si="362"/>
        <v/>
      </c>
      <c r="JH1851" t="str">
        <f t="shared" ca="1" si="363"/>
        <v/>
      </c>
      <c r="JI1851" t="str">
        <f t="shared" ca="1" si="364"/>
        <v/>
      </c>
    </row>
    <row r="1852" spans="264:269" x14ac:dyDescent="0.2">
      <c r="JD1852">
        <f t="shared" si="359"/>
        <v>0</v>
      </c>
      <c r="JE1852">
        <f t="shared" si="360"/>
        <v>0</v>
      </c>
      <c r="JF1852" t="str">
        <f t="shared" ca="1" si="361"/>
        <v/>
      </c>
      <c r="JG1852" t="str">
        <f t="shared" ca="1" si="362"/>
        <v/>
      </c>
      <c r="JH1852" t="str">
        <f t="shared" ca="1" si="363"/>
        <v/>
      </c>
      <c r="JI1852" t="str">
        <f t="shared" ca="1" si="364"/>
        <v/>
      </c>
    </row>
    <row r="1853" spans="264:269" x14ac:dyDescent="0.2">
      <c r="JD1853">
        <f t="shared" si="359"/>
        <v>0</v>
      </c>
      <c r="JE1853">
        <f t="shared" si="360"/>
        <v>0</v>
      </c>
      <c r="JF1853" t="str">
        <f t="shared" ca="1" si="361"/>
        <v/>
      </c>
      <c r="JG1853" t="str">
        <f t="shared" ca="1" si="362"/>
        <v/>
      </c>
      <c r="JH1853" t="str">
        <f t="shared" ca="1" si="363"/>
        <v/>
      </c>
      <c r="JI1853" t="str">
        <f t="shared" ca="1" si="364"/>
        <v/>
      </c>
    </row>
    <row r="1854" spans="264:269" x14ac:dyDescent="0.2">
      <c r="JD1854">
        <f t="shared" si="359"/>
        <v>0</v>
      </c>
      <c r="JE1854">
        <f t="shared" si="360"/>
        <v>0</v>
      </c>
      <c r="JF1854" t="str">
        <f t="shared" ca="1" si="361"/>
        <v/>
      </c>
      <c r="JG1854" t="str">
        <f t="shared" ca="1" si="362"/>
        <v/>
      </c>
      <c r="JH1854" t="str">
        <f t="shared" ca="1" si="363"/>
        <v/>
      </c>
      <c r="JI1854" t="str">
        <f t="shared" ca="1" si="364"/>
        <v/>
      </c>
    </row>
    <row r="1855" spans="264:269" x14ac:dyDescent="0.2">
      <c r="JD1855">
        <f t="shared" si="359"/>
        <v>0</v>
      </c>
      <c r="JE1855">
        <f t="shared" si="360"/>
        <v>0</v>
      </c>
      <c r="JF1855" t="str">
        <f t="shared" ca="1" si="361"/>
        <v/>
      </c>
      <c r="JG1855" t="str">
        <f t="shared" ca="1" si="362"/>
        <v/>
      </c>
      <c r="JH1855" t="str">
        <f t="shared" ca="1" si="363"/>
        <v/>
      </c>
      <c r="JI1855" t="str">
        <f t="shared" ca="1" si="364"/>
        <v/>
      </c>
    </row>
    <row r="1856" spans="264:269" x14ac:dyDescent="0.2">
      <c r="JD1856">
        <f t="shared" si="359"/>
        <v>0</v>
      </c>
      <c r="JE1856">
        <f t="shared" si="360"/>
        <v>0</v>
      </c>
      <c r="JF1856" t="str">
        <f t="shared" ca="1" si="361"/>
        <v/>
      </c>
      <c r="JG1856" t="str">
        <f t="shared" ca="1" si="362"/>
        <v/>
      </c>
      <c r="JH1856" t="str">
        <f t="shared" ca="1" si="363"/>
        <v/>
      </c>
      <c r="JI1856" t="str">
        <f t="shared" ca="1" si="364"/>
        <v/>
      </c>
    </row>
    <row r="1857" spans="264:269" x14ac:dyDescent="0.2">
      <c r="JD1857">
        <f t="shared" si="359"/>
        <v>0</v>
      </c>
      <c r="JE1857">
        <f t="shared" si="360"/>
        <v>0</v>
      </c>
      <c r="JF1857" t="str">
        <f t="shared" ca="1" si="361"/>
        <v/>
      </c>
      <c r="JG1857" t="str">
        <f t="shared" ca="1" si="362"/>
        <v/>
      </c>
      <c r="JH1857" t="str">
        <f t="shared" ca="1" si="363"/>
        <v/>
      </c>
      <c r="JI1857" t="str">
        <f t="shared" ca="1" si="364"/>
        <v/>
      </c>
    </row>
    <row r="1858" spans="264:269" x14ac:dyDescent="0.2">
      <c r="JD1858">
        <f t="shared" si="359"/>
        <v>0</v>
      </c>
      <c r="JE1858">
        <f t="shared" si="360"/>
        <v>0</v>
      </c>
      <c r="JF1858" t="str">
        <f t="shared" ca="1" si="361"/>
        <v/>
      </c>
      <c r="JG1858" t="str">
        <f t="shared" ca="1" si="362"/>
        <v/>
      </c>
      <c r="JH1858" t="str">
        <f t="shared" ca="1" si="363"/>
        <v/>
      </c>
      <c r="JI1858" t="str">
        <f t="shared" ca="1" si="364"/>
        <v/>
      </c>
    </row>
    <row r="1859" spans="264:269" x14ac:dyDescent="0.2">
      <c r="JD1859">
        <f t="shared" si="359"/>
        <v>0</v>
      </c>
      <c r="JE1859">
        <f t="shared" si="360"/>
        <v>0</v>
      </c>
      <c r="JF1859" t="str">
        <f t="shared" ca="1" si="361"/>
        <v/>
      </c>
      <c r="JG1859" t="str">
        <f t="shared" ca="1" si="362"/>
        <v/>
      </c>
      <c r="JH1859" t="str">
        <f t="shared" ca="1" si="363"/>
        <v/>
      </c>
      <c r="JI1859" t="str">
        <f t="shared" ca="1" si="364"/>
        <v/>
      </c>
    </row>
    <row r="1860" spans="264:269" x14ac:dyDescent="0.2">
      <c r="JD1860">
        <f t="shared" si="359"/>
        <v>0</v>
      </c>
      <c r="JE1860">
        <f t="shared" si="360"/>
        <v>0</v>
      </c>
      <c r="JF1860" t="str">
        <f t="shared" ca="1" si="361"/>
        <v/>
      </c>
      <c r="JG1860" t="str">
        <f t="shared" ca="1" si="362"/>
        <v/>
      </c>
      <c r="JH1860" t="str">
        <f t="shared" ca="1" si="363"/>
        <v/>
      </c>
      <c r="JI1860" t="str">
        <f t="shared" ca="1" si="364"/>
        <v/>
      </c>
    </row>
    <row r="1861" spans="264:269" x14ac:dyDescent="0.2">
      <c r="JD1861">
        <f t="shared" si="359"/>
        <v>0</v>
      </c>
      <c r="JE1861">
        <f t="shared" si="360"/>
        <v>0</v>
      </c>
      <c r="JF1861" t="str">
        <f t="shared" ca="1" si="361"/>
        <v/>
      </c>
      <c r="JG1861" t="str">
        <f t="shared" ca="1" si="362"/>
        <v/>
      </c>
      <c r="JH1861" t="str">
        <f t="shared" ca="1" si="363"/>
        <v/>
      </c>
      <c r="JI1861" t="str">
        <f t="shared" ca="1" si="364"/>
        <v/>
      </c>
    </row>
    <row r="1862" spans="264:269" x14ac:dyDescent="0.2">
      <c r="JD1862">
        <f t="shared" si="359"/>
        <v>0</v>
      </c>
      <c r="JE1862">
        <f t="shared" si="360"/>
        <v>0</v>
      </c>
      <c r="JF1862" t="str">
        <f t="shared" ca="1" si="361"/>
        <v/>
      </c>
      <c r="JG1862" t="str">
        <f t="shared" ca="1" si="362"/>
        <v/>
      </c>
      <c r="JH1862" t="str">
        <f t="shared" ca="1" si="363"/>
        <v/>
      </c>
      <c r="JI1862" t="str">
        <f t="shared" ca="1" si="364"/>
        <v/>
      </c>
    </row>
    <row r="1863" spans="264:269" x14ac:dyDescent="0.2">
      <c r="JD1863">
        <f t="shared" si="359"/>
        <v>0</v>
      </c>
      <c r="JE1863">
        <f t="shared" si="360"/>
        <v>0</v>
      </c>
      <c r="JF1863" t="str">
        <f t="shared" ca="1" si="361"/>
        <v/>
      </c>
      <c r="JG1863" t="str">
        <f t="shared" ca="1" si="362"/>
        <v/>
      </c>
      <c r="JH1863" t="str">
        <f t="shared" ca="1" si="363"/>
        <v/>
      </c>
      <c r="JI1863" t="str">
        <f t="shared" ca="1" si="364"/>
        <v/>
      </c>
    </row>
    <row r="1864" spans="264:269" x14ac:dyDescent="0.2">
      <c r="JD1864">
        <f t="shared" si="359"/>
        <v>0</v>
      </c>
      <c r="JE1864">
        <f t="shared" si="360"/>
        <v>0</v>
      </c>
      <c r="JF1864" t="str">
        <f t="shared" ca="1" si="361"/>
        <v/>
      </c>
      <c r="JG1864" t="str">
        <f t="shared" ca="1" si="362"/>
        <v/>
      </c>
      <c r="JH1864" t="str">
        <f t="shared" ca="1" si="363"/>
        <v/>
      </c>
      <c r="JI1864" t="str">
        <f t="shared" ca="1" si="364"/>
        <v/>
      </c>
    </row>
    <row r="1865" spans="264:269" x14ac:dyDescent="0.2">
      <c r="JD1865">
        <f t="shared" si="359"/>
        <v>0</v>
      </c>
      <c r="JE1865">
        <f t="shared" si="360"/>
        <v>0</v>
      </c>
      <c r="JF1865" t="str">
        <f t="shared" ca="1" si="361"/>
        <v/>
      </c>
      <c r="JG1865" t="str">
        <f t="shared" ca="1" si="362"/>
        <v/>
      </c>
      <c r="JH1865" t="str">
        <f t="shared" ca="1" si="363"/>
        <v/>
      </c>
      <c r="JI1865" t="str">
        <f t="shared" ca="1" si="364"/>
        <v/>
      </c>
    </row>
    <row r="1866" spans="264:269" x14ac:dyDescent="0.2">
      <c r="JD1866">
        <f t="shared" si="359"/>
        <v>0</v>
      </c>
      <c r="JE1866">
        <f t="shared" si="360"/>
        <v>0</v>
      </c>
      <c r="JF1866" t="str">
        <f t="shared" ca="1" si="361"/>
        <v/>
      </c>
      <c r="JG1866" t="str">
        <f t="shared" ca="1" si="362"/>
        <v/>
      </c>
      <c r="JH1866" t="str">
        <f t="shared" ca="1" si="363"/>
        <v/>
      </c>
      <c r="JI1866" t="str">
        <f t="shared" ca="1" si="364"/>
        <v/>
      </c>
    </row>
    <row r="1867" spans="264:269" x14ac:dyDescent="0.2">
      <c r="JD1867">
        <f t="shared" si="359"/>
        <v>0</v>
      </c>
      <c r="JE1867">
        <f t="shared" si="360"/>
        <v>0</v>
      </c>
      <c r="JF1867" t="str">
        <f t="shared" ca="1" si="361"/>
        <v/>
      </c>
      <c r="JG1867" t="str">
        <f t="shared" ca="1" si="362"/>
        <v/>
      </c>
      <c r="JH1867" t="str">
        <f t="shared" ca="1" si="363"/>
        <v/>
      </c>
      <c r="JI1867" t="str">
        <f t="shared" ca="1" si="364"/>
        <v/>
      </c>
    </row>
    <row r="1868" spans="264:269" x14ac:dyDescent="0.2">
      <c r="JD1868">
        <f t="shared" si="359"/>
        <v>0</v>
      </c>
      <c r="JE1868">
        <f t="shared" si="360"/>
        <v>0</v>
      </c>
      <c r="JF1868" t="str">
        <f t="shared" ca="1" si="361"/>
        <v/>
      </c>
      <c r="JG1868" t="str">
        <f t="shared" ca="1" si="362"/>
        <v/>
      </c>
      <c r="JH1868" t="str">
        <f t="shared" ca="1" si="363"/>
        <v/>
      </c>
      <c r="JI1868" t="str">
        <f t="shared" ca="1" si="364"/>
        <v/>
      </c>
    </row>
    <row r="1869" spans="264:269" x14ac:dyDescent="0.2">
      <c r="JD1869">
        <f t="shared" si="359"/>
        <v>0</v>
      </c>
      <c r="JE1869">
        <f t="shared" si="360"/>
        <v>0</v>
      </c>
      <c r="JF1869" t="str">
        <f t="shared" ca="1" si="361"/>
        <v/>
      </c>
      <c r="JG1869" t="str">
        <f t="shared" ca="1" si="362"/>
        <v/>
      </c>
      <c r="JH1869" t="str">
        <f t="shared" ca="1" si="363"/>
        <v/>
      </c>
      <c r="JI1869" t="str">
        <f t="shared" ca="1" si="364"/>
        <v/>
      </c>
    </row>
    <row r="1870" spans="264:269" x14ac:dyDescent="0.2">
      <c r="JD1870">
        <f t="shared" si="359"/>
        <v>0</v>
      </c>
      <c r="JE1870">
        <f t="shared" si="360"/>
        <v>0</v>
      </c>
      <c r="JF1870" t="str">
        <f t="shared" ca="1" si="361"/>
        <v/>
      </c>
      <c r="JG1870" t="str">
        <f t="shared" ca="1" si="362"/>
        <v/>
      </c>
      <c r="JH1870" t="str">
        <f t="shared" ca="1" si="363"/>
        <v/>
      </c>
      <c r="JI1870" t="str">
        <f t="shared" ca="1" si="364"/>
        <v/>
      </c>
    </row>
    <row r="1871" spans="264:269" x14ac:dyDescent="0.2">
      <c r="JD1871">
        <f t="shared" si="359"/>
        <v>0</v>
      </c>
      <c r="JE1871">
        <f t="shared" si="360"/>
        <v>0</v>
      </c>
      <c r="JF1871" t="str">
        <f t="shared" ca="1" si="361"/>
        <v/>
      </c>
      <c r="JG1871" t="str">
        <f t="shared" ca="1" si="362"/>
        <v/>
      </c>
      <c r="JH1871" t="str">
        <f t="shared" ca="1" si="363"/>
        <v/>
      </c>
      <c r="JI1871" t="str">
        <f t="shared" ca="1" si="364"/>
        <v/>
      </c>
    </row>
    <row r="1872" spans="264:269" x14ac:dyDescent="0.2">
      <c r="JD1872">
        <f t="shared" si="359"/>
        <v>0</v>
      </c>
      <c r="JE1872">
        <f t="shared" si="360"/>
        <v>0</v>
      </c>
      <c r="JF1872" t="str">
        <f t="shared" ca="1" si="361"/>
        <v/>
      </c>
      <c r="JG1872" t="str">
        <f t="shared" ca="1" si="362"/>
        <v/>
      </c>
      <c r="JH1872" t="str">
        <f t="shared" ca="1" si="363"/>
        <v/>
      </c>
      <c r="JI1872" t="str">
        <f t="shared" ca="1" si="364"/>
        <v/>
      </c>
    </row>
    <row r="1873" spans="264:269" x14ac:dyDescent="0.2">
      <c r="JD1873">
        <f t="shared" si="359"/>
        <v>0</v>
      </c>
      <c r="JE1873">
        <f t="shared" si="360"/>
        <v>0</v>
      </c>
      <c r="JF1873" t="str">
        <f t="shared" ca="1" si="361"/>
        <v/>
      </c>
      <c r="JG1873" t="str">
        <f t="shared" ca="1" si="362"/>
        <v/>
      </c>
      <c r="JH1873" t="str">
        <f t="shared" ca="1" si="363"/>
        <v/>
      </c>
      <c r="JI1873" t="str">
        <f t="shared" ca="1" si="364"/>
        <v/>
      </c>
    </row>
    <row r="1874" spans="264:269" x14ac:dyDescent="0.2">
      <c r="JD1874">
        <f t="shared" si="359"/>
        <v>0</v>
      </c>
      <c r="JE1874">
        <f t="shared" si="360"/>
        <v>0</v>
      </c>
      <c r="JF1874" t="str">
        <f t="shared" ca="1" si="361"/>
        <v/>
      </c>
      <c r="JG1874" t="str">
        <f t="shared" ca="1" si="362"/>
        <v/>
      </c>
      <c r="JH1874" t="str">
        <f t="shared" ca="1" si="363"/>
        <v/>
      </c>
      <c r="JI1874" t="str">
        <f t="shared" ca="1" si="364"/>
        <v/>
      </c>
    </row>
    <row r="1875" spans="264:269" x14ac:dyDescent="0.2">
      <c r="JD1875">
        <f t="shared" si="359"/>
        <v>0</v>
      </c>
      <c r="JE1875">
        <f t="shared" si="360"/>
        <v>0</v>
      </c>
      <c r="JF1875" t="str">
        <f t="shared" ca="1" si="361"/>
        <v/>
      </c>
      <c r="JG1875" t="str">
        <f t="shared" ca="1" si="362"/>
        <v/>
      </c>
      <c r="JH1875" t="str">
        <f t="shared" ca="1" si="363"/>
        <v/>
      </c>
      <c r="JI1875" t="str">
        <f t="shared" ca="1" si="364"/>
        <v/>
      </c>
    </row>
    <row r="1876" spans="264:269" x14ac:dyDescent="0.2">
      <c r="JD1876">
        <f t="shared" si="359"/>
        <v>0</v>
      </c>
      <c r="JE1876">
        <f t="shared" si="360"/>
        <v>0</v>
      </c>
      <c r="JF1876" t="str">
        <f t="shared" ca="1" si="361"/>
        <v/>
      </c>
      <c r="JG1876" t="str">
        <f t="shared" ca="1" si="362"/>
        <v/>
      </c>
      <c r="JH1876" t="str">
        <f t="shared" ca="1" si="363"/>
        <v/>
      </c>
      <c r="JI1876" t="str">
        <f t="shared" ca="1" si="364"/>
        <v/>
      </c>
    </row>
    <row r="1877" spans="264:269" x14ac:dyDescent="0.2">
      <c r="JD1877">
        <f t="shared" si="359"/>
        <v>0</v>
      </c>
      <c r="JE1877">
        <f t="shared" si="360"/>
        <v>0</v>
      </c>
      <c r="JF1877" t="str">
        <f t="shared" ca="1" si="361"/>
        <v/>
      </c>
      <c r="JG1877" t="str">
        <f t="shared" ca="1" si="362"/>
        <v/>
      </c>
      <c r="JH1877" t="str">
        <f t="shared" ca="1" si="363"/>
        <v/>
      </c>
      <c r="JI1877" t="str">
        <f t="shared" ca="1" si="364"/>
        <v/>
      </c>
    </row>
    <row r="1878" spans="264:269" x14ac:dyDescent="0.2">
      <c r="JD1878">
        <f t="shared" si="359"/>
        <v>0</v>
      </c>
      <c r="JE1878">
        <f t="shared" si="360"/>
        <v>0</v>
      </c>
      <c r="JF1878" t="str">
        <f t="shared" ca="1" si="361"/>
        <v/>
      </c>
      <c r="JG1878" t="str">
        <f t="shared" ca="1" si="362"/>
        <v/>
      </c>
      <c r="JH1878" t="str">
        <f t="shared" ca="1" si="363"/>
        <v/>
      </c>
      <c r="JI1878" t="str">
        <f t="shared" ca="1" si="364"/>
        <v/>
      </c>
    </row>
    <row r="1879" spans="264:269" x14ac:dyDescent="0.2">
      <c r="JD1879">
        <f t="shared" si="359"/>
        <v>0</v>
      </c>
      <c r="JE1879">
        <f t="shared" si="360"/>
        <v>0</v>
      </c>
      <c r="JF1879" t="str">
        <f t="shared" ca="1" si="361"/>
        <v/>
      </c>
      <c r="JG1879" t="str">
        <f t="shared" ca="1" si="362"/>
        <v/>
      </c>
      <c r="JH1879" t="str">
        <f t="shared" ca="1" si="363"/>
        <v/>
      </c>
      <c r="JI1879" t="str">
        <f t="shared" ca="1" si="364"/>
        <v/>
      </c>
    </row>
    <row r="1880" spans="264:269" x14ac:dyDescent="0.2">
      <c r="JD1880">
        <f t="shared" si="359"/>
        <v>0</v>
      </c>
      <c r="JE1880">
        <f t="shared" si="360"/>
        <v>0</v>
      </c>
      <c r="JF1880" t="str">
        <f t="shared" ca="1" si="361"/>
        <v/>
      </c>
      <c r="JG1880" t="str">
        <f t="shared" ca="1" si="362"/>
        <v/>
      </c>
      <c r="JH1880" t="str">
        <f t="shared" ca="1" si="363"/>
        <v/>
      </c>
      <c r="JI1880" t="str">
        <f t="shared" ca="1" si="364"/>
        <v/>
      </c>
    </row>
    <row r="1881" spans="264:269" x14ac:dyDescent="0.2">
      <c r="JD1881">
        <f t="shared" si="359"/>
        <v>0</v>
      </c>
      <c r="JE1881">
        <f t="shared" si="360"/>
        <v>0</v>
      </c>
      <c r="JF1881" t="str">
        <f t="shared" ca="1" si="361"/>
        <v/>
      </c>
      <c r="JG1881" t="str">
        <f t="shared" ca="1" si="362"/>
        <v/>
      </c>
      <c r="JH1881" t="str">
        <f t="shared" ca="1" si="363"/>
        <v/>
      </c>
      <c r="JI1881" t="str">
        <f t="shared" ca="1" si="364"/>
        <v/>
      </c>
    </row>
    <row r="1882" spans="264:269" x14ac:dyDescent="0.2">
      <c r="JD1882">
        <f t="shared" si="359"/>
        <v>0</v>
      </c>
      <c r="JE1882">
        <f t="shared" si="360"/>
        <v>0</v>
      </c>
      <c r="JF1882" t="str">
        <f t="shared" ca="1" si="361"/>
        <v/>
      </c>
      <c r="JG1882" t="str">
        <f t="shared" ca="1" si="362"/>
        <v/>
      </c>
      <c r="JH1882" t="str">
        <f t="shared" ca="1" si="363"/>
        <v/>
      </c>
      <c r="JI1882" t="str">
        <f t="shared" ca="1" si="364"/>
        <v/>
      </c>
    </row>
    <row r="1883" spans="264:269" x14ac:dyDescent="0.2">
      <c r="JD1883">
        <f t="shared" si="359"/>
        <v>0</v>
      </c>
      <c r="JE1883">
        <f t="shared" si="360"/>
        <v>0</v>
      </c>
      <c r="JF1883" t="str">
        <f t="shared" ca="1" si="361"/>
        <v/>
      </c>
      <c r="JG1883" t="str">
        <f t="shared" ca="1" si="362"/>
        <v/>
      </c>
      <c r="JH1883" t="str">
        <f t="shared" ca="1" si="363"/>
        <v/>
      </c>
      <c r="JI1883" t="str">
        <f t="shared" ca="1" si="364"/>
        <v/>
      </c>
    </row>
    <row r="1884" spans="264:269" x14ac:dyDescent="0.2">
      <c r="JD1884">
        <f t="shared" ref="JD1884:JD1947" si="365">IF(JD1883&lt;&gt;0,JD1883-1,0)</f>
        <v>0</v>
      </c>
      <c r="JE1884">
        <f t="shared" ref="JE1884:JE1947" si="366">IF(JD1884&lt;&gt;0,JE1883+1,0)</f>
        <v>0</v>
      </c>
      <c r="JF1884" t="str">
        <f t="shared" ref="JF1884:JF1947" ca="1" si="367">IF(ScenarioType&lt;&gt;"ALL",IF(ISERROR(IF(INDIRECT("SCENARIOMETA!B"&amp;JE1884)=ScenarioType,INDIRECT("SCENARIOMETA!A"&amp;JE1884)," ")),"",IF(INDIRECT("SCENARIOMETA!B"&amp;JE1884)=ScenarioType,INDIRECT("SCENARIOMETA!A"&amp;JE1884)," ")),IF(JD1884&lt;&gt;0,INDIRECT("SCENARIOMETA!A"&amp;JE1884),""))</f>
        <v/>
      </c>
      <c r="JG1884" t="str">
        <f t="shared" ref="JG1884:JG1947" ca="1" si="368">IF(ScenarioType&lt;&gt;"ALL",IF(ISERROR(IF(INDIRECT("SCENARIOMETA!B"&amp;JE1884)=ScenarioType,INDIRECT("SCENARIOMETA!B"&amp;JE1884)," ")),"",IF(INDIRECT("SCENARIOMETA!B"&amp;JE1884)=ScenarioType,INDIRECT("SCENARIOMETA!B"&amp;JE1884)," ")),IF(JD1884&lt;&gt;0,INDIRECT("SCENARIOMETA!B"&amp;JE1884),""))</f>
        <v/>
      </c>
      <c r="JH1884" t="str">
        <f t="shared" ref="JH1884:JH1947" ca="1" si="369">IF(ScenarioType&lt;&gt;"ALL",IF(ISERROR(IF(INDIRECT("SCENARIOMETA!B"&amp;JE1884)=ScenarioType,INDIRECT("SCENARIOMETA!H"&amp;JE1884)," ")),"",IF(INDIRECT("SCENARIOMETA!B"&amp;JE1884)=ScenarioType,INDIRECT("SCENARIOMETA!H"&amp;JE1884)," ")+14),IF(JD1884&lt;&gt;0,INDIRECT("SCENARIOMETA!H"&amp;JE1884)+14,""))</f>
        <v/>
      </c>
      <c r="JI1884" t="str">
        <f t="shared" ref="JI1884:JI1947" ca="1" si="370">IF(ScenarioType&lt;&gt;"ALL",IF(ISERROR(IF(INDIRECT("SCENARIOMETA!B"&amp;JE1884)=ScenarioType,INDIRECT("SCENARIOMETA!E"&amp;JE1884)," ")),"",IF(INDIRECT("SCENARIOMETA!B"&amp;JE1884)=ScenarioType,INDIRECT("SCENARIOMETA!E"&amp;JE1884)," ")+14),IF(JD1884&lt;&gt;0,INDIRECT("SCENARIOMETA!E"&amp;JE1884)+14,""))</f>
        <v/>
      </c>
    </row>
    <row r="1885" spans="264:269" x14ac:dyDescent="0.2">
      <c r="JD1885">
        <f t="shared" si="365"/>
        <v>0</v>
      </c>
      <c r="JE1885">
        <f t="shared" si="366"/>
        <v>0</v>
      </c>
      <c r="JF1885" t="str">
        <f t="shared" ca="1" si="367"/>
        <v/>
      </c>
      <c r="JG1885" t="str">
        <f t="shared" ca="1" si="368"/>
        <v/>
      </c>
      <c r="JH1885" t="str">
        <f t="shared" ca="1" si="369"/>
        <v/>
      </c>
      <c r="JI1885" t="str">
        <f t="shared" ca="1" si="370"/>
        <v/>
      </c>
    </row>
    <row r="1886" spans="264:269" x14ac:dyDescent="0.2">
      <c r="JD1886">
        <f t="shared" si="365"/>
        <v>0</v>
      </c>
      <c r="JE1886">
        <f t="shared" si="366"/>
        <v>0</v>
      </c>
      <c r="JF1886" t="str">
        <f t="shared" ca="1" si="367"/>
        <v/>
      </c>
      <c r="JG1886" t="str">
        <f t="shared" ca="1" si="368"/>
        <v/>
      </c>
      <c r="JH1886" t="str">
        <f t="shared" ca="1" si="369"/>
        <v/>
      </c>
      <c r="JI1886" t="str">
        <f t="shared" ca="1" si="370"/>
        <v/>
      </c>
    </row>
    <row r="1887" spans="264:269" x14ac:dyDescent="0.2">
      <c r="JD1887">
        <f t="shared" si="365"/>
        <v>0</v>
      </c>
      <c r="JE1887">
        <f t="shared" si="366"/>
        <v>0</v>
      </c>
      <c r="JF1887" t="str">
        <f t="shared" ca="1" si="367"/>
        <v/>
      </c>
      <c r="JG1887" t="str">
        <f t="shared" ca="1" si="368"/>
        <v/>
      </c>
      <c r="JH1887" t="str">
        <f t="shared" ca="1" si="369"/>
        <v/>
      </c>
      <c r="JI1887" t="str">
        <f t="shared" ca="1" si="370"/>
        <v/>
      </c>
    </row>
    <row r="1888" spans="264:269" x14ac:dyDescent="0.2">
      <c r="JD1888">
        <f t="shared" si="365"/>
        <v>0</v>
      </c>
      <c r="JE1888">
        <f t="shared" si="366"/>
        <v>0</v>
      </c>
      <c r="JF1888" t="str">
        <f t="shared" ca="1" si="367"/>
        <v/>
      </c>
      <c r="JG1888" t="str">
        <f t="shared" ca="1" si="368"/>
        <v/>
      </c>
      <c r="JH1888" t="str">
        <f t="shared" ca="1" si="369"/>
        <v/>
      </c>
      <c r="JI1888" t="str">
        <f t="shared" ca="1" si="370"/>
        <v/>
      </c>
    </row>
    <row r="1889" spans="264:269" x14ac:dyDescent="0.2">
      <c r="JD1889">
        <f t="shared" si="365"/>
        <v>0</v>
      </c>
      <c r="JE1889">
        <f t="shared" si="366"/>
        <v>0</v>
      </c>
      <c r="JF1889" t="str">
        <f t="shared" ca="1" si="367"/>
        <v/>
      </c>
      <c r="JG1889" t="str">
        <f t="shared" ca="1" si="368"/>
        <v/>
      </c>
      <c r="JH1889" t="str">
        <f t="shared" ca="1" si="369"/>
        <v/>
      </c>
      <c r="JI1889" t="str">
        <f t="shared" ca="1" si="370"/>
        <v/>
      </c>
    </row>
    <row r="1890" spans="264:269" x14ac:dyDescent="0.2">
      <c r="JD1890">
        <f t="shared" si="365"/>
        <v>0</v>
      </c>
      <c r="JE1890">
        <f t="shared" si="366"/>
        <v>0</v>
      </c>
      <c r="JF1890" t="str">
        <f t="shared" ca="1" si="367"/>
        <v/>
      </c>
      <c r="JG1890" t="str">
        <f t="shared" ca="1" si="368"/>
        <v/>
      </c>
      <c r="JH1890" t="str">
        <f t="shared" ca="1" si="369"/>
        <v/>
      </c>
      <c r="JI1890" t="str">
        <f t="shared" ca="1" si="370"/>
        <v/>
      </c>
    </row>
    <row r="1891" spans="264:269" x14ac:dyDescent="0.2">
      <c r="JD1891">
        <f t="shared" si="365"/>
        <v>0</v>
      </c>
      <c r="JE1891">
        <f t="shared" si="366"/>
        <v>0</v>
      </c>
      <c r="JF1891" t="str">
        <f t="shared" ca="1" si="367"/>
        <v/>
      </c>
      <c r="JG1891" t="str">
        <f t="shared" ca="1" si="368"/>
        <v/>
      </c>
      <c r="JH1891" t="str">
        <f t="shared" ca="1" si="369"/>
        <v/>
      </c>
      <c r="JI1891" t="str">
        <f t="shared" ca="1" si="370"/>
        <v/>
      </c>
    </row>
    <row r="1892" spans="264:269" x14ac:dyDescent="0.2">
      <c r="JD1892">
        <f t="shared" si="365"/>
        <v>0</v>
      </c>
      <c r="JE1892">
        <f t="shared" si="366"/>
        <v>0</v>
      </c>
      <c r="JF1892" t="str">
        <f t="shared" ca="1" si="367"/>
        <v/>
      </c>
      <c r="JG1892" t="str">
        <f t="shared" ca="1" si="368"/>
        <v/>
      </c>
      <c r="JH1892" t="str">
        <f t="shared" ca="1" si="369"/>
        <v/>
      </c>
      <c r="JI1892" t="str">
        <f t="shared" ca="1" si="370"/>
        <v/>
      </c>
    </row>
    <row r="1893" spans="264:269" x14ac:dyDescent="0.2">
      <c r="JD1893">
        <f t="shared" si="365"/>
        <v>0</v>
      </c>
      <c r="JE1893">
        <f t="shared" si="366"/>
        <v>0</v>
      </c>
      <c r="JF1893" t="str">
        <f t="shared" ca="1" si="367"/>
        <v/>
      </c>
      <c r="JG1893" t="str">
        <f t="shared" ca="1" si="368"/>
        <v/>
      </c>
      <c r="JH1893" t="str">
        <f t="shared" ca="1" si="369"/>
        <v/>
      </c>
      <c r="JI1893" t="str">
        <f t="shared" ca="1" si="370"/>
        <v/>
      </c>
    </row>
    <row r="1894" spans="264:269" x14ac:dyDescent="0.2">
      <c r="JD1894">
        <f t="shared" si="365"/>
        <v>0</v>
      </c>
      <c r="JE1894">
        <f t="shared" si="366"/>
        <v>0</v>
      </c>
      <c r="JF1894" t="str">
        <f t="shared" ca="1" si="367"/>
        <v/>
      </c>
      <c r="JG1894" t="str">
        <f t="shared" ca="1" si="368"/>
        <v/>
      </c>
      <c r="JH1894" t="str">
        <f t="shared" ca="1" si="369"/>
        <v/>
      </c>
      <c r="JI1894" t="str">
        <f t="shared" ca="1" si="370"/>
        <v/>
      </c>
    </row>
    <row r="1895" spans="264:269" x14ac:dyDescent="0.2">
      <c r="JD1895">
        <f t="shared" si="365"/>
        <v>0</v>
      </c>
      <c r="JE1895">
        <f t="shared" si="366"/>
        <v>0</v>
      </c>
      <c r="JF1895" t="str">
        <f t="shared" ca="1" si="367"/>
        <v/>
      </c>
      <c r="JG1895" t="str">
        <f t="shared" ca="1" si="368"/>
        <v/>
      </c>
      <c r="JH1895" t="str">
        <f t="shared" ca="1" si="369"/>
        <v/>
      </c>
      <c r="JI1895" t="str">
        <f t="shared" ca="1" si="370"/>
        <v/>
      </c>
    </row>
    <row r="1896" spans="264:269" x14ac:dyDescent="0.2">
      <c r="JD1896">
        <f t="shared" si="365"/>
        <v>0</v>
      </c>
      <c r="JE1896">
        <f t="shared" si="366"/>
        <v>0</v>
      </c>
      <c r="JF1896" t="str">
        <f t="shared" ca="1" si="367"/>
        <v/>
      </c>
      <c r="JG1896" t="str">
        <f t="shared" ca="1" si="368"/>
        <v/>
      </c>
      <c r="JH1896" t="str">
        <f t="shared" ca="1" si="369"/>
        <v/>
      </c>
      <c r="JI1896" t="str">
        <f t="shared" ca="1" si="370"/>
        <v/>
      </c>
    </row>
    <row r="1897" spans="264:269" x14ac:dyDescent="0.2">
      <c r="JD1897">
        <f t="shared" si="365"/>
        <v>0</v>
      </c>
      <c r="JE1897">
        <f t="shared" si="366"/>
        <v>0</v>
      </c>
      <c r="JF1897" t="str">
        <f t="shared" ca="1" si="367"/>
        <v/>
      </c>
      <c r="JG1897" t="str">
        <f t="shared" ca="1" si="368"/>
        <v/>
      </c>
      <c r="JH1897" t="str">
        <f t="shared" ca="1" si="369"/>
        <v/>
      </c>
      <c r="JI1897" t="str">
        <f t="shared" ca="1" si="370"/>
        <v/>
      </c>
    </row>
    <row r="1898" spans="264:269" x14ac:dyDescent="0.2">
      <c r="JD1898">
        <f t="shared" si="365"/>
        <v>0</v>
      </c>
      <c r="JE1898">
        <f t="shared" si="366"/>
        <v>0</v>
      </c>
      <c r="JF1898" t="str">
        <f t="shared" ca="1" si="367"/>
        <v/>
      </c>
      <c r="JG1898" t="str">
        <f t="shared" ca="1" si="368"/>
        <v/>
      </c>
      <c r="JH1898" t="str">
        <f t="shared" ca="1" si="369"/>
        <v/>
      </c>
      <c r="JI1898" t="str">
        <f t="shared" ca="1" si="370"/>
        <v/>
      </c>
    </row>
    <row r="1899" spans="264:269" x14ac:dyDescent="0.2">
      <c r="JD1899">
        <f t="shared" si="365"/>
        <v>0</v>
      </c>
      <c r="JE1899">
        <f t="shared" si="366"/>
        <v>0</v>
      </c>
      <c r="JF1899" t="str">
        <f t="shared" ca="1" si="367"/>
        <v/>
      </c>
      <c r="JG1899" t="str">
        <f t="shared" ca="1" si="368"/>
        <v/>
      </c>
      <c r="JH1899" t="str">
        <f t="shared" ca="1" si="369"/>
        <v/>
      </c>
      <c r="JI1899" t="str">
        <f t="shared" ca="1" si="370"/>
        <v/>
      </c>
    </row>
    <row r="1900" spans="264:269" x14ac:dyDescent="0.2">
      <c r="JD1900">
        <f t="shared" si="365"/>
        <v>0</v>
      </c>
      <c r="JE1900">
        <f t="shared" si="366"/>
        <v>0</v>
      </c>
      <c r="JF1900" t="str">
        <f t="shared" ca="1" si="367"/>
        <v/>
      </c>
      <c r="JG1900" t="str">
        <f t="shared" ca="1" si="368"/>
        <v/>
      </c>
      <c r="JH1900" t="str">
        <f t="shared" ca="1" si="369"/>
        <v/>
      </c>
      <c r="JI1900" t="str">
        <f t="shared" ca="1" si="370"/>
        <v/>
      </c>
    </row>
    <row r="1901" spans="264:269" x14ac:dyDescent="0.2">
      <c r="JD1901">
        <f t="shared" si="365"/>
        <v>0</v>
      </c>
      <c r="JE1901">
        <f t="shared" si="366"/>
        <v>0</v>
      </c>
      <c r="JF1901" t="str">
        <f t="shared" ca="1" si="367"/>
        <v/>
      </c>
      <c r="JG1901" t="str">
        <f t="shared" ca="1" si="368"/>
        <v/>
      </c>
      <c r="JH1901" t="str">
        <f t="shared" ca="1" si="369"/>
        <v/>
      </c>
      <c r="JI1901" t="str">
        <f t="shared" ca="1" si="370"/>
        <v/>
      </c>
    </row>
    <row r="1902" spans="264:269" x14ac:dyDescent="0.2">
      <c r="JD1902">
        <f t="shared" si="365"/>
        <v>0</v>
      </c>
      <c r="JE1902">
        <f t="shared" si="366"/>
        <v>0</v>
      </c>
      <c r="JF1902" t="str">
        <f t="shared" ca="1" si="367"/>
        <v/>
      </c>
      <c r="JG1902" t="str">
        <f t="shared" ca="1" si="368"/>
        <v/>
      </c>
      <c r="JH1902" t="str">
        <f t="shared" ca="1" si="369"/>
        <v/>
      </c>
      <c r="JI1902" t="str">
        <f t="shared" ca="1" si="370"/>
        <v/>
      </c>
    </row>
    <row r="1903" spans="264:269" x14ac:dyDescent="0.2">
      <c r="JD1903">
        <f t="shared" si="365"/>
        <v>0</v>
      </c>
      <c r="JE1903">
        <f t="shared" si="366"/>
        <v>0</v>
      </c>
      <c r="JF1903" t="str">
        <f t="shared" ca="1" si="367"/>
        <v/>
      </c>
      <c r="JG1903" t="str">
        <f t="shared" ca="1" si="368"/>
        <v/>
      </c>
      <c r="JH1903" t="str">
        <f t="shared" ca="1" si="369"/>
        <v/>
      </c>
      <c r="JI1903" t="str">
        <f t="shared" ca="1" si="370"/>
        <v/>
      </c>
    </row>
    <row r="1904" spans="264:269" x14ac:dyDescent="0.2">
      <c r="JD1904">
        <f t="shared" si="365"/>
        <v>0</v>
      </c>
      <c r="JE1904">
        <f t="shared" si="366"/>
        <v>0</v>
      </c>
      <c r="JF1904" t="str">
        <f t="shared" ca="1" si="367"/>
        <v/>
      </c>
      <c r="JG1904" t="str">
        <f t="shared" ca="1" si="368"/>
        <v/>
      </c>
      <c r="JH1904" t="str">
        <f t="shared" ca="1" si="369"/>
        <v/>
      </c>
      <c r="JI1904" t="str">
        <f t="shared" ca="1" si="370"/>
        <v/>
      </c>
    </row>
    <row r="1905" spans="264:269" x14ac:dyDescent="0.2">
      <c r="JD1905">
        <f t="shared" si="365"/>
        <v>0</v>
      </c>
      <c r="JE1905">
        <f t="shared" si="366"/>
        <v>0</v>
      </c>
      <c r="JF1905" t="str">
        <f t="shared" ca="1" si="367"/>
        <v/>
      </c>
      <c r="JG1905" t="str">
        <f t="shared" ca="1" si="368"/>
        <v/>
      </c>
      <c r="JH1905" t="str">
        <f t="shared" ca="1" si="369"/>
        <v/>
      </c>
      <c r="JI1905" t="str">
        <f t="shared" ca="1" si="370"/>
        <v/>
      </c>
    </row>
    <row r="1906" spans="264:269" x14ac:dyDescent="0.2">
      <c r="JD1906">
        <f t="shared" si="365"/>
        <v>0</v>
      </c>
      <c r="JE1906">
        <f t="shared" si="366"/>
        <v>0</v>
      </c>
      <c r="JF1906" t="str">
        <f t="shared" ca="1" si="367"/>
        <v/>
      </c>
      <c r="JG1906" t="str">
        <f t="shared" ca="1" si="368"/>
        <v/>
      </c>
      <c r="JH1906" t="str">
        <f t="shared" ca="1" si="369"/>
        <v/>
      </c>
      <c r="JI1906" t="str">
        <f t="shared" ca="1" si="370"/>
        <v/>
      </c>
    </row>
    <row r="1907" spans="264:269" x14ac:dyDescent="0.2">
      <c r="JD1907">
        <f t="shared" si="365"/>
        <v>0</v>
      </c>
      <c r="JE1907">
        <f t="shared" si="366"/>
        <v>0</v>
      </c>
      <c r="JF1907" t="str">
        <f t="shared" ca="1" si="367"/>
        <v/>
      </c>
      <c r="JG1907" t="str">
        <f t="shared" ca="1" si="368"/>
        <v/>
      </c>
      <c r="JH1907" t="str">
        <f t="shared" ca="1" si="369"/>
        <v/>
      </c>
      <c r="JI1907" t="str">
        <f t="shared" ca="1" si="370"/>
        <v/>
      </c>
    </row>
    <row r="1908" spans="264:269" x14ac:dyDescent="0.2">
      <c r="JD1908">
        <f t="shared" si="365"/>
        <v>0</v>
      </c>
      <c r="JE1908">
        <f t="shared" si="366"/>
        <v>0</v>
      </c>
      <c r="JF1908" t="str">
        <f t="shared" ca="1" si="367"/>
        <v/>
      </c>
      <c r="JG1908" t="str">
        <f t="shared" ca="1" si="368"/>
        <v/>
      </c>
      <c r="JH1908" t="str">
        <f t="shared" ca="1" si="369"/>
        <v/>
      </c>
      <c r="JI1908" t="str">
        <f t="shared" ca="1" si="370"/>
        <v/>
      </c>
    </row>
    <row r="1909" spans="264:269" x14ac:dyDescent="0.2">
      <c r="JD1909">
        <f t="shared" si="365"/>
        <v>0</v>
      </c>
      <c r="JE1909">
        <f t="shared" si="366"/>
        <v>0</v>
      </c>
      <c r="JF1909" t="str">
        <f t="shared" ca="1" si="367"/>
        <v/>
      </c>
      <c r="JG1909" t="str">
        <f t="shared" ca="1" si="368"/>
        <v/>
      </c>
      <c r="JH1909" t="str">
        <f t="shared" ca="1" si="369"/>
        <v/>
      </c>
      <c r="JI1909" t="str">
        <f t="shared" ca="1" si="370"/>
        <v/>
      </c>
    </row>
    <row r="1910" spans="264:269" x14ac:dyDescent="0.2">
      <c r="JD1910">
        <f t="shared" si="365"/>
        <v>0</v>
      </c>
      <c r="JE1910">
        <f t="shared" si="366"/>
        <v>0</v>
      </c>
      <c r="JF1910" t="str">
        <f t="shared" ca="1" si="367"/>
        <v/>
      </c>
      <c r="JG1910" t="str">
        <f t="shared" ca="1" si="368"/>
        <v/>
      </c>
      <c r="JH1910" t="str">
        <f t="shared" ca="1" si="369"/>
        <v/>
      </c>
      <c r="JI1910" t="str">
        <f t="shared" ca="1" si="370"/>
        <v/>
      </c>
    </row>
    <row r="1911" spans="264:269" x14ac:dyDescent="0.2">
      <c r="JD1911">
        <f t="shared" si="365"/>
        <v>0</v>
      </c>
      <c r="JE1911">
        <f t="shared" si="366"/>
        <v>0</v>
      </c>
      <c r="JF1911" t="str">
        <f t="shared" ca="1" si="367"/>
        <v/>
      </c>
      <c r="JG1911" t="str">
        <f t="shared" ca="1" si="368"/>
        <v/>
      </c>
      <c r="JH1911" t="str">
        <f t="shared" ca="1" si="369"/>
        <v/>
      </c>
      <c r="JI1911" t="str">
        <f t="shared" ca="1" si="370"/>
        <v/>
      </c>
    </row>
    <row r="1912" spans="264:269" x14ac:dyDescent="0.2">
      <c r="JD1912">
        <f t="shared" si="365"/>
        <v>0</v>
      </c>
      <c r="JE1912">
        <f t="shared" si="366"/>
        <v>0</v>
      </c>
      <c r="JF1912" t="str">
        <f t="shared" ca="1" si="367"/>
        <v/>
      </c>
      <c r="JG1912" t="str">
        <f t="shared" ca="1" si="368"/>
        <v/>
      </c>
      <c r="JH1912" t="str">
        <f t="shared" ca="1" si="369"/>
        <v/>
      </c>
      <c r="JI1912" t="str">
        <f t="shared" ca="1" si="370"/>
        <v/>
      </c>
    </row>
    <row r="1913" spans="264:269" x14ac:dyDescent="0.2">
      <c r="JD1913">
        <f t="shared" si="365"/>
        <v>0</v>
      </c>
      <c r="JE1913">
        <f t="shared" si="366"/>
        <v>0</v>
      </c>
      <c r="JF1913" t="str">
        <f t="shared" ca="1" si="367"/>
        <v/>
      </c>
      <c r="JG1913" t="str">
        <f t="shared" ca="1" si="368"/>
        <v/>
      </c>
      <c r="JH1913" t="str">
        <f t="shared" ca="1" si="369"/>
        <v/>
      </c>
      <c r="JI1913" t="str">
        <f t="shared" ca="1" si="370"/>
        <v/>
      </c>
    </row>
    <row r="1914" spans="264:269" x14ac:dyDescent="0.2">
      <c r="JD1914">
        <f t="shared" si="365"/>
        <v>0</v>
      </c>
      <c r="JE1914">
        <f t="shared" si="366"/>
        <v>0</v>
      </c>
      <c r="JF1914" t="str">
        <f t="shared" ca="1" si="367"/>
        <v/>
      </c>
      <c r="JG1914" t="str">
        <f t="shared" ca="1" si="368"/>
        <v/>
      </c>
      <c r="JH1914" t="str">
        <f t="shared" ca="1" si="369"/>
        <v/>
      </c>
      <c r="JI1914" t="str">
        <f t="shared" ca="1" si="370"/>
        <v/>
      </c>
    </row>
    <row r="1915" spans="264:269" x14ac:dyDescent="0.2">
      <c r="JD1915">
        <f t="shared" si="365"/>
        <v>0</v>
      </c>
      <c r="JE1915">
        <f t="shared" si="366"/>
        <v>0</v>
      </c>
      <c r="JF1915" t="str">
        <f t="shared" ca="1" si="367"/>
        <v/>
      </c>
      <c r="JG1915" t="str">
        <f t="shared" ca="1" si="368"/>
        <v/>
      </c>
      <c r="JH1915" t="str">
        <f t="shared" ca="1" si="369"/>
        <v/>
      </c>
      <c r="JI1915" t="str">
        <f t="shared" ca="1" si="370"/>
        <v/>
      </c>
    </row>
    <row r="1916" spans="264:269" x14ac:dyDescent="0.2">
      <c r="JD1916">
        <f t="shared" si="365"/>
        <v>0</v>
      </c>
      <c r="JE1916">
        <f t="shared" si="366"/>
        <v>0</v>
      </c>
      <c r="JF1916" t="str">
        <f t="shared" ca="1" si="367"/>
        <v/>
      </c>
      <c r="JG1916" t="str">
        <f t="shared" ca="1" si="368"/>
        <v/>
      </c>
      <c r="JH1916" t="str">
        <f t="shared" ca="1" si="369"/>
        <v/>
      </c>
      <c r="JI1916" t="str">
        <f t="shared" ca="1" si="370"/>
        <v/>
      </c>
    </row>
    <row r="1917" spans="264:269" x14ac:dyDescent="0.2">
      <c r="JD1917">
        <f t="shared" si="365"/>
        <v>0</v>
      </c>
      <c r="JE1917">
        <f t="shared" si="366"/>
        <v>0</v>
      </c>
      <c r="JF1917" t="str">
        <f t="shared" ca="1" si="367"/>
        <v/>
      </c>
      <c r="JG1917" t="str">
        <f t="shared" ca="1" si="368"/>
        <v/>
      </c>
      <c r="JH1917" t="str">
        <f t="shared" ca="1" si="369"/>
        <v/>
      </c>
      <c r="JI1917" t="str">
        <f t="shared" ca="1" si="370"/>
        <v/>
      </c>
    </row>
    <row r="1918" spans="264:269" x14ac:dyDescent="0.2">
      <c r="JD1918">
        <f t="shared" si="365"/>
        <v>0</v>
      </c>
      <c r="JE1918">
        <f t="shared" si="366"/>
        <v>0</v>
      </c>
      <c r="JF1918" t="str">
        <f t="shared" ca="1" si="367"/>
        <v/>
      </c>
      <c r="JG1918" t="str">
        <f t="shared" ca="1" si="368"/>
        <v/>
      </c>
      <c r="JH1918" t="str">
        <f t="shared" ca="1" si="369"/>
        <v/>
      </c>
      <c r="JI1918" t="str">
        <f t="shared" ca="1" si="370"/>
        <v/>
      </c>
    </row>
    <row r="1919" spans="264:269" x14ac:dyDescent="0.2">
      <c r="JD1919">
        <f t="shared" si="365"/>
        <v>0</v>
      </c>
      <c r="JE1919">
        <f t="shared" si="366"/>
        <v>0</v>
      </c>
      <c r="JF1919" t="str">
        <f t="shared" ca="1" si="367"/>
        <v/>
      </c>
      <c r="JG1919" t="str">
        <f t="shared" ca="1" si="368"/>
        <v/>
      </c>
      <c r="JH1919" t="str">
        <f t="shared" ca="1" si="369"/>
        <v/>
      </c>
      <c r="JI1919" t="str">
        <f t="shared" ca="1" si="370"/>
        <v/>
      </c>
    </row>
    <row r="1920" spans="264:269" x14ac:dyDescent="0.2">
      <c r="JD1920">
        <f t="shared" si="365"/>
        <v>0</v>
      </c>
      <c r="JE1920">
        <f t="shared" si="366"/>
        <v>0</v>
      </c>
      <c r="JF1920" t="str">
        <f t="shared" ca="1" si="367"/>
        <v/>
      </c>
      <c r="JG1920" t="str">
        <f t="shared" ca="1" si="368"/>
        <v/>
      </c>
      <c r="JH1920" t="str">
        <f t="shared" ca="1" si="369"/>
        <v/>
      </c>
      <c r="JI1920" t="str">
        <f t="shared" ca="1" si="370"/>
        <v/>
      </c>
    </row>
    <row r="1921" spans="264:269" x14ac:dyDescent="0.2">
      <c r="JD1921">
        <f t="shared" si="365"/>
        <v>0</v>
      </c>
      <c r="JE1921">
        <f t="shared" si="366"/>
        <v>0</v>
      </c>
      <c r="JF1921" t="str">
        <f t="shared" ca="1" si="367"/>
        <v/>
      </c>
      <c r="JG1921" t="str">
        <f t="shared" ca="1" si="368"/>
        <v/>
      </c>
      <c r="JH1921" t="str">
        <f t="shared" ca="1" si="369"/>
        <v/>
      </c>
      <c r="JI1921" t="str">
        <f t="shared" ca="1" si="370"/>
        <v/>
      </c>
    </row>
    <row r="1922" spans="264:269" x14ac:dyDescent="0.2">
      <c r="JD1922">
        <f t="shared" si="365"/>
        <v>0</v>
      </c>
      <c r="JE1922">
        <f t="shared" si="366"/>
        <v>0</v>
      </c>
      <c r="JF1922" t="str">
        <f t="shared" ca="1" si="367"/>
        <v/>
      </c>
      <c r="JG1922" t="str">
        <f t="shared" ca="1" si="368"/>
        <v/>
      </c>
      <c r="JH1922" t="str">
        <f t="shared" ca="1" si="369"/>
        <v/>
      </c>
      <c r="JI1922" t="str">
        <f t="shared" ca="1" si="370"/>
        <v/>
      </c>
    </row>
    <row r="1923" spans="264:269" x14ac:dyDescent="0.2">
      <c r="JD1923">
        <f t="shared" si="365"/>
        <v>0</v>
      </c>
      <c r="JE1923">
        <f t="shared" si="366"/>
        <v>0</v>
      </c>
      <c r="JF1923" t="str">
        <f t="shared" ca="1" si="367"/>
        <v/>
      </c>
      <c r="JG1923" t="str">
        <f t="shared" ca="1" si="368"/>
        <v/>
      </c>
      <c r="JH1923" t="str">
        <f t="shared" ca="1" si="369"/>
        <v/>
      </c>
      <c r="JI1923" t="str">
        <f t="shared" ca="1" si="370"/>
        <v/>
      </c>
    </row>
    <row r="1924" spans="264:269" x14ac:dyDescent="0.2">
      <c r="JD1924">
        <f t="shared" si="365"/>
        <v>0</v>
      </c>
      <c r="JE1924">
        <f t="shared" si="366"/>
        <v>0</v>
      </c>
      <c r="JF1924" t="str">
        <f t="shared" ca="1" si="367"/>
        <v/>
      </c>
      <c r="JG1924" t="str">
        <f t="shared" ca="1" si="368"/>
        <v/>
      </c>
      <c r="JH1924" t="str">
        <f t="shared" ca="1" si="369"/>
        <v/>
      </c>
      <c r="JI1924" t="str">
        <f t="shared" ca="1" si="370"/>
        <v/>
      </c>
    </row>
    <row r="1925" spans="264:269" x14ac:dyDescent="0.2">
      <c r="JD1925">
        <f t="shared" si="365"/>
        <v>0</v>
      </c>
      <c r="JE1925">
        <f t="shared" si="366"/>
        <v>0</v>
      </c>
      <c r="JF1925" t="str">
        <f t="shared" ca="1" si="367"/>
        <v/>
      </c>
      <c r="JG1925" t="str">
        <f t="shared" ca="1" si="368"/>
        <v/>
      </c>
      <c r="JH1925" t="str">
        <f t="shared" ca="1" si="369"/>
        <v/>
      </c>
      <c r="JI1925" t="str">
        <f t="shared" ca="1" si="370"/>
        <v/>
      </c>
    </row>
    <row r="1926" spans="264:269" x14ac:dyDescent="0.2">
      <c r="JD1926">
        <f t="shared" si="365"/>
        <v>0</v>
      </c>
      <c r="JE1926">
        <f t="shared" si="366"/>
        <v>0</v>
      </c>
      <c r="JF1926" t="str">
        <f t="shared" ca="1" si="367"/>
        <v/>
      </c>
      <c r="JG1926" t="str">
        <f t="shared" ca="1" si="368"/>
        <v/>
      </c>
      <c r="JH1926" t="str">
        <f t="shared" ca="1" si="369"/>
        <v/>
      </c>
      <c r="JI1926" t="str">
        <f t="shared" ca="1" si="370"/>
        <v/>
      </c>
    </row>
    <row r="1927" spans="264:269" x14ac:dyDescent="0.2">
      <c r="JD1927">
        <f t="shared" si="365"/>
        <v>0</v>
      </c>
      <c r="JE1927">
        <f t="shared" si="366"/>
        <v>0</v>
      </c>
      <c r="JF1927" t="str">
        <f t="shared" ca="1" si="367"/>
        <v/>
      </c>
      <c r="JG1927" t="str">
        <f t="shared" ca="1" si="368"/>
        <v/>
      </c>
      <c r="JH1927" t="str">
        <f t="shared" ca="1" si="369"/>
        <v/>
      </c>
      <c r="JI1927" t="str">
        <f t="shared" ca="1" si="370"/>
        <v/>
      </c>
    </row>
    <row r="1928" spans="264:269" x14ac:dyDescent="0.2">
      <c r="JD1928">
        <f t="shared" si="365"/>
        <v>0</v>
      </c>
      <c r="JE1928">
        <f t="shared" si="366"/>
        <v>0</v>
      </c>
      <c r="JF1928" t="str">
        <f t="shared" ca="1" si="367"/>
        <v/>
      </c>
      <c r="JG1928" t="str">
        <f t="shared" ca="1" si="368"/>
        <v/>
      </c>
      <c r="JH1928" t="str">
        <f t="shared" ca="1" si="369"/>
        <v/>
      </c>
      <c r="JI1928" t="str">
        <f t="shared" ca="1" si="370"/>
        <v/>
      </c>
    </row>
    <row r="1929" spans="264:269" x14ac:dyDescent="0.2">
      <c r="JD1929">
        <f t="shared" si="365"/>
        <v>0</v>
      </c>
      <c r="JE1929">
        <f t="shared" si="366"/>
        <v>0</v>
      </c>
      <c r="JF1929" t="str">
        <f t="shared" ca="1" si="367"/>
        <v/>
      </c>
      <c r="JG1929" t="str">
        <f t="shared" ca="1" si="368"/>
        <v/>
      </c>
      <c r="JH1929" t="str">
        <f t="shared" ca="1" si="369"/>
        <v/>
      </c>
      <c r="JI1929" t="str">
        <f t="shared" ca="1" si="370"/>
        <v/>
      </c>
    </row>
    <row r="1930" spans="264:269" x14ac:dyDescent="0.2">
      <c r="JD1930">
        <f t="shared" si="365"/>
        <v>0</v>
      </c>
      <c r="JE1930">
        <f t="shared" si="366"/>
        <v>0</v>
      </c>
      <c r="JF1930" t="str">
        <f t="shared" ca="1" si="367"/>
        <v/>
      </c>
      <c r="JG1930" t="str">
        <f t="shared" ca="1" si="368"/>
        <v/>
      </c>
      <c r="JH1930" t="str">
        <f t="shared" ca="1" si="369"/>
        <v/>
      </c>
      <c r="JI1930" t="str">
        <f t="shared" ca="1" si="370"/>
        <v/>
      </c>
    </row>
    <row r="1931" spans="264:269" x14ac:dyDescent="0.2">
      <c r="JD1931">
        <f t="shared" si="365"/>
        <v>0</v>
      </c>
      <c r="JE1931">
        <f t="shared" si="366"/>
        <v>0</v>
      </c>
      <c r="JF1931" t="str">
        <f t="shared" ca="1" si="367"/>
        <v/>
      </c>
      <c r="JG1931" t="str">
        <f t="shared" ca="1" si="368"/>
        <v/>
      </c>
      <c r="JH1931" t="str">
        <f t="shared" ca="1" si="369"/>
        <v/>
      </c>
      <c r="JI1931" t="str">
        <f t="shared" ca="1" si="370"/>
        <v/>
      </c>
    </row>
    <row r="1932" spans="264:269" x14ac:dyDescent="0.2">
      <c r="JD1932">
        <f t="shared" si="365"/>
        <v>0</v>
      </c>
      <c r="JE1932">
        <f t="shared" si="366"/>
        <v>0</v>
      </c>
      <c r="JF1932" t="str">
        <f t="shared" ca="1" si="367"/>
        <v/>
      </c>
      <c r="JG1932" t="str">
        <f t="shared" ca="1" si="368"/>
        <v/>
      </c>
      <c r="JH1932" t="str">
        <f t="shared" ca="1" si="369"/>
        <v/>
      </c>
      <c r="JI1932" t="str">
        <f t="shared" ca="1" si="370"/>
        <v/>
      </c>
    </row>
    <row r="1933" spans="264:269" x14ac:dyDescent="0.2">
      <c r="JD1933">
        <f t="shared" si="365"/>
        <v>0</v>
      </c>
      <c r="JE1933">
        <f t="shared" si="366"/>
        <v>0</v>
      </c>
      <c r="JF1933" t="str">
        <f t="shared" ca="1" si="367"/>
        <v/>
      </c>
      <c r="JG1933" t="str">
        <f t="shared" ca="1" si="368"/>
        <v/>
      </c>
      <c r="JH1933" t="str">
        <f t="shared" ca="1" si="369"/>
        <v/>
      </c>
      <c r="JI1933" t="str">
        <f t="shared" ca="1" si="370"/>
        <v/>
      </c>
    </row>
    <row r="1934" spans="264:269" x14ac:dyDescent="0.2">
      <c r="JD1934">
        <f t="shared" si="365"/>
        <v>0</v>
      </c>
      <c r="JE1934">
        <f t="shared" si="366"/>
        <v>0</v>
      </c>
      <c r="JF1934" t="str">
        <f t="shared" ca="1" si="367"/>
        <v/>
      </c>
      <c r="JG1934" t="str">
        <f t="shared" ca="1" si="368"/>
        <v/>
      </c>
      <c r="JH1934" t="str">
        <f t="shared" ca="1" si="369"/>
        <v/>
      </c>
      <c r="JI1934" t="str">
        <f t="shared" ca="1" si="370"/>
        <v/>
      </c>
    </row>
    <row r="1935" spans="264:269" x14ac:dyDescent="0.2">
      <c r="JD1935">
        <f t="shared" si="365"/>
        <v>0</v>
      </c>
      <c r="JE1935">
        <f t="shared" si="366"/>
        <v>0</v>
      </c>
      <c r="JF1935" t="str">
        <f t="shared" ca="1" si="367"/>
        <v/>
      </c>
      <c r="JG1935" t="str">
        <f t="shared" ca="1" si="368"/>
        <v/>
      </c>
      <c r="JH1935" t="str">
        <f t="shared" ca="1" si="369"/>
        <v/>
      </c>
      <c r="JI1935" t="str">
        <f t="shared" ca="1" si="370"/>
        <v/>
      </c>
    </row>
    <row r="1936" spans="264:269" x14ac:dyDescent="0.2">
      <c r="JD1936">
        <f t="shared" si="365"/>
        <v>0</v>
      </c>
      <c r="JE1936">
        <f t="shared" si="366"/>
        <v>0</v>
      </c>
      <c r="JF1936" t="str">
        <f t="shared" ca="1" si="367"/>
        <v/>
      </c>
      <c r="JG1936" t="str">
        <f t="shared" ca="1" si="368"/>
        <v/>
      </c>
      <c r="JH1936" t="str">
        <f t="shared" ca="1" si="369"/>
        <v/>
      </c>
      <c r="JI1936" t="str">
        <f t="shared" ca="1" si="370"/>
        <v/>
      </c>
    </row>
    <row r="1937" spans="264:269" x14ac:dyDescent="0.2">
      <c r="JD1937">
        <f t="shared" si="365"/>
        <v>0</v>
      </c>
      <c r="JE1937">
        <f t="shared" si="366"/>
        <v>0</v>
      </c>
      <c r="JF1937" t="str">
        <f t="shared" ca="1" si="367"/>
        <v/>
      </c>
      <c r="JG1937" t="str">
        <f t="shared" ca="1" si="368"/>
        <v/>
      </c>
      <c r="JH1937" t="str">
        <f t="shared" ca="1" si="369"/>
        <v/>
      </c>
      <c r="JI1937" t="str">
        <f t="shared" ca="1" si="370"/>
        <v/>
      </c>
    </row>
    <row r="1938" spans="264:269" x14ac:dyDescent="0.2">
      <c r="JD1938">
        <f t="shared" si="365"/>
        <v>0</v>
      </c>
      <c r="JE1938">
        <f t="shared" si="366"/>
        <v>0</v>
      </c>
      <c r="JF1938" t="str">
        <f t="shared" ca="1" si="367"/>
        <v/>
      </c>
      <c r="JG1938" t="str">
        <f t="shared" ca="1" si="368"/>
        <v/>
      </c>
      <c r="JH1938" t="str">
        <f t="shared" ca="1" si="369"/>
        <v/>
      </c>
      <c r="JI1938" t="str">
        <f t="shared" ca="1" si="370"/>
        <v/>
      </c>
    </row>
    <row r="1939" spans="264:269" x14ac:dyDescent="0.2">
      <c r="JD1939">
        <f t="shared" si="365"/>
        <v>0</v>
      </c>
      <c r="JE1939">
        <f t="shared" si="366"/>
        <v>0</v>
      </c>
      <c r="JF1939" t="str">
        <f t="shared" ca="1" si="367"/>
        <v/>
      </c>
      <c r="JG1939" t="str">
        <f t="shared" ca="1" si="368"/>
        <v/>
      </c>
      <c r="JH1939" t="str">
        <f t="shared" ca="1" si="369"/>
        <v/>
      </c>
      <c r="JI1939" t="str">
        <f t="shared" ca="1" si="370"/>
        <v/>
      </c>
    </row>
    <row r="1940" spans="264:269" x14ac:dyDescent="0.2">
      <c r="JD1940">
        <f t="shared" si="365"/>
        <v>0</v>
      </c>
      <c r="JE1940">
        <f t="shared" si="366"/>
        <v>0</v>
      </c>
      <c r="JF1940" t="str">
        <f t="shared" ca="1" si="367"/>
        <v/>
      </c>
      <c r="JG1940" t="str">
        <f t="shared" ca="1" si="368"/>
        <v/>
      </c>
      <c r="JH1940" t="str">
        <f t="shared" ca="1" si="369"/>
        <v/>
      </c>
      <c r="JI1940" t="str">
        <f t="shared" ca="1" si="370"/>
        <v/>
      </c>
    </row>
    <row r="1941" spans="264:269" x14ac:dyDescent="0.2">
      <c r="JD1941">
        <f t="shared" si="365"/>
        <v>0</v>
      </c>
      <c r="JE1941">
        <f t="shared" si="366"/>
        <v>0</v>
      </c>
      <c r="JF1941" t="str">
        <f t="shared" ca="1" si="367"/>
        <v/>
      </c>
      <c r="JG1941" t="str">
        <f t="shared" ca="1" si="368"/>
        <v/>
      </c>
      <c r="JH1941" t="str">
        <f t="shared" ca="1" si="369"/>
        <v/>
      </c>
      <c r="JI1941" t="str">
        <f t="shared" ca="1" si="370"/>
        <v/>
      </c>
    </row>
    <row r="1942" spans="264:269" x14ac:dyDescent="0.2">
      <c r="JD1942">
        <f t="shared" si="365"/>
        <v>0</v>
      </c>
      <c r="JE1942">
        <f t="shared" si="366"/>
        <v>0</v>
      </c>
      <c r="JF1942" t="str">
        <f t="shared" ca="1" si="367"/>
        <v/>
      </c>
      <c r="JG1942" t="str">
        <f t="shared" ca="1" si="368"/>
        <v/>
      </c>
      <c r="JH1942" t="str">
        <f t="shared" ca="1" si="369"/>
        <v/>
      </c>
      <c r="JI1942" t="str">
        <f t="shared" ca="1" si="370"/>
        <v/>
      </c>
    </row>
    <row r="1943" spans="264:269" x14ac:dyDescent="0.2">
      <c r="JD1943">
        <f t="shared" si="365"/>
        <v>0</v>
      </c>
      <c r="JE1943">
        <f t="shared" si="366"/>
        <v>0</v>
      </c>
      <c r="JF1943" t="str">
        <f t="shared" ca="1" si="367"/>
        <v/>
      </c>
      <c r="JG1943" t="str">
        <f t="shared" ca="1" si="368"/>
        <v/>
      </c>
      <c r="JH1943" t="str">
        <f t="shared" ca="1" si="369"/>
        <v/>
      </c>
      <c r="JI1943" t="str">
        <f t="shared" ca="1" si="370"/>
        <v/>
      </c>
    </row>
    <row r="1944" spans="264:269" x14ac:dyDescent="0.2">
      <c r="JD1944">
        <f t="shared" si="365"/>
        <v>0</v>
      </c>
      <c r="JE1944">
        <f t="shared" si="366"/>
        <v>0</v>
      </c>
      <c r="JF1944" t="str">
        <f t="shared" ca="1" si="367"/>
        <v/>
      </c>
      <c r="JG1944" t="str">
        <f t="shared" ca="1" si="368"/>
        <v/>
      </c>
      <c r="JH1944" t="str">
        <f t="shared" ca="1" si="369"/>
        <v/>
      </c>
      <c r="JI1944" t="str">
        <f t="shared" ca="1" si="370"/>
        <v/>
      </c>
    </row>
    <row r="1945" spans="264:269" x14ac:dyDescent="0.2">
      <c r="JD1945">
        <f t="shared" si="365"/>
        <v>0</v>
      </c>
      <c r="JE1945">
        <f t="shared" si="366"/>
        <v>0</v>
      </c>
      <c r="JF1945" t="str">
        <f t="shared" ca="1" si="367"/>
        <v/>
      </c>
      <c r="JG1945" t="str">
        <f t="shared" ca="1" si="368"/>
        <v/>
      </c>
      <c r="JH1945" t="str">
        <f t="shared" ca="1" si="369"/>
        <v/>
      </c>
      <c r="JI1945" t="str">
        <f t="shared" ca="1" si="370"/>
        <v/>
      </c>
    </row>
    <row r="1946" spans="264:269" x14ac:dyDescent="0.2">
      <c r="JD1946">
        <f t="shared" si="365"/>
        <v>0</v>
      </c>
      <c r="JE1946">
        <f t="shared" si="366"/>
        <v>0</v>
      </c>
      <c r="JF1946" t="str">
        <f t="shared" ca="1" si="367"/>
        <v/>
      </c>
      <c r="JG1946" t="str">
        <f t="shared" ca="1" si="368"/>
        <v/>
      </c>
      <c r="JH1946" t="str">
        <f t="shared" ca="1" si="369"/>
        <v/>
      </c>
      <c r="JI1946" t="str">
        <f t="shared" ca="1" si="370"/>
        <v/>
      </c>
    </row>
    <row r="1947" spans="264:269" x14ac:dyDescent="0.2">
      <c r="JD1947">
        <f t="shared" si="365"/>
        <v>0</v>
      </c>
      <c r="JE1947">
        <f t="shared" si="366"/>
        <v>0</v>
      </c>
      <c r="JF1947" t="str">
        <f t="shared" ca="1" si="367"/>
        <v/>
      </c>
      <c r="JG1947" t="str">
        <f t="shared" ca="1" si="368"/>
        <v/>
      </c>
      <c r="JH1947" t="str">
        <f t="shared" ca="1" si="369"/>
        <v/>
      </c>
      <c r="JI1947" t="str">
        <f t="shared" ca="1" si="370"/>
        <v/>
      </c>
    </row>
    <row r="1948" spans="264:269" x14ac:dyDescent="0.2">
      <c r="JD1948">
        <f t="shared" ref="JD1948:JD2011" si="371">IF(JD1947&lt;&gt;0,JD1947-1,0)</f>
        <v>0</v>
      </c>
      <c r="JE1948">
        <f t="shared" ref="JE1948:JE2011" si="372">IF(JD1948&lt;&gt;0,JE1947+1,0)</f>
        <v>0</v>
      </c>
      <c r="JF1948" t="str">
        <f t="shared" ref="JF1948:JF2011" ca="1" si="373">IF(ScenarioType&lt;&gt;"ALL",IF(ISERROR(IF(INDIRECT("SCENARIOMETA!B"&amp;JE1948)=ScenarioType,INDIRECT("SCENARIOMETA!A"&amp;JE1948)," ")),"",IF(INDIRECT("SCENARIOMETA!B"&amp;JE1948)=ScenarioType,INDIRECT("SCENARIOMETA!A"&amp;JE1948)," ")),IF(JD1948&lt;&gt;0,INDIRECT("SCENARIOMETA!A"&amp;JE1948),""))</f>
        <v/>
      </c>
      <c r="JG1948" t="str">
        <f t="shared" ref="JG1948:JG2011" ca="1" si="374">IF(ScenarioType&lt;&gt;"ALL",IF(ISERROR(IF(INDIRECT("SCENARIOMETA!B"&amp;JE1948)=ScenarioType,INDIRECT("SCENARIOMETA!B"&amp;JE1948)," ")),"",IF(INDIRECT("SCENARIOMETA!B"&amp;JE1948)=ScenarioType,INDIRECT("SCENARIOMETA!B"&amp;JE1948)," ")),IF(JD1948&lt;&gt;0,INDIRECT("SCENARIOMETA!B"&amp;JE1948),""))</f>
        <v/>
      </c>
      <c r="JH1948" t="str">
        <f t="shared" ref="JH1948:JH2011" ca="1" si="375">IF(ScenarioType&lt;&gt;"ALL",IF(ISERROR(IF(INDIRECT("SCENARIOMETA!B"&amp;JE1948)=ScenarioType,INDIRECT("SCENARIOMETA!H"&amp;JE1948)," ")),"",IF(INDIRECT("SCENARIOMETA!B"&amp;JE1948)=ScenarioType,INDIRECT("SCENARIOMETA!H"&amp;JE1948)," ")+14),IF(JD1948&lt;&gt;0,INDIRECT("SCENARIOMETA!H"&amp;JE1948)+14,""))</f>
        <v/>
      </c>
      <c r="JI1948" t="str">
        <f t="shared" ref="JI1948:JI2011" ca="1" si="376">IF(ScenarioType&lt;&gt;"ALL",IF(ISERROR(IF(INDIRECT("SCENARIOMETA!B"&amp;JE1948)=ScenarioType,INDIRECT("SCENARIOMETA!E"&amp;JE1948)," ")),"",IF(INDIRECT("SCENARIOMETA!B"&amp;JE1948)=ScenarioType,INDIRECT("SCENARIOMETA!E"&amp;JE1948)," ")+14),IF(JD1948&lt;&gt;0,INDIRECT("SCENARIOMETA!E"&amp;JE1948)+14,""))</f>
        <v/>
      </c>
    </row>
    <row r="1949" spans="264:269" x14ac:dyDescent="0.2">
      <c r="JD1949">
        <f t="shared" si="371"/>
        <v>0</v>
      </c>
      <c r="JE1949">
        <f t="shared" si="372"/>
        <v>0</v>
      </c>
      <c r="JF1949" t="str">
        <f t="shared" ca="1" si="373"/>
        <v/>
      </c>
      <c r="JG1949" t="str">
        <f t="shared" ca="1" si="374"/>
        <v/>
      </c>
      <c r="JH1949" t="str">
        <f t="shared" ca="1" si="375"/>
        <v/>
      </c>
      <c r="JI1949" t="str">
        <f t="shared" ca="1" si="376"/>
        <v/>
      </c>
    </row>
    <row r="1950" spans="264:269" x14ac:dyDescent="0.2">
      <c r="JD1950">
        <f t="shared" si="371"/>
        <v>0</v>
      </c>
      <c r="JE1950">
        <f t="shared" si="372"/>
        <v>0</v>
      </c>
      <c r="JF1950" t="str">
        <f t="shared" ca="1" si="373"/>
        <v/>
      </c>
      <c r="JG1950" t="str">
        <f t="shared" ca="1" si="374"/>
        <v/>
      </c>
      <c r="JH1950" t="str">
        <f t="shared" ca="1" si="375"/>
        <v/>
      </c>
      <c r="JI1950" t="str">
        <f t="shared" ca="1" si="376"/>
        <v/>
      </c>
    </row>
    <row r="1951" spans="264:269" x14ac:dyDescent="0.2">
      <c r="JD1951">
        <f t="shared" si="371"/>
        <v>0</v>
      </c>
      <c r="JE1951">
        <f t="shared" si="372"/>
        <v>0</v>
      </c>
      <c r="JF1951" t="str">
        <f t="shared" ca="1" si="373"/>
        <v/>
      </c>
      <c r="JG1951" t="str">
        <f t="shared" ca="1" si="374"/>
        <v/>
      </c>
      <c r="JH1951" t="str">
        <f t="shared" ca="1" si="375"/>
        <v/>
      </c>
      <c r="JI1951" t="str">
        <f t="shared" ca="1" si="376"/>
        <v/>
      </c>
    </row>
    <row r="1952" spans="264:269" x14ac:dyDescent="0.2">
      <c r="JD1952">
        <f t="shared" si="371"/>
        <v>0</v>
      </c>
      <c r="JE1952">
        <f t="shared" si="372"/>
        <v>0</v>
      </c>
      <c r="JF1952" t="str">
        <f t="shared" ca="1" si="373"/>
        <v/>
      </c>
      <c r="JG1952" t="str">
        <f t="shared" ca="1" si="374"/>
        <v/>
      </c>
      <c r="JH1952" t="str">
        <f t="shared" ca="1" si="375"/>
        <v/>
      </c>
      <c r="JI1952" t="str">
        <f t="shared" ca="1" si="376"/>
        <v/>
      </c>
    </row>
    <row r="1953" spans="264:269" x14ac:dyDescent="0.2">
      <c r="JD1953">
        <f t="shared" si="371"/>
        <v>0</v>
      </c>
      <c r="JE1953">
        <f t="shared" si="372"/>
        <v>0</v>
      </c>
      <c r="JF1953" t="str">
        <f t="shared" ca="1" si="373"/>
        <v/>
      </c>
      <c r="JG1953" t="str">
        <f t="shared" ca="1" si="374"/>
        <v/>
      </c>
      <c r="JH1953" t="str">
        <f t="shared" ca="1" si="375"/>
        <v/>
      </c>
      <c r="JI1953" t="str">
        <f t="shared" ca="1" si="376"/>
        <v/>
      </c>
    </row>
    <row r="1954" spans="264:269" x14ac:dyDescent="0.2">
      <c r="JD1954">
        <f t="shared" si="371"/>
        <v>0</v>
      </c>
      <c r="JE1954">
        <f t="shared" si="372"/>
        <v>0</v>
      </c>
      <c r="JF1954" t="str">
        <f t="shared" ca="1" si="373"/>
        <v/>
      </c>
      <c r="JG1954" t="str">
        <f t="shared" ca="1" si="374"/>
        <v/>
      </c>
      <c r="JH1954" t="str">
        <f t="shared" ca="1" si="375"/>
        <v/>
      </c>
      <c r="JI1954" t="str">
        <f t="shared" ca="1" si="376"/>
        <v/>
      </c>
    </row>
    <row r="1955" spans="264:269" x14ac:dyDescent="0.2">
      <c r="JD1955">
        <f t="shared" si="371"/>
        <v>0</v>
      </c>
      <c r="JE1955">
        <f t="shared" si="372"/>
        <v>0</v>
      </c>
      <c r="JF1955" t="str">
        <f t="shared" ca="1" si="373"/>
        <v/>
      </c>
      <c r="JG1955" t="str">
        <f t="shared" ca="1" si="374"/>
        <v/>
      </c>
      <c r="JH1955" t="str">
        <f t="shared" ca="1" si="375"/>
        <v/>
      </c>
      <c r="JI1955" t="str">
        <f t="shared" ca="1" si="376"/>
        <v/>
      </c>
    </row>
    <row r="1956" spans="264:269" x14ac:dyDescent="0.2">
      <c r="JD1956">
        <f t="shared" si="371"/>
        <v>0</v>
      </c>
      <c r="JE1956">
        <f t="shared" si="372"/>
        <v>0</v>
      </c>
      <c r="JF1956" t="str">
        <f t="shared" ca="1" si="373"/>
        <v/>
      </c>
      <c r="JG1956" t="str">
        <f t="shared" ca="1" si="374"/>
        <v/>
      </c>
      <c r="JH1956" t="str">
        <f t="shared" ca="1" si="375"/>
        <v/>
      </c>
      <c r="JI1956" t="str">
        <f t="shared" ca="1" si="376"/>
        <v/>
      </c>
    </row>
    <row r="1957" spans="264:269" x14ac:dyDescent="0.2">
      <c r="JD1957">
        <f t="shared" si="371"/>
        <v>0</v>
      </c>
      <c r="JE1957">
        <f t="shared" si="372"/>
        <v>0</v>
      </c>
      <c r="JF1957" t="str">
        <f t="shared" ca="1" si="373"/>
        <v/>
      </c>
      <c r="JG1957" t="str">
        <f t="shared" ca="1" si="374"/>
        <v/>
      </c>
      <c r="JH1957" t="str">
        <f t="shared" ca="1" si="375"/>
        <v/>
      </c>
      <c r="JI1957" t="str">
        <f t="shared" ca="1" si="376"/>
        <v/>
      </c>
    </row>
    <row r="1958" spans="264:269" x14ac:dyDescent="0.2">
      <c r="JD1958">
        <f t="shared" si="371"/>
        <v>0</v>
      </c>
      <c r="JE1958">
        <f t="shared" si="372"/>
        <v>0</v>
      </c>
      <c r="JF1958" t="str">
        <f t="shared" ca="1" si="373"/>
        <v/>
      </c>
      <c r="JG1958" t="str">
        <f t="shared" ca="1" si="374"/>
        <v/>
      </c>
      <c r="JH1958" t="str">
        <f t="shared" ca="1" si="375"/>
        <v/>
      </c>
      <c r="JI1958" t="str">
        <f t="shared" ca="1" si="376"/>
        <v/>
      </c>
    </row>
    <row r="1959" spans="264:269" x14ac:dyDescent="0.2">
      <c r="JD1959">
        <f t="shared" si="371"/>
        <v>0</v>
      </c>
      <c r="JE1959">
        <f t="shared" si="372"/>
        <v>0</v>
      </c>
      <c r="JF1959" t="str">
        <f t="shared" ca="1" si="373"/>
        <v/>
      </c>
      <c r="JG1959" t="str">
        <f t="shared" ca="1" si="374"/>
        <v/>
      </c>
      <c r="JH1959" t="str">
        <f t="shared" ca="1" si="375"/>
        <v/>
      </c>
      <c r="JI1959" t="str">
        <f t="shared" ca="1" si="376"/>
        <v/>
      </c>
    </row>
    <row r="1960" spans="264:269" x14ac:dyDescent="0.2">
      <c r="JD1960">
        <f t="shared" si="371"/>
        <v>0</v>
      </c>
      <c r="JE1960">
        <f t="shared" si="372"/>
        <v>0</v>
      </c>
      <c r="JF1960" t="str">
        <f t="shared" ca="1" si="373"/>
        <v/>
      </c>
      <c r="JG1960" t="str">
        <f t="shared" ca="1" si="374"/>
        <v/>
      </c>
      <c r="JH1960" t="str">
        <f t="shared" ca="1" si="375"/>
        <v/>
      </c>
      <c r="JI1960" t="str">
        <f t="shared" ca="1" si="376"/>
        <v/>
      </c>
    </row>
    <row r="1961" spans="264:269" x14ac:dyDescent="0.2">
      <c r="JD1961">
        <f t="shared" si="371"/>
        <v>0</v>
      </c>
      <c r="JE1961">
        <f t="shared" si="372"/>
        <v>0</v>
      </c>
      <c r="JF1961" t="str">
        <f t="shared" ca="1" si="373"/>
        <v/>
      </c>
      <c r="JG1961" t="str">
        <f t="shared" ca="1" si="374"/>
        <v/>
      </c>
      <c r="JH1961" t="str">
        <f t="shared" ca="1" si="375"/>
        <v/>
      </c>
      <c r="JI1961" t="str">
        <f t="shared" ca="1" si="376"/>
        <v/>
      </c>
    </row>
    <row r="1962" spans="264:269" x14ac:dyDescent="0.2">
      <c r="JD1962">
        <f t="shared" si="371"/>
        <v>0</v>
      </c>
      <c r="JE1962">
        <f t="shared" si="372"/>
        <v>0</v>
      </c>
      <c r="JF1962" t="str">
        <f t="shared" ca="1" si="373"/>
        <v/>
      </c>
      <c r="JG1962" t="str">
        <f t="shared" ca="1" si="374"/>
        <v/>
      </c>
      <c r="JH1962" t="str">
        <f t="shared" ca="1" si="375"/>
        <v/>
      </c>
      <c r="JI1962" t="str">
        <f t="shared" ca="1" si="376"/>
        <v/>
      </c>
    </row>
    <row r="1963" spans="264:269" x14ac:dyDescent="0.2">
      <c r="JD1963">
        <f t="shared" si="371"/>
        <v>0</v>
      </c>
      <c r="JE1963">
        <f t="shared" si="372"/>
        <v>0</v>
      </c>
      <c r="JF1963" t="str">
        <f t="shared" ca="1" si="373"/>
        <v/>
      </c>
      <c r="JG1963" t="str">
        <f t="shared" ca="1" si="374"/>
        <v/>
      </c>
      <c r="JH1963" t="str">
        <f t="shared" ca="1" si="375"/>
        <v/>
      </c>
      <c r="JI1963" t="str">
        <f t="shared" ca="1" si="376"/>
        <v/>
      </c>
    </row>
    <row r="1964" spans="264:269" x14ac:dyDescent="0.2">
      <c r="JD1964">
        <f t="shared" si="371"/>
        <v>0</v>
      </c>
      <c r="JE1964">
        <f t="shared" si="372"/>
        <v>0</v>
      </c>
      <c r="JF1964" t="str">
        <f t="shared" ca="1" si="373"/>
        <v/>
      </c>
      <c r="JG1964" t="str">
        <f t="shared" ca="1" si="374"/>
        <v/>
      </c>
      <c r="JH1964" t="str">
        <f t="shared" ca="1" si="375"/>
        <v/>
      </c>
      <c r="JI1964" t="str">
        <f t="shared" ca="1" si="376"/>
        <v/>
      </c>
    </row>
    <row r="1965" spans="264:269" x14ac:dyDescent="0.2">
      <c r="JD1965">
        <f t="shared" si="371"/>
        <v>0</v>
      </c>
      <c r="JE1965">
        <f t="shared" si="372"/>
        <v>0</v>
      </c>
      <c r="JF1965" t="str">
        <f t="shared" ca="1" si="373"/>
        <v/>
      </c>
      <c r="JG1965" t="str">
        <f t="shared" ca="1" si="374"/>
        <v/>
      </c>
      <c r="JH1965" t="str">
        <f t="shared" ca="1" si="375"/>
        <v/>
      </c>
      <c r="JI1965" t="str">
        <f t="shared" ca="1" si="376"/>
        <v/>
      </c>
    </row>
    <row r="1966" spans="264:269" x14ac:dyDescent="0.2">
      <c r="JD1966">
        <f t="shared" si="371"/>
        <v>0</v>
      </c>
      <c r="JE1966">
        <f t="shared" si="372"/>
        <v>0</v>
      </c>
      <c r="JF1966" t="str">
        <f t="shared" ca="1" si="373"/>
        <v/>
      </c>
      <c r="JG1966" t="str">
        <f t="shared" ca="1" si="374"/>
        <v/>
      </c>
      <c r="JH1966" t="str">
        <f t="shared" ca="1" si="375"/>
        <v/>
      </c>
      <c r="JI1966" t="str">
        <f t="shared" ca="1" si="376"/>
        <v/>
      </c>
    </row>
    <row r="1967" spans="264:269" x14ac:dyDescent="0.2">
      <c r="JD1967">
        <f t="shared" si="371"/>
        <v>0</v>
      </c>
      <c r="JE1967">
        <f t="shared" si="372"/>
        <v>0</v>
      </c>
      <c r="JF1967" t="str">
        <f t="shared" ca="1" si="373"/>
        <v/>
      </c>
      <c r="JG1967" t="str">
        <f t="shared" ca="1" si="374"/>
        <v/>
      </c>
      <c r="JH1967" t="str">
        <f t="shared" ca="1" si="375"/>
        <v/>
      </c>
      <c r="JI1967" t="str">
        <f t="shared" ca="1" si="376"/>
        <v/>
      </c>
    </row>
    <row r="1968" spans="264:269" x14ac:dyDescent="0.2">
      <c r="JD1968">
        <f t="shared" si="371"/>
        <v>0</v>
      </c>
      <c r="JE1968">
        <f t="shared" si="372"/>
        <v>0</v>
      </c>
      <c r="JF1968" t="str">
        <f t="shared" ca="1" si="373"/>
        <v/>
      </c>
      <c r="JG1968" t="str">
        <f t="shared" ca="1" si="374"/>
        <v/>
      </c>
      <c r="JH1968" t="str">
        <f t="shared" ca="1" si="375"/>
        <v/>
      </c>
      <c r="JI1968" t="str">
        <f t="shared" ca="1" si="376"/>
        <v/>
      </c>
    </row>
    <row r="1969" spans="264:269" x14ac:dyDescent="0.2">
      <c r="JD1969">
        <f t="shared" si="371"/>
        <v>0</v>
      </c>
      <c r="JE1969">
        <f t="shared" si="372"/>
        <v>0</v>
      </c>
      <c r="JF1969" t="str">
        <f t="shared" ca="1" si="373"/>
        <v/>
      </c>
      <c r="JG1969" t="str">
        <f t="shared" ca="1" si="374"/>
        <v/>
      </c>
      <c r="JH1969" t="str">
        <f t="shared" ca="1" si="375"/>
        <v/>
      </c>
      <c r="JI1969" t="str">
        <f t="shared" ca="1" si="376"/>
        <v/>
      </c>
    </row>
    <row r="1970" spans="264:269" x14ac:dyDescent="0.2">
      <c r="JD1970">
        <f t="shared" si="371"/>
        <v>0</v>
      </c>
      <c r="JE1970">
        <f t="shared" si="372"/>
        <v>0</v>
      </c>
      <c r="JF1970" t="str">
        <f t="shared" ca="1" si="373"/>
        <v/>
      </c>
      <c r="JG1970" t="str">
        <f t="shared" ca="1" si="374"/>
        <v/>
      </c>
      <c r="JH1970" t="str">
        <f t="shared" ca="1" si="375"/>
        <v/>
      </c>
      <c r="JI1970" t="str">
        <f t="shared" ca="1" si="376"/>
        <v/>
      </c>
    </row>
    <row r="1971" spans="264:269" x14ac:dyDescent="0.2">
      <c r="JD1971">
        <f t="shared" si="371"/>
        <v>0</v>
      </c>
      <c r="JE1971">
        <f t="shared" si="372"/>
        <v>0</v>
      </c>
      <c r="JF1971" t="str">
        <f t="shared" ca="1" si="373"/>
        <v/>
      </c>
      <c r="JG1971" t="str">
        <f t="shared" ca="1" si="374"/>
        <v/>
      </c>
      <c r="JH1971" t="str">
        <f t="shared" ca="1" si="375"/>
        <v/>
      </c>
      <c r="JI1971" t="str">
        <f t="shared" ca="1" si="376"/>
        <v/>
      </c>
    </row>
    <row r="1972" spans="264:269" x14ac:dyDescent="0.2">
      <c r="JD1972">
        <f t="shared" si="371"/>
        <v>0</v>
      </c>
      <c r="JE1972">
        <f t="shared" si="372"/>
        <v>0</v>
      </c>
      <c r="JF1972" t="str">
        <f t="shared" ca="1" si="373"/>
        <v/>
      </c>
      <c r="JG1972" t="str">
        <f t="shared" ca="1" si="374"/>
        <v/>
      </c>
      <c r="JH1972" t="str">
        <f t="shared" ca="1" si="375"/>
        <v/>
      </c>
      <c r="JI1972" t="str">
        <f t="shared" ca="1" si="376"/>
        <v/>
      </c>
    </row>
    <row r="1973" spans="264:269" x14ac:dyDescent="0.2">
      <c r="JD1973">
        <f t="shared" si="371"/>
        <v>0</v>
      </c>
      <c r="JE1973">
        <f t="shared" si="372"/>
        <v>0</v>
      </c>
      <c r="JF1973" t="str">
        <f t="shared" ca="1" si="373"/>
        <v/>
      </c>
      <c r="JG1973" t="str">
        <f t="shared" ca="1" si="374"/>
        <v/>
      </c>
      <c r="JH1973" t="str">
        <f t="shared" ca="1" si="375"/>
        <v/>
      </c>
      <c r="JI1973" t="str">
        <f t="shared" ca="1" si="376"/>
        <v/>
      </c>
    </row>
    <row r="1974" spans="264:269" x14ac:dyDescent="0.2">
      <c r="JD1974">
        <f t="shared" si="371"/>
        <v>0</v>
      </c>
      <c r="JE1974">
        <f t="shared" si="372"/>
        <v>0</v>
      </c>
      <c r="JF1974" t="str">
        <f t="shared" ca="1" si="373"/>
        <v/>
      </c>
      <c r="JG1974" t="str">
        <f t="shared" ca="1" si="374"/>
        <v/>
      </c>
      <c r="JH1974" t="str">
        <f t="shared" ca="1" si="375"/>
        <v/>
      </c>
      <c r="JI1974" t="str">
        <f t="shared" ca="1" si="376"/>
        <v/>
      </c>
    </row>
    <row r="1975" spans="264:269" x14ac:dyDescent="0.2">
      <c r="JD1975">
        <f t="shared" si="371"/>
        <v>0</v>
      </c>
      <c r="JE1975">
        <f t="shared" si="372"/>
        <v>0</v>
      </c>
      <c r="JF1975" t="str">
        <f t="shared" ca="1" si="373"/>
        <v/>
      </c>
      <c r="JG1975" t="str">
        <f t="shared" ca="1" si="374"/>
        <v/>
      </c>
      <c r="JH1975" t="str">
        <f t="shared" ca="1" si="375"/>
        <v/>
      </c>
      <c r="JI1975" t="str">
        <f t="shared" ca="1" si="376"/>
        <v/>
      </c>
    </row>
    <row r="1976" spans="264:269" x14ac:dyDescent="0.2">
      <c r="JD1976">
        <f t="shared" si="371"/>
        <v>0</v>
      </c>
      <c r="JE1976">
        <f t="shared" si="372"/>
        <v>0</v>
      </c>
      <c r="JF1976" t="str">
        <f t="shared" ca="1" si="373"/>
        <v/>
      </c>
      <c r="JG1976" t="str">
        <f t="shared" ca="1" si="374"/>
        <v/>
      </c>
      <c r="JH1976" t="str">
        <f t="shared" ca="1" si="375"/>
        <v/>
      </c>
      <c r="JI1976" t="str">
        <f t="shared" ca="1" si="376"/>
        <v/>
      </c>
    </row>
    <row r="1977" spans="264:269" x14ac:dyDescent="0.2">
      <c r="JD1977">
        <f t="shared" si="371"/>
        <v>0</v>
      </c>
      <c r="JE1977">
        <f t="shared" si="372"/>
        <v>0</v>
      </c>
      <c r="JF1977" t="str">
        <f t="shared" ca="1" si="373"/>
        <v/>
      </c>
      <c r="JG1977" t="str">
        <f t="shared" ca="1" si="374"/>
        <v/>
      </c>
      <c r="JH1977" t="str">
        <f t="shared" ca="1" si="375"/>
        <v/>
      </c>
      <c r="JI1977" t="str">
        <f t="shared" ca="1" si="376"/>
        <v/>
      </c>
    </row>
    <row r="1978" spans="264:269" x14ac:dyDescent="0.2">
      <c r="JD1978">
        <f t="shared" si="371"/>
        <v>0</v>
      </c>
      <c r="JE1978">
        <f t="shared" si="372"/>
        <v>0</v>
      </c>
      <c r="JF1978" t="str">
        <f t="shared" ca="1" si="373"/>
        <v/>
      </c>
      <c r="JG1978" t="str">
        <f t="shared" ca="1" si="374"/>
        <v/>
      </c>
      <c r="JH1978" t="str">
        <f t="shared" ca="1" si="375"/>
        <v/>
      </c>
      <c r="JI1978" t="str">
        <f t="shared" ca="1" si="376"/>
        <v/>
      </c>
    </row>
    <row r="1979" spans="264:269" x14ac:dyDescent="0.2">
      <c r="JD1979">
        <f t="shared" si="371"/>
        <v>0</v>
      </c>
      <c r="JE1979">
        <f t="shared" si="372"/>
        <v>0</v>
      </c>
      <c r="JF1979" t="str">
        <f t="shared" ca="1" si="373"/>
        <v/>
      </c>
      <c r="JG1979" t="str">
        <f t="shared" ca="1" si="374"/>
        <v/>
      </c>
      <c r="JH1979" t="str">
        <f t="shared" ca="1" si="375"/>
        <v/>
      </c>
      <c r="JI1979" t="str">
        <f t="shared" ca="1" si="376"/>
        <v/>
      </c>
    </row>
    <row r="1980" spans="264:269" x14ac:dyDescent="0.2">
      <c r="JD1980">
        <f t="shared" si="371"/>
        <v>0</v>
      </c>
      <c r="JE1980">
        <f t="shared" si="372"/>
        <v>0</v>
      </c>
      <c r="JF1980" t="str">
        <f t="shared" ca="1" si="373"/>
        <v/>
      </c>
      <c r="JG1980" t="str">
        <f t="shared" ca="1" si="374"/>
        <v/>
      </c>
      <c r="JH1980" t="str">
        <f t="shared" ca="1" si="375"/>
        <v/>
      </c>
      <c r="JI1980" t="str">
        <f t="shared" ca="1" si="376"/>
        <v/>
      </c>
    </row>
    <row r="1981" spans="264:269" x14ac:dyDescent="0.2">
      <c r="JD1981">
        <f t="shared" si="371"/>
        <v>0</v>
      </c>
      <c r="JE1981">
        <f t="shared" si="372"/>
        <v>0</v>
      </c>
      <c r="JF1981" t="str">
        <f t="shared" ca="1" si="373"/>
        <v/>
      </c>
      <c r="JG1981" t="str">
        <f t="shared" ca="1" si="374"/>
        <v/>
      </c>
      <c r="JH1981" t="str">
        <f t="shared" ca="1" si="375"/>
        <v/>
      </c>
      <c r="JI1981" t="str">
        <f t="shared" ca="1" si="376"/>
        <v/>
      </c>
    </row>
    <row r="1982" spans="264:269" x14ac:dyDescent="0.2">
      <c r="JD1982">
        <f t="shared" si="371"/>
        <v>0</v>
      </c>
      <c r="JE1982">
        <f t="shared" si="372"/>
        <v>0</v>
      </c>
      <c r="JF1982" t="str">
        <f t="shared" ca="1" si="373"/>
        <v/>
      </c>
      <c r="JG1982" t="str">
        <f t="shared" ca="1" si="374"/>
        <v/>
      </c>
      <c r="JH1982" t="str">
        <f t="shared" ca="1" si="375"/>
        <v/>
      </c>
      <c r="JI1982" t="str">
        <f t="shared" ca="1" si="376"/>
        <v/>
      </c>
    </row>
    <row r="1983" spans="264:269" x14ac:dyDescent="0.2">
      <c r="JD1983">
        <f t="shared" si="371"/>
        <v>0</v>
      </c>
      <c r="JE1983">
        <f t="shared" si="372"/>
        <v>0</v>
      </c>
      <c r="JF1983" t="str">
        <f t="shared" ca="1" si="373"/>
        <v/>
      </c>
      <c r="JG1983" t="str">
        <f t="shared" ca="1" si="374"/>
        <v/>
      </c>
      <c r="JH1983" t="str">
        <f t="shared" ca="1" si="375"/>
        <v/>
      </c>
      <c r="JI1983" t="str">
        <f t="shared" ca="1" si="376"/>
        <v/>
      </c>
    </row>
    <row r="1984" spans="264:269" x14ac:dyDescent="0.2">
      <c r="JD1984">
        <f t="shared" si="371"/>
        <v>0</v>
      </c>
      <c r="JE1984">
        <f t="shared" si="372"/>
        <v>0</v>
      </c>
      <c r="JF1984" t="str">
        <f t="shared" ca="1" si="373"/>
        <v/>
      </c>
      <c r="JG1984" t="str">
        <f t="shared" ca="1" si="374"/>
        <v/>
      </c>
      <c r="JH1984" t="str">
        <f t="shared" ca="1" si="375"/>
        <v/>
      </c>
      <c r="JI1984" t="str">
        <f t="shared" ca="1" si="376"/>
        <v/>
      </c>
    </row>
    <row r="1985" spans="264:269" x14ac:dyDescent="0.2">
      <c r="JD1985">
        <f t="shared" si="371"/>
        <v>0</v>
      </c>
      <c r="JE1985">
        <f t="shared" si="372"/>
        <v>0</v>
      </c>
      <c r="JF1985" t="str">
        <f t="shared" ca="1" si="373"/>
        <v/>
      </c>
      <c r="JG1985" t="str">
        <f t="shared" ca="1" si="374"/>
        <v/>
      </c>
      <c r="JH1985" t="str">
        <f t="shared" ca="1" si="375"/>
        <v/>
      </c>
      <c r="JI1985" t="str">
        <f t="shared" ca="1" si="376"/>
        <v/>
      </c>
    </row>
    <row r="1986" spans="264:269" x14ac:dyDescent="0.2">
      <c r="JD1986">
        <f t="shared" si="371"/>
        <v>0</v>
      </c>
      <c r="JE1986">
        <f t="shared" si="372"/>
        <v>0</v>
      </c>
      <c r="JF1986" t="str">
        <f t="shared" ca="1" si="373"/>
        <v/>
      </c>
      <c r="JG1986" t="str">
        <f t="shared" ca="1" si="374"/>
        <v/>
      </c>
      <c r="JH1986" t="str">
        <f t="shared" ca="1" si="375"/>
        <v/>
      </c>
      <c r="JI1986" t="str">
        <f t="shared" ca="1" si="376"/>
        <v/>
      </c>
    </row>
    <row r="1987" spans="264:269" x14ac:dyDescent="0.2">
      <c r="JD1987">
        <f t="shared" si="371"/>
        <v>0</v>
      </c>
      <c r="JE1987">
        <f t="shared" si="372"/>
        <v>0</v>
      </c>
      <c r="JF1987" t="str">
        <f t="shared" ca="1" si="373"/>
        <v/>
      </c>
      <c r="JG1987" t="str">
        <f t="shared" ca="1" si="374"/>
        <v/>
      </c>
      <c r="JH1987" t="str">
        <f t="shared" ca="1" si="375"/>
        <v/>
      </c>
      <c r="JI1987" t="str">
        <f t="shared" ca="1" si="376"/>
        <v/>
      </c>
    </row>
    <row r="1988" spans="264:269" x14ac:dyDescent="0.2">
      <c r="JD1988">
        <f t="shared" si="371"/>
        <v>0</v>
      </c>
      <c r="JE1988">
        <f t="shared" si="372"/>
        <v>0</v>
      </c>
      <c r="JF1988" t="str">
        <f t="shared" ca="1" si="373"/>
        <v/>
      </c>
      <c r="JG1988" t="str">
        <f t="shared" ca="1" si="374"/>
        <v/>
      </c>
      <c r="JH1988" t="str">
        <f t="shared" ca="1" si="375"/>
        <v/>
      </c>
      <c r="JI1988" t="str">
        <f t="shared" ca="1" si="376"/>
        <v/>
      </c>
    </row>
    <row r="1989" spans="264:269" x14ac:dyDescent="0.2">
      <c r="JD1989">
        <f t="shared" si="371"/>
        <v>0</v>
      </c>
      <c r="JE1989">
        <f t="shared" si="372"/>
        <v>0</v>
      </c>
      <c r="JF1989" t="str">
        <f t="shared" ca="1" si="373"/>
        <v/>
      </c>
      <c r="JG1989" t="str">
        <f t="shared" ca="1" si="374"/>
        <v/>
      </c>
      <c r="JH1989" t="str">
        <f t="shared" ca="1" si="375"/>
        <v/>
      </c>
      <c r="JI1989" t="str">
        <f t="shared" ca="1" si="376"/>
        <v/>
      </c>
    </row>
    <row r="1990" spans="264:269" x14ac:dyDescent="0.2">
      <c r="JD1990">
        <f t="shared" si="371"/>
        <v>0</v>
      </c>
      <c r="JE1990">
        <f t="shared" si="372"/>
        <v>0</v>
      </c>
      <c r="JF1990" t="str">
        <f t="shared" ca="1" si="373"/>
        <v/>
      </c>
      <c r="JG1990" t="str">
        <f t="shared" ca="1" si="374"/>
        <v/>
      </c>
      <c r="JH1990" t="str">
        <f t="shared" ca="1" si="375"/>
        <v/>
      </c>
      <c r="JI1990" t="str">
        <f t="shared" ca="1" si="376"/>
        <v/>
      </c>
    </row>
    <row r="1991" spans="264:269" x14ac:dyDescent="0.2">
      <c r="JD1991">
        <f t="shared" si="371"/>
        <v>0</v>
      </c>
      <c r="JE1991">
        <f t="shared" si="372"/>
        <v>0</v>
      </c>
      <c r="JF1991" t="str">
        <f t="shared" ca="1" si="373"/>
        <v/>
      </c>
      <c r="JG1991" t="str">
        <f t="shared" ca="1" si="374"/>
        <v/>
      </c>
      <c r="JH1991" t="str">
        <f t="shared" ca="1" si="375"/>
        <v/>
      </c>
      <c r="JI1991" t="str">
        <f t="shared" ca="1" si="376"/>
        <v/>
      </c>
    </row>
    <row r="1992" spans="264:269" x14ac:dyDescent="0.2">
      <c r="JD1992">
        <f t="shared" si="371"/>
        <v>0</v>
      </c>
      <c r="JE1992">
        <f t="shared" si="372"/>
        <v>0</v>
      </c>
      <c r="JF1992" t="str">
        <f t="shared" ca="1" si="373"/>
        <v/>
      </c>
      <c r="JG1992" t="str">
        <f t="shared" ca="1" si="374"/>
        <v/>
      </c>
      <c r="JH1992" t="str">
        <f t="shared" ca="1" si="375"/>
        <v/>
      </c>
      <c r="JI1992" t="str">
        <f t="shared" ca="1" si="376"/>
        <v/>
      </c>
    </row>
    <row r="1993" spans="264:269" x14ac:dyDescent="0.2">
      <c r="JD1993">
        <f t="shared" si="371"/>
        <v>0</v>
      </c>
      <c r="JE1993">
        <f t="shared" si="372"/>
        <v>0</v>
      </c>
      <c r="JF1993" t="str">
        <f t="shared" ca="1" si="373"/>
        <v/>
      </c>
      <c r="JG1993" t="str">
        <f t="shared" ca="1" si="374"/>
        <v/>
      </c>
      <c r="JH1993" t="str">
        <f t="shared" ca="1" si="375"/>
        <v/>
      </c>
      <c r="JI1993" t="str">
        <f t="shared" ca="1" si="376"/>
        <v/>
      </c>
    </row>
    <row r="1994" spans="264:269" x14ac:dyDescent="0.2">
      <c r="JD1994">
        <f t="shared" si="371"/>
        <v>0</v>
      </c>
      <c r="JE1994">
        <f t="shared" si="372"/>
        <v>0</v>
      </c>
      <c r="JF1994" t="str">
        <f t="shared" ca="1" si="373"/>
        <v/>
      </c>
      <c r="JG1994" t="str">
        <f t="shared" ca="1" si="374"/>
        <v/>
      </c>
      <c r="JH1994" t="str">
        <f t="shared" ca="1" si="375"/>
        <v/>
      </c>
      <c r="JI1994" t="str">
        <f t="shared" ca="1" si="376"/>
        <v/>
      </c>
    </row>
    <row r="1995" spans="264:269" x14ac:dyDescent="0.2">
      <c r="JD1995">
        <f t="shared" si="371"/>
        <v>0</v>
      </c>
      <c r="JE1995">
        <f t="shared" si="372"/>
        <v>0</v>
      </c>
      <c r="JF1995" t="str">
        <f t="shared" ca="1" si="373"/>
        <v/>
      </c>
      <c r="JG1995" t="str">
        <f t="shared" ca="1" si="374"/>
        <v/>
      </c>
      <c r="JH1995" t="str">
        <f t="shared" ca="1" si="375"/>
        <v/>
      </c>
      <c r="JI1995" t="str">
        <f t="shared" ca="1" si="376"/>
        <v/>
      </c>
    </row>
    <row r="1996" spans="264:269" x14ac:dyDescent="0.2">
      <c r="JD1996">
        <f t="shared" si="371"/>
        <v>0</v>
      </c>
      <c r="JE1996">
        <f t="shared" si="372"/>
        <v>0</v>
      </c>
      <c r="JF1996" t="str">
        <f t="shared" ca="1" si="373"/>
        <v/>
      </c>
      <c r="JG1996" t="str">
        <f t="shared" ca="1" si="374"/>
        <v/>
      </c>
      <c r="JH1996" t="str">
        <f t="shared" ca="1" si="375"/>
        <v/>
      </c>
      <c r="JI1996" t="str">
        <f t="shared" ca="1" si="376"/>
        <v/>
      </c>
    </row>
    <row r="1997" spans="264:269" x14ac:dyDescent="0.2">
      <c r="JD1997">
        <f t="shared" si="371"/>
        <v>0</v>
      </c>
      <c r="JE1997">
        <f t="shared" si="372"/>
        <v>0</v>
      </c>
      <c r="JF1997" t="str">
        <f t="shared" ca="1" si="373"/>
        <v/>
      </c>
      <c r="JG1997" t="str">
        <f t="shared" ca="1" si="374"/>
        <v/>
      </c>
      <c r="JH1997" t="str">
        <f t="shared" ca="1" si="375"/>
        <v/>
      </c>
      <c r="JI1997" t="str">
        <f t="shared" ca="1" si="376"/>
        <v/>
      </c>
    </row>
    <row r="1998" spans="264:269" x14ac:dyDescent="0.2">
      <c r="JD1998">
        <f t="shared" si="371"/>
        <v>0</v>
      </c>
      <c r="JE1998">
        <f t="shared" si="372"/>
        <v>0</v>
      </c>
      <c r="JF1998" t="str">
        <f t="shared" ca="1" si="373"/>
        <v/>
      </c>
      <c r="JG1998" t="str">
        <f t="shared" ca="1" si="374"/>
        <v/>
      </c>
      <c r="JH1998" t="str">
        <f t="shared" ca="1" si="375"/>
        <v/>
      </c>
      <c r="JI1998" t="str">
        <f t="shared" ca="1" si="376"/>
        <v/>
      </c>
    </row>
    <row r="1999" spans="264:269" x14ac:dyDescent="0.2">
      <c r="JD1999">
        <f t="shared" si="371"/>
        <v>0</v>
      </c>
      <c r="JE1999">
        <f t="shared" si="372"/>
        <v>0</v>
      </c>
      <c r="JF1999" t="str">
        <f t="shared" ca="1" si="373"/>
        <v/>
      </c>
      <c r="JG1999" t="str">
        <f t="shared" ca="1" si="374"/>
        <v/>
      </c>
      <c r="JH1999" t="str">
        <f t="shared" ca="1" si="375"/>
        <v/>
      </c>
      <c r="JI1999" t="str">
        <f t="shared" ca="1" si="376"/>
        <v/>
      </c>
    </row>
    <row r="2000" spans="264:269" x14ac:dyDescent="0.2">
      <c r="JD2000">
        <f t="shared" si="371"/>
        <v>0</v>
      </c>
      <c r="JE2000">
        <f t="shared" si="372"/>
        <v>0</v>
      </c>
      <c r="JF2000" t="str">
        <f t="shared" ca="1" si="373"/>
        <v/>
      </c>
      <c r="JG2000" t="str">
        <f t="shared" ca="1" si="374"/>
        <v/>
      </c>
      <c r="JH2000" t="str">
        <f t="shared" ca="1" si="375"/>
        <v/>
      </c>
      <c r="JI2000" t="str">
        <f t="shared" ca="1" si="376"/>
        <v/>
      </c>
    </row>
    <row r="2001" spans="264:269" x14ac:dyDescent="0.2">
      <c r="JD2001">
        <f t="shared" si="371"/>
        <v>0</v>
      </c>
      <c r="JE2001">
        <f t="shared" si="372"/>
        <v>0</v>
      </c>
      <c r="JF2001" t="str">
        <f t="shared" ca="1" si="373"/>
        <v/>
      </c>
      <c r="JG2001" t="str">
        <f t="shared" ca="1" si="374"/>
        <v/>
      </c>
      <c r="JH2001" t="str">
        <f t="shared" ca="1" si="375"/>
        <v/>
      </c>
      <c r="JI2001" t="str">
        <f t="shared" ca="1" si="376"/>
        <v/>
      </c>
    </row>
    <row r="2002" spans="264:269" x14ac:dyDescent="0.2">
      <c r="JD2002">
        <f t="shared" si="371"/>
        <v>0</v>
      </c>
      <c r="JE2002">
        <f t="shared" si="372"/>
        <v>0</v>
      </c>
      <c r="JF2002" t="str">
        <f t="shared" ca="1" si="373"/>
        <v/>
      </c>
      <c r="JG2002" t="str">
        <f t="shared" ca="1" si="374"/>
        <v/>
      </c>
      <c r="JH2002" t="str">
        <f t="shared" ca="1" si="375"/>
        <v/>
      </c>
      <c r="JI2002" t="str">
        <f t="shared" ca="1" si="376"/>
        <v/>
      </c>
    </row>
    <row r="2003" spans="264:269" x14ac:dyDescent="0.2">
      <c r="JD2003">
        <f t="shared" si="371"/>
        <v>0</v>
      </c>
      <c r="JE2003">
        <f t="shared" si="372"/>
        <v>0</v>
      </c>
      <c r="JF2003" t="str">
        <f t="shared" ca="1" si="373"/>
        <v/>
      </c>
      <c r="JG2003" t="str">
        <f t="shared" ca="1" si="374"/>
        <v/>
      </c>
      <c r="JH2003" t="str">
        <f t="shared" ca="1" si="375"/>
        <v/>
      </c>
      <c r="JI2003" t="str">
        <f t="shared" ca="1" si="376"/>
        <v/>
      </c>
    </row>
    <row r="2004" spans="264:269" x14ac:dyDescent="0.2">
      <c r="JD2004">
        <f t="shared" si="371"/>
        <v>0</v>
      </c>
      <c r="JE2004">
        <f t="shared" si="372"/>
        <v>0</v>
      </c>
      <c r="JF2004" t="str">
        <f t="shared" ca="1" si="373"/>
        <v/>
      </c>
      <c r="JG2004" t="str">
        <f t="shared" ca="1" si="374"/>
        <v/>
      </c>
      <c r="JH2004" t="str">
        <f t="shared" ca="1" si="375"/>
        <v/>
      </c>
      <c r="JI2004" t="str">
        <f t="shared" ca="1" si="376"/>
        <v/>
      </c>
    </row>
    <row r="2005" spans="264:269" x14ac:dyDescent="0.2">
      <c r="JD2005">
        <f t="shared" si="371"/>
        <v>0</v>
      </c>
      <c r="JE2005">
        <f t="shared" si="372"/>
        <v>0</v>
      </c>
      <c r="JF2005" t="str">
        <f t="shared" ca="1" si="373"/>
        <v/>
      </c>
      <c r="JG2005" t="str">
        <f t="shared" ca="1" si="374"/>
        <v/>
      </c>
      <c r="JH2005" t="str">
        <f t="shared" ca="1" si="375"/>
        <v/>
      </c>
      <c r="JI2005" t="str">
        <f t="shared" ca="1" si="376"/>
        <v/>
      </c>
    </row>
    <row r="2006" spans="264:269" x14ac:dyDescent="0.2">
      <c r="JD2006">
        <f t="shared" si="371"/>
        <v>0</v>
      </c>
      <c r="JE2006">
        <f t="shared" si="372"/>
        <v>0</v>
      </c>
      <c r="JF2006" t="str">
        <f t="shared" ca="1" si="373"/>
        <v/>
      </c>
      <c r="JG2006" t="str">
        <f t="shared" ca="1" si="374"/>
        <v/>
      </c>
      <c r="JH2006" t="str">
        <f t="shared" ca="1" si="375"/>
        <v/>
      </c>
      <c r="JI2006" t="str">
        <f t="shared" ca="1" si="376"/>
        <v/>
      </c>
    </row>
    <row r="2007" spans="264:269" x14ac:dyDescent="0.2">
      <c r="JD2007">
        <f t="shared" si="371"/>
        <v>0</v>
      </c>
      <c r="JE2007">
        <f t="shared" si="372"/>
        <v>0</v>
      </c>
      <c r="JF2007" t="str">
        <f t="shared" ca="1" si="373"/>
        <v/>
      </c>
      <c r="JG2007" t="str">
        <f t="shared" ca="1" si="374"/>
        <v/>
      </c>
      <c r="JH2007" t="str">
        <f t="shared" ca="1" si="375"/>
        <v/>
      </c>
      <c r="JI2007" t="str">
        <f t="shared" ca="1" si="376"/>
        <v/>
      </c>
    </row>
    <row r="2008" spans="264:269" x14ac:dyDescent="0.2">
      <c r="JD2008">
        <f t="shared" si="371"/>
        <v>0</v>
      </c>
      <c r="JE2008">
        <f t="shared" si="372"/>
        <v>0</v>
      </c>
      <c r="JF2008" t="str">
        <f t="shared" ca="1" si="373"/>
        <v/>
      </c>
      <c r="JG2008" t="str">
        <f t="shared" ca="1" si="374"/>
        <v/>
      </c>
      <c r="JH2008" t="str">
        <f t="shared" ca="1" si="375"/>
        <v/>
      </c>
      <c r="JI2008" t="str">
        <f t="shared" ca="1" si="376"/>
        <v/>
      </c>
    </row>
    <row r="2009" spans="264:269" x14ac:dyDescent="0.2">
      <c r="JD2009">
        <f t="shared" si="371"/>
        <v>0</v>
      </c>
      <c r="JE2009">
        <f t="shared" si="372"/>
        <v>0</v>
      </c>
      <c r="JF2009" t="str">
        <f t="shared" ca="1" si="373"/>
        <v/>
      </c>
      <c r="JG2009" t="str">
        <f t="shared" ca="1" si="374"/>
        <v/>
      </c>
      <c r="JH2009" t="str">
        <f t="shared" ca="1" si="375"/>
        <v/>
      </c>
      <c r="JI2009" t="str">
        <f t="shared" ca="1" si="376"/>
        <v/>
      </c>
    </row>
    <row r="2010" spans="264:269" x14ac:dyDescent="0.2">
      <c r="JD2010">
        <f t="shared" si="371"/>
        <v>0</v>
      </c>
      <c r="JE2010">
        <f t="shared" si="372"/>
        <v>0</v>
      </c>
      <c r="JF2010" t="str">
        <f t="shared" ca="1" si="373"/>
        <v/>
      </c>
      <c r="JG2010" t="str">
        <f t="shared" ca="1" si="374"/>
        <v/>
      </c>
      <c r="JH2010" t="str">
        <f t="shared" ca="1" si="375"/>
        <v/>
      </c>
      <c r="JI2010" t="str">
        <f t="shared" ca="1" si="376"/>
        <v/>
      </c>
    </row>
    <row r="2011" spans="264:269" x14ac:dyDescent="0.2">
      <c r="JD2011">
        <f t="shared" si="371"/>
        <v>0</v>
      </c>
      <c r="JE2011">
        <f t="shared" si="372"/>
        <v>0</v>
      </c>
      <c r="JF2011" t="str">
        <f t="shared" ca="1" si="373"/>
        <v/>
      </c>
      <c r="JG2011" t="str">
        <f t="shared" ca="1" si="374"/>
        <v/>
      </c>
      <c r="JH2011" t="str">
        <f t="shared" ca="1" si="375"/>
        <v/>
      </c>
      <c r="JI2011" t="str">
        <f t="shared" ca="1" si="376"/>
        <v/>
      </c>
    </row>
    <row r="2012" spans="264:269" x14ac:dyDescent="0.2">
      <c r="JD2012">
        <f t="shared" ref="JD2012:JD2075" si="377">IF(JD2011&lt;&gt;0,JD2011-1,0)</f>
        <v>0</v>
      </c>
      <c r="JE2012">
        <f t="shared" ref="JE2012:JE2075" si="378">IF(JD2012&lt;&gt;0,JE2011+1,0)</f>
        <v>0</v>
      </c>
      <c r="JF2012" t="str">
        <f t="shared" ref="JF2012:JF2075" ca="1" si="379">IF(ScenarioType&lt;&gt;"ALL",IF(ISERROR(IF(INDIRECT("SCENARIOMETA!B"&amp;JE2012)=ScenarioType,INDIRECT("SCENARIOMETA!A"&amp;JE2012)," ")),"",IF(INDIRECT("SCENARIOMETA!B"&amp;JE2012)=ScenarioType,INDIRECT("SCENARIOMETA!A"&amp;JE2012)," ")),IF(JD2012&lt;&gt;0,INDIRECT("SCENARIOMETA!A"&amp;JE2012),""))</f>
        <v/>
      </c>
      <c r="JG2012" t="str">
        <f t="shared" ref="JG2012:JG2075" ca="1" si="380">IF(ScenarioType&lt;&gt;"ALL",IF(ISERROR(IF(INDIRECT("SCENARIOMETA!B"&amp;JE2012)=ScenarioType,INDIRECT("SCENARIOMETA!B"&amp;JE2012)," ")),"",IF(INDIRECT("SCENARIOMETA!B"&amp;JE2012)=ScenarioType,INDIRECT("SCENARIOMETA!B"&amp;JE2012)," ")),IF(JD2012&lt;&gt;0,INDIRECT("SCENARIOMETA!B"&amp;JE2012),""))</f>
        <v/>
      </c>
      <c r="JH2012" t="str">
        <f t="shared" ref="JH2012:JH2075" ca="1" si="381">IF(ScenarioType&lt;&gt;"ALL",IF(ISERROR(IF(INDIRECT("SCENARIOMETA!B"&amp;JE2012)=ScenarioType,INDIRECT("SCENARIOMETA!H"&amp;JE2012)," ")),"",IF(INDIRECT("SCENARIOMETA!B"&amp;JE2012)=ScenarioType,INDIRECT("SCENARIOMETA!H"&amp;JE2012)," ")+14),IF(JD2012&lt;&gt;0,INDIRECT("SCENARIOMETA!H"&amp;JE2012)+14,""))</f>
        <v/>
      </c>
      <c r="JI2012" t="str">
        <f t="shared" ref="JI2012:JI2075" ca="1" si="382">IF(ScenarioType&lt;&gt;"ALL",IF(ISERROR(IF(INDIRECT("SCENARIOMETA!B"&amp;JE2012)=ScenarioType,INDIRECT("SCENARIOMETA!E"&amp;JE2012)," ")),"",IF(INDIRECT("SCENARIOMETA!B"&amp;JE2012)=ScenarioType,INDIRECT("SCENARIOMETA!E"&amp;JE2012)," ")+14),IF(JD2012&lt;&gt;0,INDIRECT("SCENARIOMETA!E"&amp;JE2012)+14,""))</f>
        <v/>
      </c>
    </row>
    <row r="2013" spans="264:269" x14ac:dyDescent="0.2">
      <c r="JD2013">
        <f t="shared" si="377"/>
        <v>0</v>
      </c>
      <c r="JE2013">
        <f t="shared" si="378"/>
        <v>0</v>
      </c>
      <c r="JF2013" t="str">
        <f t="shared" ca="1" si="379"/>
        <v/>
      </c>
      <c r="JG2013" t="str">
        <f t="shared" ca="1" si="380"/>
        <v/>
      </c>
      <c r="JH2013" t="str">
        <f t="shared" ca="1" si="381"/>
        <v/>
      </c>
      <c r="JI2013" t="str">
        <f t="shared" ca="1" si="382"/>
        <v/>
      </c>
    </row>
    <row r="2014" spans="264:269" x14ac:dyDescent="0.2">
      <c r="JD2014">
        <f t="shared" si="377"/>
        <v>0</v>
      </c>
      <c r="JE2014">
        <f t="shared" si="378"/>
        <v>0</v>
      </c>
      <c r="JF2014" t="str">
        <f t="shared" ca="1" si="379"/>
        <v/>
      </c>
      <c r="JG2014" t="str">
        <f t="shared" ca="1" si="380"/>
        <v/>
      </c>
      <c r="JH2014" t="str">
        <f t="shared" ca="1" si="381"/>
        <v/>
      </c>
      <c r="JI2014" t="str">
        <f t="shared" ca="1" si="382"/>
        <v/>
      </c>
    </row>
    <row r="2015" spans="264:269" x14ac:dyDescent="0.2">
      <c r="JD2015">
        <f t="shared" si="377"/>
        <v>0</v>
      </c>
      <c r="JE2015">
        <f t="shared" si="378"/>
        <v>0</v>
      </c>
      <c r="JF2015" t="str">
        <f t="shared" ca="1" si="379"/>
        <v/>
      </c>
      <c r="JG2015" t="str">
        <f t="shared" ca="1" si="380"/>
        <v/>
      </c>
      <c r="JH2015" t="str">
        <f t="shared" ca="1" si="381"/>
        <v/>
      </c>
      <c r="JI2015" t="str">
        <f t="shared" ca="1" si="382"/>
        <v/>
      </c>
    </row>
    <row r="2016" spans="264:269" x14ac:dyDescent="0.2">
      <c r="JD2016">
        <f t="shared" si="377"/>
        <v>0</v>
      </c>
      <c r="JE2016">
        <f t="shared" si="378"/>
        <v>0</v>
      </c>
      <c r="JF2016" t="str">
        <f t="shared" ca="1" si="379"/>
        <v/>
      </c>
      <c r="JG2016" t="str">
        <f t="shared" ca="1" si="380"/>
        <v/>
      </c>
      <c r="JH2016" t="str">
        <f t="shared" ca="1" si="381"/>
        <v/>
      </c>
      <c r="JI2016" t="str">
        <f t="shared" ca="1" si="382"/>
        <v/>
      </c>
    </row>
    <row r="2017" spans="264:269" x14ac:dyDescent="0.2">
      <c r="JD2017">
        <f t="shared" si="377"/>
        <v>0</v>
      </c>
      <c r="JE2017">
        <f t="shared" si="378"/>
        <v>0</v>
      </c>
      <c r="JF2017" t="str">
        <f t="shared" ca="1" si="379"/>
        <v/>
      </c>
      <c r="JG2017" t="str">
        <f t="shared" ca="1" si="380"/>
        <v/>
      </c>
      <c r="JH2017" t="str">
        <f t="shared" ca="1" si="381"/>
        <v/>
      </c>
      <c r="JI2017" t="str">
        <f t="shared" ca="1" si="382"/>
        <v/>
      </c>
    </row>
    <row r="2018" spans="264:269" x14ac:dyDescent="0.2">
      <c r="JD2018">
        <f t="shared" si="377"/>
        <v>0</v>
      </c>
      <c r="JE2018">
        <f t="shared" si="378"/>
        <v>0</v>
      </c>
      <c r="JF2018" t="str">
        <f t="shared" ca="1" si="379"/>
        <v/>
      </c>
      <c r="JG2018" t="str">
        <f t="shared" ca="1" si="380"/>
        <v/>
      </c>
      <c r="JH2018" t="str">
        <f t="shared" ca="1" si="381"/>
        <v/>
      </c>
      <c r="JI2018" t="str">
        <f t="shared" ca="1" si="382"/>
        <v/>
      </c>
    </row>
    <row r="2019" spans="264:269" x14ac:dyDescent="0.2">
      <c r="JD2019">
        <f t="shared" si="377"/>
        <v>0</v>
      </c>
      <c r="JE2019">
        <f t="shared" si="378"/>
        <v>0</v>
      </c>
      <c r="JF2019" t="str">
        <f t="shared" ca="1" si="379"/>
        <v/>
      </c>
      <c r="JG2019" t="str">
        <f t="shared" ca="1" si="380"/>
        <v/>
      </c>
      <c r="JH2019" t="str">
        <f t="shared" ca="1" si="381"/>
        <v/>
      </c>
      <c r="JI2019" t="str">
        <f t="shared" ca="1" si="382"/>
        <v/>
      </c>
    </row>
    <row r="2020" spans="264:269" x14ac:dyDescent="0.2">
      <c r="JD2020">
        <f t="shared" si="377"/>
        <v>0</v>
      </c>
      <c r="JE2020">
        <f t="shared" si="378"/>
        <v>0</v>
      </c>
      <c r="JF2020" t="str">
        <f t="shared" ca="1" si="379"/>
        <v/>
      </c>
      <c r="JG2020" t="str">
        <f t="shared" ca="1" si="380"/>
        <v/>
      </c>
      <c r="JH2020" t="str">
        <f t="shared" ca="1" si="381"/>
        <v/>
      </c>
      <c r="JI2020" t="str">
        <f t="shared" ca="1" si="382"/>
        <v/>
      </c>
    </row>
    <row r="2021" spans="264:269" x14ac:dyDescent="0.2">
      <c r="JD2021">
        <f t="shared" si="377"/>
        <v>0</v>
      </c>
      <c r="JE2021">
        <f t="shared" si="378"/>
        <v>0</v>
      </c>
      <c r="JF2021" t="str">
        <f t="shared" ca="1" si="379"/>
        <v/>
      </c>
      <c r="JG2021" t="str">
        <f t="shared" ca="1" si="380"/>
        <v/>
      </c>
      <c r="JH2021" t="str">
        <f t="shared" ca="1" si="381"/>
        <v/>
      </c>
      <c r="JI2021" t="str">
        <f t="shared" ca="1" si="382"/>
        <v/>
      </c>
    </row>
    <row r="2022" spans="264:269" x14ac:dyDescent="0.2">
      <c r="JD2022">
        <f t="shared" si="377"/>
        <v>0</v>
      </c>
      <c r="JE2022">
        <f t="shared" si="378"/>
        <v>0</v>
      </c>
      <c r="JF2022" t="str">
        <f t="shared" ca="1" si="379"/>
        <v/>
      </c>
      <c r="JG2022" t="str">
        <f t="shared" ca="1" si="380"/>
        <v/>
      </c>
      <c r="JH2022" t="str">
        <f t="shared" ca="1" si="381"/>
        <v/>
      </c>
      <c r="JI2022" t="str">
        <f t="shared" ca="1" si="382"/>
        <v/>
      </c>
    </row>
    <row r="2023" spans="264:269" x14ac:dyDescent="0.2">
      <c r="JD2023">
        <f t="shared" si="377"/>
        <v>0</v>
      </c>
      <c r="JE2023">
        <f t="shared" si="378"/>
        <v>0</v>
      </c>
      <c r="JF2023" t="str">
        <f t="shared" ca="1" si="379"/>
        <v/>
      </c>
      <c r="JG2023" t="str">
        <f t="shared" ca="1" si="380"/>
        <v/>
      </c>
      <c r="JH2023" t="str">
        <f t="shared" ca="1" si="381"/>
        <v/>
      </c>
      <c r="JI2023" t="str">
        <f t="shared" ca="1" si="382"/>
        <v/>
      </c>
    </row>
    <row r="2024" spans="264:269" x14ac:dyDescent="0.2">
      <c r="JD2024">
        <f t="shared" si="377"/>
        <v>0</v>
      </c>
      <c r="JE2024">
        <f t="shared" si="378"/>
        <v>0</v>
      </c>
      <c r="JF2024" t="str">
        <f t="shared" ca="1" si="379"/>
        <v/>
      </c>
      <c r="JG2024" t="str">
        <f t="shared" ca="1" si="380"/>
        <v/>
      </c>
      <c r="JH2024" t="str">
        <f t="shared" ca="1" si="381"/>
        <v/>
      </c>
      <c r="JI2024" t="str">
        <f t="shared" ca="1" si="382"/>
        <v/>
      </c>
    </row>
    <row r="2025" spans="264:269" x14ac:dyDescent="0.2">
      <c r="JD2025">
        <f t="shared" si="377"/>
        <v>0</v>
      </c>
      <c r="JE2025">
        <f t="shared" si="378"/>
        <v>0</v>
      </c>
      <c r="JF2025" t="str">
        <f t="shared" ca="1" si="379"/>
        <v/>
      </c>
      <c r="JG2025" t="str">
        <f t="shared" ca="1" si="380"/>
        <v/>
      </c>
      <c r="JH2025" t="str">
        <f t="shared" ca="1" si="381"/>
        <v/>
      </c>
      <c r="JI2025" t="str">
        <f t="shared" ca="1" si="382"/>
        <v/>
      </c>
    </row>
    <row r="2026" spans="264:269" x14ac:dyDescent="0.2">
      <c r="JD2026">
        <f t="shared" si="377"/>
        <v>0</v>
      </c>
      <c r="JE2026">
        <f t="shared" si="378"/>
        <v>0</v>
      </c>
      <c r="JF2026" t="str">
        <f t="shared" ca="1" si="379"/>
        <v/>
      </c>
      <c r="JG2026" t="str">
        <f t="shared" ca="1" si="380"/>
        <v/>
      </c>
      <c r="JH2026" t="str">
        <f t="shared" ca="1" si="381"/>
        <v/>
      </c>
      <c r="JI2026" t="str">
        <f t="shared" ca="1" si="382"/>
        <v/>
      </c>
    </row>
    <row r="2027" spans="264:269" x14ac:dyDescent="0.2">
      <c r="JD2027">
        <f t="shared" si="377"/>
        <v>0</v>
      </c>
      <c r="JE2027">
        <f t="shared" si="378"/>
        <v>0</v>
      </c>
      <c r="JF2027" t="str">
        <f t="shared" ca="1" si="379"/>
        <v/>
      </c>
      <c r="JG2027" t="str">
        <f t="shared" ca="1" si="380"/>
        <v/>
      </c>
      <c r="JH2027" t="str">
        <f t="shared" ca="1" si="381"/>
        <v/>
      </c>
      <c r="JI2027" t="str">
        <f t="shared" ca="1" si="382"/>
        <v/>
      </c>
    </row>
    <row r="2028" spans="264:269" x14ac:dyDescent="0.2">
      <c r="JD2028">
        <f t="shared" si="377"/>
        <v>0</v>
      </c>
      <c r="JE2028">
        <f t="shared" si="378"/>
        <v>0</v>
      </c>
      <c r="JF2028" t="str">
        <f t="shared" ca="1" si="379"/>
        <v/>
      </c>
      <c r="JG2028" t="str">
        <f t="shared" ca="1" si="380"/>
        <v/>
      </c>
      <c r="JH2028" t="str">
        <f t="shared" ca="1" si="381"/>
        <v/>
      </c>
      <c r="JI2028" t="str">
        <f t="shared" ca="1" si="382"/>
        <v/>
      </c>
    </row>
    <row r="2029" spans="264:269" x14ac:dyDescent="0.2">
      <c r="JD2029">
        <f t="shared" si="377"/>
        <v>0</v>
      </c>
      <c r="JE2029">
        <f t="shared" si="378"/>
        <v>0</v>
      </c>
      <c r="JF2029" t="str">
        <f t="shared" ca="1" si="379"/>
        <v/>
      </c>
      <c r="JG2029" t="str">
        <f t="shared" ca="1" si="380"/>
        <v/>
      </c>
      <c r="JH2029" t="str">
        <f t="shared" ca="1" si="381"/>
        <v/>
      </c>
      <c r="JI2029" t="str">
        <f t="shared" ca="1" si="382"/>
        <v/>
      </c>
    </row>
    <row r="2030" spans="264:269" x14ac:dyDescent="0.2">
      <c r="JD2030">
        <f t="shared" si="377"/>
        <v>0</v>
      </c>
      <c r="JE2030">
        <f t="shared" si="378"/>
        <v>0</v>
      </c>
      <c r="JF2030" t="str">
        <f t="shared" ca="1" si="379"/>
        <v/>
      </c>
      <c r="JG2030" t="str">
        <f t="shared" ca="1" si="380"/>
        <v/>
      </c>
      <c r="JH2030" t="str">
        <f t="shared" ca="1" si="381"/>
        <v/>
      </c>
      <c r="JI2030" t="str">
        <f t="shared" ca="1" si="382"/>
        <v/>
      </c>
    </row>
    <row r="2031" spans="264:269" x14ac:dyDescent="0.2">
      <c r="JD2031">
        <f t="shared" si="377"/>
        <v>0</v>
      </c>
      <c r="JE2031">
        <f t="shared" si="378"/>
        <v>0</v>
      </c>
      <c r="JF2031" t="str">
        <f t="shared" ca="1" si="379"/>
        <v/>
      </c>
      <c r="JG2031" t="str">
        <f t="shared" ca="1" si="380"/>
        <v/>
      </c>
      <c r="JH2031" t="str">
        <f t="shared" ca="1" si="381"/>
        <v/>
      </c>
      <c r="JI2031" t="str">
        <f t="shared" ca="1" si="382"/>
        <v/>
      </c>
    </row>
    <row r="2032" spans="264:269" x14ac:dyDescent="0.2">
      <c r="JD2032">
        <f t="shared" si="377"/>
        <v>0</v>
      </c>
      <c r="JE2032">
        <f t="shared" si="378"/>
        <v>0</v>
      </c>
      <c r="JF2032" t="str">
        <f t="shared" ca="1" si="379"/>
        <v/>
      </c>
      <c r="JG2032" t="str">
        <f t="shared" ca="1" si="380"/>
        <v/>
      </c>
      <c r="JH2032" t="str">
        <f t="shared" ca="1" si="381"/>
        <v/>
      </c>
      <c r="JI2032" t="str">
        <f t="shared" ca="1" si="382"/>
        <v/>
      </c>
    </row>
    <row r="2033" spans="264:269" x14ac:dyDescent="0.2">
      <c r="JD2033">
        <f t="shared" si="377"/>
        <v>0</v>
      </c>
      <c r="JE2033">
        <f t="shared" si="378"/>
        <v>0</v>
      </c>
      <c r="JF2033" t="str">
        <f t="shared" ca="1" si="379"/>
        <v/>
      </c>
      <c r="JG2033" t="str">
        <f t="shared" ca="1" si="380"/>
        <v/>
      </c>
      <c r="JH2033" t="str">
        <f t="shared" ca="1" si="381"/>
        <v/>
      </c>
      <c r="JI2033" t="str">
        <f t="shared" ca="1" si="382"/>
        <v/>
      </c>
    </row>
    <row r="2034" spans="264:269" x14ac:dyDescent="0.2">
      <c r="JD2034">
        <f t="shared" si="377"/>
        <v>0</v>
      </c>
      <c r="JE2034">
        <f t="shared" si="378"/>
        <v>0</v>
      </c>
      <c r="JF2034" t="str">
        <f t="shared" ca="1" si="379"/>
        <v/>
      </c>
      <c r="JG2034" t="str">
        <f t="shared" ca="1" si="380"/>
        <v/>
      </c>
      <c r="JH2034" t="str">
        <f t="shared" ca="1" si="381"/>
        <v/>
      </c>
      <c r="JI2034" t="str">
        <f t="shared" ca="1" si="382"/>
        <v/>
      </c>
    </row>
    <row r="2035" spans="264:269" x14ac:dyDescent="0.2">
      <c r="JD2035">
        <f t="shared" si="377"/>
        <v>0</v>
      </c>
      <c r="JE2035">
        <f t="shared" si="378"/>
        <v>0</v>
      </c>
      <c r="JF2035" t="str">
        <f t="shared" ca="1" si="379"/>
        <v/>
      </c>
      <c r="JG2035" t="str">
        <f t="shared" ca="1" si="380"/>
        <v/>
      </c>
      <c r="JH2035" t="str">
        <f t="shared" ca="1" si="381"/>
        <v/>
      </c>
      <c r="JI2035" t="str">
        <f t="shared" ca="1" si="382"/>
        <v/>
      </c>
    </row>
    <row r="2036" spans="264:269" x14ac:dyDescent="0.2">
      <c r="JD2036">
        <f t="shared" si="377"/>
        <v>0</v>
      </c>
      <c r="JE2036">
        <f t="shared" si="378"/>
        <v>0</v>
      </c>
      <c r="JF2036" t="str">
        <f t="shared" ca="1" si="379"/>
        <v/>
      </c>
      <c r="JG2036" t="str">
        <f t="shared" ca="1" si="380"/>
        <v/>
      </c>
      <c r="JH2036" t="str">
        <f t="shared" ca="1" si="381"/>
        <v/>
      </c>
      <c r="JI2036" t="str">
        <f t="shared" ca="1" si="382"/>
        <v/>
      </c>
    </row>
    <row r="2037" spans="264:269" x14ac:dyDescent="0.2">
      <c r="JD2037">
        <f t="shared" si="377"/>
        <v>0</v>
      </c>
      <c r="JE2037">
        <f t="shared" si="378"/>
        <v>0</v>
      </c>
      <c r="JF2037" t="str">
        <f t="shared" ca="1" si="379"/>
        <v/>
      </c>
      <c r="JG2037" t="str">
        <f t="shared" ca="1" si="380"/>
        <v/>
      </c>
      <c r="JH2037" t="str">
        <f t="shared" ca="1" si="381"/>
        <v/>
      </c>
      <c r="JI2037" t="str">
        <f t="shared" ca="1" si="382"/>
        <v/>
      </c>
    </row>
    <row r="2038" spans="264:269" x14ac:dyDescent="0.2">
      <c r="JD2038">
        <f t="shared" si="377"/>
        <v>0</v>
      </c>
      <c r="JE2038">
        <f t="shared" si="378"/>
        <v>0</v>
      </c>
      <c r="JF2038" t="str">
        <f t="shared" ca="1" si="379"/>
        <v/>
      </c>
      <c r="JG2038" t="str">
        <f t="shared" ca="1" si="380"/>
        <v/>
      </c>
      <c r="JH2038" t="str">
        <f t="shared" ca="1" si="381"/>
        <v/>
      </c>
      <c r="JI2038" t="str">
        <f t="shared" ca="1" si="382"/>
        <v/>
      </c>
    </row>
    <row r="2039" spans="264:269" x14ac:dyDescent="0.2">
      <c r="JD2039">
        <f t="shared" si="377"/>
        <v>0</v>
      </c>
      <c r="JE2039">
        <f t="shared" si="378"/>
        <v>0</v>
      </c>
      <c r="JF2039" t="str">
        <f t="shared" ca="1" si="379"/>
        <v/>
      </c>
      <c r="JG2039" t="str">
        <f t="shared" ca="1" si="380"/>
        <v/>
      </c>
      <c r="JH2039" t="str">
        <f t="shared" ca="1" si="381"/>
        <v/>
      </c>
      <c r="JI2039" t="str">
        <f t="shared" ca="1" si="382"/>
        <v/>
      </c>
    </row>
    <row r="2040" spans="264:269" x14ac:dyDescent="0.2">
      <c r="JD2040">
        <f t="shared" si="377"/>
        <v>0</v>
      </c>
      <c r="JE2040">
        <f t="shared" si="378"/>
        <v>0</v>
      </c>
      <c r="JF2040" t="str">
        <f t="shared" ca="1" si="379"/>
        <v/>
      </c>
      <c r="JG2040" t="str">
        <f t="shared" ca="1" si="380"/>
        <v/>
      </c>
      <c r="JH2040" t="str">
        <f t="shared" ca="1" si="381"/>
        <v/>
      </c>
      <c r="JI2040" t="str">
        <f t="shared" ca="1" si="382"/>
        <v/>
      </c>
    </row>
    <row r="2041" spans="264:269" x14ac:dyDescent="0.2">
      <c r="JD2041">
        <f t="shared" si="377"/>
        <v>0</v>
      </c>
      <c r="JE2041">
        <f t="shared" si="378"/>
        <v>0</v>
      </c>
      <c r="JF2041" t="str">
        <f t="shared" ca="1" si="379"/>
        <v/>
      </c>
      <c r="JG2041" t="str">
        <f t="shared" ca="1" si="380"/>
        <v/>
      </c>
      <c r="JH2041" t="str">
        <f t="shared" ca="1" si="381"/>
        <v/>
      </c>
      <c r="JI2041" t="str">
        <f t="shared" ca="1" si="382"/>
        <v/>
      </c>
    </row>
    <row r="2042" spans="264:269" x14ac:dyDescent="0.2">
      <c r="JD2042">
        <f t="shared" si="377"/>
        <v>0</v>
      </c>
      <c r="JE2042">
        <f t="shared" si="378"/>
        <v>0</v>
      </c>
      <c r="JF2042" t="str">
        <f t="shared" ca="1" si="379"/>
        <v/>
      </c>
      <c r="JG2042" t="str">
        <f t="shared" ca="1" si="380"/>
        <v/>
      </c>
      <c r="JH2042" t="str">
        <f t="shared" ca="1" si="381"/>
        <v/>
      </c>
      <c r="JI2042" t="str">
        <f t="shared" ca="1" si="382"/>
        <v/>
      </c>
    </row>
    <row r="2043" spans="264:269" x14ac:dyDescent="0.2">
      <c r="JD2043">
        <f t="shared" si="377"/>
        <v>0</v>
      </c>
      <c r="JE2043">
        <f t="shared" si="378"/>
        <v>0</v>
      </c>
      <c r="JF2043" t="str">
        <f t="shared" ca="1" si="379"/>
        <v/>
      </c>
      <c r="JG2043" t="str">
        <f t="shared" ca="1" si="380"/>
        <v/>
      </c>
      <c r="JH2043" t="str">
        <f t="shared" ca="1" si="381"/>
        <v/>
      </c>
      <c r="JI2043" t="str">
        <f t="shared" ca="1" si="382"/>
        <v/>
      </c>
    </row>
    <row r="2044" spans="264:269" x14ac:dyDescent="0.2">
      <c r="JD2044">
        <f t="shared" si="377"/>
        <v>0</v>
      </c>
      <c r="JE2044">
        <f t="shared" si="378"/>
        <v>0</v>
      </c>
      <c r="JF2044" t="str">
        <f t="shared" ca="1" si="379"/>
        <v/>
      </c>
      <c r="JG2044" t="str">
        <f t="shared" ca="1" si="380"/>
        <v/>
      </c>
      <c r="JH2044" t="str">
        <f t="shared" ca="1" si="381"/>
        <v/>
      </c>
      <c r="JI2044" t="str">
        <f t="shared" ca="1" si="382"/>
        <v/>
      </c>
    </row>
    <row r="2045" spans="264:269" x14ac:dyDescent="0.2">
      <c r="JD2045">
        <f t="shared" si="377"/>
        <v>0</v>
      </c>
      <c r="JE2045">
        <f t="shared" si="378"/>
        <v>0</v>
      </c>
      <c r="JF2045" t="str">
        <f t="shared" ca="1" si="379"/>
        <v/>
      </c>
      <c r="JG2045" t="str">
        <f t="shared" ca="1" si="380"/>
        <v/>
      </c>
      <c r="JH2045" t="str">
        <f t="shared" ca="1" si="381"/>
        <v/>
      </c>
      <c r="JI2045" t="str">
        <f t="shared" ca="1" si="382"/>
        <v/>
      </c>
    </row>
    <row r="2046" spans="264:269" x14ac:dyDescent="0.2">
      <c r="JD2046">
        <f t="shared" si="377"/>
        <v>0</v>
      </c>
      <c r="JE2046">
        <f t="shared" si="378"/>
        <v>0</v>
      </c>
      <c r="JF2046" t="str">
        <f t="shared" ca="1" si="379"/>
        <v/>
      </c>
      <c r="JG2046" t="str">
        <f t="shared" ca="1" si="380"/>
        <v/>
      </c>
      <c r="JH2046" t="str">
        <f t="shared" ca="1" si="381"/>
        <v/>
      </c>
      <c r="JI2046" t="str">
        <f t="shared" ca="1" si="382"/>
        <v/>
      </c>
    </row>
    <row r="2047" spans="264:269" x14ac:dyDescent="0.2">
      <c r="JD2047">
        <f t="shared" si="377"/>
        <v>0</v>
      </c>
      <c r="JE2047">
        <f t="shared" si="378"/>
        <v>0</v>
      </c>
      <c r="JF2047" t="str">
        <f t="shared" ca="1" si="379"/>
        <v/>
      </c>
      <c r="JG2047" t="str">
        <f t="shared" ca="1" si="380"/>
        <v/>
      </c>
      <c r="JH2047" t="str">
        <f t="shared" ca="1" si="381"/>
        <v/>
      </c>
      <c r="JI2047" t="str">
        <f t="shared" ca="1" si="382"/>
        <v/>
      </c>
    </row>
    <row r="2048" spans="264:269" x14ac:dyDescent="0.2">
      <c r="JD2048">
        <f t="shared" si="377"/>
        <v>0</v>
      </c>
      <c r="JE2048">
        <f t="shared" si="378"/>
        <v>0</v>
      </c>
      <c r="JF2048" t="str">
        <f t="shared" ca="1" si="379"/>
        <v/>
      </c>
      <c r="JG2048" t="str">
        <f t="shared" ca="1" si="380"/>
        <v/>
      </c>
      <c r="JH2048" t="str">
        <f t="shared" ca="1" si="381"/>
        <v/>
      </c>
      <c r="JI2048" t="str">
        <f t="shared" ca="1" si="382"/>
        <v/>
      </c>
    </row>
    <row r="2049" spans="264:269" x14ac:dyDescent="0.2">
      <c r="JD2049">
        <f t="shared" si="377"/>
        <v>0</v>
      </c>
      <c r="JE2049">
        <f t="shared" si="378"/>
        <v>0</v>
      </c>
      <c r="JF2049" t="str">
        <f t="shared" ca="1" si="379"/>
        <v/>
      </c>
      <c r="JG2049" t="str">
        <f t="shared" ca="1" si="380"/>
        <v/>
      </c>
      <c r="JH2049" t="str">
        <f t="shared" ca="1" si="381"/>
        <v/>
      </c>
      <c r="JI2049" t="str">
        <f t="shared" ca="1" si="382"/>
        <v/>
      </c>
    </row>
    <row r="2050" spans="264:269" x14ac:dyDescent="0.2">
      <c r="JD2050">
        <f t="shared" si="377"/>
        <v>0</v>
      </c>
      <c r="JE2050">
        <f t="shared" si="378"/>
        <v>0</v>
      </c>
      <c r="JF2050" t="str">
        <f t="shared" ca="1" si="379"/>
        <v/>
      </c>
      <c r="JG2050" t="str">
        <f t="shared" ca="1" si="380"/>
        <v/>
      </c>
      <c r="JH2050" t="str">
        <f t="shared" ca="1" si="381"/>
        <v/>
      </c>
      <c r="JI2050" t="str">
        <f t="shared" ca="1" si="382"/>
        <v/>
      </c>
    </row>
    <row r="2051" spans="264:269" x14ac:dyDescent="0.2">
      <c r="JD2051">
        <f t="shared" si="377"/>
        <v>0</v>
      </c>
      <c r="JE2051">
        <f t="shared" si="378"/>
        <v>0</v>
      </c>
      <c r="JF2051" t="str">
        <f t="shared" ca="1" si="379"/>
        <v/>
      </c>
      <c r="JG2051" t="str">
        <f t="shared" ca="1" si="380"/>
        <v/>
      </c>
      <c r="JH2051" t="str">
        <f t="shared" ca="1" si="381"/>
        <v/>
      </c>
      <c r="JI2051" t="str">
        <f t="shared" ca="1" si="382"/>
        <v/>
      </c>
    </row>
    <row r="2052" spans="264:269" x14ac:dyDescent="0.2">
      <c r="JD2052">
        <f t="shared" si="377"/>
        <v>0</v>
      </c>
      <c r="JE2052">
        <f t="shared" si="378"/>
        <v>0</v>
      </c>
      <c r="JF2052" t="str">
        <f t="shared" ca="1" si="379"/>
        <v/>
      </c>
      <c r="JG2052" t="str">
        <f t="shared" ca="1" si="380"/>
        <v/>
      </c>
      <c r="JH2052" t="str">
        <f t="shared" ca="1" si="381"/>
        <v/>
      </c>
      <c r="JI2052" t="str">
        <f t="shared" ca="1" si="382"/>
        <v/>
      </c>
    </row>
    <row r="2053" spans="264:269" x14ac:dyDescent="0.2">
      <c r="JD2053">
        <f t="shared" si="377"/>
        <v>0</v>
      </c>
      <c r="JE2053">
        <f t="shared" si="378"/>
        <v>0</v>
      </c>
      <c r="JF2053" t="str">
        <f t="shared" ca="1" si="379"/>
        <v/>
      </c>
      <c r="JG2053" t="str">
        <f t="shared" ca="1" si="380"/>
        <v/>
      </c>
      <c r="JH2053" t="str">
        <f t="shared" ca="1" si="381"/>
        <v/>
      </c>
      <c r="JI2053" t="str">
        <f t="shared" ca="1" si="382"/>
        <v/>
      </c>
    </row>
    <row r="2054" spans="264:269" x14ac:dyDescent="0.2">
      <c r="JD2054">
        <f t="shared" si="377"/>
        <v>0</v>
      </c>
      <c r="JE2054">
        <f t="shared" si="378"/>
        <v>0</v>
      </c>
      <c r="JF2054" t="str">
        <f t="shared" ca="1" si="379"/>
        <v/>
      </c>
      <c r="JG2054" t="str">
        <f t="shared" ca="1" si="380"/>
        <v/>
      </c>
      <c r="JH2054" t="str">
        <f t="shared" ca="1" si="381"/>
        <v/>
      </c>
      <c r="JI2054" t="str">
        <f t="shared" ca="1" si="382"/>
        <v/>
      </c>
    </row>
    <row r="2055" spans="264:269" x14ac:dyDescent="0.2">
      <c r="JD2055">
        <f t="shared" si="377"/>
        <v>0</v>
      </c>
      <c r="JE2055">
        <f t="shared" si="378"/>
        <v>0</v>
      </c>
      <c r="JF2055" t="str">
        <f t="shared" ca="1" si="379"/>
        <v/>
      </c>
      <c r="JG2055" t="str">
        <f t="shared" ca="1" si="380"/>
        <v/>
      </c>
      <c r="JH2055" t="str">
        <f t="shared" ca="1" si="381"/>
        <v/>
      </c>
      <c r="JI2055" t="str">
        <f t="shared" ca="1" si="382"/>
        <v/>
      </c>
    </row>
    <row r="2056" spans="264:269" x14ac:dyDescent="0.2">
      <c r="JD2056">
        <f t="shared" si="377"/>
        <v>0</v>
      </c>
      <c r="JE2056">
        <f t="shared" si="378"/>
        <v>0</v>
      </c>
      <c r="JF2056" t="str">
        <f t="shared" ca="1" si="379"/>
        <v/>
      </c>
      <c r="JG2056" t="str">
        <f t="shared" ca="1" si="380"/>
        <v/>
      </c>
      <c r="JH2056" t="str">
        <f t="shared" ca="1" si="381"/>
        <v/>
      </c>
      <c r="JI2056" t="str">
        <f t="shared" ca="1" si="382"/>
        <v/>
      </c>
    </row>
    <row r="2057" spans="264:269" x14ac:dyDescent="0.2">
      <c r="JD2057">
        <f t="shared" si="377"/>
        <v>0</v>
      </c>
      <c r="JE2057">
        <f t="shared" si="378"/>
        <v>0</v>
      </c>
      <c r="JF2057" t="str">
        <f t="shared" ca="1" si="379"/>
        <v/>
      </c>
      <c r="JG2057" t="str">
        <f t="shared" ca="1" si="380"/>
        <v/>
      </c>
      <c r="JH2057" t="str">
        <f t="shared" ca="1" si="381"/>
        <v/>
      </c>
      <c r="JI2057" t="str">
        <f t="shared" ca="1" si="382"/>
        <v/>
      </c>
    </row>
    <row r="2058" spans="264:269" x14ac:dyDescent="0.2">
      <c r="JD2058">
        <f t="shared" si="377"/>
        <v>0</v>
      </c>
      <c r="JE2058">
        <f t="shared" si="378"/>
        <v>0</v>
      </c>
      <c r="JF2058" t="str">
        <f t="shared" ca="1" si="379"/>
        <v/>
      </c>
      <c r="JG2058" t="str">
        <f t="shared" ca="1" si="380"/>
        <v/>
      </c>
      <c r="JH2058" t="str">
        <f t="shared" ca="1" si="381"/>
        <v/>
      </c>
      <c r="JI2058" t="str">
        <f t="shared" ca="1" si="382"/>
        <v/>
      </c>
    </row>
    <row r="2059" spans="264:269" x14ac:dyDescent="0.2">
      <c r="JD2059">
        <f t="shared" si="377"/>
        <v>0</v>
      </c>
      <c r="JE2059">
        <f t="shared" si="378"/>
        <v>0</v>
      </c>
      <c r="JF2059" t="str">
        <f t="shared" ca="1" si="379"/>
        <v/>
      </c>
      <c r="JG2059" t="str">
        <f t="shared" ca="1" si="380"/>
        <v/>
      </c>
      <c r="JH2059" t="str">
        <f t="shared" ca="1" si="381"/>
        <v/>
      </c>
      <c r="JI2059" t="str">
        <f t="shared" ca="1" si="382"/>
        <v/>
      </c>
    </row>
    <row r="2060" spans="264:269" x14ac:dyDescent="0.2">
      <c r="JD2060">
        <f t="shared" si="377"/>
        <v>0</v>
      </c>
      <c r="JE2060">
        <f t="shared" si="378"/>
        <v>0</v>
      </c>
      <c r="JF2060" t="str">
        <f t="shared" ca="1" si="379"/>
        <v/>
      </c>
      <c r="JG2060" t="str">
        <f t="shared" ca="1" si="380"/>
        <v/>
      </c>
      <c r="JH2060" t="str">
        <f t="shared" ca="1" si="381"/>
        <v/>
      </c>
      <c r="JI2060" t="str">
        <f t="shared" ca="1" si="382"/>
        <v/>
      </c>
    </row>
    <row r="2061" spans="264:269" x14ac:dyDescent="0.2">
      <c r="JD2061">
        <f t="shared" si="377"/>
        <v>0</v>
      </c>
      <c r="JE2061">
        <f t="shared" si="378"/>
        <v>0</v>
      </c>
      <c r="JF2061" t="str">
        <f t="shared" ca="1" si="379"/>
        <v/>
      </c>
      <c r="JG2061" t="str">
        <f t="shared" ca="1" si="380"/>
        <v/>
      </c>
      <c r="JH2061" t="str">
        <f t="shared" ca="1" si="381"/>
        <v/>
      </c>
      <c r="JI2061" t="str">
        <f t="shared" ca="1" si="382"/>
        <v/>
      </c>
    </row>
    <row r="2062" spans="264:269" x14ac:dyDescent="0.2">
      <c r="JD2062">
        <f t="shared" si="377"/>
        <v>0</v>
      </c>
      <c r="JE2062">
        <f t="shared" si="378"/>
        <v>0</v>
      </c>
      <c r="JF2062" t="str">
        <f t="shared" ca="1" si="379"/>
        <v/>
      </c>
      <c r="JG2062" t="str">
        <f t="shared" ca="1" si="380"/>
        <v/>
      </c>
      <c r="JH2062" t="str">
        <f t="shared" ca="1" si="381"/>
        <v/>
      </c>
      <c r="JI2062" t="str">
        <f t="shared" ca="1" si="382"/>
        <v/>
      </c>
    </row>
    <row r="2063" spans="264:269" x14ac:dyDescent="0.2">
      <c r="JD2063">
        <f t="shared" si="377"/>
        <v>0</v>
      </c>
      <c r="JE2063">
        <f t="shared" si="378"/>
        <v>0</v>
      </c>
      <c r="JF2063" t="str">
        <f t="shared" ca="1" si="379"/>
        <v/>
      </c>
      <c r="JG2063" t="str">
        <f t="shared" ca="1" si="380"/>
        <v/>
      </c>
      <c r="JH2063" t="str">
        <f t="shared" ca="1" si="381"/>
        <v/>
      </c>
      <c r="JI2063" t="str">
        <f t="shared" ca="1" si="382"/>
        <v/>
      </c>
    </row>
    <row r="2064" spans="264:269" x14ac:dyDescent="0.2">
      <c r="JD2064">
        <f t="shared" si="377"/>
        <v>0</v>
      </c>
      <c r="JE2064">
        <f t="shared" si="378"/>
        <v>0</v>
      </c>
      <c r="JF2064" t="str">
        <f t="shared" ca="1" si="379"/>
        <v/>
      </c>
      <c r="JG2064" t="str">
        <f t="shared" ca="1" si="380"/>
        <v/>
      </c>
      <c r="JH2064" t="str">
        <f t="shared" ca="1" si="381"/>
        <v/>
      </c>
      <c r="JI2064" t="str">
        <f t="shared" ca="1" si="382"/>
        <v/>
      </c>
    </row>
    <row r="2065" spans="264:269" x14ac:dyDescent="0.2">
      <c r="JD2065">
        <f t="shared" si="377"/>
        <v>0</v>
      </c>
      <c r="JE2065">
        <f t="shared" si="378"/>
        <v>0</v>
      </c>
      <c r="JF2065" t="str">
        <f t="shared" ca="1" si="379"/>
        <v/>
      </c>
      <c r="JG2065" t="str">
        <f t="shared" ca="1" si="380"/>
        <v/>
      </c>
      <c r="JH2065" t="str">
        <f t="shared" ca="1" si="381"/>
        <v/>
      </c>
      <c r="JI2065" t="str">
        <f t="shared" ca="1" si="382"/>
        <v/>
      </c>
    </row>
    <row r="2066" spans="264:269" x14ac:dyDescent="0.2">
      <c r="JD2066">
        <f t="shared" si="377"/>
        <v>0</v>
      </c>
      <c r="JE2066">
        <f t="shared" si="378"/>
        <v>0</v>
      </c>
      <c r="JF2066" t="str">
        <f t="shared" ca="1" si="379"/>
        <v/>
      </c>
      <c r="JG2066" t="str">
        <f t="shared" ca="1" si="380"/>
        <v/>
      </c>
      <c r="JH2066" t="str">
        <f t="shared" ca="1" si="381"/>
        <v/>
      </c>
      <c r="JI2066" t="str">
        <f t="shared" ca="1" si="382"/>
        <v/>
      </c>
    </row>
    <row r="2067" spans="264:269" x14ac:dyDescent="0.2">
      <c r="JD2067">
        <f t="shared" si="377"/>
        <v>0</v>
      </c>
      <c r="JE2067">
        <f t="shared" si="378"/>
        <v>0</v>
      </c>
      <c r="JF2067" t="str">
        <f t="shared" ca="1" si="379"/>
        <v/>
      </c>
      <c r="JG2067" t="str">
        <f t="shared" ca="1" si="380"/>
        <v/>
      </c>
      <c r="JH2067" t="str">
        <f t="shared" ca="1" si="381"/>
        <v/>
      </c>
      <c r="JI2067" t="str">
        <f t="shared" ca="1" si="382"/>
        <v/>
      </c>
    </row>
    <row r="2068" spans="264:269" x14ac:dyDescent="0.2">
      <c r="JD2068">
        <f t="shared" si="377"/>
        <v>0</v>
      </c>
      <c r="JE2068">
        <f t="shared" si="378"/>
        <v>0</v>
      </c>
      <c r="JF2068" t="str">
        <f t="shared" ca="1" si="379"/>
        <v/>
      </c>
      <c r="JG2068" t="str">
        <f t="shared" ca="1" si="380"/>
        <v/>
      </c>
      <c r="JH2068" t="str">
        <f t="shared" ca="1" si="381"/>
        <v/>
      </c>
      <c r="JI2068" t="str">
        <f t="shared" ca="1" si="382"/>
        <v/>
      </c>
    </row>
    <row r="2069" spans="264:269" x14ac:dyDescent="0.2">
      <c r="JD2069">
        <f t="shared" si="377"/>
        <v>0</v>
      </c>
      <c r="JE2069">
        <f t="shared" si="378"/>
        <v>0</v>
      </c>
      <c r="JF2069" t="str">
        <f t="shared" ca="1" si="379"/>
        <v/>
      </c>
      <c r="JG2069" t="str">
        <f t="shared" ca="1" si="380"/>
        <v/>
      </c>
      <c r="JH2069" t="str">
        <f t="shared" ca="1" si="381"/>
        <v/>
      </c>
      <c r="JI2069" t="str">
        <f t="shared" ca="1" si="382"/>
        <v/>
      </c>
    </row>
    <row r="2070" spans="264:269" x14ac:dyDescent="0.2">
      <c r="JD2070">
        <f t="shared" si="377"/>
        <v>0</v>
      </c>
      <c r="JE2070">
        <f t="shared" si="378"/>
        <v>0</v>
      </c>
      <c r="JF2070" t="str">
        <f t="shared" ca="1" si="379"/>
        <v/>
      </c>
      <c r="JG2070" t="str">
        <f t="shared" ca="1" si="380"/>
        <v/>
      </c>
      <c r="JH2070" t="str">
        <f t="shared" ca="1" si="381"/>
        <v/>
      </c>
      <c r="JI2070" t="str">
        <f t="shared" ca="1" si="382"/>
        <v/>
      </c>
    </row>
    <row r="2071" spans="264:269" x14ac:dyDescent="0.2">
      <c r="JD2071">
        <f t="shared" si="377"/>
        <v>0</v>
      </c>
      <c r="JE2071">
        <f t="shared" si="378"/>
        <v>0</v>
      </c>
      <c r="JF2071" t="str">
        <f t="shared" ca="1" si="379"/>
        <v/>
      </c>
      <c r="JG2071" t="str">
        <f t="shared" ca="1" si="380"/>
        <v/>
      </c>
      <c r="JH2071" t="str">
        <f t="shared" ca="1" si="381"/>
        <v/>
      </c>
      <c r="JI2071" t="str">
        <f t="shared" ca="1" si="382"/>
        <v/>
      </c>
    </row>
    <row r="2072" spans="264:269" x14ac:dyDescent="0.2">
      <c r="JD2072">
        <f t="shared" si="377"/>
        <v>0</v>
      </c>
      <c r="JE2072">
        <f t="shared" si="378"/>
        <v>0</v>
      </c>
      <c r="JF2072" t="str">
        <f t="shared" ca="1" si="379"/>
        <v/>
      </c>
      <c r="JG2072" t="str">
        <f t="shared" ca="1" si="380"/>
        <v/>
      </c>
      <c r="JH2072" t="str">
        <f t="shared" ca="1" si="381"/>
        <v/>
      </c>
      <c r="JI2072" t="str">
        <f t="shared" ca="1" si="382"/>
        <v/>
      </c>
    </row>
    <row r="2073" spans="264:269" x14ac:dyDescent="0.2">
      <c r="JD2073">
        <f t="shared" si="377"/>
        <v>0</v>
      </c>
      <c r="JE2073">
        <f t="shared" si="378"/>
        <v>0</v>
      </c>
      <c r="JF2073" t="str">
        <f t="shared" ca="1" si="379"/>
        <v/>
      </c>
      <c r="JG2073" t="str">
        <f t="shared" ca="1" si="380"/>
        <v/>
      </c>
      <c r="JH2073" t="str">
        <f t="shared" ca="1" si="381"/>
        <v/>
      </c>
      <c r="JI2073" t="str">
        <f t="shared" ca="1" si="382"/>
        <v/>
      </c>
    </row>
    <row r="2074" spans="264:269" x14ac:dyDescent="0.2">
      <c r="JD2074">
        <f t="shared" si="377"/>
        <v>0</v>
      </c>
      <c r="JE2074">
        <f t="shared" si="378"/>
        <v>0</v>
      </c>
      <c r="JF2074" t="str">
        <f t="shared" ca="1" si="379"/>
        <v/>
      </c>
      <c r="JG2074" t="str">
        <f t="shared" ca="1" si="380"/>
        <v/>
      </c>
      <c r="JH2074" t="str">
        <f t="shared" ca="1" si="381"/>
        <v/>
      </c>
      <c r="JI2074" t="str">
        <f t="shared" ca="1" si="382"/>
        <v/>
      </c>
    </row>
    <row r="2075" spans="264:269" x14ac:dyDescent="0.2">
      <c r="JD2075">
        <f t="shared" si="377"/>
        <v>0</v>
      </c>
      <c r="JE2075">
        <f t="shared" si="378"/>
        <v>0</v>
      </c>
      <c r="JF2075" t="str">
        <f t="shared" ca="1" si="379"/>
        <v/>
      </c>
      <c r="JG2075" t="str">
        <f t="shared" ca="1" si="380"/>
        <v/>
      </c>
      <c r="JH2075" t="str">
        <f t="shared" ca="1" si="381"/>
        <v/>
      </c>
      <c r="JI2075" t="str">
        <f t="shared" ca="1" si="382"/>
        <v/>
      </c>
    </row>
    <row r="2076" spans="264:269" x14ac:dyDescent="0.2">
      <c r="JD2076">
        <f t="shared" ref="JD2076:JD2139" si="383">IF(JD2075&lt;&gt;0,JD2075-1,0)</f>
        <v>0</v>
      </c>
      <c r="JE2076">
        <f t="shared" ref="JE2076:JE2139" si="384">IF(JD2076&lt;&gt;0,JE2075+1,0)</f>
        <v>0</v>
      </c>
      <c r="JF2076" t="str">
        <f t="shared" ref="JF2076:JF2139" ca="1" si="385">IF(ScenarioType&lt;&gt;"ALL",IF(ISERROR(IF(INDIRECT("SCENARIOMETA!B"&amp;JE2076)=ScenarioType,INDIRECT("SCENARIOMETA!A"&amp;JE2076)," ")),"",IF(INDIRECT("SCENARIOMETA!B"&amp;JE2076)=ScenarioType,INDIRECT("SCENARIOMETA!A"&amp;JE2076)," ")),IF(JD2076&lt;&gt;0,INDIRECT("SCENARIOMETA!A"&amp;JE2076),""))</f>
        <v/>
      </c>
      <c r="JG2076" t="str">
        <f t="shared" ref="JG2076:JG2139" ca="1" si="386">IF(ScenarioType&lt;&gt;"ALL",IF(ISERROR(IF(INDIRECT("SCENARIOMETA!B"&amp;JE2076)=ScenarioType,INDIRECT("SCENARIOMETA!B"&amp;JE2076)," ")),"",IF(INDIRECT("SCENARIOMETA!B"&amp;JE2076)=ScenarioType,INDIRECT("SCENARIOMETA!B"&amp;JE2076)," ")),IF(JD2076&lt;&gt;0,INDIRECT("SCENARIOMETA!B"&amp;JE2076),""))</f>
        <v/>
      </c>
      <c r="JH2076" t="str">
        <f t="shared" ref="JH2076:JH2139" ca="1" si="387">IF(ScenarioType&lt;&gt;"ALL",IF(ISERROR(IF(INDIRECT("SCENARIOMETA!B"&amp;JE2076)=ScenarioType,INDIRECT("SCENARIOMETA!H"&amp;JE2076)," ")),"",IF(INDIRECT("SCENARIOMETA!B"&amp;JE2076)=ScenarioType,INDIRECT("SCENARIOMETA!H"&amp;JE2076)," ")+14),IF(JD2076&lt;&gt;0,INDIRECT("SCENARIOMETA!H"&amp;JE2076)+14,""))</f>
        <v/>
      </c>
      <c r="JI2076" t="str">
        <f t="shared" ref="JI2076:JI2139" ca="1" si="388">IF(ScenarioType&lt;&gt;"ALL",IF(ISERROR(IF(INDIRECT("SCENARIOMETA!B"&amp;JE2076)=ScenarioType,INDIRECT("SCENARIOMETA!E"&amp;JE2076)," ")),"",IF(INDIRECT("SCENARIOMETA!B"&amp;JE2076)=ScenarioType,INDIRECT("SCENARIOMETA!E"&amp;JE2076)," ")+14),IF(JD2076&lt;&gt;0,INDIRECT("SCENARIOMETA!E"&amp;JE2076)+14,""))</f>
        <v/>
      </c>
    </row>
    <row r="2077" spans="264:269" x14ac:dyDescent="0.2">
      <c r="JD2077">
        <f t="shared" si="383"/>
        <v>0</v>
      </c>
      <c r="JE2077">
        <f t="shared" si="384"/>
        <v>0</v>
      </c>
      <c r="JF2077" t="str">
        <f t="shared" ca="1" si="385"/>
        <v/>
      </c>
      <c r="JG2077" t="str">
        <f t="shared" ca="1" si="386"/>
        <v/>
      </c>
      <c r="JH2077" t="str">
        <f t="shared" ca="1" si="387"/>
        <v/>
      </c>
      <c r="JI2077" t="str">
        <f t="shared" ca="1" si="388"/>
        <v/>
      </c>
    </row>
    <row r="2078" spans="264:269" x14ac:dyDescent="0.2">
      <c r="JD2078">
        <f t="shared" si="383"/>
        <v>0</v>
      </c>
      <c r="JE2078">
        <f t="shared" si="384"/>
        <v>0</v>
      </c>
      <c r="JF2078" t="str">
        <f t="shared" ca="1" si="385"/>
        <v/>
      </c>
      <c r="JG2078" t="str">
        <f t="shared" ca="1" si="386"/>
        <v/>
      </c>
      <c r="JH2078" t="str">
        <f t="shared" ca="1" si="387"/>
        <v/>
      </c>
      <c r="JI2078" t="str">
        <f t="shared" ca="1" si="388"/>
        <v/>
      </c>
    </row>
    <row r="2079" spans="264:269" x14ac:dyDescent="0.2">
      <c r="JD2079">
        <f t="shared" si="383"/>
        <v>0</v>
      </c>
      <c r="JE2079">
        <f t="shared" si="384"/>
        <v>0</v>
      </c>
      <c r="JF2079" t="str">
        <f t="shared" ca="1" si="385"/>
        <v/>
      </c>
      <c r="JG2079" t="str">
        <f t="shared" ca="1" si="386"/>
        <v/>
      </c>
      <c r="JH2079" t="str">
        <f t="shared" ca="1" si="387"/>
        <v/>
      </c>
      <c r="JI2079" t="str">
        <f t="shared" ca="1" si="388"/>
        <v/>
      </c>
    </row>
    <row r="2080" spans="264:269" x14ac:dyDescent="0.2">
      <c r="JD2080">
        <f t="shared" si="383"/>
        <v>0</v>
      </c>
      <c r="JE2080">
        <f t="shared" si="384"/>
        <v>0</v>
      </c>
      <c r="JF2080" t="str">
        <f t="shared" ca="1" si="385"/>
        <v/>
      </c>
      <c r="JG2080" t="str">
        <f t="shared" ca="1" si="386"/>
        <v/>
      </c>
      <c r="JH2080" t="str">
        <f t="shared" ca="1" si="387"/>
        <v/>
      </c>
      <c r="JI2080" t="str">
        <f t="shared" ca="1" si="388"/>
        <v/>
      </c>
    </row>
    <row r="2081" spans="264:269" x14ac:dyDescent="0.2">
      <c r="JD2081">
        <f t="shared" si="383"/>
        <v>0</v>
      </c>
      <c r="JE2081">
        <f t="shared" si="384"/>
        <v>0</v>
      </c>
      <c r="JF2081" t="str">
        <f t="shared" ca="1" si="385"/>
        <v/>
      </c>
      <c r="JG2081" t="str">
        <f t="shared" ca="1" si="386"/>
        <v/>
      </c>
      <c r="JH2081" t="str">
        <f t="shared" ca="1" si="387"/>
        <v/>
      </c>
      <c r="JI2081" t="str">
        <f t="shared" ca="1" si="388"/>
        <v/>
      </c>
    </row>
    <row r="2082" spans="264:269" x14ac:dyDescent="0.2">
      <c r="JD2082">
        <f t="shared" si="383"/>
        <v>0</v>
      </c>
      <c r="JE2082">
        <f t="shared" si="384"/>
        <v>0</v>
      </c>
      <c r="JF2082" t="str">
        <f t="shared" ca="1" si="385"/>
        <v/>
      </c>
      <c r="JG2082" t="str">
        <f t="shared" ca="1" si="386"/>
        <v/>
      </c>
      <c r="JH2082" t="str">
        <f t="shared" ca="1" si="387"/>
        <v/>
      </c>
      <c r="JI2082" t="str">
        <f t="shared" ca="1" si="388"/>
        <v/>
      </c>
    </row>
    <row r="2083" spans="264:269" x14ac:dyDescent="0.2">
      <c r="JD2083">
        <f t="shared" si="383"/>
        <v>0</v>
      </c>
      <c r="JE2083">
        <f t="shared" si="384"/>
        <v>0</v>
      </c>
      <c r="JF2083" t="str">
        <f t="shared" ca="1" si="385"/>
        <v/>
      </c>
      <c r="JG2083" t="str">
        <f t="shared" ca="1" si="386"/>
        <v/>
      </c>
      <c r="JH2083" t="str">
        <f t="shared" ca="1" si="387"/>
        <v/>
      </c>
      <c r="JI2083" t="str">
        <f t="shared" ca="1" si="388"/>
        <v/>
      </c>
    </row>
    <row r="2084" spans="264:269" x14ac:dyDescent="0.2">
      <c r="JD2084">
        <f t="shared" si="383"/>
        <v>0</v>
      </c>
      <c r="JE2084">
        <f t="shared" si="384"/>
        <v>0</v>
      </c>
      <c r="JF2084" t="str">
        <f t="shared" ca="1" si="385"/>
        <v/>
      </c>
      <c r="JG2084" t="str">
        <f t="shared" ca="1" si="386"/>
        <v/>
      </c>
      <c r="JH2084" t="str">
        <f t="shared" ca="1" si="387"/>
        <v/>
      </c>
      <c r="JI2084" t="str">
        <f t="shared" ca="1" si="388"/>
        <v/>
      </c>
    </row>
    <row r="2085" spans="264:269" x14ac:dyDescent="0.2">
      <c r="JD2085">
        <f t="shared" si="383"/>
        <v>0</v>
      </c>
      <c r="JE2085">
        <f t="shared" si="384"/>
        <v>0</v>
      </c>
      <c r="JF2085" t="str">
        <f t="shared" ca="1" si="385"/>
        <v/>
      </c>
      <c r="JG2085" t="str">
        <f t="shared" ca="1" si="386"/>
        <v/>
      </c>
      <c r="JH2085" t="str">
        <f t="shared" ca="1" si="387"/>
        <v/>
      </c>
      <c r="JI2085" t="str">
        <f t="shared" ca="1" si="388"/>
        <v/>
      </c>
    </row>
    <row r="2086" spans="264:269" x14ac:dyDescent="0.2">
      <c r="JD2086">
        <f t="shared" si="383"/>
        <v>0</v>
      </c>
      <c r="JE2086">
        <f t="shared" si="384"/>
        <v>0</v>
      </c>
      <c r="JF2086" t="str">
        <f t="shared" ca="1" si="385"/>
        <v/>
      </c>
      <c r="JG2086" t="str">
        <f t="shared" ca="1" si="386"/>
        <v/>
      </c>
      <c r="JH2086" t="str">
        <f t="shared" ca="1" si="387"/>
        <v/>
      </c>
      <c r="JI2086" t="str">
        <f t="shared" ca="1" si="388"/>
        <v/>
      </c>
    </row>
    <row r="2087" spans="264:269" x14ac:dyDescent="0.2">
      <c r="JD2087">
        <f t="shared" si="383"/>
        <v>0</v>
      </c>
      <c r="JE2087">
        <f t="shared" si="384"/>
        <v>0</v>
      </c>
      <c r="JF2087" t="str">
        <f t="shared" ca="1" si="385"/>
        <v/>
      </c>
      <c r="JG2087" t="str">
        <f t="shared" ca="1" si="386"/>
        <v/>
      </c>
      <c r="JH2087" t="str">
        <f t="shared" ca="1" si="387"/>
        <v/>
      </c>
      <c r="JI2087" t="str">
        <f t="shared" ca="1" si="388"/>
        <v/>
      </c>
    </row>
    <row r="2088" spans="264:269" x14ac:dyDescent="0.2">
      <c r="JD2088">
        <f t="shared" si="383"/>
        <v>0</v>
      </c>
      <c r="JE2088">
        <f t="shared" si="384"/>
        <v>0</v>
      </c>
      <c r="JF2088" t="str">
        <f t="shared" ca="1" si="385"/>
        <v/>
      </c>
      <c r="JG2088" t="str">
        <f t="shared" ca="1" si="386"/>
        <v/>
      </c>
      <c r="JH2088" t="str">
        <f t="shared" ca="1" si="387"/>
        <v/>
      </c>
      <c r="JI2088" t="str">
        <f t="shared" ca="1" si="388"/>
        <v/>
      </c>
    </row>
    <row r="2089" spans="264:269" x14ac:dyDescent="0.2">
      <c r="JD2089">
        <f t="shared" si="383"/>
        <v>0</v>
      </c>
      <c r="JE2089">
        <f t="shared" si="384"/>
        <v>0</v>
      </c>
      <c r="JF2089" t="str">
        <f t="shared" ca="1" si="385"/>
        <v/>
      </c>
      <c r="JG2089" t="str">
        <f t="shared" ca="1" si="386"/>
        <v/>
      </c>
      <c r="JH2089" t="str">
        <f t="shared" ca="1" si="387"/>
        <v/>
      </c>
      <c r="JI2089" t="str">
        <f t="shared" ca="1" si="388"/>
        <v/>
      </c>
    </row>
    <row r="2090" spans="264:269" x14ac:dyDescent="0.2">
      <c r="JD2090">
        <f t="shared" si="383"/>
        <v>0</v>
      </c>
      <c r="JE2090">
        <f t="shared" si="384"/>
        <v>0</v>
      </c>
      <c r="JF2090" t="str">
        <f t="shared" ca="1" si="385"/>
        <v/>
      </c>
      <c r="JG2090" t="str">
        <f t="shared" ca="1" si="386"/>
        <v/>
      </c>
      <c r="JH2090" t="str">
        <f t="shared" ca="1" si="387"/>
        <v/>
      </c>
      <c r="JI2090" t="str">
        <f t="shared" ca="1" si="388"/>
        <v/>
      </c>
    </row>
    <row r="2091" spans="264:269" x14ac:dyDescent="0.2">
      <c r="JD2091">
        <f t="shared" si="383"/>
        <v>0</v>
      </c>
      <c r="JE2091">
        <f t="shared" si="384"/>
        <v>0</v>
      </c>
      <c r="JF2091" t="str">
        <f t="shared" ca="1" si="385"/>
        <v/>
      </c>
      <c r="JG2091" t="str">
        <f t="shared" ca="1" si="386"/>
        <v/>
      </c>
      <c r="JH2091" t="str">
        <f t="shared" ca="1" si="387"/>
        <v/>
      </c>
      <c r="JI2091" t="str">
        <f t="shared" ca="1" si="388"/>
        <v/>
      </c>
    </row>
    <row r="2092" spans="264:269" x14ac:dyDescent="0.2">
      <c r="JD2092">
        <f t="shared" si="383"/>
        <v>0</v>
      </c>
      <c r="JE2092">
        <f t="shared" si="384"/>
        <v>0</v>
      </c>
      <c r="JF2092" t="str">
        <f t="shared" ca="1" si="385"/>
        <v/>
      </c>
      <c r="JG2092" t="str">
        <f t="shared" ca="1" si="386"/>
        <v/>
      </c>
      <c r="JH2092" t="str">
        <f t="shared" ca="1" si="387"/>
        <v/>
      </c>
      <c r="JI2092" t="str">
        <f t="shared" ca="1" si="388"/>
        <v/>
      </c>
    </row>
    <row r="2093" spans="264:269" x14ac:dyDescent="0.2">
      <c r="JD2093">
        <f t="shared" si="383"/>
        <v>0</v>
      </c>
      <c r="JE2093">
        <f t="shared" si="384"/>
        <v>0</v>
      </c>
      <c r="JF2093" t="str">
        <f t="shared" ca="1" si="385"/>
        <v/>
      </c>
      <c r="JG2093" t="str">
        <f t="shared" ca="1" si="386"/>
        <v/>
      </c>
      <c r="JH2093" t="str">
        <f t="shared" ca="1" si="387"/>
        <v/>
      </c>
      <c r="JI2093" t="str">
        <f t="shared" ca="1" si="388"/>
        <v/>
      </c>
    </row>
    <row r="2094" spans="264:269" x14ac:dyDescent="0.2">
      <c r="JD2094">
        <f t="shared" si="383"/>
        <v>0</v>
      </c>
      <c r="JE2094">
        <f t="shared" si="384"/>
        <v>0</v>
      </c>
      <c r="JF2094" t="str">
        <f t="shared" ca="1" si="385"/>
        <v/>
      </c>
      <c r="JG2094" t="str">
        <f t="shared" ca="1" si="386"/>
        <v/>
      </c>
      <c r="JH2094" t="str">
        <f t="shared" ca="1" si="387"/>
        <v/>
      </c>
      <c r="JI2094" t="str">
        <f t="shared" ca="1" si="388"/>
        <v/>
      </c>
    </row>
    <row r="2095" spans="264:269" x14ac:dyDescent="0.2">
      <c r="JD2095">
        <f t="shared" si="383"/>
        <v>0</v>
      </c>
      <c r="JE2095">
        <f t="shared" si="384"/>
        <v>0</v>
      </c>
      <c r="JF2095" t="str">
        <f t="shared" ca="1" si="385"/>
        <v/>
      </c>
      <c r="JG2095" t="str">
        <f t="shared" ca="1" si="386"/>
        <v/>
      </c>
      <c r="JH2095" t="str">
        <f t="shared" ca="1" si="387"/>
        <v/>
      </c>
      <c r="JI2095" t="str">
        <f t="shared" ca="1" si="388"/>
        <v/>
      </c>
    </row>
    <row r="2096" spans="264:269" x14ac:dyDescent="0.2">
      <c r="JD2096">
        <f t="shared" si="383"/>
        <v>0</v>
      </c>
      <c r="JE2096">
        <f t="shared" si="384"/>
        <v>0</v>
      </c>
      <c r="JF2096" t="str">
        <f t="shared" ca="1" si="385"/>
        <v/>
      </c>
      <c r="JG2096" t="str">
        <f t="shared" ca="1" si="386"/>
        <v/>
      </c>
      <c r="JH2096" t="str">
        <f t="shared" ca="1" si="387"/>
        <v/>
      </c>
      <c r="JI2096" t="str">
        <f t="shared" ca="1" si="388"/>
        <v/>
      </c>
    </row>
    <row r="2097" spans="264:269" x14ac:dyDescent="0.2">
      <c r="JD2097">
        <f t="shared" si="383"/>
        <v>0</v>
      </c>
      <c r="JE2097">
        <f t="shared" si="384"/>
        <v>0</v>
      </c>
      <c r="JF2097" t="str">
        <f t="shared" ca="1" si="385"/>
        <v/>
      </c>
      <c r="JG2097" t="str">
        <f t="shared" ca="1" si="386"/>
        <v/>
      </c>
      <c r="JH2097" t="str">
        <f t="shared" ca="1" si="387"/>
        <v/>
      </c>
      <c r="JI2097" t="str">
        <f t="shared" ca="1" si="388"/>
        <v/>
      </c>
    </row>
    <row r="2098" spans="264:269" x14ac:dyDescent="0.2">
      <c r="JD2098">
        <f t="shared" si="383"/>
        <v>0</v>
      </c>
      <c r="JE2098">
        <f t="shared" si="384"/>
        <v>0</v>
      </c>
      <c r="JF2098" t="str">
        <f t="shared" ca="1" si="385"/>
        <v/>
      </c>
      <c r="JG2098" t="str">
        <f t="shared" ca="1" si="386"/>
        <v/>
      </c>
      <c r="JH2098" t="str">
        <f t="shared" ca="1" si="387"/>
        <v/>
      </c>
      <c r="JI2098" t="str">
        <f t="shared" ca="1" si="388"/>
        <v/>
      </c>
    </row>
    <row r="2099" spans="264:269" x14ac:dyDescent="0.2">
      <c r="JD2099">
        <f t="shared" si="383"/>
        <v>0</v>
      </c>
      <c r="JE2099">
        <f t="shared" si="384"/>
        <v>0</v>
      </c>
      <c r="JF2099" t="str">
        <f t="shared" ca="1" si="385"/>
        <v/>
      </c>
      <c r="JG2099" t="str">
        <f t="shared" ca="1" si="386"/>
        <v/>
      </c>
      <c r="JH2099" t="str">
        <f t="shared" ca="1" si="387"/>
        <v/>
      </c>
      <c r="JI2099" t="str">
        <f t="shared" ca="1" si="388"/>
        <v/>
      </c>
    </row>
    <row r="2100" spans="264:269" x14ac:dyDescent="0.2">
      <c r="JD2100">
        <f t="shared" si="383"/>
        <v>0</v>
      </c>
      <c r="JE2100">
        <f t="shared" si="384"/>
        <v>0</v>
      </c>
      <c r="JF2100" t="str">
        <f t="shared" ca="1" si="385"/>
        <v/>
      </c>
      <c r="JG2100" t="str">
        <f t="shared" ca="1" si="386"/>
        <v/>
      </c>
      <c r="JH2100" t="str">
        <f t="shared" ca="1" si="387"/>
        <v/>
      </c>
      <c r="JI2100" t="str">
        <f t="shared" ca="1" si="388"/>
        <v/>
      </c>
    </row>
    <row r="2101" spans="264:269" x14ac:dyDescent="0.2">
      <c r="JD2101">
        <f t="shared" si="383"/>
        <v>0</v>
      </c>
      <c r="JE2101">
        <f t="shared" si="384"/>
        <v>0</v>
      </c>
      <c r="JF2101" t="str">
        <f t="shared" ca="1" si="385"/>
        <v/>
      </c>
      <c r="JG2101" t="str">
        <f t="shared" ca="1" si="386"/>
        <v/>
      </c>
      <c r="JH2101" t="str">
        <f t="shared" ca="1" si="387"/>
        <v/>
      </c>
      <c r="JI2101" t="str">
        <f t="shared" ca="1" si="388"/>
        <v/>
      </c>
    </row>
    <row r="2102" spans="264:269" x14ac:dyDescent="0.2">
      <c r="JD2102">
        <f t="shared" si="383"/>
        <v>0</v>
      </c>
      <c r="JE2102">
        <f t="shared" si="384"/>
        <v>0</v>
      </c>
      <c r="JF2102" t="str">
        <f t="shared" ca="1" si="385"/>
        <v/>
      </c>
      <c r="JG2102" t="str">
        <f t="shared" ca="1" si="386"/>
        <v/>
      </c>
      <c r="JH2102" t="str">
        <f t="shared" ca="1" si="387"/>
        <v/>
      </c>
      <c r="JI2102" t="str">
        <f t="shared" ca="1" si="388"/>
        <v/>
      </c>
    </row>
    <row r="2103" spans="264:269" x14ac:dyDescent="0.2">
      <c r="JD2103">
        <f t="shared" si="383"/>
        <v>0</v>
      </c>
      <c r="JE2103">
        <f t="shared" si="384"/>
        <v>0</v>
      </c>
      <c r="JF2103" t="str">
        <f t="shared" ca="1" si="385"/>
        <v/>
      </c>
      <c r="JG2103" t="str">
        <f t="shared" ca="1" si="386"/>
        <v/>
      </c>
      <c r="JH2103" t="str">
        <f t="shared" ca="1" si="387"/>
        <v/>
      </c>
      <c r="JI2103" t="str">
        <f t="shared" ca="1" si="388"/>
        <v/>
      </c>
    </row>
    <row r="2104" spans="264:269" x14ac:dyDescent="0.2">
      <c r="JD2104">
        <f t="shared" si="383"/>
        <v>0</v>
      </c>
      <c r="JE2104">
        <f t="shared" si="384"/>
        <v>0</v>
      </c>
      <c r="JF2104" t="str">
        <f t="shared" ca="1" si="385"/>
        <v/>
      </c>
      <c r="JG2104" t="str">
        <f t="shared" ca="1" si="386"/>
        <v/>
      </c>
      <c r="JH2104" t="str">
        <f t="shared" ca="1" si="387"/>
        <v/>
      </c>
      <c r="JI2104" t="str">
        <f t="shared" ca="1" si="388"/>
        <v/>
      </c>
    </row>
    <row r="2105" spans="264:269" x14ac:dyDescent="0.2">
      <c r="JD2105">
        <f t="shared" si="383"/>
        <v>0</v>
      </c>
      <c r="JE2105">
        <f t="shared" si="384"/>
        <v>0</v>
      </c>
      <c r="JF2105" t="str">
        <f t="shared" ca="1" si="385"/>
        <v/>
      </c>
      <c r="JG2105" t="str">
        <f t="shared" ca="1" si="386"/>
        <v/>
      </c>
      <c r="JH2105" t="str">
        <f t="shared" ca="1" si="387"/>
        <v/>
      </c>
      <c r="JI2105" t="str">
        <f t="shared" ca="1" si="388"/>
        <v/>
      </c>
    </row>
    <row r="2106" spans="264:269" x14ac:dyDescent="0.2">
      <c r="JD2106">
        <f t="shared" si="383"/>
        <v>0</v>
      </c>
      <c r="JE2106">
        <f t="shared" si="384"/>
        <v>0</v>
      </c>
      <c r="JF2106" t="str">
        <f t="shared" ca="1" si="385"/>
        <v/>
      </c>
      <c r="JG2106" t="str">
        <f t="shared" ca="1" si="386"/>
        <v/>
      </c>
      <c r="JH2106" t="str">
        <f t="shared" ca="1" si="387"/>
        <v/>
      </c>
      <c r="JI2106" t="str">
        <f t="shared" ca="1" si="388"/>
        <v/>
      </c>
    </row>
    <row r="2107" spans="264:269" x14ac:dyDescent="0.2">
      <c r="JD2107">
        <f t="shared" si="383"/>
        <v>0</v>
      </c>
      <c r="JE2107">
        <f t="shared" si="384"/>
        <v>0</v>
      </c>
      <c r="JF2107" t="str">
        <f t="shared" ca="1" si="385"/>
        <v/>
      </c>
      <c r="JG2107" t="str">
        <f t="shared" ca="1" si="386"/>
        <v/>
      </c>
      <c r="JH2107" t="str">
        <f t="shared" ca="1" si="387"/>
        <v/>
      </c>
      <c r="JI2107" t="str">
        <f t="shared" ca="1" si="388"/>
        <v/>
      </c>
    </row>
    <row r="2108" spans="264:269" x14ac:dyDescent="0.2">
      <c r="JD2108">
        <f t="shared" si="383"/>
        <v>0</v>
      </c>
      <c r="JE2108">
        <f t="shared" si="384"/>
        <v>0</v>
      </c>
      <c r="JF2108" t="str">
        <f t="shared" ca="1" si="385"/>
        <v/>
      </c>
      <c r="JG2108" t="str">
        <f t="shared" ca="1" si="386"/>
        <v/>
      </c>
      <c r="JH2108" t="str">
        <f t="shared" ca="1" si="387"/>
        <v/>
      </c>
      <c r="JI2108" t="str">
        <f t="shared" ca="1" si="388"/>
        <v/>
      </c>
    </row>
    <row r="2109" spans="264:269" x14ac:dyDescent="0.2">
      <c r="JD2109">
        <f t="shared" si="383"/>
        <v>0</v>
      </c>
      <c r="JE2109">
        <f t="shared" si="384"/>
        <v>0</v>
      </c>
      <c r="JF2109" t="str">
        <f t="shared" ca="1" si="385"/>
        <v/>
      </c>
      <c r="JG2109" t="str">
        <f t="shared" ca="1" si="386"/>
        <v/>
      </c>
      <c r="JH2109" t="str">
        <f t="shared" ca="1" si="387"/>
        <v/>
      </c>
      <c r="JI2109" t="str">
        <f t="shared" ca="1" si="388"/>
        <v/>
      </c>
    </row>
    <row r="2110" spans="264:269" x14ac:dyDescent="0.2">
      <c r="JD2110">
        <f t="shared" si="383"/>
        <v>0</v>
      </c>
      <c r="JE2110">
        <f t="shared" si="384"/>
        <v>0</v>
      </c>
      <c r="JF2110" t="str">
        <f t="shared" ca="1" si="385"/>
        <v/>
      </c>
      <c r="JG2110" t="str">
        <f t="shared" ca="1" si="386"/>
        <v/>
      </c>
      <c r="JH2110" t="str">
        <f t="shared" ca="1" si="387"/>
        <v/>
      </c>
      <c r="JI2110" t="str">
        <f t="shared" ca="1" si="388"/>
        <v/>
      </c>
    </row>
    <row r="2111" spans="264:269" x14ac:dyDescent="0.2">
      <c r="JD2111">
        <f t="shared" si="383"/>
        <v>0</v>
      </c>
      <c r="JE2111">
        <f t="shared" si="384"/>
        <v>0</v>
      </c>
      <c r="JF2111" t="str">
        <f t="shared" ca="1" si="385"/>
        <v/>
      </c>
      <c r="JG2111" t="str">
        <f t="shared" ca="1" si="386"/>
        <v/>
      </c>
      <c r="JH2111" t="str">
        <f t="shared" ca="1" si="387"/>
        <v/>
      </c>
      <c r="JI2111" t="str">
        <f t="shared" ca="1" si="388"/>
        <v/>
      </c>
    </row>
    <row r="2112" spans="264:269" x14ac:dyDescent="0.2">
      <c r="JD2112">
        <f t="shared" si="383"/>
        <v>0</v>
      </c>
      <c r="JE2112">
        <f t="shared" si="384"/>
        <v>0</v>
      </c>
      <c r="JF2112" t="str">
        <f t="shared" ca="1" si="385"/>
        <v/>
      </c>
      <c r="JG2112" t="str">
        <f t="shared" ca="1" si="386"/>
        <v/>
      </c>
      <c r="JH2112" t="str">
        <f t="shared" ca="1" si="387"/>
        <v/>
      </c>
      <c r="JI2112" t="str">
        <f t="shared" ca="1" si="388"/>
        <v/>
      </c>
    </row>
    <row r="2113" spans="264:269" x14ac:dyDescent="0.2">
      <c r="JD2113">
        <f t="shared" si="383"/>
        <v>0</v>
      </c>
      <c r="JE2113">
        <f t="shared" si="384"/>
        <v>0</v>
      </c>
      <c r="JF2113" t="str">
        <f t="shared" ca="1" si="385"/>
        <v/>
      </c>
      <c r="JG2113" t="str">
        <f t="shared" ca="1" si="386"/>
        <v/>
      </c>
      <c r="JH2113" t="str">
        <f t="shared" ca="1" si="387"/>
        <v/>
      </c>
      <c r="JI2113" t="str">
        <f t="shared" ca="1" si="388"/>
        <v/>
      </c>
    </row>
    <row r="2114" spans="264:269" x14ac:dyDescent="0.2">
      <c r="JD2114">
        <f t="shared" si="383"/>
        <v>0</v>
      </c>
      <c r="JE2114">
        <f t="shared" si="384"/>
        <v>0</v>
      </c>
      <c r="JF2114" t="str">
        <f t="shared" ca="1" si="385"/>
        <v/>
      </c>
      <c r="JG2114" t="str">
        <f t="shared" ca="1" si="386"/>
        <v/>
      </c>
      <c r="JH2114" t="str">
        <f t="shared" ca="1" si="387"/>
        <v/>
      </c>
      <c r="JI2114" t="str">
        <f t="shared" ca="1" si="388"/>
        <v/>
      </c>
    </row>
    <row r="2115" spans="264:269" x14ac:dyDescent="0.2">
      <c r="JD2115">
        <f t="shared" si="383"/>
        <v>0</v>
      </c>
      <c r="JE2115">
        <f t="shared" si="384"/>
        <v>0</v>
      </c>
      <c r="JF2115" t="str">
        <f t="shared" ca="1" si="385"/>
        <v/>
      </c>
      <c r="JG2115" t="str">
        <f t="shared" ca="1" si="386"/>
        <v/>
      </c>
      <c r="JH2115" t="str">
        <f t="shared" ca="1" si="387"/>
        <v/>
      </c>
      <c r="JI2115" t="str">
        <f t="shared" ca="1" si="388"/>
        <v/>
      </c>
    </row>
    <row r="2116" spans="264:269" x14ac:dyDescent="0.2">
      <c r="JD2116">
        <f t="shared" si="383"/>
        <v>0</v>
      </c>
      <c r="JE2116">
        <f t="shared" si="384"/>
        <v>0</v>
      </c>
      <c r="JF2116" t="str">
        <f t="shared" ca="1" si="385"/>
        <v/>
      </c>
      <c r="JG2116" t="str">
        <f t="shared" ca="1" si="386"/>
        <v/>
      </c>
      <c r="JH2116" t="str">
        <f t="shared" ca="1" si="387"/>
        <v/>
      </c>
      <c r="JI2116" t="str">
        <f t="shared" ca="1" si="388"/>
        <v/>
      </c>
    </row>
    <row r="2117" spans="264:269" x14ac:dyDescent="0.2">
      <c r="JD2117">
        <f t="shared" si="383"/>
        <v>0</v>
      </c>
      <c r="JE2117">
        <f t="shared" si="384"/>
        <v>0</v>
      </c>
      <c r="JF2117" t="str">
        <f t="shared" ca="1" si="385"/>
        <v/>
      </c>
      <c r="JG2117" t="str">
        <f t="shared" ca="1" si="386"/>
        <v/>
      </c>
      <c r="JH2117" t="str">
        <f t="shared" ca="1" si="387"/>
        <v/>
      </c>
      <c r="JI2117" t="str">
        <f t="shared" ca="1" si="388"/>
        <v/>
      </c>
    </row>
    <row r="2118" spans="264:269" x14ac:dyDescent="0.2">
      <c r="JD2118">
        <f t="shared" si="383"/>
        <v>0</v>
      </c>
      <c r="JE2118">
        <f t="shared" si="384"/>
        <v>0</v>
      </c>
      <c r="JF2118" t="str">
        <f t="shared" ca="1" si="385"/>
        <v/>
      </c>
      <c r="JG2118" t="str">
        <f t="shared" ca="1" si="386"/>
        <v/>
      </c>
      <c r="JH2118" t="str">
        <f t="shared" ca="1" si="387"/>
        <v/>
      </c>
      <c r="JI2118" t="str">
        <f t="shared" ca="1" si="388"/>
        <v/>
      </c>
    </row>
    <row r="2119" spans="264:269" x14ac:dyDescent="0.2">
      <c r="JD2119">
        <f t="shared" si="383"/>
        <v>0</v>
      </c>
      <c r="JE2119">
        <f t="shared" si="384"/>
        <v>0</v>
      </c>
      <c r="JF2119" t="str">
        <f t="shared" ca="1" si="385"/>
        <v/>
      </c>
      <c r="JG2119" t="str">
        <f t="shared" ca="1" si="386"/>
        <v/>
      </c>
      <c r="JH2119" t="str">
        <f t="shared" ca="1" si="387"/>
        <v/>
      </c>
      <c r="JI2119" t="str">
        <f t="shared" ca="1" si="388"/>
        <v/>
      </c>
    </row>
    <row r="2120" spans="264:269" x14ac:dyDescent="0.2">
      <c r="JD2120">
        <f t="shared" si="383"/>
        <v>0</v>
      </c>
      <c r="JE2120">
        <f t="shared" si="384"/>
        <v>0</v>
      </c>
      <c r="JF2120" t="str">
        <f t="shared" ca="1" si="385"/>
        <v/>
      </c>
      <c r="JG2120" t="str">
        <f t="shared" ca="1" si="386"/>
        <v/>
      </c>
      <c r="JH2120" t="str">
        <f t="shared" ca="1" si="387"/>
        <v/>
      </c>
      <c r="JI2120" t="str">
        <f t="shared" ca="1" si="388"/>
        <v/>
      </c>
    </row>
    <row r="2121" spans="264:269" x14ac:dyDescent="0.2">
      <c r="JD2121">
        <f t="shared" si="383"/>
        <v>0</v>
      </c>
      <c r="JE2121">
        <f t="shared" si="384"/>
        <v>0</v>
      </c>
      <c r="JF2121" t="str">
        <f t="shared" ca="1" si="385"/>
        <v/>
      </c>
      <c r="JG2121" t="str">
        <f t="shared" ca="1" si="386"/>
        <v/>
      </c>
      <c r="JH2121" t="str">
        <f t="shared" ca="1" si="387"/>
        <v/>
      </c>
      <c r="JI2121" t="str">
        <f t="shared" ca="1" si="388"/>
        <v/>
      </c>
    </row>
    <row r="2122" spans="264:269" x14ac:dyDescent="0.2">
      <c r="JD2122">
        <f t="shared" si="383"/>
        <v>0</v>
      </c>
      <c r="JE2122">
        <f t="shared" si="384"/>
        <v>0</v>
      </c>
      <c r="JF2122" t="str">
        <f t="shared" ca="1" si="385"/>
        <v/>
      </c>
      <c r="JG2122" t="str">
        <f t="shared" ca="1" si="386"/>
        <v/>
      </c>
      <c r="JH2122" t="str">
        <f t="shared" ca="1" si="387"/>
        <v/>
      </c>
      <c r="JI2122" t="str">
        <f t="shared" ca="1" si="388"/>
        <v/>
      </c>
    </row>
    <row r="2123" spans="264:269" x14ac:dyDescent="0.2">
      <c r="JD2123">
        <f t="shared" si="383"/>
        <v>0</v>
      </c>
      <c r="JE2123">
        <f t="shared" si="384"/>
        <v>0</v>
      </c>
      <c r="JF2123" t="str">
        <f t="shared" ca="1" si="385"/>
        <v/>
      </c>
      <c r="JG2123" t="str">
        <f t="shared" ca="1" si="386"/>
        <v/>
      </c>
      <c r="JH2123" t="str">
        <f t="shared" ca="1" si="387"/>
        <v/>
      </c>
      <c r="JI2123" t="str">
        <f t="shared" ca="1" si="388"/>
        <v/>
      </c>
    </row>
    <row r="2124" spans="264:269" x14ac:dyDescent="0.2">
      <c r="JD2124">
        <f t="shared" si="383"/>
        <v>0</v>
      </c>
      <c r="JE2124">
        <f t="shared" si="384"/>
        <v>0</v>
      </c>
      <c r="JF2124" t="str">
        <f t="shared" ca="1" si="385"/>
        <v/>
      </c>
      <c r="JG2124" t="str">
        <f t="shared" ca="1" si="386"/>
        <v/>
      </c>
      <c r="JH2124" t="str">
        <f t="shared" ca="1" si="387"/>
        <v/>
      </c>
      <c r="JI2124" t="str">
        <f t="shared" ca="1" si="388"/>
        <v/>
      </c>
    </row>
    <row r="2125" spans="264:269" x14ac:dyDescent="0.2">
      <c r="JD2125">
        <f t="shared" si="383"/>
        <v>0</v>
      </c>
      <c r="JE2125">
        <f t="shared" si="384"/>
        <v>0</v>
      </c>
      <c r="JF2125" t="str">
        <f t="shared" ca="1" si="385"/>
        <v/>
      </c>
      <c r="JG2125" t="str">
        <f t="shared" ca="1" si="386"/>
        <v/>
      </c>
      <c r="JH2125" t="str">
        <f t="shared" ca="1" si="387"/>
        <v/>
      </c>
      <c r="JI2125" t="str">
        <f t="shared" ca="1" si="388"/>
        <v/>
      </c>
    </row>
    <row r="2126" spans="264:269" x14ac:dyDescent="0.2">
      <c r="JD2126">
        <f t="shared" si="383"/>
        <v>0</v>
      </c>
      <c r="JE2126">
        <f t="shared" si="384"/>
        <v>0</v>
      </c>
      <c r="JF2126" t="str">
        <f t="shared" ca="1" si="385"/>
        <v/>
      </c>
      <c r="JG2126" t="str">
        <f t="shared" ca="1" si="386"/>
        <v/>
      </c>
      <c r="JH2126" t="str">
        <f t="shared" ca="1" si="387"/>
        <v/>
      </c>
      <c r="JI2126" t="str">
        <f t="shared" ca="1" si="388"/>
        <v/>
      </c>
    </row>
    <row r="2127" spans="264:269" x14ac:dyDescent="0.2">
      <c r="JD2127">
        <f t="shared" si="383"/>
        <v>0</v>
      </c>
      <c r="JE2127">
        <f t="shared" si="384"/>
        <v>0</v>
      </c>
      <c r="JF2127" t="str">
        <f t="shared" ca="1" si="385"/>
        <v/>
      </c>
      <c r="JG2127" t="str">
        <f t="shared" ca="1" si="386"/>
        <v/>
      </c>
      <c r="JH2127" t="str">
        <f t="shared" ca="1" si="387"/>
        <v/>
      </c>
      <c r="JI2127" t="str">
        <f t="shared" ca="1" si="388"/>
        <v/>
      </c>
    </row>
    <row r="2128" spans="264:269" x14ac:dyDescent="0.2">
      <c r="JD2128">
        <f t="shared" si="383"/>
        <v>0</v>
      </c>
      <c r="JE2128">
        <f t="shared" si="384"/>
        <v>0</v>
      </c>
      <c r="JF2128" t="str">
        <f t="shared" ca="1" si="385"/>
        <v/>
      </c>
      <c r="JG2128" t="str">
        <f t="shared" ca="1" si="386"/>
        <v/>
      </c>
      <c r="JH2128" t="str">
        <f t="shared" ca="1" si="387"/>
        <v/>
      </c>
      <c r="JI2128" t="str">
        <f t="shared" ca="1" si="388"/>
        <v/>
      </c>
    </row>
    <row r="2129" spans="264:269" x14ac:dyDescent="0.2">
      <c r="JD2129">
        <f t="shared" si="383"/>
        <v>0</v>
      </c>
      <c r="JE2129">
        <f t="shared" si="384"/>
        <v>0</v>
      </c>
      <c r="JF2129" t="str">
        <f t="shared" ca="1" si="385"/>
        <v/>
      </c>
      <c r="JG2129" t="str">
        <f t="shared" ca="1" si="386"/>
        <v/>
      </c>
      <c r="JH2129" t="str">
        <f t="shared" ca="1" si="387"/>
        <v/>
      </c>
      <c r="JI2129" t="str">
        <f t="shared" ca="1" si="388"/>
        <v/>
      </c>
    </row>
    <row r="2130" spans="264:269" x14ac:dyDescent="0.2">
      <c r="JD2130">
        <f t="shared" si="383"/>
        <v>0</v>
      </c>
      <c r="JE2130">
        <f t="shared" si="384"/>
        <v>0</v>
      </c>
      <c r="JF2130" t="str">
        <f t="shared" ca="1" si="385"/>
        <v/>
      </c>
      <c r="JG2130" t="str">
        <f t="shared" ca="1" si="386"/>
        <v/>
      </c>
      <c r="JH2130" t="str">
        <f t="shared" ca="1" si="387"/>
        <v/>
      </c>
      <c r="JI2130" t="str">
        <f t="shared" ca="1" si="388"/>
        <v/>
      </c>
    </row>
    <row r="2131" spans="264:269" x14ac:dyDescent="0.2">
      <c r="JD2131">
        <f t="shared" si="383"/>
        <v>0</v>
      </c>
      <c r="JE2131">
        <f t="shared" si="384"/>
        <v>0</v>
      </c>
      <c r="JF2131" t="str">
        <f t="shared" ca="1" si="385"/>
        <v/>
      </c>
      <c r="JG2131" t="str">
        <f t="shared" ca="1" si="386"/>
        <v/>
      </c>
      <c r="JH2131" t="str">
        <f t="shared" ca="1" si="387"/>
        <v/>
      </c>
      <c r="JI2131" t="str">
        <f t="shared" ca="1" si="388"/>
        <v/>
      </c>
    </row>
    <row r="2132" spans="264:269" x14ac:dyDescent="0.2">
      <c r="JD2132">
        <f t="shared" si="383"/>
        <v>0</v>
      </c>
      <c r="JE2132">
        <f t="shared" si="384"/>
        <v>0</v>
      </c>
      <c r="JF2132" t="str">
        <f t="shared" ca="1" si="385"/>
        <v/>
      </c>
      <c r="JG2132" t="str">
        <f t="shared" ca="1" si="386"/>
        <v/>
      </c>
      <c r="JH2132" t="str">
        <f t="shared" ca="1" si="387"/>
        <v/>
      </c>
      <c r="JI2132" t="str">
        <f t="shared" ca="1" si="388"/>
        <v/>
      </c>
    </row>
    <row r="2133" spans="264:269" x14ac:dyDescent="0.2">
      <c r="JD2133">
        <f t="shared" si="383"/>
        <v>0</v>
      </c>
      <c r="JE2133">
        <f t="shared" si="384"/>
        <v>0</v>
      </c>
      <c r="JF2133" t="str">
        <f t="shared" ca="1" si="385"/>
        <v/>
      </c>
      <c r="JG2133" t="str">
        <f t="shared" ca="1" si="386"/>
        <v/>
      </c>
      <c r="JH2133" t="str">
        <f t="shared" ca="1" si="387"/>
        <v/>
      </c>
      <c r="JI2133" t="str">
        <f t="shared" ca="1" si="388"/>
        <v/>
      </c>
    </row>
    <row r="2134" spans="264:269" x14ac:dyDescent="0.2">
      <c r="JD2134">
        <f t="shared" si="383"/>
        <v>0</v>
      </c>
      <c r="JE2134">
        <f t="shared" si="384"/>
        <v>0</v>
      </c>
      <c r="JF2134" t="str">
        <f t="shared" ca="1" si="385"/>
        <v/>
      </c>
      <c r="JG2134" t="str">
        <f t="shared" ca="1" si="386"/>
        <v/>
      </c>
      <c r="JH2134" t="str">
        <f t="shared" ca="1" si="387"/>
        <v/>
      </c>
      <c r="JI2134" t="str">
        <f t="shared" ca="1" si="388"/>
        <v/>
      </c>
    </row>
    <row r="2135" spans="264:269" x14ac:dyDescent="0.2">
      <c r="JD2135">
        <f t="shared" si="383"/>
        <v>0</v>
      </c>
      <c r="JE2135">
        <f t="shared" si="384"/>
        <v>0</v>
      </c>
      <c r="JF2135" t="str">
        <f t="shared" ca="1" si="385"/>
        <v/>
      </c>
      <c r="JG2135" t="str">
        <f t="shared" ca="1" si="386"/>
        <v/>
      </c>
      <c r="JH2135" t="str">
        <f t="shared" ca="1" si="387"/>
        <v/>
      </c>
      <c r="JI2135" t="str">
        <f t="shared" ca="1" si="388"/>
        <v/>
      </c>
    </row>
    <row r="2136" spans="264:269" x14ac:dyDescent="0.2">
      <c r="JD2136">
        <f t="shared" si="383"/>
        <v>0</v>
      </c>
      <c r="JE2136">
        <f t="shared" si="384"/>
        <v>0</v>
      </c>
      <c r="JF2136" t="str">
        <f t="shared" ca="1" si="385"/>
        <v/>
      </c>
      <c r="JG2136" t="str">
        <f t="shared" ca="1" si="386"/>
        <v/>
      </c>
      <c r="JH2136" t="str">
        <f t="shared" ca="1" si="387"/>
        <v/>
      </c>
      <c r="JI2136" t="str">
        <f t="shared" ca="1" si="388"/>
        <v/>
      </c>
    </row>
    <row r="2137" spans="264:269" x14ac:dyDescent="0.2">
      <c r="JD2137">
        <f t="shared" si="383"/>
        <v>0</v>
      </c>
      <c r="JE2137">
        <f t="shared" si="384"/>
        <v>0</v>
      </c>
      <c r="JF2137" t="str">
        <f t="shared" ca="1" si="385"/>
        <v/>
      </c>
      <c r="JG2137" t="str">
        <f t="shared" ca="1" si="386"/>
        <v/>
      </c>
      <c r="JH2137" t="str">
        <f t="shared" ca="1" si="387"/>
        <v/>
      </c>
      <c r="JI2137" t="str">
        <f t="shared" ca="1" si="388"/>
        <v/>
      </c>
    </row>
    <row r="2138" spans="264:269" x14ac:dyDescent="0.2">
      <c r="JD2138">
        <f t="shared" si="383"/>
        <v>0</v>
      </c>
      <c r="JE2138">
        <f t="shared" si="384"/>
        <v>0</v>
      </c>
      <c r="JF2138" t="str">
        <f t="shared" ca="1" si="385"/>
        <v/>
      </c>
      <c r="JG2138" t="str">
        <f t="shared" ca="1" si="386"/>
        <v/>
      </c>
      <c r="JH2138" t="str">
        <f t="shared" ca="1" si="387"/>
        <v/>
      </c>
      <c r="JI2138" t="str">
        <f t="shared" ca="1" si="388"/>
        <v/>
      </c>
    </row>
    <row r="2139" spans="264:269" x14ac:dyDescent="0.2">
      <c r="JD2139">
        <f t="shared" si="383"/>
        <v>0</v>
      </c>
      <c r="JE2139">
        <f t="shared" si="384"/>
        <v>0</v>
      </c>
      <c r="JF2139" t="str">
        <f t="shared" ca="1" si="385"/>
        <v/>
      </c>
      <c r="JG2139" t="str">
        <f t="shared" ca="1" si="386"/>
        <v/>
      </c>
      <c r="JH2139" t="str">
        <f t="shared" ca="1" si="387"/>
        <v/>
      </c>
      <c r="JI2139" t="str">
        <f t="shared" ca="1" si="388"/>
        <v/>
      </c>
    </row>
    <row r="2140" spans="264:269" x14ac:dyDescent="0.2">
      <c r="JD2140">
        <f t="shared" ref="JD2140:JD2203" si="389">IF(JD2139&lt;&gt;0,JD2139-1,0)</f>
        <v>0</v>
      </c>
      <c r="JE2140">
        <f t="shared" ref="JE2140:JE2203" si="390">IF(JD2140&lt;&gt;0,JE2139+1,0)</f>
        <v>0</v>
      </c>
      <c r="JF2140" t="str">
        <f t="shared" ref="JF2140:JF2203" ca="1" si="391">IF(ScenarioType&lt;&gt;"ALL",IF(ISERROR(IF(INDIRECT("SCENARIOMETA!B"&amp;JE2140)=ScenarioType,INDIRECT("SCENARIOMETA!A"&amp;JE2140)," ")),"",IF(INDIRECT("SCENARIOMETA!B"&amp;JE2140)=ScenarioType,INDIRECT("SCENARIOMETA!A"&amp;JE2140)," ")),IF(JD2140&lt;&gt;0,INDIRECT("SCENARIOMETA!A"&amp;JE2140),""))</f>
        <v/>
      </c>
      <c r="JG2140" t="str">
        <f t="shared" ref="JG2140:JG2203" ca="1" si="392">IF(ScenarioType&lt;&gt;"ALL",IF(ISERROR(IF(INDIRECT("SCENARIOMETA!B"&amp;JE2140)=ScenarioType,INDIRECT("SCENARIOMETA!B"&amp;JE2140)," ")),"",IF(INDIRECT("SCENARIOMETA!B"&amp;JE2140)=ScenarioType,INDIRECT("SCENARIOMETA!B"&amp;JE2140)," ")),IF(JD2140&lt;&gt;0,INDIRECT("SCENARIOMETA!B"&amp;JE2140),""))</f>
        <v/>
      </c>
      <c r="JH2140" t="str">
        <f t="shared" ref="JH2140:JH2203" ca="1" si="393">IF(ScenarioType&lt;&gt;"ALL",IF(ISERROR(IF(INDIRECT("SCENARIOMETA!B"&amp;JE2140)=ScenarioType,INDIRECT("SCENARIOMETA!H"&amp;JE2140)," ")),"",IF(INDIRECT("SCENARIOMETA!B"&amp;JE2140)=ScenarioType,INDIRECT("SCENARIOMETA!H"&amp;JE2140)," ")+14),IF(JD2140&lt;&gt;0,INDIRECT("SCENARIOMETA!H"&amp;JE2140)+14,""))</f>
        <v/>
      </c>
      <c r="JI2140" t="str">
        <f t="shared" ref="JI2140:JI2203" ca="1" si="394">IF(ScenarioType&lt;&gt;"ALL",IF(ISERROR(IF(INDIRECT("SCENARIOMETA!B"&amp;JE2140)=ScenarioType,INDIRECT("SCENARIOMETA!E"&amp;JE2140)," ")),"",IF(INDIRECT("SCENARIOMETA!B"&amp;JE2140)=ScenarioType,INDIRECT("SCENARIOMETA!E"&amp;JE2140)," ")+14),IF(JD2140&lt;&gt;0,INDIRECT("SCENARIOMETA!E"&amp;JE2140)+14,""))</f>
        <v/>
      </c>
    </row>
    <row r="2141" spans="264:269" x14ac:dyDescent="0.2">
      <c r="JD2141">
        <f t="shared" si="389"/>
        <v>0</v>
      </c>
      <c r="JE2141">
        <f t="shared" si="390"/>
        <v>0</v>
      </c>
      <c r="JF2141" t="str">
        <f t="shared" ca="1" si="391"/>
        <v/>
      </c>
      <c r="JG2141" t="str">
        <f t="shared" ca="1" si="392"/>
        <v/>
      </c>
      <c r="JH2141" t="str">
        <f t="shared" ca="1" si="393"/>
        <v/>
      </c>
      <c r="JI2141" t="str">
        <f t="shared" ca="1" si="394"/>
        <v/>
      </c>
    </row>
    <row r="2142" spans="264:269" x14ac:dyDescent="0.2">
      <c r="JD2142">
        <f t="shared" si="389"/>
        <v>0</v>
      </c>
      <c r="JE2142">
        <f t="shared" si="390"/>
        <v>0</v>
      </c>
      <c r="JF2142" t="str">
        <f t="shared" ca="1" si="391"/>
        <v/>
      </c>
      <c r="JG2142" t="str">
        <f t="shared" ca="1" si="392"/>
        <v/>
      </c>
      <c r="JH2142" t="str">
        <f t="shared" ca="1" si="393"/>
        <v/>
      </c>
      <c r="JI2142" t="str">
        <f t="shared" ca="1" si="394"/>
        <v/>
      </c>
    </row>
    <row r="2143" spans="264:269" x14ac:dyDescent="0.2">
      <c r="JD2143">
        <f t="shared" si="389"/>
        <v>0</v>
      </c>
      <c r="JE2143">
        <f t="shared" si="390"/>
        <v>0</v>
      </c>
      <c r="JF2143" t="str">
        <f t="shared" ca="1" si="391"/>
        <v/>
      </c>
      <c r="JG2143" t="str">
        <f t="shared" ca="1" si="392"/>
        <v/>
      </c>
      <c r="JH2143" t="str">
        <f t="shared" ca="1" si="393"/>
        <v/>
      </c>
      <c r="JI2143" t="str">
        <f t="shared" ca="1" si="394"/>
        <v/>
      </c>
    </row>
    <row r="2144" spans="264:269" x14ac:dyDescent="0.2">
      <c r="JD2144">
        <f t="shared" si="389"/>
        <v>0</v>
      </c>
      <c r="JE2144">
        <f t="shared" si="390"/>
        <v>0</v>
      </c>
      <c r="JF2144" t="str">
        <f t="shared" ca="1" si="391"/>
        <v/>
      </c>
      <c r="JG2144" t="str">
        <f t="shared" ca="1" si="392"/>
        <v/>
      </c>
      <c r="JH2144" t="str">
        <f t="shared" ca="1" si="393"/>
        <v/>
      </c>
      <c r="JI2144" t="str">
        <f t="shared" ca="1" si="394"/>
        <v/>
      </c>
    </row>
    <row r="2145" spans="264:269" x14ac:dyDescent="0.2">
      <c r="JD2145">
        <f t="shared" si="389"/>
        <v>0</v>
      </c>
      <c r="JE2145">
        <f t="shared" si="390"/>
        <v>0</v>
      </c>
      <c r="JF2145" t="str">
        <f t="shared" ca="1" si="391"/>
        <v/>
      </c>
      <c r="JG2145" t="str">
        <f t="shared" ca="1" si="392"/>
        <v/>
      </c>
      <c r="JH2145" t="str">
        <f t="shared" ca="1" si="393"/>
        <v/>
      </c>
      <c r="JI2145" t="str">
        <f t="shared" ca="1" si="394"/>
        <v/>
      </c>
    </row>
    <row r="2146" spans="264:269" x14ac:dyDescent="0.2">
      <c r="JD2146">
        <f t="shared" si="389"/>
        <v>0</v>
      </c>
      <c r="JE2146">
        <f t="shared" si="390"/>
        <v>0</v>
      </c>
      <c r="JF2146" t="str">
        <f t="shared" ca="1" si="391"/>
        <v/>
      </c>
      <c r="JG2146" t="str">
        <f t="shared" ca="1" si="392"/>
        <v/>
      </c>
      <c r="JH2146" t="str">
        <f t="shared" ca="1" si="393"/>
        <v/>
      </c>
      <c r="JI2146" t="str">
        <f t="shared" ca="1" si="394"/>
        <v/>
      </c>
    </row>
    <row r="2147" spans="264:269" x14ac:dyDescent="0.2">
      <c r="JD2147">
        <f t="shared" si="389"/>
        <v>0</v>
      </c>
      <c r="JE2147">
        <f t="shared" si="390"/>
        <v>0</v>
      </c>
      <c r="JF2147" t="str">
        <f t="shared" ca="1" si="391"/>
        <v/>
      </c>
      <c r="JG2147" t="str">
        <f t="shared" ca="1" si="392"/>
        <v/>
      </c>
      <c r="JH2147" t="str">
        <f t="shared" ca="1" si="393"/>
        <v/>
      </c>
      <c r="JI2147" t="str">
        <f t="shared" ca="1" si="394"/>
        <v/>
      </c>
    </row>
    <row r="2148" spans="264:269" x14ac:dyDescent="0.2">
      <c r="JD2148">
        <f t="shared" si="389"/>
        <v>0</v>
      </c>
      <c r="JE2148">
        <f t="shared" si="390"/>
        <v>0</v>
      </c>
      <c r="JF2148" t="str">
        <f t="shared" ca="1" si="391"/>
        <v/>
      </c>
      <c r="JG2148" t="str">
        <f t="shared" ca="1" si="392"/>
        <v/>
      </c>
      <c r="JH2148" t="str">
        <f t="shared" ca="1" si="393"/>
        <v/>
      </c>
      <c r="JI2148" t="str">
        <f t="shared" ca="1" si="394"/>
        <v/>
      </c>
    </row>
    <row r="2149" spans="264:269" x14ac:dyDescent="0.2">
      <c r="JD2149">
        <f t="shared" si="389"/>
        <v>0</v>
      </c>
      <c r="JE2149">
        <f t="shared" si="390"/>
        <v>0</v>
      </c>
      <c r="JF2149" t="str">
        <f t="shared" ca="1" si="391"/>
        <v/>
      </c>
      <c r="JG2149" t="str">
        <f t="shared" ca="1" si="392"/>
        <v/>
      </c>
      <c r="JH2149" t="str">
        <f t="shared" ca="1" si="393"/>
        <v/>
      </c>
      <c r="JI2149" t="str">
        <f t="shared" ca="1" si="394"/>
        <v/>
      </c>
    </row>
    <row r="2150" spans="264:269" x14ac:dyDescent="0.2">
      <c r="JD2150">
        <f t="shared" si="389"/>
        <v>0</v>
      </c>
      <c r="JE2150">
        <f t="shared" si="390"/>
        <v>0</v>
      </c>
      <c r="JF2150" t="str">
        <f t="shared" ca="1" si="391"/>
        <v/>
      </c>
      <c r="JG2150" t="str">
        <f t="shared" ca="1" si="392"/>
        <v/>
      </c>
      <c r="JH2150" t="str">
        <f t="shared" ca="1" si="393"/>
        <v/>
      </c>
      <c r="JI2150" t="str">
        <f t="shared" ca="1" si="394"/>
        <v/>
      </c>
    </row>
    <row r="2151" spans="264:269" x14ac:dyDescent="0.2">
      <c r="JD2151">
        <f t="shared" si="389"/>
        <v>0</v>
      </c>
      <c r="JE2151">
        <f t="shared" si="390"/>
        <v>0</v>
      </c>
      <c r="JF2151" t="str">
        <f t="shared" ca="1" si="391"/>
        <v/>
      </c>
      <c r="JG2151" t="str">
        <f t="shared" ca="1" si="392"/>
        <v/>
      </c>
      <c r="JH2151" t="str">
        <f t="shared" ca="1" si="393"/>
        <v/>
      </c>
      <c r="JI2151" t="str">
        <f t="shared" ca="1" si="394"/>
        <v/>
      </c>
    </row>
    <row r="2152" spans="264:269" x14ac:dyDescent="0.2">
      <c r="JD2152">
        <f t="shared" si="389"/>
        <v>0</v>
      </c>
      <c r="JE2152">
        <f t="shared" si="390"/>
        <v>0</v>
      </c>
      <c r="JF2152" t="str">
        <f t="shared" ca="1" si="391"/>
        <v/>
      </c>
      <c r="JG2152" t="str">
        <f t="shared" ca="1" si="392"/>
        <v/>
      </c>
      <c r="JH2152" t="str">
        <f t="shared" ca="1" si="393"/>
        <v/>
      </c>
      <c r="JI2152" t="str">
        <f t="shared" ca="1" si="394"/>
        <v/>
      </c>
    </row>
    <row r="2153" spans="264:269" x14ac:dyDescent="0.2">
      <c r="JD2153">
        <f t="shared" si="389"/>
        <v>0</v>
      </c>
      <c r="JE2153">
        <f t="shared" si="390"/>
        <v>0</v>
      </c>
      <c r="JF2153" t="str">
        <f t="shared" ca="1" si="391"/>
        <v/>
      </c>
      <c r="JG2153" t="str">
        <f t="shared" ca="1" si="392"/>
        <v/>
      </c>
      <c r="JH2153" t="str">
        <f t="shared" ca="1" si="393"/>
        <v/>
      </c>
      <c r="JI2153" t="str">
        <f t="shared" ca="1" si="394"/>
        <v/>
      </c>
    </row>
    <row r="2154" spans="264:269" x14ac:dyDescent="0.2">
      <c r="JD2154">
        <f t="shared" si="389"/>
        <v>0</v>
      </c>
      <c r="JE2154">
        <f t="shared" si="390"/>
        <v>0</v>
      </c>
      <c r="JF2154" t="str">
        <f t="shared" ca="1" si="391"/>
        <v/>
      </c>
      <c r="JG2154" t="str">
        <f t="shared" ca="1" si="392"/>
        <v/>
      </c>
      <c r="JH2154" t="str">
        <f t="shared" ca="1" si="393"/>
        <v/>
      </c>
      <c r="JI2154" t="str">
        <f t="shared" ca="1" si="394"/>
        <v/>
      </c>
    </row>
    <row r="2155" spans="264:269" x14ac:dyDescent="0.2">
      <c r="JD2155">
        <f t="shared" si="389"/>
        <v>0</v>
      </c>
      <c r="JE2155">
        <f t="shared" si="390"/>
        <v>0</v>
      </c>
      <c r="JF2155" t="str">
        <f t="shared" ca="1" si="391"/>
        <v/>
      </c>
      <c r="JG2155" t="str">
        <f t="shared" ca="1" si="392"/>
        <v/>
      </c>
      <c r="JH2155" t="str">
        <f t="shared" ca="1" si="393"/>
        <v/>
      </c>
      <c r="JI2155" t="str">
        <f t="shared" ca="1" si="394"/>
        <v/>
      </c>
    </row>
    <row r="2156" spans="264:269" x14ac:dyDescent="0.2">
      <c r="JD2156">
        <f t="shared" si="389"/>
        <v>0</v>
      </c>
      <c r="JE2156">
        <f t="shared" si="390"/>
        <v>0</v>
      </c>
      <c r="JF2156" t="str">
        <f t="shared" ca="1" si="391"/>
        <v/>
      </c>
      <c r="JG2156" t="str">
        <f t="shared" ca="1" si="392"/>
        <v/>
      </c>
      <c r="JH2156" t="str">
        <f t="shared" ca="1" si="393"/>
        <v/>
      </c>
      <c r="JI2156" t="str">
        <f t="shared" ca="1" si="394"/>
        <v/>
      </c>
    </row>
    <row r="2157" spans="264:269" x14ac:dyDescent="0.2">
      <c r="JD2157">
        <f t="shared" si="389"/>
        <v>0</v>
      </c>
      <c r="JE2157">
        <f t="shared" si="390"/>
        <v>0</v>
      </c>
      <c r="JF2157" t="str">
        <f t="shared" ca="1" si="391"/>
        <v/>
      </c>
      <c r="JG2157" t="str">
        <f t="shared" ca="1" si="392"/>
        <v/>
      </c>
      <c r="JH2157" t="str">
        <f t="shared" ca="1" si="393"/>
        <v/>
      </c>
      <c r="JI2157" t="str">
        <f t="shared" ca="1" si="394"/>
        <v/>
      </c>
    </row>
    <row r="2158" spans="264:269" x14ac:dyDescent="0.2">
      <c r="JD2158">
        <f t="shared" si="389"/>
        <v>0</v>
      </c>
      <c r="JE2158">
        <f t="shared" si="390"/>
        <v>0</v>
      </c>
      <c r="JF2158" t="str">
        <f t="shared" ca="1" si="391"/>
        <v/>
      </c>
      <c r="JG2158" t="str">
        <f t="shared" ca="1" si="392"/>
        <v/>
      </c>
      <c r="JH2158" t="str">
        <f t="shared" ca="1" si="393"/>
        <v/>
      </c>
      <c r="JI2158" t="str">
        <f t="shared" ca="1" si="394"/>
        <v/>
      </c>
    </row>
    <row r="2159" spans="264:269" x14ac:dyDescent="0.2">
      <c r="JD2159">
        <f t="shared" si="389"/>
        <v>0</v>
      </c>
      <c r="JE2159">
        <f t="shared" si="390"/>
        <v>0</v>
      </c>
      <c r="JF2159" t="str">
        <f t="shared" ca="1" si="391"/>
        <v/>
      </c>
      <c r="JG2159" t="str">
        <f t="shared" ca="1" si="392"/>
        <v/>
      </c>
      <c r="JH2159" t="str">
        <f t="shared" ca="1" si="393"/>
        <v/>
      </c>
      <c r="JI2159" t="str">
        <f t="shared" ca="1" si="394"/>
        <v/>
      </c>
    </row>
    <row r="2160" spans="264:269" x14ac:dyDescent="0.2">
      <c r="JD2160">
        <f t="shared" si="389"/>
        <v>0</v>
      </c>
      <c r="JE2160">
        <f t="shared" si="390"/>
        <v>0</v>
      </c>
      <c r="JF2160" t="str">
        <f t="shared" ca="1" si="391"/>
        <v/>
      </c>
      <c r="JG2160" t="str">
        <f t="shared" ca="1" si="392"/>
        <v/>
      </c>
      <c r="JH2160" t="str">
        <f t="shared" ca="1" si="393"/>
        <v/>
      </c>
      <c r="JI2160" t="str">
        <f t="shared" ca="1" si="394"/>
        <v/>
      </c>
    </row>
    <row r="2161" spans="264:269" x14ac:dyDescent="0.2">
      <c r="JD2161">
        <f t="shared" si="389"/>
        <v>0</v>
      </c>
      <c r="JE2161">
        <f t="shared" si="390"/>
        <v>0</v>
      </c>
      <c r="JF2161" t="str">
        <f t="shared" ca="1" si="391"/>
        <v/>
      </c>
      <c r="JG2161" t="str">
        <f t="shared" ca="1" si="392"/>
        <v/>
      </c>
      <c r="JH2161" t="str">
        <f t="shared" ca="1" si="393"/>
        <v/>
      </c>
      <c r="JI2161" t="str">
        <f t="shared" ca="1" si="394"/>
        <v/>
      </c>
    </row>
    <row r="2162" spans="264:269" x14ac:dyDescent="0.2">
      <c r="JD2162">
        <f t="shared" si="389"/>
        <v>0</v>
      </c>
      <c r="JE2162">
        <f t="shared" si="390"/>
        <v>0</v>
      </c>
      <c r="JF2162" t="str">
        <f t="shared" ca="1" si="391"/>
        <v/>
      </c>
      <c r="JG2162" t="str">
        <f t="shared" ca="1" si="392"/>
        <v/>
      </c>
      <c r="JH2162" t="str">
        <f t="shared" ca="1" si="393"/>
        <v/>
      </c>
      <c r="JI2162" t="str">
        <f t="shared" ca="1" si="394"/>
        <v/>
      </c>
    </row>
    <row r="2163" spans="264:269" x14ac:dyDescent="0.2">
      <c r="JD2163">
        <f t="shared" si="389"/>
        <v>0</v>
      </c>
      <c r="JE2163">
        <f t="shared" si="390"/>
        <v>0</v>
      </c>
      <c r="JF2163" t="str">
        <f t="shared" ca="1" si="391"/>
        <v/>
      </c>
      <c r="JG2163" t="str">
        <f t="shared" ca="1" si="392"/>
        <v/>
      </c>
      <c r="JH2163" t="str">
        <f t="shared" ca="1" si="393"/>
        <v/>
      </c>
      <c r="JI2163" t="str">
        <f t="shared" ca="1" si="394"/>
        <v/>
      </c>
    </row>
    <row r="2164" spans="264:269" x14ac:dyDescent="0.2">
      <c r="JD2164">
        <f t="shared" si="389"/>
        <v>0</v>
      </c>
      <c r="JE2164">
        <f t="shared" si="390"/>
        <v>0</v>
      </c>
      <c r="JF2164" t="str">
        <f t="shared" ca="1" si="391"/>
        <v/>
      </c>
      <c r="JG2164" t="str">
        <f t="shared" ca="1" si="392"/>
        <v/>
      </c>
      <c r="JH2164" t="str">
        <f t="shared" ca="1" si="393"/>
        <v/>
      </c>
      <c r="JI2164" t="str">
        <f t="shared" ca="1" si="394"/>
        <v/>
      </c>
    </row>
    <row r="2165" spans="264:269" x14ac:dyDescent="0.2">
      <c r="JD2165">
        <f t="shared" si="389"/>
        <v>0</v>
      </c>
      <c r="JE2165">
        <f t="shared" si="390"/>
        <v>0</v>
      </c>
      <c r="JF2165" t="str">
        <f t="shared" ca="1" si="391"/>
        <v/>
      </c>
      <c r="JG2165" t="str">
        <f t="shared" ca="1" si="392"/>
        <v/>
      </c>
      <c r="JH2165" t="str">
        <f t="shared" ca="1" si="393"/>
        <v/>
      </c>
      <c r="JI2165" t="str">
        <f t="shared" ca="1" si="394"/>
        <v/>
      </c>
    </row>
    <row r="2166" spans="264:269" x14ac:dyDescent="0.2">
      <c r="JD2166">
        <f t="shared" si="389"/>
        <v>0</v>
      </c>
      <c r="JE2166">
        <f t="shared" si="390"/>
        <v>0</v>
      </c>
      <c r="JF2166" t="str">
        <f t="shared" ca="1" si="391"/>
        <v/>
      </c>
      <c r="JG2166" t="str">
        <f t="shared" ca="1" si="392"/>
        <v/>
      </c>
      <c r="JH2166" t="str">
        <f t="shared" ca="1" si="393"/>
        <v/>
      </c>
      <c r="JI2166" t="str">
        <f t="shared" ca="1" si="394"/>
        <v/>
      </c>
    </row>
    <row r="2167" spans="264:269" x14ac:dyDescent="0.2">
      <c r="JD2167">
        <f t="shared" si="389"/>
        <v>0</v>
      </c>
      <c r="JE2167">
        <f t="shared" si="390"/>
        <v>0</v>
      </c>
      <c r="JF2167" t="str">
        <f t="shared" ca="1" si="391"/>
        <v/>
      </c>
      <c r="JG2167" t="str">
        <f t="shared" ca="1" si="392"/>
        <v/>
      </c>
      <c r="JH2167" t="str">
        <f t="shared" ca="1" si="393"/>
        <v/>
      </c>
      <c r="JI2167" t="str">
        <f t="shared" ca="1" si="394"/>
        <v/>
      </c>
    </row>
    <row r="2168" spans="264:269" x14ac:dyDescent="0.2">
      <c r="JD2168">
        <f t="shared" si="389"/>
        <v>0</v>
      </c>
      <c r="JE2168">
        <f t="shared" si="390"/>
        <v>0</v>
      </c>
      <c r="JF2168" t="str">
        <f t="shared" ca="1" si="391"/>
        <v/>
      </c>
      <c r="JG2168" t="str">
        <f t="shared" ca="1" si="392"/>
        <v/>
      </c>
      <c r="JH2168" t="str">
        <f t="shared" ca="1" si="393"/>
        <v/>
      </c>
      <c r="JI2168" t="str">
        <f t="shared" ca="1" si="394"/>
        <v/>
      </c>
    </row>
    <row r="2169" spans="264:269" x14ac:dyDescent="0.2">
      <c r="JD2169">
        <f t="shared" si="389"/>
        <v>0</v>
      </c>
      <c r="JE2169">
        <f t="shared" si="390"/>
        <v>0</v>
      </c>
      <c r="JF2169" t="str">
        <f t="shared" ca="1" si="391"/>
        <v/>
      </c>
      <c r="JG2169" t="str">
        <f t="shared" ca="1" si="392"/>
        <v/>
      </c>
      <c r="JH2169" t="str">
        <f t="shared" ca="1" si="393"/>
        <v/>
      </c>
      <c r="JI2169" t="str">
        <f t="shared" ca="1" si="394"/>
        <v/>
      </c>
    </row>
    <row r="2170" spans="264:269" x14ac:dyDescent="0.2">
      <c r="JD2170">
        <f t="shared" si="389"/>
        <v>0</v>
      </c>
      <c r="JE2170">
        <f t="shared" si="390"/>
        <v>0</v>
      </c>
      <c r="JF2170" t="str">
        <f t="shared" ca="1" si="391"/>
        <v/>
      </c>
      <c r="JG2170" t="str">
        <f t="shared" ca="1" si="392"/>
        <v/>
      </c>
      <c r="JH2170" t="str">
        <f t="shared" ca="1" si="393"/>
        <v/>
      </c>
      <c r="JI2170" t="str">
        <f t="shared" ca="1" si="394"/>
        <v/>
      </c>
    </row>
    <row r="2171" spans="264:269" x14ac:dyDescent="0.2">
      <c r="JD2171">
        <f t="shared" si="389"/>
        <v>0</v>
      </c>
      <c r="JE2171">
        <f t="shared" si="390"/>
        <v>0</v>
      </c>
      <c r="JF2171" t="str">
        <f t="shared" ca="1" si="391"/>
        <v/>
      </c>
      <c r="JG2171" t="str">
        <f t="shared" ca="1" si="392"/>
        <v/>
      </c>
      <c r="JH2171" t="str">
        <f t="shared" ca="1" si="393"/>
        <v/>
      </c>
      <c r="JI2171" t="str">
        <f t="shared" ca="1" si="394"/>
        <v/>
      </c>
    </row>
    <row r="2172" spans="264:269" x14ac:dyDescent="0.2">
      <c r="JD2172">
        <f t="shared" si="389"/>
        <v>0</v>
      </c>
      <c r="JE2172">
        <f t="shared" si="390"/>
        <v>0</v>
      </c>
      <c r="JF2172" t="str">
        <f t="shared" ca="1" si="391"/>
        <v/>
      </c>
      <c r="JG2172" t="str">
        <f t="shared" ca="1" si="392"/>
        <v/>
      </c>
      <c r="JH2172" t="str">
        <f t="shared" ca="1" si="393"/>
        <v/>
      </c>
      <c r="JI2172" t="str">
        <f t="shared" ca="1" si="394"/>
        <v/>
      </c>
    </row>
    <row r="2173" spans="264:269" x14ac:dyDescent="0.2">
      <c r="JD2173">
        <f t="shared" si="389"/>
        <v>0</v>
      </c>
      <c r="JE2173">
        <f t="shared" si="390"/>
        <v>0</v>
      </c>
      <c r="JF2173" t="str">
        <f t="shared" ca="1" si="391"/>
        <v/>
      </c>
      <c r="JG2173" t="str">
        <f t="shared" ca="1" si="392"/>
        <v/>
      </c>
      <c r="JH2173" t="str">
        <f t="shared" ca="1" si="393"/>
        <v/>
      </c>
      <c r="JI2173" t="str">
        <f t="shared" ca="1" si="394"/>
        <v/>
      </c>
    </row>
    <row r="2174" spans="264:269" x14ac:dyDescent="0.2">
      <c r="JD2174">
        <f t="shared" si="389"/>
        <v>0</v>
      </c>
      <c r="JE2174">
        <f t="shared" si="390"/>
        <v>0</v>
      </c>
      <c r="JF2174" t="str">
        <f t="shared" ca="1" si="391"/>
        <v/>
      </c>
      <c r="JG2174" t="str">
        <f t="shared" ca="1" si="392"/>
        <v/>
      </c>
      <c r="JH2174" t="str">
        <f t="shared" ca="1" si="393"/>
        <v/>
      </c>
      <c r="JI2174" t="str">
        <f t="shared" ca="1" si="394"/>
        <v/>
      </c>
    </row>
    <row r="2175" spans="264:269" x14ac:dyDescent="0.2">
      <c r="JD2175">
        <f t="shared" si="389"/>
        <v>0</v>
      </c>
      <c r="JE2175">
        <f t="shared" si="390"/>
        <v>0</v>
      </c>
      <c r="JF2175" t="str">
        <f t="shared" ca="1" si="391"/>
        <v/>
      </c>
      <c r="JG2175" t="str">
        <f t="shared" ca="1" si="392"/>
        <v/>
      </c>
      <c r="JH2175" t="str">
        <f t="shared" ca="1" si="393"/>
        <v/>
      </c>
      <c r="JI2175" t="str">
        <f t="shared" ca="1" si="394"/>
        <v/>
      </c>
    </row>
    <row r="2176" spans="264:269" x14ac:dyDescent="0.2">
      <c r="JD2176">
        <f t="shared" si="389"/>
        <v>0</v>
      </c>
      <c r="JE2176">
        <f t="shared" si="390"/>
        <v>0</v>
      </c>
      <c r="JF2176" t="str">
        <f t="shared" ca="1" si="391"/>
        <v/>
      </c>
      <c r="JG2176" t="str">
        <f t="shared" ca="1" si="392"/>
        <v/>
      </c>
      <c r="JH2176" t="str">
        <f t="shared" ca="1" si="393"/>
        <v/>
      </c>
      <c r="JI2176" t="str">
        <f t="shared" ca="1" si="394"/>
        <v/>
      </c>
    </row>
    <row r="2177" spans="264:269" x14ac:dyDescent="0.2">
      <c r="JD2177">
        <f t="shared" si="389"/>
        <v>0</v>
      </c>
      <c r="JE2177">
        <f t="shared" si="390"/>
        <v>0</v>
      </c>
      <c r="JF2177" t="str">
        <f t="shared" ca="1" si="391"/>
        <v/>
      </c>
      <c r="JG2177" t="str">
        <f t="shared" ca="1" si="392"/>
        <v/>
      </c>
      <c r="JH2177" t="str">
        <f t="shared" ca="1" si="393"/>
        <v/>
      </c>
      <c r="JI2177" t="str">
        <f t="shared" ca="1" si="394"/>
        <v/>
      </c>
    </row>
    <row r="2178" spans="264:269" x14ac:dyDescent="0.2">
      <c r="JD2178">
        <f t="shared" si="389"/>
        <v>0</v>
      </c>
      <c r="JE2178">
        <f t="shared" si="390"/>
        <v>0</v>
      </c>
      <c r="JF2178" t="str">
        <f t="shared" ca="1" si="391"/>
        <v/>
      </c>
      <c r="JG2178" t="str">
        <f t="shared" ca="1" si="392"/>
        <v/>
      </c>
      <c r="JH2178" t="str">
        <f t="shared" ca="1" si="393"/>
        <v/>
      </c>
      <c r="JI2178" t="str">
        <f t="shared" ca="1" si="394"/>
        <v/>
      </c>
    </row>
    <row r="2179" spans="264:269" x14ac:dyDescent="0.2">
      <c r="JD2179">
        <f t="shared" si="389"/>
        <v>0</v>
      </c>
      <c r="JE2179">
        <f t="shared" si="390"/>
        <v>0</v>
      </c>
      <c r="JF2179" t="str">
        <f t="shared" ca="1" si="391"/>
        <v/>
      </c>
      <c r="JG2179" t="str">
        <f t="shared" ca="1" si="392"/>
        <v/>
      </c>
      <c r="JH2179" t="str">
        <f t="shared" ca="1" si="393"/>
        <v/>
      </c>
      <c r="JI2179" t="str">
        <f t="shared" ca="1" si="394"/>
        <v/>
      </c>
    </row>
    <row r="2180" spans="264:269" x14ac:dyDescent="0.2">
      <c r="JD2180">
        <f t="shared" si="389"/>
        <v>0</v>
      </c>
      <c r="JE2180">
        <f t="shared" si="390"/>
        <v>0</v>
      </c>
      <c r="JF2180" t="str">
        <f t="shared" ca="1" si="391"/>
        <v/>
      </c>
      <c r="JG2180" t="str">
        <f t="shared" ca="1" si="392"/>
        <v/>
      </c>
      <c r="JH2180" t="str">
        <f t="shared" ca="1" si="393"/>
        <v/>
      </c>
      <c r="JI2180" t="str">
        <f t="shared" ca="1" si="394"/>
        <v/>
      </c>
    </row>
    <row r="2181" spans="264:269" x14ac:dyDescent="0.2">
      <c r="JD2181">
        <f t="shared" si="389"/>
        <v>0</v>
      </c>
      <c r="JE2181">
        <f t="shared" si="390"/>
        <v>0</v>
      </c>
      <c r="JF2181" t="str">
        <f t="shared" ca="1" si="391"/>
        <v/>
      </c>
      <c r="JG2181" t="str">
        <f t="shared" ca="1" si="392"/>
        <v/>
      </c>
      <c r="JH2181" t="str">
        <f t="shared" ca="1" si="393"/>
        <v/>
      </c>
      <c r="JI2181" t="str">
        <f t="shared" ca="1" si="394"/>
        <v/>
      </c>
    </row>
    <row r="2182" spans="264:269" x14ac:dyDescent="0.2">
      <c r="JD2182">
        <f t="shared" si="389"/>
        <v>0</v>
      </c>
      <c r="JE2182">
        <f t="shared" si="390"/>
        <v>0</v>
      </c>
      <c r="JF2182" t="str">
        <f t="shared" ca="1" si="391"/>
        <v/>
      </c>
      <c r="JG2182" t="str">
        <f t="shared" ca="1" si="392"/>
        <v/>
      </c>
      <c r="JH2182" t="str">
        <f t="shared" ca="1" si="393"/>
        <v/>
      </c>
      <c r="JI2182" t="str">
        <f t="shared" ca="1" si="394"/>
        <v/>
      </c>
    </row>
    <row r="2183" spans="264:269" x14ac:dyDescent="0.2">
      <c r="JD2183">
        <f t="shared" si="389"/>
        <v>0</v>
      </c>
      <c r="JE2183">
        <f t="shared" si="390"/>
        <v>0</v>
      </c>
      <c r="JF2183" t="str">
        <f t="shared" ca="1" si="391"/>
        <v/>
      </c>
      <c r="JG2183" t="str">
        <f t="shared" ca="1" si="392"/>
        <v/>
      </c>
      <c r="JH2183" t="str">
        <f t="shared" ca="1" si="393"/>
        <v/>
      </c>
      <c r="JI2183" t="str">
        <f t="shared" ca="1" si="394"/>
        <v/>
      </c>
    </row>
    <row r="2184" spans="264:269" x14ac:dyDescent="0.2">
      <c r="JD2184">
        <f t="shared" si="389"/>
        <v>0</v>
      </c>
      <c r="JE2184">
        <f t="shared" si="390"/>
        <v>0</v>
      </c>
      <c r="JF2184" t="str">
        <f t="shared" ca="1" si="391"/>
        <v/>
      </c>
      <c r="JG2184" t="str">
        <f t="shared" ca="1" si="392"/>
        <v/>
      </c>
      <c r="JH2184" t="str">
        <f t="shared" ca="1" si="393"/>
        <v/>
      </c>
      <c r="JI2184" t="str">
        <f t="shared" ca="1" si="394"/>
        <v/>
      </c>
    </row>
    <row r="2185" spans="264:269" x14ac:dyDescent="0.2">
      <c r="JD2185">
        <f t="shared" si="389"/>
        <v>0</v>
      </c>
      <c r="JE2185">
        <f t="shared" si="390"/>
        <v>0</v>
      </c>
      <c r="JF2185" t="str">
        <f t="shared" ca="1" si="391"/>
        <v/>
      </c>
      <c r="JG2185" t="str">
        <f t="shared" ca="1" si="392"/>
        <v/>
      </c>
      <c r="JH2185" t="str">
        <f t="shared" ca="1" si="393"/>
        <v/>
      </c>
      <c r="JI2185" t="str">
        <f t="shared" ca="1" si="394"/>
        <v/>
      </c>
    </row>
    <row r="2186" spans="264:269" x14ac:dyDescent="0.2">
      <c r="JD2186">
        <f t="shared" si="389"/>
        <v>0</v>
      </c>
      <c r="JE2186">
        <f t="shared" si="390"/>
        <v>0</v>
      </c>
      <c r="JF2186" t="str">
        <f t="shared" ca="1" si="391"/>
        <v/>
      </c>
      <c r="JG2186" t="str">
        <f t="shared" ca="1" si="392"/>
        <v/>
      </c>
      <c r="JH2186" t="str">
        <f t="shared" ca="1" si="393"/>
        <v/>
      </c>
      <c r="JI2186" t="str">
        <f t="shared" ca="1" si="394"/>
        <v/>
      </c>
    </row>
    <row r="2187" spans="264:269" x14ac:dyDescent="0.2">
      <c r="JD2187">
        <f t="shared" si="389"/>
        <v>0</v>
      </c>
      <c r="JE2187">
        <f t="shared" si="390"/>
        <v>0</v>
      </c>
      <c r="JF2187" t="str">
        <f t="shared" ca="1" si="391"/>
        <v/>
      </c>
      <c r="JG2187" t="str">
        <f t="shared" ca="1" si="392"/>
        <v/>
      </c>
      <c r="JH2187" t="str">
        <f t="shared" ca="1" si="393"/>
        <v/>
      </c>
      <c r="JI2187" t="str">
        <f t="shared" ca="1" si="394"/>
        <v/>
      </c>
    </row>
    <row r="2188" spans="264:269" x14ac:dyDescent="0.2">
      <c r="JD2188">
        <f t="shared" si="389"/>
        <v>0</v>
      </c>
      <c r="JE2188">
        <f t="shared" si="390"/>
        <v>0</v>
      </c>
      <c r="JF2188" t="str">
        <f t="shared" ca="1" si="391"/>
        <v/>
      </c>
      <c r="JG2188" t="str">
        <f t="shared" ca="1" si="392"/>
        <v/>
      </c>
      <c r="JH2188" t="str">
        <f t="shared" ca="1" si="393"/>
        <v/>
      </c>
      <c r="JI2188" t="str">
        <f t="shared" ca="1" si="394"/>
        <v/>
      </c>
    </row>
    <row r="2189" spans="264:269" x14ac:dyDescent="0.2">
      <c r="JD2189">
        <f t="shared" si="389"/>
        <v>0</v>
      </c>
      <c r="JE2189">
        <f t="shared" si="390"/>
        <v>0</v>
      </c>
      <c r="JF2189" t="str">
        <f t="shared" ca="1" si="391"/>
        <v/>
      </c>
      <c r="JG2189" t="str">
        <f t="shared" ca="1" si="392"/>
        <v/>
      </c>
      <c r="JH2189" t="str">
        <f t="shared" ca="1" si="393"/>
        <v/>
      </c>
      <c r="JI2189" t="str">
        <f t="shared" ca="1" si="394"/>
        <v/>
      </c>
    </row>
    <row r="2190" spans="264:269" x14ac:dyDescent="0.2">
      <c r="JD2190">
        <f t="shared" si="389"/>
        <v>0</v>
      </c>
      <c r="JE2190">
        <f t="shared" si="390"/>
        <v>0</v>
      </c>
      <c r="JF2190" t="str">
        <f t="shared" ca="1" si="391"/>
        <v/>
      </c>
      <c r="JG2190" t="str">
        <f t="shared" ca="1" si="392"/>
        <v/>
      </c>
      <c r="JH2190" t="str">
        <f t="shared" ca="1" si="393"/>
        <v/>
      </c>
      <c r="JI2190" t="str">
        <f t="shared" ca="1" si="394"/>
        <v/>
      </c>
    </row>
    <row r="2191" spans="264:269" x14ac:dyDescent="0.2">
      <c r="JD2191">
        <f t="shared" si="389"/>
        <v>0</v>
      </c>
      <c r="JE2191">
        <f t="shared" si="390"/>
        <v>0</v>
      </c>
      <c r="JF2191" t="str">
        <f t="shared" ca="1" si="391"/>
        <v/>
      </c>
      <c r="JG2191" t="str">
        <f t="shared" ca="1" si="392"/>
        <v/>
      </c>
      <c r="JH2191" t="str">
        <f t="shared" ca="1" si="393"/>
        <v/>
      </c>
      <c r="JI2191" t="str">
        <f t="shared" ca="1" si="394"/>
        <v/>
      </c>
    </row>
    <row r="2192" spans="264:269" x14ac:dyDescent="0.2">
      <c r="JD2192">
        <f t="shared" si="389"/>
        <v>0</v>
      </c>
      <c r="JE2192">
        <f t="shared" si="390"/>
        <v>0</v>
      </c>
      <c r="JF2192" t="str">
        <f t="shared" ca="1" si="391"/>
        <v/>
      </c>
      <c r="JG2192" t="str">
        <f t="shared" ca="1" si="392"/>
        <v/>
      </c>
      <c r="JH2192" t="str">
        <f t="shared" ca="1" si="393"/>
        <v/>
      </c>
      <c r="JI2192" t="str">
        <f t="shared" ca="1" si="394"/>
        <v/>
      </c>
    </row>
    <row r="2193" spans="264:269" x14ac:dyDescent="0.2">
      <c r="JD2193">
        <f t="shared" si="389"/>
        <v>0</v>
      </c>
      <c r="JE2193">
        <f t="shared" si="390"/>
        <v>0</v>
      </c>
      <c r="JF2193" t="str">
        <f t="shared" ca="1" si="391"/>
        <v/>
      </c>
      <c r="JG2193" t="str">
        <f t="shared" ca="1" si="392"/>
        <v/>
      </c>
      <c r="JH2193" t="str">
        <f t="shared" ca="1" si="393"/>
        <v/>
      </c>
      <c r="JI2193" t="str">
        <f t="shared" ca="1" si="394"/>
        <v/>
      </c>
    </row>
    <row r="2194" spans="264:269" x14ac:dyDescent="0.2">
      <c r="JD2194">
        <f t="shared" si="389"/>
        <v>0</v>
      </c>
      <c r="JE2194">
        <f t="shared" si="390"/>
        <v>0</v>
      </c>
      <c r="JF2194" t="str">
        <f t="shared" ca="1" si="391"/>
        <v/>
      </c>
      <c r="JG2194" t="str">
        <f t="shared" ca="1" si="392"/>
        <v/>
      </c>
      <c r="JH2194" t="str">
        <f t="shared" ca="1" si="393"/>
        <v/>
      </c>
      <c r="JI2194" t="str">
        <f t="shared" ca="1" si="394"/>
        <v/>
      </c>
    </row>
    <row r="2195" spans="264:269" x14ac:dyDescent="0.2">
      <c r="JD2195">
        <f t="shared" si="389"/>
        <v>0</v>
      </c>
      <c r="JE2195">
        <f t="shared" si="390"/>
        <v>0</v>
      </c>
      <c r="JF2195" t="str">
        <f t="shared" ca="1" si="391"/>
        <v/>
      </c>
      <c r="JG2195" t="str">
        <f t="shared" ca="1" si="392"/>
        <v/>
      </c>
      <c r="JH2195" t="str">
        <f t="shared" ca="1" si="393"/>
        <v/>
      </c>
      <c r="JI2195" t="str">
        <f t="shared" ca="1" si="394"/>
        <v/>
      </c>
    </row>
    <row r="2196" spans="264:269" x14ac:dyDescent="0.2">
      <c r="JD2196">
        <f t="shared" si="389"/>
        <v>0</v>
      </c>
      <c r="JE2196">
        <f t="shared" si="390"/>
        <v>0</v>
      </c>
      <c r="JF2196" t="str">
        <f t="shared" ca="1" si="391"/>
        <v/>
      </c>
      <c r="JG2196" t="str">
        <f t="shared" ca="1" si="392"/>
        <v/>
      </c>
      <c r="JH2196" t="str">
        <f t="shared" ca="1" si="393"/>
        <v/>
      </c>
      <c r="JI2196" t="str">
        <f t="shared" ca="1" si="394"/>
        <v/>
      </c>
    </row>
    <row r="2197" spans="264:269" x14ac:dyDescent="0.2">
      <c r="JD2197">
        <f t="shared" si="389"/>
        <v>0</v>
      </c>
      <c r="JE2197">
        <f t="shared" si="390"/>
        <v>0</v>
      </c>
      <c r="JF2197" t="str">
        <f t="shared" ca="1" si="391"/>
        <v/>
      </c>
      <c r="JG2197" t="str">
        <f t="shared" ca="1" si="392"/>
        <v/>
      </c>
      <c r="JH2197" t="str">
        <f t="shared" ca="1" si="393"/>
        <v/>
      </c>
      <c r="JI2197" t="str">
        <f t="shared" ca="1" si="394"/>
        <v/>
      </c>
    </row>
    <row r="2198" spans="264:269" x14ac:dyDescent="0.2">
      <c r="JD2198">
        <f t="shared" si="389"/>
        <v>0</v>
      </c>
      <c r="JE2198">
        <f t="shared" si="390"/>
        <v>0</v>
      </c>
      <c r="JF2198" t="str">
        <f t="shared" ca="1" si="391"/>
        <v/>
      </c>
      <c r="JG2198" t="str">
        <f t="shared" ca="1" si="392"/>
        <v/>
      </c>
      <c r="JH2198" t="str">
        <f t="shared" ca="1" si="393"/>
        <v/>
      </c>
      <c r="JI2198" t="str">
        <f t="shared" ca="1" si="394"/>
        <v/>
      </c>
    </row>
    <row r="2199" spans="264:269" x14ac:dyDescent="0.2">
      <c r="JD2199">
        <f t="shared" si="389"/>
        <v>0</v>
      </c>
      <c r="JE2199">
        <f t="shared" si="390"/>
        <v>0</v>
      </c>
      <c r="JF2199" t="str">
        <f t="shared" ca="1" si="391"/>
        <v/>
      </c>
      <c r="JG2199" t="str">
        <f t="shared" ca="1" si="392"/>
        <v/>
      </c>
      <c r="JH2199" t="str">
        <f t="shared" ca="1" si="393"/>
        <v/>
      </c>
      <c r="JI2199" t="str">
        <f t="shared" ca="1" si="394"/>
        <v/>
      </c>
    </row>
    <row r="2200" spans="264:269" x14ac:dyDescent="0.2">
      <c r="JD2200">
        <f t="shared" si="389"/>
        <v>0</v>
      </c>
      <c r="JE2200">
        <f t="shared" si="390"/>
        <v>0</v>
      </c>
      <c r="JF2200" t="str">
        <f t="shared" ca="1" si="391"/>
        <v/>
      </c>
      <c r="JG2200" t="str">
        <f t="shared" ca="1" si="392"/>
        <v/>
      </c>
      <c r="JH2200" t="str">
        <f t="shared" ca="1" si="393"/>
        <v/>
      </c>
      <c r="JI2200" t="str">
        <f t="shared" ca="1" si="394"/>
        <v/>
      </c>
    </row>
    <row r="2201" spans="264:269" x14ac:dyDescent="0.2">
      <c r="JD2201">
        <f t="shared" si="389"/>
        <v>0</v>
      </c>
      <c r="JE2201">
        <f t="shared" si="390"/>
        <v>0</v>
      </c>
      <c r="JF2201" t="str">
        <f t="shared" ca="1" si="391"/>
        <v/>
      </c>
      <c r="JG2201" t="str">
        <f t="shared" ca="1" si="392"/>
        <v/>
      </c>
      <c r="JH2201" t="str">
        <f t="shared" ca="1" si="393"/>
        <v/>
      </c>
      <c r="JI2201" t="str">
        <f t="shared" ca="1" si="394"/>
        <v/>
      </c>
    </row>
    <row r="2202" spans="264:269" x14ac:dyDescent="0.2">
      <c r="JD2202">
        <f t="shared" si="389"/>
        <v>0</v>
      </c>
      <c r="JE2202">
        <f t="shared" si="390"/>
        <v>0</v>
      </c>
      <c r="JF2202" t="str">
        <f t="shared" ca="1" si="391"/>
        <v/>
      </c>
      <c r="JG2202" t="str">
        <f t="shared" ca="1" si="392"/>
        <v/>
      </c>
      <c r="JH2202" t="str">
        <f t="shared" ca="1" si="393"/>
        <v/>
      </c>
      <c r="JI2202" t="str">
        <f t="shared" ca="1" si="394"/>
        <v/>
      </c>
    </row>
    <row r="2203" spans="264:269" x14ac:dyDescent="0.2">
      <c r="JD2203">
        <f t="shared" si="389"/>
        <v>0</v>
      </c>
      <c r="JE2203">
        <f t="shared" si="390"/>
        <v>0</v>
      </c>
      <c r="JF2203" t="str">
        <f t="shared" ca="1" si="391"/>
        <v/>
      </c>
      <c r="JG2203" t="str">
        <f t="shared" ca="1" si="392"/>
        <v/>
      </c>
      <c r="JH2203" t="str">
        <f t="shared" ca="1" si="393"/>
        <v/>
      </c>
      <c r="JI2203" t="str">
        <f t="shared" ca="1" si="394"/>
        <v/>
      </c>
    </row>
    <row r="2204" spans="264:269" x14ac:dyDescent="0.2">
      <c r="JD2204">
        <f t="shared" ref="JD2204:JD2267" si="395">IF(JD2203&lt;&gt;0,JD2203-1,0)</f>
        <v>0</v>
      </c>
      <c r="JE2204">
        <f t="shared" ref="JE2204:JE2267" si="396">IF(JD2204&lt;&gt;0,JE2203+1,0)</f>
        <v>0</v>
      </c>
      <c r="JF2204" t="str">
        <f t="shared" ref="JF2204:JF2267" ca="1" si="397">IF(ScenarioType&lt;&gt;"ALL",IF(ISERROR(IF(INDIRECT("SCENARIOMETA!B"&amp;JE2204)=ScenarioType,INDIRECT("SCENARIOMETA!A"&amp;JE2204)," ")),"",IF(INDIRECT("SCENARIOMETA!B"&amp;JE2204)=ScenarioType,INDIRECT("SCENARIOMETA!A"&amp;JE2204)," ")),IF(JD2204&lt;&gt;0,INDIRECT("SCENARIOMETA!A"&amp;JE2204),""))</f>
        <v/>
      </c>
      <c r="JG2204" t="str">
        <f t="shared" ref="JG2204:JG2267" ca="1" si="398">IF(ScenarioType&lt;&gt;"ALL",IF(ISERROR(IF(INDIRECT("SCENARIOMETA!B"&amp;JE2204)=ScenarioType,INDIRECT("SCENARIOMETA!B"&amp;JE2204)," ")),"",IF(INDIRECT("SCENARIOMETA!B"&amp;JE2204)=ScenarioType,INDIRECT("SCENARIOMETA!B"&amp;JE2204)," ")),IF(JD2204&lt;&gt;0,INDIRECT("SCENARIOMETA!B"&amp;JE2204),""))</f>
        <v/>
      </c>
      <c r="JH2204" t="str">
        <f t="shared" ref="JH2204:JH2267" ca="1" si="399">IF(ScenarioType&lt;&gt;"ALL",IF(ISERROR(IF(INDIRECT("SCENARIOMETA!B"&amp;JE2204)=ScenarioType,INDIRECT("SCENARIOMETA!H"&amp;JE2204)," ")),"",IF(INDIRECT("SCENARIOMETA!B"&amp;JE2204)=ScenarioType,INDIRECT("SCENARIOMETA!H"&amp;JE2204)," ")+14),IF(JD2204&lt;&gt;0,INDIRECT("SCENARIOMETA!H"&amp;JE2204)+14,""))</f>
        <v/>
      </c>
      <c r="JI2204" t="str">
        <f t="shared" ref="JI2204:JI2267" ca="1" si="400">IF(ScenarioType&lt;&gt;"ALL",IF(ISERROR(IF(INDIRECT("SCENARIOMETA!B"&amp;JE2204)=ScenarioType,INDIRECT("SCENARIOMETA!E"&amp;JE2204)," ")),"",IF(INDIRECT("SCENARIOMETA!B"&amp;JE2204)=ScenarioType,INDIRECT("SCENARIOMETA!E"&amp;JE2204)," ")+14),IF(JD2204&lt;&gt;0,INDIRECT("SCENARIOMETA!E"&amp;JE2204)+14,""))</f>
        <v/>
      </c>
    </row>
    <row r="2205" spans="264:269" x14ac:dyDescent="0.2">
      <c r="JD2205">
        <f t="shared" si="395"/>
        <v>0</v>
      </c>
      <c r="JE2205">
        <f t="shared" si="396"/>
        <v>0</v>
      </c>
      <c r="JF2205" t="str">
        <f t="shared" ca="1" si="397"/>
        <v/>
      </c>
      <c r="JG2205" t="str">
        <f t="shared" ca="1" si="398"/>
        <v/>
      </c>
      <c r="JH2205" t="str">
        <f t="shared" ca="1" si="399"/>
        <v/>
      </c>
      <c r="JI2205" t="str">
        <f t="shared" ca="1" si="400"/>
        <v/>
      </c>
    </row>
    <row r="2206" spans="264:269" x14ac:dyDescent="0.2">
      <c r="JD2206">
        <f t="shared" si="395"/>
        <v>0</v>
      </c>
      <c r="JE2206">
        <f t="shared" si="396"/>
        <v>0</v>
      </c>
      <c r="JF2206" t="str">
        <f t="shared" ca="1" si="397"/>
        <v/>
      </c>
      <c r="JG2206" t="str">
        <f t="shared" ca="1" si="398"/>
        <v/>
      </c>
      <c r="JH2206" t="str">
        <f t="shared" ca="1" si="399"/>
        <v/>
      </c>
      <c r="JI2206" t="str">
        <f t="shared" ca="1" si="400"/>
        <v/>
      </c>
    </row>
    <row r="2207" spans="264:269" x14ac:dyDescent="0.2">
      <c r="JD2207">
        <f t="shared" si="395"/>
        <v>0</v>
      </c>
      <c r="JE2207">
        <f t="shared" si="396"/>
        <v>0</v>
      </c>
      <c r="JF2207" t="str">
        <f t="shared" ca="1" si="397"/>
        <v/>
      </c>
      <c r="JG2207" t="str">
        <f t="shared" ca="1" si="398"/>
        <v/>
      </c>
      <c r="JH2207" t="str">
        <f t="shared" ca="1" si="399"/>
        <v/>
      </c>
      <c r="JI2207" t="str">
        <f t="shared" ca="1" si="400"/>
        <v/>
      </c>
    </row>
    <row r="2208" spans="264:269" x14ac:dyDescent="0.2">
      <c r="JD2208">
        <f t="shared" si="395"/>
        <v>0</v>
      </c>
      <c r="JE2208">
        <f t="shared" si="396"/>
        <v>0</v>
      </c>
      <c r="JF2208" t="str">
        <f t="shared" ca="1" si="397"/>
        <v/>
      </c>
      <c r="JG2208" t="str">
        <f t="shared" ca="1" si="398"/>
        <v/>
      </c>
      <c r="JH2208" t="str">
        <f t="shared" ca="1" si="399"/>
        <v/>
      </c>
      <c r="JI2208" t="str">
        <f t="shared" ca="1" si="400"/>
        <v/>
      </c>
    </row>
    <row r="2209" spans="264:269" x14ac:dyDescent="0.2">
      <c r="JD2209">
        <f t="shared" si="395"/>
        <v>0</v>
      </c>
      <c r="JE2209">
        <f t="shared" si="396"/>
        <v>0</v>
      </c>
      <c r="JF2209" t="str">
        <f t="shared" ca="1" si="397"/>
        <v/>
      </c>
      <c r="JG2209" t="str">
        <f t="shared" ca="1" si="398"/>
        <v/>
      </c>
      <c r="JH2209" t="str">
        <f t="shared" ca="1" si="399"/>
        <v/>
      </c>
      <c r="JI2209" t="str">
        <f t="shared" ca="1" si="400"/>
        <v/>
      </c>
    </row>
    <row r="2210" spans="264:269" x14ac:dyDescent="0.2">
      <c r="JD2210">
        <f t="shared" si="395"/>
        <v>0</v>
      </c>
      <c r="JE2210">
        <f t="shared" si="396"/>
        <v>0</v>
      </c>
      <c r="JF2210" t="str">
        <f t="shared" ca="1" si="397"/>
        <v/>
      </c>
      <c r="JG2210" t="str">
        <f t="shared" ca="1" si="398"/>
        <v/>
      </c>
      <c r="JH2210" t="str">
        <f t="shared" ca="1" si="399"/>
        <v/>
      </c>
      <c r="JI2210" t="str">
        <f t="shared" ca="1" si="400"/>
        <v/>
      </c>
    </row>
    <row r="2211" spans="264:269" x14ac:dyDescent="0.2">
      <c r="JD2211">
        <f t="shared" si="395"/>
        <v>0</v>
      </c>
      <c r="JE2211">
        <f t="shared" si="396"/>
        <v>0</v>
      </c>
      <c r="JF2211" t="str">
        <f t="shared" ca="1" si="397"/>
        <v/>
      </c>
      <c r="JG2211" t="str">
        <f t="shared" ca="1" si="398"/>
        <v/>
      </c>
      <c r="JH2211" t="str">
        <f t="shared" ca="1" si="399"/>
        <v/>
      </c>
      <c r="JI2211" t="str">
        <f t="shared" ca="1" si="400"/>
        <v/>
      </c>
    </row>
    <row r="2212" spans="264:269" x14ac:dyDescent="0.2">
      <c r="JD2212">
        <f t="shared" si="395"/>
        <v>0</v>
      </c>
      <c r="JE2212">
        <f t="shared" si="396"/>
        <v>0</v>
      </c>
      <c r="JF2212" t="str">
        <f t="shared" ca="1" si="397"/>
        <v/>
      </c>
      <c r="JG2212" t="str">
        <f t="shared" ca="1" si="398"/>
        <v/>
      </c>
      <c r="JH2212" t="str">
        <f t="shared" ca="1" si="399"/>
        <v/>
      </c>
      <c r="JI2212" t="str">
        <f t="shared" ca="1" si="400"/>
        <v/>
      </c>
    </row>
    <row r="2213" spans="264:269" x14ac:dyDescent="0.2">
      <c r="JD2213">
        <f t="shared" si="395"/>
        <v>0</v>
      </c>
      <c r="JE2213">
        <f t="shared" si="396"/>
        <v>0</v>
      </c>
      <c r="JF2213" t="str">
        <f t="shared" ca="1" si="397"/>
        <v/>
      </c>
      <c r="JG2213" t="str">
        <f t="shared" ca="1" si="398"/>
        <v/>
      </c>
      <c r="JH2213" t="str">
        <f t="shared" ca="1" si="399"/>
        <v/>
      </c>
      <c r="JI2213" t="str">
        <f t="shared" ca="1" si="400"/>
        <v/>
      </c>
    </row>
    <row r="2214" spans="264:269" x14ac:dyDescent="0.2">
      <c r="JD2214">
        <f t="shared" si="395"/>
        <v>0</v>
      </c>
      <c r="JE2214">
        <f t="shared" si="396"/>
        <v>0</v>
      </c>
      <c r="JF2214" t="str">
        <f t="shared" ca="1" si="397"/>
        <v/>
      </c>
      <c r="JG2214" t="str">
        <f t="shared" ca="1" si="398"/>
        <v/>
      </c>
      <c r="JH2214" t="str">
        <f t="shared" ca="1" si="399"/>
        <v/>
      </c>
      <c r="JI2214" t="str">
        <f t="shared" ca="1" si="400"/>
        <v/>
      </c>
    </row>
    <row r="2215" spans="264:269" x14ac:dyDescent="0.2">
      <c r="JD2215">
        <f t="shared" si="395"/>
        <v>0</v>
      </c>
      <c r="JE2215">
        <f t="shared" si="396"/>
        <v>0</v>
      </c>
      <c r="JF2215" t="str">
        <f t="shared" ca="1" si="397"/>
        <v/>
      </c>
      <c r="JG2215" t="str">
        <f t="shared" ca="1" si="398"/>
        <v/>
      </c>
      <c r="JH2215" t="str">
        <f t="shared" ca="1" si="399"/>
        <v/>
      </c>
      <c r="JI2215" t="str">
        <f t="shared" ca="1" si="400"/>
        <v/>
      </c>
    </row>
    <row r="2216" spans="264:269" x14ac:dyDescent="0.2">
      <c r="JD2216">
        <f t="shared" si="395"/>
        <v>0</v>
      </c>
      <c r="JE2216">
        <f t="shared" si="396"/>
        <v>0</v>
      </c>
      <c r="JF2216" t="str">
        <f t="shared" ca="1" si="397"/>
        <v/>
      </c>
      <c r="JG2216" t="str">
        <f t="shared" ca="1" si="398"/>
        <v/>
      </c>
      <c r="JH2216" t="str">
        <f t="shared" ca="1" si="399"/>
        <v/>
      </c>
      <c r="JI2216" t="str">
        <f t="shared" ca="1" si="400"/>
        <v/>
      </c>
    </row>
    <row r="2217" spans="264:269" x14ac:dyDescent="0.2">
      <c r="JD2217">
        <f t="shared" si="395"/>
        <v>0</v>
      </c>
      <c r="JE2217">
        <f t="shared" si="396"/>
        <v>0</v>
      </c>
      <c r="JF2217" t="str">
        <f t="shared" ca="1" si="397"/>
        <v/>
      </c>
      <c r="JG2217" t="str">
        <f t="shared" ca="1" si="398"/>
        <v/>
      </c>
      <c r="JH2217" t="str">
        <f t="shared" ca="1" si="399"/>
        <v/>
      </c>
      <c r="JI2217" t="str">
        <f t="shared" ca="1" si="400"/>
        <v/>
      </c>
    </row>
    <row r="2218" spans="264:269" x14ac:dyDescent="0.2">
      <c r="JD2218">
        <f t="shared" si="395"/>
        <v>0</v>
      </c>
      <c r="JE2218">
        <f t="shared" si="396"/>
        <v>0</v>
      </c>
      <c r="JF2218" t="str">
        <f t="shared" ca="1" si="397"/>
        <v/>
      </c>
      <c r="JG2218" t="str">
        <f t="shared" ca="1" si="398"/>
        <v/>
      </c>
      <c r="JH2218" t="str">
        <f t="shared" ca="1" si="399"/>
        <v/>
      </c>
      <c r="JI2218" t="str">
        <f t="shared" ca="1" si="400"/>
        <v/>
      </c>
    </row>
    <row r="2219" spans="264:269" x14ac:dyDescent="0.2">
      <c r="JD2219">
        <f t="shared" si="395"/>
        <v>0</v>
      </c>
      <c r="JE2219">
        <f t="shared" si="396"/>
        <v>0</v>
      </c>
      <c r="JF2219" t="str">
        <f t="shared" ca="1" si="397"/>
        <v/>
      </c>
      <c r="JG2219" t="str">
        <f t="shared" ca="1" si="398"/>
        <v/>
      </c>
      <c r="JH2219" t="str">
        <f t="shared" ca="1" si="399"/>
        <v/>
      </c>
      <c r="JI2219" t="str">
        <f t="shared" ca="1" si="400"/>
        <v/>
      </c>
    </row>
    <row r="2220" spans="264:269" x14ac:dyDescent="0.2">
      <c r="JD2220">
        <f t="shared" si="395"/>
        <v>0</v>
      </c>
      <c r="JE2220">
        <f t="shared" si="396"/>
        <v>0</v>
      </c>
      <c r="JF2220" t="str">
        <f t="shared" ca="1" si="397"/>
        <v/>
      </c>
      <c r="JG2220" t="str">
        <f t="shared" ca="1" si="398"/>
        <v/>
      </c>
      <c r="JH2220" t="str">
        <f t="shared" ca="1" si="399"/>
        <v/>
      </c>
      <c r="JI2220" t="str">
        <f t="shared" ca="1" si="400"/>
        <v/>
      </c>
    </row>
    <row r="2221" spans="264:269" x14ac:dyDescent="0.2">
      <c r="JD2221">
        <f t="shared" si="395"/>
        <v>0</v>
      </c>
      <c r="JE2221">
        <f t="shared" si="396"/>
        <v>0</v>
      </c>
      <c r="JF2221" t="str">
        <f t="shared" ca="1" si="397"/>
        <v/>
      </c>
      <c r="JG2221" t="str">
        <f t="shared" ca="1" si="398"/>
        <v/>
      </c>
      <c r="JH2221" t="str">
        <f t="shared" ca="1" si="399"/>
        <v/>
      </c>
      <c r="JI2221" t="str">
        <f t="shared" ca="1" si="400"/>
        <v/>
      </c>
    </row>
    <row r="2222" spans="264:269" x14ac:dyDescent="0.2">
      <c r="JD2222">
        <f t="shared" si="395"/>
        <v>0</v>
      </c>
      <c r="JE2222">
        <f t="shared" si="396"/>
        <v>0</v>
      </c>
      <c r="JF2222" t="str">
        <f t="shared" ca="1" si="397"/>
        <v/>
      </c>
      <c r="JG2222" t="str">
        <f t="shared" ca="1" si="398"/>
        <v/>
      </c>
      <c r="JH2222" t="str">
        <f t="shared" ca="1" si="399"/>
        <v/>
      </c>
      <c r="JI2222" t="str">
        <f t="shared" ca="1" si="400"/>
        <v/>
      </c>
    </row>
    <row r="2223" spans="264:269" x14ac:dyDescent="0.2">
      <c r="JD2223">
        <f t="shared" si="395"/>
        <v>0</v>
      </c>
      <c r="JE2223">
        <f t="shared" si="396"/>
        <v>0</v>
      </c>
      <c r="JF2223" t="str">
        <f t="shared" ca="1" si="397"/>
        <v/>
      </c>
      <c r="JG2223" t="str">
        <f t="shared" ca="1" si="398"/>
        <v/>
      </c>
      <c r="JH2223" t="str">
        <f t="shared" ca="1" si="399"/>
        <v/>
      </c>
      <c r="JI2223" t="str">
        <f t="shared" ca="1" si="400"/>
        <v/>
      </c>
    </row>
    <row r="2224" spans="264:269" x14ac:dyDescent="0.2">
      <c r="JD2224">
        <f t="shared" si="395"/>
        <v>0</v>
      </c>
      <c r="JE2224">
        <f t="shared" si="396"/>
        <v>0</v>
      </c>
      <c r="JF2224" t="str">
        <f t="shared" ca="1" si="397"/>
        <v/>
      </c>
      <c r="JG2224" t="str">
        <f t="shared" ca="1" si="398"/>
        <v/>
      </c>
      <c r="JH2224" t="str">
        <f t="shared" ca="1" si="399"/>
        <v/>
      </c>
      <c r="JI2224" t="str">
        <f t="shared" ca="1" si="400"/>
        <v/>
      </c>
    </row>
    <row r="2225" spans="264:269" x14ac:dyDescent="0.2">
      <c r="JD2225">
        <f t="shared" si="395"/>
        <v>0</v>
      </c>
      <c r="JE2225">
        <f t="shared" si="396"/>
        <v>0</v>
      </c>
      <c r="JF2225" t="str">
        <f t="shared" ca="1" si="397"/>
        <v/>
      </c>
      <c r="JG2225" t="str">
        <f t="shared" ca="1" si="398"/>
        <v/>
      </c>
      <c r="JH2225" t="str">
        <f t="shared" ca="1" si="399"/>
        <v/>
      </c>
      <c r="JI2225" t="str">
        <f t="shared" ca="1" si="400"/>
        <v/>
      </c>
    </row>
    <row r="2226" spans="264:269" x14ac:dyDescent="0.2">
      <c r="JD2226">
        <f t="shared" si="395"/>
        <v>0</v>
      </c>
      <c r="JE2226">
        <f t="shared" si="396"/>
        <v>0</v>
      </c>
      <c r="JF2226" t="str">
        <f t="shared" ca="1" si="397"/>
        <v/>
      </c>
      <c r="JG2226" t="str">
        <f t="shared" ca="1" si="398"/>
        <v/>
      </c>
      <c r="JH2226" t="str">
        <f t="shared" ca="1" si="399"/>
        <v/>
      </c>
      <c r="JI2226" t="str">
        <f t="shared" ca="1" si="400"/>
        <v/>
      </c>
    </row>
    <row r="2227" spans="264:269" x14ac:dyDescent="0.2">
      <c r="JD2227">
        <f t="shared" si="395"/>
        <v>0</v>
      </c>
      <c r="JE2227">
        <f t="shared" si="396"/>
        <v>0</v>
      </c>
      <c r="JF2227" t="str">
        <f t="shared" ca="1" si="397"/>
        <v/>
      </c>
      <c r="JG2227" t="str">
        <f t="shared" ca="1" si="398"/>
        <v/>
      </c>
      <c r="JH2227" t="str">
        <f t="shared" ca="1" si="399"/>
        <v/>
      </c>
      <c r="JI2227" t="str">
        <f t="shared" ca="1" si="400"/>
        <v/>
      </c>
    </row>
    <row r="2228" spans="264:269" x14ac:dyDescent="0.2">
      <c r="JD2228">
        <f t="shared" si="395"/>
        <v>0</v>
      </c>
      <c r="JE2228">
        <f t="shared" si="396"/>
        <v>0</v>
      </c>
      <c r="JF2228" t="str">
        <f t="shared" ca="1" si="397"/>
        <v/>
      </c>
      <c r="JG2228" t="str">
        <f t="shared" ca="1" si="398"/>
        <v/>
      </c>
      <c r="JH2228" t="str">
        <f t="shared" ca="1" si="399"/>
        <v/>
      </c>
      <c r="JI2228" t="str">
        <f t="shared" ca="1" si="400"/>
        <v/>
      </c>
    </row>
    <row r="2229" spans="264:269" x14ac:dyDescent="0.2">
      <c r="JD2229">
        <f t="shared" si="395"/>
        <v>0</v>
      </c>
      <c r="JE2229">
        <f t="shared" si="396"/>
        <v>0</v>
      </c>
      <c r="JF2229" t="str">
        <f t="shared" ca="1" si="397"/>
        <v/>
      </c>
      <c r="JG2229" t="str">
        <f t="shared" ca="1" si="398"/>
        <v/>
      </c>
      <c r="JH2229" t="str">
        <f t="shared" ca="1" si="399"/>
        <v/>
      </c>
      <c r="JI2229" t="str">
        <f t="shared" ca="1" si="400"/>
        <v/>
      </c>
    </row>
    <row r="2230" spans="264:269" x14ac:dyDescent="0.2">
      <c r="JD2230">
        <f t="shared" si="395"/>
        <v>0</v>
      </c>
      <c r="JE2230">
        <f t="shared" si="396"/>
        <v>0</v>
      </c>
      <c r="JF2230" t="str">
        <f t="shared" ca="1" si="397"/>
        <v/>
      </c>
      <c r="JG2230" t="str">
        <f t="shared" ca="1" si="398"/>
        <v/>
      </c>
      <c r="JH2230" t="str">
        <f t="shared" ca="1" si="399"/>
        <v/>
      </c>
      <c r="JI2230" t="str">
        <f t="shared" ca="1" si="400"/>
        <v/>
      </c>
    </row>
    <row r="2231" spans="264:269" x14ac:dyDescent="0.2">
      <c r="JD2231">
        <f t="shared" si="395"/>
        <v>0</v>
      </c>
      <c r="JE2231">
        <f t="shared" si="396"/>
        <v>0</v>
      </c>
      <c r="JF2231" t="str">
        <f t="shared" ca="1" si="397"/>
        <v/>
      </c>
      <c r="JG2231" t="str">
        <f t="shared" ca="1" si="398"/>
        <v/>
      </c>
      <c r="JH2231" t="str">
        <f t="shared" ca="1" si="399"/>
        <v/>
      </c>
      <c r="JI2231" t="str">
        <f t="shared" ca="1" si="400"/>
        <v/>
      </c>
    </row>
    <row r="2232" spans="264:269" x14ac:dyDescent="0.2">
      <c r="JD2232">
        <f t="shared" si="395"/>
        <v>0</v>
      </c>
      <c r="JE2232">
        <f t="shared" si="396"/>
        <v>0</v>
      </c>
      <c r="JF2232" t="str">
        <f t="shared" ca="1" si="397"/>
        <v/>
      </c>
      <c r="JG2232" t="str">
        <f t="shared" ca="1" si="398"/>
        <v/>
      </c>
      <c r="JH2232" t="str">
        <f t="shared" ca="1" si="399"/>
        <v/>
      </c>
      <c r="JI2232" t="str">
        <f t="shared" ca="1" si="400"/>
        <v/>
      </c>
    </row>
    <row r="2233" spans="264:269" x14ac:dyDescent="0.2">
      <c r="JD2233">
        <f t="shared" si="395"/>
        <v>0</v>
      </c>
      <c r="JE2233">
        <f t="shared" si="396"/>
        <v>0</v>
      </c>
      <c r="JF2233" t="str">
        <f t="shared" ca="1" si="397"/>
        <v/>
      </c>
      <c r="JG2233" t="str">
        <f t="shared" ca="1" si="398"/>
        <v/>
      </c>
      <c r="JH2233" t="str">
        <f t="shared" ca="1" si="399"/>
        <v/>
      </c>
      <c r="JI2233" t="str">
        <f t="shared" ca="1" si="400"/>
        <v/>
      </c>
    </row>
    <row r="2234" spans="264:269" x14ac:dyDescent="0.2">
      <c r="JD2234">
        <f t="shared" si="395"/>
        <v>0</v>
      </c>
      <c r="JE2234">
        <f t="shared" si="396"/>
        <v>0</v>
      </c>
      <c r="JF2234" t="str">
        <f t="shared" ca="1" si="397"/>
        <v/>
      </c>
      <c r="JG2234" t="str">
        <f t="shared" ca="1" si="398"/>
        <v/>
      </c>
      <c r="JH2234" t="str">
        <f t="shared" ca="1" si="399"/>
        <v/>
      </c>
      <c r="JI2234" t="str">
        <f t="shared" ca="1" si="400"/>
        <v/>
      </c>
    </row>
    <row r="2235" spans="264:269" x14ac:dyDescent="0.2">
      <c r="JD2235">
        <f t="shared" si="395"/>
        <v>0</v>
      </c>
      <c r="JE2235">
        <f t="shared" si="396"/>
        <v>0</v>
      </c>
      <c r="JF2235" t="str">
        <f t="shared" ca="1" si="397"/>
        <v/>
      </c>
      <c r="JG2235" t="str">
        <f t="shared" ca="1" si="398"/>
        <v/>
      </c>
      <c r="JH2235" t="str">
        <f t="shared" ca="1" si="399"/>
        <v/>
      </c>
      <c r="JI2235" t="str">
        <f t="shared" ca="1" si="400"/>
        <v/>
      </c>
    </row>
    <row r="2236" spans="264:269" x14ac:dyDescent="0.2">
      <c r="JD2236">
        <f t="shared" si="395"/>
        <v>0</v>
      </c>
      <c r="JE2236">
        <f t="shared" si="396"/>
        <v>0</v>
      </c>
      <c r="JF2236" t="str">
        <f t="shared" ca="1" si="397"/>
        <v/>
      </c>
      <c r="JG2236" t="str">
        <f t="shared" ca="1" si="398"/>
        <v/>
      </c>
      <c r="JH2236" t="str">
        <f t="shared" ca="1" si="399"/>
        <v/>
      </c>
      <c r="JI2236" t="str">
        <f t="shared" ca="1" si="400"/>
        <v/>
      </c>
    </row>
    <row r="2237" spans="264:269" x14ac:dyDescent="0.2">
      <c r="JD2237">
        <f t="shared" si="395"/>
        <v>0</v>
      </c>
      <c r="JE2237">
        <f t="shared" si="396"/>
        <v>0</v>
      </c>
      <c r="JF2237" t="str">
        <f t="shared" ca="1" si="397"/>
        <v/>
      </c>
      <c r="JG2237" t="str">
        <f t="shared" ca="1" si="398"/>
        <v/>
      </c>
      <c r="JH2237" t="str">
        <f t="shared" ca="1" si="399"/>
        <v/>
      </c>
      <c r="JI2237" t="str">
        <f t="shared" ca="1" si="400"/>
        <v/>
      </c>
    </row>
    <row r="2238" spans="264:269" x14ac:dyDescent="0.2">
      <c r="JD2238">
        <f t="shared" si="395"/>
        <v>0</v>
      </c>
      <c r="JE2238">
        <f t="shared" si="396"/>
        <v>0</v>
      </c>
      <c r="JF2238" t="str">
        <f t="shared" ca="1" si="397"/>
        <v/>
      </c>
      <c r="JG2238" t="str">
        <f t="shared" ca="1" si="398"/>
        <v/>
      </c>
      <c r="JH2238" t="str">
        <f t="shared" ca="1" si="399"/>
        <v/>
      </c>
      <c r="JI2238" t="str">
        <f t="shared" ca="1" si="400"/>
        <v/>
      </c>
    </row>
    <row r="2239" spans="264:269" x14ac:dyDescent="0.2">
      <c r="JD2239">
        <f t="shared" si="395"/>
        <v>0</v>
      </c>
      <c r="JE2239">
        <f t="shared" si="396"/>
        <v>0</v>
      </c>
      <c r="JF2239" t="str">
        <f t="shared" ca="1" si="397"/>
        <v/>
      </c>
      <c r="JG2239" t="str">
        <f t="shared" ca="1" si="398"/>
        <v/>
      </c>
      <c r="JH2239" t="str">
        <f t="shared" ca="1" si="399"/>
        <v/>
      </c>
      <c r="JI2239" t="str">
        <f t="shared" ca="1" si="400"/>
        <v/>
      </c>
    </row>
    <row r="2240" spans="264:269" x14ac:dyDescent="0.2">
      <c r="JD2240">
        <f t="shared" si="395"/>
        <v>0</v>
      </c>
      <c r="JE2240">
        <f t="shared" si="396"/>
        <v>0</v>
      </c>
      <c r="JF2240" t="str">
        <f t="shared" ca="1" si="397"/>
        <v/>
      </c>
      <c r="JG2240" t="str">
        <f t="shared" ca="1" si="398"/>
        <v/>
      </c>
      <c r="JH2240" t="str">
        <f t="shared" ca="1" si="399"/>
        <v/>
      </c>
      <c r="JI2240" t="str">
        <f t="shared" ca="1" si="400"/>
        <v/>
      </c>
    </row>
    <row r="2241" spans="264:269" x14ac:dyDescent="0.2">
      <c r="JD2241">
        <f t="shared" si="395"/>
        <v>0</v>
      </c>
      <c r="JE2241">
        <f t="shared" si="396"/>
        <v>0</v>
      </c>
      <c r="JF2241" t="str">
        <f t="shared" ca="1" si="397"/>
        <v/>
      </c>
      <c r="JG2241" t="str">
        <f t="shared" ca="1" si="398"/>
        <v/>
      </c>
      <c r="JH2241" t="str">
        <f t="shared" ca="1" si="399"/>
        <v/>
      </c>
      <c r="JI2241" t="str">
        <f t="shared" ca="1" si="400"/>
        <v/>
      </c>
    </row>
    <row r="2242" spans="264:269" x14ac:dyDescent="0.2">
      <c r="JD2242">
        <f t="shared" si="395"/>
        <v>0</v>
      </c>
      <c r="JE2242">
        <f t="shared" si="396"/>
        <v>0</v>
      </c>
      <c r="JF2242" t="str">
        <f t="shared" ca="1" si="397"/>
        <v/>
      </c>
      <c r="JG2242" t="str">
        <f t="shared" ca="1" si="398"/>
        <v/>
      </c>
      <c r="JH2242" t="str">
        <f t="shared" ca="1" si="399"/>
        <v/>
      </c>
      <c r="JI2242" t="str">
        <f t="shared" ca="1" si="400"/>
        <v/>
      </c>
    </row>
    <row r="2243" spans="264:269" x14ac:dyDescent="0.2">
      <c r="JD2243">
        <f t="shared" si="395"/>
        <v>0</v>
      </c>
      <c r="JE2243">
        <f t="shared" si="396"/>
        <v>0</v>
      </c>
      <c r="JF2243" t="str">
        <f t="shared" ca="1" si="397"/>
        <v/>
      </c>
      <c r="JG2243" t="str">
        <f t="shared" ca="1" si="398"/>
        <v/>
      </c>
      <c r="JH2243" t="str">
        <f t="shared" ca="1" si="399"/>
        <v/>
      </c>
      <c r="JI2243" t="str">
        <f t="shared" ca="1" si="400"/>
        <v/>
      </c>
    </row>
    <row r="2244" spans="264:269" x14ac:dyDescent="0.2">
      <c r="JD2244">
        <f t="shared" si="395"/>
        <v>0</v>
      </c>
      <c r="JE2244">
        <f t="shared" si="396"/>
        <v>0</v>
      </c>
      <c r="JF2244" t="str">
        <f t="shared" ca="1" si="397"/>
        <v/>
      </c>
      <c r="JG2244" t="str">
        <f t="shared" ca="1" si="398"/>
        <v/>
      </c>
      <c r="JH2244" t="str">
        <f t="shared" ca="1" si="399"/>
        <v/>
      </c>
      <c r="JI2244" t="str">
        <f t="shared" ca="1" si="400"/>
        <v/>
      </c>
    </row>
    <row r="2245" spans="264:269" x14ac:dyDescent="0.2">
      <c r="JD2245">
        <f t="shared" si="395"/>
        <v>0</v>
      </c>
      <c r="JE2245">
        <f t="shared" si="396"/>
        <v>0</v>
      </c>
      <c r="JF2245" t="str">
        <f t="shared" ca="1" si="397"/>
        <v/>
      </c>
      <c r="JG2245" t="str">
        <f t="shared" ca="1" si="398"/>
        <v/>
      </c>
      <c r="JH2245" t="str">
        <f t="shared" ca="1" si="399"/>
        <v/>
      </c>
      <c r="JI2245" t="str">
        <f t="shared" ca="1" si="400"/>
        <v/>
      </c>
    </row>
    <row r="2246" spans="264:269" x14ac:dyDescent="0.2">
      <c r="JD2246">
        <f t="shared" si="395"/>
        <v>0</v>
      </c>
      <c r="JE2246">
        <f t="shared" si="396"/>
        <v>0</v>
      </c>
      <c r="JF2246" t="str">
        <f t="shared" ca="1" si="397"/>
        <v/>
      </c>
      <c r="JG2246" t="str">
        <f t="shared" ca="1" si="398"/>
        <v/>
      </c>
      <c r="JH2246" t="str">
        <f t="shared" ca="1" si="399"/>
        <v/>
      </c>
      <c r="JI2246" t="str">
        <f t="shared" ca="1" si="400"/>
        <v/>
      </c>
    </row>
    <row r="2247" spans="264:269" x14ac:dyDescent="0.2">
      <c r="JD2247">
        <f t="shared" si="395"/>
        <v>0</v>
      </c>
      <c r="JE2247">
        <f t="shared" si="396"/>
        <v>0</v>
      </c>
      <c r="JF2247" t="str">
        <f t="shared" ca="1" si="397"/>
        <v/>
      </c>
      <c r="JG2247" t="str">
        <f t="shared" ca="1" si="398"/>
        <v/>
      </c>
      <c r="JH2247" t="str">
        <f t="shared" ca="1" si="399"/>
        <v/>
      </c>
      <c r="JI2247" t="str">
        <f t="shared" ca="1" si="400"/>
        <v/>
      </c>
    </row>
    <row r="2248" spans="264:269" x14ac:dyDescent="0.2">
      <c r="JD2248">
        <f t="shared" si="395"/>
        <v>0</v>
      </c>
      <c r="JE2248">
        <f t="shared" si="396"/>
        <v>0</v>
      </c>
      <c r="JF2248" t="str">
        <f t="shared" ca="1" si="397"/>
        <v/>
      </c>
      <c r="JG2248" t="str">
        <f t="shared" ca="1" si="398"/>
        <v/>
      </c>
      <c r="JH2248" t="str">
        <f t="shared" ca="1" si="399"/>
        <v/>
      </c>
      <c r="JI2248" t="str">
        <f t="shared" ca="1" si="400"/>
        <v/>
      </c>
    </row>
    <row r="2249" spans="264:269" x14ac:dyDescent="0.2">
      <c r="JD2249">
        <f t="shared" si="395"/>
        <v>0</v>
      </c>
      <c r="JE2249">
        <f t="shared" si="396"/>
        <v>0</v>
      </c>
      <c r="JF2249" t="str">
        <f t="shared" ca="1" si="397"/>
        <v/>
      </c>
      <c r="JG2249" t="str">
        <f t="shared" ca="1" si="398"/>
        <v/>
      </c>
      <c r="JH2249" t="str">
        <f t="shared" ca="1" si="399"/>
        <v/>
      </c>
      <c r="JI2249" t="str">
        <f t="shared" ca="1" si="400"/>
        <v/>
      </c>
    </row>
    <row r="2250" spans="264:269" x14ac:dyDescent="0.2">
      <c r="JD2250">
        <f t="shared" si="395"/>
        <v>0</v>
      </c>
      <c r="JE2250">
        <f t="shared" si="396"/>
        <v>0</v>
      </c>
      <c r="JF2250" t="str">
        <f t="shared" ca="1" si="397"/>
        <v/>
      </c>
      <c r="JG2250" t="str">
        <f t="shared" ca="1" si="398"/>
        <v/>
      </c>
      <c r="JH2250" t="str">
        <f t="shared" ca="1" si="399"/>
        <v/>
      </c>
      <c r="JI2250" t="str">
        <f t="shared" ca="1" si="400"/>
        <v/>
      </c>
    </row>
    <row r="2251" spans="264:269" x14ac:dyDescent="0.2">
      <c r="JD2251">
        <f t="shared" si="395"/>
        <v>0</v>
      </c>
      <c r="JE2251">
        <f t="shared" si="396"/>
        <v>0</v>
      </c>
      <c r="JF2251" t="str">
        <f t="shared" ca="1" si="397"/>
        <v/>
      </c>
      <c r="JG2251" t="str">
        <f t="shared" ca="1" si="398"/>
        <v/>
      </c>
      <c r="JH2251" t="str">
        <f t="shared" ca="1" si="399"/>
        <v/>
      </c>
      <c r="JI2251" t="str">
        <f t="shared" ca="1" si="400"/>
        <v/>
      </c>
    </row>
    <row r="2252" spans="264:269" x14ac:dyDescent="0.2">
      <c r="JD2252">
        <f t="shared" si="395"/>
        <v>0</v>
      </c>
      <c r="JE2252">
        <f t="shared" si="396"/>
        <v>0</v>
      </c>
      <c r="JF2252" t="str">
        <f t="shared" ca="1" si="397"/>
        <v/>
      </c>
      <c r="JG2252" t="str">
        <f t="shared" ca="1" si="398"/>
        <v/>
      </c>
      <c r="JH2252" t="str">
        <f t="shared" ca="1" si="399"/>
        <v/>
      </c>
      <c r="JI2252" t="str">
        <f t="shared" ca="1" si="400"/>
        <v/>
      </c>
    </row>
    <row r="2253" spans="264:269" x14ac:dyDescent="0.2">
      <c r="JD2253">
        <f t="shared" si="395"/>
        <v>0</v>
      </c>
      <c r="JE2253">
        <f t="shared" si="396"/>
        <v>0</v>
      </c>
      <c r="JF2253" t="str">
        <f t="shared" ca="1" si="397"/>
        <v/>
      </c>
      <c r="JG2253" t="str">
        <f t="shared" ca="1" si="398"/>
        <v/>
      </c>
      <c r="JH2253" t="str">
        <f t="shared" ca="1" si="399"/>
        <v/>
      </c>
      <c r="JI2253" t="str">
        <f t="shared" ca="1" si="400"/>
        <v/>
      </c>
    </row>
    <row r="2254" spans="264:269" x14ac:dyDescent="0.2">
      <c r="JD2254">
        <f t="shared" si="395"/>
        <v>0</v>
      </c>
      <c r="JE2254">
        <f t="shared" si="396"/>
        <v>0</v>
      </c>
      <c r="JF2254" t="str">
        <f t="shared" ca="1" si="397"/>
        <v/>
      </c>
      <c r="JG2254" t="str">
        <f t="shared" ca="1" si="398"/>
        <v/>
      </c>
      <c r="JH2254" t="str">
        <f t="shared" ca="1" si="399"/>
        <v/>
      </c>
      <c r="JI2254" t="str">
        <f t="shared" ca="1" si="400"/>
        <v/>
      </c>
    </row>
    <row r="2255" spans="264:269" x14ac:dyDescent="0.2">
      <c r="JD2255">
        <f t="shared" si="395"/>
        <v>0</v>
      </c>
      <c r="JE2255">
        <f t="shared" si="396"/>
        <v>0</v>
      </c>
      <c r="JF2255" t="str">
        <f t="shared" ca="1" si="397"/>
        <v/>
      </c>
      <c r="JG2255" t="str">
        <f t="shared" ca="1" si="398"/>
        <v/>
      </c>
      <c r="JH2255" t="str">
        <f t="shared" ca="1" si="399"/>
        <v/>
      </c>
      <c r="JI2255" t="str">
        <f t="shared" ca="1" si="400"/>
        <v/>
      </c>
    </row>
    <row r="2256" spans="264:269" x14ac:dyDescent="0.2">
      <c r="JD2256">
        <f t="shared" si="395"/>
        <v>0</v>
      </c>
      <c r="JE2256">
        <f t="shared" si="396"/>
        <v>0</v>
      </c>
      <c r="JF2256" t="str">
        <f t="shared" ca="1" si="397"/>
        <v/>
      </c>
      <c r="JG2256" t="str">
        <f t="shared" ca="1" si="398"/>
        <v/>
      </c>
      <c r="JH2256" t="str">
        <f t="shared" ca="1" si="399"/>
        <v/>
      </c>
      <c r="JI2256" t="str">
        <f t="shared" ca="1" si="400"/>
        <v/>
      </c>
    </row>
    <row r="2257" spans="264:269" x14ac:dyDescent="0.2">
      <c r="JD2257">
        <f t="shared" si="395"/>
        <v>0</v>
      </c>
      <c r="JE2257">
        <f t="shared" si="396"/>
        <v>0</v>
      </c>
      <c r="JF2257" t="str">
        <f t="shared" ca="1" si="397"/>
        <v/>
      </c>
      <c r="JG2257" t="str">
        <f t="shared" ca="1" si="398"/>
        <v/>
      </c>
      <c r="JH2257" t="str">
        <f t="shared" ca="1" si="399"/>
        <v/>
      </c>
      <c r="JI2257" t="str">
        <f t="shared" ca="1" si="400"/>
        <v/>
      </c>
    </row>
    <row r="2258" spans="264:269" x14ac:dyDescent="0.2">
      <c r="JD2258">
        <f t="shared" si="395"/>
        <v>0</v>
      </c>
      <c r="JE2258">
        <f t="shared" si="396"/>
        <v>0</v>
      </c>
      <c r="JF2258" t="str">
        <f t="shared" ca="1" si="397"/>
        <v/>
      </c>
      <c r="JG2258" t="str">
        <f t="shared" ca="1" si="398"/>
        <v/>
      </c>
      <c r="JH2258" t="str">
        <f t="shared" ca="1" si="399"/>
        <v/>
      </c>
      <c r="JI2258" t="str">
        <f t="shared" ca="1" si="400"/>
        <v/>
      </c>
    </row>
    <row r="2259" spans="264:269" x14ac:dyDescent="0.2">
      <c r="JD2259">
        <f t="shared" si="395"/>
        <v>0</v>
      </c>
      <c r="JE2259">
        <f t="shared" si="396"/>
        <v>0</v>
      </c>
      <c r="JF2259" t="str">
        <f t="shared" ca="1" si="397"/>
        <v/>
      </c>
      <c r="JG2259" t="str">
        <f t="shared" ca="1" si="398"/>
        <v/>
      </c>
      <c r="JH2259" t="str">
        <f t="shared" ca="1" si="399"/>
        <v/>
      </c>
      <c r="JI2259" t="str">
        <f t="shared" ca="1" si="400"/>
        <v/>
      </c>
    </row>
    <row r="2260" spans="264:269" x14ac:dyDescent="0.2">
      <c r="JD2260">
        <f t="shared" si="395"/>
        <v>0</v>
      </c>
      <c r="JE2260">
        <f t="shared" si="396"/>
        <v>0</v>
      </c>
      <c r="JF2260" t="str">
        <f t="shared" ca="1" si="397"/>
        <v/>
      </c>
      <c r="JG2260" t="str">
        <f t="shared" ca="1" si="398"/>
        <v/>
      </c>
      <c r="JH2260" t="str">
        <f t="shared" ca="1" si="399"/>
        <v/>
      </c>
      <c r="JI2260" t="str">
        <f t="shared" ca="1" si="400"/>
        <v/>
      </c>
    </row>
    <row r="2261" spans="264:269" x14ac:dyDescent="0.2">
      <c r="JD2261">
        <f t="shared" si="395"/>
        <v>0</v>
      </c>
      <c r="JE2261">
        <f t="shared" si="396"/>
        <v>0</v>
      </c>
      <c r="JF2261" t="str">
        <f t="shared" ca="1" si="397"/>
        <v/>
      </c>
      <c r="JG2261" t="str">
        <f t="shared" ca="1" si="398"/>
        <v/>
      </c>
      <c r="JH2261" t="str">
        <f t="shared" ca="1" si="399"/>
        <v/>
      </c>
      <c r="JI2261" t="str">
        <f t="shared" ca="1" si="400"/>
        <v/>
      </c>
    </row>
    <row r="2262" spans="264:269" x14ac:dyDescent="0.2">
      <c r="JD2262">
        <f t="shared" si="395"/>
        <v>0</v>
      </c>
      <c r="JE2262">
        <f t="shared" si="396"/>
        <v>0</v>
      </c>
      <c r="JF2262" t="str">
        <f t="shared" ca="1" si="397"/>
        <v/>
      </c>
      <c r="JG2262" t="str">
        <f t="shared" ca="1" si="398"/>
        <v/>
      </c>
      <c r="JH2262" t="str">
        <f t="shared" ca="1" si="399"/>
        <v/>
      </c>
      <c r="JI2262" t="str">
        <f t="shared" ca="1" si="400"/>
        <v/>
      </c>
    </row>
    <row r="2263" spans="264:269" x14ac:dyDescent="0.2">
      <c r="JD2263">
        <f t="shared" si="395"/>
        <v>0</v>
      </c>
      <c r="JE2263">
        <f t="shared" si="396"/>
        <v>0</v>
      </c>
      <c r="JF2263" t="str">
        <f t="shared" ca="1" si="397"/>
        <v/>
      </c>
      <c r="JG2263" t="str">
        <f t="shared" ca="1" si="398"/>
        <v/>
      </c>
      <c r="JH2263" t="str">
        <f t="shared" ca="1" si="399"/>
        <v/>
      </c>
      <c r="JI2263" t="str">
        <f t="shared" ca="1" si="400"/>
        <v/>
      </c>
    </row>
    <row r="2264" spans="264:269" x14ac:dyDescent="0.2">
      <c r="JD2264">
        <f t="shared" si="395"/>
        <v>0</v>
      </c>
      <c r="JE2264">
        <f t="shared" si="396"/>
        <v>0</v>
      </c>
      <c r="JF2264" t="str">
        <f t="shared" ca="1" si="397"/>
        <v/>
      </c>
      <c r="JG2264" t="str">
        <f t="shared" ca="1" si="398"/>
        <v/>
      </c>
      <c r="JH2264" t="str">
        <f t="shared" ca="1" si="399"/>
        <v/>
      </c>
      <c r="JI2264" t="str">
        <f t="shared" ca="1" si="400"/>
        <v/>
      </c>
    </row>
    <row r="2265" spans="264:269" x14ac:dyDescent="0.2">
      <c r="JD2265">
        <f t="shared" si="395"/>
        <v>0</v>
      </c>
      <c r="JE2265">
        <f t="shared" si="396"/>
        <v>0</v>
      </c>
      <c r="JF2265" t="str">
        <f t="shared" ca="1" si="397"/>
        <v/>
      </c>
      <c r="JG2265" t="str">
        <f t="shared" ca="1" si="398"/>
        <v/>
      </c>
      <c r="JH2265" t="str">
        <f t="shared" ca="1" si="399"/>
        <v/>
      </c>
      <c r="JI2265" t="str">
        <f t="shared" ca="1" si="400"/>
        <v/>
      </c>
    </row>
    <row r="2266" spans="264:269" x14ac:dyDescent="0.2">
      <c r="JD2266">
        <f t="shared" si="395"/>
        <v>0</v>
      </c>
      <c r="JE2266">
        <f t="shared" si="396"/>
        <v>0</v>
      </c>
      <c r="JF2266" t="str">
        <f t="shared" ca="1" si="397"/>
        <v/>
      </c>
      <c r="JG2266" t="str">
        <f t="shared" ca="1" si="398"/>
        <v/>
      </c>
      <c r="JH2266" t="str">
        <f t="shared" ca="1" si="399"/>
        <v/>
      </c>
      <c r="JI2266" t="str">
        <f t="shared" ca="1" si="400"/>
        <v/>
      </c>
    </row>
    <row r="2267" spans="264:269" x14ac:dyDescent="0.2">
      <c r="JD2267">
        <f t="shared" si="395"/>
        <v>0</v>
      </c>
      <c r="JE2267">
        <f t="shared" si="396"/>
        <v>0</v>
      </c>
      <c r="JF2267" t="str">
        <f t="shared" ca="1" si="397"/>
        <v/>
      </c>
      <c r="JG2267" t="str">
        <f t="shared" ca="1" si="398"/>
        <v/>
      </c>
      <c r="JH2267" t="str">
        <f t="shared" ca="1" si="399"/>
        <v/>
      </c>
      <c r="JI2267" t="str">
        <f t="shared" ca="1" si="400"/>
        <v/>
      </c>
    </row>
    <row r="2268" spans="264:269" x14ac:dyDescent="0.2">
      <c r="JD2268">
        <f t="shared" ref="JD2268:JD2331" si="401">IF(JD2267&lt;&gt;0,JD2267-1,0)</f>
        <v>0</v>
      </c>
      <c r="JE2268">
        <f t="shared" ref="JE2268:JE2331" si="402">IF(JD2268&lt;&gt;0,JE2267+1,0)</f>
        <v>0</v>
      </c>
      <c r="JF2268" t="str">
        <f t="shared" ref="JF2268:JF2331" ca="1" si="403">IF(ScenarioType&lt;&gt;"ALL",IF(ISERROR(IF(INDIRECT("SCENARIOMETA!B"&amp;JE2268)=ScenarioType,INDIRECT("SCENARIOMETA!A"&amp;JE2268)," ")),"",IF(INDIRECT("SCENARIOMETA!B"&amp;JE2268)=ScenarioType,INDIRECT("SCENARIOMETA!A"&amp;JE2268)," ")),IF(JD2268&lt;&gt;0,INDIRECT("SCENARIOMETA!A"&amp;JE2268),""))</f>
        <v/>
      </c>
      <c r="JG2268" t="str">
        <f t="shared" ref="JG2268:JG2331" ca="1" si="404">IF(ScenarioType&lt;&gt;"ALL",IF(ISERROR(IF(INDIRECT("SCENARIOMETA!B"&amp;JE2268)=ScenarioType,INDIRECT("SCENARIOMETA!B"&amp;JE2268)," ")),"",IF(INDIRECT("SCENARIOMETA!B"&amp;JE2268)=ScenarioType,INDIRECT("SCENARIOMETA!B"&amp;JE2268)," ")),IF(JD2268&lt;&gt;0,INDIRECT("SCENARIOMETA!B"&amp;JE2268),""))</f>
        <v/>
      </c>
      <c r="JH2268" t="str">
        <f t="shared" ref="JH2268:JH2331" ca="1" si="405">IF(ScenarioType&lt;&gt;"ALL",IF(ISERROR(IF(INDIRECT("SCENARIOMETA!B"&amp;JE2268)=ScenarioType,INDIRECT("SCENARIOMETA!H"&amp;JE2268)," ")),"",IF(INDIRECT("SCENARIOMETA!B"&amp;JE2268)=ScenarioType,INDIRECT("SCENARIOMETA!H"&amp;JE2268)," ")+14),IF(JD2268&lt;&gt;0,INDIRECT("SCENARIOMETA!H"&amp;JE2268)+14,""))</f>
        <v/>
      </c>
      <c r="JI2268" t="str">
        <f t="shared" ref="JI2268:JI2331" ca="1" si="406">IF(ScenarioType&lt;&gt;"ALL",IF(ISERROR(IF(INDIRECT("SCENARIOMETA!B"&amp;JE2268)=ScenarioType,INDIRECT("SCENARIOMETA!E"&amp;JE2268)," ")),"",IF(INDIRECT("SCENARIOMETA!B"&amp;JE2268)=ScenarioType,INDIRECT("SCENARIOMETA!E"&amp;JE2268)," ")+14),IF(JD2268&lt;&gt;0,INDIRECT("SCENARIOMETA!E"&amp;JE2268)+14,""))</f>
        <v/>
      </c>
    </row>
    <row r="2269" spans="264:269" x14ac:dyDescent="0.2">
      <c r="JD2269">
        <f t="shared" si="401"/>
        <v>0</v>
      </c>
      <c r="JE2269">
        <f t="shared" si="402"/>
        <v>0</v>
      </c>
      <c r="JF2269" t="str">
        <f t="shared" ca="1" si="403"/>
        <v/>
      </c>
      <c r="JG2269" t="str">
        <f t="shared" ca="1" si="404"/>
        <v/>
      </c>
      <c r="JH2269" t="str">
        <f t="shared" ca="1" si="405"/>
        <v/>
      </c>
      <c r="JI2269" t="str">
        <f t="shared" ca="1" si="406"/>
        <v/>
      </c>
    </row>
    <row r="2270" spans="264:269" x14ac:dyDescent="0.2">
      <c r="JD2270">
        <f t="shared" si="401"/>
        <v>0</v>
      </c>
      <c r="JE2270">
        <f t="shared" si="402"/>
        <v>0</v>
      </c>
      <c r="JF2270" t="str">
        <f t="shared" ca="1" si="403"/>
        <v/>
      </c>
      <c r="JG2270" t="str">
        <f t="shared" ca="1" si="404"/>
        <v/>
      </c>
      <c r="JH2270" t="str">
        <f t="shared" ca="1" si="405"/>
        <v/>
      </c>
      <c r="JI2270" t="str">
        <f t="shared" ca="1" si="406"/>
        <v/>
      </c>
    </row>
    <row r="2271" spans="264:269" x14ac:dyDescent="0.2">
      <c r="JD2271">
        <f t="shared" si="401"/>
        <v>0</v>
      </c>
      <c r="JE2271">
        <f t="shared" si="402"/>
        <v>0</v>
      </c>
      <c r="JF2271" t="str">
        <f t="shared" ca="1" si="403"/>
        <v/>
      </c>
      <c r="JG2271" t="str">
        <f t="shared" ca="1" si="404"/>
        <v/>
      </c>
      <c r="JH2271" t="str">
        <f t="shared" ca="1" si="405"/>
        <v/>
      </c>
      <c r="JI2271" t="str">
        <f t="shared" ca="1" si="406"/>
        <v/>
      </c>
    </row>
    <row r="2272" spans="264:269" x14ac:dyDescent="0.2">
      <c r="JD2272">
        <f t="shared" si="401"/>
        <v>0</v>
      </c>
      <c r="JE2272">
        <f t="shared" si="402"/>
        <v>0</v>
      </c>
      <c r="JF2272" t="str">
        <f t="shared" ca="1" si="403"/>
        <v/>
      </c>
      <c r="JG2272" t="str">
        <f t="shared" ca="1" si="404"/>
        <v/>
      </c>
      <c r="JH2272" t="str">
        <f t="shared" ca="1" si="405"/>
        <v/>
      </c>
      <c r="JI2272" t="str">
        <f t="shared" ca="1" si="406"/>
        <v/>
      </c>
    </row>
    <row r="2273" spans="264:269" x14ac:dyDescent="0.2">
      <c r="JD2273">
        <f t="shared" si="401"/>
        <v>0</v>
      </c>
      <c r="JE2273">
        <f t="shared" si="402"/>
        <v>0</v>
      </c>
      <c r="JF2273" t="str">
        <f t="shared" ca="1" si="403"/>
        <v/>
      </c>
      <c r="JG2273" t="str">
        <f t="shared" ca="1" si="404"/>
        <v/>
      </c>
      <c r="JH2273" t="str">
        <f t="shared" ca="1" si="405"/>
        <v/>
      </c>
      <c r="JI2273" t="str">
        <f t="shared" ca="1" si="406"/>
        <v/>
      </c>
    </row>
    <row r="2274" spans="264:269" x14ac:dyDescent="0.2">
      <c r="JD2274">
        <f t="shared" si="401"/>
        <v>0</v>
      </c>
      <c r="JE2274">
        <f t="shared" si="402"/>
        <v>0</v>
      </c>
      <c r="JF2274" t="str">
        <f t="shared" ca="1" si="403"/>
        <v/>
      </c>
      <c r="JG2274" t="str">
        <f t="shared" ca="1" si="404"/>
        <v/>
      </c>
      <c r="JH2274" t="str">
        <f t="shared" ca="1" si="405"/>
        <v/>
      </c>
      <c r="JI2274" t="str">
        <f t="shared" ca="1" si="406"/>
        <v/>
      </c>
    </row>
    <row r="2275" spans="264:269" x14ac:dyDescent="0.2">
      <c r="JD2275">
        <f t="shared" si="401"/>
        <v>0</v>
      </c>
      <c r="JE2275">
        <f t="shared" si="402"/>
        <v>0</v>
      </c>
      <c r="JF2275" t="str">
        <f t="shared" ca="1" si="403"/>
        <v/>
      </c>
      <c r="JG2275" t="str">
        <f t="shared" ca="1" si="404"/>
        <v/>
      </c>
      <c r="JH2275" t="str">
        <f t="shared" ca="1" si="405"/>
        <v/>
      </c>
      <c r="JI2275" t="str">
        <f t="shared" ca="1" si="406"/>
        <v/>
      </c>
    </row>
    <row r="2276" spans="264:269" x14ac:dyDescent="0.2">
      <c r="JD2276">
        <f t="shared" si="401"/>
        <v>0</v>
      </c>
      <c r="JE2276">
        <f t="shared" si="402"/>
        <v>0</v>
      </c>
      <c r="JF2276" t="str">
        <f t="shared" ca="1" si="403"/>
        <v/>
      </c>
      <c r="JG2276" t="str">
        <f t="shared" ca="1" si="404"/>
        <v/>
      </c>
      <c r="JH2276" t="str">
        <f t="shared" ca="1" si="405"/>
        <v/>
      </c>
      <c r="JI2276" t="str">
        <f t="shared" ca="1" si="406"/>
        <v/>
      </c>
    </row>
    <row r="2277" spans="264:269" x14ac:dyDescent="0.2">
      <c r="JD2277">
        <f t="shared" si="401"/>
        <v>0</v>
      </c>
      <c r="JE2277">
        <f t="shared" si="402"/>
        <v>0</v>
      </c>
      <c r="JF2277" t="str">
        <f t="shared" ca="1" si="403"/>
        <v/>
      </c>
      <c r="JG2277" t="str">
        <f t="shared" ca="1" si="404"/>
        <v/>
      </c>
      <c r="JH2277" t="str">
        <f t="shared" ca="1" si="405"/>
        <v/>
      </c>
      <c r="JI2277" t="str">
        <f t="shared" ca="1" si="406"/>
        <v/>
      </c>
    </row>
    <row r="2278" spans="264:269" x14ac:dyDescent="0.2">
      <c r="JD2278">
        <f t="shared" si="401"/>
        <v>0</v>
      </c>
      <c r="JE2278">
        <f t="shared" si="402"/>
        <v>0</v>
      </c>
      <c r="JF2278" t="str">
        <f t="shared" ca="1" si="403"/>
        <v/>
      </c>
      <c r="JG2278" t="str">
        <f t="shared" ca="1" si="404"/>
        <v/>
      </c>
      <c r="JH2278" t="str">
        <f t="shared" ca="1" si="405"/>
        <v/>
      </c>
      <c r="JI2278" t="str">
        <f t="shared" ca="1" si="406"/>
        <v/>
      </c>
    </row>
    <row r="2279" spans="264:269" x14ac:dyDescent="0.2">
      <c r="JD2279">
        <f t="shared" si="401"/>
        <v>0</v>
      </c>
      <c r="JE2279">
        <f t="shared" si="402"/>
        <v>0</v>
      </c>
      <c r="JF2279" t="str">
        <f t="shared" ca="1" si="403"/>
        <v/>
      </c>
      <c r="JG2279" t="str">
        <f t="shared" ca="1" si="404"/>
        <v/>
      </c>
      <c r="JH2279" t="str">
        <f t="shared" ca="1" si="405"/>
        <v/>
      </c>
      <c r="JI2279" t="str">
        <f t="shared" ca="1" si="406"/>
        <v/>
      </c>
    </row>
    <row r="2280" spans="264:269" x14ac:dyDescent="0.2">
      <c r="JD2280">
        <f t="shared" si="401"/>
        <v>0</v>
      </c>
      <c r="JE2280">
        <f t="shared" si="402"/>
        <v>0</v>
      </c>
      <c r="JF2280" t="str">
        <f t="shared" ca="1" si="403"/>
        <v/>
      </c>
      <c r="JG2280" t="str">
        <f t="shared" ca="1" si="404"/>
        <v/>
      </c>
      <c r="JH2280" t="str">
        <f t="shared" ca="1" si="405"/>
        <v/>
      </c>
      <c r="JI2280" t="str">
        <f t="shared" ca="1" si="406"/>
        <v/>
      </c>
    </row>
    <row r="2281" spans="264:269" x14ac:dyDescent="0.2">
      <c r="JD2281">
        <f t="shared" si="401"/>
        <v>0</v>
      </c>
      <c r="JE2281">
        <f t="shared" si="402"/>
        <v>0</v>
      </c>
      <c r="JF2281" t="str">
        <f t="shared" ca="1" si="403"/>
        <v/>
      </c>
      <c r="JG2281" t="str">
        <f t="shared" ca="1" si="404"/>
        <v/>
      </c>
      <c r="JH2281" t="str">
        <f t="shared" ca="1" si="405"/>
        <v/>
      </c>
      <c r="JI2281" t="str">
        <f t="shared" ca="1" si="406"/>
        <v/>
      </c>
    </row>
    <row r="2282" spans="264:269" x14ac:dyDescent="0.2">
      <c r="JD2282">
        <f t="shared" si="401"/>
        <v>0</v>
      </c>
      <c r="JE2282">
        <f t="shared" si="402"/>
        <v>0</v>
      </c>
      <c r="JF2282" t="str">
        <f t="shared" ca="1" si="403"/>
        <v/>
      </c>
      <c r="JG2282" t="str">
        <f t="shared" ca="1" si="404"/>
        <v/>
      </c>
      <c r="JH2282" t="str">
        <f t="shared" ca="1" si="405"/>
        <v/>
      </c>
      <c r="JI2282" t="str">
        <f t="shared" ca="1" si="406"/>
        <v/>
      </c>
    </row>
    <row r="2283" spans="264:269" x14ac:dyDescent="0.2">
      <c r="JD2283">
        <f t="shared" si="401"/>
        <v>0</v>
      </c>
      <c r="JE2283">
        <f t="shared" si="402"/>
        <v>0</v>
      </c>
      <c r="JF2283" t="str">
        <f t="shared" ca="1" si="403"/>
        <v/>
      </c>
      <c r="JG2283" t="str">
        <f t="shared" ca="1" si="404"/>
        <v/>
      </c>
      <c r="JH2283" t="str">
        <f t="shared" ca="1" si="405"/>
        <v/>
      </c>
      <c r="JI2283" t="str">
        <f t="shared" ca="1" si="406"/>
        <v/>
      </c>
    </row>
    <row r="2284" spans="264:269" x14ac:dyDescent="0.2">
      <c r="JD2284">
        <f t="shared" si="401"/>
        <v>0</v>
      </c>
      <c r="JE2284">
        <f t="shared" si="402"/>
        <v>0</v>
      </c>
      <c r="JF2284" t="str">
        <f t="shared" ca="1" si="403"/>
        <v/>
      </c>
      <c r="JG2284" t="str">
        <f t="shared" ca="1" si="404"/>
        <v/>
      </c>
      <c r="JH2284" t="str">
        <f t="shared" ca="1" si="405"/>
        <v/>
      </c>
      <c r="JI2284" t="str">
        <f t="shared" ca="1" si="406"/>
        <v/>
      </c>
    </row>
    <row r="2285" spans="264:269" x14ac:dyDescent="0.2">
      <c r="JD2285">
        <f t="shared" si="401"/>
        <v>0</v>
      </c>
      <c r="JE2285">
        <f t="shared" si="402"/>
        <v>0</v>
      </c>
      <c r="JF2285" t="str">
        <f t="shared" ca="1" si="403"/>
        <v/>
      </c>
      <c r="JG2285" t="str">
        <f t="shared" ca="1" si="404"/>
        <v/>
      </c>
      <c r="JH2285" t="str">
        <f t="shared" ca="1" si="405"/>
        <v/>
      </c>
      <c r="JI2285" t="str">
        <f t="shared" ca="1" si="406"/>
        <v/>
      </c>
    </row>
    <row r="2286" spans="264:269" x14ac:dyDescent="0.2">
      <c r="JD2286">
        <f t="shared" si="401"/>
        <v>0</v>
      </c>
      <c r="JE2286">
        <f t="shared" si="402"/>
        <v>0</v>
      </c>
      <c r="JF2286" t="str">
        <f t="shared" ca="1" si="403"/>
        <v/>
      </c>
      <c r="JG2286" t="str">
        <f t="shared" ca="1" si="404"/>
        <v/>
      </c>
      <c r="JH2286" t="str">
        <f t="shared" ca="1" si="405"/>
        <v/>
      </c>
      <c r="JI2286" t="str">
        <f t="shared" ca="1" si="406"/>
        <v/>
      </c>
    </row>
    <row r="2287" spans="264:269" x14ac:dyDescent="0.2">
      <c r="JD2287">
        <f t="shared" si="401"/>
        <v>0</v>
      </c>
      <c r="JE2287">
        <f t="shared" si="402"/>
        <v>0</v>
      </c>
      <c r="JF2287" t="str">
        <f t="shared" ca="1" si="403"/>
        <v/>
      </c>
      <c r="JG2287" t="str">
        <f t="shared" ca="1" si="404"/>
        <v/>
      </c>
      <c r="JH2287" t="str">
        <f t="shared" ca="1" si="405"/>
        <v/>
      </c>
      <c r="JI2287" t="str">
        <f t="shared" ca="1" si="406"/>
        <v/>
      </c>
    </row>
    <row r="2288" spans="264:269" x14ac:dyDescent="0.2">
      <c r="JD2288">
        <f t="shared" si="401"/>
        <v>0</v>
      </c>
      <c r="JE2288">
        <f t="shared" si="402"/>
        <v>0</v>
      </c>
      <c r="JF2288" t="str">
        <f t="shared" ca="1" si="403"/>
        <v/>
      </c>
      <c r="JG2288" t="str">
        <f t="shared" ca="1" si="404"/>
        <v/>
      </c>
      <c r="JH2288" t="str">
        <f t="shared" ca="1" si="405"/>
        <v/>
      </c>
      <c r="JI2288" t="str">
        <f t="shared" ca="1" si="406"/>
        <v/>
      </c>
    </row>
    <row r="2289" spans="264:269" x14ac:dyDescent="0.2">
      <c r="JD2289">
        <f t="shared" si="401"/>
        <v>0</v>
      </c>
      <c r="JE2289">
        <f t="shared" si="402"/>
        <v>0</v>
      </c>
      <c r="JF2289" t="str">
        <f t="shared" ca="1" si="403"/>
        <v/>
      </c>
      <c r="JG2289" t="str">
        <f t="shared" ca="1" si="404"/>
        <v/>
      </c>
      <c r="JH2289" t="str">
        <f t="shared" ca="1" si="405"/>
        <v/>
      </c>
      <c r="JI2289" t="str">
        <f t="shared" ca="1" si="406"/>
        <v/>
      </c>
    </row>
    <row r="2290" spans="264:269" x14ac:dyDescent="0.2">
      <c r="JD2290">
        <f t="shared" si="401"/>
        <v>0</v>
      </c>
      <c r="JE2290">
        <f t="shared" si="402"/>
        <v>0</v>
      </c>
      <c r="JF2290" t="str">
        <f t="shared" ca="1" si="403"/>
        <v/>
      </c>
      <c r="JG2290" t="str">
        <f t="shared" ca="1" si="404"/>
        <v/>
      </c>
      <c r="JH2290" t="str">
        <f t="shared" ca="1" si="405"/>
        <v/>
      </c>
      <c r="JI2290" t="str">
        <f t="shared" ca="1" si="406"/>
        <v/>
      </c>
    </row>
    <row r="2291" spans="264:269" x14ac:dyDescent="0.2">
      <c r="JD2291">
        <f t="shared" si="401"/>
        <v>0</v>
      </c>
      <c r="JE2291">
        <f t="shared" si="402"/>
        <v>0</v>
      </c>
      <c r="JF2291" t="str">
        <f t="shared" ca="1" si="403"/>
        <v/>
      </c>
      <c r="JG2291" t="str">
        <f t="shared" ca="1" si="404"/>
        <v/>
      </c>
      <c r="JH2291" t="str">
        <f t="shared" ca="1" si="405"/>
        <v/>
      </c>
      <c r="JI2291" t="str">
        <f t="shared" ca="1" si="406"/>
        <v/>
      </c>
    </row>
    <row r="2292" spans="264:269" x14ac:dyDescent="0.2">
      <c r="JD2292">
        <f t="shared" si="401"/>
        <v>0</v>
      </c>
      <c r="JE2292">
        <f t="shared" si="402"/>
        <v>0</v>
      </c>
      <c r="JF2292" t="str">
        <f t="shared" ca="1" si="403"/>
        <v/>
      </c>
      <c r="JG2292" t="str">
        <f t="shared" ca="1" si="404"/>
        <v/>
      </c>
      <c r="JH2292" t="str">
        <f t="shared" ca="1" si="405"/>
        <v/>
      </c>
      <c r="JI2292" t="str">
        <f t="shared" ca="1" si="406"/>
        <v/>
      </c>
    </row>
    <row r="2293" spans="264:269" x14ac:dyDescent="0.2">
      <c r="JD2293">
        <f t="shared" si="401"/>
        <v>0</v>
      </c>
      <c r="JE2293">
        <f t="shared" si="402"/>
        <v>0</v>
      </c>
      <c r="JF2293" t="str">
        <f t="shared" ca="1" si="403"/>
        <v/>
      </c>
      <c r="JG2293" t="str">
        <f t="shared" ca="1" si="404"/>
        <v/>
      </c>
      <c r="JH2293" t="str">
        <f t="shared" ca="1" si="405"/>
        <v/>
      </c>
      <c r="JI2293" t="str">
        <f t="shared" ca="1" si="406"/>
        <v/>
      </c>
    </row>
    <row r="2294" spans="264:269" x14ac:dyDescent="0.2">
      <c r="JD2294">
        <f t="shared" si="401"/>
        <v>0</v>
      </c>
      <c r="JE2294">
        <f t="shared" si="402"/>
        <v>0</v>
      </c>
      <c r="JF2294" t="str">
        <f t="shared" ca="1" si="403"/>
        <v/>
      </c>
      <c r="JG2294" t="str">
        <f t="shared" ca="1" si="404"/>
        <v/>
      </c>
      <c r="JH2294" t="str">
        <f t="shared" ca="1" si="405"/>
        <v/>
      </c>
      <c r="JI2294" t="str">
        <f t="shared" ca="1" si="406"/>
        <v/>
      </c>
    </row>
    <row r="2295" spans="264:269" x14ac:dyDescent="0.2">
      <c r="JD2295">
        <f t="shared" si="401"/>
        <v>0</v>
      </c>
      <c r="JE2295">
        <f t="shared" si="402"/>
        <v>0</v>
      </c>
      <c r="JF2295" t="str">
        <f t="shared" ca="1" si="403"/>
        <v/>
      </c>
      <c r="JG2295" t="str">
        <f t="shared" ca="1" si="404"/>
        <v/>
      </c>
      <c r="JH2295" t="str">
        <f t="shared" ca="1" si="405"/>
        <v/>
      </c>
      <c r="JI2295" t="str">
        <f t="shared" ca="1" si="406"/>
        <v/>
      </c>
    </row>
    <row r="2296" spans="264:269" x14ac:dyDescent="0.2">
      <c r="JD2296">
        <f t="shared" si="401"/>
        <v>0</v>
      </c>
      <c r="JE2296">
        <f t="shared" si="402"/>
        <v>0</v>
      </c>
      <c r="JF2296" t="str">
        <f t="shared" ca="1" si="403"/>
        <v/>
      </c>
      <c r="JG2296" t="str">
        <f t="shared" ca="1" si="404"/>
        <v/>
      </c>
      <c r="JH2296" t="str">
        <f t="shared" ca="1" si="405"/>
        <v/>
      </c>
      <c r="JI2296" t="str">
        <f t="shared" ca="1" si="406"/>
        <v/>
      </c>
    </row>
    <row r="2297" spans="264:269" x14ac:dyDescent="0.2">
      <c r="JD2297">
        <f t="shared" si="401"/>
        <v>0</v>
      </c>
      <c r="JE2297">
        <f t="shared" si="402"/>
        <v>0</v>
      </c>
      <c r="JF2297" t="str">
        <f t="shared" ca="1" si="403"/>
        <v/>
      </c>
      <c r="JG2297" t="str">
        <f t="shared" ca="1" si="404"/>
        <v/>
      </c>
      <c r="JH2297" t="str">
        <f t="shared" ca="1" si="405"/>
        <v/>
      </c>
      <c r="JI2297" t="str">
        <f t="shared" ca="1" si="406"/>
        <v/>
      </c>
    </row>
    <row r="2298" spans="264:269" x14ac:dyDescent="0.2">
      <c r="JD2298">
        <f t="shared" si="401"/>
        <v>0</v>
      </c>
      <c r="JE2298">
        <f t="shared" si="402"/>
        <v>0</v>
      </c>
      <c r="JF2298" t="str">
        <f t="shared" ca="1" si="403"/>
        <v/>
      </c>
      <c r="JG2298" t="str">
        <f t="shared" ca="1" si="404"/>
        <v/>
      </c>
      <c r="JH2298" t="str">
        <f t="shared" ca="1" si="405"/>
        <v/>
      </c>
      <c r="JI2298" t="str">
        <f t="shared" ca="1" si="406"/>
        <v/>
      </c>
    </row>
    <row r="2299" spans="264:269" x14ac:dyDescent="0.2">
      <c r="JD2299">
        <f t="shared" si="401"/>
        <v>0</v>
      </c>
      <c r="JE2299">
        <f t="shared" si="402"/>
        <v>0</v>
      </c>
      <c r="JF2299" t="str">
        <f t="shared" ca="1" si="403"/>
        <v/>
      </c>
      <c r="JG2299" t="str">
        <f t="shared" ca="1" si="404"/>
        <v/>
      </c>
      <c r="JH2299" t="str">
        <f t="shared" ca="1" si="405"/>
        <v/>
      </c>
      <c r="JI2299" t="str">
        <f t="shared" ca="1" si="406"/>
        <v/>
      </c>
    </row>
    <row r="2300" spans="264:269" x14ac:dyDescent="0.2">
      <c r="JD2300">
        <f t="shared" si="401"/>
        <v>0</v>
      </c>
      <c r="JE2300">
        <f t="shared" si="402"/>
        <v>0</v>
      </c>
      <c r="JF2300" t="str">
        <f t="shared" ca="1" si="403"/>
        <v/>
      </c>
      <c r="JG2300" t="str">
        <f t="shared" ca="1" si="404"/>
        <v/>
      </c>
      <c r="JH2300" t="str">
        <f t="shared" ca="1" si="405"/>
        <v/>
      </c>
      <c r="JI2300" t="str">
        <f t="shared" ca="1" si="406"/>
        <v/>
      </c>
    </row>
    <row r="2301" spans="264:269" x14ac:dyDescent="0.2">
      <c r="JD2301">
        <f t="shared" si="401"/>
        <v>0</v>
      </c>
      <c r="JE2301">
        <f t="shared" si="402"/>
        <v>0</v>
      </c>
      <c r="JF2301" t="str">
        <f t="shared" ca="1" si="403"/>
        <v/>
      </c>
      <c r="JG2301" t="str">
        <f t="shared" ca="1" si="404"/>
        <v/>
      </c>
      <c r="JH2301" t="str">
        <f t="shared" ca="1" si="405"/>
        <v/>
      </c>
      <c r="JI2301" t="str">
        <f t="shared" ca="1" si="406"/>
        <v/>
      </c>
    </row>
    <row r="2302" spans="264:269" x14ac:dyDescent="0.2">
      <c r="JD2302">
        <f t="shared" si="401"/>
        <v>0</v>
      </c>
      <c r="JE2302">
        <f t="shared" si="402"/>
        <v>0</v>
      </c>
      <c r="JF2302" t="str">
        <f t="shared" ca="1" si="403"/>
        <v/>
      </c>
      <c r="JG2302" t="str">
        <f t="shared" ca="1" si="404"/>
        <v/>
      </c>
      <c r="JH2302" t="str">
        <f t="shared" ca="1" si="405"/>
        <v/>
      </c>
      <c r="JI2302" t="str">
        <f t="shared" ca="1" si="406"/>
        <v/>
      </c>
    </row>
    <row r="2303" spans="264:269" x14ac:dyDescent="0.2">
      <c r="JD2303">
        <f t="shared" si="401"/>
        <v>0</v>
      </c>
      <c r="JE2303">
        <f t="shared" si="402"/>
        <v>0</v>
      </c>
      <c r="JF2303" t="str">
        <f t="shared" ca="1" si="403"/>
        <v/>
      </c>
      <c r="JG2303" t="str">
        <f t="shared" ca="1" si="404"/>
        <v/>
      </c>
      <c r="JH2303" t="str">
        <f t="shared" ca="1" si="405"/>
        <v/>
      </c>
      <c r="JI2303" t="str">
        <f t="shared" ca="1" si="406"/>
        <v/>
      </c>
    </row>
    <row r="2304" spans="264:269" x14ac:dyDescent="0.2">
      <c r="JD2304">
        <f t="shared" si="401"/>
        <v>0</v>
      </c>
      <c r="JE2304">
        <f t="shared" si="402"/>
        <v>0</v>
      </c>
      <c r="JF2304" t="str">
        <f t="shared" ca="1" si="403"/>
        <v/>
      </c>
      <c r="JG2304" t="str">
        <f t="shared" ca="1" si="404"/>
        <v/>
      </c>
      <c r="JH2304" t="str">
        <f t="shared" ca="1" si="405"/>
        <v/>
      </c>
      <c r="JI2304" t="str">
        <f t="shared" ca="1" si="406"/>
        <v/>
      </c>
    </row>
    <row r="2305" spans="264:269" x14ac:dyDescent="0.2">
      <c r="JD2305">
        <f t="shared" si="401"/>
        <v>0</v>
      </c>
      <c r="JE2305">
        <f t="shared" si="402"/>
        <v>0</v>
      </c>
      <c r="JF2305" t="str">
        <f t="shared" ca="1" si="403"/>
        <v/>
      </c>
      <c r="JG2305" t="str">
        <f t="shared" ca="1" si="404"/>
        <v/>
      </c>
      <c r="JH2305" t="str">
        <f t="shared" ca="1" si="405"/>
        <v/>
      </c>
      <c r="JI2305" t="str">
        <f t="shared" ca="1" si="406"/>
        <v/>
      </c>
    </row>
    <row r="2306" spans="264:269" x14ac:dyDescent="0.2">
      <c r="JD2306">
        <f t="shared" si="401"/>
        <v>0</v>
      </c>
      <c r="JE2306">
        <f t="shared" si="402"/>
        <v>0</v>
      </c>
      <c r="JF2306" t="str">
        <f t="shared" ca="1" si="403"/>
        <v/>
      </c>
      <c r="JG2306" t="str">
        <f t="shared" ca="1" si="404"/>
        <v/>
      </c>
      <c r="JH2306" t="str">
        <f t="shared" ca="1" si="405"/>
        <v/>
      </c>
      <c r="JI2306" t="str">
        <f t="shared" ca="1" si="406"/>
        <v/>
      </c>
    </row>
    <row r="2307" spans="264:269" x14ac:dyDescent="0.2">
      <c r="JD2307">
        <f t="shared" si="401"/>
        <v>0</v>
      </c>
      <c r="JE2307">
        <f t="shared" si="402"/>
        <v>0</v>
      </c>
      <c r="JF2307" t="str">
        <f t="shared" ca="1" si="403"/>
        <v/>
      </c>
      <c r="JG2307" t="str">
        <f t="shared" ca="1" si="404"/>
        <v/>
      </c>
      <c r="JH2307" t="str">
        <f t="shared" ca="1" si="405"/>
        <v/>
      </c>
      <c r="JI2307" t="str">
        <f t="shared" ca="1" si="406"/>
        <v/>
      </c>
    </row>
    <row r="2308" spans="264:269" x14ac:dyDescent="0.2">
      <c r="JD2308">
        <f t="shared" si="401"/>
        <v>0</v>
      </c>
      <c r="JE2308">
        <f t="shared" si="402"/>
        <v>0</v>
      </c>
      <c r="JF2308" t="str">
        <f t="shared" ca="1" si="403"/>
        <v/>
      </c>
      <c r="JG2308" t="str">
        <f t="shared" ca="1" si="404"/>
        <v/>
      </c>
      <c r="JH2308" t="str">
        <f t="shared" ca="1" si="405"/>
        <v/>
      </c>
      <c r="JI2308" t="str">
        <f t="shared" ca="1" si="406"/>
        <v/>
      </c>
    </row>
    <row r="2309" spans="264:269" x14ac:dyDescent="0.2">
      <c r="JD2309">
        <f t="shared" si="401"/>
        <v>0</v>
      </c>
      <c r="JE2309">
        <f t="shared" si="402"/>
        <v>0</v>
      </c>
      <c r="JF2309" t="str">
        <f t="shared" ca="1" si="403"/>
        <v/>
      </c>
      <c r="JG2309" t="str">
        <f t="shared" ca="1" si="404"/>
        <v/>
      </c>
      <c r="JH2309" t="str">
        <f t="shared" ca="1" si="405"/>
        <v/>
      </c>
      <c r="JI2309" t="str">
        <f t="shared" ca="1" si="406"/>
        <v/>
      </c>
    </row>
    <row r="2310" spans="264:269" x14ac:dyDescent="0.2">
      <c r="JD2310">
        <f t="shared" si="401"/>
        <v>0</v>
      </c>
      <c r="JE2310">
        <f t="shared" si="402"/>
        <v>0</v>
      </c>
      <c r="JF2310" t="str">
        <f t="shared" ca="1" si="403"/>
        <v/>
      </c>
      <c r="JG2310" t="str">
        <f t="shared" ca="1" si="404"/>
        <v/>
      </c>
      <c r="JH2310" t="str">
        <f t="shared" ca="1" si="405"/>
        <v/>
      </c>
      <c r="JI2310" t="str">
        <f t="shared" ca="1" si="406"/>
        <v/>
      </c>
    </row>
    <row r="2311" spans="264:269" x14ac:dyDescent="0.2">
      <c r="JD2311">
        <f t="shared" si="401"/>
        <v>0</v>
      </c>
      <c r="JE2311">
        <f t="shared" si="402"/>
        <v>0</v>
      </c>
      <c r="JF2311" t="str">
        <f t="shared" ca="1" si="403"/>
        <v/>
      </c>
      <c r="JG2311" t="str">
        <f t="shared" ca="1" si="404"/>
        <v/>
      </c>
      <c r="JH2311" t="str">
        <f t="shared" ca="1" si="405"/>
        <v/>
      </c>
      <c r="JI2311" t="str">
        <f t="shared" ca="1" si="406"/>
        <v/>
      </c>
    </row>
    <row r="2312" spans="264:269" x14ac:dyDescent="0.2">
      <c r="JD2312">
        <f t="shared" si="401"/>
        <v>0</v>
      </c>
      <c r="JE2312">
        <f t="shared" si="402"/>
        <v>0</v>
      </c>
      <c r="JF2312" t="str">
        <f t="shared" ca="1" si="403"/>
        <v/>
      </c>
      <c r="JG2312" t="str">
        <f t="shared" ca="1" si="404"/>
        <v/>
      </c>
      <c r="JH2312" t="str">
        <f t="shared" ca="1" si="405"/>
        <v/>
      </c>
      <c r="JI2312" t="str">
        <f t="shared" ca="1" si="406"/>
        <v/>
      </c>
    </row>
    <row r="2313" spans="264:269" x14ac:dyDescent="0.2">
      <c r="JD2313">
        <f t="shared" si="401"/>
        <v>0</v>
      </c>
      <c r="JE2313">
        <f t="shared" si="402"/>
        <v>0</v>
      </c>
      <c r="JF2313" t="str">
        <f t="shared" ca="1" si="403"/>
        <v/>
      </c>
      <c r="JG2313" t="str">
        <f t="shared" ca="1" si="404"/>
        <v/>
      </c>
      <c r="JH2313" t="str">
        <f t="shared" ca="1" si="405"/>
        <v/>
      </c>
      <c r="JI2313" t="str">
        <f t="shared" ca="1" si="406"/>
        <v/>
      </c>
    </row>
    <row r="2314" spans="264:269" x14ac:dyDescent="0.2">
      <c r="JD2314">
        <f t="shared" si="401"/>
        <v>0</v>
      </c>
      <c r="JE2314">
        <f t="shared" si="402"/>
        <v>0</v>
      </c>
      <c r="JF2314" t="str">
        <f t="shared" ca="1" si="403"/>
        <v/>
      </c>
      <c r="JG2314" t="str">
        <f t="shared" ca="1" si="404"/>
        <v/>
      </c>
      <c r="JH2314" t="str">
        <f t="shared" ca="1" si="405"/>
        <v/>
      </c>
      <c r="JI2314" t="str">
        <f t="shared" ca="1" si="406"/>
        <v/>
      </c>
    </row>
    <row r="2315" spans="264:269" x14ac:dyDescent="0.2">
      <c r="JD2315">
        <f t="shared" si="401"/>
        <v>0</v>
      </c>
      <c r="JE2315">
        <f t="shared" si="402"/>
        <v>0</v>
      </c>
      <c r="JF2315" t="str">
        <f t="shared" ca="1" si="403"/>
        <v/>
      </c>
      <c r="JG2315" t="str">
        <f t="shared" ca="1" si="404"/>
        <v/>
      </c>
      <c r="JH2315" t="str">
        <f t="shared" ca="1" si="405"/>
        <v/>
      </c>
      <c r="JI2315" t="str">
        <f t="shared" ca="1" si="406"/>
        <v/>
      </c>
    </row>
    <row r="2316" spans="264:269" x14ac:dyDescent="0.2">
      <c r="JD2316">
        <f t="shared" si="401"/>
        <v>0</v>
      </c>
      <c r="JE2316">
        <f t="shared" si="402"/>
        <v>0</v>
      </c>
      <c r="JF2316" t="str">
        <f t="shared" ca="1" si="403"/>
        <v/>
      </c>
      <c r="JG2316" t="str">
        <f t="shared" ca="1" si="404"/>
        <v/>
      </c>
      <c r="JH2316" t="str">
        <f t="shared" ca="1" si="405"/>
        <v/>
      </c>
      <c r="JI2316" t="str">
        <f t="shared" ca="1" si="406"/>
        <v/>
      </c>
    </row>
    <row r="2317" spans="264:269" x14ac:dyDescent="0.2">
      <c r="JD2317">
        <f t="shared" si="401"/>
        <v>0</v>
      </c>
      <c r="JE2317">
        <f t="shared" si="402"/>
        <v>0</v>
      </c>
      <c r="JF2317" t="str">
        <f t="shared" ca="1" si="403"/>
        <v/>
      </c>
      <c r="JG2317" t="str">
        <f t="shared" ca="1" si="404"/>
        <v/>
      </c>
      <c r="JH2317" t="str">
        <f t="shared" ca="1" si="405"/>
        <v/>
      </c>
      <c r="JI2317" t="str">
        <f t="shared" ca="1" si="406"/>
        <v/>
      </c>
    </row>
    <row r="2318" spans="264:269" x14ac:dyDescent="0.2">
      <c r="JD2318">
        <f t="shared" si="401"/>
        <v>0</v>
      </c>
      <c r="JE2318">
        <f t="shared" si="402"/>
        <v>0</v>
      </c>
      <c r="JF2318" t="str">
        <f t="shared" ca="1" si="403"/>
        <v/>
      </c>
      <c r="JG2318" t="str">
        <f t="shared" ca="1" si="404"/>
        <v/>
      </c>
      <c r="JH2318" t="str">
        <f t="shared" ca="1" si="405"/>
        <v/>
      </c>
      <c r="JI2318" t="str">
        <f t="shared" ca="1" si="406"/>
        <v/>
      </c>
    </row>
    <row r="2319" spans="264:269" x14ac:dyDescent="0.2">
      <c r="JD2319">
        <f t="shared" si="401"/>
        <v>0</v>
      </c>
      <c r="JE2319">
        <f t="shared" si="402"/>
        <v>0</v>
      </c>
      <c r="JF2319" t="str">
        <f t="shared" ca="1" si="403"/>
        <v/>
      </c>
      <c r="JG2319" t="str">
        <f t="shared" ca="1" si="404"/>
        <v/>
      </c>
      <c r="JH2319" t="str">
        <f t="shared" ca="1" si="405"/>
        <v/>
      </c>
      <c r="JI2319" t="str">
        <f t="shared" ca="1" si="406"/>
        <v/>
      </c>
    </row>
    <row r="2320" spans="264:269" x14ac:dyDescent="0.2">
      <c r="JD2320">
        <f t="shared" si="401"/>
        <v>0</v>
      </c>
      <c r="JE2320">
        <f t="shared" si="402"/>
        <v>0</v>
      </c>
      <c r="JF2320" t="str">
        <f t="shared" ca="1" si="403"/>
        <v/>
      </c>
      <c r="JG2320" t="str">
        <f t="shared" ca="1" si="404"/>
        <v/>
      </c>
      <c r="JH2320" t="str">
        <f t="shared" ca="1" si="405"/>
        <v/>
      </c>
      <c r="JI2320" t="str">
        <f t="shared" ca="1" si="406"/>
        <v/>
      </c>
    </row>
    <row r="2321" spans="264:269" x14ac:dyDescent="0.2">
      <c r="JD2321">
        <f t="shared" si="401"/>
        <v>0</v>
      </c>
      <c r="JE2321">
        <f t="shared" si="402"/>
        <v>0</v>
      </c>
      <c r="JF2321" t="str">
        <f t="shared" ca="1" si="403"/>
        <v/>
      </c>
      <c r="JG2321" t="str">
        <f t="shared" ca="1" si="404"/>
        <v/>
      </c>
      <c r="JH2321" t="str">
        <f t="shared" ca="1" si="405"/>
        <v/>
      </c>
      <c r="JI2321" t="str">
        <f t="shared" ca="1" si="406"/>
        <v/>
      </c>
    </row>
    <row r="2322" spans="264:269" x14ac:dyDescent="0.2">
      <c r="JD2322">
        <f t="shared" si="401"/>
        <v>0</v>
      </c>
      <c r="JE2322">
        <f t="shared" si="402"/>
        <v>0</v>
      </c>
      <c r="JF2322" t="str">
        <f t="shared" ca="1" si="403"/>
        <v/>
      </c>
      <c r="JG2322" t="str">
        <f t="shared" ca="1" si="404"/>
        <v/>
      </c>
      <c r="JH2322" t="str">
        <f t="shared" ca="1" si="405"/>
        <v/>
      </c>
      <c r="JI2322" t="str">
        <f t="shared" ca="1" si="406"/>
        <v/>
      </c>
    </row>
    <row r="2323" spans="264:269" x14ac:dyDescent="0.2">
      <c r="JD2323">
        <f t="shared" si="401"/>
        <v>0</v>
      </c>
      <c r="JE2323">
        <f t="shared" si="402"/>
        <v>0</v>
      </c>
      <c r="JF2323" t="str">
        <f t="shared" ca="1" si="403"/>
        <v/>
      </c>
      <c r="JG2323" t="str">
        <f t="shared" ca="1" si="404"/>
        <v/>
      </c>
      <c r="JH2323" t="str">
        <f t="shared" ca="1" si="405"/>
        <v/>
      </c>
      <c r="JI2323" t="str">
        <f t="shared" ca="1" si="406"/>
        <v/>
      </c>
    </row>
    <row r="2324" spans="264:269" x14ac:dyDescent="0.2">
      <c r="JD2324">
        <f t="shared" si="401"/>
        <v>0</v>
      </c>
      <c r="JE2324">
        <f t="shared" si="402"/>
        <v>0</v>
      </c>
      <c r="JF2324" t="str">
        <f t="shared" ca="1" si="403"/>
        <v/>
      </c>
      <c r="JG2324" t="str">
        <f t="shared" ca="1" si="404"/>
        <v/>
      </c>
      <c r="JH2324" t="str">
        <f t="shared" ca="1" si="405"/>
        <v/>
      </c>
      <c r="JI2324" t="str">
        <f t="shared" ca="1" si="406"/>
        <v/>
      </c>
    </row>
    <row r="2325" spans="264:269" x14ac:dyDescent="0.2">
      <c r="JD2325">
        <f t="shared" si="401"/>
        <v>0</v>
      </c>
      <c r="JE2325">
        <f t="shared" si="402"/>
        <v>0</v>
      </c>
      <c r="JF2325" t="str">
        <f t="shared" ca="1" si="403"/>
        <v/>
      </c>
      <c r="JG2325" t="str">
        <f t="shared" ca="1" si="404"/>
        <v/>
      </c>
      <c r="JH2325" t="str">
        <f t="shared" ca="1" si="405"/>
        <v/>
      </c>
      <c r="JI2325" t="str">
        <f t="shared" ca="1" si="406"/>
        <v/>
      </c>
    </row>
    <row r="2326" spans="264:269" x14ac:dyDescent="0.2">
      <c r="JD2326">
        <f t="shared" si="401"/>
        <v>0</v>
      </c>
      <c r="JE2326">
        <f t="shared" si="402"/>
        <v>0</v>
      </c>
      <c r="JF2326" t="str">
        <f t="shared" ca="1" si="403"/>
        <v/>
      </c>
      <c r="JG2326" t="str">
        <f t="shared" ca="1" si="404"/>
        <v/>
      </c>
      <c r="JH2326" t="str">
        <f t="shared" ca="1" si="405"/>
        <v/>
      </c>
      <c r="JI2326" t="str">
        <f t="shared" ca="1" si="406"/>
        <v/>
      </c>
    </row>
    <row r="2327" spans="264:269" x14ac:dyDescent="0.2">
      <c r="JD2327">
        <f t="shared" si="401"/>
        <v>0</v>
      </c>
      <c r="JE2327">
        <f t="shared" si="402"/>
        <v>0</v>
      </c>
      <c r="JF2327" t="str">
        <f t="shared" ca="1" si="403"/>
        <v/>
      </c>
      <c r="JG2327" t="str">
        <f t="shared" ca="1" si="404"/>
        <v/>
      </c>
      <c r="JH2327" t="str">
        <f t="shared" ca="1" si="405"/>
        <v/>
      </c>
      <c r="JI2327" t="str">
        <f t="shared" ca="1" si="406"/>
        <v/>
      </c>
    </row>
    <row r="2328" spans="264:269" x14ac:dyDescent="0.2">
      <c r="JD2328">
        <f t="shared" si="401"/>
        <v>0</v>
      </c>
      <c r="JE2328">
        <f t="shared" si="402"/>
        <v>0</v>
      </c>
      <c r="JF2328" t="str">
        <f t="shared" ca="1" si="403"/>
        <v/>
      </c>
      <c r="JG2328" t="str">
        <f t="shared" ca="1" si="404"/>
        <v/>
      </c>
      <c r="JH2328" t="str">
        <f t="shared" ca="1" si="405"/>
        <v/>
      </c>
      <c r="JI2328" t="str">
        <f t="shared" ca="1" si="406"/>
        <v/>
      </c>
    </row>
    <row r="2329" spans="264:269" x14ac:dyDescent="0.2">
      <c r="JD2329">
        <f t="shared" si="401"/>
        <v>0</v>
      </c>
      <c r="JE2329">
        <f t="shared" si="402"/>
        <v>0</v>
      </c>
      <c r="JF2329" t="str">
        <f t="shared" ca="1" si="403"/>
        <v/>
      </c>
      <c r="JG2329" t="str">
        <f t="shared" ca="1" si="404"/>
        <v/>
      </c>
      <c r="JH2329" t="str">
        <f t="shared" ca="1" si="405"/>
        <v/>
      </c>
      <c r="JI2329" t="str">
        <f t="shared" ca="1" si="406"/>
        <v/>
      </c>
    </row>
    <row r="2330" spans="264:269" x14ac:dyDescent="0.2">
      <c r="JD2330">
        <f t="shared" si="401"/>
        <v>0</v>
      </c>
      <c r="JE2330">
        <f t="shared" si="402"/>
        <v>0</v>
      </c>
      <c r="JF2330" t="str">
        <f t="shared" ca="1" si="403"/>
        <v/>
      </c>
      <c r="JG2330" t="str">
        <f t="shared" ca="1" si="404"/>
        <v/>
      </c>
      <c r="JH2330" t="str">
        <f t="shared" ca="1" si="405"/>
        <v/>
      </c>
      <c r="JI2330" t="str">
        <f t="shared" ca="1" si="406"/>
        <v/>
      </c>
    </row>
    <row r="2331" spans="264:269" x14ac:dyDescent="0.2">
      <c r="JD2331">
        <f t="shared" si="401"/>
        <v>0</v>
      </c>
      <c r="JE2331">
        <f t="shared" si="402"/>
        <v>0</v>
      </c>
      <c r="JF2331" t="str">
        <f t="shared" ca="1" si="403"/>
        <v/>
      </c>
      <c r="JG2331" t="str">
        <f t="shared" ca="1" si="404"/>
        <v/>
      </c>
      <c r="JH2331" t="str">
        <f t="shared" ca="1" si="405"/>
        <v/>
      </c>
      <c r="JI2331" t="str">
        <f t="shared" ca="1" si="406"/>
        <v/>
      </c>
    </row>
    <row r="2332" spans="264:269" x14ac:dyDescent="0.2">
      <c r="JD2332">
        <f t="shared" ref="JD2332:JD2395" si="407">IF(JD2331&lt;&gt;0,JD2331-1,0)</f>
        <v>0</v>
      </c>
      <c r="JE2332">
        <f t="shared" ref="JE2332:JE2395" si="408">IF(JD2332&lt;&gt;0,JE2331+1,0)</f>
        <v>0</v>
      </c>
      <c r="JF2332" t="str">
        <f t="shared" ref="JF2332:JF2395" ca="1" si="409">IF(ScenarioType&lt;&gt;"ALL",IF(ISERROR(IF(INDIRECT("SCENARIOMETA!B"&amp;JE2332)=ScenarioType,INDIRECT("SCENARIOMETA!A"&amp;JE2332)," ")),"",IF(INDIRECT("SCENARIOMETA!B"&amp;JE2332)=ScenarioType,INDIRECT("SCENARIOMETA!A"&amp;JE2332)," ")),IF(JD2332&lt;&gt;0,INDIRECT("SCENARIOMETA!A"&amp;JE2332),""))</f>
        <v/>
      </c>
      <c r="JG2332" t="str">
        <f t="shared" ref="JG2332:JG2395" ca="1" si="410">IF(ScenarioType&lt;&gt;"ALL",IF(ISERROR(IF(INDIRECT("SCENARIOMETA!B"&amp;JE2332)=ScenarioType,INDIRECT("SCENARIOMETA!B"&amp;JE2332)," ")),"",IF(INDIRECT("SCENARIOMETA!B"&amp;JE2332)=ScenarioType,INDIRECT("SCENARIOMETA!B"&amp;JE2332)," ")),IF(JD2332&lt;&gt;0,INDIRECT("SCENARIOMETA!B"&amp;JE2332),""))</f>
        <v/>
      </c>
      <c r="JH2332" t="str">
        <f t="shared" ref="JH2332:JH2395" ca="1" si="411">IF(ScenarioType&lt;&gt;"ALL",IF(ISERROR(IF(INDIRECT("SCENARIOMETA!B"&amp;JE2332)=ScenarioType,INDIRECT("SCENARIOMETA!H"&amp;JE2332)," ")),"",IF(INDIRECT("SCENARIOMETA!B"&amp;JE2332)=ScenarioType,INDIRECT("SCENARIOMETA!H"&amp;JE2332)," ")+14),IF(JD2332&lt;&gt;0,INDIRECT("SCENARIOMETA!H"&amp;JE2332)+14,""))</f>
        <v/>
      </c>
      <c r="JI2332" t="str">
        <f t="shared" ref="JI2332:JI2395" ca="1" si="412">IF(ScenarioType&lt;&gt;"ALL",IF(ISERROR(IF(INDIRECT("SCENARIOMETA!B"&amp;JE2332)=ScenarioType,INDIRECT("SCENARIOMETA!E"&amp;JE2332)," ")),"",IF(INDIRECT("SCENARIOMETA!B"&amp;JE2332)=ScenarioType,INDIRECT("SCENARIOMETA!E"&amp;JE2332)," ")+14),IF(JD2332&lt;&gt;0,INDIRECT("SCENARIOMETA!E"&amp;JE2332)+14,""))</f>
        <v/>
      </c>
    </row>
    <row r="2333" spans="264:269" x14ac:dyDescent="0.2">
      <c r="JD2333">
        <f t="shared" si="407"/>
        <v>0</v>
      </c>
      <c r="JE2333">
        <f t="shared" si="408"/>
        <v>0</v>
      </c>
      <c r="JF2333" t="str">
        <f t="shared" ca="1" si="409"/>
        <v/>
      </c>
      <c r="JG2333" t="str">
        <f t="shared" ca="1" si="410"/>
        <v/>
      </c>
      <c r="JH2333" t="str">
        <f t="shared" ca="1" si="411"/>
        <v/>
      </c>
      <c r="JI2333" t="str">
        <f t="shared" ca="1" si="412"/>
        <v/>
      </c>
    </row>
    <row r="2334" spans="264:269" x14ac:dyDescent="0.2">
      <c r="JD2334">
        <f t="shared" si="407"/>
        <v>0</v>
      </c>
      <c r="JE2334">
        <f t="shared" si="408"/>
        <v>0</v>
      </c>
      <c r="JF2334" t="str">
        <f t="shared" ca="1" si="409"/>
        <v/>
      </c>
      <c r="JG2334" t="str">
        <f t="shared" ca="1" si="410"/>
        <v/>
      </c>
      <c r="JH2334" t="str">
        <f t="shared" ca="1" si="411"/>
        <v/>
      </c>
      <c r="JI2334" t="str">
        <f t="shared" ca="1" si="412"/>
        <v/>
      </c>
    </row>
    <row r="2335" spans="264:269" x14ac:dyDescent="0.2">
      <c r="JD2335">
        <f t="shared" si="407"/>
        <v>0</v>
      </c>
      <c r="JE2335">
        <f t="shared" si="408"/>
        <v>0</v>
      </c>
      <c r="JF2335" t="str">
        <f t="shared" ca="1" si="409"/>
        <v/>
      </c>
      <c r="JG2335" t="str">
        <f t="shared" ca="1" si="410"/>
        <v/>
      </c>
      <c r="JH2335" t="str">
        <f t="shared" ca="1" si="411"/>
        <v/>
      </c>
      <c r="JI2335" t="str">
        <f t="shared" ca="1" si="412"/>
        <v/>
      </c>
    </row>
    <row r="2336" spans="264:269" x14ac:dyDescent="0.2">
      <c r="JD2336">
        <f t="shared" si="407"/>
        <v>0</v>
      </c>
      <c r="JE2336">
        <f t="shared" si="408"/>
        <v>0</v>
      </c>
      <c r="JF2336" t="str">
        <f t="shared" ca="1" si="409"/>
        <v/>
      </c>
      <c r="JG2336" t="str">
        <f t="shared" ca="1" si="410"/>
        <v/>
      </c>
      <c r="JH2336" t="str">
        <f t="shared" ca="1" si="411"/>
        <v/>
      </c>
      <c r="JI2336" t="str">
        <f t="shared" ca="1" si="412"/>
        <v/>
      </c>
    </row>
    <row r="2337" spans="264:269" x14ac:dyDescent="0.2">
      <c r="JD2337">
        <f t="shared" si="407"/>
        <v>0</v>
      </c>
      <c r="JE2337">
        <f t="shared" si="408"/>
        <v>0</v>
      </c>
      <c r="JF2337" t="str">
        <f t="shared" ca="1" si="409"/>
        <v/>
      </c>
      <c r="JG2337" t="str">
        <f t="shared" ca="1" si="410"/>
        <v/>
      </c>
      <c r="JH2337" t="str">
        <f t="shared" ca="1" si="411"/>
        <v/>
      </c>
      <c r="JI2337" t="str">
        <f t="shared" ca="1" si="412"/>
        <v/>
      </c>
    </row>
    <row r="2338" spans="264:269" x14ac:dyDescent="0.2">
      <c r="JD2338">
        <f t="shared" si="407"/>
        <v>0</v>
      </c>
      <c r="JE2338">
        <f t="shared" si="408"/>
        <v>0</v>
      </c>
      <c r="JF2338" t="str">
        <f t="shared" ca="1" si="409"/>
        <v/>
      </c>
      <c r="JG2338" t="str">
        <f t="shared" ca="1" si="410"/>
        <v/>
      </c>
      <c r="JH2338" t="str">
        <f t="shared" ca="1" si="411"/>
        <v/>
      </c>
      <c r="JI2338" t="str">
        <f t="shared" ca="1" si="412"/>
        <v/>
      </c>
    </row>
    <row r="2339" spans="264:269" x14ac:dyDescent="0.2">
      <c r="JD2339">
        <f t="shared" si="407"/>
        <v>0</v>
      </c>
      <c r="JE2339">
        <f t="shared" si="408"/>
        <v>0</v>
      </c>
      <c r="JF2339" t="str">
        <f t="shared" ca="1" si="409"/>
        <v/>
      </c>
      <c r="JG2339" t="str">
        <f t="shared" ca="1" si="410"/>
        <v/>
      </c>
      <c r="JH2339" t="str">
        <f t="shared" ca="1" si="411"/>
        <v/>
      </c>
      <c r="JI2339" t="str">
        <f t="shared" ca="1" si="412"/>
        <v/>
      </c>
    </row>
    <row r="2340" spans="264:269" x14ac:dyDescent="0.2">
      <c r="JD2340">
        <f t="shared" si="407"/>
        <v>0</v>
      </c>
      <c r="JE2340">
        <f t="shared" si="408"/>
        <v>0</v>
      </c>
      <c r="JF2340" t="str">
        <f t="shared" ca="1" si="409"/>
        <v/>
      </c>
      <c r="JG2340" t="str">
        <f t="shared" ca="1" si="410"/>
        <v/>
      </c>
      <c r="JH2340" t="str">
        <f t="shared" ca="1" si="411"/>
        <v/>
      </c>
      <c r="JI2340" t="str">
        <f t="shared" ca="1" si="412"/>
        <v/>
      </c>
    </row>
    <row r="2341" spans="264:269" x14ac:dyDescent="0.2">
      <c r="JD2341">
        <f t="shared" si="407"/>
        <v>0</v>
      </c>
      <c r="JE2341">
        <f t="shared" si="408"/>
        <v>0</v>
      </c>
      <c r="JF2341" t="str">
        <f t="shared" ca="1" si="409"/>
        <v/>
      </c>
      <c r="JG2341" t="str">
        <f t="shared" ca="1" si="410"/>
        <v/>
      </c>
      <c r="JH2341" t="str">
        <f t="shared" ca="1" si="411"/>
        <v/>
      </c>
      <c r="JI2341" t="str">
        <f t="shared" ca="1" si="412"/>
        <v/>
      </c>
    </row>
    <row r="2342" spans="264:269" x14ac:dyDescent="0.2">
      <c r="JD2342">
        <f t="shared" si="407"/>
        <v>0</v>
      </c>
      <c r="JE2342">
        <f t="shared" si="408"/>
        <v>0</v>
      </c>
      <c r="JF2342" t="str">
        <f t="shared" ca="1" si="409"/>
        <v/>
      </c>
      <c r="JG2342" t="str">
        <f t="shared" ca="1" si="410"/>
        <v/>
      </c>
      <c r="JH2342" t="str">
        <f t="shared" ca="1" si="411"/>
        <v/>
      </c>
      <c r="JI2342" t="str">
        <f t="shared" ca="1" si="412"/>
        <v/>
      </c>
    </row>
    <row r="2343" spans="264:269" x14ac:dyDescent="0.2">
      <c r="JD2343">
        <f t="shared" si="407"/>
        <v>0</v>
      </c>
      <c r="JE2343">
        <f t="shared" si="408"/>
        <v>0</v>
      </c>
      <c r="JF2343" t="str">
        <f t="shared" ca="1" si="409"/>
        <v/>
      </c>
      <c r="JG2343" t="str">
        <f t="shared" ca="1" si="410"/>
        <v/>
      </c>
      <c r="JH2343" t="str">
        <f t="shared" ca="1" si="411"/>
        <v/>
      </c>
      <c r="JI2343" t="str">
        <f t="shared" ca="1" si="412"/>
        <v/>
      </c>
    </row>
    <row r="2344" spans="264:269" x14ac:dyDescent="0.2">
      <c r="JD2344">
        <f t="shared" si="407"/>
        <v>0</v>
      </c>
      <c r="JE2344">
        <f t="shared" si="408"/>
        <v>0</v>
      </c>
      <c r="JF2344" t="str">
        <f t="shared" ca="1" si="409"/>
        <v/>
      </c>
      <c r="JG2344" t="str">
        <f t="shared" ca="1" si="410"/>
        <v/>
      </c>
      <c r="JH2344" t="str">
        <f t="shared" ca="1" si="411"/>
        <v/>
      </c>
      <c r="JI2344" t="str">
        <f t="shared" ca="1" si="412"/>
        <v/>
      </c>
    </row>
    <row r="2345" spans="264:269" x14ac:dyDescent="0.2">
      <c r="JD2345">
        <f t="shared" si="407"/>
        <v>0</v>
      </c>
      <c r="JE2345">
        <f t="shared" si="408"/>
        <v>0</v>
      </c>
      <c r="JF2345" t="str">
        <f t="shared" ca="1" si="409"/>
        <v/>
      </c>
      <c r="JG2345" t="str">
        <f t="shared" ca="1" si="410"/>
        <v/>
      </c>
      <c r="JH2345" t="str">
        <f t="shared" ca="1" si="411"/>
        <v/>
      </c>
      <c r="JI2345" t="str">
        <f t="shared" ca="1" si="412"/>
        <v/>
      </c>
    </row>
    <row r="2346" spans="264:269" x14ac:dyDescent="0.2">
      <c r="JD2346">
        <f t="shared" si="407"/>
        <v>0</v>
      </c>
      <c r="JE2346">
        <f t="shared" si="408"/>
        <v>0</v>
      </c>
      <c r="JF2346" t="str">
        <f t="shared" ca="1" si="409"/>
        <v/>
      </c>
      <c r="JG2346" t="str">
        <f t="shared" ca="1" si="410"/>
        <v/>
      </c>
      <c r="JH2346" t="str">
        <f t="shared" ca="1" si="411"/>
        <v/>
      </c>
      <c r="JI2346" t="str">
        <f t="shared" ca="1" si="412"/>
        <v/>
      </c>
    </row>
    <row r="2347" spans="264:269" x14ac:dyDescent="0.2">
      <c r="JD2347">
        <f t="shared" si="407"/>
        <v>0</v>
      </c>
      <c r="JE2347">
        <f t="shared" si="408"/>
        <v>0</v>
      </c>
      <c r="JF2347" t="str">
        <f t="shared" ca="1" si="409"/>
        <v/>
      </c>
      <c r="JG2347" t="str">
        <f t="shared" ca="1" si="410"/>
        <v/>
      </c>
      <c r="JH2347" t="str">
        <f t="shared" ca="1" si="411"/>
        <v/>
      </c>
      <c r="JI2347" t="str">
        <f t="shared" ca="1" si="412"/>
        <v/>
      </c>
    </row>
    <row r="2348" spans="264:269" x14ac:dyDescent="0.2">
      <c r="JD2348">
        <f t="shared" si="407"/>
        <v>0</v>
      </c>
      <c r="JE2348">
        <f t="shared" si="408"/>
        <v>0</v>
      </c>
      <c r="JF2348" t="str">
        <f t="shared" ca="1" si="409"/>
        <v/>
      </c>
      <c r="JG2348" t="str">
        <f t="shared" ca="1" si="410"/>
        <v/>
      </c>
      <c r="JH2348" t="str">
        <f t="shared" ca="1" si="411"/>
        <v/>
      </c>
      <c r="JI2348" t="str">
        <f t="shared" ca="1" si="412"/>
        <v/>
      </c>
    </row>
    <row r="2349" spans="264:269" x14ac:dyDescent="0.2">
      <c r="JD2349">
        <f t="shared" si="407"/>
        <v>0</v>
      </c>
      <c r="JE2349">
        <f t="shared" si="408"/>
        <v>0</v>
      </c>
      <c r="JF2349" t="str">
        <f t="shared" ca="1" si="409"/>
        <v/>
      </c>
      <c r="JG2349" t="str">
        <f t="shared" ca="1" si="410"/>
        <v/>
      </c>
      <c r="JH2349" t="str">
        <f t="shared" ca="1" si="411"/>
        <v/>
      </c>
      <c r="JI2349" t="str">
        <f t="shared" ca="1" si="412"/>
        <v/>
      </c>
    </row>
    <row r="2350" spans="264:269" x14ac:dyDescent="0.2">
      <c r="JD2350">
        <f t="shared" si="407"/>
        <v>0</v>
      </c>
      <c r="JE2350">
        <f t="shared" si="408"/>
        <v>0</v>
      </c>
      <c r="JF2350" t="str">
        <f t="shared" ca="1" si="409"/>
        <v/>
      </c>
      <c r="JG2350" t="str">
        <f t="shared" ca="1" si="410"/>
        <v/>
      </c>
      <c r="JH2350" t="str">
        <f t="shared" ca="1" si="411"/>
        <v/>
      </c>
      <c r="JI2350" t="str">
        <f t="shared" ca="1" si="412"/>
        <v/>
      </c>
    </row>
    <row r="2351" spans="264:269" x14ac:dyDescent="0.2">
      <c r="JD2351">
        <f t="shared" si="407"/>
        <v>0</v>
      </c>
      <c r="JE2351">
        <f t="shared" si="408"/>
        <v>0</v>
      </c>
      <c r="JF2351" t="str">
        <f t="shared" ca="1" si="409"/>
        <v/>
      </c>
      <c r="JG2351" t="str">
        <f t="shared" ca="1" si="410"/>
        <v/>
      </c>
      <c r="JH2351" t="str">
        <f t="shared" ca="1" si="411"/>
        <v/>
      </c>
      <c r="JI2351" t="str">
        <f t="shared" ca="1" si="412"/>
        <v/>
      </c>
    </row>
    <row r="2352" spans="264:269" x14ac:dyDescent="0.2">
      <c r="JD2352">
        <f t="shared" si="407"/>
        <v>0</v>
      </c>
      <c r="JE2352">
        <f t="shared" si="408"/>
        <v>0</v>
      </c>
      <c r="JF2352" t="str">
        <f t="shared" ca="1" si="409"/>
        <v/>
      </c>
      <c r="JG2352" t="str">
        <f t="shared" ca="1" si="410"/>
        <v/>
      </c>
      <c r="JH2352" t="str">
        <f t="shared" ca="1" si="411"/>
        <v/>
      </c>
      <c r="JI2352" t="str">
        <f t="shared" ca="1" si="412"/>
        <v/>
      </c>
    </row>
    <row r="2353" spans="264:269" x14ac:dyDescent="0.2">
      <c r="JD2353">
        <f t="shared" si="407"/>
        <v>0</v>
      </c>
      <c r="JE2353">
        <f t="shared" si="408"/>
        <v>0</v>
      </c>
      <c r="JF2353" t="str">
        <f t="shared" ca="1" si="409"/>
        <v/>
      </c>
      <c r="JG2353" t="str">
        <f t="shared" ca="1" si="410"/>
        <v/>
      </c>
      <c r="JH2353" t="str">
        <f t="shared" ca="1" si="411"/>
        <v/>
      </c>
      <c r="JI2353" t="str">
        <f t="shared" ca="1" si="412"/>
        <v/>
      </c>
    </row>
    <row r="2354" spans="264:269" x14ac:dyDescent="0.2">
      <c r="JD2354">
        <f t="shared" si="407"/>
        <v>0</v>
      </c>
      <c r="JE2354">
        <f t="shared" si="408"/>
        <v>0</v>
      </c>
      <c r="JF2354" t="str">
        <f t="shared" ca="1" si="409"/>
        <v/>
      </c>
      <c r="JG2354" t="str">
        <f t="shared" ca="1" si="410"/>
        <v/>
      </c>
      <c r="JH2354" t="str">
        <f t="shared" ca="1" si="411"/>
        <v/>
      </c>
      <c r="JI2354" t="str">
        <f t="shared" ca="1" si="412"/>
        <v/>
      </c>
    </row>
    <row r="2355" spans="264:269" x14ac:dyDescent="0.2">
      <c r="JD2355">
        <f t="shared" si="407"/>
        <v>0</v>
      </c>
      <c r="JE2355">
        <f t="shared" si="408"/>
        <v>0</v>
      </c>
      <c r="JF2355" t="str">
        <f t="shared" ca="1" si="409"/>
        <v/>
      </c>
      <c r="JG2355" t="str">
        <f t="shared" ca="1" si="410"/>
        <v/>
      </c>
      <c r="JH2355" t="str">
        <f t="shared" ca="1" si="411"/>
        <v/>
      </c>
      <c r="JI2355" t="str">
        <f t="shared" ca="1" si="412"/>
        <v/>
      </c>
    </row>
    <row r="2356" spans="264:269" x14ac:dyDescent="0.2">
      <c r="JD2356">
        <f t="shared" si="407"/>
        <v>0</v>
      </c>
      <c r="JE2356">
        <f t="shared" si="408"/>
        <v>0</v>
      </c>
      <c r="JF2356" t="str">
        <f t="shared" ca="1" si="409"/>
        <v/>
      </c>
      <c r="JG2356" t="str">
        <f t="shared" ca="1" si="410"/>
        <v/>
      </c>
      <c r="JH2356" t="str">
        <f t="shared" ca="1" si="411"/>
        <v/>
      </c>
      <c r="JI2356" t="str">
        <f t="shared" ca="1" si="412"/>
        <v/>
      </c>
    </row>
    <row r="2357" spans="264:269" x14ac:dyDescent="0.2">
      <c r="JD2357">
        <f t="shared" si="407"/>
        <v>0</v>
      </c>
      <c r="JE2357">
        <f t="shared" si="408"/>
        <v>0</v>
      </c>
      <c r="JF2357" t="str">
        <f t="shared" ca="1" si="409"/>
        <v/>
      </c>
      <c r="JG2357" t="str">
        <f t="shared" ca="1" si="410"/>
        <v/>
      </c>
      <c r="JH2357" t="str">
        <f t="shared" ca="1" si="411"/>
        <v/>
      </c>
      <c r="JI2357" t="str">
        <f t="shared" ca="1" si="412"/>
        <v/>
      </c>
    </row>
    <row r="2358" spans="264:269" x14ac:dyDescent="0.2">
      <c r="JD2358">
        <f t="shared" si="407"/>
        <v>0</v>
      </c>
      <c r="JE2358">
        <f t="shared" si="408"/>
        <v>0</v>
      </c>
      <c r="JF2358" t="str">
        <f t="shared" ca="1" si="409"/>
        <v/>
      </c>
      <c r="JG2358" t="str">
        <f t="shared" ca="1" si="410"/>
        <v/>
      </c>
      <c r="JH2358" t="str">
        <f t="shared" ca="1" si="411"/>
        <v/>
      </c>
      <c r="JI2358" t="str">
        <f t="shared" ca="1" si="412"/>
        <v/>
      </c>
    </row>
    <row r="2359" spans="264:269" x14ac:dyDescent="0.2">
      <c r="JD2359">
        <f t="shared" si="407"/>
        <v>0</v>
      </c>
      <c r="JE2359">
        <f t="shared" si="408"/>
        <v>0</v>
      </c>
      <c r="JF2359" t="str">
        <f t="shared" ca="1" si="409"/>
        <v/>
      </c>
      <c r="JG2359" t="str">
        <f t="shared" ca="1" si="410"/>
        <v/>
      </c>
      <c r="JH2359" t="str">
        <f t="shared" ca="1" si="411"/>
        <v/>
      </c>
      <c r="JI2359" t="str">
        <f t="shared" ca="1" si="412"/>
        <v/>
      </c>
    </row>
    <row r="2360" spans="264:269" x14ac:dyDescent="0.2">
      <c r="JD2360">
        <f t="shared" si="407"/>
        <v>0</v>
      </c>
      <c r="JE2360">
        <f t="shared" si="408"/>
        <v>0</v>
      </c>
      <c r="JF2360" t="str">
        <f t="shared" ca="1" si="409"/>
        <v/>
      </c>
      <c r="JG2360" t="str">
        <f t="shared" ca="1" si="410"/>
        <v/>
      </c>
      <c r="JH2360" t="str">
        <f t="shared" ca="1" si="411"/>
        <v/>
      </c>
      <c r="JI2360" t="str">
        <f t="shared" ca="1" si="412"/>
        <v/>
      </c>
    </row>
    <row r="2361" spans="264:269" x14ac:dyDescent="0.2">
      <c r="JD2361">
        <f t="shared" si="407"/>
        <v>0</v>
      </c>
      <c r="JE2361">
        <f t="shared" si="408"/>
        <v>0</v>
      </c>
      <c r="JF2361" t="str">
        <f t="shared" ca="1" si="409"/>
        <v/>
      </c>
      <c r="JG2361" t="str">
        <f t="shared" ca="1" si="410"/>
        <v/>
      </c>
      <c r="JH2361" t="str">
        <f t="shared" ca="1" si="411"/>
        <v/>
      </c>
      <c r="JI2361" t="str">
        <f t="shared" ca="1" si="412"/>
        <v/>
      </c>
    </row>
    <row r="2362" spans="264:269" x14ac:dyDescent="0.2">
      <c r="JD2362">
        <f t="shared" si="407"/>
        <v>0</v>
      </c>
      <c r="JE2362">
        <f t="shared" si="408"/>
        <v>0</v>
      </c>
      <c r="JF2362" t="str">
        <f t="shared" ca="1" si="409"/>
        <v/>
      </c>
      <c r="JG2362" t="str">
        <f t="shared" ca="1" si="410"/>
        <v/>
      </c>
      <c r="JH2362" t="str">
        <f t="shared" ca="1" si="411"/>
        <v/>
      </c>
      <c r="JI2362" t="str">
        <f t="shared" ca="1" si="412"/>
        <v/>
      </c>
    </row>
    <row r="2363" spans="264:269" x14ac:dyDescent="0.2">
      <c r="JD2363">
        <f t="shared" si="407"/>
        <v>0</v>
      </c>
      <c r="JE2363">
        <f t="shared" si="408"/>
        <v>0</v>
      </c>
      <c r="JF2363" t="str">
        <f t="shared" ca="1" si="409"/>
        <v/>
      </c>
      <c r="JG2363" t="str">
        <f t="shared" ca="1" si="410"/>
        <v/>
      </c>
      <c r="JH2363" t="str">
        <f t="shared" ca="1" si="411"/>
        <v/>
      </c>
      <c r="JI2363" t="str">
        <f t="shared" ca="1" si="412"/>
        <v/>
      </c>
    </row>
    <row r="2364" spans="264:269" x14ac:dyDescent="0.2">
      <c r="JD2364">
        <f t="shared" si="407"/>
        <v>0</v>
      </c>
      <c r="JE2364">
        <f t="shared" si="408"/>
        <v>0</v>
      </c>
      <c r="JF2364" t="str">
        <f t="shared" ca="1" si="409"/>
        <v/>
      </c>
      <c r="JG2364" t="str">
        <f t="shared" ca="1" si="410"/>
        <v/>
      </c>
      <c r="JH2364" t="str">
        <f t="shared" ca="1" si="411"/>
        <v/>
      </c>
      <c r="JI2364" t="str">
        <f t="shared" ca="1" si="412"/>
        <v/>
      </c>
    </row>
    <row r="2365" spans="264:269" x14ac:dyDescent="0.2">
      <c r="JD2365">
        <f t="shared" si="407"/>
        <v>0</v>
      </c>
      <c r="JE2365">
        <f t="shared" si="408"/>
        <v>0</v>
      </c>
      <c r="JF2365" t="str">
        <f t="shared" ca="1" si="409"/>
        <v/>
      </c>
      <c r="JG2365" t="str">
        <f t="shared" ca="1" si="410"/>
        <v/>
      </c>
      <c r="JH2365" t="str">
        <f t="shared" ca="1" si="411"/>
        <v/>
      </c>
      <c r="JI2365" t="str">
        <f t="shared" ca="1" si="412"/>
        <v/>
      </c>
    </row>
    <row r="2366" spans="264:269" x14ac:dyDescent="0.2">
      <c r="JD2366">
        <f t="shared" si="407"/>
        <v>0</v>
      </c>
      <c r="JE2366">
        <f t="shared" si="408"/>
        <v>0</v>
      </c>
      <c r="JF2366" t="str">
        <f t="shared" ca="1" si="409"/>
        <v/>
      </c>
      <c r="JG2366" t="str">
        <f t="shared" ca="1" si="410"/>
        <v/>
      </c>
      <c r="JH2366" t="str">
        <f t="shared" ca="1" si="411"/>
        <v/>
      </c>
      <c r="JI2366" t="str">
        <f t="shared" ca="1" si="412"/>
        <v/>
      </c>
    </row>
    <row r="2367" spans="264:269" x14ac:dyDescent="0.2">
      <c r="JD2367">
        <f t="shared" si="407"/>
        <v>0</v>
      </c>
      <c r="JE2367">
        <f t="shared" si="408"/>
        <v>0</v>
      </c>
      <c r="JF2367" t="str">
        <f t="shared" ca="1" si="409"/>
        <v/>
      </c>
      <c r="JG2367" t="str">
        <f t="shared" ca="1" si="410"/>
        <v/>
      </c>
      <c r="JH2367" t="str">
        <f t="shared" ca="1" si="411"/>
        <v/>
      </c>
      <c r="JI2367" t="str">
        <f t="shared" ca="1" si="412"/>
        <v/>
      </c>
    </row>
    <row r="2368" spans="264:269" x14ac:dyDescent="0.2">
      <c r="JD2368">
        <f t="shared" si="407"/>
        <v>0</v>
      </c>
      <c r="JE2368">
        <f t="shared" si="408"/>
        <v>0</v>
      </c>
      <c r="JF2368" t="str">
        <f t="shared" ca="1" si="409"/>
        <v/>
      </c>
      <c r="JG2368" t="str">
        <f t="shared" ca="1" si="410"/>
        <v/>
      </c>
      <c r="JH2368" t="str">
        <f t="shared" ca="1" si="411"/>
        <v/>
      </c>
      <c r="JI2368" t="str">
        <f t="shared" ca="1" si="412"/>
        <v/>
      </c>
    </row>
    <row r="2369" spans="264:269" x14ac:dyDescent="0.2">
      <c r="JD2369">
        <f t="shared" si="407"/>
        <v>0</v>
      </c>
      <c r="JE2369">
        <f t="shared" si="408"/>
        <v>0</v>
      </c>
      <c r="JF2369" t="str">
        <f t="shared" ca="1" si="409"/>
        <v/>
      </c>
      <c r="JG2369" t="str">
        <f t="shared" ca="1" si="410"/>
        <v/>
      </c>
      <c r="JH2369" t="str">
        <f t="shared" ca="1" si="411"/>
        <v/>
      </c>
      <c r="JI2369" t="str">
        <f t="shared" ca="1" si="412"/>
        <v/>
      </c>
    </row>
    <row r="2370" spans="264:269" x14ac:dyDescent="0.2">
      <c r="JD2370">
        <f t="shared" si="407"/>
        <v>0</v>
      </c>
      <c r="JE2370">
        <f t="shared" si="408"/>
        <v>0</v>
      </c>
      <c r="JF2370" t="str">
        <f t="shared" ca="1" si="409"/>
        <v/>
      </c>
      <c r="JG2370" t="str">
        <f t="shared" ca="1" si="410"/>
        <v/>
      </c>
      <c r="JH2370" t="str">
        <f t="shared" ca="1" si="411"/>
        <v/>
      </c>
      <c r="JI2370" t="str">
        <f t="shared" ca="1" si="412"/>
        <v/>
      </c>
    </row>
    <row r="2371" spans="264:269" x14ac:dyDescent="0.2">
      <c r="JD2371">
        <f t="shared" si="407"/>
        <v>0</v>
      </c>
      <c r="JE2371">
        <f t="shared" si="408"/>
        <v>0</v>
      </c>
      <c r="JF2371" t="str">
        <f t="shared" ca="1" si="409"/>
        <v/>
      </c>
      <c r="JG2371" t="str">
        <f t="shared" ca="1" si="410"/>
        <v/>
      </c>
      <c r="JH2371" t="str">
        <f t="shared" ca="1" si="411"/>
        <v/>
      </c>
      <c r="JI2371" t="str">
        <f t="shared" ca="1" si="412"/>
        <v/>
      </c>
    </row>
    <row r="2372" spans="264:269" x14ac:dyDescent="0.2">
      <c r="JD2372">
        <f t="shared" si="407"/>
        <v>0</v>
      </c>
      <c r="JE2372">
        <f t="shared" si="408"/>
        <v>0</v>
      </c>
      <c r="JF2372" t="str">
        <f t="shared" ca="1" si="409"/>
        <v/>
      </c>
      <c r="JG2372" t="str">
        <f t="shared" ca="1" si="410"/>
        <v/>
      </c>
      <c r="JH2372" t="str">
        <f t="shared" ca="1" si="411"/>
        <v/>
      </c>
      <c r="JI2372" t="str">
        <f t="shared" ca="1" si="412"/>
        <v/>
      </c>
    </row>
    <row r="2373" spans="264:269" x14ac:dyDescent="0.2">
      <c r="JD2373">
        <f t="shared" si="407"/>
        <v>0</v>
      </c>
      <c r="JE2373">
        <f t="shared" si="408"/>
        <v>0</v>
      </c>
      <c r="JF2373" t="str">
        <f t="shared" ca="1" si="409"/>
        <v/>
      </c>
      <c r="JG2373" t="str">
        <f t="shared" ca="1" si="410"/>
        <v/>
      </c>
      <c r="JH2373" t="str">
        <f t="shared" ca="1" si="411"/>
        <v/>
      </c>
      <c r="JI2373" t="str">
        <f t="shared" ca="1" si="412"/>
        <v/>
      </c>
    </row>
    <row r="2374" spans="264:269" x14ac:dyDescent="0.2">
      <c r="JD2374">
        <f t="shared" si="407"/>
        <v>0</v>
      </c>
      <c r="JE2374">
        <f t="shared" si="408"/>
        <v>0</v>
      </c>
      <c r="JF2374" t="str">
        <f t="shared" ca="1" si="409"/>
        <v/>
      </c>
      <c r="JG2374" t="str">
        <f t="shared" ca="1" si="410"/>
        <v/>
      </c>
      <c r="JH2374" t="str">
        <f t="shared" ca="1" si="411"/>
        <v/>
      </c>
      <c r="JI2374" t="str">
        <f t="shared" ca="1" si="412"/>
        <v/>
      </c>
    </row>
    <row r="2375" spans="264:269" x14ac:dyDescent="0.2">
      <c r="JD2375">
        <f t="shared" si="407"/>
        <v>0</v>
      </c>
      <c r="JE2375">
        <f t="shared" si="408"/>
        <v>0</v>
      </c>
      <c r="JF2375" t="str">
        <f t="shared" ca="1" si="409"/>
        <v/>
      </c>
      <c r="JG2375" t="str">
        <f t="shared" ca="1" si="410"/>
        <v/>
      </c>
      <c r="JH2375" t="str">
        <f t="shared" ca="1" si="411"/>
        <v/>
      </c>
      <c r="JI2375" t="str">
        <f t="shared" ca="1" si="412"/>
        <v/>
      </c>
    </row>
    <row r="2376" spans="264:269" x14ac:dyDescent="0.2">
      <c r="JD2376">
        <f t="shared" si="407"/>
        <v>0</v>
      </c>
      <c r="JE2376">
        <f t="shared" si="408"/>
        <v>0</v>
      </c>
      <c r="JF2376" t="str">
        <f t="shared" ca="1" si="409"/>
        <v/>
      </c>
      <c r="JG2376" t="str">
        <f t="shared" ca="1" si="410"/>
        <v/>
      </c>
      <c r="JH2376" t="str">
        <f t="shared" ca="1" si="411"/>
        <v/>
      </c>
      <c r="JI2376" t="str">
        <f t="shared" ca="1" si="412"/>
        <v/>
      </c>
    </row>
    <row r="2377" spans="264:269" x14ac:dyDescent="0.2">
      <c r="JD2377">
        <f t="shared" si="407"/>
        <v>0</v>
      </c>
      <c r="JE2377">
        <f t="shared" si="408"/>
        <v>0</v>
      </c>
      <c r="JF2377" t="str">
        <f t="shared" ca="1" si="409"/>
        <v/>
      </c>
      <c r="JG2377" t="str">
        <f t="shared" ca="1" si="410"/>
        <v/>
      </c>
      <c r="JH2377" t="str">
        <f t="shared" ca="1" si="411"/>
        <v/>
      </c>
      <c r="JI2377" t="str">
        <f t="shared" ca="1" si="412"/>
        <v/>
      </c>
    </row>
    <row r="2378" spans="264:269" x14ac:dyDescent="0.2">
      <c r="JD2378">
        <f t="shared" si="407"/>
        <v>0</v>
      </c>
      <c r="JE2378">
        <f t="shared" si="408"/>
        <v>0</v>
      </c>
      <c r="JF2378" t="str">
        <f t="shared" ca="1" si="409"/>
        <v/>
      </c>
      <c r="JG2378" t="str">
        <f t="shared" ca="1" si="410"/>
        <v/>
      </c>
      <c r="JH2378" t="str">
        <f t="shared" ca="1" si="411"/>
        <v/>
      </c>
      <c r="JI2378" t="str">
        <f t="shared" ca="1" si="412"/>
        <v/>
      </c>
    </row>
    <row r="2379" spans="264:269" x14ac:dyDescent="0.2">
      <c r="JD2379">
        <f t="shared" si="407"/>
        <v>0</v>
      </c>
      <c r="JE2379">
        <f t="shared" si="408"/>
        <v>0</v>
      </c>
      <c r="JF2379" t="str">
        <f t="shared" ca="1" si="409"/>
        <v/>
      </c>
      <c r="JG2379" t="str">
        <f t="shared" ca="1" si="410"/>
        <v/>
      </c>
      <c r="JH2379" t="str">
        <f t="shared" ca="1" si="411"/>
        <v/>
      </c>
      <c r="JI2379" t="str">
        <f t="shared" ca="1" si="412"/>
        <v/>
      </c>
    </row>
    <row r="2380" spans="264:269" x14ac:dyDescent="0.2">
      <c r="JD2380">
        <f t="shared" si="407"/>
        <v>0</v>
      </c>
      <c r="JE2380">
        <f t="shared" si="408"/>
        <v>0</v>
      </c>
      <c r="JF2380" t="str">
        <f t="shared" ca="1" si="409"/>
        <v/>
      </c>
      <c r="JG2380" t="str">
        <f t="shared" ca="1" si="410"/>
        <v/>
      </c>
      <c r="JH2380" t="str">
        <f t="shared" ca="1" si="411"/>
        <v/>
      </c>
      <c r="JI2380" t="str">
        <f t="shared" ca="1" si="412"/>
        <v/>
      </c>
    </row>
    <row r="2381" spans="264:269" x14ac:dyDescent="0.2">
      <c r="JD2381">
        <f t="shared" si="407"/>
        <v>0</v>
      </c>
      <c r="JE2381">
        <f t="shared" si="408"/>
        <v>0</v>
      </c>
      <c r="JF2381" t="str">
        <f t="shared" ca="1" si="409"/>
        <v/>
      </c>
      <c r="JG2381" t="str">
        <f t="shared" ca="1" si="410"/>
        <v/>
      </c>
      <c r="JH2381" t="str">
        <f t="shared" ca="1" si="411"/>
        <v/>
      </c>
      <c r="JI2381" t="str">
        <f t="shared" ca="1" si="412"/>
        <v/>
      </c>
    </row>
    <row r="2382" spans="264:269" x14ac:dyDescent="0.2">
      <c r="JD2382">
        <f t="shared" si="407"/>
        <v>0</v>
      </c>
      <c r="JE2382">
        <f t="shared" si="408"/>
        <v>0</v>
      </c>
      <c r="JF2382" t="str">
        <f t="shared" ca="1" si="409"/>
        <v/>
      </c>
      <c r="JG2382" t="str">
        <f t="shared" ca="1" si="410"/>
        <v/>
      </c>
      <c r="JH2382" t="str">
        <f t="shared" ca="1" si="411"/>
        <v/>
      </c>
      <c r="JI2382" t="str">
        <f t="shared" ca="1" si="412"/>
        <v/>
      </c>
    </row>
    <row r="2383" spans="264:269" x14ac:dyDescent="0.2">
      <c r="JD2383">
        <f t="shared" si="407"/>
        <v>0</v>
      </c>
      <c r="JE2383">
        <f t="shared" si="408"/>
        <v>0</v>
      </c>
      <c r="JF2383" t="str">
        <f t="shared" ca="1" si="409"/>
        <v/>
      </c>
      <c r="JG2383" t="str">
        <f t="shared" ca="1" si="410"/>
        <v/>
      </c>
      <c r="JH2383" t="str">
        <f t="shared" ca="1" si="411"/>
        <v/>
      </c>
      <c r="JI2383" t="str">
        <f t="shared" ca="1" si="412"/>
        <v/>
      </c>
    </row>
    <row r="2384" spans="264:269" x14ac:dyDescent="0.2">
      <c r="JD2384">
        <f t="shared" si="407"/>
        <v>0</v>
      </c>
      <c r="JE2384">
        <f t="shared" si="408"/>
        <v>0</v>
      </c>
      <c r="JF2384" t="str">
        <f t="shared" ca="1" si="409"/>
        <v/>
      </c>
      <c r="JG2384" t="str">
        <f t="shared" ca="1" si="410"/>
        <v/>
      </c>
      <c r="JH2384" t="str">
        <f t="shared" ca="1" si="411"/>
        <v/>
      </c>
      <c r="JI2384" t="str">
        <f t="shared" ca="1" si="412"/>
        <v/>
      </c>
    </row>
    <row r="2385" spans="264:269" x14ac:dyDescent="0.2">
      <c r="JD2385">
        <f t="shared" si="407"/>
        <v>0</v>
      </c>
      <c r="JE2385">
        <f t="shared" si="408"/>
        <v>0</v>
      </c>
      <c r="JF2385" t="str">
        <f t="shared" ca="1" si="409"/>
        <v/>
      </c>
      <c r="JG2385" t="str">
        <f t="shared" ca="1" si="410"/>
        <v/>
      </c>
      <c r="JH2385" t="str">
        <f t="shared" ca="1" si="411"/>
        <v/>
      </c>
      <c r="JI2385" t="str">
        <f t="shared" ca="1" si="412"/>
        <v/>
      </c>
    </row>
    <row r="2386" spans="264:269" x14ac:dyDescent="0.2">
      <c r="JD2386">
        <f t="shared" si="407"/>
        <v>0</v>
      </c>
      <c r="JE2386">
        <f t="shared" si="408"/>
        <v>0</v>
      </c>
      <c r="JF2386" t="str">
        <f t="shared" ca="1" si="409"/>
        <v/>
      </c>
      <c r="JG2386" t="str">
        <f t="shared" ca="1" si="410"/>
        <v/>
      </c>
      <c r="JH2386" t="str">
        <f t="shared" ca="1" si="411"/>
        <v/>
      </c>
      <c r="JI2386" t="str">
        <f t="shared" ca="1" si="412"/>
        <v/>
      </c>
    </row>
    <row r="2387" spans="264:269" x14ac:dyDescent="0.2">
      <c r="JD2387">
        <f t="shared" si="407"/>
        <v>0</v>
      </c>
      <c r="JE2387">
        <f t="shared" si="408"/>
        <v>0</v>
      </c>
      <c r="JF2387" t="str">
        <f t="shared" ca="1" si="409"/>
        <v/>
      </c>
      <c r="JG2387" t="str">
        <f t="shared" ca="1" si="410"/>
        <v/>
      </c>
      <c r="JH2387" t="str">
        <f t="shared" ca="1" si="411"/>
        <v/>
      </c>
      <c r="JI2387" t="str">
        <f t="shared" ca="1" si="412"/>
        <v/>
      </c>
    </row>
    <row r="2388" spans="264:269" x14ac:dyDescent="0.2">
      <c r="JD2388">
        <f t="shared" si="407"/>
        <v>0</v>
      </c>
      <c r="JE2388">
        <f t="shared" si="408"/>
        <v>0</v>
      </c>
      <c r="JF2388" t="str">
        <f t="shared" ca="1" si="409"/>
        <v/>
      </c>
      <c r="JG2388" t="str">
        <f t="shared" ca="1" si="410"/>
        <v/>
      </c>
      <c r="JH2388" t="str">
        <f t="shared" ca="1" si="411"/>
        <v/>
      </c>
      <c r="JI2388" t="str">
        <f t="shared" ca="1" si="412"/>
        <v/>
      </c>
    </row>
    <row r="2389" spans="264:269" x14ac:dyDescent="0.2">
      <c r="JD2389">
        <f t="shared" si="407"/>
        <v>0</v>
      </c>
      <c r="JE2389">
        <f t="shared" si="408"/>
        <v>0</v>
      </c>
      <c r="JF2389" t="str">
        <f t="shared" ca="1" si="409"/>
        <v/>
      </c>
      <c r="JG2389" t="str">
        <f t="shared" ca="1" si="410"/>
        <v/>
      </c>
      <c r="JH2389" t="str">
        <f t="shared" ca="1" si="411"/>
        <v/>
      </c>
      <c r="JI2389" t="str">
        <f t="shared" ca="1" si="412"/>
        <v/>
      </c>
    </row>
    <row r="2390" spans="264:269" x14ac:dyDescent="0.2">
      <c r="JD2390">
        <f t="shared" si="407"/>
        <v>0</v>
      </c>
      <c r="JE2390">
        <f t="shared" si="408"/>
        <v>0</v>
      </c>
      <c r="JF2390" t="str">
        <f t="shared" ca="1" si="409"/>
        <v/>
      </c>
      <c r="JG2390" t="str">
        <f t="shared" ca="1" si="410"/>
        <v/>
      </c>
      <c r="JH2390" t="str">
        <f t="shared" ca="1" si="411"/>
        <v/>
      </c>
      <c r="JI2390" t="str">
        <f t="shared" ca="1" si="412"/>
        <v/>
      </c>
    </row>
    <row r="2391" spans="264:269" x14ac:dyDescent="0.2">
      <c r="JD2391">
        <f t="shared" si="407"/>
        <v>0</v>
      </c>
      <c r="JE2391">
        <f t="shared" si="408"/>
        <v>0</v>
      </c>
      <c r="JF2391" t="str">
        <f t="shared" ca="1" si="409"/>
        <v/>
      </c>
      <c r="JG2391" t="str">
        <f t="shared" ca="1" si="410"/>
        <v/>
      </c>
      <c r="JH2391" t="str">
        <f t="shared" ca="1" si="411"/>
        <v/>
      </c>
      <c r="JI2391" t="str">
        <f t="shared" ca="1" si="412"/>
        <v/>
      </c>
    </row>
    <row r="2392" spans="264:269" x14ac:dyDescent="0.2">
      <c r="JD2392">
        <f t="shared" si="407"/>
        <v>0</v>
      </c>
      <c r="JE2392">
        <f t="shared" si="408"/>
        <v>0</v>
      </c>
      <c r="JF2392" t="str">
        <f t="shared" ca="1" si="409"/>
        <v/>
      </c>
      <c r="JG2392" t="str">
        <f t="shared" ca="1" si="410"/>
        <v/>
      </c>
      <c r="JH2392" t="str">
        <f t="shared" ca="1" si="411"/>
        <v/>
      </c>
      <c r="JI2392" t="str">
        <f t="shared" ca="1" si="412"/>
        <v/>
      </c>
    </row>
    <row r="2393" spans="264:269" x14ac:dyDescent="0.2">
      <c r="JD2393">
        <f t="shared" si="407"/>
        <v>0</v>
      </c>
      <c r="JE2393">
        <f t="shared" si="408"/>
        <v>0</v>
      </c>
      <c r="JF2393" t="str">
        <f t="shared" ca="1" si="409"/>
        <v/>
      </c>
      <c r="JG2393" t="str">
        <f t="shared" ca="1" si="410"/>
        <v/>
      </c>
      <c r="JH2393" t="str">
        <f t="shared" ca="1" si="411"/>
        <v/>
      </c>
      <c r="JI2393" t="str">
        <f t="shared" ca="1" si="412"/>
        <v/>
      </c>
    </row>
    <row r="2394" spans="264:269" x14ac:dyDescent="0.2">
      <c r="JD2394">
        <f t="shared" si="407"/>
        <v>0</v>
      </c>
      <c r="JE2394">
        <f t="shared" si="408"/>
        <v>0</v>
      </c>
      <c r="JF2394" t="str">
        <f t="shared" ca="1" si="409"/>
        <v/>
      </c>
      <c r="JG2394" t="str">
        <f t="shared" ca="1" si="410"/>
        <v/>
      </c>
      <c r="JH2394" t="str">
        <f t="shared" ca="1" si="411"/>
        <v/>
      </c>
      <c r="JI2394" t="str">
        <f t="shared" ca="1" si="412"/>
        <v/>
      </c>
    </row>
    <row r="2395" spans="264:269" x14ac:dyDescent="0.2">
      <c r="JD2395">
        <f t="shared" si="407"/>
        <v>0</v>
      </c>
      <c r="JE2395">
        <f t="shared" si="408"/>
        <v>0</v>
      </c>
      <c r="JF2395" t="str">
        <f t="shared" ca="1" si="409"/>
        <v/>
      </c>
      <c r="JG2395" t="str">
        <f t="shared" ca="1" si="410"/>
        <v/>
      </c>
      <c r="JH2395" t="str">
        <f t="shared" ca="1" si="411"/>
        <v/>
      </c>
      <c r="JI2395" t="str">
        <f t="shared" ca="1" si="412"/>
        <v/>
      </c>
    </row>
    <row r="2396" spans="264:269" x14ac:dyDescent="0.2">
      <c r="JD2396">
        <f t="shared" ref="JD2396:JD2459" si="413">IF(JD2395&lt;&gt;0,JD2395-1,0)</f>
        <v>0</v>
      </c>
      <c r="JE2396">
        <f t="shared" ref="JE2396:JE2459" si="414">IF(JD2396&lt;&gt;0,JE2395+1,0)</f>
        <v>0</v>
      </c>
      <c r="JF2396" t="str">
        <f t="shared" ref="JF2396:JF2459" ca="1" si="415">IF(ScenarioType&lt;&gt;"ALL",IF(ISERROR(IF(INDIRECT("SCENARIOMETA!B"&amp;JE2396)=ScenarioType,INDIRECT("SCENARIOMETA!A"&amp;JE2396)," ")),"",IF(INDIRECT("SCENARIOMETA!B"&amp;JE2396)=ScenarioType,INDIRECT("SCENARIOMETA!A"&amp;JE2396)," ")),IF(JD2396&lt;&gt;0,INDIRECT("SCENARIOMETA!A"&amp;JE2396),""))</f>
        <v/>
      </c>
      <c r="JG2396" t="str">
        <f t="shared" ref="JG2396:JG2459" ca="1" si="416">IF(ScenarioType&lt;&gt;"ALL",IF(ISERROR(IF(INDIRECT("SCENARIOMETA!B"&amp;JE2396)=ScenarioType,INDIRECT("SCENARIOMETA!B"&amp;JE2396)," ")),"",IF(INDIRECT("SCENARIOMETA!B"&amp;JE2396)=ScenarioType,INDIRECT("SCENARIOMETA!B"&amp;JE2396)," ")),IF(JD2396&lt;&gt;0,INDIRECT("SCENARIOMETA!B"&amp;JE2396),""))</f>
        <v/>
      </c>
      <c r="JH2396" t="str">
        <f t="shared" ref="JH2396:JH2459" ca="1" si="417">IF(ScenarioType&lt;&gt;"ALL",IF(ISERROR(IF(INDIRECT("SCENARIOMETA!B"&amp;JE2396)=ScenarioType,INDIRECT("SCENARIOMETA!H"&amp;JE2396)," ")),"",IF(INDIRECT("SCENARIOMETA!B"&amp;JE2396)=ScenarioType,INDIRECT("SCENARIOMETA!H"&amp;JE2396)," ")+14),IF(JD2396&lt;&gt;0,INDIRECT("SCENARIOMETA!H"&amp;JE2396)+14,""))</f>
        <v/>
      </c>
      <c r="JI2396" t="str">
        <f t="shared" ref="JI2396:JI2459" ca="1" si="418">IF(ScenarioType&lt;&gt;"ALL",IF(ISERROR(IF(INDIRECT("SCENARIOMETA!B"&amp;JE2396)=ScenarioType,INDIRECT("SCENARIOMETA!E"&amp;JE2396)," ")),"",IF(INDIRECT("SCENARIOMETA!B"&amp;JE2396)=ScenarioType,INDIRECT("SCENARIOMETA!E"&amp;JE2396)," ")+14),IF(JD2396&lt;&gt;0,INDIRECT("SCENARIOMETA!E"&amp;JE2396)+14,""))</f>
        <v/>
      </c>
    </row>
    <row r="2397" spans="264:269" x14ac:dyDescent="0.2">
      <c r="JD2397">
        <f t="shared" si="413"/>
        <v>0</v>
      </c>
      <c r="JE2397">
        <f t="shared" si="414"/>
        <v>0</v>
      </c>
      <c r="JF2397" t="str">
        <f t="shared" ca="1" si="415"/>
        <v/>
      </c>
      <c r="JG2397" t="str">
        <f t="shared" ca="1" si="416"/>
        <v/>
      </c>
      <c r="JH2397" t="str">
        <f t="shared" ca="1" si="417"/>
        <v/>
      </c>
      <c r="JI2397" t="str">
        <f t="shared" ca="1" si="418"/>
        <v/>
      </c>
    </row>
    <row r="2398" spans="264:269" x14ac:dyDescent="0.2">
      <c r="JD2398">
        <f t="shared" si="413"/>
        <v>0</v>
      </c>
      <c r="JE2398">
        <f t="shared" si="414"/>
        <v>0</v>
      </c>
      <c r="JF2398" t="str">
        <f t="shared" ca="1" si="415"/>
        <v/>
      </c>
      <c r="JG2398" t="str">
        <f t="shared" ca="1" si="416"/>
        <v/>
      </c>
      <c r="JH2398" t="str">
        <f t="shared" ca="1" si="417"/>
        <v/>
      </c>
      <c r="JI2398" t="str">
        <f t="shared" ca="1" si="418"/>
        <v/>
      </c>
    </row>
    <row r="2399" spans="264:269" x14ac:dyDescent="0.2">
      <c r="JD2399">
        <f t="shared" si="413"/>
        <v>0</v>
      </c>
      <c r="JE2399">
        <f t="shared" si="414"/>
        <v>0</v>
      </c>
      <c r="JF2399" t="str">
        <f t="shared" ca="1" si="415"/>
        <v/>
      </c>
      <c r="JG2399" t="str">
        <f t="shared" ca="1" si="416"/>
        <v/>
      </c>
      <c r="JH2399" t="str">
        <f t="shared" ca="1" si="417"/>
        <v/>
      </c>
      <c r="JI2399" t="str">
        <f t="shared" ca="1" si="418"/>
        <v/>
      </c>
    </row>
    <row r="2400" spans="264:269" x14ac:dyDescent="0.2">
      <c r="JD2400">
        <f t="shared" si="413"/>
        <v>0</v>
      </c>
      <c r="JE2400">
        <f t="shared" si="414"/>
        <v>0</v>
      </c>
      <c r="JF2400" t="str">
        <f t="shared" ca="1" si="415"/>
        <v/>
      </c>
      <c r="JG2400" t="str">
        <f t="shared" ca="1" si="416"/>
        <v/>
      </c>
      <c r="JH2400" t="str">
        <f t="shared" ca="1" si="417"/>
        <v/>
      </c>
      <c r="JI2400" t="str">
        <f t="shared" ca="1" si="418"/>
        <v/>
      </c>
    </row>
    <row r="2401" spans="264:269" x14ac:dyDescent="0.2">
      <c r="JD2401">
        <f t="shared" si="413"/>
        <v>0</v>
      </c>
      <c r="JE2401">
        <f t="shared" si="414"/>
        <v>0</v>
      </c>
      <c r="JF2401" t="str">
        <f t="shared" ca="1" si="415"/>
        <v/>
      </c>
      <c r="JG2401" t="str">
        <f t="shared" ca="1" si="416"/>
        <v/>
      </c>
      <c r="JH2401" t="str">
        <f t="shared" ca="1" si="417"/>
        <v/>
      </c>
      <c r="JI2401" t="str">
        <f t="shared" ca="1" si="418"/>
        <v/>
      </c>
    </row>
    <row r="2402" spans="264:269" x14ac:dyDescent="0.2">
      <c r="JD2402">
        <f t="shared" si="413"/>
        <v>0</v>
      </c>
      <c r="JE2402">
        <f t="shared" si="414"/>
        <v>0</v>
      </c>
      <c r="JF2402" t="str">
        <f t="shared" ca="1" si="415"/>
        <v/>
      </c>
      <c r="JG2402" t="str">
        <f t="shared" ca="1" si="416"/>
        <v/>
      </c>
      <c r="JH2402" t="str">
        <f t="shared" ca="1" si="417"/>
        <v/>
      </c>
      <c r="JI2402" t="str">
        <f t="shared" ca="1" si="418"/>
        <v/>
      </c>
    </row>
    <row r="2403" spans="264:269" x14ac:dyDescent="0.2">
      <c r="JD2403">
        <f t="shared" si="413"/>
        <v>0</v>
      </c>
      <c r="JE2403">
        <f t="shared" si="414"/>
        <v>0</v>
      </c>
      <c r="JF2403" t="str">
        <f t="shared" ca="1" si="415"/>
        <v/>
      </c>
      <c r="JG2403" t="str">
        <f t="shared" ca="1" si="416"/>
        <v/>
      </c>
      <c r="JH2403" t="str">
        <f t="shared" ca="1" si="417"/>
        <v/>
      </c>
      <c r="JI2403" t="str">
        <f t="shared" ca="1" si="418"/>
        <v/>
      </c>
    </row>
    <row r="2404" spans="264:269" x14ac:dyDescent="0.2">
      <c r="JD2404">
        <f t="shared" si="413"/>
        <v>0</v>
      </c>
      <c r="JE2404">
        <f t="shared" si="414"/>
        <v>0</v>
      </c>
      <c r="JF2404" t="str">
        <f t="shared" ca="1" si="415"/>
        <v/>
      </c>
      <c r="JG2404" t="str">
        <f t="shared" ca="1" si="416"/>
        <v/>
      </c>
      <c r="JH2404" t="str">
        <f t="shared" ca="1" si="417"/>
        <v/>
      </c>
      <c r="JI2404" t="str">
        <f t="shared" ca="1" si="418"/>
        <v/>
      </c>
    </row>
    <row r="2405" spans="264:269" x14ac:dyDescent="0.2">
      <c r="JD2405">
        <f t="shared" si="413"/>
        <v>0</v>
      </c>
      <c r="JE2405">
        <f t="shared" si="414"/>
        <v>0</v>
      </c>
      <c r="JF2405" t="str">
        <f t="shared" ca="1" si="415"/>
        <v/>
      </c>
      <c r="JG2405" t="str">
        <f t="shared" ca="1" si="416"/>
        <v/>
      </c>
      <c r="JH2405" t="str">
        <f t="shared" ca="1" si="417"/>
        <v/>
      </c>
      <c r="JI2405" t="str">
        <f t="shared" ca="1" si="418"/>
        <v/>
      </c>
    </row>
    <row r="2406" spans="264:269" x14ac:dyDescent="0.2">
      <c r="JD2406">
        <f t="shared" si="413"/>
        <v>0</v>
      </c>
      <c r="JE2406">
        <f t="shared" si="414"/>
        <v>0</v>
      </c>
      <c r="JF2406" t="str">
        <f t="shared" ca="1" si="415"/>
        <v/>
      </c>
      <c r="JG2406" t="str">
        <f t="shared" ca="1" si="416"/>
        <v/>
      </c>
      <c r="JH2406" t="str">
        <f t="shared" ca="1" si="417"/>
        <v/>
      </c>
      <c r="JI2406" t="str">
        <f t="shared" ca="1" si="418"/>
        <v/>
      </c>
    </row>
    <row r="2407" spans="264:269" x14ac:dyDescent="0.2">
      <c r="JD2407">
        <f t="shared" si="413"/>
        <v>0</v>
      </c>
      <c r="JE2407">
        <f t="shared" si="414"/>
        <v>0</v>
      </c>
      <c r="JF2407" t="str">
        <f t="shared" ca="1" si="415"/>
        <v/>
      </c>
      <c r="JG2407" t="str">
        <f t="shared" ca="1" si="416"/>
        <v/>
      </c>
      <c r="JH2407" t="str">
        <f t="shared" ca="1" si="417"/>
        <v/>
      </c>
      <c r="JI2407" t="str">
        <f t="shared" ca="1" si="418"/>
        <v/>
      </c>
    </row>
    <row r="2408" spans="264:269" x14ac:dyDescent="0.2">
      <c r="JD2408">
        <f t="shared" si="413"/>
        <v>0</v>
      </c>
      <c r="JE2408">
        <f t="shared" si="414"/>
        <v>0</v>
      </c>
      <c r="JF2408" t="str">
        <f t="shared" ca="1" si="415"/>
        <v/>
      </c>
      <c r="JG2408" t="str">
        <f t="shared" ca="1" si="416"/>
        <v/>
      </c>
      <c r="JH2408" t="str">
        <f t="shared" ca="1" si="417"/>
        <v/>
      </c>
      <c r="JI2408" t="str">
        <f t="shared" ca="1" si="418"/>
        <v/>
      </c>
    </row>
    <row r="2409" spans="264:269" x14ac:dyDescent="0.2">
      <c r="JD2409">
        <f t="shared" si="413"/>
        <v>0</v>
      </c>
      <c r="JE2409">
        <f t="shared" si="414"/>
        <v>0</v>
      </c>
      <c r="JF2409" t="str">
        <f t="shared" ca="1" si="415"/>
        <v/>
      </c>
      <c r="JG2409" t="str">
        <f t="shared" ca="1" si="416"/>
        <v/>
      </c>
      <c r="JH2409" t="str">
        <f t="shared" ca="1" si="417"/>
        <v/>
      </c>
      <c r="JI2409" t="str">
        <f t="shared" ca="1" si="418"/>
        <v/>
      </c>
    </row>
    <row r="2410" spans="264:269" x14ac:dyDescent="0.2">
      <c r="JD2410">
        <f t="shared" si="413"/>
        <v>0</v>
      </c>
      <c r="JE2410">
        <f t="shared" si="414"/>
        <v>0</v>
      </c>
      <c r="JF2410" t="str">
        <f t="shared" ca="1" si="415"/>
        <v/>
      </c>
      <c r="JG2410" t="str">
        <f t="shared" ca="1" si="416"/>
        <v/>
      </c>
      <c r="JH2410" t="str">
        <f t="shared" ca="1" si="417"/>
        <v/>
      </c>
      <c r="JI2410" t="str">
        <f t="shared" ca="1" si="418"/>
        <v/>
      </c>
    </row>
    <row r="2411" spans="264:269" x14ac:dyDescent="0.2">
      <c r="JD2411">
        <f t="shared" si="413"/>
        <v>0</v>
      </c>
      <c r="JE2411">
        <f t="shared" si="414"/>
        <v>0</v>
      </c>
      <c r="JF2411" t="str">
        <f t="shared" ca="1" si="415"/>
        <v/>
      </c>
      <c r="JG2411" t="str">
        <f t="shared" ca="1" si="416"/>
        <v/>
      </c>
      <c r="JH2411" t="str">
        <f t="shared" ca="1" si="417"/>
        <v/>
      </c>
      <c r="JI2411" t="str">
        <f t="shared" ca="1" si="418"/>
        <v/>
      </c>
    </row>
    <row r="2412" spans="264:269" x14ac:dyDescent="0.2">
      <c r="JD2412">
        <f t="shared" si="413"/>
        <v>0</v>
      </c>
      <c r="JE2412">
        <f t="shared" si="414"/>
        <v>0</v>
      </c>
      <c r="JF2412" t="str">
        <f t="shared" ca="1" si="415"/>
        <v/>
      </c>
      <c r="JG2412" t="str">
        <f t="shared" ca="1" si="416"/>
        <v/>
      </c>
      <c r="JH2412" t="str">
        <f t="shared" ca="1" si="417"/>
        <v/>
      </c>
      <c r="JI2412" t="str">
        <f t="shared" ca="1" si="418"/>
        <v/>
      </c>
    </row>
    <row r="2413" spans="264:269" x14ac:dyDescent="0.2">
      <c r="JD2413">
        <f t="shared" si="413"/>
        <v>0</v>
      </c>
      <c r="JE2413">
        <f t="shared" si="414"/>
        <v>0</v>
      </c>
      <c r="JF2413" t="str">
        <f t="shared" ca="1" si="415"/>
        <v/>
      </c>
      <c r="JG2413" t="str">
        <f t="shared" ca="1" si="416"/>
        <v/>
      </c>
      <c r="JH2413" t="str">
        <f t="shared" ca="1" si="417"/>
        <v/>
      </c>
      <c r="JI2413" t="str">
        <f t="shared" ca="1" si="418"/>
        <v/>
      </c>
    </row>
    <row r="2414" spans="264:269" x14ac:dyDescent="0.2">
      <c r="JD2414">
        <f t="shared" si="413"/>
        <v>0</v>
      </c>
      <c r="JE2414">
        <f t="shared" si="414"/>
        <v>0</v>
      </c>
      <c r="JF2414" t="str">
        <f t="shared" ca="1" si="415"/>
        <v/>
      </c>
      <c r="JG2414" t="str">
        <f t="shared" ca="1" si="416"/>
        <v/>
      </c>
      <c r="JH2414" t="str">
        <f t="shared" ca="1" si="417"/>
        <v/>
      </c>
      <c r="JI2414" t="str">
        <f t="shared" ca="1" si="418"/>
        <v/>
      </c>
    </row>
    <row r="2415" spans="264:269" x14ac:dyDescent="0.2">
      <c r="JD2415">
        <f t="shared" si="413"/>
        <v>0</v>
      </c>
      <c r="JE2415">
        <f t="shared" si="414"/>
        <v>0</v>
      </c>
      <c r="JF2415" t="str">
        <f t="shared" ca="1" si="415"/>
        <v/>
      </c>
      <c r="JG2415" t="str">
        <f t="shared" ca="1" si="416"/>
        <v/>
      </c>
      <c r="JH2415" t="str">
        <f t="shared" ca="1" si="417"/>
        <v/>
      </c>
      <c r="JI2415" t="str">
        <f t="shared" ca="1" si="418"/>
        <v/>
      </c>
    </row>
    <row r="2416" spans="264:269" x14ac:dyDescent="0.2">
      <c r="JD2416">
        <f t="shared" si="413"/>
        <v>0</v>
      </c>
      <c r="JE2416">
        <f t="shared" si="414"/>
        <v>0</v>
      </c>
      <c r="JF2416" t="str">
        <f t="shared" ca="1" si="415"/>
        <v/>
      </c>
      <c r="JG2416" t="str">
        <f t="shared" ca="1" si="416"/>
        <v/>
      </c>
      <c r="JH2416" t="str">
        <f t="shared" ca="1" si="417"/>
        <v/>
      </c>
      <c r="JI2416" t="str">
        <f t="shared" ca="1" si="418"/>
        <v/>
      </c>
    </row>
    <row r="2417" spans="264:269" x14ac:dyDescent="0.2">
      <c r="JD2417">
        <f t="shared" si="413"/>
        <v>0</v>
      </c>
      <c r="JE2417">
        <f t="shared" si="414"/>
        <v>0</v>
      </c>
      <c r="JF2417" t="str">
        <f t="shared" ca="1" si="415"/>
        <v/>
      </c>
      <c r="JG2417" t="str">
        <f t="shared" ca="1" si="416"/>
        <v/>
      </c>
      <c r="JH2417" t="str">
        <f t="shared" ca="1" si="417"/>
        <v/>
      </c>
      <c r="JI2417" t="str">
        <f t="shared" ca="1" si="418"/>
        <v/>
      </c>
    </row>
    <row r="2418" spans="264:269" x14ac:dyDescent="0.2">
      <c r="JD2418">
        <f t="shared" si="413"/>
        <v>0</v>
      </c>
      <c r="JE2418">
        <f t="shared" si="414"/>
        <v>0</v>
      </c>
      <c r="JF2418" t="str">
        <f t="shared" ca="1" si="415"/>
        <v/>
      </c>
      <c r="JG2418" t="str">
        <f t="shared" ca="1" si="416"/>
        <v/>
      </c>
      <c r="JH2418" t="str">
        <f t="shared" ca="1" si="417"/>
        <v/>
      </c>
      <c r="JI2418" t="str">
        <f t="shared" ca="1" si="418"/>
        <v/>
      </c>
    </row>
    <row r="2419" spans="264:269" x14ac:dyDescent="0.2">
      <c r="JD2419">
        <f t="shared" si="413"/>
        <v>0</v>
      </c>
      <c r="JE2419">
        <f t="shared" si="414"/>
        <v>0</v>
      </c>
      <c r="JF2419" t="str">
        <f t="shared" ca="1" si="415"/>
        <v/>
      </c>
      <c r="JG2419" t="str">
        <f t="shared" ca="1" si="416"/>
        <v/>
      </c>
      <c r="JH2419" t="str">
        <f t="shared" ca="1" si="417"/>
        <v/>
      </c>
      <c r="JI2419" t="str">
        <f t="shared" ca="1" si="418"/>
        <v/>
      </c>
    </row>
    <row r="2420" spans="264:269" x14ac:dyDescent="0.2">
      <c r="JD2420">
        <f t="shared" si="413"/>
        <v>0</v>
      </c>
      <c r="JE2420">
        <f t="shared" si="414"/>
        <v>0</v>
      </c>
      <c r="JF2420" t="str">
        <f t="shared" ca="1" si="415"/>
        <v/>
      </c>
      <c r="JG2420" t="str">
        <f t="shared" ca="1" si="416"/>
        <v/>
      </c>
      <c r="JH2420" t="str">
        <f t="shared" ca="1" si="417"/>
        <v/>
      </c>
      <c r="JI2420" t="str">
        <f t="shared" ca="1" si="418"/>
        <v/>
      </c>
    </row>
    <row r="2421" spans="264:269" x14ac:dyDescent="0.2">
      <c r="JD2421">
        <f t="shared" si="413"/>
        <v>0</v>
      </c>
      <c r="JE2421">
        <f t="shared" si="414"/>
        <v>0</v>
      </c>
      <c r="JF2421" t="str">
        <f t="shared" ca="1" si="415"/>
        <v/>
      </c>
      <c r="JG2421" t="str">
        <f t="shared" ca="1" si="416"/>
        <v/>
      </c>
      <c r="JH2421" t="str">
        <f t="shared" ca="1" si="417"/>
        <v/>
      </c>
      <c r="JI2421" t="str">
        <f t="shared" ca="1" si="418"/>
        <v/>
      </c>
    </row>
    <row r="2422" spans="264:269" x14ac:dyDescent="0.2">
      <c r="JD2422">
        <f t="shared" si="413"/>
        <v>0</v>
      </c>
      <c r="JE2422">
        <f t="shared" si="414"/>
        <v>0</v>
      </c>
      <c r="JF2422" t="str">
        <f t="shared" ca="1" si="415"/>
        <v/>
      </c>
      <c r="JG2422" t="str">
        <f t="shared" ca="1" si="416"/>
        <v/>
      </c>
      <c r="JH2422" t="str">
        <f t="shared" ca="1" si="417"/>
        <v/>
      </c>
      <c r="JI2422" t="str">
        <f t="shared" ca="1" si="418"/>
        <v/>
      </c>
    </row>
    <row r="2423" spans="264:269" x14ac:dyDescent="0.2">
      <c r="JD2423">
        <f t="shared" si="413"/>
        <v>0</v>
      </c>
      <c r="JE2423">
        <f t="shared" si="414"/>
        <v>0</v>
      </c>
      <c r="JF2423" t="str">
        <f t="shared" ca="1" si="415"/>
        <v/>
      </c>
      <c r="JG2423" t="str">
        <f t="shared" ca="1" si="416"/>
        <v/>
      </c>
      <c r="JH2423" t="str">
        <f t="shared" ca="1" si="417"/>
        <v/>
      </c>
      <c r="JI2423" t="str">
        <f t="shared" ca="1" si="418"/>
        <v/>
      </c>
    </row>
    <row r="2424" spans="264:269" x14ac:dyDescent="0.2">
      <c r="JD2424">
        <f t="shared" si="413"/>
        <v>0</v>
      </c>
      <c r="JE2424">
        <f t="shared" si="414"/>
        <v>0</v>
      </c>
      <c r="JF2424" t="str">
        <f t="shared" ca="1" si="415"/>
        <v/>
      </c>
      <c r="JG2424" t="str">
        <f t="shared" ca="1" si="416"/>
        <v/>
      </c>
      <c r="JH2424" t="str">
        <f t="shared" ca="1" si="417"/>
        <v/>
      </c>
      <c r="JI2424" t="str">
        <f t="shared" ca="1" si="418"/>
        <v/>
      </c>
    </row>
    <row r="2425" spans="264:269" x14ac:dyDescent="0.2">
      <c r="JD2425">
        <f t="shared" si="413"/>
        <v>0</v>
      </c>
      <c r="JE2425">
        <f t="shared" si="414"/>
        <v>0</v>
      </c>
      <c r="JF2425" t="str">
        <f t="shared" ca="1" si="415"/>
        <v/>
      </c>
      <c r="JG2425" t="str">
        <f t="shared" ca="1" si="416"/>
        <v/>
      </c>
      <c r="JH2425" t="str">
        <f t="shared" ca="1" si="417"/>
        <v/>
      </c>
      <c r="JI2425" t="str">
        <f t="shared" ca="1" si="418"/>
        <v/>
      </c>
    </row>
    <row r="2426" spans="264:269" x14ac:dyDescent="0.2">
      <c r="JD2426">
        <f t="shared" si="413"/>
        <v>0</v>
      </c>
      <c r="JE2426">
        <f t="shared" si="414"/>
        <v>0</v>
      </c>
      <c r="JF2426" t="str">
        <f t="shared" ca="1" si="415"/>
        <v/>
      </c>
      <c r="JG2426" t="str">
        <f t="shared" ca="1" si="416"/>
        <v/>
      </c>
      <c r="JH2426" t="str">
        <f t="shared" ca="1" si="417"/>
        <v/>
      </c>
      <c r="JI2426" t="str">
        <f t="shared" ca="1" si="418"/>
        <v/>
      </c>
    </row>
    <row r="2427" spans="264:269" x14ac:dyDescent="0.2">
      <c r="JD2427">
        <f t="shared" si="413"/>
        <v>0</v>
      </c>
      <c r="JE2427">
        <f t="shared" si="414"/>
        <v>0</v>
      </c>
      <c r="JF2427" t="str">
        <f t="shared" ca="1" si="415"/>
        <v/>
      </c>
      <c r="JG2427" t="str">
        <f t="shared" ca="1" si="416"/>
        <v/>
      </c>
      <c r="JH2427" t="str">
        <f t="shared" ca="1" si="417"/>
        <v/>
      </c>
      <c r="JI2427" t="str">
        <f t="shared" ca="1" si="418"/>
        <v/>
      </c>
    </row>
    <row r="2428" spans="264:269" x14ac:dyDescent="0.2">
      <c r="JD2428">
        <f t="shared" si="413"/>
        <v>0</v>
      </c>
      <c r="JE2428">
        <f t="shared" si="414"/>
        <v>0</v>
      </c>
      <c r="JF2428" t="str">
        <f t="shared" ca="1" si="415"/>
        <v/>
      </c>
      <c r="JG2428" t="str">
        <f t="shared" ca="1" si="416"/>
        <v/>
      </c>
      <c r="JH2428" t="str">
        <f t="shared" ca="1" si="417"/>
        <v/>
      </c>
      <c r="JI2428" t="str">
        <f t="shared" ca="1" si="418"/>
        <v/>
      </c>
    </row>
    <row r="2429" spans="264:269" x14ac:dyDescent="0.2">
      <c r="JD2429">
        <f t="shared" si="413"/>
        <v>0</v>
      </c>
      <c r="JE2429">
        <f t="shared" si="414"/>
        <v>0</v>
      </c>
      <c r="JF2429" t="str">
        <f t="shared" ca="1" si="415"/>
        <v/>
      </c>
      <c r="JG2429" t="str">
        <f t="shared" ca="1" si="416"/>
        <v/>
      </c>
      <c r="JH2429" t="str">
        <f t="shared" ca="1" si="417"/>
        <v/>
      </c>
      <c r="JI2429" t="str">
        <f t="shared" ca="1" si="418"/>
        <v/>
      </c>
    </row>
    <row r="2430" spans="264:269" x14ac:dyDescent="0.2">
      <c r="JD2430">
        <f t="shared" si="413"/>
        <v>0</v>
      </c>
      <c r="JE2430">
        <f t="shared" si="414"/>
        <v>0</v>
      </c>
      <c r="JF2430" t="str">
        <f t="shared" ca="1" si="415"/>
        <v/>
      </c>
      <c r="JG2430" t="str">
        <f t="shared" ca="1" si="416"/>
        <v/>
      </c>
      <c r="JH2430" t="str">
        <f t="shared" ca="1" si="417"/>
        <v/>
      </c>
      <c r="JI2430" t="str">
        <f t="shared" ca="1" si="418"/>
        <v/>
      </c>
    </row>
    <row r="2431" spans="264:269" x14ac:dyDescent="0.2">
      <c r="JD2431">
        <f t="shared" si="413"/>
        <v>0</v>
      </c>
      <c r="JE2431">
        <f t="shared" si="414"/>
        <v>0</v>
      </c>
      <c r="JF2431" t="str">
        <f t="shared" ca="1" si="415"/>
        <v/>
      </c>
      <c r="JG2431" t="str">
        <f t="shared" ca="1" si="416"/>
        <v/>
      </c>
      <c r="JH2431" t="str">
        <f t="shared" ca="1" si="417"/>
        <v/>
      </c>
      <c r="JI2431" t="str">
        <f t="shared" ca="1" si="418"/>
        <v/>
      </c>
    </row>
    <row r="2432" spans="264:269" x14ac:dyDescent="0.2">
      <c r="JD2432">
        <f t="shared" si="413"/>
        <v>0</v>
      </c>
      <c r="JE2432">
        <f t="shared" si="414"/>
        <v>0</v>
      </c>
      <c r="JF2432" t="str">
        <f t="shared" ca="1" si="415"/>
        <v/>
      </c>
      <c r="JG2432" t="str">
        <f t="shared" ca="1" si="416"/>
        <v/>
      </c>
      <c r="JH2432" t="str">
        <f t="shared" ca="1" si="417"/>
        <v/>
      </c>
      <c r="JI2432" t="str">
        <f t="shared" ca="1" si="418"/>
        <v/>
      </c>
    </row>
    <row r="2433" spans="264:269" x14ac:dyDescent="0.2">
      <c r="JD2433">
        <f t="shared" si="413"/>
        <v>0</v>
      </c>
      <c r="JE2433">
        <f t="shared" si="414"/>
        <v>0</v>
      </c>
      <c r="JF2433" t="str">
        <f t="shared" ca="1" si="415"/>
        <v/>
      </c>
      <c r="JG2433" t="str">
        <f t="shared" ca="1" si="416"/>
        <v/>
      </c>
      <c r="JH2433" t="str">
        <f t="shared" ca="1" si="417"/>
        <v/>
      </c>
      <c r="JI2433" t="str">
        <f t="shared" ca="1" si="418"/>
        <v/>
      </c>
    </row>
    <row r="2434" spans="264:269" x14ac:dyDescent="0.2">
      <c r="JD2434">
        <f t="shared" si="413"/>
        <v>0</v>
      </c>
      <c r="JE2434">
        <f t="shared" si="414"/>
        <v>0</v>
      </c>
      <c r="JF2434" t="str">
        <f t="shared" ca="1" si="415"/>
        <v/>
      </c>
      <c r="JG2434" t="str">
        <f t="shared" ca="1" si="416"/>
        <v/>
      </c>
      <c r="JH2434" t="str">
        <f t="shared" ca="1" si="417"/>
        <v/>
      </c>
      <c r="JI2434" t="str">
        <f t="shared" ca="1" si="418"/>
        <v/>
      </c>
    </row>
    <row r="2435" spans="264:269" x14ac:dyDescent="0.2">
      <c r="JD2435">
        <f t="shared" si="413"/>
        <v>0</v>
      </c>
      <c r="JE2435">
        <f t="shared" si="414"/>
        <v>0</v>
      </c>
      <c r="JF2435" t="str">
        <f t="shared" ca="1" si="415"/>
        <v/>
      </c>
      <c r="JG2435" t="str">
        <f t="shared" ca="1" si="416"/>
        <v/>
      </c>
      <c r="JH2435" t="str">
        <f t="shared" ca="1" si="417"/>
        <v/>
      </c>
      <c r="JI2435" t="str">
        <f t="shared" ca="1" si="418"/>
        <v/>
      </c>
    </row>
    <row r="2436" spans="264:269" x14ac:dyDescent="0.2">
      <c r="JD2436">
        <f t="shared" si="413"/>
        <v>0</v>
      </c>
      <c r="JE2436">
        <f t="shared" si="414"/>
        <v>0</v>
      </c>
      <c r="JF2436" t="str">
        <f t="shared" ca="1" si="415"/>
        <v/>
      </c>
      <c r="JG2436" t="str">
        <f t="shared" ca="1" si="416"/>
        <v/>
      </c>
      <c r="JH2436" t="str">
        <f t="shared" ca="1" si="417"/>
        <v/>
      </c>
      <c r="JI2436" t="str">
        <f t="shared" ca="1" si="418"/>
        <v/>
      </c>
    </row>
    <row r="2437" spans="264:269" x14ac:dyDescent="0.2">
      <c r="JD2437">
        <f t="shared" si="413"/>
        <v>0</v>
      </c>
      <c r="JE2437">
        <f t="shared" si="414"/>
        <v>0</v>
      </c>
      <c r="JF2437" t="str">
        <f t="shared" ca="1" si="415"/>
        <v/>
      </c>
      <c r="JG2437" t="str">
        <f t="shared" ca="1" si="416"/>
        <v/>
      </c>
      <c r="JH2437" t="str">
        <f t="shared" ca="1" si="417"/>
        <v/>
      </c>
      <c r="JI2437" t="str">
        <f t="shared" ca="1" si="418"/>
        <v/>
      </c>
    </row>
    <row r="2438" spans="264:269" x14ac:dyDescent="0.2">
      <c r="JD2438">
        <f t="shared" si="413"/>
        <v>0</v>
      </c>
      <c r="JE2438">
        <f t="shared" si="414"/>
        <v>0</v>
      </c>
      <c r="JF2438" t="str">
        <f t="shared" ca="1" si="415"/>
        <v/>
      </c>
      <c r="JG2438" t="str">
        <f t="shared" ca="1" si="416"/>
        <v/>
      </c>
      <c r="JH2438" t="str">
        <f t="shared" ca="1" si="417"/>
        <v/>
      </c>
      <c r="JI2438" t="str">
        <f t="shared" ca="1" si="418"/>
        <v/>
      </c>
    </row>
    <row r="2439" spans="264:269" x14ac:dyDescent="0.2">
      <c r="JD2439">
        <f t="shared" si="413"/>
        <v>0</v>
      </c>
      <c r="JE2439">
        <f t="shared" si="414"/>
        <v>0</v>
      </c>
      <c r="JF2439" t="str">
        <f t="shared" ca="1" si="415"/>
        <v/>
      </c>
      <c r="JG2439" t="str">
        <f t="shared" ca="1" si="416"/>
        <v/>
      </c>
      <c r="JH2439" t="str">
        <f t="shared" ca="1" si="417"/>
        <v/>
      </c>
      <c r="JI2439" t="str">
        <f t="shared" ca="1" si="418"/>
        <v/>
      </c>
    </row>
    <row r="2440" spans="264:269" x14ac:dyDescent="0.2">
      <c r="JD2440">
        <f t="shared" si="413"/>
        <v>0</v>
      </c>
      <c r="JE2440">
        <f t="shared" si="414"/>
        <v>0</v>
      </c>
      <c r="JF2440" t="str">
        <f t="shared" ca="1" si="415"/>
        <v/>
      </c>
      <c r="JG2440" t="str">
        <f t="shared" ca="1" si="416"/>
        <v/>
      </c>
      <c r="JH2440" t="str">
        <f t="shared" ca="1" si="417"/>
        <v/>
      </c>
      <c r="JI2440" t="str">
        <f t="shared" ca="1" si="418"/>
        <v/>
      </c>
    </row>
    <row r="2441" spans="264:269" x14ac:dyDescent="0.2">
      <c r="JD2441">
        <f t="shared" si="413"/>
        <v>0</v>
      </c>
      <c r="JE2441">
        <f t="shared" si="414"/>
        <v>0</v>
      </c>
      <c r="JF2441" t="str">
        <f t="shared" ca="1" si="415"/>
        <v/>
      </c>
      <c r="JG2441" t="str">
        <f t="shared" ca="1" si="416"/>
        <v/>
      </c>
      <c r="JH2441" t="str">
        <f t="shared" ca="1" si="417"/>
        <v/>
      </c>
      <c r="JI2441" t="str">
        <f t="shared" ca="1" si="418"/>
        <v/>
      </c>
    </row>
    <row r="2442" spans="264:269" x14ac:dyDescent="0.2">
      <c r="JD2442">
        <f t="shared" si="413"/>
        <v>0</v>
      </c>
      <c r="JE2442">
        <f t="shared" si="414"/>
        <v>0</v>
      </c>
      <c r="JF2442" t="str">
        <f t="shared" ca="1" si="415"/>
        <v/>
      </c>
      <c r="JG2442" t="str">
        <f t="shared" ca="1" si="416"/>
        <v/>
      </c>
      <c r="JH2442" t="str">
        <f t="shared" ca="1" si="417"/>
        <v/>
      </c>
      <c r="JI2442" t="str">
        <f t="shared" ca="1" si="418"/>
        <v/>
      </c>
    </row>
    <row r="2443" spans="264:269" x14ac:dyDescent="0.2">
      <c r="JD2443">
        <f t="shared" si="413"/>
        <v>0</v>
      </c>
      <c r="JE2443">
        <f t="shared" si="414"/>
        <v>0</v>
      </c>
      <c r="JF2443" t="str">
        <f t="shared" ca="1" si="415"/>
        <v/>
      </c>
      <c r="JG2443" t="str">
        <f t="shared" ca="1" si="416"/>
        <v/>
      </c>
      <c r="JH2443" t="str">
        <f t="shared" ca="1" si="417"/>
        <v/>
      </c>
      <c r="JI2443" t="str">
        <f t="shared" ca="1" si="418"/>
        <v/>
      </c>
    </row>
    <row r="2444" spans="264:269" x14ac:dyDescent="0.2">
      <c r="JD2444">
        <f t="shared" si="413"/>
        <v>0</v>
      </c>
      <c r="JE2444">
        <f t="shared" si="414"/>
        <v>0</v>
      </c>
      <c r="JF2444" t="str">
        <f t="shared" ca="1" si="415"/>
        <v/>
      </c>
      <c r="JG2444" t="str">
        <f t="shared" ca="1" si="416"/>
        <v/>
      </c>
      <c r="JH2444" t="str">
        <f t="shared" ca="1" si="417"/>
        <v/>
      </c>
      <c r="JI2444" t="str">
        <f t="shared" ca="1" si="418"/>
        <v/>
      </c>
    </row>
    <row r="2445" spans="264:269" x14ac:dyDescent="0.2">
      <c r="JD2445">
        <f t="shared" si="413"/>
        <v>0</v>
      </c>
      <c r="JE2445">
        <f t="shared" si="414"/>
        <v>0</v>
      </c>
      <c r="JF2445" t="str">
        <f t="shared" ca="1" si="415"/>
        <v/>
      </c>
      <c r="JG2445" t="str">
        <f t="shared" ca="1" si="416"/>
        <v/>
      </c>
      <c r="JH2445" t="str">
        <f t="shared" ca="1" si="417"/>
        <v/>
      </c>
      <c r="JI2445" t="str">
        <f t="shared" ca="1" si="418"/>
        <v/>
      </c>
    </row>
    <row r="2446" spans="264:269" x14ac:dyDescent="0.2">
      <c r="JD2446">
        <f t="shared" si="413"/>
        <v>0</v>
      </c>
      <c r="JE2446">
        <f t="shared" si="414"/>
        <v>0</v>
      </c>
      <c r="JF2446" t="str">
        <f t="shared" ca="1" si="415"/>
        <v/>
      </c>
      <c r="JG2446" t="str">
        <f t="shared" ca="1" si="416"/>
        <v/>
      </c>
      <c r="JH2446" t="str">
        <f t="shared" ca="1" si="417"/>
        <v/>
      </c>
      <c r="JI2446" t="str">
        <f t="shared" ca="1" si="418"/>
        <v/>
      </c>
    </row>
    <row r="2447" spans="264:269" x14ac:dyDescent="0.2">
      <c r="JD2447">
        <f t="shared" si="413"/>
        <v>0</v>
      </c>
      <c r="JE2447">
        <f t="shared" si="414"/>
        <v>0</v>
      </c>
      <c r="JF2447" t="str">
        <f t="shared" ca="1" si="415"/>
        <v/>
      </c>
      <c r="JG2447" t="str">
        <f t="shared" ca="1" si="416"/>
        <v/>
      </c>
      <c r="JH2447" t="str">
        <f t="shared" ca="1" si="417"/>
        <v/>
      </c>
      <c r="JI2447" t="str">
        <f t="shared" ca="1" si="418"/>
        <v/>
      </c>
    </row>
    <row r="2448" spans="264:269" x14ac:dyDescent="0.2">
      <c r="JD2448">
        <f t="shared" si="413"/>
        <v>0</v>
      </c>
      <c r="JE2448">
        <f t="shared" si="414"/>
        <v>0</v>
      </c>
      <c r="JF2448" t="str">
        <f t="shared" ca="1" si="415"/>
        <v/>
      </c>
      <c r="JG2448" t="str">
        <f t="shared" ca="1" si="416"/>
        <v/>
      </c>
      <c r="JH2448" t="str">
        <f t="shared" ca="1" si="417"/>
        <v/>
      </c>
      <c r="JI2448" t="str">
        <f t="shared" ca="1" si="418"/>
        <v/>
      </c>
    </row>
    <row r="2449" spans="264:269" x14ac:dyDescent="0.2">
      <c r="JD2449">
        <f t="shared" si="413"/>
        <v>0</v>
      </c>
      <c r="JE2449">
        <f t="shared" si="414"/>
        <v>0</v>
      </c>
      <c r="JF2449" t="str">
        <f t="shared" ca="1" si="415"/>
        <v/>
      </c>
      <c r="JG2449" t="str">
        <f t="shared" ca="1" si="416"/>
        <v/>
      </c>
      <c r="JH2449" t="str">
        <f t="shared" ca="1" si="417"/>
        <v/>
      </c>
      <c r="JI2449" t="str">
        <f t="shared" ca="1" si="418"/>
        <v/>
      </c>
    </row>
    <row r="2450" spans="264:269" x14ac:dyDescent="0.2">
      <c r="JD2450">
        <f t="shared" si="413"/>
        <v>0</v>
      </c>
      <c r="JE2450">
        <f t="shared" si="414"/>
        <v>0</v>
      </c>
      <c r="JF2450" t="str">
        <f t="shared" ca="1" si="415"/>
        <v/>
      </c>
      <c r="JG2450" t="str">
        <f t="shared" ca="1" si="416"/>
        <v/>
      </c>
      <c r="JH2450" t="str">
        <f t="shared" ca="1" si="417"/>
        <v/>
      </c>
      <c r="JI2450" t="str">
        <f t="shared" ca="1" si="418"/>
        <v/>
      </c>
    </row>
    <row r="2451" spans="264:269" x14ac:dyDescent="0.2">
      <c r="JD2451">
        <f t="shared" si="413"/>
        <v>0</v>
      </c>
      <c r="JE2451">
        <f t="shared" si="414"/>
        <v>0</v>
      </c>
      <c r="JF2451" t="str">
        <f t="shared" ca="1" si="415"/>
        <v/>
      </c>
      <c r="JG2451" t="str">
        <f t="shared" ca="1" si="416"/>
        <v/>
      </c>
      <c r="JH2451" t="str">
        <f t="shared" ca="1" si="417"/>
        <v/>
      </c>
      <c r="JI2451" t="str">
        <f t="shared" ca="1" si="418"/>
        <v/>
      </c>
    </row>
    <row r="2452" spans="264:269" x14ac:dyDescent="0.2">
      <c r="JD2452">
        <f t="shared" si="413"/>
        <v>0</v>
      </c>
      <c r="JE2452">
        <f t="shared" si="414"/>
        <v>0</v>
      </c>
      <c r="JF2452" t="str">
        <f t="shared" ca="1" si="415"/>
        <v/>
      </c>
      <c r="JG2452" t="str">
        <f t="shared" ca="1" si="416"/>
        <v/>
      </c>
      <c r="JH2452" t="str">
        <f t="shared" ca="1" si="417"/>
        <v/>
      </c>
      <c r="JI2452" t="str">
        <f t="shared" ca="1" si="418"/>
        <v/>
      </c>
    </row>
    <row r="2453" spans="264:269" x14ac:dyDescent="0.2">
      <c r="JD2453">
        <f t="shared" si="413"/>
        <v>0</v>
      </c>
      <c r="JE2453">
        <f t="shared" si="414"/>
        <v>0</v>
      </c>
      <c r="JF2453" t="str">
        <f t="shared" ca="1" si="415"/>
        <v/>
      </c>
      <c r="JG2453" t="str">
        <f t="shared" ca="1" si="416"/>
        <v/>
      </c>
      <c r="JH2453" t="str">
        <f t="shared" ca="1" si="417"/>
        <v/>
      </c>
      <c r="JI2453" t="str">
        <f t="shared" ca="1" si="418"/>
        <v/>
      </c>
    </row>
    <row r="2454" spans="264:269" x14ac:dyDescent="0.2">
      <c r="JD2454">
        <f t="shared" si="413"/>
        <v>0</v>
      </c>
      <c r="JE2454">
        <f t="shared" si="414"/>
        <v>0</v>
      </c>
      <c r="JF2454" t="str">
        <f t="shared" ca="1" si="415"/>
        <v/>
      </c>
      <c r="JG2454" t="str">
        <f t="shared" ca="1" si="416"/>
        <v/>
      </c>
      <c r="JH2454" t="str">
        <f t="shared" ca="1" si="417"/>
        <v/>
      </c>
      <c r="JI2454" t="str">
        <f t="shared" ca="1" si="418"/>
        <v/>
      </c>
    </row>
    <row r="2455" spans="264:269" x14ac:dyDescent="0.2">
      <c r="JD2455">
        <f t="shared" si="413"/>
        <v>0</v>
      </c>
      <c r="JE2455">
        <f t="shared" si="414"/>
        <v>0</v>
      </c>
      <c r="JF2455" t="str">
        <f t="shared" ca="1" si="415"/>
        <v/>
      </c>
      <c r="JG2455" t="str">
        <f t="shared" ca="1" si="416"/>
        <v/>
      </c>
      <c r="JH2455" t="str">
        <f t="shared" ca="1" si="417"/>
        <v/>
      </c>
      <c r="JI2455" t="str">
        <f t="shared" ca="1" si="418"/>
        <v/>
      </c>
    </row>
    <row r="2456" spans="264:269" x14ac:dyDescent="0.2">
      <c r="JD2456">
        <f t="shared" si="413"/>
        <v>0</v>
      </c>
      <c r="JE2456">
        <f t="shared" si="414"/>
        <v>0</v>
      </c>
      <c r="JF2456" t="str">
        <f t="shared" ca="1" si="415"/>
        <v/>
      </c>
      <c r="JG2456" t="str">
        <f t="shared" ca="1" si="416"/>
        <v/>
      </c>
      <c r="JH2456" t="str">
        <f t="shared" ca="1" si="417"/>
        <v/>
      </c>
      <c r="JI2456" t="str">
        <f t="shared" ca="1" si="418"/>
        <v/>
      </c>
    </row>
    <row r="2457" spans="264:269" x14ac:dyDescent="0.2">
      <c r="JD2457">
        <f t="shared" si="413"/>
        <v>0</v>
      </c>
      <c r="JE2457">
        <f t="shared" si="414"/>
        <v>0</v>
      </c>
      <c r="JF2457" t="str">
        <f t="shared" ca="1" si="415"/>
        <v/>
      </c>
      <c r="JG2457" t="str">
        <f t="shared" ca="1" si="416"/>
        <v/>
      </c>
      <c r="JH2457" t="str">
        <f t="shared" ca="1" si="417"/>
        <v/>
      </c>
      <c r="JI2457" t="str">
        <f t="shared" ca="1" si="418"/>
        <v/>
      </c>
    </row>
    <row r="2458" spans="264:269" x14ac:dyDescent="0.2">
      <c r="JD2458">
        <f t="shared" si="413"/>
        <v>0</v>
      </c>
      <c r="JE2458">
        <f t="shared" si="414"/>
        <v>0</v>
      </c>
      <c r="JF2458" t="str">
        <f t="shared" ca="1" si="415"/>
        <v/>
      </c>
      <c r="JG2458" t="str">
        <f t="shared" ca="1" si="416"/>
        <v/>
      </c>
      <c r="JH2458" t="str">
        <f t="shared" ca="1" si="417"/>
        <v/>
      </c>
      <c r="JI2458" t="str">
        <f t="shared" ca="1" si="418"/>
        <v/>
      </c>
    </row>
    <row r="2459" spans="264:269" x14ac:dyDescent="0.2">
      <c r="JD2459">
        <f t="shared" si="413"/>
        <v>0</v>
      </c>
      <c r="JE2459">
        <f t="shared" si="414"/>
        <v>0</v>
      </c>
      <c r="JF2459" t="str">
        <f t="shared" ca="1" si="415"/>
        <v/>
      </c>
      <c r="JG2459" t="str">
        <f t="shared" ca="1" si="416"/>
        <v/>
      </c>
      <c r="JH2459" t="str">
        <f t="shared" ca="1" si="417"/>
        <v/>
      </c>
      <c r="JI2459" t="str">
        <f t="shared" ca="1" si="418"/>
        <v/>
      </c>
    </row>
    <row r="2460" spans="264:269" x14ac:dyDescent="0.2">
      <c r="JD2460">
        <f t="shared" ref="JD2460:JD2523" si="419">IF(JD2459&lt;&gt;0,JD2459-1,0)</f>
        <v>0</v>
      </c>
      <c r="JE2460">
        <f t="shared" ref="JE2460:JE2523" si="420">IF(JD2460&lt;&gt;0,JE2459+1,0)</f>
        <v>0</v>
      </c>
      <c r="JF2460" t="str">
        <f t="shared" ref="JF2460:JF2523" ca="1" si="421">IF(ScenarioType&lt;&gt;"ALL",IF(ISERROR(IF(INDIRECT("SCENARIOMETA!B"&amp;JE2460)=ScenarioType,INDIRECT("SCENARIOMETA!A"&amp;JE2460)," ")),"",IF(INDIRECT("SCENARIOMETA!B"&amp;JE2460)=ScenarioType,INDIRECT("SCENARIOMETA!A"&amp;JE2460)," ")),IF(JD2460&lt;&gt;0,INDIRECT("SCENARIOMETA!A"&amp;JE2460),""))</f>
        <v/>
      </c>
      <c r="JG2460" t="str">
        <f t="shared" ref="JG2460:JG2523" ca="1" si="422">IF(ScenarioType&lt;&gt;"ALL",IF(ISERROR(IF(INDIRECT("SCENARIOMETA!B"&amp;JE2460)=ScenarioType,INDIRECT("SCENARIOMETA!B"&amp;JE2460)," ")),"",IF(INDIRECT("SCENARIOMETA!B"&amp;JE2460)=ScenarioType,INDIRECT("SCENARIOMETA!B"&amp;JE2460)," ")),IF(JD2460&lt;&gt;0,INDIRECT("SCENARIOMETA!B"&amp;JE2460),""))</f>
        <v/>
      </c>
      <c r="JH2460" t="str">
        <f t="shared" ref="JH2460:JH2523" ca="1" si="423">IF(ScenarioType&lt;&gt;"ALL",IF(ISERROR(IF(INDIRECT("SCENARIOMETA!B"&amp;JE2460)=ScenarioType,INDIRECT("SCENARIOMETA!H"&amp;JE2460)," ")),"",IF(INDIRECT("SCENARIOMETA!B"&amp;JE2460)=ScenarioType,INDIRECT("SCENARIOMETA!H"&amp;JE2460)," ")+14),IF(JD2460&lt;&gt;0,INDIRECT("SCENARIOMETA!H"&amp;JE2460)+14,""))</f>
        <v/>
      </c>
      <c r="JI2460" t="str">
        <f t="shared" ref="JI2460:JI2523" ca="1" si="424">IF(ScenarioType&lt;&gt;"ALL",IF(ISERROR(IF(INDIRECT("SCENARIOMETA!B"&amp;JE2460)=ScenarioType,INDIRECT("SCENARIOMETA!E"&amp;JE2460)," ")),"",IF(INDIRECT("SCENARIOMETA!B"&amp;JE2460)=ScenarioType,INDIRECT("SCENARIOMETA!E"&amp;JE2460)," ")+14),IF(JD2460&lt;&gt;0,INDIRECT("SCENARIOMETA!E"&amp;JE2460)+14,""))</f>
        <v/>
      </c>
    </row>
    <row r="2461" spans="264:269" x14ac:dyDescent="0.2">
      <c r="JD2461">
        <f t="shared" si="419"/>
        <v>0</v>
      </c>
      <c r="JE2461">
        <f t="shared" si="420"/>
        <v>0</v>
      </c>
      <c r="JF2461" t="str">
        <f t="shared" ca="1" si="421"/>
        <v/>
      </c>
      <c r="JG2461" t="str">
        <f t="shared" ca="1" si="422"/>
        <v/>
      </c>
      <c r="JH2461" t="str">
        <f t="shared" ca="1" si="423"/>
        <v/>
      </c>
      <c r="JI2461" t="str">
        <f t="shared" ca="1" si="424"/>
        <v/>
      </c>
    </row>
    <row r="2462" spans="264:269" x14ac:dyDescent="0.2">
      <c r="JD2462">
        <f t="shared" si="419"/>
        <v>0</v>
      </c>
      <c r="JE2462">
        <f t="shared" si="420"/>
        <v>0</v>
      </c>
      <c r="JF2462" t="str">
        <f t="shared" ca="1" si="421"/>
        <v/>
      </c>
      <c r="JG2462" t="str">
        <f t="shared" ca="1" si="422"/>
        <v/>
      </c>
      <c r="JH2462" t="str">
        <f t="shared" ca="1" si="423"/>
        <v/>
      </c>
      <c r="JI2462" t="str">
        <f t="shared" ca="1" si="424"/>
        <v/>
      </c>
    </row>
    <row r="2463" spans="264:269" x14ac:dyDescent="0.2">
      <c r="JD2463">
        <f t="shared" si="419"/>
        <v>0</v>
      </c>
      <c r="JE2463">
        <f t="shared" si="420"/>
        <v>0</v>
      </c>
      <c r="JF2463" t="str">
        <f t="shared" ca="1" si="421"/>
        <v/>
      </c>
      <c r="JG2463" t="str">
        <f t="shared" ca="1" si="422"/>
        <v/>
      </c>
      <c r="JH2463" t="str">
        <f t="shared" ca="1" si="423"/>
        <v/>
      </c>
      <c r="JI2463" t="str">
        <f t="shared" ca="1" si="424"/>
        <v/>
      </c>
    </row>
    <row r="2464" spans="264:269" x14ac:dyDescent="0.2">
      <c r="JD2464">
        <f t="shared" si="419"/>
        <v>0</v>
      </c>
      <c r="JE2464">
        <f t="shared" si="420"/>
        <v>0</v>
      </c>
      <c r="JF2464" t="str">
        <f t="shared" ca="1" si="421"/>
        <v/>
      </c>
      <c r="JG2464" t="str">
        <f t="shared" ca="1" si="422"/>
        <v/>
      </c>
      <c r="JH2464" t="str">
        <f t="shared" ca="1" si="423"/>
        <v/>
      </c>
      <c r="JI2464" t="str">
        <f t="shared" ca="1" si="424"/>
        <v/>
      </c>
    </row>
    <row r="2465" spans="264:269" x14ac:dyDescent="0.2">
      <c r="JD2465">
        <f t="shared" si="419"/>
        <v>0</v>
      </c>
      <c r="JE2465">
        <f t="shared" si="420"/>
        <v>0</v>
      </c>
      <c r="JF2465" t="str">
        <f t="shared" ca="1" si="421"/>
        <v/>
      </c>
      <c r="JG2465" t="str">
        <f t="shared" ca="1" si="422"/>
        <v/>
      </c>
      <c r="JH2465" t="str">
        <f t="shared" ca="1" si="423"/>
        <v/>
      </c>
      <c r="JI2465" t="str">
        <f t="shared" ca="1" si="424"/>
        <v/>
      </c>
    </row>
    <row r="2466" spans="264:269" x14ac:dyDescent="0.2">
      <c r="JD2466">
        <f t="shared" si="419"/>
        <v>0</v>
      </c>
      <c r="JE2466">
        <f t="shared" si="420"/>
        <v>0</v>
      </c>
      <c r="JF2466" t="str">
        <f t="shared" ca="1" si="421"/>
        <v/>
      </c>
      <c r="JG2466" t="str">
        <f t="shared" ca="1" si="422"/>
        <v/>
      </c>
      <c r="JH2466" t="str">
        <f t="shared" ca="1" si="423"/>
        <v/>
      </c>
      <c r="JI2466" t="str">
        <f t="shared" ca="1" si="424"/>
        <v/>
      </c>
    </row>
    <row r="2467" spans="264:269" x14ac:dyDescent="0.2">
      <c r="JD2467">
        <f t="shared" si="419"/>
        <v>0</v>
      </c>
      <c r="JE2467">
        <f t="shared" si="420"/>
        <v>0</v>
      </c>
      <c r="JF2467" t="str">
        <f t="shared" ca="1" si="421"/>
        <v/>
      </c>
      <c r="JG2467" t="str">
        <f t="shared" ca="1" si="422"/>
        <v/>
      </c>
      <c r="JH2467" t="str">
        <f t="shared" ca="1" si="423"/>
        <v/>
      </c>
      <c r="JI2467" t="str">
        <f t="shared" ca="1" si="424"/>
        <v/>
      </c>
    </row>
    <row r="2468" spans="264:269" x14ac:dyDescent="0.2">
      <c r="JD2468">
        <f t="shared" si="419"/>
        <v>0</v>
      </c>
      <c r="JE2468">
        <f t="shared" si="420"/>
        <v>0</v>
      </c>
      <c r="JF2468" t="str">
        <f t="shared" ca="1" si="421"/>
        <v/>
      </c>
      <c r="JG2468" t="str">
        <f t="shared" ca="1" si="422"/>
        <v/>
      </c>
      <c r="JH2468" t="str">
        <f t="shared" ca="1" si="423"/>
        <v/>
      </c>
      <c r="JI2468" t="str">
        <f t="shared" ca="1" si="424"/>
        <v/>
      </c>
    </row>
    <row r="2469" spans="264:269" x14ac:dyDescent="0.2">
      <c r="JD2469">
        <f t="shared" si="419"/>
        <v>0</v>
      </c>
      <c r="JE2469">
        <f t="shared" si="420"/>
        <v>0</v>
      </c>
      <c r="JF2469" t="str">
        <f t="shared" ca="1" si="421"/>
        <v/>
      </c>
      <c r="JG2469" t="str">
        <f t="shared" ca="1" si="422"/>
        <v/>
      </c>
      <c r="JH2469" t="str">
        <f t="shared" ca="1" si="423"/>
        <v/>
      </c>
      <c r="JI2469" t="str">
        <f t="shared" ca="1" si="424"/>
        <v/>
      </c>
    </row>
    <row r="2470" spans="264:269" x14ac:dyDescent="0.2">
      <c r="JD2470">
        <f t="shared" si="419"/>
        <v>0</v>
      </c>
      <c r="JE2470">
        <f t="shared" si="420"/>
        <v>0</v>
      </c>
      <c r="JF2470" t="str">
        <f t="shared" ca="1" si="421"/>
        <v/>
      </c>
      <c r="JG2470" t="str">
        <f t="shared" ca="1" si="422"/>
        <v/>
      </c>
      <c r="JH2470" t="str">
        <f t="shared" ca="1" si="423"/>
        <v/>
      </c>
      <c r="JI2470" t="str">
        <f t="shared" ca="1" si="424"/>
        <v/>
      </c>
    </row>
    <row r="2471" spans="264:269" x14ac:dyDescent="0.2">
      <c r="JD2471">
        <f t="shared" si="419"/>
        <v>0</v>
      </c>
      <c r="JE2471">
        <f t="shared" si="420"/>
        <v>0</v>
      </c>
      <c r="JF2471" t="str">
        <f t="shared" ca="1" si="421"/>
        <v/>
      </c>
      <c r="JG2471" t="str">
        <f t="shared" ca="1" si="422"/>
        <v/>
      </c>
      <c r="JH2471" t="str">
        <f t="shared" ca="1" si="423"/>
        <v/>
      </c>
      <c r="JI2471" t="str">
        <f t="shared" ca="1" si="424"/>
        <v/>
      </c>
    </row>
    <row r="2472" spans="264:269" x14ac:dyDescent="0.2">
      <c r="JD2472">
        <f t="shared" si="419"/>
        <v>0</v>
      </c>
      <c r="JE2472">
        <f t="shared" si="420"/>
        <v>0</v>
      </c>
      <c r="JF2472" t="str">
        <f t="shared" ca="1" si="421"/>
        <v/>
      </c>
      <c r="JG2472" t="str">
        <f t="shared" ca="1" si="422"/>
        <v/>
      </c>
      <c r="JH2472" t="str">
        <f t="shared" ca="1" si="423"/>
        <v/>
      </c>
      <c r="JI2472" t="str">
        <f t="shared" ca="1" si="424"/>
        <v/>
      </c>
    </row>
    <row r="2473" spans="264:269" x14ac:dyDescent="0.2">
      <c r="JD2473">
        <f t="shared" si="419"/>
        <v>0</v>
      </c>
      <c r="JE2473">
        <f t="shared" si="420"/>
        <v>0</v>
      </c>
      <c r="JF2473" t="str">
        <f t="shared" ca="1" si="421"/>
        <v/>
      </c>
      <c r="JG2473" t="str">
        <f t="shared" ca="1" si="422"/>
        <v/>
      </c>
      <c r="JH2473" t="str">
        <f t="shared" ca="1" si="423"/>
        <v/>
      </c>
      <c r="JI2473" t="str">
        <f t="shared" ca="1" si="424"/>
        <v/>
      </c>
    </row>
    <row r="2474" spans="264:269" x14ac:dyDescent="0.2">
      <c r="JD2474">
        <f t="shared" si="419"/>
        <v>0</v>
      </c>
      <c r="JE2474">
        <f t="shared" si="420"/>
        <v>0</v>
      </c>
      <c r="JF2474" t="str">
        <f t="shared" ca="1" si="421"/>
        <v/>
      </c>
      <c r="JG2474" t="str">
        <f t="shared" ca="1" si="422"/>
        <v/>
      </c>
      <c r="JH2474" t="str">
        <f t="shared" ca="1" si="423"/>
        <v/>
      </c>
      <c r="JI2474" t="str">
        <f t="shared" ca="1" si="424"/>
        <v/>
      </c>
    </row>
    <row r="2475" spans="264:269" x14ac:dyDescent="0.2">
      <c r="JD2475">
        <f t="shared" si="419"/>
        <v>0</v>
      </c>
      <c r="JE2475">
        <f t="shared" si="420"/>
        <v>0</v>
      </c>
      <c r="JF2475" t="str">
        <f t="shared" ca="1" si="421"/>
        <v/>
      </c>
      <c r="JG2475" t="str">
        <f t="shared" ca="1" si="422"/>
        <v/>
      </c>
      <c r="JH2475" t="str">
        <f t="shared" ca="1" si="423"/>
        <v/>
      </c>
      <c r="JI2475" t="str">
        <f t="shared" ca="1" si="424"/>
        <v/>
      </c>
    </row>
    <row r="2476" spans="264:269" x14ac:dyDescent="0.2">
      <c r="JD2476">
        <f t="shared" si="419"/>
        <v>0</v>
      </c>
      <c r="JE2476">
        <f t="shared" si="420"/>
        <v>0</v>
      </c>
      <c r="JF2476" t="str">
        <f t="shared" ca="1" si="421"/>
        <v/>
      </c>
      <c r="JG2476" t="str">
        <f t="shared" ca="1" si="422"/>
        <v/>
      </c>
      <c r="JH2476" t="str">
        <f t="shared" ca="1" si="423"/>
        <v/>
      </c>
      <c r="JI2476" t="str">
        <f t="shared" ca="1" si="424"/>
        <v/>
      </c>
    </row>
    <row r="2477" spans="264:269" x14ac:dyDescent="0.2">
      <c r="JD2477">
        <f t="shared" si="419"/>
        <v>0</v>
      </c>
      <c r="JE2477">
        <f t="shared" si="420"/>
        <v>0</v>
      </c>
      <c r="JF2477" t="str">
        <f t="shared" ca="1" si="421"/>
        <v/>
      </c>
      <c r="JG2477" t="str">
        <f t="shared" ca="1" si="422"/>
        <v/>
      </c>
      <c r="JH2477" t="str">
        <f t="shared" ca="1" si="423"/>
        <v/>
      </c>
      <c r="JI2477" t="str">
        <f t="shared" ca="1" si="424"/>
        <v/>
      </c>
    </row>
    <row r="2478" spans="264:269" x14ac:dyDescent="0.2">
      <c r="JD2478">
        <f t="shared" si="419"/>
        <v>0</v>
      </c>
      <c r="JE2478">
        <f t="shared" si="420"/>
        <v>0</v>
      </c>
      <c r="JF2478" t="str">
        <f t="shared" ca="1" si="421"/>
        <v/>
      </c>
      <c r="JG2478" t="str">
        <f t="shared" ca="1" si="422"/>
        <v/>
      </c>
      <c r="JH2478" t="str">
        <f t="shared" ca="1" si="423"/>
        <v/>
      </c>
      <c r="JI2478" t="str">
        <f t="shared" ca="1" si="424"/>
        <v/>
      </c>
    </row>
    <row r="2479" spans="264:269" x14ac:dyDescent="0.2">
      <c r="JD2479">
        <f t="shared" si="419"/>
        <v>0</v>
      </c>
      <c r="JE2479">
        <f t="shared" si="420"/>
        <v>0</v>
      </c>
      <c r="JF2479" t="str">
        <f t="shared" ca="1" si="421"/>
        <v/>
      </c>
      <c r="JG2479" t="str">
        <f t="shared" ca="1" si="422"/>
        <v/>
      </c>
      <c r="JH2479" t="str">
        <f t="shared" ca="1" si="423"/>
        <v/>
      </c>
      <c r="JI2479" t="str">
        <f t="shared" ca="1" si="424"/>
        <v/>
      </c>
    </row>
    <row r="2480" spans="264:269" x14ac:dyDescent="0.2">
      <c r="JD2480">
        <f t="shared" si="419"/>
        <v>0</v>
      </c>
      <c r="JE2480">
        <f t="shared" si="420"/>
        <v>0</v>
      </c>
      <c r="JF2480" t="str">
        <f t="shared" ca="1" si="421"/>
        <v/>
      </c>
      <c r="JG2480" t="str">
        <f t="shared" ca="1" si="422"/>
        <v/>
      </c>
      <c r="JH2480" t="str">
        <f t="shared" ca="1" si="423"/>
        <v/>
      </c>
      <c r="JI2480" t="str">
        <f t="shared" ca="1" si="424"/>
        <v/>
      </c>
    </row>
    <row r="2481" spans="264:269" x14ac:dyDescent="0.2">
      <c r="JD2481">
        <f t="shared" si="419"/>
        <v>0</v>
      </c>
      <c r="JE2481">
        <f t="shared" si="420"/>
        <v>0</v>
      </c>
      <c r="JF2481" t="str">
        <f t="shared" ca="1" si="421"/>
        <v/>
      </c>
      <c r="JG2481" t="str">
        <f t="shared" ca="1" si="422"/>
        <v/>
      </c>
      <c r="JH2481" t="str">
        <f t="shared" ca="1" si="423"/>
        <v/>
      </c>
      <c r="JI2481" t="str">
        <f t="shared" ca="1" si="424"/>
        <v/>
      </c>
    </row>
    <row r="2482" spans="264:269" x14ac:dyDescent="0.2">
      <c r="JD2482">
        <f t="shared" si="419"/>
        <v>0</v>
      </c>
      <c r="JE2482">
        <f t="shared" si="420"/>
        <v>0</v>
      </c>
      <c r="JF2482" t="str">
        <f t="shared" ca="1" si="421"/>
        <v/>
      </c>
      <c r="JG2482" t="str">
        <f t="shared" ca="1" si="422"/>
        <v/>
      </c>
      <c r="JH2482" t="str">
        <f t="shared" ca="1" si="423"/>
        <v/>
      </c>
      <c r="JI2482" t="str">
        <f t="shared" ca="1" si="424"/>
        <v/>
      </c>
    </row>
    <row r="2483" spans="264:269" x14ac:dyDescent="0.2">
      <c r="JD2483">
        <f t="shared" si="419"/>
        <v>0</v>
      </c>
      <c r="JE2483">
        <f t="shared" si="420"/>
        <v>0</v>
      </c>
      <c r="JF2483" t="str">
        <f t="shared" ca="1" si="421"/>
        <v/>
      </c>
      <c r="JG2483" t="str">
        <f t="shared" ca="1" si="422"/>
        <v/>
      </c>
      <c r="JH2483" t="str">
        <f t="shared" ca="1" si="423"/>
        <v/>
      </c>
      <c r="JI2483" t="str">
        <f t="shared" ca="1" si="424"/>
        <v/>
      </c>
    </row>
    <row r="2484" spans="264:269" x14ac:dyDescent="0.2">
      <c r="JD2484">
        <f t="shared" si="419"/>
        <v>0</v>
      </c>
      <c r="JE2484">
        <f t="shared" si="420"/>
        <v>0</v>
      </c>
      <c r="JF2484" t="str">
        <f t="shared" ca="1" si="421"/>
        <v/>
      </c>
      <c r="JG2484" t="str">
        <f t="shared" ca="1" si="422"/>
        <v/>
      </c>
      <c r="JH2484" t="str">
        <f t="shared" ca="1" si="423"/>
        <v/>
      </c>
      <c r="JI2484" t="str">
        <f t="shared" ca="1" si="424"/>
        <v/>
      </c>
    </row>
    <row r="2485" spans="264:269" x14ac:dyDescent="0.2">
      <c r="JD2485">
        <f t="shared" si="419"/>
        <v>0</v>
      </c>
      <c r="JE2485">
        <f t="shared" si="420"/>
        <v>0</v>
      </c>
      <c r="JF2485" t="str">
        <f t="shared" ca="1" si="421"/>
        <v/>
      </c>
      <c r="JG2485" t="str">
        <f t="shared" ca="1" si="422"/>
        <v/>
      </c>
      <c r="JH2485" t="str">
        <f t="shared" ca="1" si="423"/>
        <v/>
      </c>
      <c r="JI2485" t="str">
        <f t="shared" ca="1" si="424"/>
        <v/>
      </c>
    </row>
    <row r="2486" spans="264:269" x14ac:dyDescent="0.2">
      <c r="JD2486">
        <f t="shared" si="419"/>
        <v>0</v>
      </c>
      <c r="JE2486">
        <f t="shared" si="420"/>
        <v>0</v>
      </c>
      <c r="JF2486" t="str">
        <f t="shared" ca="1" si="421"/>
        <v/>
      </c>
      <c r="JG2486" t="str">
        <f t="shared" ca="1" si="422"/>
        <v/>
      </c>
      <c r="JH2486" t="str">
        <f t="shared" ca="1" si="423"/>
        <v/>
      </c>
      <c r="JI2486" t="str">
        <f t="shared" ca="1" si="424"/>
        <v/>
      </c>
    </row>
    <row r="2487" spans="264:269" x14ac:dyDescent="0.2">
      <c r="JD2487">
        <f t="shared" si="419"/>
        <v>0</v>
      </c>
      <c r="JE2487">
        <f t="shared" si="420"/>
        <v>0</v>
      </c>
      <c r="JF2487" t="str">
        <f t="shared" ca="1" si="421"/>
        <v/>
      </c>
      <c r="JG2487" t="str">
        <f t="shared" ca="1" si="422"/>
        <v/>
      </c>
      <c r="JH2487" t="str">
        <f t="shared" ca="1" si="423"/>
        <v/>
      </c>
      <c r="JI2487" t="str">
        <f t="shared" ca="1" si="424"/>
        <v/>
      </c>
    </row>
    <row r="2488" spans="264:269" x14ac:dyDescent="0.2">
      <c r="JD2488">
        <f t="shared" si="419"/>
        <v>0</v>
      </c>
      <c r="JE2488">
        <f t="shared" si="420"/>
        <v>0</v>
      </c>
      <c r="JF2488" t="str">
        <f t="shared" ca="1" si="421"/>
        <v/>
      </c>
      <c r="JG2488" t="str">
        <f t="shared" ca="1" si="422"/>
        <v/>
      </c>
      <c r="JH2488" t="str">
        <f t="shared" ca="1" si="423"/>
        <v/>
      </c>
      <c r="JI2488" t="str">
        <f t="shared" ca="1" si="424"/>
        <v/>
      </c>
    </row>
    <row r="2489" spans="264:269" x14ac:dyDescent="0.2">
      <c r="JD2489">
        <f t="shared" si="419"/>
        <v>0</v>
      </c>
      <c r="JE2489">
        <f t="shared" si="420"/>
        <v>0</v>
      </c>
      <c r="JF2489" t="str">
        <f t="shared" ca="1" si="421"/>
        <v/>
      </c>
      <c r="JG2489" t="str">
        <f t="shared" ca="1" si="422"/>
        <v/>
      </c>
      <c r="JH2489" t="str">
        <f t="shared" ca="1" si="423"/>
        <v/>
      </c>
      <c r="JI2489" t="str">
        <f t="shared" ca="1" si="424"/>
        <v/>
      </c>
    </row>
    <row r="2490" spans="264:269" x14ac:dyDescent="0.2">
      <c r="JD2490">
        <f t="shared" si="419"/>
        <v>0</v>
      </c>
      <c r="JE2490">
        <f t="shared" si="420"/>
        <v>0</v>
      </c>
      <c r="JF2490" t="str">
        <f t="shared" ca="1" si="421"/>
        <v/>
      </c>
      <c r="JG2490" t="str">
        <f t="shared" ca="1" si="422"/>
        <v/>
      </c>
      <c r="JH2490" t="str">
        <f t="shared" ca="1" si="423"/>
        <v/>
      </c>
      <c r="JI2490" t="str">
        <f t="shared" ca="1" si="424"/>
        <v/>
      </c>
    </row>
    <row r="2491" spans="264:269" x14ac:dyDescent="0.2">
      <c r="JD2491">
        <f t="shared" si="419"/>
        <v>0</v>
      </c>
      <c r="JE2491">
        <f t="shared" si="420"/>
        <v>0</v>
      </c>
      <c r="JF2491" t="str">
        <f t="shared" ca="1" si="421"/>
        <v/>
      </c>
      <c r="JG2491" t="str">
        <f t="shared" ca="1" si="422"/>
        <v/>
      </c>
      <c r="JH2491" t="str">
        <f t="shared" ca="1" si="423"/>
        <v/>
      </c>
      <c r="JI2491" t="str">
        <f t="shared" ca="1" si="424"/>
        <v/>
      </c>
    </row>
    <row r="2492" spans="264:269" x14ac:dyDescent="0.2">
      <c r="JD2492">
        <f t="shared" si="419"/>
        <v>0</v>
      </c>
      <c r="JE2492">
        <f t="shared" si="420"/>
        <v>0</v>
      </c>
      <c r="JF2492" t="str">
        <f t="shared" ca="1" si="421"/>
        <v/>
      </c>
      <c r="JG2492" t="str">
        <f t="shared" ca="1" si="422"/>
        <v/>
      </c>
      <c r="JH2492" t="str">
        <f t="shared" ca="1" si="423"/>
        <v/>
      </c>
      <c r="JI2492" t="str">
        <f t="shared" ca="1" si="424"/>
        <v/>
      </c>
    </row>
    <row r="2493" spans="264:269" x14ac:dyDescent="0.2">
      <c r="JD2493">
        <f t="shared" si="419"/>
        <v>0</v>
      </c>
      <c r="JE2493">
        <f t="shared" si="420"/>
        <v>0</v>
      </c>
      <c r="JF2493" t="str">
        <f t="shared" ca="1" si="421"/>
        <v/>
      </c>
      <c r="JG2493" t="str">
        <f t="shared" ca="1" si="422"/>
        <v/>
      </c>
      <c r="JH2493" t="str">
        <f t="shared" ca="1" si="423"/>
        <v/>
      </c>
      <c r="JI2493" t="str">
        <f t="shared" ca="1" si="424"/>
        <v/>
      </c>
    </row>
    <row r="2494" spans="264:269" x14ac:dyDescent="0.2">
      <c r="JD2494">
        <f t="shared" si="419"/>
        <v>0</v>
      </c>
      <c r="JE2494">
        <f t="shared" si="420"/>
        <v>0</v>
      </c>
      <c r="JF2494" t="str">
        <f t="shared" ca="1" si="421"/>
        <v/>
      </c>
      <c r="JG2494" t="str">
        <f t="shared" ca="1" si="422"/>
        <v/>
      </c>
      <c r="JH2494" t="str">
        <f t="shared" ca="1" si="423"/>
        <v/>
      </c>
      <c r="JI2494" t="str">
        <f t="shared" ca="1" si="424"/>
        <v/>
      </c>
    </row>
    <row r="2495" spans="264:269" x14ac:dyDescent="0.2">
      <c r="JD2495">
        <f t="shared" si="419"/>
        <v>0</v>
      </c>
      <c r="JE2495">
        <f t="shared" si="420"/>
        <v>0</v>
      </c>
      <c r="JF2495" t="str">
        <f t="shared" ca="1" si="421"/>
        <v/>
      </c>
      <c r="JG2495" t="str">
        <f t="shared" ca="1" si="422"/>
        <v/>
      </c>
      <c r="JH2495" t="str">
        <f t="shared" ca="1" si="423"/>
        <v/>
      </c>
      <c r="JI2495" t="str">
        <f t="shared" ca="1" si="424"/>
        <v/>
      </c>
    </row>
    <row r="2496" spans="264:269" x14ac:dyDescent="0.2">
      <c r="JD2496">
        <f t="shared" si="419"/>
        <v>0</v>
      </c>
      <c r="JE2496">
        <f t="shared" si="420"/>
        <v>0</v>
      </c>
      <c r="JF2496" t="str">
        <f t="shared" ca="1" si="421"/>
        <v/>
      </c>
      <c r="JG2496" t="str">
        <f t="shared" ca="1" si="422"/>
        <v/>
      </c>
      <c r="JH2496" t="str">
        <f t="shared" ca="1" si="423"/>
        <v/>
      </c>
      <c r="JI2496" t="str">
        <f t="shared" ca="1" si="424"/>
        <v/>
      </c>
    </row>
    <row r="2497" spans="264:269" x14ac:dyDescent="0.2">
      <c r="JD2497">
        <f t="shared" si="419"/>
        <v>0</v>
      </c>
      <c r="JE2497">
        <f t="shared" si="420"/>
        <v>0</v>
      </c>
      <c r="JF2497" t="str">
        <f t="shared" ca="1" si="421"/>
        <v/>
      </c>
      <c r="JG2497" t="str">
        <f t="shared" ca="1" si="422"/>
        <v/>
      </c>
      <c r="JH2497" t="str">
        <f t="shared" ca="1" si="423"/>
        <v/>
      </c>
      <c r="JI2497" t="str">
        <f t="shared" ca="1" si="424"/>
        <v/>
      </c>
    </row>
    <row r="2498" spans="264:269" x14ac:dyDescent="0.2">
      <c r="JD2498">
        <f t="shared" si="419"/>
        <v>0</v>
      </c>
      <c r="JE2498">
        <f t="shared" si="420"/>
        <v>0</v>
      </c>
      <c r="JF2498" t="str">
        <f t="shared" ca="1" si="421"/>
        <v/>
      </c>
      <c r="JG2498" t="str">
        <f t="shared" ca="1" si="422"/>
        <v/>
      </c>
      <c r="JH2498" t="str">
        <f t="shared" ca="1" si="423"/>
        <v/>
      </c>
      <c r="JI2498" t="str">
        <f t="shared" ca="1" si="424"/>
        <v/>
      </c>
    </row>
    <row r="2499" spans="264:269" x14ac:dyDescent="0.2">
      <c r="JD2499">
        <f t="shared" si="419"/>
        <v>0</v>
      </c>
      <c r="JE2499">
        <f t="shared" si="420"/>
        <v>0</v>
      </c>
      <c r="JF2499" t="str">
        <f t="shared" ca="1" si="421"/>
        <v/>
      </c>
      <c r="JG2499" t="str">
        <f t="shared" ca="1" si="422"/>
        <v/>
      </c>
      <c r="JH2499" t="str">
        <f t="shared" ca="1" si="423"/>
        <v/>
      </c>
      <c r="JI2499" t="str">
        <f t="shared" ca="1" si="424"/>
        <v/>
      </c>
    </row>
    <row r="2500" spans="264:269" x14ac:dyDescent="0.2">
      <c r="JD2500">
        <f t="shared" si="419"/>
        <v>0</v>
      </c>
      <c r="JE2500">
        <f t="shared" si="420"/>
        <v>0</v>
      </c>
      <c r="JF2500" t="str">
        <f t="shared" ca="1" si="421"/>
        <v/>
      </c>
      <c r="JG2500" t="str">
        <f t="shared" ca="1" si="422"/>
        <v/>
      </c>
      <c r="JH2500" t="str">
        <f t="shared" ca="1" si="423"/>
        <v/>
      </c>
      <c r="JI2500" t="str">
        <f t="shared" ca="1" si="424"/>
        <v/>
      </c>
    </row>
    <row r="2501" spans="264:269" x14ac:dyDescent="0.2">
      <c r="JD2501">
        <f t="shared" si="419"/>
        <v>0</v>
      </c>
      <c r="JE2501">
        <f t="shared" si="420"/>
        <v>0</v>
      </c>
      <c r="JF2501" t="str">
        <f t="shared" ca="1" si="421"/>
        <v/>
      </c>
      <c r="JG2501" t="str">
        <f t="shared" ca="1" si="422"/>
        <v/>
      </c>
      <c r="JH2501" t="str">
        <f t="shared" ca="1" si="423"/>
        <v/>
      </c>
      <c r="JI2501" t="str">
        <f t="shared" ca="1" si="424"/>
        <v/>
      </c>
    </row>
    <row r="2502" spans="264:269" x14ac:dyDescent="0.2">
      <c r="JD2502">
        <f t="shared" si="419"/>
        <v>0</v>
      </c>
      <c r="JE2502">
        <f t="shared" si="420"/>
        <v>0</v>
      </c>
      <c r="JF2502" t="str">
        <f t="shared" ca="1" si="421"/>
        <v/>
      </c>
      <c r="JG2502" t="str">
        <f t="shared" ca="1" si="422"/>
        <v/>
      </c>
      <c r="JH2502" t="str">
        <f t="shared" ca="1" si="423"/>
        <v/>
      </c>
      <c r="JI2502" t="str">
        <f t="shared" ca="1" si="424"/>
        <v/>
      </c>
    </row>
    <row r="2503" spans="264:269" x14ac:dyDescent="0.2">
      <c r="JD2503">
        <f t="shared" si="419"/>
        <v>0</v>
      </c>
      <c r="JE2503">
        <f t="shared" si="420"/>
        <v>0</v>
      </c>
      <c r="JF2503" t="str">
        <f t="shared" ca="1" si="421"/>
        <v/>
      </c>
      <c r="JG2503" t="str">
        <f t="shared" ca="1" si="422"/>
        <v/>
      </c>
      <c r="JH2503" t="str">
        <f t="shared" ca="1" si="423"/>
        <v/>
      </c>
      <c r="JI2503" t="str">
        <f t="shared" ca="1" si="424"/>
        <v/>
      </c>
    </row>
    <row r="2504" spans="264:269" x14ac:dyDescent="0.2">
      <c r="JD2504">
        <f t="shared" si="419"/>
        <v>0</v>
      </c>
      <c r="JE2504">
        <f t="shared" si="420"/>
        <v>0</v>
      </c>
      <c r="JF2504" t="str">
        <f t="shared" ca="1" si="421"/>
        <v/>
      </c>
      <c r="JG2504" t="str">
        <f t="shared" ca="1" si="422"/>
        <v/>
      </c>
      <c r="JH2504" t="str">
        <f t="shared" ca="1" si="423"/>
        <v/>
      </c>
      <c r="JI2504" t="str">
        <f t="shared" ca="1" si="424"/>
        <v/>
      </c>
    </row>
    <row r="2505" spans="264:269" x14ac:dyDescent="0.2">
      <c r="JD2505">
        <f t="shared" si="419"/>
        <v>0</v>
      </c>
      <c r="JE2505">
        <f t="shared" si="420"/>
        <v>0</v>
      </c>
      <c r="JF2505" t="str">
        <f t="shared" ca="1" si="421"/>
        <v/>
      </c>
      <c r="JG2505" t="str">
        <f t="shared" ca="1" si="422"/>
        <v/>
      </c>
      <c r="JH2505" t="str">
        <f t="shared" ca="1" si="423"/>
        <v/>
      </c>
      <c r="JI2505" t="str">
        <f t="shared" ca="1" si="424"/>
        <v/>
      </c>
    </row>
    <row r="2506" spans="264:269" x14ac:dyDescent="0.2">
      <c r="JD2506">
        <f t="shared" si="419"/>
        <v>0</v>
      </c>
      <c r="JE2506">
        <f t="shared" si="420"/>
        <v>0</v>
      </c>
      <c r="JF2506" t="str">
        <f t="shared" ca="1" si="421"/>
        <v/>
      </c>
      <c r="JG2506" t="str">
        <f t="shared" ca="1" si="422"/>
        <v/>
      </c>
      <c r="JH2506" t="str">
        <f t="shared" ca="1" si="423"/>
        <v/>
      </c>
      <c r="JI2506" t="str">
        <f t="shared" ca="1" si="424"/>
        <v/>
      </c>
    </row>
    <row r="2507" spans="264:269" x14ac:dyDescent="0.2">
      <c r="JD2507">
        <f t="shared" si="419"/>
        <v>0</v>
      </c>
      <c r="JE2507">
        <f t="shared" si="420"/>
        <v>0</v>
      </c>
      <c r="JF2507" t="str">
        <f t="shared" ca="1" si="421"/>
        <v/>
      </c>
      <c r="JG2507" t="str">
        <f t="shared" ca="1" si="422"/>
        <v/>
      </c>
      <c r="JH2507" t="str">
        <f t="shared" ca="1" si="423"/>
        <v/>
      </c>
      <c r="JI2507" t="str">
        <f t="shared" ca="1" si="424"/>
        <v/>
      </c>
    </row>
    <row r="2508" spans="264:269" x14ac:dyDescent="0.2">
      <c r="JD2508">
        <f t="shared" si="419"/>
        <v>0</v>
      </c>
      <c r="JE2508">
        <f t="shared" si="420"/>
        <v>0</v>
      </c>
      <c r="JF2508" t="str">
        <f t="shared" ca="1" si="421"/>
        <v/>
      </c>
      <c r="JG2508" t="str">
        <f t="shared" ca="1" si="422"/>
        <v/>
      </c>
      <c r="JH2508" t="str">
        <f t="shared" ca="1" si="423"/>
        <v/>
      </c>
      <c r="JI2508" t="str">
        <f t="shared" ca="1" si="424"/>
        <v/>
      </c>
    </row>
    <row r="2509" spans="264:269" x14ac:dyDescent="0.2">
      <c r="JD2509">
        <f t="shared" si="419"/>
        <v>0</v>
      </c>
      <c r="JE2509">
        <f t="shared" si="420"/>
        <v>0</v>
      </c>
      <c r="JF2509" t="str">
        <f t="shared" ca="1" si="421"/>
        <v/>
      </c>
      <c r="JG2509" t="str">
        <f t="shared" ca="1" si="422"/>
        <v/>
      </c>
      <c r="JH2509" t="str">
        <f t="shared" ca="1" si="423"/>
        <v/>
      </c>
      <c r="JI2509" t="str">
        <f t="shared" ca="1" si="424"/>
        <v/>
      </c>
    </row>
    <row r="2510" spans="264:269" x14ac:dyDescent="0.2">
      <c r="JD2510">
        <f t="shared" si="419"/>
        <v>0</v>
      </c>
      <c r="JE2510">
        <f t="shared" si="420"/>
        <v>0</v>
      </c>
      <c r="JF2510" t="str">
        <f t="shared" ca="1" si="421"/>
        <v/>
      </c>
      <c r="JG2510" t="str">
        <f t="shared" ca="1" si="422"/>
        <v/>
      </c>
      <c r="JH2510" t="str">
        <f t="shared" ca="1" si="423"/>
        <v/>
      </c>
      <c r="JI2510" t="str">
        <f t="shared" ca="1" si="424"/>
        <v/>
      </c>
    </row>
    <row r="2511" spans="264:269" x14ac:dyDescent="0.2">
      <c r="JD2511">
        <f t="shared" si="419"/>
        <v>0</v>
      </c>
      <c r="JE2511">
        <f t="shared" si="420"/>
        <v>0</v>
      </c>
      <c r="JF2511" t="str">
        <f t="shared" ca="1" si="421"/>
        <v/>
      </c>
      <c r="JG2511" t="str">
        <f t="shared" ca="1" si="422"/>
        <v/>
      </c>
      <c r="JH2511" t="str">
        <f t="shared" ca="1" si="423"/>
        <v/>
      </c>
      <c r="JI2511" t="str">
        <f t="shared" ca="1" si="424"/>
        <v/>
      </c>
    </row>
    <row r="2512" spans="264:269" x14ac:dyDescent="0.2">
      <c r="JD2512">
        <f t="shared" si="419"/>
        <v>0</v>
      </c>
      <c r="JE2512">
        <f t="shared" si="420"/>
        <v>0</v>
      </c>
      <c r="JF2512" t="str">
        <f t="shared" ca="1" si="421"/>
        <v/>
      </c>
      <c r="JG2512" t="str">
        <f t="shared" ca="1" si="422"/>
        <v/>
      </c>
      <c r="JH2512" t="str">
        <f t="shared" ca="1" si="423"/>
        <v/>
      </c>
      <c r="JI2512" t="str">
        <f t="shared" ca="1" si="424"/>
        <v/>
      </c>
    </row>
    <row r="2513" spans="264:269" x14ac:dyDescent="0.2">
      <c r="JD2513">
        <f t="shared" si="419"/>
        <v>0</v>
      </c>
      <c r="JE2513">
        <f t="shared" si="420"/>
        <v>0</v>
      </c>
      <c r="JF2513" t="str">
        <f t="shared" ca="1" si="421"/>
        <v/>
      </c>
      <c r="JG2513" t="str">
        <f t="shared" ca="1" si="422"/>
        <v/>
      </c>
      <c r="JH2513" t="str">
        <f t="shared" ca="1" si="423"/>
        <v/>
      </c>
      <c r="JI2513" t="str">
        <f t="shared" ca="1" si="424"/>
        <v/>
      </c>
    </row>
    <row r="2514" spans="264:269" x14ac:dyDescent="0.2">
      <c r="JD2514">
        <f t="shared" si="419"/>
        <v>0</v>
      </c>
      <c r="JE2514">
        <f t="shared" si="420"/>
        <v>0</v>
      </c>
      <c r="JF2514" t="str">
        <f t="shared" ca="1" si="421"/>
        <v/>
      </c>
      <c r="JG2514" t="str">
        <f t="shared" ca="1" si="422"/>
        <v/>
      </c>
      <c r="JH2514" t="str">
        <f t="shared" ca="1" si="423"/>
        <v/>
      </c>
      <c r="JI2514" t="str">
        <f t="shared" ca="1" si="424"/>
        <v/>
      </c>
    </row>
    <row r="2515" spans="264:269" x14ac:dyDescent="0.2">
      <c r="JD2515">
        <f t="shared" si="419"/>
        <v>0</v>
      </c>
      <c r="JE2515">
        <f t="shared" si="420"/>
        <v>0</v>
      </c>
      <c r="JF2515" t="str">
        <f t="shared" ca="1" si="421"/>
        <v/>
      </c>
      <c r="JG2515" t="str">
        <f t="shared" ca="1" si="422"/>
        <v/>
      </c>
      <c r="JH2515" t="str">
        <f t="shared" ca="1" si="423"/>
        <v/>
      </c>
      <c r="JI2515" t="str">
        <f t="shared" ca="1" si="424"/>
        <v/>
      </c>
    </row>
    <row r="2516" spans="264:269" x14ac:dyDescent="0.2">
      <c r="JD2516">
        <f t="shared" si="419"/>
        <v>0</v>
      </c>
      <c r="JE2516">
        <f t="shared" si="420"/>
        <v>0</v>
      </c>
      <c r="JF2516" t="str">
        <f t="shared" ca="1" si="421"/>
        <v/>
      </c>
      <c r="JG2516" t="str">
        <f t="shared" ca="1" si="422"/>
        <v/>
      </c>
      <c r="JH2516" t="str">
        <f t="shared" ca="1" si="423"/>
        <v/>
      </c>
      <c r="JI2516" t="str">
        <f t="shared" ca="1" si="424"/>
        <v/>
      </c>
    </row>
    <row r="2517" spans="264:269" x14ac:dyDescent="0.2">
      <c r="JD2517">
        <f t="shared" si="419"/>
        <v>0</v>
      </c>
      <c r="JE2517">
        <f t="shared" si="420"/>
        <v>0</v>
      </c>
      <c r="JF2517" t="str">
        <f t="shared" ca="1" si="421"/>
        <v/>
      </c>
      <c r="JG2517" t="str">
        <f t="shared" ca="1" si="422"/>
        <v/>
      </c>
      <c r="JH2517" t="str">
        <f t="shared" ca="1" si="423"/>
        <v/>
      </c>
      <c r="JI2517" t="str">
        <f t="shared" ca="1" si="424"/>
        <v/>
      </c>
    </row>
    <row r="2518" spans="264:269" x14ac:dyDescent="0.2">
      <c r="JD2518">
        <f t="shared" si="419"/>
        <v>0</v>
      </c>
      <c r="JE2518">
        <f t="shared" si="420"/>
        <v>0</v>
      </c>
      <c r="JF2518" t="str">
        <f t="shared" ca="1" si="421"/>
        <v/>
      </c>
      <c r="JG2518" t="str">
        <f t="shared" ca="1" si="422"/>
        <v/>
      </c>
      <c r="JH2518" t="str">
        <f t="shared" ca="1" si="423"/>
        <v/>
      </c>
      <c r="JI2518" t="str">
        <f t="shared" ca="1" si="424"/>
        <v/>
      </c>
    </row>
    <row r="2519" spans="264:269" x14ac:dyDescent="0.2">
      <c r="JD2519">
        <f t="shared" si="419"/>
        <v>0</v>
      </c>
      <c r="JE2519">
        <f t="shared" si="420"/>
        <v>0</v>
      </c>
      <c r="JF2519" t="str">
        <f t="shared" ca="1" si="421"/>
        <v/>
      </c>
      <c r="JG2519" t="str">
        <f t="shared" ca="1" si="422"/>
        <v/>
      </c>
      <c r="JH2519" t="str">
        <f t="shared" ca="1" si="423"/>
        <v/>
      </c>
      <c r="JI2519" t="str">
        <f t="shared" ca="1" si="424"/>
        <v/>
      </c>
    </row>
    <row r="2520" spans="264:269" x14ac:dyDescent="0.2">
      <c r="JD2520">
        <f t="shared" si="419"/>
        <v>0</v>
      </c>
      <c r="JE2520">
        <f t="shared" si="420"/>
        <v>0</v>
      </c>
      <c r="JF2520" t="str">
        <f t="shared" ca="1" si="421"/>
        <v/>
      </c>
      <c r="JG2520" t="str">
        <f t="shared" ca="1" si="422"/>
        <v/>
      </c>
      <c r="JH2520" t="str">
        <f t="shared" ca="1" si="423"/>
        <v/>
      </c>
      <c r="JI2520" t="str">
        <f t="shared" ca="1" si="424"/>
        <v/>
      </c>
    </row>
    <row r="2521" spans="264:269" x14ac:dyDescent="0.2">
      <c r="JD2521">
        <f t="shared" si="419"/>
        <v>0</v>
      </c>
      <c r="JE2521">
        <f t="shared" si="420"/>
        <v>0</v>
      </c>
      <c r="JF2521" t="str">
        <f t="shared" ca="1" si="421"/>
        <v/>
      </c>
      <c r="JG2521" t="str">
        <f t="shared" ca="1" si="422"/>
        <v/>
      </c>
      <c r="JH2521" t="str">
        <f t="shared" ca="1" si="423"/>
        <v/>
      </c>
      <c r="JI2521" t="str">
        <f t="shared" ca="1" si="424"/>
        <v/>
      </c>
    </row>
    <row r="2522" spans="264:269" x14ac:dyDescent="0.2">
      <c r="JD2522">
        <f t="shared" si="419"/>
        <v>0</v>
      </c>
      <c r="JE2522">
        <f t="shared" si="420"/>
        <v>0</v>
      </c>
      <c r="JF2522" t="str">
        <f t="shared" ca="1" si="421"/>
        <v/>
      </c>
      <c r="JG2522" t="str">
        <f t="shared" ca="1" si="422"/>
        <v/>
      </c>
      <c r="JH2522" t="str">
        <f t="shared" ca="1" si="423"/>
        <v/>
      </c>
      <c r="JI2522" t="str">
        <f t="shared" ca="1" si="424"/>
        <v/>
      </c>
    </row>
    <row r="2523" spans="264:269" x14ac:dyDescent="0.2">
      <c r="JD2523">
        <f t="shared" si="419"/>
        <v>0</v>
      </c>
      <c r="JE2523">
        <f t="shared" si="420"/>
        <v>0</v>
      </c>
      <c r="JF2523" t="str">
        <f t="shared" ca="1" si="421"/>
        <v/>
      </c>
      <c r="JG2523" t="str">
        <f t="shared" ca="1" si="422"/>
        <v/>
      </c>
      <c r="JH2523" t="str">
        <f t="shared" ca="1" si="423"/>
        <v/>
      </c>
      <c r="JI2523" t="str">
        <f t="shared" ca="1" si="424"/>
        <v/>
      </c>
    </row>
  </sheetData>
  <phoneticPr fontId="9" type="noConversion"/>
  <conditionalFormatting sqref="BI27 H447:BH449 H27:BH28">
    <cfRule type="expression" dxfId="19" priority="9" stopIfTrue="1">
      <formula>AND($D27&lt;&gt;MAXR, $D27&lt;&gt;0, H$19&lt;&gt;0)</formula>
    </cfRule>
  </conditionalFormatting>
  <conditionalFormatting sqref="V3:V11 V13">
    <cfRule type="expression" dxfId="18" priority="10" stopIfTrue="1">
      <formula>U3=FALSE</formula>
    </cfRule>
  </conditionalFormatting>
  <conditionalFormatting sqref="H23:BH23">
    <cfRule type="expression" dxfId="17" priority="11" stopIfTrue="1">
      <formula>H23&lt;&gt;""</formula>
    </cfRule>
  </conditionalFormatting>
  <conditionalFormatting sqref="E447:E449 E27:E28">
    <cfRule type="cellIs" dxfId="16" priority="12" stopIfTrue="1" operator="notEqual">
      <formula>0</formula>
    </cfRule>
  </conditionalFormatting>
  <conditionalFormatting sqref="F21">
    <cfRule type="expression" dxfId="15" priority="13" stopIfTrue="1">
      <formula>F21&gt;0</formula>
    </cfRule>
  </conditionalFormatting>
  <conditionalFormatting sqref="C16 U3:U7">
    <cfRule type="cellIs" dxfId="14" priority="14" stopIfTrue="1" operator="notEqual">
      <formula>TRUE</formula>
    </cfRule>
  </conditionalFormatting>
  <conditionalFormatting sqref="H21:BH21">
    <cfRule type="expression" dxfId="13" priority="15" stopIfTrue="1">
      <formula>H21&lt;&gt;""</formula>
    </cfRule>
  </conditionalFormatting>
  <conditionalFormatting sqref="H17:BH17">
    <cfRule type="cellIs" dxfId="12" priority="16" stopIfTrue="1" operator="greaterThan">
      <formula>0</formula>
    </cfRule>
  </conditionalFormatting>
  <conditionalFormatting sqref="F447:F449 F27:F28">
    <cfRule type="cellIs" dxfId="11" priority="17" stopIfTrue="1" operator="notEqual">
      <formula>""</formula>
    </cfRule>
  </conditionalFormatting>
  <conditionalFormatting sqref="BN27:DM28">
    <cfRule type="cellIs" dxfId="10" priority="18" stopIfTrue="1" operator="equal">
      <formula>1</formula>
    </cfRule>
    <cfRule type="cellIs" dxfId="9" priority="19" stopIfTrue="1" operator="notEqual">
      <formula>""</formula>
    </cfRule>
  </conditionalFormatting>
  <conditionalFormatting sqref="BJ27:BJ28">
    <cfRule type="cellIs" dxfId="8" priority="31" stopIfTrue="1" operator="equal">
      <formula>1</formula>
    </cfRule>
  </conditionalFormatting>
  <conditionalFormatting sqref="JD447:JI2523 JD24:JI28">
    <cfRule type="expression" dxfId="7" priority="8" stopIfTrue="1">
      <formula>$JD24=0</formula>
    </cfRule>
  </conditionalFormatting>
  <conditionalFormatting sqref="H29:BH85">
    <cfRule type="expression" dxfId="6" priority="2" stopIfTrue="1">
      <formula>AND($D29&lt;&gt;MAXR, $D29&lt;&gt;0, H$19&lt;&gt;0)</formula>
    </cfRule>
  </conditionalFormatting>
  <conditionalFormatting sqref="E29:E85">
    <cfRule type="cellIs" dxfId="5" priority="3" stopIfTrue="1" operator="notEqual">
      <formula>0</formula>
    </cfRule>
  </conditionalFormatting>
  <conditionalFormatting sqref="F29:F85">
    <cfRule type="cellIs" dxfId="4" priority="4" stopIfTrue="1" operator="notEqual">
      <formula>""</formula>
    </cfRule>
  </conditionalFormatting>
  <conditionalFormatting sqref="BN29:DM85">
    <cfRule type="cellIs" dxfId="3" priority="5" stopIfTrue="1" operator="equal">
      <formula>1</formula>
    </cfRule>
    <cfRule type="cellIs" dxfId="2" priority="6" stopIfTrue="1" operator="notEqual">
      <formula>""</formula>
    </cfRule>
  </conditionalFormatting>
  <conditionalFormatting sqref="BJ29:BJ85">
    <cfRule type="cellIs" dxfId="1" priority="7" stopIfTrue="1" operator="equal">
      <formula>1</formula>
    </cfRule>
  </conditionalFormatting>
  <conditionalFormatting sqref="JD29:JI85">
    <cfRule type="expression" dxfId="0" priority="1" stopIfTrue="1">
      <formula>$JD29=0</formula>
    </cfRule>
  </conditionalFormatting>
  <dataValidations disablePrompts="1" count="1">
    <dataValidation type="list" allowBlank="1" showInputMessage="1" showErrorMessage="1" sqref="Z11">
      <formula1>"NO,YES"</formula1>
    </dataValidation>
  </dataValidations>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61" r:id="rId4" name="Spinner 13">
              <controlPr defaultSize="0" autoPict="0">
                <anchor moveWithCells="1" sizeWithCells="1">
                  <from>
                    <xdr:col>7</xdr:col>
                    <xdr:colOff>0</xdr:colOff>
                    <xdr:row>58</xdr:row>
                    <xdr:rowOff>0</xdr:rowOff>
                  </from>
                  <to>
                    <xdr:col>7</xdr:col>
                    <xdr:colOff>0</xdr:colOff>
                    <xdr:row>60</xdr:row>
                    <xdr:rowOff>9525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enableFormatConditionsCalculation="0">
    <tabColor theme="7" tint="0.39997558519241921"/>
  </sheetPr>
  <dimension ref="A1:CK86"/>
  <sheetViews>
    <sheetView showGridLines="0" zoomScale="80" workbookViewId="0">
      <pane xSplit="7" ySplit="15" topLeftCell="H16" activePane="bottomRight" state="frozen"/>
      <selection activeCell="H1" sqref="H1"/>
      <selection pane="topRight" activeCell="H1" sqref="H1"/>
      <selection pane="bottomLeft" activeCell="H1" sqref="H1"/>
      <selection pane="bottomRight" activeCell="H16" sqref="H16"/>
    </sheetView>
  </sheetViews>
  <sheetFormatPr defaultRowHeight="12.75" outlineLevelCol="1" x14ac:dyDescent="0.2"/>
  <cols>
    <col min="1" max="1" width="14" style="3" customWidth="1"/>
    <col min="2" max="2" width="9.140625" style="3"/>
    <col min="3" max="5" width="9.140625" style="3" hidden="1" customWidth="1"/>
    <col min="6" max="6" width="23.85546875" style="3" bestFit="1" customWidth="1"/>
    <col min="7" max="7" width="10.5703125" style="3" bestFit="1" customWidth="1"/>
    <col min="8" max="8" width="25.7109375" style="3" customWidth="1"/>
    <col min="9" max="9" width="17.42578125" style="3" hidden="1" customWidth="1" outlineLevel="1"/>
    <col min="10" max="10" width="14.28515625" style="3" hidden="1" customWidth="1" outlineLevel="1"/>
    <col min="11" max="11" width="11.42578125" style="3" hidden="1" customWidth="1" outlineLevel="1"/>
    <col min="12" max="12" width="16" style="3" hidden="1" customWidth="1" outlineLevel="1"/>
    <col min="13" max="13" width="2.42578125" style="3" customWidth="1" collapsed="1"/>
    <col min="14" max="63" width="48.28515625" style="3" customWidth="1"/>
    <col min="64" max="121" width="18.7109375" style="3" customWidth="1"/>
    <col min="122" max="16384" width="9.140625" style="3"/>
  </cols>
  <sheetData>
    <row r="1" spans="1:89" customFormat="1" ht="13.5" hidden="1" customHeight="1" x14ac:dyDescent="0.2">
      <c r="A1" s="110"/>
      <c r="B1" s="110"/>
      <c r="C1" s="110"/>
      <c r="D1" s="110"/>
      <c r="E1" s="110"/>
      <c r="F1" s="110"/>
      <c r="G1" s="110"/>
      <c r="H1" s="110"/>
      <c r="I1" s="110"/>
      <c r="J1" s="110"/>
      <c r="K1" s="110"/>
      <c r="L1" s="110"/>
      <c r="M1" s="110"/>
      <c r="N1" s="110"/>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c r="BN1" s="110"/>
      <c r="BO1" s="110"/>
      <c r="BP1" s="110"/>
      <c r="BQ1" s="110"/>
      <c r="BR1" s="110"/>
      <c r="BS1" s="110"/>
      <c r="BT1" s="110"/>
      <c r="BU1" s="110"/>
      <c r="BV1" s="110"/>
    </row>
    <row r="2" spans="1:89" customFormat="1" ht="13.5" customHeight="1" x14ac:dyDescent="0.2">
      <c r="A2" s="110"/>
      <c r="B2" s="110"/>
      <c r="C2" s="110"/>
      <c r="D2" s="110"/>
      <c r="E2" s="110"/>
      <c r="F2" s="110"/>
      <c r="G2" s="110"/>
      <c r="H2" s="110"/>
      <c r="I2" s="110"/>
      <c r="J2" s="110"/>
      <c r="K2" s="110"/>
      <c r="L2" s="110"/>
      <c r="M2" s="110"/>
      <c r="N2" s="110"/>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c r="BN2" s="110"/>
      <c r="BO2" s="110"/>
      <c r="BP2" s="110"/>
      <c r="BQ2" s="110"/>
      <c r="BR2" s="110"/>
      <c r="BS2" s="110"/>
      <c r="BT2" s="110"/>
      <c r="BU2" s="110"/>
      <c r="BV2" s="110"/>
    </row>
    <row r="3" spans="1:89" customFormat="1" ht="13.5" customHeight="1" x14ac:dyDescent="0.2">
      <c r="A3" s="110"/>
      <c r="B3" s="110"/>
      <c r="C3" s="110"/>
      <c r="D3" s="110"/>
      <c r="E3" s="120"/>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c r="BN3" s="110"/>
      <c r="BO3" s="110"/>
      <c r="BP3" s="110"/>
      <c r="BQ3" s="110"/>
      <c r="BR3" s="110"/>
      <c r="BS3" s="110"/>
      <c r="BT3" s="110"/>
      <c r="BU3" s="110"/>
      <c r="BV3" s="110"/>
      <c r="CH3" s="3" t="s">
        <v>236</v>
      </c>
      <c r="CI3" s="3"/>
      <c r="CJ3" s="3"/>
      <c r="CK3" s="3"/>
    </row>
    <row r="4" spans="1:89" customFormat="1" ht="13.5" customHeight="1" x14ac:dyDescent="0.2">
      <c r="A4" s="110"/>
      <c r="B4" s="110"/>
      <c r="C4" s="110"/>
      <c r="D4" s="110"/>
      <c r="E4" s="110"/>
      <c r="F4" s="110"/>
      <c r="G4" s="110"/>
      <c r="H4" s="110"/>
      <c r="I4" s="110"/>
      <c r="J4" s="110"/>
      <c r="K4" s="110"/>
      <c r="L4" s="110"/>
      <c r="M4" s="110"/>
      <c r="N4" s="110"/>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c r="BN4" s="110"/>
      <c r="BO4" s="110"/>
      <c r="BP4" s="110"/>
      <c r="BQ4" s="110"/>
      <c r="BR4" s="110"/>
      <c r="BS4" s="110"/>
      <c r="BT4" s="110"/>
      <c r="BU4" s="110"/>
      <c r="BV4" s="110"/>
      <c r="CH4" s="126"/>
      <c r="CI4" s="126" t="s">
        <v>235</v>
      </c>
      <c r="CJ4" s="126" t="str">
        <f>"Percentage Metrics Plot for"</f>
        <v>Percentage Metrics Plot for</v>
      </c>
      <c r="CK4" s="126"/>
    </row>
    <row r="5" spans="1:89" customFormat="1" ht="13.5" customHeight="1" x14ac:dyDescent="0.2">
      <c r="A5" s="110"/>
      <c r="B5" s="124"/>
      <c r="C5" s="124"/>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c r="BN5" s="110"/>
      <c r="BO5" s="110"/>
      <c r="BP5" s="110"/>
      <c r="BQ5" s="110"/>
      <c r="BR5" s="110"/>
      <c r="BS5" s="110"/>
      <c r="BT5" s="110"/>
      <c r="BU5" s="110"/>
      <c r="BV5" s="110"/>
      <c r="CH5" s="126"/>
      <c r="CI5" s="126"/>
      <c r="CJ5" s="126"/>
      <c r="CK5" s="126"/>
    </row>
    <row r="6" spans="1:89" customFormat="1" ht="13.5" customHeight="1" x14ac:dyDescent="0.2">
      <c r="A6" s="125" t="s">
        <v>225</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c r="BN6" s="110"/>
      <c r="BO6" s="110"/>
      <c r="BP6" s="110"/>
      <c r="BQ6" s="110"/>
      <c r="BR6" s="110"/>
      <c r="BS6" s="110"/>
      <c r="BT6" s="110"/>
      <c r="BU6" s="110"/>
      <c r="BV6" s="110"/>
      <c r="CH6" s="126"/>
      <c r="CI6" s="126"/>
      <c r="CJ6" s="126"/>
      <c r="CK6" s="126"/>
    </row>
    <row r="7" spans="1:89" customFormat="1" ht="13.5" customHeight="1" x14ac:dyDescent="0.2">
      <c r="A7" s="152" t="str">
        <f ca="1">HYPERLINK(Current_Period_Link,"Current Period")</f>
        <v>Current Period</v>
      </c>
      <c r="B7" s="124"/>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c r="BN7" s="110"/>
      <c r="BO7" s="110"/>
      <c r="BP7" s="110"/>
      <c r="BQ7" s="110"/>
      <c r="BR7" s="110"/>
      <c r="BS7" s="110"/>
      <c r="BT7" s="110"/>
      <c r="BU7" s="110"/>
      <c r="BV7" s="110"/>
      <c r="CH7" s="126"/>
      <c r="CI7" s="126"/>
      <c r="CJ7" s="126"/>
      <c r="CK7" s="126"/>
    </row>
    <row r="8" spans="1:89" customFormat="1" ht="13.5" customHeight="1" x14ac:dyDescent="0.2">
      <c r="A8" s="152" t="s">
        <v>216</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c r="BN8" s="110"/>
      <c r="BO8" s="110"/>
      <c r="BP8" s="110"/>
      <c r="BQ8" s="110"/>
      <c r="BR8" s="110"/>
      <c r="BS8" s="110"/>
      <c r="BT8" s="110"/>
      <c r="BU8" s="110"/>
      <c r="BV8" s="110"/>
      <c r="CH8" s="126"/>
      <c r="CI8" s="126"/>
      <c r="CJ8" s="126"/>
      <c r="CK8" s="126"/>
    </row>
    <row r="9" spans="1:89" customFormat="1" ht="13.5" customHeight="1" x14ac:dyDescent="0.2">
      <c r="A9" s="152" t="s">
        <v>222</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c r="BN9" s="110"/>
      <c r="BO9" s="110"/>
      <c r="BP9" s="110"/>
      <c r="BQ9" s="110"/>
      <c r="BR9" s="110"/>
      <c r="BS9" s="110"/>
      <c r="BT9" s="110"/>
      <c r="BU9" s="110"/>
      <c r="BV9" s="110"/>
      <c r="CH9" s="126"/>
      <c r="CI9" s="126"/>
      <c r="CJ9" s="126"/>
      <c r="CK9" s="126"/>
    </row>
    <row r="10" spans="1:89" customFormat="1" ht="13.5" customHeight="1" x14ac:dyDescent="0.2">
      <c r="A10" s="152" t="s">
        <v>238</v>
      </c>
      <c r="B10" s="126"/>
      <c r="C10" s="126"/>
      <c r="D10" s="126"/>
      <c r="E10" s="126"/>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c r="AG10" s="110"/>
      <c r="AH10" s="110"/>
      <c r="AI10" s="110"/>
      <c r="AJ10" s="110"/>
      <c r="AK10" s="110"/>
      <c r="AL10" s="110"/>
      <c r="AM10" s="110"/>
      <c r="AN10" s="110"/>
      <c r="AO10" s="110"/>
      <c r="AP10" s="110"/>
      <c r="AQ10" s="110"/>
      <c r="AR10" s="110"/>
      <c r="AS10" s="110"/>
      <c r="AT10" s="110"/>
      <c r="AU10" s="110"/>
      <c r="AV10" s="110"/>
      <c r="AW10" s="110"/>
      <c r="AX10" s="110"/>
      <c r="AY10" s="110"/>
      <c r="AZ10" s="110"/>
      <c r="BA10" s="110"/>
      <c r="BB10" s="110"/>
      <c r="BC10" s="110"/>
      <c r="BD10" s="110"/>
      <c r="BE10" s="110"/>
      <c r="BF10" s="110"/>
      <c r="BG10" s="110"/>
      <c r="BH10" s="110"/>
      <c r="BI10" s="110"/>
      <c r="BJ10" s="110"/>
      <c r="BK10" s="110"/>
      <c r="BL10" s="110"/>
      <c r="BM10" s="110"/>
      <c r="BN10" s="110"/>
      <c r="BO10" s="110"/>
      <c r="BP10" s="110"/>
      <c r="BQ10" s="110"/>
      <c r="BR10" s="110"/>
      <c r="BS10" s="110"/>
      <c r="BT10" s="110"/>
      <c r="BU10" s="110"/>
      <c r="BV10" s="110"/>
      <c r="CH10" s="126"/>
      <c r="CI10" s="126"/>
      <c r="CJ10" s="126"/>
      <c r="CK10" s="126"/>
    </row>
    <row r="11" spans="1:89" customFormat="1" x14ac:dyDescent="0.2">
      <c r="A11" s="126"/>
      <c r="B11" s="126"/>
      <c r="C11" s="126"/>
      <c r="D11" s="126"/>
      <c r="E11" s="126"/>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c r="AG11" s="110"/>
      <c r="AH11" s="110"/>
      <c r="AI11" s="110"/>
      <c r="AJ11" s="110"/>
      <c r="AK11" s="110"/>
      <c r="AL11" s="110"/>
      <c r="AM11" s="110"/>
      <c r="AN11" s="110"/>
      <c r="AO11" s="110"/>
      <c r="AP11" s="110"/>
      <c r="AQ11" s="110"/>
      <c r="AR11" s="110"/>
      <c r="AS11" s="110"/>
      <c r="AT11" s="110"/>
      <c r="AU11" s="110"/>
      <c r="AV11" s="110"/>
      <c r="AW11" s="110"/>
      <c r="AX11" s="110"/>
      <c r="AY11" s="110"/>
      <c r="AZ11" s="110"/>
      <c r="BA11" s="110"/>
      <c r="BB11" s="110"/>
      <c r="BC11" s="110"/>
      <c r="BD11" s="110"/>
      <c r="BE11" s="110"/>
      <c r="BF11" s="110"/>
      <c r="BG11" s="110"/>
      <c r="BH11" s="110"/>
      <c r="BI11" s="110"/>
      <c r="BJ11" s="110"/>
      <c r="BK11" s="110"/>
      <c r="BL11" s="110"/>
      <c r="BM11" s="110"/>
      <c r="BN11" s="110"/>
      <c r="BO11" s="110"/>
      <c r="BP11" s="110"/>
      <c r="BQ11" s="110"/>
      <c r="BR11" s="110"/>
      <c r="BS11" s="110"/>
      <c r="BT11" s="110"/>
      <c r="BU11" s="110"/>
      <c r="BV11" s="110"/>
      <c r="CH11" s="127" t="s">
        <v>229</v>
      </c>
      <c r="CI11" s="128"/>
      <c r="CJ11" s="129">
        <v>1</v>
      </c>
      <c r="CK11" s="128"/>
    </row>
    <row r="12" spans="1:89" s="121" customFormat="1" ht="13.5" customHeight="1" x14ac:dyDescent="0.2">
      <c r="A12" s="131" t="s">
        <v>300</v>
      </c>
      <c r="B12" s="126"/>
      <c r="C12" s="126"/>
      <c r="D12" s="126"/>
      <c r="E12" s="126"/>
      <c r="F12" s="110"/>
      <c r="G12" s="122"/>
      <c r="H12" s="122"/>
      <c r="I12" s="122"/>
      <c r="J12" s="122"/>
      <c r="K12" s="123"/>
      <c r="L12" s="123"/>
      <c r="M12" s="123"/>
      <c r="N12" s="123"/>
      <c r="O12" s="123"/>
      <c r="P12" s="123"/>
      <c r="Q12" s="123"/>
      <c r="R12" s="123"/>
      <c r="S12" s="123"/>
      <c r="T12" s="123"/>
      <c r="U12" s="123"/>
      <c r="V12" s="123"/>
      <c r="W12" s="123"/>
      <c r="X12" s="123"/>
      <c r="Y12" s="123"/>
      <c r="Z12" s="123"/>
      <c r="AA12" s="123"/>
      <c r="AB12" s="123"/>
      <c r="AC12" s="123"/>
      <c r="AD12" s="123"/>
      <c r="AE12" s="123"/>
      <c r="AF12" s="123"/>
      <c r="AG12" s="123"/>
      <c r="AH12" s="123"/>
      <c r="AI12" s="123"/>
      <c r="AJ12" s="123"/>
      <c r="AK12" s="123"/>
      <c r="AL12" s="123"/>
      <c r="AM12" s="123"/>
      <c r="AN12" s="123"/>
      <c r="AO12" s="123"/>
      <c r="AP12" s="123"/>
      <c r="AQ12" s="123"/>
      <c r="AR12" s="123"/>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c r="BQ12" s="123"/>
      <c r="BR12" s="123"/>
      <c r="BS12" s="123"/>
      <c r="BT12" s="123"/>
      <c r="BU12" s="123"/>
      <c r="BV12" s="123"/>
      <c r="CH12" s="128"/>
      <c r="CI12" s="128"/>
      <c r="CJ12" s="128"/>
      <c r="CK12" s="128"/>
    </row>
    <row r="13" spans="1:89" customFormat="1" ht="13.5" customHeight="1" x14ac:dyDescent="0.2">
      <c r="A13" s="126"/>
      <c r="B13" s="126"/>
      <c r="C13" s="126"/>
      <c r="D13" s="126"/>
      <c r="E13" s="126"/>
      <c r="F13" s="110"/>
      <c r="G13" s="118"/>
      <c r="H13" s="118"/>
      <c r="I13" s="118"/>
      <c r="J13" s="118"/>
      <c r="K13" s="110"/>
      <c r="L13" s="110"/>
      <c r="M13" s="110"/>
      <c r="N13" s="312">
        <v>6</v>
      </c>
      <c r="O13" s="312">
        <f>N13+5</f>
        <v>11</v>
      </c>
      <c r="P13" s="312">
        <f t="shared" ref="P13:BK13" si="0">O13+5</f>
        <v>16</v>
      </c>
      <c r="Q13" s="312">
        <f t="shared" si="0"/>
        <v>21</v>
      </c>
      <c r="R13" s="312">
        <f t="shared" si="0"/>
        <v>26</v>
      </c>
      <c r="S13" s="312">
        <f t="shared" si="0"/>
        <v>31</v>
      </c>
      <c r="T13" s="312">
        <f t="shared" si="0"/>
        <v>36</v>
      </c>
      <c r="U13" s="312">
        <f t="shared" si="0"/>
        <v>41</v>
      </c>
      <c r="V13" s="312">
        <f t="shared" si="0"/>
        <v>46</v>
      </c>
      <c r="W13" s="312">
        <f t="shared" si="0"/>
        <v>51</v>
      </c>
      <c r="X13" s="312">
        <f t="shared" si="0"/>
        <v>56</v>
      </c>
      <c r="Y13" s="312">
        <f t="shared" si="0"/>
        <v>61</v>
      </c>
      <c r="Z13" s="312">
        <f t="shared" si="0"/>
        <v>66</v>
      </c>
      <c r="AA13" s="312">
        <f t="shared" si="0"/>
        <v>71</v>
      </c>
      <c r="AB13" s="312">
        <f t="shared" si="0"/>
        <v>76</v>
      </c>
      <c r="AC13" s="312">
        <f t="shared" si="0"/>
        <v>81</v>
      </c>
      <c r="AD13" s="312">
        <f t="shared" si="0"/>
        <v>86</v>
      </c>
      <c r="AE13" s="312">
        <f t="shared" si="0"/>
        <v>91</v>
      </c>
      <c r="AF13" s="312">
        <f t="shared" si="0"/>
        <v>96</v>
      </c>
      <c r="AG13" s="312">
        <f t="shared" si="0"/>
        <v>101</v>
      </c>
      <c r="AH13" s="312">
        <f t="shared" si="0"/>
        <v>106</v>
      </c>
      <c r="AI13" s="312">
        <f t="shared" si="0"/>
        <v>111</v>
      </c>
      <c r="AJ13" s="312">
        <f t="shared" si="0"/>
        <v>116</v>
      </c>
      <c r="AK13" s="312">
        <f t="shared" si="0"/>
        <v>121</v>
      </c>
      <c r="AL13" s="312">
        <f t="shared" si="0"/>
        <v>126</v>
      </c>
      <c r="AM13" s="312">
        <f t="shared" si="0"/>
        <v>131</v>
      </c>
      <c r="AN13" s="312">
        <f t="shared" si="0"/>
        <v>136</v>
      </c>
      <c r="AO13" s="312">
        <f t="shared" si="0"/>
        <v>141</v>
      </c>
      <c r="AP13" s="312">
        <f t="shared" si="0"/>
        <v>146</v>
      </c>
      <c r="AQ13" s="312">
        <f t="shared" si="0"/>
        <v>151</v>
      </c>
      <c r="AR13" s="312">
        <f t="shared" si="0"/>
        <v>156</v>
      </c>
      <c r="AS13" s="312">
        <f t="shared" si="0"/>
        <v>161</v>
      </c>
      <c r="AT13" s="312">
        <f t="shared" si="0"/>
        <v>166</v>
      </c>
      <c r="AU13" s="312">
        <f t="shared" si="0"/>
        <v>171</v>
      </c>
      <c r="AV13" s="312">
        <f t="shared" si="0"/>
        <v>176</v>
      </c>
      <c r="AW13" s="312">
        <f t="shared" si="0"/>
        <v>181</v>
      </c>
      <c r="AX13" s="312">
        <f t="shared" si="0"/>
        <v>186</v>
      </c>
      <c r="AY13" s="312">
        <f t="shared" si="0"/>
        <v>191</v>
      </c>
      <c r="AZ13" s="312">
        <f t="shared" si="0"/>
        <v>196</v>
      </c>
      <c r="BA13" s="312">
        <f t="shared" si="0"/>
        <v>201</v>
      </c>
      <c r="BB13" s="312">
        <f t="shared" si="0"/>
        <v>206</v>
      </c>
      <c r="BC13" s="312">
        <f t="shared" si="0"/>
        <v>211</v>
      </c>
      <c r="BD13" s="312">
        <f t="shared" si="0"/>
        <v>216</v>
      </c>
      <c r="BE13" s="312">
        <f t="shared" si="0"/>
        <v>221</v>
      </c>
      <c r="BF13" s="312">
        <f t="shared" si="0"/>
        <v>226</v>
      </c>
      <c r="BG13" s="312">
        <f t="shared" si="0"/>
        <v>231</v>
      </c>
      <c r="BH13" s="312">
        <f t="shared" si="0"/>
        <v>236</v>
      </c>
      <c r="BI13" s="312">
        <f t="shared" si="0"/>
        <v>241</v>
      </c>
      <c r="BJ13" s="312">
        <f t="shared" si="0"/>
        <v>246</v>
      </c>
      <c r="BK13" s="312">
        <f t="shared" si="0"/>
        <v>251</v>
      </c>
      <c r="BL13" s="110"/>
      <c r="BM13" s="110"/>
      <c r="BN13" s="110"/>
      <c r="BO13" s="110"/>
      <c r="BP13" s="110"/>
      <c r="BQ13" s="110"/>
      <c r="BR13" s="110"/>
      <c r="BS13" s="110"/>
      <c r="BT13" s="110"/>
      <c r="BU13" s="110"/>
      <c r="BV13" s="110"/>
      <c r="CH13" s="127" t="s">
        <v>228</v>
      </c>
      <c r="CI13" s="128"/>
      <c r="CJ13" s="128" t="str">
        <f ca="1">INDEX(N15:AQ15,$CJ$11)</f>
        <v>AMERICAN EXPRESS100^AMERICAN EXPRESS100</v>
      </c>
      <c r="CK13" s="128"/>
    </row>
    <row r="14" spans="1:89" customFormat="1" ht="13.5" customHeight="1" x14ac:dyDescent="0.2">
      <c r="A14" s="126"/>
      <c r="B14" s="126"/>
      <c r="C14" s="126"/>
      <c r="D14" s="126"/>
      <c r="E14" s="126"/>
      <c r="F14" s="113">
        <v>101</v>
      </c>
      <c r="G14" s="113"/>
      <c r="H14" s="113"/>
      <c r="I14" s="113"/>
      <c r="J14" s="113"/>
      <c r="K14" s="113"/>
      <c r="L14" s="113"/>
      <c r="M14" s="113"/>
      <c r="N14" s="113">
        <f>COLUMN()+88</f>
        <v>102</v>
      </c>
      <c r="O14" s="113">
        <f t="shared" ref="O14:BK14" si="1">COLUMN()+88</f>
        <v>103</v>
      </c>
      <c r="P14" s="113">
        <f t="shared" si="1"/>
        <v>104</v>
      </c>
      <c r="Q14" s="113">
        <f t="shared" si="1"/>
        <v>105</v>
      </c>
      <c r="R14" s="113">
        <f t="shared" si="1"/>
        <v>106</v>
      </c>
      <c r="S14" s="113">
        <f t="shared" si="1"/>
        <v>107</v>
      </c>
      <c r="T14" s="113">
        <f t="shared" si="1"/>
        <v>108</v>
      </c>
      <c r="U14" s="113">
        <f t="shared" si="1"/>
        <v>109</v>
      </c>
      <c r="V14" s="113">
        <f t="shared" si="1"/>
        <v>110</v>
      </c>
      <c r="W14" s="113">
        <f t="shared" si="1"/>
        <v>111</v>
      </c>
      <c r="X14" s="113">
        <f t="shared" si="1"/>
        <v>112</v>
      </c>
      <c r="Y14" s="113">
        <f t="shared" si="1"/>
        <v>113</v>
      </c>
      <c r="Z14" s="113">
        <f t="shared" si="1"/>
        <v>114</v>
      </c>
      <c r="AA14" s="113">
        <f t="shared" si="1"/>
        <v>115</v>
      </c>
      <c r="AB14" s="113">
        <f t="shared" si="1"/>
        <v>116</v>
      </c>
      <c r="AC14" s="113">
        <f t="shared" si="1"/>
        <v>117</v>
      </c>
      <c r="AD14" s="113">
        <f t="shared" si="1"/>
        <v>118</v>
      </c>
      <c r="AE14" s="113">
        <f t="shared" si="1"/>
        <v>119</v>
      </c>
      <c r="AF14" s="113">
        <f t="shared" si="1"/>
        <v>120</v>
      </c>
      <c r="AG14" s="113">
        <f t="shared" si="1"/>
        <v>121</v>
      </c>
      <c r="AH14" s="113">
        <f t="shared" si="1"/>
        <v>122</v>
      </c>
      <c r="AI14" s="113">
        <f t="shared" si="1"/>
        <v>123</v>
      </c>
      <c r="AJ14" s="113">
        <f t="shared" si="1"/>
        <v>124</v>
      </c>
      <c r="AK14" s="113">
        <f t="shared" si="1"/>
        <v>125</v>
      </c>
      <c r="AL14" s="113">
        <f t="shared" si="1"/>
        <v>126</v>
      </c>
      <c r="AM14" s="113">
        <f t="shared" si="1"/>
        <v>127</v>
      </c>
      <c r="AN14" s="113">
        <f t="shared" si="1"/>
        <v>128</v>
      </c>
      <c r="AO14" s="113">
        <f t="shared" si="1"/>
        <v>129</v>
      </c>
      <c r="AP14" s="113">
        <f t="shared" si="1"/>
        <v>130</v>
      </c>
      <c r="AQ14" s="113">
        <f t="shared" si="1"/>
        <v>131</v>
      </c>
      <c r="AR14" s="113">
        <f t="shared" si="1"/>
        <v>132</v>
      </c>
      <c r="AS14" s="113">
        <f t="shared" si="1"/>
        <v>133</v>
      </c>
      <c r="AT14" s="113">
        <f t="shared" si="1"/>
        <v>134</v>
      </c>
      <c r="AU14" s="113">
        <f t="shared" si="1"/>
        <v>135</v>
      </c>
      <c r="AV14" s="113">
        <f t="shared" si="1"/>
        <v>136</v>
      </c>
      <c r="AW14" s="113">
        <f t="shared" si="1"/>
        <v>137</v>
      </c>
      <c r="AX14" s="113">
        <f t="shared" si="1"/>
        <v>138</v>
      </c>
      <c r="AY14" s="113">
        <f t="shared" si="1"/>
        <v>139</v>
      </c>
      <c r="AZ14" s="113">
        <f t="shared" si="1"/>
        <v>140</v>
      </c>
      <c r="BA14" s="113">
        <f t="shared" si="1"/>
        <v>141</v>
      </c>
      <c r="BB14" s="113">
        <f t="shared" si="1"/>
        <v>142</v>
      </c>
      <c r="BC14" s="113">
        <f t="shared" si="1"/>
        <v>143</v>
      </c>
      <c r="BD14" s="113">
        <f t="shared" si="1"/>
        <v>144</v>
      </c>
      <c r="BE14" s="113">
        <f t="shared" si="1"/>
        <v>145</v>
      </c>
      <c r="BF14" s="113">
        <f t="shared" si="1"/>
        <v>146</v>
      </c>
      <c r="BG14" s="113">
        <f t="shared" si="1"/>
        <v>147</v>
      </c>
      <c r="BH14" s="113">
        <f t="shared" si="1"/>
        <v>148</v>
      </c>
      <c r="BI14" s="113">
        <f t="shared" si="1"/>
        <v>149</v>
      </c>
      <c r="BJ14" s="113">
        <f t="shared" si="1"/>
        <v>150</v>
      </c>
      <c r="BK14" s="113">
        <f t="shared" si="1"/>
        <v>151</v>
      </c>
      <c r="BL14" s="110"/>
      <c r="BM14" s="110"/>
      <c r="BN14" s="110"/>
      <c r="BO14" s="110"/>
      <c r="BP14" s="110"/>
      <c r="BQ14" s="110"/>
      <c r="BR14" s="110"/>
      <c r="BS14" s="110"/>
      <c r="BT14" s="110"/>
      <c r="BU14" s="110"/>
      <c r="BV14" s="110"/>
      <c r="CH14" s="128"/>
      <c r="CI14" s="128"/>
      <c r="CJ14" s="132"/>
      <c r="CK14" s="128"/>
    </row>
    <row r="15" spans="1:89" customFormat="1" ht="13.5" customHeight="1" x14ac:dyDescent="0.2">
      <c r="A15" s="113">
        <v>11</v>
      </c>
      <c r="B15" s="113" t="str">
        <f>IF(ROW()-$A$15&gt;26, CHAR(64+INT((ROW()-$A$15-1)/26)),"")&amp;CHAR(65+MOD(ROW()-$A$15-1, 26))</f>
        <v>D</v>
      </c>
      <c r="C15" s="126"/>
      <c r="D15" s="126"/>
      <c r="E15" s="126"/>
      <c r="F15" s="267" t="s">
        <v>264</v>
      </c>
      <c r="G15" s="268"/>
      <c r="H15" s="267" t="s">
        <v>264</v>
      </c>
      <c r="I15" s="268" t="s">
        <v>231</v>
      </c>
      <c r="J15" s="269" t="s">
        <v>232</v>
      </c>
      <c r="K15" s="269" t="s">
        <v>233</v>
      </c>
      <c r="L15" s="270" t="s">
        <v>234</v>
      </c>
      <c r="M15" s="268"/>
      <c r="N15" s="271" t="str">
        <f ca="1">IF(LEN(INDIRECT("SWMETA!"&amp;$B15&amp;N$14))=0,"",IF(AND('Planning View'!$O$11="ID",ISNUMBER(FIND("^",INDIRECT("SWMETA!"&amp;$B15&amp;N$14)))),LEFT(INDIRECT("SWMETA!"&amp;$B15&amp;N$14),FIND("^",INDIRECT("SWMETA!"&amp;$B15&amp;N$14))-1),IF(AND('Planning View'!$O$11="Desc",ISNUMBER(FIND("^",INDIRECT("SWMETA!"&amp;$B15&amp;N$14)))),RIGHT(INDIRECT("SWMETA!"&amp;$B15&amp;N$14),LEN(INDIRECT("SWMETA!"&amp;$B15&amp;N$14))-FIND("^",INDIRECT("SWMETA!"&amp;$B15&amp;N$14))),INDIRECT("SWMETA!"&amp;$B15&amp;N$14))))</f>
        <v>AMERICAN EXPRESS100^AMERICAN EXPRESS100</v>
      </c>
      <c r="O15" s="271" t="str">
        <f ca="1">IF(LEN(INDIRECT("SWMETA!"&amp;$B15&amp;O$14))=0,"",IF(AND('Planning View'!$O$11="ID",ISNUMBER(FIND("^",INDIRECT("SWMETA!"&amp;$B15&amp;O$14)))),LEFT(INDIRECT("SWMETA!"&amp;$B15&amp;O$14),FIND("^",INDIRECT("SWMETA!"&amp;$B15&amp;O$14))-1),IF(AND('Planning View'!$O$11="Desc",ISNUMBER(FIND("^",INDIRECT("SWMETA!"&amp;$B15&amp;O$14)))),RIGHT(INDIRECT("SWMETA!"&amp;$B15&amp;O$14),LEN(INDIRECT("SWMETA!"&amp;$B15&amp;O$14))-FIND("^",INDIRECT("SWMETA!"&amp;$B15&amp;O$14))),INDIRECT("SWMETA!"&amp;$B15&amp;O$14))))</f>
        <v/>
      </c>
      <c r="P15" s="271" t="str">
        <f ca="1">IF(LEN(INDIRECT("SWMETA!"&amp;$B15&amp;P$14))=0,"",IF(AND('Planning View'!$O$11="ID",ISNUMBER(FIND("^",INDIRECT("SWMETA!"&amp;$B15&amp;P$14)))),LEFT(INDIRECT("SWMETA!"&amp;$B15&amp;P$14),FIND("^",INDIRECT("SWMETA!"&amp;$B15&amp;P$14))-1),IF(AND('Planning View'!$O$11="Desc",ISNUMBER(FIND("^",INDIRECT("SWMETA!"&amp;$B15&amp;P$14)))),RIGHT(INDIRECT("SWMETA!"&amp;$B15&amp;P$14),LEN(INDIRECT("SWMETA!"&amp;$B15&amp;P$14))-FIND("^",INDIRECT("SWMETA!"&amp;$B15&amp;P$14))),INDIRECT("SWMETA!"&amp;$B15&amp;P$14))))</f>
        <v/>
      </c>
      <c r="Q15" s="271" t="str">
        <f ca="1">IF(LEN(INDIRECT("SWMETA!"&amp;$B15&amp;Q$14))=0,"",IF(AND('Planning View'!$O$11="ID",ISNUMBER(FIND("^",INDIRECT("SWMETA!"&amp;$B15&amp;Q$14)))),LEFT(INDIRECT("SWMETA!"&amp;$B15&amp;Q$14),FIND("^",INDIRECT("SWMETA!"&amp;$B15&amp;Q$14))-1),IF(AND('Planning View'!$O$11="Desc",ISNUMBER(FIND("^",INDIRECT("SWMETA!"&amp;$B15&amp;Q$14)))),RIGHT(INDIRECT("SWMETA!"&amp;$B15&amp;Q$14),LEN(INDIRECT("SWMETA!"&amp;$B15&amp;Q$14))-FIND("^",INDIRECT("SWMETA!"&amp;$B15&amp;Q$14))),INDIRECT("SWMETA!"&amp;$B15&amp;Q$14))))</f>
        <v/>
      </c>
      <c r="R15" s="271" t="str">
        <f ca="1">IF(LEN(INDIRECT("SWMETA!"&amp;$B15&amp;R$14))=0,"",IF(AND('Planning View'!$O$11="ID",ISNUMBER(FIND("^",INDIRECT("SWMETA!"&amp;$B15&amp;R$14)))),LEFT(INDIRECT("SWMETA!"&amp;$B15&amp;R$14),FIND("^",INDIRECT("SWMETA!"&amp;$B15&amp;R$14))-1),IF(AND('Planning View'!$O$11="Desc",ISNUMBER(FIND("^",INDIRECT("SWMETA!"&amp;$B15&amp;R$14)))),RIGHT(INDIRECT("SWMETA!"&amp;$B15&amp;R$14),LEN(INDIRECT("SWMETA!"&amp;$B15&amp;R$14))-FIND("^",INDIRECT("SWMETA!"&amp;$B15&amp;R$14))),INDIRECT("SWMETA!"&amp;$B15&amp;R$14))))</f>
        <v/>
      </c>
      <c r="S15" s="271" t="str">
        <f ca="1">IF(LEN(INDIRECT("SWMETA!"&amp;$B15&amp;S$14))=0,"",IF(AND('Planning View'!$O$11="ID",ISNUMBER(FIND("^",INDIRECT("SWMETA!"&amp;$B15&amp;S$14)))),LEFT(INDIRECT("SWMETA!"&amp;$B15&amp;S$14),FIND("^",INDIRECT("SWMETA!"&amp;$B15&amp;S$14))-1),IF(AND('Planning View'!$O$11="Desc",ISNUMBER(FIND("^",INDIRECT("SWMETA!"&amp;$B15&amp;S$14)))),RIGHT(INDIRECT("SWMETA!"&amp;$B15&amp;S$14),LEN(INDIRECT("SWMETA!"&amp;$B15&amp;S$14))-FIND("^",INDIRECT("SWMETA!"&amp;$B15&amp;S$14))),INDIRECT("SWMETA!"&amp;$B15&amp;S$14))))</f>
        <v/>
      </c>
      <c r="T15" s="271" t="str">
        <f ca="1">IF(LEN(INDIRECT("SWMETA!"&amp;$B15&amp;T$14))=0,"",IF(AND('Planning View'!$O$11="ID",ISNUMBER(FIND("^",INDIRECT("SWMETA!"&amp;$B15&amp;T$14)))),LEFT(INDIRECT("SWMETA!"&amp;$B15&amp;T$14),FIND("^",INDIRECT("SWMETA!"&amp;$B15&amp;T$14))-1),IF(AND('Planning View'!$O$11="Desc",ISNUMBER(FIND("^",INDIRECT("SWMETA!"&amp;$B15&amp;T$14)))),RIGHT(INDIRECT("SWMETA!"&amp;$B15&amp;T$14),LEN(INDIRECT("SWMETA!"&amp;$B15&amp;T$14))-FIND("^",INDIRECT("SWMETA!"&amp;$B15&amp;T$14))),INDIRECT("SWMETA!"&amp;$B15&amp;T$14))))</f>
        <v/>
      </c>
      <c r="U15" s="271" t="str">
        <f ca="1">IF(LEN(INDIRECT("SWMETA!"&amp;$B15&amp;U$14))=0,"",IF(AND('Planning View'!$O$11="ID",ISNUMBER(FIND("^",INDIRECT("SWMETA!"&amp;$B15&amp;U$14)))),LEFT(INDIRECT("SWMETA!"&amp;$B15&amp;U$14),FIND("^",INDIRECT("SWMETA!"&amp;$B15&amp;U$14))-1),IF(AND('Planning View'!$O$11="Desc",ISNUMBER(FIND("^",INDIRECT("SWMETA!"&amp;$B15&amp;U$14)))),RIGHT(INDIRECT("SWMETA!"&amp;$B15&amp;U$14),LEN(INDIRECT("SWMETA!"&amp;$B15&amp;U$14))-FIND("^",INDIRECT("SWMETA!"&amp;$B15&amp;U$14))),INDIRECT("SWMETA!"&amp;$B15&amp;U$14))))</f>
        <v/>
      </c>
      <c r="V15" s="271" t="str">
        <f ca="1">IF(LEN(INDIRECT("SWMETA!"&amp;$B15&amp;V$14))=0,"",IF(AND('Planning View'!$O$11="ID",ISNUMBER(FIND("^",INDIRECT("SWMETA!"&amp;$B15&amp;V$14)))),LEFT(INDIRECT("SWMETA!"&amp;$B15&amp;V$14),FIND("^",INDIRECT("SWMETA!"&amp;$B15&amp;V$14))-1),IF(AND('Planning View'!$O$11="Desc",ISNUMBER(FIND("^",INDIRECT("SWMETA!"&amp;$B15&amp;V$14)))),RIGHT(INDIRECT("SWMETA!"&amp;$B15&amp;V$14),LEN(INDIRECT("SWMETA!"&amp;$B15&amp;V$14))-FIND("^",INDIRECT("SWMETA!"&amp;$B15&amp;V$14))),INDIRECT("SWMETA!"&amp;$B15&amp;V$14))))</f>
        <v/>
      </c>
      <c r="W15" s="271" t="str">
        <f ca="1">IF(LEN(INDIRECT("SWMETA!"&amp;$B15&amp;W$14))=0,"",IF(AND('Planning View'!$O$11="ID",ISNUMBER(FIND("^",INDIRECT("SWMETA!"&amp;$B15&amp;W$14)))),LEFT(INDIRECT("SWMETA!"&amp;$B15&amp;W$14),FIND("^",INDIRECT("SWMETA!"&amp;$B15&amp;W$14))-1),IF(AND('Planning View'!$O$11="Desc",ISNUMBER(FIND("^",INDIRECT("SWMETA!"&amp;$B15&amp;W$14)))),RIGHT(INDIRECT("SWMETA!"&amp;$B15&amp;W$14),LEN(INDIRECT("SWMETA!"&amp;$B15&amp;W$14))-FIND("^",INDIRECT("SWMETA!"&amp;$B15&amp;W$14))),INDIRECT("SWMETA!"&amp;$B15&amp;W$14))))</f>
        <v/>
      </c>
      <c r="X15" s="271" t="str">
        <f ca="1">IF(LEN(INDIRECT("SWMETA!"&amp;$B15&amp;X$14))=0,"",IF(AND('Planning View'!$O$11="ID",ISNUMBER(FIND("^",INDIRECT("SWMETA!"&amp;$B15&amp;X$14)))),LEFT(INDIRECT("SWMETA!"&amp;$B15&amp;X$14),FIND("^",INDIRECT("SWMETA!"&amp;$B15&amp;X$14))-1),IF(AND('Planning View'!$O$11="Desc",ISNUMBER(FIND("^",INDIRECT("SWMETA!"&amp;$B15&amp;X$14)))),RIGHT(INDIRECT("SWMETA!"&amp;$B15&amp;X$14),LEN(INDIRECT("SWMETA!"&amp;$B15&amp;X$14))-FIND("^",INDIRECT("SWMETA!"&amp;$B15&amp;X$14))),INDIRECT("SWMETA!"&amp;$B15&amp;X$14))))</f>
        <v/>
      </c>
      <c r="Y15" s="271" t="str">
        <f ca="1">IF(LEN(INDIRECT("SWMETA!"&amp;$B15&amp;Y$14))=0,"",IF(AND('Planning View'!$O$11="ID",ISNUMBER(FIND("^",INDIRECT("SWMETA!"&amp;$B15&amp;Y$14)))),LEFT(INDIRECT("SWMETA!"&amp;$B15&amp;Y$14),FIND("^",INDIRECT("SWMETA!"&amp;$B15&amp;Y$14))-1),IF(AND('Planning View'!$O$11="Desc",ISNUMBER(FIND("^",INDIRECT("SWMETA!"&amp;$B15&amp;Y$14)))),RIGHT(INDIRECT("SWMETA!"&amp;$B15&amp;Y$14),LEN(INDIRECT("SWMETA!"&amp;$B15&amp;Y$14))-FIND("^",INDIRECT("SWMETA!"&amp;$B15&amp;Y$14))),INDIRECT("SWMETA!"&amp;$B15&amp;Y$14))))</f>
        <v/>
      </c>
      <c r="Z15" s="271" t="str">
        <f ca="1">IF(LEN(INDIRECT("SWMETA!"&amp;$B15&amp;Z$14))=0,"",IF(AND('Planning View'!$O$11="ID",ISNUMBER(FIND("^",INDIRECT("SWMETA!"&amp;$B15&amp;Z$14)))),LEFT(INDIRECT("SWMETA!"&amp;$B15&amp;Z$14),FIND("^",INDIRECT("SWMETA!"&amp;$B15&amp;Z$14))-1),IF(AND('Planning View'!$O$11="Desc",ISNUMBER(FIND("^",INDIRECT("SWMETA!"&amp;$B15&amp;Z$14)))),RIGHT(INDIRECT("SWMETA!"&amp;$B15&amp;Z$14),LEN(INDIRECT("SWMETA!"&amp;$B15&amp;Z$14))-FIND("^",INDIRECT("SWMETA!"&amp;$B15&amp;Z$14))),INDIRECT("SWMETA!"&amp;$B15&amp;Z$14))))</f>
        <v/>
      </c>
      <c r="AA15" s="271" t="str">
        <f ca="1">IF(LEN(INDIRECT("SWMETA!"&amp;$B15&amp;AA$14))=0,"",IF(AND('Planning View'!$O$11="ID",ISNUMBER(FIND("^",INDIRECT("SWMETA!"&amp;$B15&amp;AA$14)))),LEFT(INDIRECT("SWMETA!"&amp;$B15&amp;AA$14),FIND("^",INDIRECT("SWMETA!"&amp;$B15&amp;AA$14))-1),IF(AND('Planning View'!$O$11="Desc",ISNUMBER(FIND("^",INDIRECT("SWMETA!"&amp;$B15&amp;AA$14)))),RIGHT(INDIRECT("SWMETA!"&amp;$B15&amp;AA$14),LEN(INDIRECT("SWMETA!"&amp;$B15&amp;AA$14))-FIND("^",INDIRECT("SWMETA!"&amp;$B15&amp;AA$14))),INDIRECT("SWMETA!"&amp;$B15&amp;AA$14))))</f>
        <v/>
      </c>
      <c r="AB15" s="271" t="str">
        <f ca="1">IF(LEN(INDIRECT("SWMETA!"&amp;$B15&amp;AB$14))=0,"",IF(AND('Planning View'!$O$11="ID",ISNUMBER(FIND("^",INDIRECT("SWMETA!"&amp;$B15&amp;AB$14)))),LEFT(INDIRECT("SWMETA!"&amp;$B15&amp;AB$14),FIND("^",INDIRECT("SWMETA!"&amp;$B15&amp;AB$14))-1),IF(AND('Planning View'!$O$11="Desc",ISNUMBER(FIND("^",INDIRECT("SWMETA!"&amp;$B15&amp;AB$14)))),RIGHT(INDIRECT("SWMETA!"&amp;$B15&amp;AB$14),LEN(INDIRECT("SWMETA!"&amp;$B15&amp;AB$14))-FIND("^",INDIRECT("SWMETA!"&amp;$B15&amp;AB$14))),INDIRECT("SWMETA!"&amp;$B15&amp;AB$14))))</f>
        <v/>
      </c>
      <c r="AC15" s="271" t="str">
        <f ca="1">IF(LEN(INDIRECT("SWMETA!"&amp;$B15&amp;AC$14))=0,"",IF(AND('Planning View'!$O$11="ID",ISNUMBER(FIND("^",INDIRECT("SWMETA!"&amp;$B15&amp;AC$14)))),LEFT(INDIRECT("SWMETA!"&amp;$B15&amp;AC$14),FIND("^",INDIRECT("SWMETA!"&amp;$B15&amp;AC$14))-1),IF(AND('Planning View'!$O$11="Desc",ISNUMBER(FIND("^",INDIRECT("SWMETA!"&amp;$B15&amp;AC$14)))),RIGHT(INDIRECT("SWMETA!"&amp;$B15&amp;AC$14),LEN(INDIRECT("SWMETA!"&amp;$B15&amp;AC$14))-FIND("^",INDIRECT("SWMETA!"&amp;$B15&amp;AC$14))),INDIRECT("SWMETA!"&amp;$B15&amp;AC$14))))</f>
        <v/>
      </c>
      <c r="AD15" s="271" t="str">
        <f ca="1">IF(LEN(INDIRECT("SWMETA!"&amp;$B15&amp;AD$14))=0,"",IF(AND('Planning View'!$O$11="ID",ISNUMBER(FIND("^",INDIRECT("SWMETA!"&amp;$B15&amp;AD$14)))),LEFT(INDIRECT("SWMETA!"&amp;$B15&amp;AD$14),FIND("^",INDIRECT("SWMETA!"&amp;$B15&amp;AD$14))-1),IF(AND('Planning View'!$O$11="Desc",ISNUMBER(FIND("^",INDIRECT("SWMETA!"&amp;$B15&amp;AD$14)))),RIGHT(INDIRECT("SWMETA!"&amp;$B15&amp;AD$14),LEN(INDIRECT("SWMETA!"&amp;$B15&amp;AD$14))-FIND("^",INDIRECT("SWMETA!"&amp;$B15&amp;AD$14))),INDIRECT("SWMETA!"&amp;$B15&amp;AD$14))))</f>
        <v/>
      </c>
      <c r="AE15" s="271" t="str">
        <f ca="1">IF(LEN(INDIRECT("SWMETA!"&amp;$B15&amp;AE$14))=0,"",IF(AND('Planning View'!$O$11="ID",ISNUMBER(FIND("^",INDIRECT("SWMETA!"&amp;$B15&amp;AE$14)))),LEFT(INDIRECT("SWMETA!"&amp;$B15&amp;AE$14),FIND("^",INDIRECT("SWMETA!"&amp;$B15&amp;AE$14))-1),IF(AND('Planning View'!$O$11="Desc",ISNUMBER(FIND("^",INDIRECT("SWMETA!"&amp;$B15&amp;AE$14)))),RIGHT(INDIRECT("SWMETA!"&amp;$B15&amp;AE$14),LEN(INDIRECT("SWMETA!"&amp;$B15&amp;AE$14))-FIND("^",INDIRECT("SWMETA!"&amp;$B15&amp;AE$14))),INDIRECT("SWMETA!"&amp;$B15&amp;AE$14))))</f>
        <v/>
      </c>
      <c r="AF15" s="271" t="str">
        <f ca="1">IF(LEN(INDIRECT("SWMETA!"&amp;$B15&amp;AF$14))=0,"",IF(AND('Planning View'!$O$11="ID",ISNUMBER(FIND("^",INDIRECT("SWMETA!"&amp;$B15&amp;AF$14)))),LEFT(INDIRECT("SWMETA!"&amp;$B15&amp;AF$14),FIND("^",INDIRECT("SWMETA!"&amp;$B15&amp;AF$14))-1),IF(AND('Planning View'!$O$11="Desc",ISNUMBER(FIND("^",INDIRECT("SWMETA!"&amp;$B15&amp;AF$14)))),RIGHT(INDIRECT("SWMETA!"&amp;$B15&amp;AF$14),LEN(INDIRECT("SWMETA!"&amp;$B15&amp;AF$14))-FIND("^",INDIRECT("SWMETA!"&amp;$B15&amp;AF$14))),INDIRECT("SWMETA!"&amp;$B15&amp;AF$14))))</f>
        <v/>
      </c>
      <c r="AG15" s="271" t="str">
        <f ca="1">IF(LEN(INDIRECT("SWMETA!"&amp;$B15&amp;AG$14))=0,"",IF(AND('Planning View'!$O$11="ID",ISNUMBER(FIND("^",INDIRECT("SWMETA!"&amp;$B15&amp;AG$14)))),LEFT(INDIRECT("SWMETA!"&amp;$B15&amp;AG$14),FIND("^",INDIRECT("SWMETA!"&amp;$B15&amp;AG$14))-1),IF(AND('Planning View'!$O$11="Desc",ISNUMBER(FIND("^",INDIRECT("SWMETA!"&amp;$B15&amp;AG$14)))),RIGHT(INDIRECT("SWMETA!"&amp;$B15&amp;AG$14),LEN(INDIRECT("SWMETA!"&amp;$B15&amp;AG$14))-FIND("^",INDIRECT("SWMETA!"&amp;$B15&amp;AG$14))),INDIRECT("SWMETA!"&amp;$B15&amp;AG$14))))</f>
        <v/>
      </c>
      <c r="AH15" s="271" t="str">
        <f ca="1">IF(LEN(INDIRECT("SWMETA!"&amp;$B15&amp;AH$14))=0,"",IF(AND('Planning View'!$O$11="ID",ISNUMBER(FIND("^",INDIRECT("SWMETA!"&amp;$B15&amp;AH$14)))),LEFT(INDIRECT("SWMETA!"&amp;$B15&amp;AH$14),FIND("^",INDIRECT("SWMETA!"&amp;$B15&amp;AH$14))-1),IF(AND('Planning View'!$O$11="Desc",ISNUMBER(FIND("^",INDIRECT("SWMETA!"&amp;$B15&amp;AH$14)))),RIGHT(INDIRECT("SWMETA!"&amp;$B15&amp;AH$14),LEN(INDIRECT("SWMETA!"&amp;$B15&amp;AH$14))-FIND("^",INDIRECT("SWMETA!"&amp;$B15&amp;AH$14))),INDIRECT("SWMETA!"&amp;$B15&amp;AH$14))))</f>
        <v/>
      </c>
      <c r="AI15" s="271" t="str">
        <f ca="1">IF(LEN(INDIRECT("SWMETA!"&amp;$B15&amp;AI$14))=0,"",IF(AND('Planning View'!$O$11="ID",ISNUMBER(FIND("^",INDIRECT("SWMETA!"&amp;$B15&amp;AI$14)))),LEFT(INDIRECT("SWMETA!"&amp;$B15&amp;AI$14),FIND("^",INDIRECT("SWMETA!"&amp;$B15&amp;AI$14))-1),IF(AND('Planning View'!$O$11="Desc",ISNUMBER(FIND("^",INDIRECT("SWMETA!"&amp;$B15&amp;AI$14)))),RIGHT(INDIRECT("SWMETA!"&amp;$B15&amp;AI$14),LEN(INDIRECT("SWMETA!"&amp;$B15&amp;AI$14))-FIND("^",INDIRECT("SWMETA!"&amp;$B15&amp;AI$14))),INDIRECT("SWMETA!"&amp;$B15&amp;AI$14))))</f>
        <v/>
      </c>
      <c r="AJ15" s="271" t="str">
        <f ca="1">IF(LEN(INDIRECT("SWMETA!"&amp;$B15&amp;AJ$14))=0,"",IF(AND('Planning View'!$O$11="ID",ISNUMBER(FIND("^",INDIRECT("SWMETA!"&amp;$B15&amp;AJ$14)))),LEFT(INDIRECT("SWMETA!"&amp;$B15&amp;AJ$14),FIND("^",INDIRECT("SWMETA!"&amp;$B15&amp;AJ$14))-1),IF(AND('Planning View'!$O$11="Desc",ISNUMBER(FIND("^",INDIRECT("SWMETA!"&amp;$B15&amp;AJ$14)))),RIGHT(INDIRECT("SWMETA!"&amp;$B15&amp;AJ$14),LEN(INDIRECT("SWMETA!"&amp;$B15&amp;AJ$14))-FIND("^",INDIRECT("SWMETA!"&amp;$B15&amp;AJ$14))),INDIRECT("SWMETA!"&amp;$B15&amp;AJ$14))))</f>
        <v/>
      </c>
      <c r="AK15" s="271" t="str">
        <f ca="1">IF(LEN(INDIRECT("SWMETA!"&amp;$B15&amp;AK$14))=0,"",IF(AND('Planning View'!$O$11="ID",ISNUMBER(FIND("^",INDIRECT("SWMETA!"&amp;$B15&amp;AK$14)))),LEFT(INDIRECT("SWMETA!"&amp;$B15&amp;AK$14),FIND("^",INDIRECT("SWMETA!"&amp;$B15&amp;AK$14))-1),IF(AND('Planning View'!$O$11="Desc",ISNUMBER(FIND("^",INDIRECT("SWMETA!"&amp;$B15&amp;AK$14)))),RIGHT(INDIRECT("SWMETA!"&amp;$B15&amp;AK$14),LEN(INDIRECT("SWMETA!"&amp;$B15&amp;AK$14))-FIND("^",INDIRECT("SWMETA!"&amp;$B15&amp;AK$14))),INDIRECT("SWMETA!"&amp;$B15&amp;AK$14))))</f>
        <v/>
      </c>
      <c r="AL15" s="271" t="str">
        <f ca="1">IF(LEN(INDIRECT("SWMETA!"&amp;$B15&amp;AL$14))=0,"",IF(AND('Planning View'!$O$11="ID",ISNUMBER(FIND("^",INDIRECT("SWMETA!"&amp;$B15&amp;AL$14)))),LEFT(INDIRECT("SWMETA!"&amp;$B15&amp;AL$14),FIND("^",INDIRECT("SWMETA!"&amp;$B15&amp;AL$14))-1),IF(AND('Planning View'!$O$11="Desc",ISNUMBER(FIND("^",INDIRECT("SWMETA!"&amp;$B15&amp;AL$14)))),RIGHT(INDIRECT("SWMETA!"&amp;$B15&amp;AL$14),LEN(INDIRECT("SWMETA!"&amp;$B15&amp;AL$14))-FIND("^",INDIRECT("SWMETA!"&amp;$B15&amp;AL$14))),INDIRECT("SWMETA!"&amp;$B15&amp;AL$14))))</f>
        <v/>
      </c>
      <c r="AM15" s="271" t="str">
        <f ca="1">IF(LEN(INDIRECT("SWMETA!"&amp;$B15&amp;AM$14))=0,"",IF(AND('Planning View'!$O$11="ID",ISNUMBER(FIND("^",INDIRECT("SWMETA!"&amp;$B15&amp;AM$14)))),LEFT(INDIRECT("SWMETA!"&amp;$B15&amp;AM$14),FIND("^",INDIRECT("SWMETA!"&amp;$B15&amp;AM$14))-1),IF(AND('Planning View'!$O$11="Desc",ISNUMBER(FIND("^",INDIRECT("SWMETA!"&amp;$B15&amp;AM$14)))),RIGHT(INDIRECT("SWMETA!"&amp;$B15&amp;AM$14),LEN(INDIRECT("SWMETA!"&amp;$B15&amp;AM$14))-FIND("^",INDIRECT("SWMETA!"&amp;$B15&amp;AM$14))),INDIRECT("SWMETA!"&amp;$B15&amp;AM$14))))</f>
        <v/>
      </c>
      <c r="AN15" s="271" t="str">
        <f ca="1">IF(LEN(INDIRECT("SWMETA!"&amp;$B15&amp;AN$14))=0,"",IF(AND('Planning View'!$O$11="ID",ISNUMBER(FIND("^",INDIRECT("SWMETA!"&amp;$B15&amp;AN$14)))),LEFT(INDIRECT("SWMETA!"&amp;$B15&amp;AN$14),FIND("^",INDIRECT("SWMETA!"&amp;$B15&amp;AN$14))-1),IF(AND('Planning View'!$O$11="Desc",ISNUMBER(FIND("^",INDIRECT("SWMETA!"&amp;$B15&amp;AN$14)))),RIGHT(INDIRECT("SWMETA!"&amp;$B15&amp;AN$14),LEN(INDIRECT("SWMETA!"&amp;$B15&amp;AN$14))-FIND("^",INDIRECT("SWMETA!"&amp;$B15&amp;AN$14))),INDIRECT("SWMETA!"&amp;$B15&amp;AN$14))))</f>
        <v/>
      </c>
      <c r="AO15" s="271" t="str">
        <f ca="1">IF(LEN(INDIRECT("SWMETA!"&amp;$B15&amp;AO$14))=0,"",IF(AND('Planning View'!$O$11="ID",ISNUMBER(FIND("^",INDIRECT("SWMETA!"&amp;$B15&amp;AO$14)))),LEFT(INDIRECT("SWMETA!"&amp;$B15&amp;AO$14),FIND("^",INDIRECT("SWMETA!"&amp;$B15&amp;AO$14))-1),IF(AND('Planning View'!$O$11="Desc",ISNUMBER(FIND("^",INDIRECT("SWMETA!"&amp;$B15&amp;AO$14)))),RIGHT(INDIRECT("SWMETA!"&amp;$B15&amp;AO$14),LEN(INDIRECT("SWMETA!"&amp;$B15&amp;AO$14))-FIND("^",INDIRECT("SWMETA!"&amp;$B15&amp;AO$14))),INDIRECT("SWMETA!"&amp;$B15&amp;AO$14))))</f>
        <v/>
      </c>
      <c r="AP15" s="271" t="str">
        <f ca="1">IF(LEN(INDIRECT("SWMETA!"&amp;$B15&amp;AP$14))=0,"",IF(AND('Planning View'!$O$11="ID",ISNUMBER(FIND("^",INDIRECT("SWMETA!"&amp;$B15&amp;AP$14)))),LEFT(INDIRECT("SWMETA!"&amp;$B15&amp;AP$14),FIND("^",INDIRECT("SWMETA!"&amp;$B15&amp;AP$14))-1),IF(AND('Planning View'!$O$11="Desc",ISNUMBER(FIND("^",INDIRECT("SWMETA!"&amp;$B15&amp;AP$14)))),RIGHT(INDIRECT("SWMETA!"&amp;$B15&amp;AP$14),LEN(INDIRECT("SWMETA!"&amp;$B15&amp;AP$14))-FIND("^",INDIRECT("SWMETA!"&amp;$B15&amp;AP$14))),INDIRECT("SWMETA!"&amp;$B15&amp;AP$14))))</f>
        <v/>
      </c>
      <c r="AQ15" s="271" t="str">
        <f ca="1">IF(LEN(INDIRECT("SWMETA!"&amp;$B15&amp;AQ$14))=0,"",IF(AND('Planning View'!$O$11="ID",ISNUMBER(FIND("^",INDIRECT("SWMETA!"&amp;$B15&amp;AQ$14)))),LEFT(INDIRECT("SWMETA!"&amp;$B15&amp;AQ$14),FIND("^",INDIRECT("SWMETA!"&amp;$B15&amp;AQ$14))-1),IF(AND('Planning View'!$O$11="Desc",ISNUMBER(FIND("^",INDIRECT("SWMETA!"&amp;$B15&amp;AQ$14)))),RIGHT(INDIRECT("SWMETA!"&amp;$B15&amp;AQ$14),LEN(INDIRECT("SWMETA!"&amp;$B15&amp;AQ$14))-FIND("^",INDIRECT("SWMETA!"&amp;$B15&amp;AQ$14))),INDIRECT("SWMETA!"&amp;$B15&amp;AQ$14))))</f>
        <v/>
      </c>
      <c r="AR15" s="271" t="str">
        <f ca="1">IF(LEN(INDIRECT("SWMETA!"&amp;$B15&amp;AR$14))=0,"",IF(AND('Planning View'!$O$11="ID",ISNUMBER(FIND("^",INDIRECT("SWMETA!"&amp;$B15&amp;AR$14)))),LEFT(INDIRECT("SWMETA!"&amp;$B15&amp;AR$14),FIND("^",INDIRECT("SWMETA!"&amp;$B15&amp;AR$14))-1),IF(AND('Planning View'!$O$11="Desc",ISNUMBER(FIND("^",INDIRECT("SWMETA!"&amp;$B15&amp;AR$14)))),RIGHT(INDIRECT("SWMETA!"&amp;$B15&amp;AR$14),LEN(INDIRECT("SWMETA!"&amp;$B15&amp;AR$14))-FIND("^",INDIRECT("SWMETA!"&amp;$B15&amp;AR$14))),INDIRECT("SWMETA!"&amp;$B15&amp;AR$14))))</f>
        <v/>
      </c>
      <c r="AS15" s="271" t="str">
        <f ca="1">IF(LEN(INDIRECT("SWMETA!"&amp;$B15&amp;AS$14))=0,"",IF(AND('Planning View'!$O$11="ID",ISNUMBER(FIND("^",INDIRECT("SWMETA!"&amp;$B15&amp;AS$14)))),LEFT(INDIRECT("SWMETA!"&amp;$B15&amp;AS$14),FIND("^",INDIRECT("SWMETA!"&amp;$B15&amp;AS$14))-1),IF(AND('Planning View'!$O$11="Desc",ISNUMBER(FIND("^",INDIRECT("SWMETA!"&amp;$B15&amp;AS$14)))),RIGHT(INDIRECT("SWMETA!"&amp;$B15&amp;AS$14),LEN(INDIRECT("SWMETA!"&amp;$B15&amp;AS$14))-FIND("^",INDIRECT("SWMETA!"&amp;$B15&amp;AS$14))),INDIRECT("SWMETA!"&amp;$B15&amp;AS$14))))</f>
        <v/>
      </c>
      <c r="AT15" s="271" t="str">
        <f ca="1">IF(LEN(INDIRECT("SWMETA!"&amp;$B15&amp;AT$14))=0,"",IF(AND('Planning View'!$O$11="ID",ISNUMBER(FIND("^",INDIRECT("SWMETA!"&amp;$B15&amp;AT$14)))),LEFT(INDIRECT("SWMETA!"&amp;$B15&amp;AT$14),FIND("^",INDIRECT("SWMETA!"&amp;$B15&amp;AT$14))-1),IF(AND('Planning View'!$O$11="Desc",ISNUMBER(FIND("^",INDIRECT("SWMETA!"&amp;$B15&amp;AT$14)))),RIGHT(INDIRECT("SWMETA!"&amp;$B15&amp;AT$14),LEN(INDIRECT("SWMETA!"&amp;$B15&amp;AT$14))-FIND("^",INDIRECT("SWMETA!"&amp;$B15&amp;AT$14))),INDIRECT("SWMETA!"&amp;$B15&amp;AT$14))))</f>
        <v/>
      </c>
      <c r="AU15" s="271" t="str">
        <f ca="1">IF(LEN(INDIRECT("SWMETA!"&amp;$B15&amp;AU$14))=0,"",IF(AND('Planning View'!$O$11="ID",ISNUMBER(FIND("^",INDIRECT("SWMETA!"&amp;$B15&amp;AU$14)))),LEFT(INDIRECT("SWMETA!"&amp;$B15&amp;AU$14),FIND("^",INDIRECT("SWMETA!"&amp;$B15&amp;AU$14))-1),IF(AND('Planning View'!$O$11="Desc",ISNUMBER(FIND("^",INDIRECT("SWMETA!"&amp;$B15&amp;AU$14)))),RIGHT(INDIRECT("SWMETA!"&amp;$B15&amp;AU$14),LEN(INDIRECT("SWMETA!"&amp;$B15&amp;AU$14))-FIND("^",INDIRECT("SWMETA!"&amp;$B15&amp;AU$14))),INDIRECT("SWMETA!"&amp;$B15&amp;AU$14))))</f>
        <v/>
      </c>
      <c r="AV15" s="271" t="str">
        <f ca="1">IF(LEN(INDIRECT("SWMETA!"&amp;$B15&amp;AV$14))=0,"",IF(AND('Planning View'!$O$11="ID",ISNUMBER(FIND("^",INDIRECT("SWMETA!"&amp;$B15&amp;AV$14)))),LEFT(INDIRECT("SWMETA!"&amp;$B15&amp;AV$14),FIND("^",INDIRECT("SWMETA!"&amp;$B15&amp;AV$14))-1),IF(AND('Planning View'!$O$11="Desc",ISNUMBER(FIND("^",INDIRECT("SWMETA!"&amp;$B15&amp;AV$14)))),RIGHT(INDIRECT("SWMETA!"&amp;$B15&amp;AV$14),LEN(INDIRECT("SWMETA!"&amp;$B15&amp;AV$14))-FIND("^",INDIRECT("SWMETA!"&amp;$B15&amp;AV$14))),INDIRECT("SWMETA!"&amp;$B15&amp;AV$14))))</f>
        <v/>
      </c>
      <c r="AW15" s="271" t="str">
        <f ca="1">IF(LEN(INDIRECT("SWMETA!"&amp;$B15&amp;AW$14))=0,"",IF(AND('Planning View'!$O$11="ID",ISNUMBER(FIND("^",INDIRECT("SWMETA!"&amp;$B15&amp;AW$14)))),LEFT(INDIRECT("SWMETA!"&amp;$B15&amp;AW$14),FIND("^",INDIRECT("SWMETA!"&amp;$B15&amp;AW$14))-1),IF(AND('Planning View'!$O$11="Desc",ISNUMBER(FIND("^",INDIRECT("SWMETA!"&amp;$B15&amp;AW$14)))),RIGHT(INDIRECT("SWMETA!"&amp;$B15&amp;AW$14),LEN(INDIRECT("SWMETA!"&amp;$B15&amp;AW$14))-FIND("^",INDIRECT("SWMETA!"&amp;$B15&amp;AW$14))),INDIRECT("SWMETA!"&amp;$B15&amp;AW$14))))</f>
        <v/>
      </c>
      <c r="AX15" s="271" t="str">
        <f ca="1">IF(LEN(INDIRECT("SWMETA!"&amp;$B15&amp;AX$14))=0,"",IF(AND('Planning View'!$O$11="ID",ISNUMBER(FIND("^",INDIRECT("SWMETA!"&amp;$B15&amp;AX$14)))),LEFT(INDIRECT("SWMETA!"&amp;$B15&amp;AX$14),FIND("^",INDIRECT("SWMETA!"&amp;$B15&amp;AX$14))-1),IF(AND('Planning View'!$O$11="Desc",ISNUMBER(FIND("^",INDIRECT("SWMETA!"&amp;$B15&amp;AX$14)))),RIGHT(INDIRECT("SWMETA!"&amp;$B15&amp;AX$14),LEN(INDIRECT("SWMETA!"&amp;$B15&amp;AX$14))-FIND("^",INDIRECT("SWMETA!"&amp;$B15&amp;AX$14))),INDIRECT("SWMETA!"&amp;$B15&amp;AX$14))))</f>
        <v/>
      </c>
      <c r="AY15" s="271" t="str">
        <f ca="1">IF(LEN(INDIRECT("SWMETA!"&amp;$B15&amp;AY$14))=0,"",IF(AND('Planning View'!$O$11="ID",ISNUMBER(FIND("^",INDIRECT("SWMETA!"&amp;$B15&amp;AY$14)))),LEFT(INDIRECT("SWMETA!"&amp;$B15&amp;AY$14),FIND("^",INDIRECT("SWMETA!"&amp;$B15&amp;AY$14))-1),IF(AND('Planning View'!$O$11="Desc",ISNUMBER(FIND("^",INDIRECT("SWMETA!"&amp;$B15&amp;AY$14)))),RIGHT(INDIRECT("SWMETA!"&amp;$B15&amp;AY$14),LEN(INDIRECT("SWMETA!"&amp;$B15&amp;AY$14))-FIND("^",INDIRECT("SWMETA!"&amp;$B15&amp;AY$14))),INDIRECT("SWMETA!"&amp;$B15&amp;AY$14))))</f>
        <v/>
      </c>
      <c r="AZ15" s="271" t="str">
        <f ca="1">IF(LEN(INDIRECT("SWMETA!"&amp;$B15&amp;AZ$14))=0,"",IF(AND('Planning View'!$O$11="ID",ISNUMBER(FIND("^",INDIRECT("SWMETA!"&amp;$B15&amp;AZ$14)))),LEFT(INDIRECT("SWMETA!"&amp;$B15&amp;AZ$14),FIND("^",INDIRECT("SWMETA!"&amp;$B15&amp;AZ$14))-1),IF(AND('Planning View'!$O$11="Desc",ISNUMBER(FIND("^",INDIRECT("SWMETA!"&amp;$B15&amp;AZ$14)))),RIGHT(INDIRECT("SWMETA!"&amp;$B15&amp;AZ$14),LEN(INDIRECT("SWMETA!"&amp;$B15&amp;AZ$14))-FIND("^",INDIRECT("SWMETA!"&amp;$B15&amp;AZ$14))),INDIRECT("SWMETA!"&amp;$B15&amp;AZ$14))))</f>
        <v/>
      </c>
      <c r="BA15" s="271" t="str">
        <f ca="1">IF(LEN(INDIRECT("SWMETA!"&amp;$B15&amp;BA$14))=0,"",IF(AND('Planning View'!$O$11="ID",ISNUMBER(FIND("^",INDIRECT("SWMETA!"&amp;$B15&amp;BA$14)))),LEFT(INDIRECT("SWMETA!"&amp;$B15&amp;BA$14),FIND("^",INDIRECT("SWMETA!"&amp;$B15&amp;BA$14))-1),IF(AND('Planning View'!$O$11="Desc",ISNUMBER(FIND("^",INDIRECT("SWMETA!"&amp;$B15&amp;BA$14)))),RIGHT(INDIRECT("SWMETA!"&amp;$B15&amp;BA$14),LEN(INDIRECT("SWMETA!"&amp;$B15&amp;BA$14))-FIND("^",INDIRECT("SWMETA!"&amp;$B15&amp;BA$14))),INDIRECT("SWMETA!"&amp;$B15&amp;BA$14))))</f>
        <v/>
      </c>
      <c r="BB15" s="271" t="str">
        <f ca="1">IF(LEN(INDIRECT("SWMETA!"&amp;$B15&amp;BB$14))=0,"",IF(AND('Planning View'!$O$11="ID",ISNUMBER(FIND("^",INDIRECT("SWMETA!"&amp;$B15&amp;BB$14)))),LEFT(INDIRECT("SWMETA!"&amp;$B15&amp;BB$14),FIND("^",INDIRECT("SWMETA!"&amp;$B15&amp;BB$14))-1),IF(AND('Planning View'!$O$11="Desc",ISNUMBER(FIND("^",INDIRECT("SWMETA!"&amp;$B15&amp;BB$14)))),RIGHT(INDIRECT("SWMETA!"&amp;$B15&amp;BB$14),LEN(INDIRECT("SWMETA!"&amp;$B15&amp;BB$14))-FIND("^",INDIRECT("SWMETA!"&amp;$B15&amp;BB$14))),INDIRECT("SWMETA!"&amp;$B15&amp;BB$14))))</f>
        <v/>
      </c>
      <c r="BC15" s="271" t="str">
        <f ca="1">IF(LEN(INDIRECT("SWMETA!"&amp;$B15&amp;BC$14))=0,"",IF(AND('Planning View'!$O$11="ID",ISNUMBER(FIND("^",INDIRECT("SWMETA!"&amp;$B15&amp;BC$14)))),LEFT(INDIRECT("SWMETA!"&amp;$B15&amp;BC$14),FIND("^",INDIRECT("SWMETA!"&amp;$B15&amp;BC$14))-1),IF(AND('Planning View'!$O$11="Desc",ISNUMBER(FIND("^",INDIRECT("SWMETA!"&amp;$B15&amp;BC$14)))),RIGHT(INDIRECT("SWMETA!"&amp;$B15&amp;BC$14),LEN(INDIRECT("SWMETA!"&amp;$B15&amp;BC$14))-FIND("^",INDIRECT("SWMETA!"&amp;$B15&amp;BC$14))),INDIRECT("SWMETA!"&amp;$B15&amp;BC$14))))</f>
        <v/>
      </c>
      <c r="BD15" s="271" t="str">
        <f ca="1">IF(LEN(INDIRECT("SWMETA!"&amp;$B15&amp;BD$14))=0,"",IF(AND('Planning View'!$O$11="ID",ISNUMBER(FIND("^",INDIRECT("SWMETA!"&amp;$B15&amp;BD$14)))),LEFT(INDIRECT("SWMETA!"&amp;$B15&amp;BD$14),FIND("^",INDIRECT("SWMETA!"&amp;$B15&amp;BD$14))-1),IF(AND('Planning View'!$O$11="Desc",ISNUMBER(FIND("^",INDIRECT("SWMETA!"&amp;$B15&amp;BD$14)))),RIGHT(INDIRECT("SWMETA!"&amp;$B15&amp;BD$14),LEN(INDIRECT("SWMETA!"&amp;$B15&amp;BD$14))-FIND("^",INDIRECT("SWMETA!"&amp;$B15&amp;BD$14))),INDIRECT("SWMETA!"&amp;$B15&amp;BD$14))))</f>
        <v/>
      </c>
      <c r="BE15" s="271" t="str">
        <f ca="1">IF(LEN(INDIRECT("SWMETA!"&amp;$B15&amp;BE$14))=0,"",IF(AND('Planning View'!$O$11="ID",ISNUMBER(FIND("^",INDIRECT("SWMETA!"&amp;$B15&amp;BE$14)))),LEFT(INDIRECT("SWMETA!"&amp;$B15&amp;BE$14),FIND("^",INDIRECT("SWMETA!"&amp;$B15&amp;BE$14))-1),IF(AND('Planning View'!$O$11="Desc",ISNUMBER(FIND("^",INDIRECT("SWMETA!"&amp;$B15&amp;BE$14)))),RIGHT(INDIRECT("SWMETA!"&amp;$B15&amp;BE$14),LEN(INDIRECT("SWMETA!"&amp;$B15&amp;BE$14))-FIND("^",INDIRECT("SWMETA!"&amp;$B15&amp;BE$14))),INDIRECT("SWMETA!"&amp;$B15&amp;BE$14))))</f>
        <v/>
      </c>
      <c r="BF15" s="271" t="str">
        <f ca="1">IF(LEN(INDIRECT("SWMETA!"&amp;$B15&amp;BF$14))=0,"",IF(AND('Planning View'!$O$11="ID",ISNUMBER(FIND("^",INDIRECT("SWMETA!"&amp;$B15&amp;BF$14)))),LEFT(INDIRECT("SWMETA!"&amp;$B15&amp;BF$14),FIND("^",INDIRECT("SWMETA!"&amp;$B15&amp;BF$14))-1),IF(AND('Planning View'!$O$11="Desc",ISNUMBER(FIND("^",INDIRECT("SWMETA!"&amp;$B15&amp;BF$14)))),RIGHT(INDIRECT("SWMETA!"&amp;$B15&amp;BF$14),LEN(INDIRECT("SWMETA!"&amp;$B15&amp;BF$14))-FIND("^",INDIRECT("SWMETA!"&amp;$B15&amp;BF$14))),INDIRECT("SWMETA!"&amp;$B15&amp;BF$14))))</f>
        <v/>
      </c>
      <c r="BG15" s="271" t="str">
        <f ca="1">IF(LEN(INDIRECT("SWMETA!"&amp;$B15&amp;BG$14))=0,"",IF(AND('Planning View'!$O$11="ID",ISNUMBER(FIND("^",INDIRECT("SWMETA!"&amp;$B15&amp;BG$14)))),LEFT(INDIRECT("SWMETA!"&amp;$B15&amp;BG$14),FIND("^",INDIRECT("SWMETA!"&amp;$B15&amp;BG$14))-1),IF(AND('Planning View'!$O$11="Desc",ISNUMBER(FIND("^",INDIRECT("SWMETA!"&amp;$B15&amp;BG$14)))),RIGHT(INDIRECT("SWMETA!"&amp;$B15&amp;BG$14),LEN(INDIRECT("SWMETA!"&amp;$B15&amp;BG$14))-FIND("^",INDIRECT("SWMETA!"&amp;$B15&amp;BG$14))),INDIRECT("SWMETA!"&amp;$B15&amp;BG$14))))</f>
        <v/>
      </c>
      <c r="BH15" s="271" t="str">
        <f ca="1">IF(LEN(INDIRECT("SWMETA!"&amp;$B15&amp;BH$14))=0,"",IF(AND('Planning View'!$O$11="ID",ISNUMBER(FIND("^",INDIRECT("SWMETA!"&amp;$B15&amp;BH$14)))),LEFT(INDIRECT("SWMETA!"&amp;$B15&amp;BH$14),FIND("^",INDIRECT("SWMETA!"&amp;$B15&amp;BH$14))-1),IF(AND('Planning View'!$O$11="Desc",ISNUMBER(FIND("^",INDIRECT("SWMETA!"&amp;$B15&amp;BH$14)))),RIGHT(INDIRECT("SWMETA!"&amp;$B15&amp;BH$14),LEN(INDIRECT("SWMETA!"&amp;$B15&amp;BH$14))-FIND("^",INDIRECT("SWMETA!"&amp;$B15&amp;BH$14))),INDIRECT("SWMETA!"&amp;$B15&amp;BH$14))))</f>
        <v/>
      </c>
      <c r="BI15" s="271" t="str">
        <f ca="1">IF(LEN(INDIRECT("SWMETA!"&amp;$B15&amp;BI$14))=0,"",IF(AND('Planning View'!$O$11="ID",ISNUMBER(FIND("^",INDIRECT("SWMETA!"&amp;$B15&amp;BI$14)))),LEFT(INDIRECT("SWMETA!"&amp;$B15&amp;BI$14),FIND("^",INDIRECT("SWMETA!"&amp;$B15&amp;BI$14))-1),IF(AND('Planning View'!$O$11="Desc",ISNUMBER(FIND("^",INDIRECT("SWMETA!"&amp;$B15&amp;BI$14)))),RIGHT(INDIRECT("SWMETA!"&amp;$B15&amp;BI$14),LEN(INDIRECT("SWMETA!"&amp;$B15&amp;BI$14))-FIND("^",INDIRECT("SWMETA!"&amp;$B15&amp;BI$14))),INDIRECT("SWMETA!"&amp;$B15&amp;BI$14))))</f>
        <v/>
      </c>
      <c r="BJ15" s="271" t="str">
        <f ca="1">IF(LEN(INDIRECT("SWMETA!"&amp;$B15&amp;BJ$14))=0,"",IF(AND('Planning View'!$O$11="ID",ISNUMBER(FIND("^",INDIRECT("SWMETA!"&amp;$B15&amp;BJ$14)))),LEFT(INDIRECT("SWMETA!"&amp;$B15&amp;BJ$14),FIND("^",INDIRECT("SWMETA!"&amp;$B15&amp;BJ$14))-1),IF(AND('Planning View'!$O$11="Desc",ISNUMBER(FIND("^",INDIRECT("SWMETA!"&amp;$B15&amp;BJ$14)))),RIGHT(INDIRECT("SWMETA!"&amp;$B15&amp;BJ$14),LEN(INDIRECT("SWMETA!"&amp;$B15&amp;BJ$14))-FIND("^",INDIRECT("SWMETA!"&amp;$B15&amp;BJ$14))),INDIRECT("SWMETA!"&amp;$B15&amp;BJ$14))))</f>
        <v/>
      </c>
      <c r="BK15" s="271" t="str">
        <f ca="1">IF(LEN(INDIRECT("SWMETA!"&amp;$B15&amp;BK$14))=0,"",IF(AND('Planning View'!$O$11="ID",ISNUMBER(FIND("^",INDIRECT("SWMETA!"&amp;$B15&amp;BK$14)))),LEFT(INDIRECT("SWMETA!"&amp;$B15&amp;BK$14),FIND("^",INDIRECT("SWMETA!"&amp;$B15&amp;BK$14))-1),IF(AND('Planning View'!$O$11="Desc",ISNUMBER(FIND("^",INDIRECT("SWMETA!"&amp;$B15&amp;BK$14)))),RIGHT(INDIRECT("SWMETA!"&amp;$B15&amp;BK$14),LEN(INDIRECT("SWMETA!"&amp;$B15&amp;BK$14))-FIND("^",INDIRECT("SWMETA!"&amp;$B15&amp;BK$14))),INDIRECT("SWMETA!"&amp;$B15&amp;BK$14))))</f>
        <v/>
      </c>
      <c r="BL15" s="110"/>
      <c r="BM15" s="110"/>
      <c r="BN15" s="110"/>
      <c r="BO15" s="110"/>
      <c r="BP15" s="110"/>
      <c r="BQ15" s="110"/>
      <c r="BR15" s="110"/>
      <c r="BS15" s="110"/>
      <c r="BT15" s="110"/>
      <c r="BU15" s="110"/>
      <c r="BV15" s="110"/>
      <c r="CH15" s="127" t="s">
        <v>230</v>
      </c>
      <c r="CI15" s="128"/>
      <c r="CJ15" s="132"/>
      <c r="CK15" s="128"/>
    </row>
    <row r="16" spans="1:89" customFormat="1" ht="13.5" customHeight="1" x14ac:dyDescent="0.2">
      <c r="A16" s="126"/>
      <c r="B16" s="113" t="str">
        <f t="shared" ref="B16:B79" si="2">IF(ROW()-$A$15&gt;26, CHAR(64+INT((ROW()-$A$15-1)/26)),"")&amp;CHAR(65+MOD(ROW()-$A$15-1, 26))</f>
        <v>E</v>
      </c>
      <c r="C16" s="126"/>
      <c r="D16" s="126"/>
      <c r="E16" s="126"/>
      <c r="F16" s="272" t="str">
        <f t="shared" ref="F16:F79" ca="1" si="3">IF(LEN(INDIRECT("SWMETA!"&amp;$B16&amp;F$14))=0,"",INDIRECT("SWMETA!"&amp;$B16&amp;F$14))</f>
        <v>PERIOD_MAPE</v>
      </c>
      <c r="G16" s="273"/>
      <c r="H16" s="274" t="s">
        <v>560</v>
      </c>
      <c r="I16" s="275" t="s">
        <v>496</v>
      </c>
      <c r="J16" s="135"/>
      <c r="K16" s="135" t="s">
        <v>147</v>
      </c>
      <c r="L16" s="276" t="s">
        <v>498</v>
      </c>
      <c r="M16" s="134" t="s">
        <v>221</v>
      </c>
      <c r="N16" s="277">
        <f t="shared" ref="N16:AC32" ca="1" si="4">IF(LEN(INDIRECT("SWMETA!"&amp;$B16&amp;N$14))=0,"",INDIRECT("SWMETA!"&amp;$B16&amp;N$14))</f>
        <v>1</v>
      </c>
      <c r="O16" s="277" t="str">
        <f t="shared" ref="O16:AD31" ca="1" si="5">IF(LEN(INDIRECT("SWMETA!"&amp;$B16&amp;O$14))=0,"",INDIRECT("SWMETA!"&amp;$B16&amp;O$14))</f>
        <v/>
      </c>
      <c r="P16" s="277" t="str">
        <f t="shared" ca="1" si="5"/>
        <v/>
      </c>
      <c r="Q16" s="277" t="str">
        <f t="shared" ca="1" si="5"/>
        <v/>
      </c>
      <c r="R16" s="277" t="str">
        <f t="shared" ca="1" si="5"/>
        <v/>
      </c>
      <c r="S16" s="277" t="str">
        <f t="shared" ca="1" si="5"/>
        <v/>
      </c>
      <c r="T16" s="277" t="str">
        <f t="shared" ca="1" si="5"/>
        <v/>
      </c>
      <c r="U16" s="277" t="str">
        <f t="shared" ca="1" si="5"/>
        <v/>
      </c>
      <c r="V16" s="277" t="str">
        <f t="shared" ca="1" si="5"/>
        <v/>
      </c>
      <c r="W16" s="277" t="str">
        <f t="shared" ca="1" si="5"/>
        <v/>
      </c>
      <c r="X16" s="277" t="str">
        <f t="shared" ca="1" si="5"/>
        <v/>
      </c>
      <c r="Y16" s="277" t="str">
        <f t="shared" ca="1" si="5"/>
        <v/>
      </c>
      <c r="Z16" s="277" t="str">
        <f t="shared" ca="1" si="5"/>
        <v/>
      </c>
      <c r="AA16" s="277" t="str">
        <f t="shared" ca="1" si="5"/>
        <v/>
      </c>
      <c r="AB16" s="277" t="str">
        <f t="shared" ca="1" si="5"/>
        <v/>
      </c>
      <c r="AC16" s="277" t="str">
        <f t="shared" ca="1" si="5"/>
        <v/>
      </c>
      <c r="AD16" s="277" t="str">
        <f t="shared" ca="1" si="5"/>
        <v/>
      </c>
      <c r="AE16" s="277" t="str">
        <f t="shared" ref="AE16:AT31" ca="1" si="6">IF(LEN(INDIRECT("SWMETA!"&amp;$B16&amp;AE$14))=0,"",INDIRECT("SWMETA!"&amp;$B16&amp;AE$14))</f>
        <v/>
      </c>
      <c r="AF16" s="277" t="str">
        <f t="shared" ca="1" si="6"/>
        <v/>
      </c>
      <c r="AG16" s="277" t="str">
        <f t="shared" ca="1" si="6"/>
        <v/>
      </c>
      <c r="AH16" s="277" t="str">
        <f t="shared" ca="1" si="6"/>
        <v/>
      </c>
      <c r="AI16" s="277" t="str">
        <f t="shared" ca="1" si="6"/>
        <v/>
      </c>
      <c r="AJ16" s="277" t="str">
        <f t="shared" ca="1" si="6"/>
        <v/>
      </c>
      <c r="AK16" s="277" t="str">
        <f t="shared" ca="1" si="6"/>
        <v/>
      </c>
      <c r="AL16" s="277" t="str">
        <f t="shared" ca="1" si="6"/>
        <v/>
      </c>
      <c r="AM16" s="277" t="str">
        <f t="shared" ca="1" si="6"/>
        <v/>
      </c>
      <c r="AN16" s="277" t="str">
        <f t="shared" ca="1" si="6"/>
        <v/>
      </c>
      <c r="AO16" s="277" t="str">
        <f t="shared" ca="1" si="6"/>
        <v/>
      </c>
      <c r="AP16" s="277" t="str">
        <f t="shared" ca="1" si="6"/>
        <v/>
      </c>
      <c r="AQ16" s="277" t="str">
        <f t="shared" ca="1" si="6"/>
        <v/>
      </c>
      <c r="AR16" s="277" t="str">
        <f t="shared" ca="1" si="6"/>
        <v/>
      </c>
      <c r="AS16" s="277" t="str">
        <f t="shared" ca="1" si="6"/>
        <v/>
      </c>
      <c r="AT16" s="277" t="str">
        <f t="shared" ca="1" si="6"/>
        <v/>
      </c>
      <c r="AU16" s="277" t="str">
        <f t="shared" ref="AR16:BK28" ca="1" si="7">IF(LEN(INDIRECT("SWMETA!"&amp;$B16&amp;AU$14))=0,"",INDIRECT("SWMETA!"&amp;$B16&amp;AU$14))</f>
        <v/>
      </c>
      <c r="AV16" s="277" t="str">
        <f t="shared" ca="1" si="7"/>
        <v/>
      </c>
      <c r="AW16" s="277" t="str">
        <f t="shared" ca="1" si="7"/>
        <v/>
      </c>
      <c r="AX16" s="277" t="str">
        <f t="shared" ca="1" si="7"/>
        <v/>
      </c>
      <c r="AY16" s="277" t="str">
        <f t="shared" ca="1" si="7"/>
        <v/>
      </c>
      <c r="AZ16" s="277" t="str">
        <f t="shared" ca="1" si="7"/>
        <v/>
      </c>
      <c r="BA16" s="277" t="str">
        <f t="shared" ca="1" si="7"/>
        <v/>
      </c>
      <c r="BB16" s="277" t="str">
        <f t="shared" ca="1" si="7"/>
        <v/>
      </c>
      <c r="BC16" s="277" t="str">
        <f t="shared" ca="1" si="7"/>
        <v/>
      </c>
      <c r="BD16" s="277" t="str">
        <f t="shared" ca="1" si="7"/>
        <v/>
      </c>
      <c r="BE16" s="277" t="str">
        <f t="shared" ca="1" si="7"/>
        <v/>
      </c>
      <c r="BF16" s="277" t="str">
        <f t="shared" ca="1" si="7"/>
        <v/>
      </c>
      <c r="BG16" s="277" t="str">
        <f t="shared" ca="1" si="7"/>
        <v/>
      </c>
      <c r="BH16" s="277" t="str">
        <f t="shared" ca="1" si="7"/>
        <v/>
      </c>
      <c r="BI16" s="277" t="str">
        <f t="shared" ca="1" si="7"/>
        <v/>
      </c>
      <c r="BJ16" s="277" t="str">
        <f t="shared" ca="1" si="7"/>
        <v/>
      </c>
      <c r="BK16" s="277" t="str">
        <f t="shared" ca="1" si="7"/>
        <v/>
      </c>
      <c r="BL16" s="110"/>
      <c r="BM16" s="110"/>
      <c r="BN16" s="110"/>
      <c r="BO16" s="110"/>
      <c r="BP16" s="110"/>
      <c r="BQ16" s="110"/>
      <c r="BR16" s="110"/>
      <c r="BS16" s="110"/>
      <c r="BT16" s="110"/>
      <c r="BU16" s="110"/>
      <c r="BV16" s="110"/>
      <c r="CH16" s="128"/>
      <c r="CI16" s="128" t="str">
        <f ca="1">F16</f>
        <v>PERIOD_MAPE</v>
      </c>
      <c r="CJ16" s="132">
        <f ca="1">INDEX(N16:AQ16,$CJ$11)/100</f>
        <v>0.01</v>
      </c>
      <c r="CK16" s="128"/>
    </row>
    <row r="17" spans="1:89" customFormat="1" ht="13.5" customHeight="1" x14ac:dyDescent="0.2">
      <c r="A17" s="126"/>
      <c r="B17" s="113" t="str">
        <f t="shared" si="2"/>
        <v>F</v>
      </c>
      <c r="C17" s="126"/>
      <c r="D17" s="126"/>
      <c r="E17" s="126"/>
      <c r="F17" s="272" t="str">
        <f t="shared" ca="1" si="3"/>
        <v>L3MO</v>
      </c>
      <c r="G17" s="278"/>
      <c r="H17" s="274" t="s">
        <v>561</v>
      </c>
      <c r="I17" s="135" t="s">
        <v>496</v>
      </c>
      <c r="J17" s="135"/>
      <c r="K17" s="135" t="s">
        <v>147</v>
      </c>
      <c r="L17" s="276" t="s">
        <v>498</v>
      </c>
      <c r="M17" s="134" t="s">
        <v>221</v>
      </c>
      <c r="N17" s="277" t="str">
        <f t="shared" ca="1" si="4"/>
        <v/>
      </c>
      <c r="O17" s="277" t="str">
        <f t="shared" ca="1" si="5"/>
        <v/>
      </c>
      <c r="P17" s="277" t="str">
        <f t="shared" ca="1" si="5"/>
        <v/>
      </c>
      <c r="Q17" s="277" t="str">
        <f t="shared" ca="1" si="5"/>
        <v/>
      </c>
      <c r="R17" s="277" t="str">
        <f t="shared" ca="1" si="5"/>
        <v/>
      </c>
      <c r="S17" s="277" t="str">
        <f t="shared" ca="1" si="5"/>
        <v/>
      </c>
      <c r="T17" s="277" t="str">
        <f t="shared" ca="1" si="5"/>
        <v/>
      </c>
      <c r="U17" s="277" t="str">
        <f t="shared" ca="1" si="5"/>
        <v/>
      </c>
      <c r="V17" s="277" t="str">
        <f t="shared" ca="1" si="5"/>
        <v/>
      </c>
      <c r="W17" s="277" t="str">
        <f t="shared" ca="1" si="5"/>
        <v/>
      </c>
      <c r="X17" s="277" t="str">
        <f t="shared" ca="1" si="5"/>
        <v/>
      </c>
      <c r="Y17" s="277" t="str">
        <f t="shared" ca="1" si="5"/>
        <v/>
      </c>
      <c r="Z17" s="277" t="str">
        <f t="shared" ca="1" si="5"/>
        <v/>
      </c>
      <c r="AA17" s="277" t="str">
        <f t="shared" ca="1" si="5"/>
        <v/>
      </c>
      <c r="AB17" s="277" t="str">
        <f t="shared" ca="1" si="5"/>
        <v/>
      </c>
      <c r="AC17" s="277" t="str">
        <f t="shared" ca="1" si="5"/>
        <v/>
      </c>
      <c r="AD17" s="277" t="str">
        <f t="shared" ca="1" si="5"/>
        <v/>
      </c>
      <c r="AE17" s="277" t="str">
        <f t="shared" ca="1" si="6"/>
        <v/>
      </c>
      <c r="AF17" s="277" t="str">
        <f t="shared" ca="1" si="6"/>
        <v/>
      </c>
      <c r="AG17" s="277" t="str">
        <f t="shared" ca="1" si="6"/>
        <v/>
      </c>
      <c r="AH17" s="277" t="str">
        <f t="shared" ca="1" si="6"/>
        <v/>
      </c>
      <c r="AI17" s="277" t="str">
        <f t="shared" ca="1" si="6"/>
        <v/>
      </c>
      <c r="AJ17" s="277" t="str">
        <f t="shared" ca="1" si="6"/>
        <v/>
      </c>
      <c r="AK17" s="277" t="str">
        <f t="shared" ca="1" si="6"/>
        <v/>
      </c>
      <c r="AL17" s="277" t="str">
        <f t="shared" ca="1" si="6"/>
        <v/>
      </c>
      <c r="AM17" s="277" t="str">
        <f t="shared" ca="1" si="6"/>
        <v/>
      </c>
      <c r="AN17" s="277" t="str">
        <f t="shared" ca="1" si="6"/>
        <v/>
      </c>
      <c r="AO17" s="277" t="str">
        <f t="shared" ca="1" si="6"/>
        <v/>
      </c>
      <c r="AP17" s="277" t="str">
        <f t="shared" ca="1" si="6"/>
        <v/>
      </c>
      <c r="AQ17" s="277" t="str">
        <f t="shared" ca="1" si="6"/>
        <v/>
      </c>
      <c r="AR17" s="277" t="str">
        <f t="shared" ca="1" si="7"/>
        <v/>
      </c>
      <c r="AS17" s="277" t="str">
        <f t="shared" ca="1" si="7"/>
        <v/>
      </c>
      <c r="AT17" s="277" t="str">
        <f t="shared" ca="1" si="7"/>
        <v/>
      </c>
      <c r="AU17" s="277" t="str">
        <f t="shared" ca="1" si="7"/>
        <v/>
      </c>
      <c r="AV17" s="277" t="str">
        <f t="shared" ca="1" si="7"/>
        <v/>
      </c>
      <c r="AW17" s="277" t="str">
        <f t="shared" ca="1" si="7"/>
        <v/>
      </c>
      <c r="AX17" s="277" t="str">
        <f t="shared" ca="1" si="7"/>
        <v/>
      </c>
      <c r="AY17" s="277" t="str">
        <f t="shared" ca="1" si="7"/>
        <v/>
      </c>
      <c r="AZ17" s="277" t="str">
        <f t="shared" ca="1" si="7"/>
        <v/>
      </c>
      <c r="BA17" s="277" t="str">
        <f t="shared" ca="1" si="7"/>
        <v/>
      </c>
      <c r="BB17" s="277" t="str">
        <f t="shared" ca="1" si="7"/>
        <v/>
      </c>
      <c r="BC17" s="277" t="str">
        <f t="shared" ca="1" si="7"/>
        <v/>
      </c>
      <c r="BD17" s="277" t="str">
        <f t="shared" ca="1" si="7"/>
        <v/>
      </c>
      <c r="BE17" s="277" t="str">
        <f t="shared" ca="1" si="7"/>
        <v/>
      </c>
      <c r="BF17" s="277" t="str">
        <f t="shared" ca="1" si="7"/>
        <v/>
      </c>
      <c r="BG17" s="277" t="str">
        <f t="shared" ca="1" si="7"/>
        <v/>
      </c>
      <c r="BH17" s="277" t="str">
        <f t="shared" ca="1" si="7"/>
        <v/>
      </c>
      <c r="BI17" s="277" t="str">
        <f t="shared" ca="1" si="7"/>
        <v/>
      </c>
      <c r="BJ17" s="277" t="str">
        <f t="shared" ca="1" si="7"/>
        <v/>
      </c>
      <c r="BK17" s="277" t="str">
        <f t="shared" ca="1" si="7"/>
        <v/>
      </c>
      <c r="BL17" s="110"/>
      <c r="BM17" s="110"/>
      <c r="BN17" s="110"/>
      <c r="BO17" s="110"/>
      <c r="BP17" s="110"/>
      <c r="BQ17" s="110"/>
      <c r="BR17" s="110"/>
      <c r="BS17" s="110"/>
      <c r="BT17" s="110"/>
      <c r="BU17" s="110"/>
      <c r="BV17" s="110"/>
      <c r="CH17" s="128"/>
      <c r="CI17" s="128" t="str">
        <f t="shared" ref="CI17:CI21" ca="1" si="8">F17</f>
        <v>L3MO</v>
      </c>
      <c r="CJ17" s="132" t="e">
        <f t="shared" ref="CJ17:CJ21" ca="1" si="9">INDEX(N17:AQ17,$CJ$11)/100</f>
        <v>#VALUE!</v>
      </c>
      <c r="CK17" s="128"/>
    </row>
    <row r="18" spans="1:89" customFormat="1" ht="13.5" customHeight="1" x14ac:dyDescent="0.2">
      <c r="A18" s="113"/>
      <c r="B18" s="113" t="str">
        <f t="shared" si="2"/>
        <v>G</v>
      </c>
      <c r="C18" s="126"/>
      <c r="D18" s="126"/>
      <c r="E18" s="126"/>
      <c r="F18" s="272" t="str">
        <f t="shared" ca="1" si="3"/>
        <v>N3MO</v>
      </c>
      <c r="G18" s="278"/>
      <c r="H18" s="274" t="s">
        <v>562</v>
      </c>
      <c r="I18" s="135" t="s">
        <v>496</v>
      </c>
      <c r="J18" s="135"/>
      <c r="K18" s="135" t="s">
        <v>147</v>
      </c>
      <c r="L18" s="276" t="s">
        <v>498</v>
      </c>
      <c r="M18" s="134" t="s">
        <v>221</v>
      </c>
      <c r="N18" s="277" t="str">
        <f t="shared" ca="1" si="4"/>
        <v/>
      </c>
      <c r="O18" s="277" t="str">
        <f t="shared" ca="1" si="5"/>
        <v/>
      </c>
      <c r="P18" s="277" t="str">
        <f t="shared" ca="1" si="5"/>
        <v/>
      </c>
      <c r="Q18" s="277" t="str">
        <f t="shared" ca="1" si="5"/>
        <v/>
      </c>
      <c r="R18" s="277" t="str">
        <f t="shared" ca="1" si="5"/>
        <v/>
      </c>
      <c r="S18" s="277" t="str">
        <f t="shared" ca="1" si="5"/>
        <v/>
      </c>
      <c r="T18" s="277" t="str">
        <f t="shared" ca="1" si="5"/>
        <v/>
      </c>
      <c r="U18" s="277" t="str">
        <f t="shared" ca="1" si="5"/>
        <v/>
      </c>
      <c r="V18" s="277" t="str">
        <f t="shared" ca="1" si="5"/>
        <v/>
      </c>
      <c r="W18" s="277" t="str">
        <f t="shared" ca="1" si="5"/>
        <v/>
      </c>
      <c r="X18" s="277" t="str">
        <f t="shared" ca="1" si="5"/>
        <v/>
      </c>
      <c r="Y18" s="277" t="str">
        <f t="shared" ca="1" si="5"/>
        <v/>
      </c>
      <c r="Z18" s="277" t="str">
        <f t="shared" ca="1" si="5"/>
        <v/>
      </c>
      <c r="AA18" s="277" t="str">
        <f t="shared" ca="1" si="5"/>
        <v/>
      </c>
      <c r="AB18" s="277" t="str">
        <f t="shared" ca="1" si="5"/>
        <v/>
      </c>
      <c r="AC18" s="277" t="str">
        <f t="shared" ca="1" si="5"/>
        <v/>
      </c>
      <c r="AD18" s="277" t="str">
        <f t="shared" ca="1" si="5"/>
        <v/>
      </c>
      <c r="AE18" s="277" t="str">
        <f t="shared" ca="1" si="6"/>
        <v/>
      </c>
      <c r="AF18" s="277" t="str">
        <f t="shared" ca="1" si="6"/>
        <v/>
      </c>
      <c r="AG18" s="277" t="str">
        <f t="shared" ca="1" si="6"/>
        <v/>
      </c>
      <c r="AH18" s="277" t="str">
        <f t="shared" ca="1" si="6"/>
        <v/>
      </c>
      <c r="AI18" s="277" t="str">
        <f t="shared" ca="1" si="6"/>
        <v/>
      </c>
      <c r="AJ18" s="277" t="str">
        <f t="shared" ca="1" si="6"/>
        <v/>
      </c>
      <c r="AK18" s="277" t="str">
        <f t="shared" ca="1" si="6"/>
        <v/>
      </c>
      <c r="AL18" s="277" t="str">
        <f t="shared" ca="1" si="6"/>
        <v/>
      </c>
      <c r="AM18" s="277" t="str">
        <f t="shared" ca="1" si="6"/>
        <v/>
      </c>
      <c r="AN18" s="277" t="str">
        <f t="shared" ca="1" si="6"/>
        <v/>
      </c>
      <c r="AO18" s="277" t="str">
        <f t="shared" ca="1" si="6"/>
        <v/>
      </c>
      <c r="AP18" s="277" t="str">
        <f t="shared" ca="1" si="6"/>
        <v/>
      </c>
      <c r="AQ18" s="277" t="str">
        <f t="shared" ca="1" si="6"/>
        <v/>
      </c>
      <c r="AR18" s="277" t="str">
        <f t="shared" ca="1" si="7"/>
        <v/>
      </c>
      <c r="AS18" s="277" t="str">
        <f t="shared" ca="1" si="7"/>
        <v/>
      </c>
      <c r="AT18" s="277" t="str">
        <f t="shared" ca="1" si="7"/>
        <v/>
      </c>
      <c r="AU18" s="277" t="str">
        <f t="shared" ca="1" si="7"/>
        <v/>
      </c>
      <c r="AV18" s="277" t="str">
        <f t="shared" ca="1" si="7"/>
        <v/>
      </c>
      <c r="AW18" s="277" t="str">
        <f t="shared" ca="1" si="7"/>
        <v/>
      </c>
      <c r="AX18" s="277" t="str">
        <f t="shared" ca="1" si="7"/>
        <v/>
      </c>
      <c r="AY18" s="277" t="str">
        <f t="shared" ca="1" si="7"/>
        <v/>
      </c>
      <c r="AZ18" s="277" t="str">
        <f t="shared" ca="1" si="7"/>
        <v/>
      </c>
      <c r="BA18" s="277" t="str">
        <f t="shared" ca="1" si="7"/>
        <v/>
      </c>
      <c r="BB18" s="277" t="str">
        <f t="shared" ca="1" si="7"/>
        <v/>
      </c>
      <c r="BC18" s="277" t="str">
        <f t="shared" ca="1" si="7"/>
        <v/>
      </c>
      <c r="BD18" s="277" t="str">
        <f t="shared" ca="1" si="7"/>
        <v/>
      </c>
      <c r="BE18" s="277" t="str">
        <f t="shared" ca="1" si="7"/>
        <v/>
      </c>
      <c r="BF18" s="277" t="str">
        <f t="shared" ca="1" si="7"/>
        <v/>
      </c>
      <c r="BG18" s="277" t="str">
        <f t="shared" ca="1" si="7"/>
        <v/>
      </c>
      <c r="BH18" s="277" t="str">
        <f t="shared" ca="1" si="7"/>
        <v/>
      </c>
      <c r="BI18" s="277" t="str">
        <f t="shared" ca="1" si="7"/>
        <v/>
      </c>
      <c r="BJ18" s="277" t="str">
        <f t="shared" ca="1" si="7"/>
        <v/>
      </c>
      <c r="BK18" s="277" t="str">
        <f t="shared" ca="1" si="7"/>
        <v/>
      </c>
      <c r="BL18" s="110"/>
      <c r="BM18" s="110"/>
      <c r="BN18" s="110"/>
      <c r="BO18" s="110"/>
      <c r="BP18" s="110"/>
      <c r="BQ18" s="110"/>
      <c r="BR18" s="110"/>
      <c r="BS18" s="110"/>
      <c r="BT18" s="110"/>
      <c r="BU18" s="110"/>
      <c r="BV18" s="110"/>
      <c r="CH18" s="128"/>
      <c r="CI18" s="128" t="str">
        <f t="shared" ca="1" si="8"/>
        <v>N3MO</v>
      </c>
      <c r="CJ18" s="132" t="e">
        <f t="shared" ca="1" si="9"/>
        <v>#VALUE!</v>
      </c>
      <c r="CK18" s="128"/>
    </row>
    <row r="19" spans="1:89" customFormat="1" ht="13.5" customHeight="1" x14ac:dyDescent="0.2">
      <c r="A19" s="113"/>
      <c r="B19" s="113" t="str">
        <f t="shared" si="2"/>
        <v>H</v>
      </c>
      <c r="C19" s="126"/>
      <c r="D19" s="126"/>
      <c r="E19" s="126"/>
      <c r="F19" s="303" t="str">
        <f t="shared" ca="1" si="3"/>
        <v>Sales_Item_Id</v>
      </c>
      <c r="G19" s="304"/>
      <c r="H19" s="305" t="s">
        <v>501</v>
      </c>
      <c r="I19" s="308" t="s">
        <v>559</v>
      </c>
      <c r="J19" s="306" t="s">
        <v>483</v>
      </c>
      <c r="K19" s="306" t="s">
        <v>483</v>
      </c>
      <c r="L19" s="307" t="s">
        <v>499</v>
      </c>
      <c r="M19" s="309" t="s">
        <v>221</v>
      </c>
      <c r="N19" s="313" t="str">
        <f t="shared" ca="1" si="4"/>
        <v/>
      </c>
      <c r="O19" s="313" t="str">
        <f t="shared" ca="1" si="5"/>
        <v/>
      </c>
      <c r="P19" s="313" t="str">
        <f t="shared" ca="1" si="5"/>
        <v/>
      </c>
      <c r="Q19" s="313" t="str">
        <f t="shared" ca="1" si="5"/>
        <v/>
      </c>
      <c r="R19" s="313" t="str">
        <f t="shared" ca="1" si="5"/>
        <v/>
      </c>
      <c r="S19" s="313" t="str">
        <f t="shared" ca="1" si="5"/>
        <v/>
      </c>
      <c r="T19" s="313" t="str">
        <f t="shared" ca="1" si="5"/>
        <v/>
      </c>
      <c r="U19" s="313" t="str">
        <f t="shared" ca="1" si="5"/>
        <v/>
      </c>
      <c r="V19" s="313" t="str">
        <f t="shared" ca="1" si="5"/>
        <v/>
      </c>
      <c r="W19" s="313" t="str">
        <f t="shared" ca="1" si="5"/>
        <v/>
      </c>
      <c r="X19" s="313" t="str">
        <f t="shared" ca="1" si="5"/>
        <v/>
      </c>
      <c r="Y19" s="313" t="str">
        <f t="shared" ca="1" si="5"/>
        <v/>
      </c>
      <c r="Z19" s="313" t="str">
        <f t="shared" ca="1" si="5"/>
        <v/>
      </c>
      <c r="AA19" s="313" t="str">
        <f t="shared" ca="1" si="5"/>
        <v/>
      </c>
      <c r="AB19" s="313" t="str">
        <f t="shared" ca="1" si="5"/>
        <v/>
      </c>
      <c r="AC19" s="313" t="str">
        <f t="shared" ca="1" si="5"/>
        <v/>
      </c>
      <c r="AD19" s="313" t="str">
        <f t="shared" ca="1" si="5"/>
        <v/>
      </c>
      <c r="AE19" s="313" t="str">
        <f t="shared" ca="1" si="6"/>
        <v/>
      </c>
      <c r="AF19" s="313" t="str">
        <f t="shared" ca="1" si="6"/>
        <v/>
      </c>
      <c r="AG19" s="313" t="str">
        <f t="shared" ca="1" si="6"/>
        <v/>
      </c>
      <c r="AH19" s="313" t="str">
        <f t="shared" ca="1" si="6"/>
        <v/>
      </c>
      <c r="AI19" s="313" t="str">
        <f t="shared" ca="1" si="6"/>
        <v/>
      </c>
      <c r="AJ19" s="313" t="str">
        <f t="shared" ca="1" si="6"/>
        <v/>
      </c>
      <c r="AK19" s="313" t="str">
        <f t="shared" ca="1" si="6"/>
        <v/>
      </c>
      <c r="AL19" s="313" t="str">
        <f t="shared" ca="1" si="6"/>
        <v/>
      </c>
      <c r="AM19" s="313" t="str">
        <f t="shared" ca="1" si="6"/>
        <v/>
      </c>
      <c r="AN19" s="313" t="str">
        <f t="shared" ca="1" si="6"/>
        <v/>
      </c>
      <c r="AO19" s="313" t="str">
        <f t="shared" ca="1" si="6"/>
        <v/>
      </c>
      <c r="AP19" s="313" t="str">
        <f t="shared" ca="1" si="6"/>
        <v/>
      </c>
      <c r="AQ19" s="313" t="str">
        <f t="shared" ca="1" si="6"/>
        <v/>
      </c>
      <c r="AR19" s="313" t="str">
        <f t="shared" ca="1" si="7"/>
        <v/>
      </c>
      <c r="AS19" s="313" t="str">
        <f t="shared" ca="1" si="7"/>
        <v/>
      </c>
      <c r="AT19" s="313" t="str">
        <f t="shared" ca="1" si="7"/>
        <v/>
      </c>
      <c r="AU19" s="313" t="str">
        <f t="shared" ca="1" si="7"/>
        <v/>
      </c>
      <c r="AV19" s="313" t="str">
        <f t="shared" ca="1" si="7"/>
        <v/>
      </c>
      <c r="AW19" s="313" t="str">
        <f t="shared" ca="1" si="7"/>
        <v/>
      </c>
      <c r="AX19" s="313" t="str">
        <f t="shared" ca="1" si="7"/>
        <v/>
      </c>
      <c r="AY19" s="313" t="str">
        <f t="shared" ca="1" si="7"/>
        <v/>
      </c>
      <c r="AZ19" s="313" t="str">
        <f t="shared" ca="1" si="7"/>
        <v/>
      </c>
      <c r="BA19" s="313" t="str">
        <f t="shared" ca="1" si="7"/>
        <v/>
      </c>
      <c r="BB19" s="313" t="str">
        <f t="shared" ca="1" si="7"/>
        <v/>
      </c>
      <c r="BC19" s="313" t="str">
        <f t="shared" ca="1" si="7"/>
        <v/>
      </c>
      <c r="BD19" s="313" t="str">
        <f t="shared" ca="1" si="7"/>
        <v/>
      </c>
      <c r="BE19" s="313" t="str">
        <f t="shared" ca="1" si="7"/>
        <v/>
      </c>
      <c r="BF19" s="313" t="str">
        <f t="shared" ca="1" si="7"/>
        <v/>
      </c>
      <c r="BG19" s="313" t="str">
        <f t="shared" ca="1" si="7"/>
        <v/>
      </c>
      <c r="BH19" s="313" t="str">
        <f t="shared" ca="1" si="7"/>
        <v/>
      </c>
      <c r="BI19" s="313" t="str">
        <f t="shared" ca="1" si="7"/>
        <v/>
      </c>
      <c r="BJ19" s="313" t="str">
        <f t="shared" ca="1" si="7"/>
        <v/>
      </c>
      <c r="BK19" s="313" t="str">
        <f t="shared" ca="1" si="7"/>
        <v/>
      </c>
      <c r="BL19" s="110"/>
      <c r="BM19" s="110"/>
      <c r="BN19" s="110"/>
      <c r="BO19" s="110"/>
      <c r="BP19" s="110"/>
      <c r="BQ19" s="110"/>
      <c r="BR19" s="110"/>
      <c r="BS19" s="110"/>
      <c r="BT19" s="110"/>
      <c r="BU19" s="110"/>
      <c r="BV19" s="110"/>
      <c r="CH19" s="128"/>
      <c r="CI19" s="128" t="str">
        <f t="shared" ca="1" si="8"/>
        <v>Sales_Item_Id</v>
      </c>
      <c r="CJ19" s="132" t="e">
        <f t="shared" ca="1" si="9"/>
        <v>#VALUE!</v>
      </c>
      <c r="CK19" s="128"/>
    </row>
    <row r="20" spans="1:89" customFormat="1" ht="13.5" customHeight="1" x14ac:dyDescent="0.2">
      <c r="A20" s="113"/>
      <c r="B20" s="113" t="str">
        <f t="shared" si="2"/>
        <v>I</v>
      </c>
      <c r="C20" s="126"/>
      <c r="D20" s="126"/>
      <c r="E20" s="126"/>
      <c r="F20" s="272" t="str">
        <f t="shared" ca="1" si="3"/>
        <v>Sales_Item_Description</v>
      </c>
      <c r="G20" s="279"/>
      <c r="H20" s="274" t="s">
        <v>502</v>
      </c>
      <c r="I20" s="275" t="s">
        <v>559</v>
      </c>
      <c r="J20" s="135" t="s">
        <v>147</v>
      </c>
      <c r="K20" s="135" t="s">
        <v>147</v>
      </c>
      <c r="L20" s="276" t="s">
        <v>499</v>
      </c>
      <c r="M20" s="134" t="s">
        <v>221</v>
      </c>
      <c r="N20" s="277" t="str">
        <f t="shared" ca="1" si="4"/>
        <v/>
      </c>
      <c r="O20" s="277" t="str">
        <f t="shared" ca="1" si="5"/>
        <v/>
      </c>
      <c r="P20" s="277" t="str">
        <f t="shared" ca="1" si="5"/>
        <v/>
      </c>
      <c r="Q20" s="277" t="str">
        <f t="shared" ca="1" si="5"/>
        <v/>
      </c>
      <c r="R20" s="277" t="str">
        <f t="shared" ca="1" si="5"/>
        <v/>
      </c>
      <c r="S20" s="277" t="str">
        <f t="shared" ca="1" si="5"/>
        <v/>
      </c>
      <c r="T20" s="277" t="str">
        <f t="shared" ca="1" si="5"/>
        <v/>
      </c>
      <c r="U20" s="277" t="str">
        <f t="shared" ca="1" si="5"/>
        <v/>
      </c>
      <c r="V20" s="277" t="str">
        <f t="shared" ca="1" si="5"/>
        <v/>
      </c>
      <c r="W20" s="277" t="str">
        <f t="shared" ca="1" si="5"/>
        <v/>
      </c>
      <c r="X20" s="277" t="str">
        <f t="shared" ca="1" si="5"/>
        <v/>
      </c>
      <c r="Y20" s="277" t="str">
        <f t="shared" ca="1" si="5"/>
        <v/>
      </c>
      <c r="Z20" s="277" t="str">
        <f t="shared" ca="1" si="5"/>
        <v/>
      </c>
      <c r="AA20" s="277" t="str">
        <f t="shared" ca="1" si="5"/>
        <v/>
      </c>
      <c r="AB20" s="277" t="str">
        <f t="shared" ca="1" si="5"/>
        <v/>
      </c>
      <c r="AC20" s="277" t="str">
        <f t="shared" ca="1" si="5"/>
        <v/>
      </c>
      <c r="AD20" s="277" t="str">
        <f t="shared" ca="1" si="5"/>
        <v/>
      </c>
      <c r="AE20" s="277" t="str">
        <f t="shared" ca="1" si="6"/>
        <v/>
      </c>
      <c r="AF20" s="277" t="str">
        <f t="shared" ca="1" si="6"/>
        <v/>
      </c>
      <c r="AG20" s="277" t="str">
        <f t="shared" ca="1" si="6"/>
        <v/>
      </c>
      <c r="AH20" s="277" t="str">
        <f t="shared" ca="1" si="6"/>
        <v/>
      </c>
      <c r="AI20" s="277" t="str">
        <f t="shared" ca="1" si="6"/>
        <v/>
      </c>
      <c r="AJ20" s="277" t="str">
        <f t="shared" ca="1" si="6"/>
        <v/>
      </c>
      <c r="AK20" s="277" t="str">
        <f t="shared" ca="1" si="6"/>
        <v/>
      </c>
      <c r="AL20" s="277" t="str">
        <f t="shared" ca="1" si="6"/>
        <v/>
      </c>
      <c r="AM20" s="277" t="str">
        <f t="shared" ca="1" si="6"/>
        <v/>
      </c>
      <c r="AN20" s="277" t="str">
        <f t="shared" ca="1" si="6"/>
        <v/>
      </c>
      <c r="AO20" s="277" t="str">
        <f t="shared" ca="1" si="6"/>
        <v/>
      </c>
      <c r="AP20" s="277" t="str">
        <f t="shared" ca="1" si="6"/>
        <v/>
      </c>
      <c r="AQ20" s="277" t="str">
        <f t="shared" ca="1" si="6"/>
        <v/>
      </c>
      <c r="AR20" s="277" t="str">
        <f t="shared" ca="1" si="7"/>
        <v/>
      </c>
      <c r="AS20" s="277" t="str">
        <f t="shared" ca="1" si="7"/>
        <v/>
      </c>
      <c r="AT20" s="277" t="str">
        <f t="shared" ca="1" si="7"/>
        <v/>
      </c>
      <c r="AU20" s="277" t="str">
        <f t="shared" ca="1" si="7"/>
        <v/>
      </c>
      <c r="AV20" s="277" t="str">
        <f t="shared" ca="1" si="7"/>
        <v/>
      </c>
      <c r="AW20" s="277" t="str">
        <f t="shared" ca="1" si="7"/>
        <v/>
      </c>
      <c r="AX20" s="277" t="str">
        <f t="shared" ca="1" si="7"/>
        <v/>
      </c>
      <c r="AY20" s="277" t="str">
        <f t="shared" ca="1" si="7"/>
        <v/>
      </c>
      <c r="AZ20" s="277" t="str">
        <f t="shared" ca="1" si="7"/>
        <v/>
      </c>
      <c r="BA20" s="277" t="str">
        <f t="shared" ca="1" si="7"/>
        <v/>
      </c>
      <c r="BB20" s="277" t="str">
        <f t="shared" ca="1" si="7"/>
        <v/>
      </c>
      <c r="BC20" s="277" t="str">
        <f t="shared" ca="1" si="7"/>
        <v/>
      </c>
      <c r="BD20" s="277" t="str">
        <f t="shared" ca="1" si="7"/>
        <v/>
      </c>
      <c r="BE20" s="277" t="str">
        <f t="shared" ca="1" si="7"/>
        <v/>
      </c>
      <c r="BF20" s="277" t="str">
        <f t="shared" ca="1" si="7"/>
        <v/>
      </c>
      <c r="BG20" s="277" t="str">
        <f t="shared" ca="1" si="7"/>
        <v/>
      </c>
      <c r="BH20" s="277" t="str">
        <f t="shared" ca="1" si="7"/>
        <v/>
      </c>
      <c r="BI20" s="277" t="str">
        <f t="shared" ca="1" si="7"/>
        <v/>
      </c>
      <c r="BJ20" s="277" t="str">
        <f t="shared" ca="1" si="7"/>
        <v/>
      </c>
      <c r="BK20" s="277" t="str">
        <f t="shared" ca="1" si="7"/>
        <v/>
      </c>
      <c r="BL20" s="110"/>
      <c r="BM20" s="110"/>
      <c r="BN20" s="110"/>
      <c r="BO20" s="110"/>
      <c r="BP20" s="110"/>
      <c r="BQ20" s="110"/>
      <c r="BR20" s="110"/>
      <c r="BS20" s="110"/>
      <c r="BT20" s="110"/>
      <c r="BU20" s="110"/>
      <c r="BV20" s="110"/>
      <c r="CH20" s="128"/>
      <c r="CI20" s="128" t="str">
        <f t="shared" ca="1" si="8"/>
        <v>Sales_Item_Description</v>
      </c>
      <c r="CJ20" s="132" t="e">
        <f t="shared" ca="1" si="9"/>
        <v>#VALUE!</v>
      </c>
      <c r="CK20" s="128"/>
    </row>
    <row r="21" spans="1:89" customFormat="1" ht="13.5" customHeight="1" x14ac:dyDescent="0.2">
      <c r="A21" s="113"/>
      <c r="B21" s="113" t="str">
        <f t="shared" si="2"/>
        <v>J</v>
      </c>
      <c r="C21" s="126"/>
      <c r="D21" s="126"/>
      <c r="E21" s="126"/>
      <c r="F21" s="272" t="str">
        <f t="shared" ca="1" si="3"/>
        <v>Net_Element_Version_Id</v>
      </c>
      <c r="G21" s="279"/>
      <c r="H21" s="274" t="s">
        <v>503</v>
      </c>
      <c r="I21" s="275" t="s">
        <v>559</v>
      </c>
      <c r="J21" s="135" t="s">
        <v>483</v>
      </c>
      <c r="K21" s="135" t="s">
        <v>483</v>
      </c>
      <c r="L21" s="276" t="s">
        <v>499</v>
      </c>
      <c r="M21" s="134" t="s">
        <v>221</v>
      </c>
      <c r="N21" s="280" t="str">
        <f t="shared" ca="1" si="4"/>
        <v/>
      </c>
      <c r="O21" s="280" t="str">
        <f t="shared" ca="1" si="5"/>
        <v/>
      </c>
      <c r="P21" s="280" t="str">
        <f t="shared" ca="1" si="5"/>
        <v/>
      </c>
      <c r="Q21" s="280" t="str">
        <f t="shared" ca="1" si="5"/>
        <v/>
      </c>
      <c r="R21" s="280" t="str">
        <f t="shared" ca="1" si="5"/>
        <v/>
      </c>
      <c r="S21" s="280" t="str">
        <f t="shared" ca="1" si="5"/>
        <v/>
      </c>
      <c r="T21" s="280" t="str">
        <f t="shared" ca="1" si="5"/>
        <v/>
      </c>
      <c r="U21" s="280" t="str">
        <f t="shared" ca="1" si="5"/>
        <v/>
      </c>
      <c r="V21" s="280" t="str">
        <f t="shared" ca="1" si="5"/>
        <v/>
      </c>
      <c r="W21" s="280" t="str">
        <f t="shared" ca="1" si="5"/>
        <v/>
      </c>
      <c r="X21" s="280" t="str">
        <f t="shared" ca="1" si="5"/>
        <v/>
      </c>
      <c r="Y21" s="280" t="str">
        <f t="shared" ca="1" si="5"/>
        <v/>
      </c>
      <c r="Z21" s="280" t="str">
        <f t="shared" ca="1" si="5"/>
        <v/>
      </c>
      <c r="AA21" s="280" t="str">
        <f t="shared" ca="1" si="5"/>
        <v/>
      </c>
      <c r="AB21" s="280" t="str">
        <f t="shared" ca="1" si="5"/>
        <v/>
      </c>
      <c r="AC21" s="280" t="str">
        <f t="shared" ca="1" si="5"/>
        <v/>
      </c>
      <c r="AD21" s="280" t="str">
        <f t="shared" ca="1" si="5"/>
        <v/>
      </c>
      <c r="AE21" s="280" t="str">
        <f t="shared" ca="1" si="6"/>
        <v/>
      </c>
      <c r="AF21" s="280" t="str">
        <f t="shared" ca="1" si="6"/>
        <v/>
      </c>
      <c r="AG21" s="280" t="str">
        <f t="shared" ca="1" si="6"/>
        <v/>
      </c>
      <c r="AH21" s="280" t="str">
        <f t="shared" ca="1" si="6"/>
        <v/>
      </c>
      <c r="AI21" s="280" t="str">
        <f t="shared" ca="1" si="6"/>
        <v/>
      </c>
      <c r="AJ21" s="280" t="str">
        <f t="shared" ca="1" si="6"/>
        <v/>
      </c>
      <c r="AK21" s="280" t="str">
        <f t="shared" ca="1" si="6"/>
        <v/>
      </c>
      <c r="AL21" s="280" t="str">
        <f t="shared" ca="1" si="6"/>
        <v/>
      </c>
      <c r="AM21" s="280" t="str">
        <f t="shared" ca="1" si="6"/>
        <v/>
      </c>
      <c r="AN21" s="280" t="str">
        <f t="shared" ca="1" si="6"/>
        <v/>
      </c>
      <c r="AO21" s="280" t="str">
        <f t="shared" ca="1" si="6"/>
        <v/>
      </c>
      <c r="AP21" s="280" t="str">
        <f t="shared" ca="1" si="6"/>
        <v/>
      </c>
      <c r="AQ21" s="280" t="str">
        <f t="shared" ca="1" si="6"/>
        <v/>
      </c>
      <c r="AR21" s="280" t="str">
        <f t="shared" ca="1" si="7"/>
        <v/>
      </c>
      <c r="AS21" s="280" t="str">
        <f t="shared" ca="1" si="7"/>
        <v/>
      </c>
      <c r="AT21" s="280" t="str">
        <f t="shared" ca="1" si="7"/>
        <v/>
      </c>
      <c r="AU21" s="280" t="str">
        <f t="shared" ca="1" si="7"/>
        <v/>
      </c>
      <c r="AV21" s="280" t="str">
        <f t="shared" ca="1" si="7"/>
        <v/>
      </c>
      <c r="AW21" s="280" t="str">
        <f t="shared" ca="1" si="7"/>
        <v/>
      </c>
      <c r="AX21" s="280" t="str">
        <f t="shared" ca="1" si="7"/>
        <v/>
      </c>
      <c r="AY21" s="280" t="str">
        <f t="shared" ca="1" si="7"/>
        <v/>
      </c>
      <c r="AZ21" s="280" t="str">
        <f t="shared" ca="1" si="7"/>
        <v/>
      </c>
      <c r="BA21" s="280" t="str">
        <f t="shared" ca="1" si="7"/>
        <v/>
      </c>
      <c r="BB21" s="280" t="str">
        <f t="shared" ca="1" si="7"/>
        <v/>
      </c>
      <c r="BC21" s="280" t="str">
        <f t="shared" ca="1" si="7"/>
        <v/>
      </c>
      <c r="BD21" s="280" t="str">
        <f t="shared" ca="1" si="7"/>
        <v/>
      </c>
      <c r="BE21" s="280" t="str">
        <f t="shared" ca="1" si="7"/>
        <v/>
      </c>
      <c r="BF21" s="280" t="str">
        <f t="shared" ca="1" si="7"/>
        <v/>
      </c>
      <c r="BG21" s="280" t="str">
        <f t="shared" ca="1" si="7"/>
        <v/>
      </c>
      <c r="BH21" s="280" t="str">
        <f t="shared" ca="1" si="7"/>
        <v/>
      </c>
      <c r="BI21" s="280" t="str">
        <f t="shared" ca="1" si="7"/>
        <v/>
      </c>
      <c r="BJ21" s="280" t="str">
        <f t="shared" ca="1" si="7"/>
        <v/>
      </c>
      <c r="BK21" s="280" t="str">
        <f t="shared" ca="1" si="7"/>
        <v/>
      </c>
      <c r="BL21" s="110"/>
      <c r="BM21" s="110"/>
      <c r="BN21" s="110"/>
      <c r="BO21" s="110"/>
      <c r="BP21" s="110"/>
      <c r="BQ21" s="110"/>
      <c r="BR21" s="110"/>
      <c r="BS21" s="110"/>
      <c r="BT21" s="110"/>
      <c r="BU21" s="110"/>
      <c r="BV21" s="110"/>
      <c r="CI21" s="128" t="str">
        <f t="shared" ca="1" si="8"/>
        <v>Net_Element_Version_Id</v>
      </c>
      <c r="CJ21" s="132" t="e">
        <f t="shared" ca="1" si="9"/>
        <v>#VALUE!</v>
      </c>
    </row>
    <row r="22" spans="1:89" customFormat="1" ht="13.5" customHeight="1" x14ac:dyDescent="0.2">
      <c r="A22" s="113"/>
      <c r="B22" s="113" t="str">
        <f t="shared" si="2"/>
        <v>K</v>
      </c>
      <c r="C22" s="126"/>
      <c r="D22" s="126"/>
      <c r="E22" s="126"/>
      <c r="F22" s="272" t="str">
        <f t="shared" ca="1" si="3"/>
        <v>Net_Element_Version_Description</v>
      </c>
      <c r="G22" s="279"/>
      <c r="H22" s="274" t="s">
        <v>504</v>
      </c>
      <c r="I22" s="135" t="s">
        <v>559</v>
      </c>
      <c r="J22" s="135" t="s">
        <v>147</v>
      </c>
      <c r="K22" s="135" t="s">
        <v>147</v>
      </c>
      <c r="L22" s="276" t="s">
        <v>499</v>
      </c>
      <c r="M22" s="285" t="s">
        <v>221</v>
      </c>
      <c r="N22" s="277" t="str">
        <f t="shared" ca="1" si="4"/>
        <v/>
      </c>
      <c r="O22" s="277" t="str">
        <f t="shared" ca="1" si="4"/>
        <v/>
      </c>
      <c r="P22" s="277" t="str">
        <f t="shared" ca="1" si="4"/>
        <v/>
      </c>
      <c r="Q22" s="277" t="str">
        <f t="shared" ca="1" si="4"/>
        <v/>
      </c>
      <c r="R22" s="277" t="str">
        <f t="shared" ca="1" si="4"/>
        <v/>
      </c>
      <c r="S22" s="277" t="str">
        <f t="shared" ca="1" si="4"/>
        <v/>
      </c>
      <c r="T22" s="277" t="str">
        <f t="shared" ca="1" si="4"/>
        <v/>
      </c>
      <c r="U22" s="277" t="str">
        <f t="shared" ca="1" si="4"/>
        <v/>
      </c>
      <c r="V22" s="277" t="str">
        <f t="shared" ca="1" si="4"/>
        <v/>
      </c>
      <c r="W22" s="277" t="str">
        <f t="shared" ca="1" si="4"/>
        <v/>
      </c>
      <c r="X22" s="277" t="str">
        <f t="shared" ca="1" si="4"/>
        <v/>
      </c>
      <c r="Y22" s="277" t="str">
        <f t="shared" ca="1" si="4"/>
        <v/>
      </c>
      <c r="Z22" s="277" t="str">
        <f t="shared" ca="1" si="4"/>
        <v/>
      </c>
      <c r="AA22" s="277" t="str">
        <f t="shared" ca="1" si="4"/>
        <v/>
      </c>
      <c r="AB22" s="277" t="str">
        <f t="shared" ca="1" si="4"/>
        <v/>
      </c>
      <c r="AC22" s="277" t="str">
        <f t="shared" ca="1" si="4"/>
        <v/>
      </c>
      <c r="AD22" s="277" t="str">
        <f t="shared" ref="O22:AD24" ca="1" si="10">IF(LEN(INDIRECT("SWMETA!"&amp;$B22&amp;AD$14))=0,"",INDIRECT("SWMETA!"&amp;$B22&amp;AD$14))</f>
        <v/>
      </c>
      <c r="AE22" s="277" t="str">
        <f t="shared" ca="1" si="6"/>
        <v/>
      </c>
      <c r="AF22" s="277" t="str">
        <f t="shared" ca="1" si="6"/>
        <v/>
      </c>
      <c r="AG22" s="277" t="str">
        <f t="shared" ca="1" si="6"/>
        <v/>
      </c>
      <c r="AH22" s="277" t="str">
        <f t="shared" ca="1" si="6"/>
        <v/>
      </c>
      <c r="AI22" s="277" t="str">
        <f t="shared" ca="1" si="6"/>
        <v/>
      </c>
      <c r="AJ22" s="277" t="str">
        <f t="shared" ca="1" si="6"/>
        <v/>
      </c>
      <c r="AK22" s="277" t="str">
        <f t="shared" ca="1" si="6"/>
        <v/>
      </c>
      <c r="AL22" s="277" t="str">
        <f t="shared" ca="1" si="6"/>
        <v/>
      </c>
      <c r="AM22" s="277" t="str">
        <f t="shared" ca="1" si="6"/>
        <v/>
      </c>
      <c r="AN22" s="277" t="str">
        <f t="shared" ca="1" si="6"/>
        <v/>
      </c>
      <c r="AO22" s="277" t="str">
        <f t="shared" ca="1" si="6"/>
        <v/>
      </c>
      <c r="AP22" s="277" t="str">
        <f t="shared" ca="1" si="6"/>
        <v/>
      </c>
      <c r="AQ22" s="277" t="str">
        <f t="shared" ca="1" si="6"/>
        <v/>
      </c>
      <c r="AR22" s="277" t="str">
        <f t="shared" ca="1" si="6"/>
        <v/>
      </c>
      <c r="AS22" s="277" t="str">
        <f t="shared" ca="1" si="6"/>
        <v/>
      </c>
      <c r="AT22" s="277" t="str">
        <f t="shared" ca="1" si="6"/>
        <v/>
      </c>
      <c r="AU22" s="277" t="str">
        <f t="shared" ref="AU22:BJ22" ca="1" si="11">IF(LEN(INDIRECT("SWMETA!"&amp;$B22&amp;AU$14))=0,"",INDIRECT("SWMETA!"&amp;$B22&amp;AU$14))</f>
        <v/>
      </c>
      <c r="AV22" s="277" t="str">
        <f t="shared" ca="1" si="11"/>
        <v/>
      </c>
      <c r="AW22" s="277" t="str">
        <f t="shared" ca="1" si="11"/>
        <v/>
      </c>
      <c r="AX22" s="277" t="str">
        <f t="shared" ca="1" si="11"/>
        <v/>
      </c>
      <c r="AY22" s="277" t="str">
        <f t="shared" ca="1" si="11"/>
        <v/>
      </c>
      <c r="AZ22" s="277" t="str">
        <f t="shared" ca="1" si="11"/>
        <v/>
      </c>
      <c r="BA22" s="277" t="str">
        <f t="shared" ca="1" si="11"/>
        <v/>
      </c>
      <c r="BB22" s="277" t="str">
        <f t="shared" ca="1" si="11"/>
        <v/>
      </c>
      <c r="BC22" s="277" t="str">
        <f t="shared" ca="1" si="11"/>
        <v/>
      </c>
      <c r="BD22" s="277" t="str">
        <f t="shared" ca="1" si="11"/>
        <v/>
      </c>
      <c r="BE22" s="277" t="str">
        <f t="shared" ca="1" si="11"/>
        <v/>
      </c>
      <c r="BF22" s="277" t="str">
        <f t="shared" ca="1" si="11"/>
        <v/>
      </c>
      <c r="BG22" s="277" t="str">
        <f t="shared" ca="1" si="11"/>
        <v/>
      </c>
      <c r="BH22" s="277" t="str">
        <f t="shared" ca="1" si="11"/>
        <v/>
      </c>
      <c r="BI22" s="277" t="str">
        <f t="shared" ca="1" si="11"/>
        <v/>
      </c>
      <c r="BJ22" s="277" t="str">
        <f t="shared" ca="1" si="11"/>
        <v/>
      </c>
      <c r="BK22" s="277" t="str">
        <f t="shared" ref="AR22:BK24" ca="1" si="12">IF(LEN(INDIRECT("SWMETA!"&amp;$B22&amp;BK$14))=0,"",INDIRECT("SWMETA!"&amp;$B22&amp;BK$14))</f>
        <v/>
      </c>
      <c r="BL22" s="110"/>
      <c r="BM22" s="110"/>
      <c r="BN22" s="110"/>
      <c r="BO22" s="110"/>
      <c r="BP22" s="110"/>
      <c r="BQ22" s="110"/>
      <c r="BR22" s="110"/>
      <c r="BS22" s="110"/>
      <c r="BT22" s="110"/>
      <c r="BU22" s="110"/>
      <c r="BV22" s="110"/>
      <c r="CI22" s="128" t="str">
        <f t="shared" ref="CI22:CI24" ca="1" si="13">F22</f>
        <v>Net_Element_Version_Description</v>
      </c>
      <c r="CJ22" s="132" t="e">
        <f t="shared" ref="CJ22:CJ24" ca="1" si="14">INDEX(N22:AQ22,$CJ$11)/100</f>
        <v>#VALUE!</v>
      </c>
    </row>
    <row r="23" spans="1:89" customFormat="1" ht="13.5" customHeight="1" x14ac:dyDescent="0.2">
      <c r="A23" s="113"/>
      <c r="B23" s="113" t="str">
        <f t="shared" si="2"/>
        <v>L</v>
      </c>
      <c r="C23" s="126"/>
      <c r="D23" s="126"/>
      <c r="E23" s="126"/>
      <c r="F23" s="272" t="str">
        <f t="shared" ca="1" si="3"/>
        <v>Net_Element_Id</v>
      </c>
      <c r="G23" s="286"/>
      <c r="H23" s="274" t="s">
        <v>505</v>
      </c>
      <c r="I23" s="275" t="s">
        <v>559</v>
      </c>
      <c r="J23" s="135" t="s">
        <v>147</v>
      </c>
      <c r="K23" s="135" t="s">
        <v>147</v>
      </c>
      <c r="L23" s="276" t="s">
        <v>499</v>
      </c>
      <c r="M23" s="134" t="s">
        <v>221</v>
      </c>
      <c r="N23" s="287" t="str">
        <f t="shared" ca="1" si="4"/>
        <v/>
      </c>
      <c r="O23" s="287" t="str">
        <f t="shared" ca="1" si="10"/>
        <v/>
      </c>
      <c r="P23" s="287" t="str">
        <f t="shared" ca="1" si="10"/>
        <v/>
      </c>
      <c r="Q23" s="287" t="str">
        <f t="shared" ca="1" si="10"/>
        <v/>
      </c>
      <c r="R23" s="287" t="str">
        <f t="shared" ca="1" si="10"/>
        <v/>
      </c>
      <c r="S23" s="287" t="str">
        <f t="shared" ca="1" si="10"/>
        <v/>
      </c>
      <c r="T23" s="287" t="str">
        <f t="shared" ca="1" si="10"/>
        <v/>
      </c>
      <c r="U23" s="287" t="str">
        <f t="shared" ca="1" si="10"/>
        <v/>
      </c>
      <c r="V23" s="287" t="str">
        <f t="shared" ca="1" si="10"/>
        <v/>
      </c>
      <c r="W23" s="287" t="str">
        <f t="shared" ca="1" si="10"/>
        <v/>
      </c>
      <c r="X23" s="287" t="str">
        <f t="shared" ca="1" si="10"/>
        <v/>
      </c>
      <c r="Y23" s="287" t="str">
        <f t="shared" ca="1" si="10"/>
        <v/>
      </c>
      <c r="Z23" s="287" t="str">
        <f t="shared" ca="1" si="10"/>
        <v/>
      </c>
      <c r="AA23" s="287" t="str">
        <f t="shared" ca="1" si="10"/>
        <v/>
      </c>
      <c r="AB23" s="287" t="str">
        <f t="shared" ca="1" si="10"/>
        <v/>
      </c>
      <c r="AC23" s="287" t="str">
        <f t="shared" ca="1" si="10"/>
        <v/>
      </c>
      <c r="AD23" s="287" t="str">
        <f t="shared" ca="1" si="10"/>
        <v/>
      </c>
      <c r="AE23" s="287" t="str">
        <f t="shared" ca="1" si="6"/>
        <v/>
      </c>
      <c r="AF23" s="287" t="str">
        <f t="shared" ca="1" si="6"/>
        <v/>
      </c>
      <c r="AG23" s="287" t="str">
        <f t="shared" ca="1" si="6"/>
        <v/>
      </c>
      <c r="AH23" s="287" t="str">
        <f t="shared" ca="1" si="6"/>
        <v/>
      </c>
      <c r="AI23" s="287" t="str">
        <f t="shared" ca="1" si="6"/>
        <v/>
      </c>
      <c r="AJ23" s="287" t="str">
        <f t="shared" ca="1" si="6"/>
        <v/>
      </c>
      <c r="AK23" s="287" t="str">
        <f t="shared" ca="1" si="6"/>
        <v/>
      </c>
      <c r="AL23" s="287" t="str">
        <f t="shared" ca="1" si="6"/>
        <v/>
      </c>
      <c r="AM23" s="287" t="str">
        <f t="shared" ca="1" si="6"/>
        <v/>
      </c>
      <c r="AN23" s="287" t="str">
        <f t="shared" ca="1" si="6"/>
        <v/>
      </c>
      <c r="AO23" s="287" t="str">
        <f t="shared" ca="1" si="6"/>
        <v/>
      </c>
      <c r="AP23" s="287" t="str">
        <f t="shared" ca="1" si="6"/>
        <v/>
      </c>
      <c r="AQ23" s="287" t="str">
        <f t="shared" ca="1" si="6"/>
        <v/>
      </c>
      <c r="AR23" s="287" t="str">
        <f t="shared" ca="1" si="12"/>
        <v/>
      </c>
      <c r="AS23" s="287" t="str">
        <f t="shared" ca="1" si="12"/>
        <v/>
      </c>
      <c r="AT23" s="287" t="str">
        <f t="shared" ca="1" si="12"/>
        <v/>
      </c>
      <c r="AU23" s="287" t="str">
        <f t="shared" ca="1" si="12"/>
        <v/>
      </c>
      <c r="AV23" s="287" t="str">
        <f t="shared" ca="1" si="12"/>
        <v/>
      </c>
      <c r="AW23" s="287" t="str">
        <f t="shared" ca="1" si="12"/>
        <v/>
      </c>
      <c r="AX23" s="287" t="str">
        <f t="shared" ca="1" si="12"/>
        <v/>
      </c>
      <c r="AY23" s="287" t="str">
        <f t="shared" ca="1" si="12"/>
        <v/>
      </c>
      <c r="AZ23" s="287" t="str">
        <f t="shared" ca="1" si="12"/>
        <v/>
      </c>
      <c r="BA23" s="287" t="str">
        <f t="shared" ca="1" si="12"/>
        <v/>
      </c>
      <c r="BB23" s="287" t="str">
        <f t="shared" ca="1" si="12"/>
        <v/>
      </c>
      <c r="BC23" s="287" t="str">
        <f t="shared" ca="1" si="12"/>
        <v/>
      </c>
      <c r="BD23" s="287" t="str">
        <f t="shared" ca="1" si="12"/>
        <v/>
      </c>
      <c r="BE23" s="287" t="str">
        <f t="shared" ca="1" si="12"/>
        <v/>
      </c>
      <c r="BF23" s="287" t="str">
        <f t="shared" ca="1" si="12"/>
        <v/>
      </c>
      <c r="BG23" s="287" t="str">
        <f t="shared" ca="1" si="12"/>
        <v/>
      </c>
      <c r="BH23" s="287" t="str">
        <f t="shared" ca="1" si="12"/>
        <v/>
      </c>
      <c r="BI23" s="287" t="str">
        <f t="shared" ca="1" si="12"/>
        <v/>
      </c>
      <c r="BJ23" s="287" t="str">
        <f t="shared" ca="1" si="12"/>
        <v/>
      </c>
      <c r="BK23" s="287" t="str">
        <f t="shared" ca="1" si="12"/>
        <v/>
      </c>
      <c r="BL23" s="110"/>
      <c r="BM23" s="110"/>
      <c r="BN23" s="110"/>
      <c r="BO23" s="110"/>
      <c r="BP23" s="110"/>
      <c r="BQ23" s="110"/>
      <c r="BR23" s="110"/>
      <c r="BS23" s="110"/>
      <c r="BT23" s="110"/>
      <c r="BU23" s="110"/>
      <c r="BV23" s="110"/>
      <c r="CI23" s="128" t="str">
        <f t="shared" ca="1" si="13"/>
        <v>Net_Element_Id</v>
      </c>
      <c r="CJ23" s="132" t="e">
        <f t="shared" ca="1" si="14"/>
        <v>#VALUE!</v>
      </c>
    </row>
    <row r="24" spans="1:89" customFormat="1" ht="13.5" customHeight="1" x14ac:dyDescent="0.2">
      <c r="A24" s="113"/>
      <c r="B24" s="113" t="str">
        <f t="shared" si="2"/>
        <v>M</v>
      </c>
      <c r="C24" s="126"/>
      <c r="D24" s="126"/>
      <c r="E24" s="126"/>
      <c r="F24" s="272" t="str">
        <f t="shared" ca="1" si="3"/>
        <v>Net_Element_Description</v>
      </c>
      <c r="G24" s="288"/>
      <c r="H24" s="274" t="s">
        <v>506</v>
      </c>
      <c r="I24" s="135" t="s">
        <v>559</v>
      </c>
      <c r="J24" s="135" t="s">
        <v>147</v>
      </c>
      <c r="K24" s="135" t="s">
        <v>147</v>
      </c>
      <c r="L24" s="276" t="s">
        <v>499</v>
      </c>
      <c r="M24" s="134" t="s">
        <v>221</v>
      </c>
      <c r="N24" s="287" t="str">
        <f t="shared" ca="1" si="4"/>
        <v/>
      </c>
      <c r="O24" s="287" t="str">
        <f t="shared" ca="1" si="10"/>
        <v/>
      </c>
      <c r="P24" s="287" t="str">
        <f t="shared" ca="1" si="10"/>
        <v/>
      </c>
      <c r="Q24" s="287" t="str">
        <f t="shared" ca="1" si="10"/>
        <v/>
      </c>
      <c r="R24" s="287" t="str">
        <f t="shared" ca="1" si="10"/>
        <v/>
      </c>
      <c r="S24" s="287" t="str">
        <f t="shared" ca="1" si="10"/>
        <v/>
      </c>
      <c r="T24" s="287" t="str">
        <f t="shared" ca="1" si="10"/>
        <v/>
      </c>
      <c r="U24" s="287" t="str">
        <f t="shared" ca="1" si="10"/>
        <v/>
      </c>
      <c r="V24" s="287" t="str">
        <f t="shared" ca="1" si="10"/>
        <v/>
      </c>
      <c r="W24" s="287" t="str">
        <f t="shared" ca="1" si="10"/>
        <v/>
      </c>
      <c r="X24" s="287" t="str">
        <f t="shared" ca="1" si="10"/>
        <v/>
      </c>
      <c r="Y24" s="287" t="str">
        <f t="shared" ca="1" si="10"/>
        <v/>
      </c>
      <c r="Z24" s="287" t="str">
        <f t="shared" ca="1" si="10"/>
        <v/>
      </c>
      <c r="AA24" s="287" t="str">
        <f t="shared" ca="1" si="10"/>
        <v/>
      </c>
      <c r="AB24" s="287" t="str">
        <f t="shared" ca="1" si="10"/>
        <v/>
      </c>
      <c r="AC24" s="287" t="str">
        <f t="shared" ca="1" si="10"/>
        <v/>
      </c>
      <c r="AD24" s="287" t="str">
        <f t="shared" ca="1" si="10"/>
        <v/>
      </c>
      <c r="AE24" s="287" t="str">
        <f t="shared" ca="1" si="6"/>
        <v/>
      </c>
      <c r="AF24" s="287" t="str">
        <f t="shared" ca="1" si="6"/>
        <v/>
      </c>
      <c r="AG24" s="287" t="str">
        <f t="shared" ca="1" si="6"/>
        <v/>
      </c>
      <c r="AH24" s="287" t="str">
        <f t="shared" ca="1" si="6"/>
        <v/>
      </c>
      <c r="AI24" s="287" t="str">
        <f t="shared" ca="1" si="6"/>
        <v/>
      </c>
      <c r="AJ24" s="287" t="str">
        <f t="shared" ca="1" si="6"/>
        <v/>
      </c>
      <c r="AK24" s="287" t="str">
        <f t="shared" ca="1" si="6"/>
        <v/>
      </c>
      <c r="AL24" s="287" t="str">
        <f t="shared" ca="1" si="6"/>
        <v/>
      </c>
      <c r="AM24" s="287" t="str">
        <f t="shared" ca="1" si="6"/>
        <v/>
      </c>
      <c r="AN24" s="287" t="str">
        <f t="shared" ca="1" si="6"/>
        <v/>
      </c>
      <c r="AO24" s="287" t="str">
        <f t="shared" ca="1" si="6"/>
        <v/>
      </c>
      <c r="AP24" s="287" t="str">
        <f t="shared" ca="1" si="6"/>
        <v/>
      </c>
      <c r="AQ24" s="287" t="str">
        <f t="shared" ca="1" si="6"/>
        <v/>
      </c>
      <c r="AR24" s="287" t="str">
        <f t="shared" ca="1" si="12"/>
        <v/>
      </c>
      <c r="AS24" s="287" t="str">
        <f t="shared" ca="1" si="12"/>
        <v/>
      </c>
      <c r="AT24" s="287" t="str">
        <f t="shared" ca="1" si="12"/>
        <v/>
      </c>
      <c r="AU24" s="287" t="str">
        <f t="shared" ca="1" si="12"/>
        <v/>
      </c>
      <c r="AV24" s="287" t="str">
        <f t="shared" ca="1" si="12"/>
        <v/>
      </c>
      <c r="AW24" s="287" t="str">
        <f t="shared" ca="1" si="12"/>
        <v/>
      </c>
      <c r="AX24" s="287" t="str">
        <f t="shared" ca="1" si="12"/>
        <v/>
      </c>
      <c r="AY24" s="287" t="str">
        <f t="shared" ca="1" si="12"/>
        <v/>
      </c>
      <c r="AZ24" s="287" t="str">
        <f t="shared" ca="1" si="12"/>
        <v/>
      </c>
      <c r="BA24" s="287" t="str">
        <f t="shared" ca="1" si="12"/>
        <v/>
      </c>
      <c r="BB24" s="287" t="str">
        <f t="shared" ca="1" si="12"/>
        <v/>
      </c>
      <c r="BC24" s="287" t="str">
        <f t="shared" ca="1" si="12"/>
        <v/>
      </c>
      <c r="BD24" s="287" t="str">
        <f t="shared" ca="1" si="12"/>
        <v/>
      </c>
      <c r="BE24" s="287" t="str">
        <f t="shared" ca="1" si="12"/>
        <v/>
      </c>
      <c r="BF24" s="287" t="str">
        <f t="shared" ca="1" si="12"/>
        <v/>
      </c>
      <c r="BG24" s="287" t="str">
        <f t="shared" ca="1" si="12"/>
        <v/>
      </c>
      <c r="BH24" s="287" t="str">
        <f t="shared" ca="1" si="12"/>
        <v/>
      </c>
      <c r="BI24" s="287" t="str">
        <f t="shared" ca="1" si="12"/>
        <v/>
      </c>
      <c r="BJ24" s="287" t="str">
        <f t="shared" ca="1" si="12"/>
        <v/>
      </c>
      <c r="BK24" s="287" t="str">
        <f t="shared" ca="1" si="12"/>
        <v/>
      </c>
      <c r="BL24" s="110"/>
      <c r="BM24" s="110"/>
      <c r="BN24" s="110"/>
      <c r="BO24" s="110"/>
      <c r="BP24" s="110"/>
      <c r="BQ24" s="110"/>
      <c r="BR24" s="110"/>
      <c r="BS24" s="110"/>
      <c r="BT24" s="110"/>
      <c r="BU24" s="110"/>
      <c r="BV24" s="110"/>
      <c r="CI24" t="str">
        <f t="shared" ca="1" si="13"/>
        <v>Net_Element_Description</v>
      </c>
      <c r="CJ24" t="e">
        <f t="shared" ca="1" si="14"/>
        <v>#VALUE!</v>
      </c>
    </row>
    <row r="25" spans="1:89" customFormat="1" ht="13.5" customHeight="1" x14ac:dyDescent="0.2">
      <c r="A25" s="113"/>
      <c r="B25" s="113" t="str">
        <f t="shared" si="2"/>
        <v>N</v>
      </c>
      <c r="C25" s="126"/>
      <c r="D25" s="126"/>
      <c r="E25" s="126"/>
      <c r="F25" s="272" t="str">
        <f t="shared" ca="1" si="3"/>
        <v>Business_Line_Id</v>
      </c>
      <c r="G25" s="288"/>
      <c r="H25" s="274" t="s">
        <v>507</v>
      </c>
      <c r="I25" s="275" t="s">
        <v>559</v>
      </c>
      <c r="J25" s="135" t="s">
        <v>483</v>
      </c>
      <c r="K25" s="135" t="s">
        <v>483</v>
      </c>
      <c r="L25" s="276" t="s">
        <v>499</v>
      </c>
      <c r="M25" s="134" t="s">
        <v>221</v>
      </c>
      <c r="N25" s="280" t="str">
        <f t="shared" ca="1" si="4"/>
        <v/>
      </c>
      <c r="O25" s="280" t="str">
        <f t="shared" ca="1" si="5"/>
        <v/>
      </c>
      <c r="P25" s="280" t="str">
        <f t="shared" ca="1" si="5"/>
        <v/>
      </c>
      <c r="Q25" s="280" t="str">
        <f t="shared" ca="1" si="5"/>
        <v/>
      </c>
      <c r="R25" s="280" t="str">
        <f t="shared" ca="1" si="5"/>
        <v/>
      </c>
      <c r="S25" s="280" t="str">
        <f t="shared" ca="1" si="5"/>
        <v/>
      </c>
      <c r="T25" s="280" t="str">
        <f t="shared" ca="1" si="5"/>
        <v/>
      </c>
      <c r="U25" s="280" t="str">
        <f t="shared" ca="1" si="5"/>
        <v/>
      </c>
      <c r="V25" s="280" t="str">
        <f t="shared" ca="1" si="5"/>
        <v/>
      </c>
      <c r="W25" s="280" t="str">
        <f t="shared" ca="1" si="5"/>
        <v/>
      </c>
      <c r="X25" s="280" t="str">
        <f t="shared" ca="1" si="5"/>
        <v/>
      </c>
      <c r="Y25" s="280" t="str">
        <f t="shared" ca="1" si="5"/>
        <v/>
      </c>
      <c r="Z25" s="280" t="str">
        <f t="shared" ca="1" si="5"/>
        <v/>
      </c>
      <c r="AA25" s="280" t="str">
        <f t="shared" ca="1" si="5"/>
        <v/>
      </c>
      <c r="AB25" s="280" t="str">
        <f t="shared" ca="1" si="5"/>
        <v/>
      </c>
      <c r="AC25" s="280" t="str">
        <f t="shared" ca="1" si="5"/>
        <v/>
      </c>
      <c r="AD25" s="280" t="str">
        <f t="shared" ca="1" si="5"/>
        <v/>
      </c>
      <c r="AE25" s="280" t="str">
        <f t="shared" ca="1" si="6"/>
        <v/>
      </c>
      <c r="AF25" s="280" t="str">
        <f t="shared" ca="1" si="6"/>
        <v/>
      </c>
      <c r="AG25" s="280" t="str">
        <f t="shared" ca="1" si="6"/>
        <v/>
      </c>
      <c r="AH25" s="280" t="str">
        <f t="shared" ca="1" si="6"/>
        <v/>
      </c>
      <c r="AI25" s="280" t="str">
        <f t="shared" ca="1" si="6"/>
        <v/>
      </c>
      <c r="AJ25" s="280" t="str">
        <f t="shared" ca="1" si="6"/>
        <v/>
      </c>
      <c r="AK25" s="280" t="str">
        <f t="shared" ca="1" si="6"/>
        <v/>
      </c>
      <c r="AL25" s="280" t="str">
        <f t="shared" ca="1" si="6"/>
        <v/>
      </c>
      <c r="AM25" s="280" t="str">
        <f t="shared" ca="1" si="6"/>
        <v/>
      </c>
      <c r="AN25" s="280" t="str">
        <f t="shared" ca="1" si="6"/>
        <v/>
      </c>
      <c r="AO25" s="280" t="str">
        <f t="shared" ca="1" si="6"/>
        <v/>
      </c>
      <c r="AP25" s="280" t="str">
        <f t="shared" ca="1" si="6"/>
        <v/>
      </c>
      <c r="AQ25" s="280" t="str">
        <f t="shared" ca="1" si="6"/>
        <v/>
      </c>
      <c r="AR25" s="280" t="str">
        <f t="shared" ca="1" si="7"/>
        <v/>
      </c>
      <c r="AS25" s="280" t="str">
        <f t="shared" ca="1" si="7"/>
        <v/>
      </c>
      <c r="AT25" s="280" t="str">
        <f t="shared" ca="1" si="7"/>
        <v/>
      </c>
      <c r="AU25" s="280" t="str">
        <f t="shared" ca="1" si="7"/>
        <v/>
      </c>
      <c r="AV25" s="280" t="str">
        <f t="shared" ca="1" si="7"/>
        <v/>
      </c>
      <c r="AW25" s="280" t="str">
        <f t="shared" ca="1" si="7"/>
        <v/>
      </c>
      <c r="AX25" s="280" t="str">
        <f t="shared" ca="1" si="7"/>
        <v/>
      </c>
      <c r="AY25" s="280" t="str">
        <f t="shared" ca="1" si="7"/>
        <v/>
      </c>
      <c r="AZ25" s="280" t="str">
        <f t="shared" ca="1" si="7"/>
        <v/>
      </c>
      <c r="BA25" s="280" t="str">
        <f t="shared" ca="1" si="7"/>
        <v/>
      </c>
      <c r="BB25" s="280" t="str">
        <f t="shared" ca="1" si="7"/>
        <v/>
      </c>
      <c r="BC25" s="280" t="str">
        <f t="shared" ca="1" si="7"/>
        <v/>
      </c>
      <c r="BD25" s="280" t="str">
        <f t="shared" ca="1" si="7"/>
        <v/>
      </c>
      <c r="BE25" s="280" t="str">
        <f t="shared" ca="1" si="7"/>
        <v/>
      </c>
      <c r="BF25" s="280" t="str">
        <f t="shared" ca="1" si="7"/>
        <v/>
      </c>
      <c r="BG25" s="280" t="str">
        <f t="shared" ca="1" si="7"/>
        <v/>
      </c>
      <c r="BH25" s="280" t="str">
        <f t="shared" ca="1" si="7"/>
        <v/>
      </c>
      <c r="BI25" s="280" t="str">
        <f t="shared" ca="1" si="7"/>
        <v/>
      </c>
      <c r="BJ25" s="280" t="str">
        <f t="shared" ca="1" si="7"/>
        <v/>
      </c>
      <c r="BK25" s="280" t="str">
        <f t="shared" ca="1" si="7"/>
        <v/>
      </c>
      <c r="BL25" s="110"/>
      <c r="BM25" s="110"/>
      <c r="BN25" s="110"/>
      <c r="BO25" s="110"/>
      <c r="BP25" s="110"/>
      <c r="BQ25" s="110"/>
      <c r="BR25" s="110"/>
      <c r="BS25" s="110"/>
      <c r="BT25" s="110"/>
      <c r="BU25" s="110"/>
      <c r="BV25" s="110"/>
    </row>
    <row r="26" spans="1:89" customFormat="1" ht="13.5" customHeight="1" x14ac:dyDescent="0.2">
      <c r="A26" s="113"/>
      <c r="B26" s="113" t="str">
        <f t="shared" si="2"/>
        <v>O</v>
      </c>
      <c r="C26" s="126"/>
      <c r="D26" s="126"/>
      <c r="E26" s="126"/>
      <c r="F26" s="272" t="str">
        <f t="shared" ca="1" si="3"/>
        <v>Business_Line_Description</v>
      </c>
      <c r="G26" s="288"/>
      <c r="H26" s="274" t="s">
        <v>508</v>
      </c>
      <c r="I26" s="135" t="s">
        <v>559</v>
      </c>
      <c r="J26" s="135" t="s">
        <v>147</v>
      </c>
      <c r="K26" s="135" t="s">
        <v>147</v>
      </c>
      <c r="L26" s="276" t="s">
        <v>499</v>
      </c>
      <c r="M26" s="134" t="s">
        <v>221</v>
      </c>
      <c r="N26" s="287" t="str">
        <f t="shared" ca="1" si="4"/>
        <v/>
      </c>
      <c r="O26" s="287" t="str">
        <f t="shared" ca="1" si="5"/>
        <v/>
      </c>
      <c r="P26" s="287" t="str">
        <f t="shared" ca="1" si="5"/>
        <v/>
      </c>
      <c r="Q26" s="287" t="str">
        <f t="shared" ca="1" si="5"/>
        <v/>
      </c>
      <c r="R26" s="287" t="str">
        <f t="shared" ca="1" si="5"/>
        <v/>
      </c>
      <c r="S26" s="287" t="str">
        <f t="shared" ca="1" si="5"/>
        <v/>
      </c>
      <c r="T26" s="287" t="str">
        <f t="shared" ca="1" si="5"/>
        <v/>
      </c>
      <c r="U26" s="287" t="str">
        <f t="shared" ca="1" si="5"/>
        <v/>
      </c>
      <c r="V26" s="287" t="str">
        <f t="shared" ca="1" si="5"/>
        <v/>
      </c>
      <c r="W26" s="287" t="str">
        <f t="shared" ca="1" si="5"/>
        <v/>
      </c>
      <c r="X26" s="287" t="str">
        <f t="shared" ca="1" si="5"/>
        <v/>
      </c>
      <c r="Y26" s="287" t="str">
        <f t="shared" ca="1" si="5"/>
        <v/>
      </c>
      <c r="Z26" s="287" t="str">
        <f t="shared" ca="1" si="5"/>
        <v/>
      </c>
      <c r="AA26" s="287" t="str">
        <f t="shared" ca="1" si="5"/>
        <v/>
      </c>
      <c r="AB26" s="287" t="str">
        <f t="shared" ca="1" si="5"/>
        <v/>
      </c>
      <c r="AC26" s="287" t="str">
        <f t="shared" ca="1" si="5"/>
        <v/>
      </c>
      <c r="AD26" s="287" t="str">
        <f t="shared" ca="1" si="5"/>
        <v/>
      </c>
      <c r="AE26" s="287" t="str">
        <f t="shared" ca="1" si="6"/>
        <v/>
      </c>
      <c r="AF26" s="287" t="str">
        <f t="shared" ca="1" si="6"/>
        <v/>
      </c>
      <c r="AG26" s="287" t="str">
        <f t="shared" ca="1" si="6"/>
        <v/>
      </c>
      <c r="AH26" s="287" t="str">
        <f t="shared" ca="1" si="6"/>
        <v/>
      </c>
      <c r="AI26" s="287" t="str">
        <f t="shared" ca="1" si="6"/>
        <v/>
      </c>
      <c r="AJ26" s="287" t="str">
        <f t="shared" ca="1" si="6"/>
        <v/>
      </c>
      <c r="AK26" s="287" t="str">
        <f t="shared" ca="1" si="6"/>
        <v/>
      </c>
      <c r="AL26" s="287" t="str">
        <f t="shared" ca="1" si="6"/>
        <v/>
      </c>
      <c r="AM26" s="287" t="str">
        <f t="shared" ca="1" si="6"/>
        <v/>
      </c>
      <c r="AN26" s="287" t="str">
        <f t="shared" ca="1" si="6"/>
        <v/>
      </c>
      <c r="AO26" s="287" t="str">
        <f t="shared" ca="1" si="6"/>
        <v/>
      </c>
      <c r="AP26" s="287" t="str">
        <f t="shared" ca="1" si="6"/>
        <v/>
      </c>
      <c r="AQ26" s="287" t="str">
        <f t="shared" ca="1" si="6"/>
        <v/>
      </c>
      <c r="AR26" s="287" t="str">
        <f t="shared" ca="1" si="7"/>
        <v/>
      </c>
      <c r="AS26" s="287" t="str">
        <f t="shared" ca="1" si="7"/>
        <v/>
      </c>
      <c r="AT26" s="287" t="str">
        <f t="shared" ca="1" si="7"/>
        <v/>
      </c>
      <c r="AU26" s="287" t="str">
        <f t="shared" ca="1" si="7"/>
        <v/>
      </c>
      <c r="AV26" s="287" t="str">
        <f t="shared" ca="1" si="7"/>
        <v/>
      </c>
      <c r="AW26" s="287" t="str">
        <f t="shared" ca="1" si="7"/>
        <v/>
      </c>
      <c r="AX26" s="287" t="str">
        <f t="shared" ca="1" si="7"/>
        <v/>
      </c>
      <c r="AY26" s="287" t="str">
        <f t="shared" ca="1" si="7"/>
        <v/>
      </c>
      <c r="AZ26" s="287" t="str">
        <f t="shared" ca="1" si="7"/>
        <v/>
      </c>
      <c r="BA26" s="287" t="str">
        <f t="shared" ca="1" si="7"/>
        <v/>
      </c>
      <c r="BB26" s="287" t="str">
        <f t="shared" ca="1" si="7"/>
        <v/>
      </c>
      <c r="BC26" s="287" t="str">
        <f t="shared" ca="1" si="7"/>
        <v/>
      </c>
      <c r="BD26" s="287" t="str">
        <f t="shared" ca="1" si="7"/>
        <v/>
      </c>
      <c r="BE26" s="287" t="str">
        <f t="shared" ca="1" si="7"/>
        <v/>
      </c>
      <c r="BF26" s="287" t="str">
        <f t="shared" ca="1" si="7"/>
        <v/>
      </c>
      <c r="BG26" s="287" t="str">
        <f t="shared" ca="1" si="7"/>
        <v/>
      </c>
      <c r="BH26" s="287" t="str">
        <f t="shared" ca="1" si="7"/>
        <v/>
      </c>
      <c r="BI26" s="287" t="str">
        <f t="shared" ca="1" si="7"/>
        <v/>
      </c>
      <c r="BJ26" s="287" t="str">
        <f t="shared" ca="1" si="7"/>
        <v/>
      </c>
      <c r="BK26" s="287" t="str">
        <f t="shared" ca="1" si="7"/>
        <v/>
      </c>
      <c r="BL26" s="110"/>
      <c r="BM26" s="110"/>
      <c r="BN26" s="110"/>
      <c r="BO26" s="110"/>
      <c r="BP26" s="110"/>
      <c r="BQ26" s="110"/>
      <c r="BR26" s="110"/>
      <c r="BS26" s="110"/>
      <c r="BT26" s="110"/>
      <c r="BU26" s="110"/>
      <c r="BV26" s="110"/>
    </row>
    <row r="27" spans="1:89" customFormat="1" ht="13.5" customHeight="1" x14ac:dyDescent="0.2">
      <c r="A27" s="113"/>
      <c r="B27" s="113" t="str">
        <f t="shared" si="2"/>
        <v>P</v>
      </c>
      <c r="C27" s="126"/>
      <c r="D27" s="126"/>
      <c r="E27" s="126"/>
      <c r="F27" s="272" t="str">
        <f t="shared" ca="1" si="3"/>
        <v>Business_Unit_Id</v>
      </c>
      <c r="G27" s="288"/>
      <c r="H27" s="274" t="s">
        <v>509</v>
      </c>
      <c r="I27" s="135" t="s">
        <v>559</v>
      </c>
      <c r="J27" s="135" t="s">
        <v>483</v>
      </c>
      <c r="K27" s="135" t="s">
        <v>483</v>
      </c>
      <c r="L27" s="276" t="s">
        <v>499</v>
      </c>
      <c r="M27" s="134" t="s">
        <v>221</v>
      </c>
      <c r="N27" s="280" t="str">
        <f t="shared" ca="1" si="4"/>
        <v/>
      </c>
      <c r="O27" s="280" t="str">
        <f t="shared" ca="1" si="5"/>
        <v/>
      </c>
      <c r="P27" s="280" t="str">
        <f t="shared" ca="1" si="5"/>
        <v/>
      </c>
      <c r="Q27" s="280" t="str">
        <f t="shared" ca="1" si="5"/>
        <v/>
      </c>
      <c r="R27" s="280" t="str">
        <f t="shared" ca="1" si="5"/>
        <v/>
      </c>
      <c r="S27" s="280" t="str">
        <f t="shared" ca="1" si="5"/>
        <v/>
      </c>
      <c r="T27" s="280" t="str">
        <f t="shared" ca="1" si="5"/>
        <v/>
      </c>
      <c r="U27" s="280" t="str">
        <f t="shared" ca="1" si="5"/>
        <v/>
      </c>
      <c r="V27" s="280" t="str">
        <f t="shared" ca="1" si="5"/>
        <v/>
      </c>
      <c r="W27" s="280" t="str">
        <f t="shared" ca="1" si="5"/>
        <v/>
      </c>
      <c r="X27" s="280" t="str">
        <f t="shared" ca="1" si="5"/>
        <v/>
      </c>
      <c r="Y27" s="280" t="str">
        <f t="shared" ca="1" si="5"/>
        <v/>
      </c>
      <c r="Z27" s="280" t="str">
        <f t="shared" ca="1" si="5"/>
        <v/>
      </c>
      <c r="AA27" s="280" t="str">
        <f t="shared" ca="1" si="5"/>
        <v/>
      </c>
      <c r="AB27" s="280" t="str">
        <f t="shared" ca="1" si="5"/>
        <v/>
      </c>
      <c r="AC27" s="280" t="str">
        <f t="shared" ca="1" si="5"/>
        <v/>
      </c>
      <c r="AD27" s="280" t="str">
        <f t="shared" ca="1" si="5"/>
        <v/>
      </c>
      <c r="AE27" s="280" t="str">
        <f t="shared" ca="1" si="6"/>
        <v/>
      </c>
      <c r="AF27" s="280" t="str">
        <f t="shared" ca="1" si="6"/>
        <v/>
      </c>
      <c r="AG27" s="280" t="str">
        <f t="shared" ca="1" si="6"/>
        <v/>
      </c>
      <c r="AH27" s="280" t="str">
        <f t="shared" ca="1" si="6"/>
        <v/>
      </c>
      <c r="AI27" s="280" t="str">
        <f t="shared" ca="1" si="6"/>
        <v/>
      </c>
      <c r="AJ27" s="280" t="str">
        <f t="shared" ca="1" si="6"/>
        <v/>
      </c>
      <c r="AK27" s="280" t="str">
        <f t="shared" ca="1" si="6"/>
        <v/>
      </c>
      <c r="AL27" s="280" t="str">
        <f t="shared" ca="1" si="6"/>
        <v/>
      </c>
      <c r="AM27" s="280" t="str">
        <f t="shared" ca="1" si="6"/>
        <v/>
      </c>
      <c r="AN27" s="280" t="str">
        <f t="shared" ca="1" si="6"/>
        <v/>
      </c>
      <c r="AO27" s="280" t="str">
        <f t="shared" ca="1" si="6"/>
        <v/>
      </c>
      <c r="AP27" s="280" t="str">
        <f t="shared" ca="1" si="6"/>
        <v/>
      </c>
      <c r="AQ27" s="280" t="str">
        <f t="shared" ca="1" si="6"/>
        <v/>
      </c>
      <c r="AR27" s="280" t="str">
        <f t="shared" ca="1" si="7"/>
        <v/>
      </c>
      <c r="AS27" s="280" t="str">
        <f t="shared" ca="1" si="7"/>
        <v/>
      </c>
      <c r="AT27" s="280" t="str">
        <f t="shared" ca="1" si="7"/>
        <v/>
      </c>
      <c r="AU27" s="280" t="str">
        <f t="shared" ca="1" si="7"/>
        <v/>
      </c>
      <c r="AV27" s="280" t="str">
        <f t="shared" ca="1" si="7"/>
        <v/>
      </c>
      <c r="AW27" s="280" t="str">
        <f t="shared" ca="1" si="7"/>
        <v/>
      </c>
      <c r="AX27" s="280" t="str">
        <f t="shared" ca="1" si="7"/>
        <v/>
      </c>
      <c r="AY27" s="280" t="str">
        <f t="shared" ca="1" si="7"/>
        <v/>
      </c>
      <c r="AZ27" s="280" t="str">
        <f t="shared" ca="1" si="7"/>
        <v/>
      </c>
      <c r="BA27" s="280" t="str">
        <f t="shared" ca="1" si="7"/>
        <v/>
      </c>
      <c r="BB27" s="280" t="str">
        <f t="shared" ca="1" si="7"/>
        <v/>
      </c>
      <c r="BC27" s="280" t="str">
        <f t="shared" ca="1" si="7"/>
        <v/>
      </c>
      <c r="BD27" s="280" t="str">
        <f t="shared" ca="1" si="7"/>
        <v/>
      </c>
      <c r="BE27" s="280" t="str">
        <f t="shared" ca="1" si="7"/>
        <v/>
      </c>
      <c r="BF27" s="280" t="str">
        <f t="shared" ca="1" si="7"/>
        <v/>
      </c>
      <c r="BG27" s="280" t="str">
        <f t="shared" ca="1" si="7"/>
        <v/>
      </c>
      <c r="BH27" s="280" t="str">
        <f t="shared" ca="1" si="7"/>
        <v/>
      </c>
      <c r="BI27" s="280" t="str">
        <f t="shared" ca="1" si="7"/>
        <v/>
      </c>
      <c r="BJ27" s="280" t="str">
        <f t="shared" ca="1" si="7"/>
        <v/>
      </c>
      <c r="BK27" s="280" t="str">
        <f t="shared" ca="1" si="7"/>
        <v/>
      </c>
      <c r="BL27" s="110"/>
      <c r="BM27" s="110"/>
      <c r="BN27" s="110"/>
      <c r="BO27" s="110"/>
      <c r="BP27" s="110"/>
      <c r="BQ27" s="110"/>
      <c r="BR27" s="110"/>
      <c r="BS27" s="110"/>
      <c r="BT27" s="110"/>
      <c r="BU27" s="110"/>
      <c r="BV27" s="110"/>
    </row>
    <row r="28" spans="1:89" customFormat="1" ht="13.5" customHeight="1" x14ac:dyDescent="0.2">
      <c r="A28" s="113"/>
      <c r="B28" s="113" t="str">
        <f t="shared" si="2"/>
        <v>Q</v>
      </c>
      <c r="C28" s="126"/>
      <c r="D28" s="126"/>
      <c r="E28" s="126"/>
      <c r="F28" s="272" t="str">
        <f t="shared" ca="1" si="3"/>
        <v>Business_Unit_Description</v>
      </c>
      <c r="G28" s="288"/>
      <c r="H28" s="274" t="s">
        <v>510</v>
      </c>
      <c r="I28" s="275" t="s">
        <v>559</v>
      </c>
      <c r="J28" s="135" t="s">
        <v>147</v>
      </c>
      <c r="K28" s="135" t="s">
        <v>147</v>
      </c>
      <c r="L28" s="276" t="s">
        <v>499</v>
      </c>
      <c r="M28" s="134" t="s">
        <v>221</v>
      </c>
      <c r="N28" s="287" t="str">
        <f t="shared" ca="1" si="4"/>
        <v/>
      </c>
      <c r="O28" s="287" t="str">
        <f t="shared" ca="1" si="5"/>
        <v/>
      </c>
      <c r="P28" s="287" t="str">
        <f t="shared" ca="1" si="5"/>
        <v/>
      </c>
      <c r="Q28" s="287" t="str">
        <f t="shared" ca="1" si="5"/>
        <v/>
      </c>
      <c r="R28" s="287" t="str">
        <f t="shared" ca="1" si="5"/>
        <v/>
      </c>
      <c r="S28" s="287" t="str">
        <f t="shared" ca="1" si="5"/>
        <v/>
      </c>
      <c r="T28" s="287" t="str">
        <f t="shared" ca="1" si="5"/>
        <v/>
      </c>
      <c r="U28" s="287" t="str">
        <f t="shared" ca="1" si="5"/>
        <v/>
      </c>
      <c r="V28" s="287" t="str">
        <f t="shared" ca="1" si="5"/>
        <v/>
      </c>
      <c r="W28" s="287" t="str">
        <f t="shared" ca="1" si="5"/>
        <v/>
      </c>
      <c r="X28" s="287" t="str">
        <f t="shared" ca="1" si="5"/>
        <v/>
      </c>
      <c r="Y28" s="287" t="str">
        <f t="shared" ca="1" si="5"/>
        <v/>
      </c>
      <c r="Z28" s="287" t="str">
        <f t="shared" ca="1" si="5"/>
        <v/>
      </c>
      <c r="AA28" s="287" t="str">
        <f t="shared" ca="1" si="5"/>
        <v/>
      </c>
      <c r="AB28" s="287" t="str">
        <f t="shared" ca="1" si="5"/>
        <v/>
      </c>
      <c r="AC28" s="287" t="str">
        <f t="shared" ca="1" si="5"/>
        <v/>
      </c>
      <c r="AD28" s="287" t="str">
        <f t="shared" ca="1" si="5"/>
        <v/>
      </c>
      <c r="AE28" s="287" t="str">
        <f t="shared" ca="1" si="6"/>
        <v/>
      </c>
      <c r="AF28" s="287" t="str">
        <f t="shared" ca="1" si="6"/>
        <v/>
      </c>
      <c r="AG28" s="287" t="str">
        <f t="shared" ca="1" si="6"/>
        <v/>
      </c>
      <c r="AH28" s="287" t="str">
        <f t="shared" ca="1" si="6"/>
        <v/>
      </c>
      <c r="AI28" s="287" t="str">
        <f t="shared" ca="1" si="6"/>
        <v/>
      </c>
      <c r="AJ28" s="287" t="str">
        <f t="shared" ca="1" si="6"/>
        <v/>
      </c>
      <c r="AK28" s="287" t="str">
        <f t="shared" ca="1" si="6"/>
        <v/>
      </c>
      <c r="AL28" s="287" t="str">
        <f t="shared" ca="1" si="6"/>
        <v/>
      </c>
      <c r="AM28" s="287" t="str">
        <f t="shared" ca="1" si="6"/>
        <v/>
      </c>
      <c r="AN28" s="287" t="str">
        <f t="shared" ca="1" si="6"/>
        <v/>
      </c>
      <c r="AO28" s="287" t="str">
        <f t="shared" ca="1" si="6"/>
        <v/>
      </c>
      <c r="AP28" s="287" t="str">
        <f t="shared" ca="1" si="6"/>
        <v/>
      </c>
      <c r="AQ28" s="287" t="str">
        <f t="shared" ca="1" si="6"/>
        <v/>
      </c>
      <c r="AR28" s="287" t="str">
        <f t="shared" ca="1" si="7"/>
        <v/>
      </c>
      <c r="AS28" s="287" t="str">
        <f t="shared" ca="1" si="7"/>
        <v/>
      </c>
      <c r="AT28" s="287" t="str">
        <f t="shared" ca="1" si="7"/>
        <v/>
      </c>
      <c r="AU28" s="287" t="str">
        <f t="shared" ca="1" si="7"/>
        <v/>
      </c>
      <c r="AV28" s="287" t="str">
        <f t="shared" ca="1" si="7"/>
        <v/>
      </c>
      <c r="AW28" s="287" t="str">
        <f t="shared" ca="1" si="7"/>
        <v/>
      </c>
      <c r="AX28" s="287" t="str">
        <f t="shared" ca="1" si="7"/>
        <v/>
      </c>
      <c r="AY28" s="287" t="str">
        <f t="shared" ca="1" si="7"/>
        <v/>
      </c>
      <c r="AZ28" s="287" t="str">
        <f t="shared" ca="1" si="7"/>
        <v/>
      </c>
      <c r="BA28" s="287" t="str">
        <f t="shared" ca="1" si="7"/>
        <v/>
      </c>
      <c r="BB28" s="287" t="str">
        <f t="shared" ca="1" si="7"/>
        <v/>
      </c>
      <c r="BC28" s="287" t="str">
        <f t="shared" ca="1" si="7"/>
        <v/>
      </c>
      <c r="BD28" s="287" t="str">
        <f t="shared" ca="1" si="7"/>
        <v/>
      </c>
      <c r="BE28" s="287" t="str">
        <f t="shared" ca="1" si="7"/>
        <v/>
      </c>
      <c r="BF28" s="287" t="str">
        <f t="shared" ca="1" si="7"/>
        <v/>
      </c>
      <c r="BG28" s="287" t="str">
        <f t="shared" ca="1" si="7"/>
        <v/>
      </c>
      <c r="BH28" s="287" t="str">
        <f t="shared" ca="1" si="7"/>
        <v/>
      </c>
      <c r="BI28" s="287" t="str">
        <f t="shared" ca="1" si="7"/>
        <v/>
      </c>
      <c r="BJ28" s="287" t="str">
        <f t="shared" ref="AR28:BK41" ca="1" si="15">IF(LEN(INDIRECT("SWMETA!"&amp;$B28&amp;BJ$14))=0,"",INDIRECT("SWMETA!"&amp;$B28&amp;BJ$14))</f>
        <v/>
      </c>
      <c r="BK28" s="287" t="str">
        <f t="shared" ca="1" si="15"/>
        <v/>
      </c>
      <c r="BL28" s="110"/>
      <c r="BM28" s="110"/>
      <c r="BN28" s="110"/>
      <c r="BO28" s="110"/>
      <c r="BP28" s="110"/>
      <c r="BQ28" s="110"/>
      <c r="BR28" s="110"/>
      <c r="BS28" s="110"/>
      <c r="BT28" s="110"/>
      <c r="BU28" s="110"/>
      <c r="BV28" s="110"/>
    </row>
    <row r="29" spans="1:89" customFormat="1" ht="13.5" customHeight="1" x14ac:dyDescent="0.2">
      <c r="A29" s="113"/>
      <c r="B29" s="113" t="str">
        <f t="shared" si="2"/>
        <v>R</v>
      </c>
      <c r="C29" s="126"/>
      <c r="D29" s="126"/>
      <c r="E29" s="126"/>
      <c r="F29" s="272" t="str">
        <f t="shared" ca="1" si="3"/>
        <v>Unit_Class_Id</v>
      </c>
      <c r="G29" s="288"/>
      <c r="H29" s="274" t="s">
        <v>511</v>
      </c>
      <c r="I29" s="135" t="s">
        <v>559</v>
      </c>
      <c r="J29" s="135" t="s">
        <v>147</v>
      </c>
      <c r="K29" s="135" t="s">
        <v>483</v>
      </c>
      <c r="L29" s="276" t="s">
        <v>499</v>
      </c>
      <c r="M29" s="134" t="s">
        <v>221</v>
      </c>
      <c r="N29" s="293" t="str">
        <f t="shared" ca="1" si="4"/>
        <v/>
      </c>
      <c r="O29" s="293" t="str">
        <f t="shared" ca="1" si="5"/>
        <v/>
      </c>
      <c r="P29" s="293" t="str">
        <f t="shared" ca="1" si="5"/>
        <v/>
      </c>
      <c r="Q29" s="293" t="str">
        <f t="shared" ca="1" si="5"/>
        <v/>
      </c>
      <c r="R29" s="293" t="str">
        <f t="shared" ca="1" si="5"/>
        <v/>
      </c>
      <c r="S29" s="293" t="str">
        <f t="shared" ca="1" si="5"/>
        <v/>
      </c>
      <c r="T29" s="293" t="str">
        <f t="shared" ca="1" si="5"/>
        <v/>
      </c>
      <c r="U29" s="293" t="str">
        <f t="shared" ca="1" si="5"/>
        <v/>
      </c>
      <c r="V29" s="293" t="str">
        <f t="shared" ca="1" si="5"/>
        <v/>
      </c>
      <c r="W29" s="293" t="str">
        <f t="shared" ca="1" si="5"/>
        <v/>
      </c>
      <c r="X29" s="293" t="str">
        <f t="shared" ca="1" si="5"/>
        <v/>
      </c>
      <c r="Y29" s="293" t="str">
        <f t="shared" ca="1" si="5"/>
        <v/>
      </c>
      <c r="Z29" s="293" t="str">
        <f t="shared" ca="1" si="5"/>
        <v/>
      </c>
      <c r="AA29" s="293" t="str">
        <f t="shared" ca="1" si="5"/>
        <v/>
      </c>
      <c r="AB29" s="293" t="str">
        <f t="shared" ca="1" si="5"/>
        <v/>
      </c>
      <c r="AC29" s="293" t="str">
        <f t="shared" ca="1" si="5"/>
        <v/>
      </c>
      <c r="AD29" s="293" t="str">
        <f t="shared" ca="1" si="5"/>
        <v/>
      </c>
      <c r="AE29" s="293" t="str">
        <f t="shared" ca="1" si="6"/>
        <v/>
      </c>
      <c r="AF29" s="293" t="str">
        <f t="shared" ca="1" si="6"/>
        <v/>
      </c>
      <c r="AG29" s="293" t="str">
        <f t="shared" ca="1" si="6"/>
        <v/>
      </c>
      <c r="AH29" s="293" t="str">
        <f t="shared" ca="1" si="6"/>
        <v/>
      </c>
      <c r="AI29" s="293" t="str">
        <f t="shared" ca="1" si="6"/>
        <v/>
      </c>
      <c r="AJ29" s="293" t="str">
        <f t="shared" ca="1" si="6"/>
        <v/>
      </c>
      <c r="AK29" s="293" t="str">
        <f t="shared" ca="1" si="6"/>
        <v/>
      </c>
      <c r="AL29" s="293" t="str">
        <f t="shared" ca="1" si="6"/>
        <v/>
      </c>
      <c r="AM29" s="293" t="str">
        <f t="shared" ca="1" si="6"/>
        <v/>
      </c>
      <c r="AN29" s="293" t="str">
        <f t="shared" ca="1" si="6"/>
        <v/>
      </c>
      <c r="AO29" s="293" t="str">
        <f t="shared" ca="1" si="6"/>
        <v/>
      </c>
      <c r="AP29" s="293" t="str">
        <f t="shared" ca="1" si="6"/>
        <v/>
      </c>
      <c r="AQ29" s="293" t="str">
        <f t="shared" ca="1" si="6"/>
        <v/>
      </c>
      <c r="AR29" s="293" t="str">
        <f t="shared" ca="1" si="15"/>
        <v/>
      </c>
      <c r="AS29" s="293" t="str">
        <f t="shared" ca="1" si="15"/>
        <v/>
      </c>
      <c r="AT29" s="293" t="str">
        <f t="shared" ca="1" si="15"/>
        <v/>
      </c>
      <c r="AU29" s="293" t="str">
        <f t="shared" ca="1" si="15"/>
        <v/>
      </c>
      <c r="AV29" s="293" t="str">
        <f t="shared" ca="1" si="15"/>
        <v/>
      </c>
      <c r="AW29" s="293" t="str">
        <f t="shared" ca="1" si="15"/>
        <v/>
      </c>
      <c r="AX29" s="293" t="str">
        <f t="shared" ca="1" si="15"/>
        <v/>
      </c>
      <c r="AY29" s="293" t="str">
        <f t="shared" ca="1" si="15"/>
        <v/>
      </c>
      <c r="AZ29" s="293" t="str">
        <f t="shared" ca="1" si="15"/>
        <v/>
      </c>
      <c r="BA29" s="293" t="str">
        <f t="shared" ca="1" si="15"/>
        <v/>
      </c>
      <c r="BB29" s="293" t="str">
        <f t="shared" ca="1" si="15"/>
        <v/>
      </c>
      <c r="BC29" s="293" t="str">
        <f t="shared" ca="1" si="15"/>
        <v/>
      </c>
      <c r="BD29" s="293" t="str">
        <f t="shared" ca="1" si="15"/>
        <v/>
      </c>
      <c r="BE29" s="293" t="str">
        <f t="shared" ca="1" si="15"/>
        <v/>
      </c>
      <c r="BF29" s="293" t="str">
        <f t="shared" ca="1" si="15"/>
        <v/>
      </c>
      <c r="BG29" s="293" t="str">
        <f t="shared" ca="1" si="15"/>
        <v/>
      </c>
      <c r="BH29" s="293" t="str">
        <f t="shared" ca="1" si="15"/>
        <v/>
      </c>
      <c r="BI29" s="293" t="str">
        <f t="shared" ca="1" si="15"/>
        <v/>
      </c>
      <c r="BJ29" s="293" t="str">
        <f t="shared" ca="1" si="15"/>
        <v/>
      </c>
      <c r="BK29" s="293" t="str">
        <f t="shared" ca="1" si="15"/>
        <v/>
      </c>
      <c r="BL29" s="110"/>
      <c r="BM29" s="110"/>
      <c r="BN29" s="110"/>
      <c r="BO29" s="110"/>
      <c r="BP29" s="110"/>
      <c r="BQ29" s="110"/>
      <c r="BR29" s="110"/>
      <c r="BS29" s="110"/>
      <c r="BT29" s="110"/>
      <c r="BU29" s="110"/>
      <c r="BV29" s="110"/>
    </row>
    <row r="30" spans="1:89" customFormat="1" ht="13.5" customHeight="1" x14ac:dyDescent="0.2">
      <c r="A30" s="113"/>
      <c r="B30" s="113" t="str">
        <f t="shared" si="2"/>
        <v>S</v>
      </c>
      <c r="C30" s="126"/>
      <c r="D30" s="126"/>
      <c r="E30" s="126"/>
      <c r="F30" s="272" t="str">
        <f t="shared" ca="1" si="3"/>
        <v>Unit_Class_Description</v>
      </c>
      <c r="G30" s="288"/>
      <c r="H30" s="274" t="s">
        <v>512</v>
      </c>
      <c r="I30" s="135" t="s">
        <v>559</v>
      </c>
      <c r="J30" s="135" t="s">
        <v>147</v>
      </c>
      <c r="K30" s="135" t="s">
        <v>147</v>
      </c>
      <c r="L30" s="276" t="s">
        <v>499</v>
      </c>
      <c r="M30" s="134" t="s">
        <v>221</v>
      </c>
      <c r="N30" s="294" t="str">
        <f t="shared" ca="1" si="4"/>
        <v/>
      </c>
      <c r="O30" s="294" t="str">
        <f t="shared" ca="1" si="5"/>
        <v/>
      </c>
      <c r="P30" s="294" t="str">
        <f t="shared" ca="1" si="5"/>
        <v/>
      </c>
      <c r="Q30" s="294" t="str">
        <f t="shared" ca="1" si="5"/>
        <v/>
      </c>
      <c r="R30" s="294" t="str">
        <f t="shared" ca="1" si="5"/>
        <v/>
      </c>
      <c r="S30" s="294" t="str">
        <f t="shared" ca="1" si="5"/>
        <v/>
      </c>
      <c r="T30" s="294" t="str">
        <f t="shared" ca="1" si="5"/>
        <v/>
      </c>
      <c r="U30" s="294" t="str">
        <f t="shared" ca="1" si="5"/>
        <v/>
      </c>
      <c r="V30" s="294" t="str">
        <f t="shared" ca="1" si="5"/>
        <v/>
      </c>
      <c r="W30" s="294" t="str">
        <f t="shared" ca="1" si="5"/>
        <v/>
      </c>
      <c r="X30" s="294" t="str">
        <f t="shared" ca="1" si="5"/>
        <v/>
      </c>
      <c r="Y30" s="294" t="str">
        <f t="shared" ca="1" si="5"/>
        <v/>
      </c>
      <c r="Z30" s="294" t="str">
        <f t="shared" ca="1" si="5"/>
        <v/>
      </c>
      <c r="AA30" s="294" t="str">
        <f t="shared" ca="1" si="5"/>
        <v/>
      </c>
      <c r="AB30" s="294" t="str">
        <f t="shared" ca="1" si="5"/>
        <v/>
      </c>
      <c r="AC30" s="294" t="str">
        <f t="shared" ca="1" si="5"/>
        <v/>
      </c>
      <c r="AD30" s="294" t="str">
        <f t="shared" ca="1" si="5"/>
        <v/>
      </c>
      <c r="AE30" s="294" t="str">
        <f t="shared" ca="1" si="6"/>
        <v/>
      </c>
      <c r="AF30" s="294" t="str">
        <f t="shared" ca="1" si="6"/>
        <v/>
      </c>
      <c r="AG30" s="294" t="str">
        <f t="shared" ca="1" si="6"/>
        <v/>
      </c>
      <c r="AH30" s="294" t="str">
        <f t="shared" ca="1" si="6"/>
        <v/>
      </c>
      <c r="AI30" s="294" t="str">
        <f t="shared" ca="1" si="6"/>
        <v/>
      </c>
      <c r="AJ30" s="294" t="str">
        <f t="shared" ca="1" si="6"/>
        <v/>
      </c>
      <c r="AK30" s="294" t="str">
        <f t="shared" ca="1" si="6"/>
        <v/>
      </c>
      <c r="AL30" s="294" t="str">
        <f t="shared" ca="1" si="6"/>
        <v/>
      </c>
      <c r="AM30" s="294" t="str">
        <f t="shared" ca="1" si="6"/>
        <v/>
      </c>
      <c r="AN30" s="294" t="str">
        <f t="shared" ca="1" si="6"/>
        <v/>
      </c>
      <c r="AO30" s="294" t="str">
        <f t="shared" ca="1" si="6"/>
        <v/>
      </c>
      <c r="AP30" s="294" t="str">
        <f t="shared" ca="1" si="6"/>
        <v/>
      </c>
      <c r="AQ30" s="294" t="str">
        <f t="shared" ca="1" si="6"/>
        <v/>
      </c>
      <c r="AR30" s="294" t="str">
        <f t="shared" ca="1" si="15"/>
        <v/>
      </c>
      <c r="AS30" s="294" t="str">
        <f t="shared" ca="1" si="15"/>
        <v/>
      </c>
      <c r="AT30" s="294" t="str">
        <f t="shared" ca="1" si="15"/>
        <v/>
      </c>
      <c r="AU30" s="294" t="str">
        <f t="shared" ca="1" si="15"/>
        <v/>
      </c>
      <c r="AV30" s="294" t="str">
        <f t="shared" ca="1" si="15"/>
        <v/>
      </c>
      <c r="AW30" s="294" t="str">
        <f t="shared" ca="1" si="15"/>
        <v/>
      </c>
      <c r="AX30" s="294" t="str">
        <f t="shared" ca="1" si="15"/>
        <v/>
      </c>
      <c r="AY30" s="294" t="str">
        <f t="shared" ca="1" si="15"/>
        <v/>
      </c>
      <c r="AZ30" s="294" t="str">
        <f t="shared" ca="1" si="15"/>
        <v/>
      </c>
      <c r="BA30" s="294" t="str">
        <f t="shared" ca="1" si="15"/>
        <v/>
      </c>
      <c r="BB30" s="294" t="str">
        <f t="shared" ca="1" si="15"/>
        <v/>
      </c>
      <c r="BC30" s="294" t="str">
        <f t="shared" ca="1" si="15"/>
        <v/>
      </c>
      <c r="BD30" s="294" t="str">
        <f t="shared" ca="1" si="15"/>
        <v/>
      </c>
      <c r="BE30" s="294" t="str">
        <f t="shared" ca="1" si="15"/>
        <v/>
      </c>
      <c r="BF30" s="294" t="str">
        <f t="shared" ca="1" si="15"/>
        <v/>
      </c>
      <c r="BG30" s="294" t="str">
        <f t="shared" ca="1" si="15"/>
        <v/>
      </c>
      <c r="BH30" s="294" t="str">
        <f t="shared" ca="1" si="15"/>
        <v/>
      </c>
      <c r="BI30" s="294" t="str">
        <f t="shared" ca="1" si="15"/>
        <v/>
      </c>
      <c r="BJ30" s="294" t="str">
        <f t="shared" ca="1" si="15"/>
        <v/>
      </c>
      <c r="BK30" s="294" t="str">
        <f t="shared" ca="1" si="15"/>
        <v/>
      </c>
      <c r="BL30" s="110"/>
      <c r="BM30" s="110"/>
      <c r="BN30" s="110"/>
      <c r="BO30" s="110"/>
      <c r="BP30" s="110"/>
      <c r="BQ30" s="110"/>
      <c r="BR30" s="110"/>
      <c r="BS30" s="110"/>
      <c r="BT30" s="110"/>
      <c r="BU30" s="110"/>
      <c r="BV30" s="110"/>
    </row>
    <row r="31" spans="1:89" customFormat="1" ht="13.5" customHeight="1" x14ac:dyDescent="0.2">
      <c r="A31" s="113"/>
      <c r="B31" s="113" t="str">
        <f t="shared" si="2"/>
        <v>T</v>
      </c>
      <c r="C31" s="126"/>
      <c r="D31" s="126"/>
      <c r="E31" s="126"/>
      <c r="F31" s="272" t="str">
        <f t="shared" ca="1" si="3"/>
        <v>SW_Prod_Type</v>
      </c>
      <c r="G31" s="288"/>
      <c r="H31" s="274" t="s">
        <v>513</v>
      </c>
      <c r="I31" s="275" t="s">
        <v>559</v>
      </c>
      <c r="J31" s="135" t="s">
        <v>147</v>
      </c>
      <c r="K31" s="135" t="s">
        <v>147</v>
      </c>
      <c r="L31" s="276" t="s">
        <v>499</v>
      </c>
      <c r="M31" s="134" t="s">
        <v>221</v>
      </c>
      <c r="N31" s="293" t="str">
        <f t="shared" ca="1" si="4"/>
        <v/>
      </c>
      <c r="O31" s="293" t="str">
        <f t="shared" ca="1" si="5"/>
        <v/>
      </c>
      <c r="P31" s="293" t="str">
        <f t="shared" ca="1" si="5"/>
        <v/>
      </c>
      <c r="Q31" s="293" t="str">
        <f t="shared" ca="1" si="5"/>
        <v/>
      </c>
      <c r="R31" s="293" t="str">
        <f t="shared" ca="1" si="5"/>
        <v/>
      </c>
      <c r="S31" s="293" t="str">
        <f t="shared" ca="1" si="5"/>
        <v/>
      </c>
      <c r="T31" s="293" t="str">
        <f t="shared" ca="1" si="5"/>
        <v/>
      </c>
      <c r="U31" s="293" t="str">
        <f t="shared" ca="1" si="5"/>
        <v/>
      </c>
      <c r="V31" s="293" t="str">
        <f t="shared" ca="1" si="5"/>
        <v/>
      </c>
      <c r="W31" s="293" t="str">
        <f t="shared" ca="1" si="5"/>
        <v/>
      </c>
      <c r="X31" s="293" t="str">
        <f t="shared" ca="1" si="5"/>
        <v/>
      </c>
      <c r="Y31" s="293" t="str">
        <f t="shared" ca="1" si="5"/>
        <v/>
      </c>
      <c r="Z31" s="293" t="str">
        <f t="shared" ca="1" si="5"/>
        <v/>
      </c>
      <c r="AA31" s="293" t="str">
        <f t="shared" ca="1" si="5"/>
        <v/>
      </c>
      <c r="AB31" s="293" t="str">
        <f t="shared" ca="1" si="5"/>
        <v/>
      </c>
      <c r="AC31" s="293" t="str">
        <f t="shared" ca="1" si="5"/>
        <v/>
      </c>
      <c r="AD31" s="293" t="str">
        <f t="shared" ref="AD31:AS46" ca="1" si="16">IF(LEN(INDIRECT("SWMETA!"&amp;$B31&amp;AD$14))=0,"",INDIRECT("SWMETA!"&amp;$B31&amp;AD$14))</f>
        <v/>
      </c>
      <c r="AE31" s="293" t="str">
        <f t="shared" ca="1" si="6"/>
        <v/>
      </c>
      <c r="AF31" s="293" t="str">
        <f t="shared" ca="1" si="6"/>
        <v/>
      </c>
      <c r="AG31" s="293" t="str">
        <f t="shared" ca="1" si="6"/>
        <v/>
      </c>
      <c r="AH31" s="293" t="str">
        <f t="shared" ca="1" si="6"/>
        <v/>
      </c>
      <c r="AI31" s="293" t="str">
        <f t="shared" ca="1" si="6"/>
        <v/>
      </c>
      <c r="AJ31" s="293" t="str">
        <f t="shared" ca="1" si="6"/>
        <v/>
      </c>
      <c r="AK31" s="293" t="str">
        <f t="shared" ca="1" si="6"/>
        <v/>
      </c>
      <c r="AL31" s="293" t="str">
        <f t="shared" ca="1" si="6"/>
        <v/>
      </c>
      <c r="AM31" s="293" t="str">
        <f t="shared" ca="1" si="6"/>
        <v/>
      </c>
      <c r="AN31" s="293" t="str">
        <f t="shared" ca="1" si="6"/>
        <v/>
      </c>
      <c r="AO31" s="293" t="str">
        <f t="shared" ca="1" si="6"/>
        <v/>
      </c>
      <c r="AP31" s="293" t="str">
        <f t="shared" ca="1" si="6"/>
        <v/>
      </c>
      <c r="AQ31" s="293" t="str">
        <f t="shared" ca="1" si="6"/>
        <v/>
      </c>
      <c r="AR31" s="293" t="str">
        <f t="shared" ca="1" si="15"/>
        <v/>
      </c>
      <c r="AS31" s="293" t="str">
        <f t="shared" ca="1" si="15"/>
        <v/>
      </c>
      <c r="AT31" s="293" t="str">
        <f t="shared" ca="1" si="15"/>
        <v/>
      </c>
      <c r="AU31" s="293" t="str">
        <f t="shared" ca="1" si="15"/>
        <v/>
      </c>
      <c r="AV31" s="293" t="str">
        <f t="shared" ca="1" si="15"/>
        <v/>
      </c>
      <c r="AW31" s="293" t="str">
        <f t="shared" ca="1" si="15"/>
        <v/>
      </c>
      <c r="AX31" s="293" t="str">
        <f t="shared" ca="1" si="15"/>
        <v/>
      </c>
      <c r="AY31" s="293" t="str">
        <f t="shared" ca="1" si="15"/>
        <v/>
      </c>
      <c r="AZ31" s="293" t="str">
        <f t="shared" ca="1" si="15"/>
        <v/>
      </c>
      <c r="BA31" s="293" t="str">
        <f t="shared" ca="1" si="15"/>
        <v/>
      </c>
      <c r="BB31" s="293" t="str">
        <f t="shared" ca="1" si="15"/>
        <v/>
      </c>
      <c r="BC31" s="293" t="str">
        <f t="shared" ca="1" si="15"/>
        <v/>
      </c>
      <c r="BD31" s="293" t="str">
        <f t="shared" ca="1" si="15"/>
        <v/>
      </c>
      <c r="BE31" s="293" t="str">
        <f t="shared" ca="1" si="15"/>
        <v/>
      </c>
      <c r="BF31" s="293" t="str">
        <f t="shared" ca="1" si="15"/>
        <v/>
      </c>
      <c r="BG31" s="293" t="str">
        <f t="shared" ca="1" si="15"/>
        <v/>
      </c>
      <c r="BH31" s="293" t="str">
        <f t="shared" ca="1" si="15"/>
        <v/>
      </c>
      <c r="BI31" s="293" t="str">
        <f t="shared" ca="1" si="15"/>
        <v/>
      </c>
      <c r="BJ31" s="293" t="str">
        <f t="shared" ca="1" si="15"/>
        <v/>
      </c>
      <c r="BK31" s="293" t="str">
        <f t="shared" ca="1" si="15"/>
        <v/>
      </c>
      <c r="BL31" s="110"/>
      <c r="BM31" s="110"/>
      <c r="BN31" s="110"/>
      <c r="BO31" s="110"/>
      <c r="BP31" s="110"/>
      <c r="BQ31" s="110"/>
      <c r="BR31" s="110"/>
      <c r="BS31" s="110"/>
      <c r="BT31" s="110"/>
      <c r="BU31" s="110"/>
      <c r="BV31" s="110"/>
    </row>
    <row r="32" spans="1:89" customFormat="1" ht="13.5" customHeight="1" x14ac:dyDescent="0.2">
      <c r="A32" s="113"/>
      <c r="B32" s="113" t="str">
        <f t="shared" si="2"/>
        <v>U</v>
      </c>
      <c r="C32" s="126"/>
      <c r="D32" s="126"/>
      <c r="E32" s="126"/>
      <c r="F32" s="272" t="str">
        <f t="shared" ca="1" si="3"/>
        <v>Unit_Of_Measure</v>
      </c>
      <c r="G32" s="288"/>
      <c r="H32" s="274" t="s">
        <v>514</v>
      </c>
      <c r="I32" s="135" t="s">
        <v>559</v>
      </c>
      <c r="J32" s="135" t="s">
        <v>147</v>
      </c>
      <c r="K32" s="135" t="s">
        <v>147</v>
      </c>
      <c r="L32" s="276" t="s">
        <v>499</v>
      </c>
      <c r="M32" s="134" t="s">
        <v>221</v>
      </c>
      <c r="N32" s="287" t="str">
        <f t="shared" ca="1" si="4"/>
        <v/>
      </c>
      <c r="O32" s="287" t="str">
        <f t="shared" ref="O32:AC32" ca="1" si="17">IF(LEN(INDIRECT("SWMETA!"&amp;$B32&amp;O$14))=0,"",INDIRECT("SWMETA!"&amp;$B32&amp;O$14))</f>
        <v/>
      </c>
      <c r="P32" s="287" t="str">
        <f t="shared" ca="1" si="17"/>
        <v/>
      </c>
      <c r="Q32" s="287" t="str">
        <f t="shared" ca="1" si="17"/>
        <v/>
      </c>
      <c r="R32" s="287" t="str">
        <f t="shared" ca="1" si="17"/>
        <v/>
      </c>
      <c r="S32" s="287" t="str">
        <f t="shared" ca="1" si="17"/>
        <v/>
      </c>
      <c r="T32" s="287" t="str">
        <f t="shared" ca="1" si="17"/>
        <v/>
      </c>
      <c r="U32" s="287" t="str">
        <f t="shared" ca="1" si="17"/>
        <v/>
      </c>
      <c r="V32" s="287" t="str">
        <f t="shared" ca="1" si="17"/>
        <v/>
      </c>
      <c r="W32" s="287" t="str">
        <f t="shared" ca="1" si="17"/>
        <v/>
      </c>
      <c r="X32" s="287" t="str">
        <f t="shared" ca="1" si="17"/>
        <v/>
      </c>
      <c r="Y32" s="287" t="str">
        <f t="shared" ca="1" si="17"/>
        <v/>
      </c>
      <c r="Z32" s="287" t="str">
        <f t="shared" ca="1" si="17"/>
        <v/>
      </c>
      <c r="AA32" s="287" t="str">
        <f t="shared" ca="1" si="17"/>
        <v/>
      </c>
      <c r="AB32" s="287" t="str">
        <f t="shared" ca="1" si="17"/>
        <v/>
      </c>
      <c r="AC32" s="287" t="str">
        <f t="shared" ca="1" si="17"/>
        <v/>
      </c>
      <c r="AD32" s="287" t="str">
        <f t="shared" ca="1" si="16"/>
        <v/>
      </c>
      <c r="AE32" s="287" t="str">
        <f t="shared" ca="1" si="16"/>
        <v/>
      </c>
      <c r="AF32" s="287" t="str">
        <f t="shared" ca="1" si="16"/>
        <v/>
      </c>
      <c r="AG32" s="287" t="str">
        <f t="shared" ca="1" si="16"/>
        <v/>
      </c>
      <c r="AH32" s="287" t="str">
        <f t="shared" ca="1" si="16"/>
        <v/>
      </c>
      <c r="AI32" s="287" t="str">
        <f t="shared" ca="1" si="16"/>
        <v/>
      </c>
      <c r="AJ32" s="287" t="str">
        <f t="shared" ca="1" si="16"/>
        <v/>
      </c>
      <c r="AK32" s="287" t="str">
        <f t="shared" ca="1" si="16"/>
        <v/>
      </c>
      <c r="AL32" s="287" t="str">
        <f t="shared" ca="1" si="16"/>
        <v/>
      </c>
      <c r="AM32" s="287" t="str">
        <f t="shared" ca="1" si="16"/>
        <v/>
      </c>
      <c r="AN32" s="287" t="str">
        <f t="shared" ca="1" si="16"/>
        <v/>
      </c>
      <c r="AO32" s="287" t="str">
        <f t="shared" ca="1" si="16"/>
        <v/>
      </c>
      <c r="AP32" s="287" t="str">
        <f t="shared" ca="1" si="16"/>
        <v/>
      </c>
      <c r="AQ32" s="287" t="str">
        <f t="shared" ca="1" si="16"/>
        <v/>
      </c>
      <c r="AR32" s="287" t="str">
        <f t="shared" ca="1" si="16"/>
        <v/>
      </c>
      <c r="AS32" s="287" t="str">
        <f t="shared" ca="1" si="16"/>
        <v/>
      </c>
      <c r="AT32" s="287" t="str">
        <f t="shared" ca="1" si="15"/>
        <v/>
      </c>
      <c r="AU32" s="287" t="str">
        <f t="shared" ca="1" si="15"/>
        <v/>
      </c>
      <c r="AV32" s="287" t="str">
        <f t="shared" ca="1" si="15"/>
        <v/>
      </c>
      <c r="AW32" s="287" t="str">
        <f t="shared" ca="1" si="15"/>
        <v/>
      </c>
      <c r="AX32" s="287" t="str">
        <f t="shared" ca="1" si="15"/>
        <v/>
      </c>
      <c r="AY32" s="287" t="str">
        <f t="shared" ca="1" si="15"/>
        <v/>
      </c>
      <c r="AZ32" s="287" t="str">
        <f t="shared" ca="1" si="15"/>
        <v/>
      </c>
      <c r="BA32" s="287" t="str">
        <f t="shared" ca="1" si="15"/>
        <v/>
      </c>
      <c r="BB32" s="287" t="str">
        <f t="shared" ca="1" si="15"/>
        <v/>
      </c>
      <c r="BC32" s="287" t="str">
        <f t="shared" ca="1" si="15"/>
        <v/>
      </c>
      <c r="BD32" s="287" t="str">
        <f t="shared" ca="1" si="15"/>
        <v/>
      </c>
      <c r="BE32" s="287" t="str">
        <f t="shared" ca="1" si="15"/>
        <v/>
      </c>
      <c r="BF32" s="287" t="str">
        <f t="shared" ca="1" si="15"/>
        <v/>
      </c>
      <c r="BG32" s="287" t="str">
        <f t="shared" ca="1" si="15"/>
        <v/>
      </c>
      <c r="BH32" s="287" t="str">
        <f t="shared" ca="1" si="15"/>
        <v/>
      </c>
      <c r="BI32" s="287" t="str">
        <f t="shared" ca="1" si="15"/>
        <v/>
      </c>
      <c r="BJ32" s="287" t="str">
        <f t="shared" ca="1" si="15"/>
        <v/>
      </c>
      <c r="BK32" s="287" t="str">
        <f t="shared" ca="1" si="15"/>
        <v/>
      </c>
      <c r="BL32" s="110"/>
      <c r="BM32" s="110"/>
      <c r="BN32" s="110"/>
      <c r="BO32" s="110"/>
      <c r="BP32" s="110"/>
      <c r="BQ32" s="110"/>
      <c r="BR32" s="110"/>
      <c r="BS32" s="110"/>
      <c r="BT32" s="110"/>
      <c r="BU32" s="110"/>
      <c r="BV32" s="110"/>
    </row>
    <row r="33" spans="1:74" customFormat="1" ht="13.5" customHeight="1" x14ac:dyDescent="0.2">
      <c r="A33" s="113"/>
      <c r="B33" s="113" t="str">
        <f t="shared" si="2"/>
        <v>V</v>
      </c>
      <c r="C33" s="126"/>
      <c r="D33" s="126"/>
      <c r="E33" s="126"/>
      <c r="F33" s="272" t="str">
        <f t="shared" ca="1" si="3"/>
        <v>Lead_KSI_Flag</v>
      </c>
      <c r="G33" s="288"/>
      <c r="H33" s="274" t="s">
        <v>515</v>
      </c>
      <c r="I33" s="135" t="s">
        <v>559</v>
      </c>
      <c r="J33" s="135" t="s">
        <v>147</v>
      </c>
      <c r="K33" s="135" t="s">
        <v>147</v>
      </c>
      <c r="L33" s="276" t="s">
        <v>499</v>
      </c>
      <c r="M33" s="134" t="s">
        <v>221</v>
      </c>
      <c r="N33" s="280" t="str">
        <f t="shared" ref="N33:AC48" ca="1" si="18">IF(LEN(INDIRECT("SWMETA!"&amp;$B33&amp;N$14))=0,"",INDIRECT("SWMETA!"&amp;$B33&amp;N$14))</f>
        <v/>
      </c>
      <c r="O33" s="280" t="str">
        <f t="shared" ca="1" si="18"/>
        <v/>
      </c>
      <c r="P33" s="280" t="str">
        <f t="shared" ca="1" si="18"/>
        <v/>
      </c>
      <c r="Q33" s="280" t="str">
        <f t="shared" ca="1" si="18"/>
        <v/>
      </c>
      <c r="R33" s="280" t="str">
        <f t="shared" ca="1" si="18"/>
        <v/>
      </c>
      <c r="S33" s="280" t="str">
        <f t="shared" ca="1" si="18"/>
        <v/>
      </c>
      <c r="T33" s="280" t="str">
        <f t="shared" ca="1" si="18"/>
        <v/>
      </c>
      <c r="U33" s="280" t="str">
        <f t="shared" ca="1" si="18"/>
        <v/>
      </c>
      <c r="V33" s="280" t="str">
        <f t="shared" ca="1" si="18"/>
        <v/>
      </c>
      <c r="W33" s="280" t="str">
        <f t="shared" ca="1" si="18"/>
        <v/>
      </c>
      <c r="X33" s="280" t="str">
        <f t="shared" ca="1" si="18"/>
        <v/>
      </c>
      <c r="Y33" s="280" t="str">
        <f t="shared" ca="1" si="18"/>
        <v/>
      </c>
      <c r="Z33" s="280" t="str">
        <f t="shared" ca="1" si="18"/>
        <v/>
      </c>
      <c r="AA33" s="280" t="str">
        <f t="shared" ca="1" si="18"/>
        <v/>
      </c>
      <c r="AB33" s="280" t="str">
        <f t="shared" ca="1" si="18"/>
        <v/>
      </c>
      <c r="AC33" s="280" t="str">
        <f t="shared" ca="1" si="18"/>
        <v/>
      </c>
      <c r="AD33" s="280" t="str">
        <f t="shared" ca="1" si="16"/>
        <v/>
      </c>
      <c r="AE33" s="280" t="str">
        <f t="shared" ca="1" si="16"/>
        <v/>
      </c>
      <c r="AF33" s="280" t="str">
        <f t="shared" ca="1" si="16"/>
        <v/>
      </c>
      <c r="AG33" s="280" t="str">
        <f t="shared" ca="1" si="16"/>
        <v/>
      </c>
      <c r="AH33" s="280" t="str">
        <f t="shared" ca="1" si="16"/>
        <v/>
      </c>
      <c r="AI33" s="280" t="str">
        <f t="shared" ca="1" si="16"/>
        <v/>
      </c>
      <c r="AJ33" s="280" t="str">
        <f t="shared" ca="1" si="16"/>
        <v/>
      </c>
      <c r="AK33" s="280" t="str">
        <f t="shared" ca="1" si="16"/>
        <v/>
      </c>
      <c r="AL33" s="280" t="str">
        <f t="shared" ca="1" si="16"/>
        <v/>
      </c>
      <c r="AM33" s="280" t="str">
        <f t="shared" ca="1" si="16"/>
        <v/>
      </c>
      <c r="AN33" s="280" t="str">
        <f t="shared" ca="1" si="16"/>
        <v/>
      </c>
      <c r="AO33" s="280" t="str">
        <f t="shared" ca="1" si="16"/>
        <v/>
      </c>
      <c r="AP33" s="280" t="str">
        <f t="shared" ca="1" si="16"/>
        <v/>
      </c>
      <c r="AQ33" s="280" t="str">
        <f t="shared" ca="1" si="16"/>
        <v/>
      </c>
      <c r="AR33" s="280" t="str">
        <f t="shared" ca="1" si="15"/>
        <v/>
      </c>
      <c r="AS33" s="280" t="str">
        <f t="shared" ca="1" si="15"/>
        <v/>
      </c>
      <c r="AT33" s="280" t="str">
        <f t="shared" ca="1" si="15"/>
        <v/>
      </c>
      <c r="AU33" s="280" t="str">
        <f t="shared" ca="1" si="15"/>
        <v/>
      </c>
      <c r="AV33" s="280" t="str">
        <f t="shared" ca="1" si="15"/>
        <v/>
      </c>
      <c r="AW33" s="280" t="str">
        <f t="shared" ca="1" si="15"/>
        <v/>
      </c>
      <c r="AX33" s="280" t="str">
        <f t="shared" ca="1" si="15"/>
        <v/>
      </c>
      <c r="AY33" s="280" t="str">
        <f t="shared" ca="1" si="15"/>
        <v/>
      </c>
      <c r="AZ33" s="280" t="str">
        <f t="shared" ca="1" si="15"/>
        <v/>
      </c>
      <c r="BA33" s="280" t="str">
        <f t="shared" ca="1" si="15"/>
        <v/>
      </c>
      <c r="BB33" s="280" t="str">
        <f t="shared" ca="1" si="15"/>
        <v/>
      </c>
      <c r="BC33" s="280" t="str">
        <f t="shared" ca="1" si="15"/>
        <v/>
      </c>
      <c r="BD33" s="280" t="str">
        <f t="shared" ca="1" si="15"/>
        <v/>
      </c>
      <c r="BE33" s="280" t="str">
        <f t="shared" ca="1" si="15"/>
        <v/>
      </c>
      <c r="BF33" s="280" t="str">
        <f t="shared" ca="1" si="15"/>
        <v/>
      </c>
      <c r="BG33" s="280" t="str">
        <f t="shared" ca="1" si="15"/>
        <v/>
      </c>
      <c r="BH33" s="280" t="str">
        <f t="shared" ca="1" si="15"/>
        <v/>
      </c>
      <c r="BI33" s="280" t="str">
        <f t="shared" ca="1" si="15"/>
        <v/>
      </c>
      <c r="BJ33" s="280" t="str">
        <f t="shared" ca="1" si="15"/>
        <v/>
      </c>
      <c r="BK33" s="280" t="str">
        <f t="shared" ca="1" si="15"/>
        <v/>
      </c>
      <c r="BL33" s="110"/>
      <c r="BM33" s="110"/>
      <c r="BN33" s="110"/>
      <c r="BO33" s="110"/>
      <c r="BP33" s="110"/>
      <c r="BQ33" s="110"/>
      <c r="BR33" s="110"/>
      <c r="BS33" s="110"/>
      <c r="BT33" s="110"/>
      <c r="BU33" s="110"/>
      <c r="BV33" s="110"/>
    </row>
    <row r="34" spans="1:74" customFormat="1" ht="13.5" customHeight="1" x14ac:dyDescent="0.2">
      <c r="A34" s="113"/>
      <c r="B34" s="113" t="str">
        <f t="shared" si="2"/>
        <v>W</v>
      </c>
      <c r="C34" s="126"/>
      <c r="D34" s="126"/>
      <c r="E34" s="126"/>
      <c r="F34" s="272" t="str">
        <f t="shared" ca="1" si="3"/>
        <v>DSP_Product_Family</v>
      </c>
      <c r="G34" s="288"/>
      <c r="H34" s="274" t="s">
        <v>516</v>
      </c>
      <c r="I34" s="275" t="s">
        <v>559</v>
      </c>
      <c r="J34" s="135" t="s">
        <v>147</v>
      </c>
      <c r="K34" s="135" t="s">
        <v>147</v>
      </c>
      <c r="L34" s="276" t="s">
        <v>499</v>
      </c>
      <c r="M34" s="134" t="s">
        <v>221</v>
      </c>
      <c r="N34" s="287" t="str">
        <f t="shared" ca="1" si="18"/>
        <v/>
      </c>
      <c r="O34" s="287" t="str">
        <f t="shared" ca="1" si="18"/>
        <v/>
      </c>
      <c r="P34" s="287" t="str">
        <f t="shared" ca="1" si="18"/>
        <v/>
      </c>
      <c r="Q34" s="287" t="str">
        <f t="shared" ca="1" si="18"/>
        <v/>
      </c>
      <c r="R34" s="287" t="str">
        <f t="shared" ca="1" si="18"/>
        <v/>
      </c>
      <c r="S34" s="287" t="str">
        <f t="shared" ca="1" si="18"/>
        <v/>
      </c>
      <c r="T34" s="287" t="str">
        <f t="shared" ca="1" si="18"/>
        <v/>
      </c>
      <c r="U34" s="287" t="str">
        <f t="shared" ca="1" si="18"/>
        <v/>
      </c>
      <c r="V34" s="287" t="str">
        <f t="shared" ca="1" si="18"/>
        <v/>
      </c>
      <c r="W34" s="287" t="str">
        <f t="shared" ca="1" si="18"/>
        <v/>
      </c>
      <c r="X34" s="287" t="str">
        <f t="shared" ca="1" si="18"/>
        <v/>
      </c>
      <c r="Y34" s="287" t="str">
        <f t="shared" ca="1" si="18"/>
        <v/>
      </c>
      <c r="Z34" s="287" t="str">
        <f t="shared" ca="1" si="18"/>
        <v/>
      </c>
      <c r="AA34" s="287" t="str">
        <f t="shared" ca="1" si="18"/>
        <v/>
      </c>
      <c r="AB34" s="287" t="str">
        <f t="shared" ca="1" si="18"/>
        <v/>
      </c>
      <c r="AC34" s="287" t="str">
        <f t="shared" ca="1" si="18"/>
        <v/>
      </c>
      <c r="AD34" s="287" t="str">
        <f t="shared" ca="1" si="16"/>
        <v/>
      </c>
      <c r="AE34" s="287" t="str">
        <f t="shared" ca="1" si="16"/>
        <v/>
      </c>
      <c r="AF34" s="287" t="str">
        <f t="shared" ca="1" si="16"/>
        <v/>
      </c>
      <c r="AG34" s="287" t="str">
        <f t="shared" ca="1" si="16"/>
        <v/>
      </c>
      <c r="AH34" s="287" t="str">
        <f t="shared" ca="1" si="16"/>
        <v/>
      </c>
      <c r="AI34" s="287" t="str">
        <f t="shared" ca="1" si="16"/>
        <v/>
      </c>
      <c r="AJ34" s="287" t="str">
        <f t="shared" ca="1" si="16"/>
        <v/>
      </c>
      <c r="AK34" s="287" t="str">
        <f t="shared" ca="1" si="16"/>
        <v/>
      </c>
      <c r="AL34" s="287" t="str">
        <f t="shared" ca="1" si="16"/>
        <v/>
      </c>
      <c r="AM34" s="287" t="str">
        <f t="shared" ca="1" si="16"/>
        <v/>
      </c>
      <c r="AN34" s="287" t="str">
        <f t="shared" ca="1" si="16"/>
        <v/>
      </c>
      <c r="AO34" s="287" t="str">
        <f t="shared" ca="1" si="16"/>
        <v/>
      </c>
      <c r="AP34" s="287" t="str">
        <f t="shared" ca="1" si="16"/>
        <v/>
      </c>
      <c r="AQ34" s="287" t="str">
        <f t="shared" ca="1" si="16"/>
        <v/>
      </c>
      <c r="AR34" s="287" t="str">
        <f t="shared" ca="1" si="15"/>
        <v/>
      </c>
      <c r="AS34" s="287" t="str">
        <f t="shared" ca="1" si="15"/>
        <v/>
      </c>
      <c r="AT34" s="287" t="str">
        <f t="shared" ca="1" si="15"/>
        <v/>
      </c>
      <c r="AU34" s="287" t="str">
        <f t="shared" ca="1" si="15"/>
        <v/>
      </c>
      <c r="AV34" s="287" t="str">
        <f t="shared" ca="1" si="15"/>
        <v/>
      </c>
      <c r="AW34" s="287" t="str">
        <f t="shared" ca="1" si="15"/>
        <v/>
      </c>
      <c r="AX34" s="287" t="str">
        <f t="shared" ca="1" si="15"/>
        <v/>
      </c>
      <c r="AY34" s="287" t="str">
        <f t="shared" ca="1" si="15"/>
        <v/>
      </c>
      <c r="AZ34" s="287" t="str">
        <f t="shared" ca="1" si="15"/>
        <v/>
      </c>
      <c r="BA34" s="287" t="str">
        <f t="shared" ca="1" si="15"/>
        <v/>
      </c>
      <c r="BB34" s="287" t="str">
        <f t="shared" ca="1" si="15"/>
        <v/>
      </c>
      <c r="BC34" s="287" t="str">
        <f t="shared" ca="1" si="15"/>
        <v/>
      </c>
      <c r="BD34" s="287" t="str">
        <f t="shared" ca="1" si="15"/>
        <v/>
      </c>
      <c r="BE34" s="287" t="str">
        <f t="shared" ca="1" si="15"/>
        <v/>
      </c>
      <c r="BF34" s="287" t="str">
        <f t="shared" ca="1" si="15"/>
        <v/>
      </c>
      <c r="BG34" s="287" t="str">
        <f t="shared" ca="1" si="15"/>
        <v/>
      </c>
      <c r="BH34" s="287" t="str">
        <f t="shared" ca="1" si="15"/>
        <v/>
      </c>
      <c r="BI34" s="287" t="str">
        <f t="shared" ca="1" si="15"/>
        <v/>
      </c>
      <c r="BJ34" s="287" t="str">
        <f t="shared" ca="1" si="15"/>
        <v/>
      </c>
      <c r="BK34" s="287" t="str">
        <f t="shared" ca="1" si="15"/>
        <v/>
      </c>
      <c r="BL34" s="110"/>
      <c r="BM34" s="110"/>
      <c r="BN34" s="110"/>
      <c r="BO34" s="110"/>
      <c r="BP34" s="110"/>
      <c r="BQ34" s="110"/>
      <c r="BR34" s="110"/>
      <c r="BS34" s="110"/>
      <c r="BT34" s="110"/>
      <c r="BU34" s="110"/>
      <c r="BV34" s="110"/>
    </row>
    <row r="35" spans="1:74" customFormat="1" ht="13.5" customHeight="1" x14ac:dyDescent="0.2">
      <c r="A35" s="113"/>
      <c r="B35" s="113" t="str">
        <f t="shared" si="2"/>
        <v>X</v>
      </c>
      <c r="C35" s="126"/>
      <c r="D35" s="126"/>
      <c r="E35" s="126"/>
      <c r="F35" s="272" t="str">
        <f t="shared" ca="1" si="3"/>
        <v>DSP_Product_Line</v>
      </c>
      <c r="G35" s="288"/>
      <c r="H35" s="274" t="s">
        <v>517</v>
      </c>
      <c r="I35" s="135" t="s">
        <v>559</v>
      </c>
      <c r="J35" s="135" t="s">
        <v>147</v>
      </c>
      <c r="K35" s="135" t="s">
        <v>147</v>
      </c>
      <c r="L35" s="276" t="s">
        <v>499</v>
      </c>
      <c r="M35" s="134" t="s">
        <v>221</v>
      </c>
      <c r="N35" s="280" t="str">
        <f t="shared" ca="1" si="18"/>
        <v/>
      </c>
      <c r="O35" s="280" t="str">
        <f t="shared" ca="1" si="18"/>
        <v/>
      </c>
      <c r="P35" s="280" t="str">
        <f t="shared" ca="1" si="18"/>
        <v/>
      </c>
      <c r="Q35" s="280" t="str">
        <f t="shared" ca="1" si="18"/>
        <v/>
      </c>
      <c r="R35" s="280" t="str">
        <f t="shared" ca="1" si="18"/>
        <v/>
      </c>
      <c r="S35" s="280" t="str">
        <f t="shared" ca="1" si="18"/>
        <v/>
      </c>
      <c r="T35" s="280" t="str">
        <f t="shared" ca="1" si="18"/>
        <v/>
      </c>
      <c r="U35" s="280" t="str">
        <f t="shared" ca="1" si="18"/>
        <v/>
      </c>
      <c r="V35" s="280" t="str">
        <f t="shared" ca="1" si="18"/>
        <v/>
      </c>
      <c r="W35" s="280" t="str">
        <f t="shared" ca="1" si="18"/>
        <v/>
      </c>
      <c r="X35" s="280" t="str">
        <f t="shared" ca="1" si="18"/>
        <v/>
      </c>
      <c r="Y35" s="280" t="str">
        <f t="shared" ca="1" si="18"/>
        <v/>
      </c>
      <c r="Z35" s="280" t="str">
        <f t="shared" ca="1" si="18"/>
        <v/>
      </c>
      <c r="AA35" s="280" t="str">
        <f t="shared" ca="1" si="18"/>
        <v/>
      </c>
      <c r="AB35" s="280" t="str">
        <f t="shared" ca="1" si="18"/>
        <v/>
      </c>
      <c r="AC35" s="280" t="str">
        <f t="shared" ca="1" si="18"/>
        <v/>
      </c>
      <c r="AD35" s="280" t="str">
        <f t="shared" ca="1" si="16"/>
        <v/>
      </c>
      <c r="AE35" s="280" t="str">
        <f t="shared" ca="1" si="16"/>
        <v/>
      </c>
      <c r="AF35" s="280" t="str">
        <f t="shared" ca="1" si="16"/>
        <v/>
      </c>
      <c r="AG35" s="280" t="str">
        <f t="shared" ca="1" si="16"/>
        <v/>
      </c>
      <c r="AH35" s="280" t="str">
        <f t="shared" ca="1" si="16"/>
        <v/>
      </c>
      <c r="AI35" s="280" t="str">
        <f t="shared" ca="1" si="16"/>
        <v/>
      </c>
      <c r="AJ35" s="280" t="str">
        <f t="shared" ca="1" si="16"/>
        <v/>
      </c>
      <c r="AK35" s="280" t="str">
        <f t="shared" ca="1" si="16"/>
        <v/>
      </c>
      <c r="AL35" s="280" t="str">
        <f t="shared" ca="1" si="16"/>
        <v/>
      </c>
      <c r="AM35" s="280" t="str">
        <f t="shared" ca="1" si="16"/>
        <v/>
      </c>
      <c r="AN35" s="280" t="str">
        <f t="shared" ca="1" si="16"/>
        <v/>
      </c>
      <c r="AO35" s="280" t="str">
        <f t="shared" ca="1" si="16"/>
        <v/>
      </c>
      <c r="AP35" s="280" t="str">
        <f t="shared" ca="1" si="16"/>
        <v/>
      </c>
      <c r="AQ35" s="280" t="str">
        <f t="shared" ca="1" si="16"/>
        <v/>
      </c>
      <c r="AR35" s="280" t="str">
        <f t="shared" ca="1" si="15"/>
        <v/>
      </c>
      <c r="AS35" s="280" t="str">
        <f t="shared" ca="1" si="15"/>
        <v/>
      </c>
      <c r="AT35" s="280" t="str">
        <f t="shared" ca="1" si="15"/>
        <v/>
      </c>
      <c r="AU35" s="280" t="str">
        <f t="shared" ca="1" si="15"/>
        <v/>
      </c>
      <c r="AV35" s="280" t="str">
        <f t="shared" ca="1" si="15"/>
        <v/>
      </c>
      <c r="AW35" s="280" t="str">
        <f t="shared" ca="1" si="15"/>
        <v/>
      </c>
      <c r="AX35" s="280" t="str">
        <f t="shared" ca="1" si="15"/>
        <v/>
      </c>
      <c r="AY35" s="280" t="str">
        <f t="shared" ca="1" si="15"/>
        <v/>
      </c>
      <c r="AZ35" s="280" t="str">
        <f t="shared" ca="1" si="15"/>
        <v/>
      </c>
      <c r="BA35" s="280" t="str">
        <f t="shared" ca="1" si="15"/>
        <v/>
      </c>
      <c r="BB35" s="280" t="str">
        <f t="shared" ca="1" si="15"/>
        <v/>
      </c>
      <c r="BC35" s="280" t="str">
        <f t="shared" ca="1" si="15"/>
        <v/>
      </c>
      <c r="BD35" s="280" t="str">
        <f t="shared" ca="1" si="15"/>
        <v/>
      </c>
      <c r="BE35" s="280" t="str">
        <f t="shared" ca="1" si="15"/>
        <v/>
      </c>
      <c r="BF35" s="280" t="str">
        <f t="shared" ca="1" si="15"/>
        <v/>
      </c>
      <c r="BG35" s="280" t="str">
        <f t="shared" ca="1" si="15"/>
        <v/>
      </c>
      <c r="BH35" s="280" t="str">
        <f t="shared" ca="1" si="15"/>
        <v/>
      </c>
      <c r="BI35" s="280" t="str">
        <f t="shared" ca="1" si="15"/>
        <v/>
      </c>
      <c r="BJ35" s="280" t="str">
        <f t="shared" ca="1" si="15"/>
        <v/>
      </c>
      <c r="BK35" s="280" t="str">
        <f t="shared" ca="1" si="15"/>
        <v/>
      </c>
      <c r="BL35" s="110"/>
      <c r="BM35" s="110"/>
      <c r="BN35" s="110"/>
      <c r="BO35" s="110"/>
      <c r="BP35" s="110"/>
      <c r="BQ35" s="110"/>
      <c r="BR35" s="110"/>
      <c r="BS35" s="110"/>
      <c r="BT35" s="110"/>
      <c r="BU35" s="110"/>
      <c r="BV35" s="110"/>
    </row>
    <row r="36" spans="1:74" customFormat="1" ht="13.5" customHeight="1" x14ac:dyDescent="0.2">
      <c r="A36" s="113"/>
      <c r="B36" s="113" t="str">
        <f t="shared" si="2"/>
        <v>Y</v>
      </c>
      <c r="C36" s="126"/>
      <c r="D36" s="126"/>
      <c r="E36" s="126"/>
      <c r="F36" s="272" t="str">
        <f t="shared" ca="1" si="3"/>
        <v>SNP_Relevance</v>
      </c>
      <c r="G36" s="288"/>
      <c r="H36" s="274" t="s">
        <v>518</v>
      </c>
      <c r="I36" s="135" t="s">
        <v>559</v>
      </c>
      <c r="J36" s="135" t="s">
        <v>147</v>
      </c>
      <c r="K36" s="135" t="s">
        <v>147</v>
      </c>
      <c r="L36" s="276" t="s">
        <v>499</v>
      </c>
      <c r="M36" s="134" t="s">
        <v>221</v>
      </c>
      <c r="N36" s="287" t="str">
        <f t="shared" ca="1" si="18"/>
        <v/>
      </c>
      <c r="O36" s="287" t="str">
        <f t="shared" ca="1" si="18"/>
        <v/>
      </c>
      <c r="P36" s="287" t="str">
        <f t="shared" ca="1" si="18"/>
        <v/>
      </c>
      <c r="Q36" s="287" t="str">
        <f t="shared" ca="1" si="18"/>
        <v/>
      </c>
      <c r="R36" s="287" t="str">
        <f t="shared" ca="1" si="18"/>
        <v/>
      </c>
      <c r="S36" s="287" t="str">
        <f t="shared" ca="1" si="18"/>
        <v/>
      </c>
      <c r="T36" s="287" t="str">
        <f t="shared" ca="1" si="18"/>
        <v/>
      </c>
      <c r="U36" s="287" t="str">
        <f t="shared" ca="1" si="18"/>
        <v/>
      </c>
      <c r="V36" s="287" t="str">
        <f t="shared" ca="1" si="18"/>
        <v/>
      </c>
      <c r="W36" s="287" t="str">
        <f t="shared" ca="1" si="18"/>
        <v/>
      </c>
      <c r="X36" s="287" t="str">
        <f t="shared" ca="1" si="18"/>
        <v/>
      </c>
      <c r="Y36" s="287" t="str">
        <f t="shared" ca="1" si="18"/>
        <v/>
      </c>
      <c r="Z36" s="287" t="str">
        <f t="shared" ca="1" si="18"/>
        <v/>
      </c>
      <c r="AA36" s="287" t="str">
        <f t="shared" ca="1" si="18"/>
        <v/>
      </c>
      <c r="AB36" s="287" t="str">
        <f t="shared" ca="1" si="18"/>
        <v/>
      </c>
      <c r="AC36" s="287" t="str">
        <f t="shared" ca="1" si="18"/>
        <v/>
      </c>
      <c r="AD36" s="287" t="str">
        <f t="shared" ca="1" si="16"/>
        <v/>
      </c>
      <c r="AE36" s="287" t="str">
        <f t="shared" ca="1" si="16"/>
        <v/>
      </c>
      <c r="AF36" s="287" t="str">
        <f t="shared" ca="1" si="16"/>
        <v/>
      </c>
      <c r="AG36" s="287" t="str">
        <f t="shared" ca="1" si="16"/>
        <v/>
      </c>
      <c r="AH36" s="287" t="str">
        <f t="shared" ca="1" si="16"/>
        <v/>
      </c>
      <c r="AI36" s="287" t="str">
        <f t="shared" ca="1" si="16"/>
        <v/>
      </c>
      <c r="AJ36" s="287" t="str">
        <f t="shared" ca="1" si="16"/>
        <v/>
      </c>
      <c r="AK36" s="287" t="str">
        <f t="shared" ca="1" si="16"/>
        <v/>
      </c>
      <c r="AL36" s="287" t="str">
        <f t="shared" ca="1" si="16"/>
        <v/>
      </c>
      <c r="AM36" s="287" t="str">
        <f t="shared" ca="1" si="16"/>
        <v/>
      </c>
      <c r="AN36" s="287" t="str">
        <f t="shared" ca="1" si="16"/>
        <v/>
      </c>
      <c r="AO36" s="287" t="str">
        <f t="shared" ca="1" si="16"/>
        <v/>
      </c>
      <c r="AP36" s="287" t="str">
        <f t="shared" ca="1" si="16"/>
        <v/>
      </c>
      <c r="AQ36" s="287" t="str">
        <f t="shared" ca="1" si="16"/>
        <v/>
      </c>
      <c r="AR36" s="287" t="str">
        <f t="shared" ca="1" si="15"/>
        <v/>
      </c>
      <c r="AS36" s="287" t="str">
        <f t="shared" ca="1" si="15"/>
        <v/>
      </c>
      <c r="AT36" s="287" t="str">
        <f t="shared" ca="1" si="15"/>
        <v/>
      </c>
      <c r="AU36" s="287" t="str">
        <f t="shared" ca="1" si="15"/>
        <v/>
      </c>
      <c r="AV36" s="287" t="str">
        <f t="shared" ca="1" si="15"/>
        <v/>
      </c>
      <c r="AW36" s="287" t="str">
        <f t="shared" ca="1" si="15"/>
        <v/>
      </c>
      <c r="AX36" s="287" t="str">
        <f t="shared" ca="1" si="15"/>
        <v/>
      </c>
      <c r="AY36" s="287" t="str">
        <f t="shared" ca="1" si="15"/>
        <v/>
      </c>
      <c r="AZ36" s="287" t="str">
        <f t="shared" ca="1" si="15"/>
        <v/>
      </c>
      <c r="BA36" s="287" t="str">
        <f t="shared" ca="1" si="15"/>
        <v/>
      </c>
      <c r="BB36" s="287" t="str">
        <f t="shared" ca="1" si="15"/>
        <v/>
      </c>
      <c r="BC36" s="287" t="str">
        <f t="shared" ca="1" si="15"/>
        <v/>
      </c>
      <c r="BD36" s="287" t="str">
        <f t="shared" ca="1" si="15"/>
        <v/>
      </c>
      <c r="BE36" s="287" t="str">
        <f t="shared" ca="1" si="15"/>
        <v/>
      </c>
      <c r="BF36" s="287" t="str">
        <f t="shared" ca="1" si="15"/>
        <v/>
      </c>
      <c r="BG36" s="287" t="str">
        <f t="shared" ca="1" si="15"/>
        <v/>
      </c>
      <c r="BH36" s="287" t="str">
        <f t="shared" ca="1" si="15"/>
        <v/>
      </c>
      <c r="BI36" s="287" t="str">
        <f t="shared" ca="1" si="15"/>
        <v/>
      </c>
      <c r="BJ36" s="287" t="str">
        <f t="shared" ca="1" si="15"/>
        <v/>
      </c>
      <c r="BK36" s="287" t="str">
        <f t="shared" ca="1" si="15"/>
        <v/>
      </c>
      <c r="BL36" s="110"/>
      <c r="BM36" s="110"/>
      <c r="BN36" s="110"/>
      <c r="BO36" s="110"/>
      <c r="BP36" s="110"/>
      <c r="BQ36" s="110"/>
      <c r="BR36" s="110"/>
      <c r="BS36" s="110"/>
      <c r="BT36" s="110"/>
      <c r="BU36" s="110"/>
      <c r="BV36" s="110"/>
    </row>
    <row r="37" spans="1:74" customFormat="1" ht="13.5" customHeight="1" x14ac:dyDescent="0.2">
      <c r="A37" s="113"/>
      <c r="B37" s="113" t="str">
        <f t="shared" si="2"/>
        <v>Z</v>
      </c>
      <c r="C37" s="126"/>
      <c r="D37" s="126"/>
      <c r="E37" s="126"/>
      <c r="F37" s="272" t="str">
        <f t="shared" ca="1" si="3"/>
        <v>Phase_In_Start_Date</v>
      </c>
      <c r="G37" s="288"/>
      <c r="H37" s="274" t="s">
        <v>519</v>
      </c>
      <c r="I37" s="275" t="s">
        <v>559</v>
      </c>
      <c r="J37" s="135" t="s">
        <v>147</v>
      </c>
      <c r="K37" s="135" t="s">
        <v>147</v>
      </c>
      <c r="L37" s="276" t="s">
        <v>499</v>
      </c>
      <c r="M37" s="134" t="s">
        <v>221</v>
      </c>
      <c r="N37" s="293" t="str">
        <f t="shared" ca="1" si="18"/>
        <v/>
      </c>
      <c r="O37" s="293" t="str">
        <f t="shared" ca="1" si="18"/>
        <v/>
      </c>
      <c r="P37" s="293" t="str">
        <f t="shared" ca="1" si="18"/>
        <v/>
      </c>
      <c r="Q37" s="293" t="str">
        <f t="shared" ca="1" si="18"/>
        <v/>
      </c>
      <c r="R37" s="293" t="str">
        <f t="shared" ca="1" si="18"/>
        <v/>
      </c>
      <c r="S37" s="293" t="str">
        <f t="shared" ca="1" si="18"/>
        <v/>
      </c>
      <c r="T37" s="293" t="str">
        <f t="shared" ca="1" si="18"/>
        <v/>
      </c>
      <c r="U37" s="293" t="str">
        <f t="shared" ca="1" si="18"/>
        <v/>
      </c>
      <c r="V37" s="293" t="str">
        <f t="shared" ca="1" si="18"/>
        <v/>
      </c>
      <c r="W37" s="293" t="str">
        <f t="shared" ca="1" si="18"/>
        <v/>
      </c>
      <c r="X37" s="293" t="str">
        <f t="shared" ca="1" si="18"/>
        <v/>
      </c>
      <c r="Y37" s="293" t="str">
        <f t="shared" ca="1" si="18"/>
        <v/>
      </c>
      <c r="Z37" s="293" t="str">
        <f t="shared" ca="1" si="18"/>
        <v/>
      </c>
      <c r="AA37" s="293" t="str">
        <f t="shared" ca="1" si="18"/>
        <v/>
      </c>
      <c r="AB37" s="293" t="str">
        <f t="shared" ca="1" si="18"/>
        <v/>
      </c>
      <c r="AC37" s="293" t="str">
        <f t="shared" ca="1" si="18"/>
        <v/>
      </c>
      <c r="AD37" s="293" t="str">
        <f t="shared" ca="1" si="16"/>
        <v/>
      </c>
      <c r="AE37" s="293" t="str">
        <f t="shared" ca="1" si="16"/>
        <v/>
      </c>
      <c r="AF37" s="293" t="str">
        <f t="shared" ca="1" si="16"/>
        <v/>
      </c>
      <c r="AG37" s="293" t="str">
        <f t="shared" ca="1" si="16"/>
        <v/>
      </c>
      <c r="AH37" s="293" t="str">
        <f t="shared" ca="1" si="16"/>
        <v/>
      </c>
      <c r="AI37" s="293" t="str">
        <f t="shared" ca="1" si="16"/>
        <v/>
      </c>
      <c r="AJ37" s="293" t="str">
        <f t="shared" ca="1" si="16"/>
        <v/>
      </c>
      <c r="AK37" s="293" t="str">
        <f t="shared" ca="1" si="16"/>
        <v/>
      </c>
      <c r="AL37" s="293" t="str">
        <f t="shared" ca="1" si="16"/>
        <v/>
      </c>
      <c r="AM37" s="293" t="str">
        <f t="shared" ca="1" si="16"/>
        <v/>
      </c>
      <c r="AN37" s="293" t="str">
        <f t="shared" ca="1" si="16"/>
        <v/>
      </c>
      <c r="AO37" s="293" t="str">
        <f t="shared" ca="1" si="16"/>
        <v/>
      </c>
      <c r="AP37" s="293" t="str">
        <f t="shared" ca="1" si="16"/>
        <v/>
      </c>
      <c r="AQ37" s="293" t="str">
        <f t="shared" ca="1" si="16"/>
        <v/>
      </c>
      <c r="AR37" s="293" t="str">
        <f t="shared" ca="1" si="15"/>
        <v/>
      </c>
      <c r="AS37" s="293" t="str">
        <f t="shared" ca="1" si="15"/>
        <v/>
      </c>
      <c r="AT37" s="293" t="str">
        <f t="shared" ca="1" si="15"/>
        <v/>
      </c>
      <c r="AU37" s="293" t="str">
        <f t="shared" ca="1" si="15"/>
        <v/>
      </c>
      <c r="AV37" s="293" t="str">
        <f t="shared" ca="1" si="15"/>
        <v/>
      </c>
      <c r="AW37" s="293" t="str">
        <f t="shared" ca="1" si="15"/>
        <v/>
      </c>
      <c r="AX37" s="293" t="str">
        <f t="shared" ca="1" si="15"/>
        <v/>
      </c>
      <c r="AY37" s="293" t="str">
        <f t="shared" ca="1" si="15"/>
        <v/>
      </c>
      <c r="AZ37" s="293" t="str">
        <f t="shared" ca="1" si="15"/>
        <v/>
      </c>
      <c r="BA37" s="293" t="str">
        <f t="shared" ca="1" si="15"/>
        <v/>
      </c>
      <c r="BB37" s="293" t="str">
        <f t="shared" ca="1" si="15"/>
        <v/>
      </c>
      <c r="BC37" s="293" t="str">
        <f t="shared" ca="1" si="15"/>
        <v/>
      </c>
      <c r="BD37" s="293" t="str">
        <f t="shared" ca="1" si="15"/>
        <v/>
      </c>
      <c r="BE37" s="293" t="str">
        <f t="shared" ca="1" si="15"/>
        <v/>
      </c>
      <c r="BF37" s="293" t="str">
        <f t="shared" ca="1" si="15"/>
        <v/>
      </c>
      <c r="BG37" s="293" t="str">
        <f t="shared" ca="1" si="15"/>
        <v/>
      </c>
      <c r="BH37" s="293" t="str">
        <f t="shared" ca="1" si="15"/>
        <v/>
      </c>
      <c r="BI37" s="293" t="str">
        <f t="shared" ca="1" si="15"/>
        <v/>
      </c>
      <c r="BJ37" s="293" t="str">
        <f t="shared" ca="1" si="15"/>
        <v/>
      </c>
      <c r="BK37" s="293" t="str">
        <f t="shared" ca="1" si="15"/>
        <v/>
      </c>
      <c r="BL37" s="110"/>
      <c r="BM37" s="110"/>
      <c r="BN37" s="110"/>
      <c r="BO37" s="110"/>
      <c r="BP37" s="110"/>
      <c r="BQ37" s="110"/>
      <c r="BR37" s="110"/>
      <c r="BS37" s="110"/>
      <c r="BT37" s="110"/>
      <c r="BU37" s="110"/>
      <c r="BV37" s="110"/>
    </row>
    <row r="38" spans="1:74" customFormat="1" ht="13.5" customHeight="1" x14ac:dyDescent="0.2">
      <c r="A38" s="113"/>
      <c r="B38" s="113" t="str">
        <f t="shared" si="2"/>
        <v>AA</v>
      </c>
      <c r="C38" s="126"/>
      <c r="D38" s="126"/>
      <c r="E38" s="126"/>
      <c r="F38" s="272" t="str">
        <f t="shared" ca="1" si="3"/>
        <v>Phase_Out_Start_Date</v>
      </c>
      <c r="G38" s="288"/>
      <c r="H38" s="274" t="s">
        <v>520</v>
      </c>
      <c r="I38" s="135" t="s">
        <v>559</v>
      </c>
      <c r="J38" s="135" t="s">
        <v>147</v>
      </c>
      <c r="K38" s="135" t="s">
        <v>147</v>
      </c>
      <c r="L38" s="276" t="s">
        <v>499</v>
      </c>
      <c r="M38" s="134" t="s">
        <v>221</v>
      </c>
      <c r="N38" s="293" t="str">
        <f t="shared" ca="1" si="18"/>
        <v/>
      </c>
      <c r="O38" s="293" t="str">
        <f t="shared" ca="1" si="18"/>
        <v/>
      </c>
      <c r="P38" s="293" t="str">
        <f t="shared" ca="1" si="18"/>
        <v/>
      </c>
      <c r="Q38" s="293" t="str">
        <f t="shared" ca="1" si="18"/>
        <v/>
      </c>
      <c r="R38" s="293" t="str">
        <f t="shared" ca="1" si="18"/>
        <v/>
      </c>
      <c r="S38" s="293" t="str">
        <f t="shared" ca="1" si="18"/>
        <v/>
      </c>
      <c r="T38" s="293" t="str">
        <f t="shared" ca="1" si="18"/>
        <v/>
      </c>
      <c r="U38" s="293" t="str">
        <f t="shared" ca="1" si="18"/>
        <v/>
      </c>
      <c r="V38" s="293" t="str">
        <f t="shared" ca="1" si="18"/>
        <v/>
      </c>
      <c r="W38" s="293" t="str">
        <f t="shared" ca="1" si="18"/>
        <v/>
      </c>
      <c r="X38" s="293" t="str">
        <f t="shared" ca="1" si="18"/>
        <v/>
      </c>
      <c r="Y38" s="293" t="str">
        <f t="shared" ca="1" si="18"/>
        <v/>
      </c>
      <c r="Z38" s="293" t="str">
        <f t="shared" ca="1" si="18"/>
        <v/>
      </c>
      <c r="AA38" s="293" t="str">
        <f t="shared" ca="1" si="18"/>
        <v/>
      </c>
      <c r="AB38" s="293" t="str">
        <f t="shared" ca="1" si="18"/>
        <v/>
      </c>
      <c r="AC38" s="293" t="str">
        <f t="shared" ca="1" si="18"/>
        <v/>
      </c>
      <c r="AD38" s="293" t="str">
        <f t="shared" ca="1" si="16"/>
        <v/>
      </c>
      <c r="AE38" s="293" t="str">
        <f t="shared" ca="1" si="16"/>
        <v/>
      </c>
      <c r="AF38" s="293" t="str">
        <f t="shared" ca="1" si="16"/>
        <v/>
      </c>
      <c r="AG38" s="293" t="str">
        <f t="shared" ca="1" si="16"/>
        <v/>
      </c>
      <c r="AH38" s="293" t="str">
        <f t="shared" ca="1" si="16"/>
        <v/>
      </c>
      <c r="AI38" s="293" t="str">
        <f t="shared" ca="1" si="16"/>
        <v/>
      </c>
      <c r="AJ38" s="293" t="str">
        <f t="shared" ca="1" si="16"/>
        <v/>
      </c>
      <c r="AK38" s="293" t="str">
        <f t="shared" ca="1" si="16"/>
        <v/>
      </c>
      <c r="AL38" s="293" t="str">
        <f t="shared" ca="1" si="16"/>
        <v/>
      </c>
      <c r="AM38" s="293" t="str">
        <f t="shared" ca="1" si="16"/>
        <v/>
      </c>
      <c r="AN38" s="293" t="str">
        <f t="shared" ca="1" si="16"/>
        <v/>
      </c>
      <c r="AO38" s="293" t="str">
        <f t="shared" ca="1" si="16"/>
        <v/>
      </c>
      <c r="AP38" s="293" t="str">
        <f t="shared" ca="1" si="16"/>
        <v/>
      </c>
      <c r="AQ38" s="293" t="str">
        <f t="shared" ca="1" si="16"/>
        <v/>
      </c>
      <c r="AR38" s="293" t="str">
        <f t="shared" ca="1" si="15"/>
        <v/>
      </c>
      <c r="AS38" s="293" t="str">
        <f t="shared" ca="1" si="15"/>
        <v/>
      </c>
      <c r="AT38" s="293" t="str">
        <f t="shared" ca="1" si="15"/>
        <v/>
      </c>
      <c r="AU38" s="293" t="str">
        <f t="shared" ca="1" si="15"/>
        <v/>
      </c>
      <c r="AV38" s="293" t="str">
        <f t="shared" ca="1" si="15"/>
        <v/>
      </c>
      <c r="AW38" s="293" t="str">
        <f t="shared" ca="1" si="15"/>
        <v/>
      </c>
      <c r="AX38" s="293" t="str">
        <f t="shared" ca="1" si="15"/>
        <v/>
      </c>
      <c r="AY38" s="293" t="str">
        <f t="shared" ca="1" si="15"/>
        <v/>
      </c>
      <c r="AZ38" s="293" t="str">
        <f t="shared" ca="1" si="15"/>
        <v/>
      </c>
      <c r="BA38" s="293" t="str">
        <f t="shared" ca="1" si="15"/>
        <v/>
      </c>
      <c r="BB38" s="293" t="str">
        <f t="shared" ca="1" si="15"/>
        <v/>
      </c>
      <c r="BC38" s="293" t="str">
        <f t="shared" ca="1" si="15"/>
        <v/>
      </c>
      <c r="BD38" s="293" t="str">
        <f t="shared" ca="1" si="15"/>
        <v/>
      </c>
      <c r="BE38" s="293" t="str">
        <f t="shared" ca="1" si="15"/>
        <v/>
      </c>
      <c r="BF38" s="293" t="str">
        <f t="shared" ca="1" si="15"/>
        <v/>
      </c>
      <c r="BG38" s="293" t="str">
        <f t="shared" ca="1" si="15"/>
        <v/>
      </c>
      <c r="BH38" s="293" t="str">
        <f t="shared" ca="1" si="15"/>
        <v/>
      </c>
      <c r="BI38" s="293" t="str">
        <f t="shared" ca="1" si="15"/>
        <v/>
      </c>
      <c r="BJ38" s="293" t="str">
        <f t="shared" ca="1" si="15"/>
        <v/>
      </c>
      <c r="BK38" s="293" t="str">
        <f t="shared" ca="1" si="15"/>
        <v/>
      </c>
      <c r="BL38" s="110"/>
      <c r="BM38" s="110"/>
      <c r="BN38" s="110"/>
      <c r="BO38" s="110"/>
      <c r="BP38" s="110"/>
      <c r="BQ38" s="110"/>
      <c r="BR38" s="110"/>
      <c r="BS38" s="110"/>
      <c r="BT38" s="110"/>
      <c r="BU38" s="110"/>
      <c r="BV38" s="110"/>
    </row>
    <row r="39" spans="1:74" customFormat="1" ht="13.5" customHeight="1" x14ac:dyDescent="0.2">
      <c r="A39" s="113"/>
      <c r="B39" s="113" t="str">
        <f t="shared" si="2"/>
        <v>AB</v>
      </c>
      <c r="C39" s="126"/>
      <c r="D39" s="126"/>
      <c r="E39" s="126"/>
      <c r="F39" s="272" t="str">
        <f t="shared" ca="1" si="3"/>
        <v>Free_Sales_Start_Date</v>
      </c>
      <c r="G39" s="288"/>
      <c r="H39" s="274" t="s">
        <v>592</v>
      </c>
      <c r="I39" s="135" t="s">
        <v>559</v>
      </c>
      <c r="J39" s="135" t="s">
        <v>147</v>
      </c>
      <c r="K39" s="135" t="s">
        <v>147</v>
      </c>
      <c r="L39" s="276" t="s">
        <v>499</v>
      </c>
      <c r="M39" s="134" t="s">
        <v>221</v>
      </c>
      <c r="N39" s="293" t="str">
        <f t="shared" ca="1" si="18"/>
        <v/>
      </c>
      <c r="O39" s="293" t="str">
        <f t="shared" ca="1" si="18"/>
        <v/>
      </c>
      <c r="P39" s="293" t="str">
        <f t="shared" ca="1" si="18"/>
        <v/>
      </c>
      <c r="Q39" s="293" t="str">
        <f t="shared" ca="1" si="18"/>
        <v/>
      </c>
      <c r="R39" s="293" t="str">
        <f t="shared" ca="1" si="18"/>
        <v/>
      </c>
      <c r="S39" s="293" t="str">
        <f t="shared" ca="1" si="18"/>
        <v/>
      </c>
      <c r="T39" s="293" t="str">
        <f t="shared" ca="1" si="18"/>
        <v/>
      </c>
      <c r="U39" s="293" t="str">
        <f t="shared" ca="1" si="18"/>
        <v/>
      </c>
      <c r="V39" s="293" t="str">
        <f t="shared" ca="1" si="18"/>
        <v/>
      </c>
      <c r="W39" s="293" t="str">
        <f t="shared" ca="1" si="18"/>
        <v/>
      </c>
      <c r="X39" s="293" t="str">
        <f t="shared" ca="1" si="18"/>
        <v/>
      </c>
      <c r="Y39" s="293" t="str">
        <f t="shared" ca="1" si="18"/>
        <v/>
      </c>
      <c r="Z39" s="293" t="str">
        <f t="shared" ca="1" si="18"/>
        <v/>
      </c>
      <c r="AA39" s="293" t="str">
        <f t="shared" ca="1" si="18"/>
        <v/>
      </c>
      <c r="AB39" s="293" t="str">
        <f t="shared" ca="1" si="18"/>
        <v/>
      </c>
      <c r="AC39" s="293" t="str">
        <f t="shared" ca="1" si="18"/>
        <v/>
      </c>
      <c r="AD39" s="293" t="str">
        <f t="shared" ca="1" si="16"/>
        <v/>
      </c>
      <c r="AE39" s="293" t="str">
        <f t="shared" ca="1" si="16"/>
        <v/>
      </c>
      <c r="AF39" s="293" t="str">
        <f t="shared" ca="1" si="16"/>
        <v/>
      </c>
      <c r="AG39" s="293" t="str">
        <f t="shared" ca="1" si="16"/>
        <v/>
      </c>
      <c r="AH39" s="293" t="str">
        <f t="shared" ca="1" si="16"/>
        <v/>
      </c>
      <c r="AI39" s="293" t="str">
        <f t="shared" ca="1" si="16"/>
        <v/>
      </c>
      <c r="AJ39" s="293" t="str">
        <f t="shared" ca="1" si="16"/>
        <v/>
      </c>
      <c r="AK39" s="293" t="str">
        <f t="shared" ca="1" si="16"/>
        <v/>
      </c>
      <c r="AL39" s="293" t="str">
        <f t="shared" ca="1" si="16"/>
        <v/>
      </c>
      <c r="AM39" s="293" t="str">
        <f t="shared" ca="1" si="16"/>
        <v/>
      </c>
      <c r="AN39" s="293" t="str">
        <f t="shared" ca="1" si="16"/>
        <v/>
      </c>
      <c r="AO39" s="293" t="str">
        <f t="shared" ca="1" si="16"/>
        <v/>
      </c>
      <c r="AP39" s="293" t="str">
        <f t="shared" ca="1" si="16"/>
        <v/>
      </c>
      <c r="AQ39" s="293" t="str">
        <f t="shared" ca="1" si="16"/>
        <v/>
      </c>
      <c r="AR39" s="293" t="str">
        <f t="shared" ca="1" si="15"/>
        <v/>
      </c>
      <c r="AS39" s="293" t="str">
        <f t="shared" ca="1" si="15"/>
        <v/>
      </c>
      <c r="AT39" s="293" t="str">
        <f t="shared" ca="1" si="15"/>
        <v/>
      </c>
      <c r="AU39" s="293" t="str">
        <f t="shared" ca="1" si="15"/>
        <v/>
      </c>
      <c r="AV39" s="293" t="str">
        <f t="shared" ca="1" si="15"/>
        <v/>
      </c>
      <c r="AW39" s="293" t="str">
        <f t="shared" ca="1" si="15"/>
        <v/>
      </c>
      <c r="AX39" s="293" t="str">
        <f t="shared" ca="1" si="15"/>
        <v/>
      </c>
      <c r="AY39" s="293" t="str">
        <f t="shared" ca="1" si="15"/>
        <v/>
      </c>
      <c r="AZ39" s="293" t="str">
        <f t="shared" ca="1" si="15"/>
        <v/>
      </c>
      <c r="BA39" s="293" t="str">
        <f t="shared" ca="1" si="15"/>
        <v/>
      </c>
      <c r="BB39" s="293" t="str">
        <f t="shared" ca="1" si="15"/>
        <v/>
      </c>
      <c r="BC39" s="293" t="str">
        <f t="shared" ca="1" si="15"/>
        <v/>
      </c>
      <c r="BD39" s="293" t="str">
        <f t="shared" ca="1" si="15"/>
        <v/>
      </c>
      <c r="BE39" s="293" t="str">
        <f t="shared" ca="1" si="15"/>
        <v/>
      </c>
      <c r="BF39" s="293" t="str">
        <f t="shared" ca="1" si="15"/>
        <v/>
      </c>
      <c r="BG39" s="293" t="str">
        <f t="shared" ca="1" si="15"/>
        <v/>
      </c>
      <c r="BH39" s="293" t="str">
        <f t="shared" ca="1" si="15"/>
        <v/>
      </c>
      <c r="BI39" s="293" t="str">
        <f t="shared" ca="1" si="15"/>
        <v/>
      </c>
      <c r="BJ39" s="293" t="str">
        <f t="shared" ca="1" si="15"/>
        <v/>
      </c>
      <c r="BK39" s="293" t="str">
        <f t="shared" ca="1" si="15"/>
        <v/>
      </c>
      <c r="BL39" s="110"/>
      <c r="BM39" s="110"/>
      <c r="BN39" s="110"/>
      <c r="BO39" s="110"/>
      <c r="BP39" s="110"/>
      <c r="BQ39" s="110"/>
      <c r="BR39" s="110"/>
      <c r="BS39" s="110"/>
      <c r="BT39" s="110"/>
      <c r="BU39" s="110"/>
      <c r="BV39" s="110"/>
    </row>
    <row r="40" spans="1:74" customFormat="1" ht="13.5" customHeight="1" x14ac:dyDescent="0.2">
      <c r="A40" s="113"/>
      <c r="B40" s="113" t="str">
        <f t="shared" si="2"/>
        <v>AC</v>
      </c>
      <c r="C40" s="126"/>
      <c r="D40" s="126"/>
      <c r="E40" s="126"/>
      <c r="F40" s="272" t="str">
        <f t="shared" ca="1" si="3"/>
        <v>PIPO_Activity_Scheduled</v>
      </c>
      <c r="G40" s="288"/>
      <c r="H40" s="274" t="s">
        <v>593</v>
      </c>
      <c r="I40" s="275" t="s">
        <v>559</v>
      </c>
      <c r="J40" s="135" t="s">
        <v>147</v>
      </c>
      <c r="K40" s="135" t="s">
        <v>147</v>
      </c>
      <c r="L40" s="276" t="s">
        <v>499</v>
      </c>
      <c r="M40" s="134" t="s">
        <v>221</v>
      </c>
      <c r="N40" s="280" t="str">
        <f t="shared" ca="1" si="18"/>
        <v/>
      </c>
      <c r="O40" s="280" t="str">
        <f t="shared" ca="1" si="18"/>
        <v/>
      </c>
      <c r="P40" s="280" t="str">
        <f t="shared" ca="1" si="18"/>
        <v/>
      </c>
      <c r="Q40" s="280" t="str">
        <f t="shared" ca="1" si="18"/>
        <v/>
      </c>
      <c r="R40" s="280" t="str">
        <f t="shared" ca="1" si="18"/>
        <v/>
      </c>
      <c r="S40" s="280" t="str">
        <f t="shared" ca="1" si="18"/>
        <v/>
      </c>
      <c r="T40" s="280" t="str">
        <f t="shared" ca="1" si="18"/>
        <v/>
      </c>
      <c r="U40" s="280" t="str">
        <f t="shared" ca="1" si="18"/>
        <v/>
      </c>
      <c r="V40" s="280" t="str">
        <f t="shared" ca="1" si="18"/>
        <v/>
      </c>
      <c r="W40" s="280" t="str">
        <f t="shared" ca="1" si="18"/>
        <v/>
      </c>
      <c r="X40" s="280" t="str">
        <f t="shared" ca="1" si="18"/>
        <v/>
      </c>
      <c r="Y40" s="280" t="str">
        <f t="shared" ca="1" si="18"/>
        <v/>
      </c>
      <c r="Z40" s="280" t="str">
        <f t="shared" ca="1" si="18"/>
        <v/>
      </c>
      <c r="AA40" s="280" t="str">
        <f t="shared" ca="1" si="18"/>
        <v/>
      </c>
      <c r="AB40" s="280" t="str">
        <f t="shared" ca="1" si="18"/>
        <v/>
      </c>
      <c r="AC40" s="280" t="str">
        <f t="shared" ca="1" si="18"/>
        <v/>
      </c>
      <c r="AD40" s="280" t="str">
        <f t="shared" ca="1" si="16"/>
        <v/>
      </c>
      <c r="AE40" s="280" t="str">
        <f t="shared" ca="1" si="16"/>
        <v/>
      </c>
      <c r="AF40" s="280" t="str">
        <f t="shared" ca="1" si="16"/>
        <v/>
      </c>
      <c r="AG40" s="280" t="str">
        <f t="shared" ca="1" si="16"/>
        <v/>
      </c>
      <c r="AH40" s="280" t="str">
        <f t="shared" ca="1" si="16"/>
        <v/>
      </c>
      <c r="AI40" s="280" t="str">
        <f t="shared" ca="1" si="16"/>
        <v/>
      </c>
      <c r="AJ40" s="280" t="str">
        <f t="shared" ca="1" si="16"/>
        <v/>
      </c>
      <c r="AK40" s="280" t="str">
        <f t="shared" ca="1" si="16"/>
        <v/>
      </c>
      <c r="AL40" s="280" t="str">
        <f t="shared" ca="1" si="16"/>
        <v/>
      </c>
      <c r="AM40" s="280" t="str">
        <f t="shared" ca="1" si="16"/>
        <v/>
      </c>
      <c r="AN40" s="280" t="str">
        <f t="shared" ca="1" si="16"/>
        <v/>
      </c>
      <c r="AO40" s="280" t="str">
        <f t="shared" ca="1" si="16"/>
        <v/>
      </c>
      <c r="AP40" s="280" t="str">
        <f t="shared" ca="1" si="16"/>
        <v/>
      </c>
      <c r="AQ40" s="280" t="str">
        <f t="shared" ca="1" si="16"/>
        <v/>
      </c>
      <c r="AR40" s="280" t="str">
        <f t="shared" ca="1" si="15"/>
        <v/>
      </c>
      <c r="AS40" s="280" t="str">
        <f t="shared" ca="1" si="15"/>
        <v/>
      </c>
      <c r="AT40" s="280" t="str">
        <f t="shared" ca="1" si="15"/>
        <v/>
      </c>
      <c r="AU40" s="280" t="str">
        <f t="shared" ca="1" si="15"/>
        <v/>
      </c>
      <c r="AV40" s="280" t="str">
        <f t="shared" ca="1" si="15"/>
        <v/>
      </c>
      <c r="AW40" s="280" t="str">
        <f t="shared" ca="1" si="15"/>
        <v/>
      </c>
      <c r="AX40" s="280" t="str">
        <f t="shared" ca="1" si="15"/>
        <v/>
      </c>
      <c r="AY40" s="280" t="str">
        <f t="shared" ca="1" si="15"/>
        <v/>
      </c>
      <c r="AZ40" s="280" t="str">
        <f t="shared" ca="1" si="15"/>
        <v/>
      </c>
      <c r="BA40" s="280" t="str">
        <f t="shared" ca="1" si="15"/>
        <v/>
      </c>
      <c r="BB40" s="280" t="str">
        <f t="shared" ca="1" si="15"/>
        <v/>
      </c>
      <c r="BC40" s="280" t="str">
        <f t="shared" ca="1" si="15"/>
        <v/>
      </c>
      <c r="BD40" s="280" t="str">
        <f t="shared" ca="1" si="15"/>
        <v/>
      </c>
      <c r="BE40" s="280" t="str">
        <f t="shared" ca="1" si="15"/>
        <v/>
      </c>
      <c r="BF40" s="280" t="str">
        <f t="shared" ca="1" si="15"/>
        <v/>
      </c>
      <c r="BG40" s="280" t="str">
        <f t="shared" ca="1" si="15"/>
        <v/>
      </c>
      <c r="BH40" s="280" t="str">
        <f t="shared" ca="1" si="15"/>
        <v/>
      </c>
      <c r="BI40" s="280" t="str">
        <f t="shared" ca="1" si="15"/>
        <v/>
      </c>
      <c r="BJ40" s="280" t="str">
        <f t="shared" ca="1" si="15"/>
        <v/>
      </c>
      <c r="BK40" s="280" t="str">
        <f t="shared" ca="1" si="15"/>
        <v/>
      </c>
      <c r="BL40" s="110"/>
      <c r="BM40" s="110"/>
      <c r="BN40" s="110"/>
      <c r="BO40" s="110"/>
      <c r="BP40" s="110"/>
      <c r="BQ40" s="110"/>
      <c r="BR40" s="110"/>
      <c r="BS40" s="110"/>
      <c r="BT40" s="110"/>
      <c r="BU40" s="110"/>
      <c r="BV40" s="110"/>
    </row>
    <row r="41" spans="1:74" customFormat="1" ht="13.5" customHeight="1" x14ac:dyDescent="0.2">
      <c r="A41" s="113"/>
      <c r="B41" s="113" t="str">
        <f t="shared" si="2"/>
        <v>AD</v>
      </c>
      <c r="C41" s="126"/>
      <c r="D41" s="126"/>
      <c r="E41" s="126"/>
      <c r="F41" s="272" t="str">
        <f t="shared" ca="1" si="3"/>
        <v>Replaced_By</v>
      </c>
      <c r="G41" s="288"/>
      <c r="H41" s="274" t="s">
        <v>594</v>
      </c>
      <c r="I41" s="135" t="s">
        <v>559</v>
      </c>
      <c r="J41" s="135" t="s">
        <v>147</v>
      </c>
      <c r="K41" s="135" t="s">
        <v>147</v>
      </c>
      <c r="L41" s="276" t="s">
        <v>499</v>
      </c>
      <c r="M41" s="134" t="s">
        <v>221</v>
      </c>
      <c r="N41" s="280" t="str">
        <f t="shared" ca="1" si="18"/>
        <v/>
      </c>
      <c r="O41" s="280" t="str">
        <f t="shared" ca="1" si="18"/>
        <v/>
      </c>
      <c r="P41" s="280" t="str">
        <f t="shared" ca="1" si="18"/>
        <v/>
      </c>
      <c r="Q41" s="280" t="str">
        <f t="shared" ca="1" si="18"/>
        <v/>
      </c>
      <c r="R41" s="280" t="str">
        <f t="shared" ca="1" si="18"/>
        <v/>
      </c>
      <c r="S41" s="280" t="str">
        <f t="shared" ca="1" si="18"/>
        <v/>
      </c>
      <c r="T41" s="280" t="str">
        <f t="shared" ca="1" si="18"/>
        <v/>
      </c>
      <c r="U41" s="280" t="str">
        <f t="shared" ca="1" si="18"/>
        <v/>
      </c>
      <c r="V41" s="280" t="str">
        <f t="shared" ca="1" si="18"/>
        <v/>
      </c>
      <c r="W41" s="280" t="str">
        <f t="shared" ca="1" si="18"/>
        <v/>
      </c>
      <c r="X41" s="280" t="str">
        <f t="shared" ca="1" si="18"/>
        <v/>
      </c>
      <c r="Y41" s="280" t="str">
        <f t="shared" ca="1" si="18"/>
        <v/>
      </c>
      <c r="Z41" s="280" t="str">
        <f t="shared" ca="1" si="18"/>
        <v/>
      </c>
      <c r="AA41" s="280" t="str">
        <f t="shared" ca="1" si="18"/>
        <v/>
      </c>
      <c r="AB41" s="280" t="str">
        <f t="shared" ca="1" si="18"/>
        <v/>
      </c>
      <c r="AC41" s="280" t="str">
        <f t="shared" ca="1" si="18"/>
        <v/>
      </c>
      <c r="AD41" s="280" t="str">
        <f t="shared" ca="1" si="16"/>
        <v/>
      </c>
      <c r="AE41" s="280" t="str">
        <f t="shared" ca="1" si="16"/>
        <v/>
      </c>
      <c r="AF41" s="280" t="str">
        <f t="shared" ca="1" si="16"/>
        <v/>
      </c>
      <c r="AG41" s="280" t="str">
        <f t="shared" ca="1" si="16"/>
        <v/>
      </c>
      <c r="AH41" s="280" t="str">
        <f t="shared" ca="1" si="16"/>
        <v/>
      </c>
      <c r="AI41" s="280" t="str">
        <f t="shared" ca="1" si="16"/>
        <v/>
      </c>
      <c r="AJ41" s="280" t="str">
        <f t="shared" ca="1" si="16"/>
        <v/>
      </c>
      <c r="AK41" s="280" t="str">
        <f t="shared" ca="1" si="16"/>
        <v/>
      </c>
      <c r="AL41" s="280" t="str">
        <f t="shared" ca="1" si="16"/>
        <v/>
      </c>
      <c r="AM41" s="280" t="str">
        <f t="shared" ca="1" si="16"/>
        <v/>
      </c>
      <c r="AN41" s="280" t="str">
        <f t="shared" ca="1" si="16"/>
        <v/>
      </c>
      <c r="AO41" s="280" t="str">
        <f t="shared" ca="1" si="16"/>
        <v/>
      </c>
      <c r="AP41" s="280" t="str">
        <f t="shared" ca="1" si="16"/>
        <v/>
      </c>
      <c r="AQ41" s="280" t="str">
        <f t="shared" ca="1" si="16"/>
        <v/>
      </c>
      <c r="AR41" s="280" t="str">
        <f t="shared" ca="1" si="15"/>
        <v/>
      </c>
      <c r="AS41" s="280" t="str">
        <f t="shared" ca="1" si="15"/>
        <v/>
      </c>
      <c r="AT41" s="280" t="str">
        <f t="shared" ca="1" si="15"/>
        <v/>
      </c>
      <c r="AU41" s="280" t="str">
        <f t="shared" ca="1" si="15"/>
        <v/>
      </c>
      <c r="AV41" s="280" t="str">
        <f t="shared" ca="1" si="15"/>
        <v/>
      </c>
      <c r="AW41" s="280" t="str">
        <f t="shared" ca="1" si="15"/>
        <v/>
      </c>
      <c r="AX41" s="280" t="str">
        <f t="shared" ca="1" si="15"/>
        <v/>
      </c>
      <c r="AY41" s="280" t="str">
        <f t="shared" ca="1" si="15"/>
        <v/>
      </c>
      <c r="AZ41" s="280" t="str">
        <f t="shared" ca="1" si="15"/>
        <v/>
      </c>
      <c r="BA41" s="280" t="str">
        <f t="shared" ca="1" si="15"/>
        <v/>
      </c>
      <c r="BB41" s="280" t="str">
        <f t="shared" ca="1" si="15"/>
        <v/>
      </c>
      <c r="BC41" s="280" t="str">
        <f t="shared" ca="1" si="15"/>
        <v/>
      </c>
      <c r="BD41" s="280" t="str">
        <f t="shared" ca="1" si="15"/>
        <v/>
      </c>
      <c r="BE41" s="280" t="str">
        <f t="shared" ca="1" si="15"/>
        <v/>
      </c>
      <c r="BF41" s="280" t="str">
        <f t="shared" ca="1" si="15"/>
        <v/>
      </c>
      <c r="BG41" s="280" t="str">
        <f t="shared" ref="AR41:BK54" ca="1" si="19">IF(LEN(INDIRECT("SWMETA!"&amp;$B41&amp;BG$14))=0,"",INDIRECT("SWMETA!"&amp;$B41&amp;BG$14))</f>
        <v/>
      </c>
      <c r="BH41" s="280" t="str">
        <f t="shared" ca="1" si="19"/>
        <v/>
      </c>
      <c r="BI41" s="280" t="str">
        <f t="shared" ca="1" si="19"/>
        <v/>
      </c>
      <c r="BJ41" s="280" t="str">
        <f t="shared" ca="1" si="19"/>
        <v/>
      </c>
      <c r="BK41" s="280" t="str">
        <f t="shared" ca="1" si="19"/>
        <v/>
      </c>
      <c r="BL41" s="110"/>
      <c r="BM41" s="110"/>
      <c r="BN41" s="110"/>
      <c r="BO41" s="110"/>
      <c r="BP41" s="110"/>
      <c r="BQ41" s="110"/>
      <c r="BR41" s="110"/>
      <c r="BS41" s="110"/>
      <c r="BT41" s="110"/>
      <c r="BU41" s="110"/>
      <c r="BV41" s="110"/>
    </row>
    <row r="42" spans="1:74" customFormat="1" ht="13.5" customHeight="1" x14ac:dyDescent="0.2">
      <c r="A42" s="113"/>
      <c r="B42" s="113" t="str">
        <f t="shared" si="2"/>
        <v>AE</v>
      </c>
      <c r="C42" s="126"/>
      <c r="D42" s="126"/>
      <c r="E42" s="126"/>
      <c r="F42" s="272" t="str">
        <f t="shared" ca="1" si="3"/>
        <v>To_Replace</v>
      </c>
      <c r="G42" s="288"/>
      <c r="H42" s="274" t="s">
        <v>524</v>
      </c>
      <c r="I42" s="135" t="s">
        <v>559</v>
      </c>
      <c r="J42" s="135" t="s">
        <v>147</v>
      </c>
      <c r="K42" s="135" t="s">
        <v>147</v>
      </c>
      <c r="L42" s="276" t="s">
        <v>499</v>
      </c>
      <c r="M42" s="134" t="s">
        <v>221</v>
      </c>
      <c r="N42" s="280" t="str">
        <f t="shared" ca="1" si="18"/>
        <v/>
      </c>
      <c r="O42" s="280" t="str">
        <f t="shared" ca="1" si="18"/>
        <v/>
      </c>
      <c r="P42" s="280" t="str">
        <f t="shared" ca="1" si="18"/>
        <v/>
      </c>
      <c r="Q42" s="280" t="str">
        <f t="shared" ca="1" si="18"/>
        <v/>
      </c>
      <c r="R42" s="280" t="str">
        <f t="shared" ca="1" si="18"/>
        <v/>
      </c>
      <c r="S42" s="280" t="str">
        <f t="shared" ca="1" si="18"/>
        <v/>
      </c>
      <c r="T42" s="280" t="str">
        <f t="shared" ca="1" si="18"/>
        <v/>
      </c>
      <c r="U42" s="280" t="str">
        <f t="shared" ca="1" si="18"/>
        <v/>
      </c>
      <c r="V42" s="280" t="str">
        <f t="shared" ca="1" si="18"/>
        <v/>
      </c>
      <c r="W42" s="280" t="str">
        <f t="shared" ca="1" si="18"/>
        <v/>
      </c>
      <c r="X42" s="280" t="str">
        <f t="shared" ca="1" si="18"/>
        <v/>
      </c>
      <c r="Y42" s="280" t="str">
        <f t="shared" ca="1" si="18"/>
        <v/>
      </c>
      <c r="Z42" s="280" t="str">
        <f t="shared" ca="1" si="18"/>
        <v/>
      </c>
      <c r="AA42" s="280" t="str">
        <f t="shared" ca="1" si="18"/>
        <v/>
      </c>
      <c r="AB42" s="280" t="str">
        <f t="shared" ca="1" si="18"/>
        <v/>
      </c>
      <c r="AC42" s="280" t="str">
        <f t="shared" ca="1" si="18"/>
        <v/>
      </c>
      <c r="AD42" s="280" t="str">
        <f t="shared" ca="1" si="16"/>
        <v/>
      </c>
      <c r="AE42" s="280" t="str">
        <f t="shared" ca="1" si="16"/>
        <v/>
      </c>
      <c r="AF42" s="280" t="str">
        <f t="shared" ca="1" si="16"/>
        <v/>
      </c>
      <c r="AG42" s="280" t="str">
        <f t="shared" ca="1" si="16"/>
        <v/>
      </c>
      <c r="AH42" s="280" t="str">
        <f t="shared" ca="1" si="16"/>
        <v/>
      </c>
      <c r="AI42" s="280" t="str">
        <f t="shared" ca="1" si="16"/>
        <v/>
      </c>
      <c r="AJ42" s="280" t="str">
        <f t="shared" ca="1" si="16"/>
        <v/>
      </c>
      <c r="AK42" s="280" t="str">
        <f t="shared" ca="1" si="16"/>
        <v/>
      </c>
      <c r="AL42" s="280" t="str">
        <f t="shared" ca="1" si="16"/>
        <v/>
      </c>
      <c r="AM42" s="280" t="str">
        <f t="shared" ca="1" si="16"/>
        <v/>
      </c>
      <c r="AN42" s="280" t="str">
        <f t="shared" ca="1" si="16"/>
        <v/>
      </c>
      <c r="AO42" s="280" t="str">
        <f t="shared" ca="1" si="16"/>
        <v/>
      </c>
      <c r="AP42" s="280" t="str">
        <f t="shared" ca="1" si="16"/>
        <v/>
      </c>
      <c r="AQ42" s="280" t="str">
        <f t="shared" ca="1" si="16"/>
        <v/>
      </c>
      <c r="AR42" s="280" t="str">
        <f t="shared" ca="1" si="19"/>
        <v/>
      </c>
      <c r="AS42" s="280" t="str">
        <f t="shared" ca="1" si="19"/>
        <v/>
      </c>
      <c r="AT42" s="280" t="str">
        <f t="shared" ca="1" si="19"/>
        <v/>
      </c>
      <c r="AU42" s="280" t="str">
        <f t="shared" ca="1" si="19"/>
        <v/>
      </c>
      <c r="AV42" s="280" t="str">
        <f t="shared" ca="1" si="19"/>
        <v/>
      </c>
      <c r="AW42" s="280" t="str">
        <f t="shared" ca="1" si="19"/>
        <v/>
      </c>
      <c r="AX42" s="280" t="str">
        <f t="shared" ca="1" si="19"/>
        <v/>
      </c>
      <c r="AY42" s="280" t="str">
        <f t="shared" ca="1" si="19"/>
        <v/>
      </c>
      <c r="AZ42" s="280" t="str">
        <f t="shared" ca="1" si="19"/>
        <v/>
      </c>
      <c r="BA42" s="280" t="str">
        <f t="shared" ca="1" si="19"/>
        <v/>
      </c>
      <c r="BB42" s="280" t="str">
        <f t="shared" ca="1" si="19"/>
        <v/>
      </c>
      <c r="BC42" s="280" t="str">
        <f t="shared" ca="1" si="19"/>
        <v/>
      </c>
      <c r="BD42" s="280" t="str">
        <f t="shared" ca="1" si="19"/>
        <v/>
      </c>
      <c r="BE42" s="280" t="str">
        <f t="shared" ca="1" si="19"/>
        <v/>
      </c>
      <c r="BF42" s="280" t="str">
        <f t="shared" ca="1" si="19"/>
        <v/>
      </c>
      <c r="BG42" s="280" t="str">
        <f t="shared" ca="1" si="19"/>
        <v/>
      </c>
      <c r="BH42" s="280" t="str">
        <f t="shared" ca="1" si="19"/>
        <v/>
      </c>
      <c r="BI42" s="280" t="str">
        <f t="shared" ca="1" si="19"/>
        <v/>
      </c>
      <c r="BJ42" s="280" t="str">
        <f t="shared" ca="1" si="19"/>
        <v/>
      </c>
      <c r="BK42" s="280" t="str">
        <f t="shared" ca="1" si="19"/>
        <v/>
      </c>
      <c r="BL42" s="110"/>
      <c r="BM42" s="110"/>
      <c r="BN42" s="110"/>
      <c r="BO42" s="110"/>
      <c r="BP42" s="110"/>
      <c r="BQ42" s="110"/>
      <c r="BR42" s="110"/>
      <c r="BS42" s="110"/>
      <c r="BT42" s="110"/>
      <c r="BU42" s="110"/>
      <c r="BV42" s="110"/>
    </row>
    <row r="43" spans="1:74" customFormat="1" ht="13.5" customHeight="1" x14ac:dyDescent="0.2">
      <c r="A43" s="113"/>
      <c r="B43" s="113" t="str">
        <f t="shared" si="2"/>
        <v>AF</v>
      </c>
      <c r="C43" s="126"/>
      <c r="D43" s="126"/>
      <c r="E43" s="126"/>
      <c r="F43" s="272" t="str">
        <f t="shared" ca="1" si="3"/>
        <v>Last_Order_Date</v>
      </c>
      <c r="G43" s="288"/>
      <c r="H43" s="274" t="s">
        <v>525</v>
      </c>
      <c r="I43" s="275" t="s">
        <v>559</v>
      </c>
      <c r="J43" s="135" t="s">
        <v>147</v>
      </c>
      <c r="K43" s="135" t="s">
        <v>147</v>
      </c>
      <c r="L43" s="276" t="s">
        <v>499</v>
      </c>
      <c r="M43" s="134" t="s">
        <v>221</v>
      </c>
      <c r="N43" s="293" t="str">
        <f t="shared" ca="1" si="18"/>
        <v/>
      </c>
      <c r="O43" s="293" t="str">
        <f t="shared" ca="1" si="18"/>
        <v/>
      </c>
      <c r="P43" s="293" t="str">
        <f t="shared" ca="1" si="18"/>
        <v/>
      </c>
      <c r="Q43" s="293" t="str">
        <f t="shared" ca="1" si="18"/>
        <v/>
      </c>
      <c r="R43" s="293" t="str">
        <f t="shared" ca="1" si="18"/>
        <v/>
      </c>
      <c r="S43" s="293" t="str">
        <f t="shared" ca="1" si="18"/>
        <v/>
      </c>
      <c r="T43" s="293" t="str">
        <f t="shared" ca="1" si="18"/>
        <v/>
      </c>
      <c r="U43" s="293" t="str">
        <f t="shared" ca="1" si="18"/>
        <v/>
      </c>
      <c r="V43" s="293" t="str">
        <f t="shared" ca="1" si="18"/>
        <v/>
      </c>
      <c r="W43" s="293" t="str">
        <f t="shared" ca="1" si="18"/>
        <v/>
      </c>
      <c r="X43" s="293" t="str">
        <f t="shared" ca="1" si="18"/>
        <v/>
      </c>
      <c r="Y43" s="293" t="str">
        <f t="shared" ca="1" si="18"/>
        <v/>
      </c>
      <c r="Z43" s="293" t="str">
        <f t="shared" ca="1" si="18"/>
        <v/>
      </c>
      <c r="AA43" s="293" t="str">
        <f t="shared" ca="1" si="18"/>
        <v/>
      </c>
      <c r="AB43" s="293" t="str">
        <f t="shared" ca="1" si="18"/>
        <v/>
      </c>
      <c r="AC43" s="293" t="str">
        <f t="shared" ca="1" si="18"/>
        <v/>
      </c>
      <c r="AD43" s="293" t="str">
        <f t="shared" ca="1" si="16"/>
        <v/>
      </c>
      <c r="AE43" s="293" t="str">
        <f t="shared" ca="1" si="16"/>
        <v/>
      </c>
      <c r="AF43" s="293" t="str">
        <f t="shared" ca="1" si="16"/>
        <v/>
      </c>
      <c r="AG43" s="293" t="str">
        <f t="shared" ca="1" si="16"/>
        <v/>
      </c>
      <c r="AH43" s="293" t="str">
        <f t="shared" ca="1" si="16"/>
        <v/>
      </c>
      <c r="AI43" s="293" t="str">
        <f t="shared" ca="1" si="16"/>
        <v/>
      </c>
      <c r="AJ43" s="293" t="str">
        <f t="shared" ca="1" si="16"/>
        <v/>
      </c>
      <c r="AK43" s="293" t="str">
        <f t="shared" ca="1" si="16"/>
        <v/>
      </c>
      <c r="AL43" s="293" t="str">
        <f t="shared" ca="1" si="16"/>
        <v/>
      </c>
      <c r="AM43" s="293" t="str">
        <f t="shared" ca="1" si="16"/>
        <v/>
      </c>
      <c r="AN43" s="293" t="str">
        <f t="shared" ca="1" si="16"/>
        <v/>
      </c>
      <c r="AO43" s="293" t="str">
        <f t="shared" ca="1" si="16"/>
        <v/>
      </c>
      <c r="AP43" s="293" t="str">
        <f t="shared" ca="1" si="16"/>
        <v/>
      </c>
      <c r="AQ43" s="293" t="str">
        <f t="shared" ca="1" si="16"/>
        <v/>
      </c>
      <c r="AR43" s="293" t="str">
        <f t="shared" ca="1" si="19"/>
        <v/>
      </c>
      <c r="AS43" s="293" t="str">
        <f t="shared" ca="1" si="19"/>
        <v/>
      </c>
      <c r="AT43" s="293" t="str">
        <f t="shared" ca="1" si="19"/>
        <v/>
      </c>
      <c r="AU43" s="293" t="str">
        <f t="shared" ca="1" si="19"/>
        <v/>
      </c>
      <c r="AV43" s="293" t="str">
        <f t="shared" ca="1" si="19"/>
        <v/>
      </c>
      <c r="AW43" s="293" t="str">
        <f t="shared" ca="1" si="19"/>
        <v/>
      </c>
      <c r="AX43" s="293" t="str">
        <f t="shared" ca="1" si="19"/>
        <v/>
      </c>
      <c r="AY43" s="293" t="str">
        <f t="shared" ca="1" si="19"/>
        <v/>
      </c>
      <c r="AZ43" s="293" t="str">
        <f t="shared" ca="1" si="19"/>
        <v/>
      </c>
      <c r="BA43" s="293" t="str">
        <f t="shared" ca="1" si="19"/>
        <v/>
      </c>
      <c r="BB43" s="293" t="str">
        <f t="shared" ca="1" si="19"/>
        <v/>
      </c>
      <c r="BC43" s="293" t="str">
        <f t="shared" ca="1" si="19"/>
        <v/>
      </c>
      <c r="BD43" s="293" t="str">
        <f t="shared" ca="1" si="19"/>
        <v/>
      </c>
      <c r="BE43" s="293" t="str">
        <f t="shared" ca="1" si="19"/>
        <v/>
      </c>
      <c r="BF43" s="293" t="str">
        <f t="shared" ca="1" si="19"/>
        <v/>
      </c>
      <c r="BG43" s="293" t="str">
        <f t="shared" ca="1" si="19"/>
        <v/>
      </c>
      <c r="BH43" s="293" t="str">
        <f t="shared" ca="1" si="19"/>
        <v/>
      </c>
      <c r="BI43" s="293" t="str">
        <f t="shared" ca="1" si="19"/>
        <v/>
      </c>
      <c r="BJ43" s="293" t="str">
        <f t="shared" ca="1" si="19"/>
        <v/>
      </c>
      <c r="BK43" s="293" t="str">
        <f t="shared" ca="1" si="19"/>
        <v/>
      </c>
      <c r="BL43" s="110"/>
      <c r="BM43" s="110"/>
      <c r="BN43" s="110"/>
      <c r="BO43" s="110"/>
      <c r="BP43" s="110"/>
      <c r="BQ43" s="110"/>
      <c r="BR43" s="110"/>
      <c r="BS43" s="110"/>
      <c r="BT43" s="110"/>
      <c r="BU43" s="110"/>
      <c r="BV43" s="110"/>
    </row>
    <row r="44" spans="1:74" customFormat="1" ht="13.5" customHeight="1" x14ac:dyDescent="0.2">
      <c r="A44" s="113"/>
      <c r="B44" s="113" t="str">
        <f t="shared" si="2"/>
        <v>AG</v>
      </c>
      <c r="C44" s="126"/>
      <c r="D44" s="126"/>
      <c r="E44" s="126"/>
      <c r="F44" s="272" t="str">
        <f t="shared" ca="1" si="3"/>
        <v>Last_Delivery_Date</v>
      </c>
      <c r="G44" s="288"/>
      <c r="H44" s="274" t="s">
        <v>526</v>
      </c>
      <c r="I44" s="135" t="s">
        <v>559</v>
      </c>
      <c r="J44" s="135" t="s">
        <v>147</v>
      </c>
      <c r="K44" s="135" t="s">
        <v>147</v>
      </c>
      <c r="L44" s="276" t="s">
        <v>499</v>
      </c>
      <c r="M44" s="134" t="s">
        <v>221</v>
      </c>
      <c r="N44" s="293" t="str">
        <f t="shared" ca="1" si="18"/>
        <v/>
      </c>
      <c r="O44" s="293" t="str">
        <f t="shared" ca="1" si="18"/>
        <v/>
      </c>
      <c r="P44" s="293" t="str">
        <f t="shared" ca="1" si="18"/>
        <v/>
      </c>
      <c r="Q44" s="293" t="str">
        <f t="shared" ca="1" si="18"/>
        <v/>
      </c>
      <c r="R44" s="293" t="str">
        <f t="shared" ca="1" si="18"/>
        <v/>
      </c>
      <c r="S44" s="293" t="str">
        <f t="shared" ca="1" si="18"/>
        <v/>
      </c>
      <c r="T44" s="293" t="str">
        <f t="shared" ca="1" si="18"/>
        <v/>
      </c>
      <c r="U44" s="293" t="str">
        <f t="shared" ca="1" si="18"/>
        <v/>
      </c>
      <c r="V44" s="293" t="str">
        <f t="shared" ca="1" si="18"/>
        <v/>
      </c>
      <c r="W44" s="293" t="str">
        <f t="shared" ca="1" si="18"/>
        <v/>
      </c>
      <c r="X44" s="293" t="str">
        <f t="shared" ca="1" si="18"/>
        <v/>
      </c>
      <c r="Y44" s="293" t="str">
        <f t="shared" ca="1" si="18"/>
        <v/>
      </c>
      <c r="Z44" s="293" t="str">
        <f t="shared" ca="1" si="18"/>
        <v/>
      </c>
      <c r="AA44" s="293" t="str">
        <f t="shared" ca="1" si="18"/>
        <v/>
      </c>
      <c r="AB44" s="293" t="str">
        <f t="shared" ca="1" si="18"/>
        <v/>
      </c>
      <c r="AC44" s="293" t="str">
        <f t="shared" ca="1" si="18"/>
        <v/>
      </c>
      <c r="AD44" s="293" t="str">
        <f t="shared" ca="1" si="16"/>
        <v/>
      </c>
      <c r="AE44" s="293" t="str">
        <f t="shared" ca="1" si="16"/>
        <v/>
      </c>
      <c r="AF44" s="293" t="str">
        <f t="shared" ca="1" si="16"/>
        <v/>
      </c>
      <c r="AG44" s="293" t="str">
        <f t="shared" ca="1" si="16"/>
        <v/>
      </c>
      <c r="AH44" s="293" t="str">
        <f t="shared" ca="1" si="16"/>
        <v/>
      </c>
      <c r="AI44" s="293" t="str">
        <f t="shared" ca="1" si="16"/>
        <v/>
      </c>
      <c r="AJ44" s="293" t="str">
        <f t="shared" ca="1" si="16"/>
        <v/>
      </c>
      <c r="AK44" s="293" t="str">
        <f t="shared" ca="1" si="16"/>
        <v/>
      </c>
      <c r="AL44" s="293" t="str">
        <f t="shared" ca="1" si="16"/>
        <v/>
      </c>
      <c r="AM44" s="293" t="str">
        <f t="shared" ca="1" si="16"/>
        <v/>
      </c>
      <c r="AN44" s="293" t="str">
        <f t="shared" ca="1" si="16"/>
        <v/>
      </c>
      <c r="AO44" s="293" t="str">
        <f t="shared" ca="1" si="16"/>
        <v/>
      </c>
      <c r="AP44" s="293" t="str">
        <f t="shared" ca="1" si="16"/>
        <v/>
      </c>
      <c r="AQ44" s="293" t="str">
        <f t="shared" ca="1" si="16"/>
        <v/>
      </c>
      <c r="AR44" s="293" t="str">
        <f t="shared" ca="1" si="19"/>
        <v/>
      </c>
      <c r="AS44" s="293" t="str">
        <f t="shared" ca="1" si="19"/>
        <v/>
      </c>
      <c r="AT44" s="293" t="str">
        <f t="shared" ca="1" si="19"/>
        <v/>
      </c>
      <c r="AU44" s="293" t="str">
        <f t="shared" ca="1" si="19"/>
        <v/>
      </c>
      <c r="AV44" s="293" t="str">
        <f t="shared" ca="1" si="19"/>
        <v/>
      </c>
      <c r="AW44" s="293" t="str">
        <f t="shared" ca="1" si="19"/>
        <v/>
      </c>
      <c r="AX44" s="293" t="str">
        <f t="shared" ca="1" si="19"/>
        <v/>
      </c>
      <c r="AY44" s="293" t="str">
        <f t="shared" ca="1" si="19"/>
        <v/>
      </c>
      <c r="AZ44" s="293" t="str">
        <f t="shared" ca="1" si="19"/>
        <v/>
      </c>
      <c r="BA44" s="293" t="str">
        <f t="shared" ca="1" si="19"/>
        <v/>
      </c>
      <c r="BB44" s="293" t="str">
        <f t="shared" ca="1" si="19"/>
        <v/>
      </c>
      <c r="BC44" s="293" t="str">
        <f t="shared" ca="1" si="19"/>
        <v/>
      </c>
      <c r="BD44" s="293" t="str">
        <f t="shared" ca="1" si="19"/>
        <v/>
      </c>
      <c r="BE44" s="293" t="str">
        <f t="shared" ca="1" si="19"/>
        <v/>
      </c>
      <c r="BF44" s="293" t="str">
        <f t="shared" ca="1" si="19"/>
        <v/>
      </c>
      <c r="BG44" s="293" t="str">
        <f t="shared" ca="1" si="19"/>
        <v/>
      </c>
      <c r="BH44" s="293" t="str">
        <f t="shared" ca="1" si="19"/>
        <v/>
      </c>
      <c r="BI44" s="293" t="str">
        <f t="shared" ca="1" si="19"/>
        <v/>
      </c>
      <c r="BJ44" s="293" t="str">
        <f t="shared" ca="1" si="19"/>
        <v/>
      </c>
      <c r="BK44" s="293" t="str">
        <f t="shared" ca="1" si="19"/>
        <v/>
      </c>
      <c r="BL44" s="110"/>
      <c r="BM44" s="110"/>
      <c r="BN44" s="110"/>
      <c r="BO44" s="110"/>
      <c r="BP44" s="110"/>
      <c r="BQ44" s="110"/>
      <c r="BR44" s="110"/>
      <c r="BS44" s="110"/>
      <c r="BT44" s="110"/>
      <c r="BU44" s="110"/>
      <c r="BV44" s="110"/>
    </row>
    <row r="45" spans="1:74" customFormat="1" ht="13.5" customHeight="1" x14ac:dyDescent="0.2">
      <c r="A45" s="113"/>
      <c r="B45" s="113" t="str">
        <f t="shared" si="2"/>
        <v>AH</v>
      </c>
      <c r="C45" s="126"/>
      <c r="D45" s="126"/>
      <c r="E45" s="126"/>
      <c r="F45" s="272" t="str">
        <f t="shared" ca="1" si="3"/>
        <v>DPA_Reporting_Flag</v>
      </c>
      <c r="G45" s="288"/>
      <c r="H45" s="274" t="s">
        <v>527</v>
      </c>
      <c r="I45" s="135" t="s">
        <v>559</v>
      </c>
      <c r="J45" s="135" t="s">
        <v>147</v>
      </c>
      <c r="K45" s="135" t="s">
        <v>147</v>
      </c>
      <c r="L45" s="276" t="s">
        <v>499</v>
      </c>
      <c r="M45" s="134" t="s">
        <v>221</v>
      </c>
      <c r="N45" s="280" t="str">
        <f t="shared" ca="1" si="18"/>
        <v/>
      </c>
      <c r="O45" s="280" t="str">
        <f t="shared" ca="1" si="18"/>
        <v/>
      </c>
      <c r="P45" s="280" t="str">
        <f t="shared" ca="1" si="18"/>
        <v/>
      </c>
      <c r="Q45" s="280" t="str">
        <f t="shared" ca="1" si="18"/>
        <v/>
      </c>
      <c r="R45" s="280" t="str">
        <f t="shared" ca="1" si="18"/>
        <v/>
      </c>
      <c r="S45" s="280" t="str">
        <f t="shared" ca="1" si="18"/>
        <v/>
      </c>
      <c r="T45" s="280" t="str">
        <f t="shared" ca="1" si="18"/>
        <v/>
      </c>
      <c r="U45" s="280" t="str">
        <f t="shared" ca="1" si="18"/>
        <v/>
      </c>
      <c r="V45" s="280" t="str">
        <f t="shared" ca="1" si="18"/>
        <v/>
      </c>
      <c r="W45" s="280" t="str">
        <f t="shared" ca="1" si="18"/>
        <v/>
      </c>
      <c r="X45" s="280" t="str">
        <f t="shared" ca="1" si="18"/>
        <v/>
      </c>
      <c r="Y45" s="280" t="str">
        <f t="shared" ca="1" si="18"/>
        <v/>
      </c>
      <c r="Z45" s="280" t="str">
        <f t="shared" ca="1" si="18"/>
        <v/>
      </c>
      <c r="AA45" s="280" t="str">
        <f t="shared" ca="1" si="18"/>
        <v/>
      </c>
      <c r="AB45" s="280" t="str">
        <f t="shared" ca="1" si="18"/>
        <v/>
      </c>
      <c r="AC45" s="280" t="str">
        <f t="shared" ca="1" si="18"/>
        <v/>
      </c>
      <c r="AD45" s="280" t="str">
        <f t="shared" ca="1" si="16"/>
        <v/>
      </c>
      <c r="AE45" s="280" t="str">
        <f t="shared" ca="1" si="16"/>
        <v/>
      </c>
      <c r="AF45" s="280" t="str">
        <f t="shared" ca="1" si="16"/>
        <v/>
      </c>
      <c r="AG45" s="280" t="str">
        <f t="shared" ca="1" si="16"/>
        <v/>
      </c>
      <c r="AH45" s="280" t="str">
        <f t="shared" ca="1" si="16"/>
        <v/>
      </c>
      <c r="AI45" s="280" t="str">
        <f t="shared" ca="1" si="16"/>
        <v/>
      </c>
      <c r="AJ45" s="280" t="str">
        <f t="shared" ca="1" si="16"/>
        <v/>
      </c>
      <c r="AK45" s="280" t="str">
        <f t="shared" ca="1" si="16"/>
        <v/>
      </c>
      <c r="AL45" s="280" t="str">
        <f t="shared" ca="1" si="16"/>
        <v/>
      </c>
      <c r="AM45" s="280" t="str">
        <f t="shared" ca="1" si="16"/>
        <v/>
      </c>
      <c r="AN45" s="280" t="str">
        <f t="shared" ca="1" si="16"/>
        <v/>
      </c>
      <c r="AO45" s="280" t="str">
        <f t="shared" ca="1" si="16"/>
        <v/>
      </c>
      <c r="AP45" s="280" t="str">
        <f t="shared" ca="1" si="16"/>
        <v/>
      </c>
      <c r="AQ45" s="280" t="str">
        <f t="shared" ca="1" si="16"/>
        <v/>
      </c>
      <c r="AR45" s="280" t="str">
        <f t="shared" ca="1" si="19"/>
        <v/>
      </c>
      <c r="AS45" s="280" t="str">
        <f t="shared" ca="1" si="19"/>
        <v/>
      </c>
      <c r="AT45" s="280" t="str">
        <f t="shared" ca="1" si="19"/>
        <v/>
      </c>
      <c r="AU45" s="280" t="str">
        <f t="shared" ca="1" si="19"/>
        <v/>
      </c>
      <c r="AV45" s="280" t="str">
        <f t="shared" ca="1" si="19"/>
        <v/>
      </c>
      <c r="AW45" s="280" t="str">
        <f t="shared" ca="1" si="19"/>
        <v/>
      </c>
      <c r="AX45" s="280" t="str">
        <f t="shared" ca="1" si="19"/>
        <v/>
      </c>
      <c r="AY45" s="280" t="str">
        <f t="shared" ca="1" si="19"/>
        <v/>
      </c>
      <c r="AZ45" s="280" t="str">
        <f t="shared" ca="1" si="19"/>
        <v/>
      </c>
      <c r="BA45" s="280" t="str">
        <f t="shared" ca="1" si="19"/>
        <v/>
      </c>
      <c r="BB45" s="280" t="str">
        <f t="shared" ca="1" si="19"/>
        <v/>
      </c>
      <c r="BC45" s="280" t="str">
        <f t="shared" ca="1" si="19"/>
        <v/>
      </c>
      <c r="BD45" s="280" t="str">
        <f t="shared" ca="1" si="19"/>
        <v/>
      </c>
      <c r="BE45" s="280" t="str">
        <f t="shared" ca="1" si="19"/>
        <v/>
      </c>
      <c r="BF45" s="280" t="str">
        <f t="shared" ca="1" si="19"/>
        <v/>
      </c>
      <c r="BG45" s="280" t="str">
        <f t="shared" ca="1" si="19"/>
        <v/>
      </c>
      <c r="BH45" s="280" t="str">
        <f t="shared" ca="1" si="19"/>
        <v/>
      </c>
      <c r="BI45" s="280" t="str">
        <f t="shared" ca="1" si="19"/>
        <v/>
      </c>
      <c r="BJ45" s="280" t="str">
        <f t="shared" ca="1" si="19"/>
        <v/>
      </c>
      <c r="BK45" s="280" t="str">
        <f t="shared" ca="1" si="19"/>
        <v/>
      </c>
      <c r="BL45" s="110"/>
      <c r="BM45" s="110"/>
      <c r="BN45" s="110"/>
      <c r="BO45" s="110"/>
      <c r="BP45" s="110"/>
      <c r="BQ45" s="110"/>
      <c r="BR45" s="110"/>
      <c r="BS45" s="110"/>
      <c r="BT45" s="110"/>
      <c r="BU45" s="110"/>
      <c r="BV45" s="110"/>
    </row>
    <row r="46" spans="1:74" customFormat="1" ht="13.5" customHeight="1" x14ac:dyDescent="0.2">
      <c r="A46" s="113"/>
      <c r="B46" s="113" t="str">
        <f t="shared" si="2"/>
        <v>AI</v>
      </c>
      <c r="C46" s="126"/>
      <c r="D46" s="126"/>
      <c r="E46" s="126"/>
      <c r="F46" s="272" t="str">
        <f t="shared" ca="1" si="3"/>
        <v>GIC</v>
      </c>
      <c r="G46" s="288"/>
      <c r="H46" s="274" t="s">
        <v>528</v>
      </c>
      <c r="I46" s="275" t="s">
        <v>559</v>
      </c>
      <c r="J46" s="135" t="s">
        <v>147</v>
      </c>
      <c r="K46" s="135" t="s">
        <v>147</v>
      </c>
      <c r="L46" s="276" t="s">
        <v>499</v>
      </c>
      <c r="M46" s="134" t="s">
        <v>221</v>
      </c>
      <c r="N46" s="280" t="str">
        <f t="shared" ca="1" si="18"/>
        <v/>
      </c>
      <c r="O46" s="280" t="str">
        <f t="shared" ca="1" si="18"/>
        <v/>
      </c>
      <c r="P46" s="280" t="str">
        <f t="shared" ca="1" si="18"/>
        <v/>
      </c>
      <c r="Q46" s="280" t="str">
        <f t="shared" ca="1" si="18"/>
        <v/>
      </c>
      <c r="R46" s="280" t="str">
        <f t="shared" ca="1" si="18"/>
        <v/>
      </c>
      <c r="S46" s="280" t="str">
        <f t="shared" ca="1" si="18"/>
        <v/>
      </c>
      <c r="T46" s="280" t="str">
        <f t="shared" ca="1" si="18"/>
        <v/>
      </c>
      <c r="U46" s="280" t="str">
        <f t="shared" ca="1" si="18"/>
        <v/>
      </c>
      <c r="V46" s="280" t="str">
        <f t="shared" ca="1" si="18"/>
        <v/>
      </c>
      <c r="W46" s="280" t="str">
        <f t="shared" ca="1" si="18"/>
        <v/>
      </c>
      <c r="X46" s="280" t="str">
        <f t="shared" ca="1" si="18"/>
        <v/>
      </c>
      <c r="Y46" s="280" t="str">
        <f t="shared" ca="1" si="18"/>
        <v/>
      </c>
      <c r="Z46" s="280" t="str">
        <f t="shared" ca="1" si="18"/>
        <v/>
      </c>
      <c r="AA46" s="280" t="str">
        <f t="shared" ca="1" si="18"/>
        <v/>
      </c>
      <c r="AB46" s="280" t="str">
        <f t="shared" ca="1" si="18"/>
        <v/>
      </c>
      <c r="AC46" s="280" t="str">
        <f t="shared" ca="1" si="18"/>
        <v/>
      </c>
      <c r="AD46" s="280" t="str">
        <f t="shared" ca="1" si="16"/>
        <v/>
      </c>
      <c r="AE46" s="280" t="str">
        <f t="shared" ca="1" si="16"/>
        <v/>
      </c>
      <c r="AF46" s="280" t="str">
        <f t="shared" ca="1" si="16"/>
        <v/>
      </c>
      <c r="AG46" s="280" t="str">
        <f t="shared" ca="1" si="16"/>
        <v/>
      </c>
      <c r="AH46" s="280" t="str">
        <f t="shared" ca="1" si="16"/>
        <v/>
      </c>
      <c r="AI46" s="280" t="str">
        <f t="shared" ca="1" si="16"/>
        <v/>
      </c>
      <c r="AJ46" s="280" t="str">
        <f t="shared" ca="1" si="16"/>
        <v/>
      </c>
      <c r="AK46" s="280" t="str">
        <f t="shared" ca="1" si="16"/>
        <v/>
      </c>
      <c r="AL46" s="280" t="str">
        <f t="shared" ca="1" si="16"/>
        <v/>
      </c>
      <c r="AM46" s="280" t="str">
        <f t="shared" ca="1" si="16"/>
        <v/>
      </c>
      <c r="AN46" s="280" t="str">
        <f t="shared" ca="1" si="16"/>
        <v/>
      </c>
      <c r="AO46" s="280" t="str">
        <f t="shared" ca="1" si="16"/>
        <v/>
      </c>
      <c r="AP46" s="280" t="str">
        <f t="shared" ca="1" si="16"/>
        <v/>
      </c>
      <c r="AQ46" s="280" t="str">
        <f t="shared" ca="1" si="16"/>
        <v/>
      </c>
      <c r="AR46" s="280" t="str">
        <f t="shared" ca="1" si="19"/>
        <v/>
      </c>
      <c r="AS46" s="280" t="str">
        <f t="shared" ca="1" si="19"/>
        <v/>
      </c>
      <c r="AT46" s="280" t="str">
        <f t="shared" ca="1" si="19"/>
        <v/>
      </c>
      <c r="AU46" s="280" t="str">
        <f t="shared" ca="1" si="19"/>
        <v/>
      </c>
      <c r="AV46" s="280" t="str">
        <f t="shared" ca="1" si="19"/>
        <v/>
      </c>
      <c r="AW46" s="280" t="str">
        <f t="shared" ca="1" si="19"/>
        <v/>
      </c>
      <c r="AX46" s="280" t="str">
        <f t="shared" ca="1" si="19"/>
        <v/>
      </c>
      <c r="AY46" s="280" t="str">
        <f t="shared" ca="1" si="19"/>
        <v/>
      </c>
      <c r="AZ46" s="280" t="str">
        <f t="shared" ca="1" si="19"/>
        <v/>
      </c>
      <c r="BA46" s="280" t="str">
        <f t="shared" ca="1" si="19"/>
        <v/>
      </c>
      <c r="BB46" s="280" t="str">
        <f t="shared" ca="1" si="19"/>
        <v/>
      </c>
      <c r="BC46" s="280" t="str">
        <f t="shared" ca="1" si="19"/>
        <v/>
      </c>
      <c r="BD46" s="280" t="str">
        <f t="shared" ca="1" si="19"/>
        <v/>
      </c>
      <c r="BE46" s="280" t="str">
        <f t="shared" ca="1" si="19"/>
        <v/>
      </c>
      <c r="BF46" s="280" t="str">
        <f t="shared" ca="1" si="19"/>
        <v/>
      </c>
      <c r="BG46" s="280" t="str">
        <f t="shared" ca="1" si="19"/>
        <v/>
      </c>
      <c r="BH46" s="280" t="str">
        <f t="shared" ca="1" si="19"/>
        <v/>
      </c>
      <c r="BI46" s="280" t="str">
        <f t="shared" ca="1" si="19"/>
        <v/>
      </c>
      <c r="BJ46" s="280" t="str">
        <f t="shared" ca="1" si="19"/>
        <v/>
      </c>
      <c r="BK46" s="280" t="str">
        <f t="shared" ca="1" si="19"/>
        <v/>
      </c>
      <c r="BL46" s="110"/>
      <c r="BM46" s="110"/>
      <c r="BN46" s="110"/>
      <c r="BO46" s="110"/>
      <c r="BP46" s="110"/>
      <c r="BQ46" s="110"/>
      <c r="BR46" s="110"/>
      <c r="BS46" s="110"/>
      <c r="BT46" s="110"/>
      <c r="BU46" s="110"/>
      <c r="BV46" s="110"/>
    </row>
    <row r="47" spans="1:74" customFormat="1" ht="13.5" customHeight="1" x14ac:dyDescent="0.2">
      <c r="A47" s="113"/>
      <c r="B47" s="113" t="str">
        <f t="shared" si="2"/>
        <v>AJ</v>
      </c>
      <c r="C47" s="126"/>
      <c r="D47" s="126"/>
      <c r="E47" s="126"/>
      <c r="F47" s="272" t="str">
        <f t="shared" ca="1" si="3"/>
        <v>Management_Reporting_Flag</v>
      </c>
      <c r="G47" s="288"/>
      <c r="H47" s="274" t="s">
        <v>529</v>
      </c>
      <c r="I47" s="135" t="s">
        <v>559</v>
      </c>
      <c r="J47" s="135" t="s">
        <v>147</v>
      </c>
      <c r="K47" s="135" t="s">
        <v>147</v>
      </c>
      <c r="L47" s="276" t="s">
        <v>499</v>
      </c>
      <c r="M47" s="134" t="s">
        <v>221</v>
      </c>
      <c r="N47" s="280" t="str">
        <f t="shared" ca="1" si="18"/>
        <v/>
      </c>
      <c r="O47" s="280" t="str">
        <f t="shared" ca="1" si="18"/>
        <v/>
      </c>
      <c r="P47" s="280" t="str">
        <f t="shared" ca="1" si="18"/>
        <v/>
      </c>
      <c r="Q47" s="280" t="str">
        <f t="shared" ca="1" si="18"/>
        <v/>
      </c>
      <c r="R47" s="280" t="str">
        <f t="shared" ca="1" si="18"/>
        <v/>
      </c>
      <c r="S47" s="280" t="str">
        <f t="shared" ca="1" si="18"/>
        <v/>
      </c>
      <c r="T47" s="280" t="str">
        <f t="shared" ca="1" si="18"/>
        <v/>
      </c>
      <c r="U47" s="280" t="str">
        <f t="shared" ca="1" si="18"/>
        <v/>
      </c>
      <c r="V47" s="280" t="str">
        <f t="shared" ca="1" si="18"/>
        <v/>
      </c>
      <c r="W47" s="280" t="str">
        <f t="shared" ca="1" si="18"/>
        <v/>
      </c>
      <c r="X47" s="280" t="str">
        <f t="shared" ca="1" si="18"/>
        <v/>
      </c>
      <c r="Y47" s="280" t="str">
        <f t="shared" ca="1" si="18"/>
        <v/>
      </c>
      <c r="Z47" s="280" t="str">
        <f t="shared" ca="1" si="18"/>
        <v/>
      </c>
      <c r="AA47" s="280" t="str">
        <f t="shared" ca="1" si="18"/>
        <v/>
      </c>
      <c r="AB47" s="280" t="str">
        <f t="shared" ca="1" si="18"/>
        <v/>
      </c>
      <c r="AC47" s="280" t="str">
        <f t="shared" ca="1" si="18"/>
        <v/>
      </c>
      <c r="AD47" s="280" t="str">
        <f t="shared" ref="AD47:AS62" ca="1" si="20">IF(LEN(INDIRECT("SWMETA!"&amp;$B47&amp;AD$14))=0,"",INDIRECT("SWMETA!"&amp;$B47&amp;AD$14))</f>
        <v/>
      </c>
      <c r="AE47" s="280" t="str">
        <f t="shared" ca="1" si="20"/>
        <v/>
      </c>
      <c r="AF47" s="280" t="str">
        <f t="shared" ca="1" si="20"/>
        <v/>
      </c>
      <c r="AG47" s="280" t="str">
        <f t="shared" ca="1" si="20"/>
        <v/>
      </c>
      <c r="AH47" s="280" t="str">
        <f t="shared" ca="1" si="20"/>
        <v/>
      </c>
      <c r="AI47" s="280" t="str">
        <f t="shared" ca="1" si="20"/>
        <v/>
      </c>
      <c r="AJ47" s="280" t="str">
        <f t="shared" ca="1" si="20"/>
        <v/>
      </c>
      <c r="AK47" s="280" t="str">
        <f t="shared" ca="1" si="20"/>
        <v/>
      </c>
      <c r="AL47" s="280" t="str">
        <f t="shared" ca="1" si="20"/>
        <v/>
      </c>
      <c r="AM47" s="280" t="str">
        <f t="shared" ca="1" si="20"/>
        <v/>
      </c>
      <c r="AN47" s="280" t="str">
        <f t="shared" ca="1" si="20"/>
        <v/>
      </c>
      <c r="AO47" s="280" t="str">
        <f t="shared" ca="1" si="20"/>
        <v/>
      </c>
      <c r="AP47" s="280" t="str">
        <f t="shared" ca="1" si="20"/>
        <v/>
      </c>
      <c r="AQ47" s="280" t="str">
        <f t="shared" ca="1" si="20"/>
        <v/>
      </c>
      <c r="AR47" s="280" t="str">
        <f t="shared" ca="1" si="20"/>
        <v/>
      </c>
      <c r="AS47" s="280" t="str">
        <f t="shared" ca="1" si="20"/>
        <v/>
      </c>
      <c r="AT47" s="280" t="str">
        <f t="shared" ca="1" si="19"/>
        <v/>
      </c>
      <c r="AU47" s="280" t="str">
        <f t="shared" ca="1" si="19"/>
        <v/>
      </c>
      <c r="AV47" s="280" t="str">
        <f t="shared" ca="1" si="19"/>
        <v/>
      </c>
      <c r="AW47" s="280" t="str">
        <f t="shared" ca="1" si="19"/>
        <v/>
      </c>
      <c r="AX47" s="280" t="str">
        <f t="shared" ca="1" si="19"/>
        <v/>
      </c>
      <c r="AY47" s="280" t="str">
        <f t="shared" ca="1" si="19"/>
        <v/>
      </c>
      <c r="AZ47" s="280" t="str">
        <f t="shared" ca="1" si="19"/>
        <v/>
      </c>
      <c r="BA47" s="280" t="str">
        <f t="shared" ca="1" si="19"/>
        <v/>
      </c>
      <c r="BB47" s="280" t="str">
        <f t="shared" ca="1" si="19"/>
        <v/>
      </c>
      <c r="BC47" s="280" t="str">
        <f t="shared" ca="1" si="19"/>
        <v/>
      </c>
      <c r="BD47" s="280" t="str">
        <f t="shared" ca="1" si="19"/>
        <v/>
      </c>
      <c r="BE47" s="280" t="str">
        <f t="shared" ca="1" si="19"/>
        <v/>
      </c>
      <c r="BF47" s="280" t="str">
        <f t="shared" ca="1" si="19"/>
        <v/>
      </c>
      <c r="BG47" s="280" t="str">
        <f t="shared" ca="1" si="19"/>
        <v/>
      </c>
      <c r="BH47" s="280" t="str">
        <f t="shared" ca="1" si="19"/>
        <v/>
      </c>
      <c r="BI47" s="280" t="str">
        <f t="shared" ca="1" si="19"/>
        <v/>
      </c>
      <c r="BJ47" s="280" t="str">
        <f t="shared" ca="1" si="19"/>
        <v/>
      </c>
      <c r="BK47" s="280" t="str">
        <f t="shared" ca="1" si="19"/>
        <v/>
      </c>
      <c r="BL47" s="110"/>
      <c r="BM47" s="110"/>
      <c r="BN47" s="110"/>
      <c r="BO47" s="110"/>
      <c r="BP47" s="110"/>
      <c r="BQ47" s="110"/>
      <c r="BR47" s="110"/>
      <c r="BS47" s="110"/>
      <c r="BT47" s="110"/>
      <c r="BU47" s="110"/>
      <c r="BV47" s="110"/>
    </row>
    <row r="48" spans="1:74" customFormat="1" ht="13.5" customHeight="1" x14ac:dyDescent="0.2">
      <c r="A48" s="113"/>
      <c r="B48" s="113" t="str">
        <f t="shared" si="2"/>
        <v>AK</v>
      </c>
      <c r="C48" s="126"/>
      <c r="D48" s="126"/>
      <c r="E48" s="126"/>
      <c r="F48" s="272" t="str">
        <f t="shared" ca="1" si="3"/>
        <v>Port_Factor</v>
      </c>
      <c r="G48" s="288"/>
      <c r="H48" s="274" t="s">
        <v>530</v>
      </c>
      <c r="I48" s="135" t="s">
        <v>559</v>
      </c>
      <c r="J48" s="135" t="s">
        <v>147</v>
      </c>
      <c r="K48" s="135" t="s">
        <v>147</v>
      </c>
      <c r="L48" s="276" t="s">
        <v>499</v>
      </c>
      <c r="M48" s="134" t="s">
        <v>221</v>
      </c>
      <c r="N48" s="280" t="str">
        <f t="shared" ca="1" si="18"/>
        <v/>
      </c>
      <c r="O48" s="280" t="str">
        <f t="shared" ca="1" si="18"/>
        <v/>
      </c>
      <c r="P48" s="280" t="str">
        <f t="shared" ca="1" si="18"/>
        <v/>
      </c>
      <c r="Q48" s="280" t="str">
        <f t="shared" ca="1" si="18"/>
        <v/>
      </c>
      <c r="R48" s="280" t="str">
        <f t="shared" ca="1" si="18"/>
        <v/>
      </c>
      <c r="S48" s="280" t="str">
        <f t="shared" ca="1" si="18"/>
        <v/>
      </c>
      <c r="T48" s="280" t="str">
        <f t="shared" ca="1" si="18"/>
        <v/>
      </c>
      <c r="U48" s="280" t="str">
        <f t="shared" ca="1" si="18"/>
        <v/>
      </c>
      <c r="V48" s="280" t="str">
        <f t="shared" ca="1" si="18"/>
        <v/>
      </c>
      <c r="W48" s="280" t="str">
        <f t="shared" ca="1" si="18"/>
        <v/>
      </c>
      <c r="X48" s="280" t="str">
        <f t="shared" ca="1" si="18"/>
        <v/>
      </c>
      <c r="Y48" s="280" t="str">
        <f t="shared" ca="1" si="18"/>
        <v/>
      </c>
      <c r="Z48" s="280" t="str">
        <f t="shared" ca="1" si="18"/>
        <v/>
      </c>
      <c r="AA48" s="280" t="str">
        <f t="shared" ca="1" si="18"/>
        <v/>
      </c>
      <c r="AB48" s="280" t="str">
        <f t="shared" ca="1" si="18"/>
        <v/>
      </c>
      <c r="AC48" s="280" t="str">
        <f t="shared" ref="AC48:AC63" ca="1" si="21">IF(LEN(INDIRECT("SWMETA!"&amp;$B48&amp;AC$14))=0,"",INDIRECT("SWMETA!"&amp;$B48&amp;AC$14))</f>
        <v/>
      </c>
      <c r="AD48" s="280" t="str">
        <f t="shared" ca="1" si="20"/>
        <v/>
      </c>
      <c r="AE48" s="280" t="str">
        <f t="shared" ca="1" si="20"/>
        <v/>
      </c>
      <c r="AF48" s="280" t="str">
        <f t="shared" ca="1" si="20"/>
        <v/>
      </c>
      <c r="AG48" s="280" t="str">
        <f t="shared" ca="1" si="20"/>
        <v/>
      </c>
      <c r="AH48" s="280" t="str">
        <f t="shared" ca="1" si="20"/>
        <v/>
      </c>
      <c r="AI48" s="280" t="str">
        <f t="shared" ca="1" si="20"/>
        <v/>
      </c>
      <c r="AJ48" s="280" t="str">
        <f t="shared" ca="1" si="20"/>
        <v/>
      </c>
      <c r="AK48" s="280" t="str">
        <f t="shared" ca="1" si="20"/>
        <v/>
      </c>
      <c r="AL48" s="280" t="str">
        <f t="shared" ca="1" si="20"/>
        <v/>
      </c>
      <c r="AM48" s="280" t="str">
        <f t="shared" ca="1" si="20"/>
        <v/>
      </c>
      <c r="AN48" s="280" t="str">
        <f t="shared" ca="1" si="20"/>
        <v/>
      </c>
      <c r="AO48" s="280" t="str">
        <f t="shared" ca="1" si="20"/>
        <v/>
      </c>
      <c r="AP48" s="280" t="str">
        <f t="shared" ca="1" si="20"/>
        <v/>
      </c>
      <c r="AQ48" s="280" t="str">
        <f t="shared" ca="1" si="20"/>
        <v/>
      </c>
      <c r="AR48" s="280" t="str">
        <f t="shared" ca="1" si="19"/>
        <v/>
      </c>
      <c r="AS48" s="280" t="str">
        <f t="shared" ca="1" si="19"/>
        <v/>
      </c>
      <c r="AT48" s="280" t="str">
        <f t="shared" ca="1" si="19"/>
        <v/>
      </c>
      <c r="AU48" s="280" t="str">
        <f t="shared" ca="1" si="19"/>
        <v/>
      </c>
      <c r="AV48" s="280" t="str">
        <f t="shared" ca="1" si="19"/>
        <v/>
      </c>
      <c r="AW48" s="280" t="str">
        <f t="shared" ca="1" si="19"/>
        <v/>
      </c>
      <c r="AX48" s="280" t="str">
        <f t="shared" ca="1" si="19"/>
        <v/>
      </c>
      <c r="AY48" s="280" t="str">
        <f t="shared" ca="1" si="19"/>
        <v/>
      </c>
      <c r="AZ48" s="280" t="str">
        <f t="shared" ca="1" si="19"/>
        <v/>
      </c>
      <c r="BA48" s="280" t="str">
        <f t="shared" ca="1" si="19"/>
        <v/>
      </c>
      <c r="BB48" s="280" t="str">
        <f t="shared" ca="1" si="19"/>
        <v/>
      </c>
      <c r="BC48" s="280" t="str">
        <f t="shared" ca="1" si="19"/>
        <v/>
      </c>
      <c r="BD48" s="280" t="str">
        <f t="shared" ca="1" si="19"/>
        <v/>
      </c>
      <c r="BE48" s="280" t="str">
        <f t="shared" ca="1" si="19"/>
        <v/>
      </c>
      <c r="BF48" s="280" t="str">
        <f t="shared" ca="1" si="19"/>
        <v/>
      </c>
      <c r="BG48" s="280" t="str">
        <f t="shared" ca="1" si="19"/>
        <v/>
      </c>
      <c r="BH48" s="280" t="str">
        <f t="shared" ca="1" si="19"/>
        <v/>
      </c>
      <c r="BI48" s="280" t="str">
        <f t="shared" ca="1" si="19"/>
        <v/>
      </c>
      <c r="BJ48" s="280" t="str">
        <f t="shared" ca="1" si="19"/>
        <v/>
      </c>
      <c r="BK48" s="280" t="str">
        <f t="shared" ca="1" si="19"/>
        <v/>
      </c>
      <c r="BL48" s="110"/>
      <c r="BM48" s="110"/>
      <c r="BN48" s="110"/>
      <c r="BO48" s="110"/>
      <c r="BP48" s="110"/>
      <c r="BQ48" s="110"/>
      <c r="BR48" s="110"/>
      <c r="BS48" s="110"/>
      <c r="BT48" s="110"/>
      <c r="BU48" s="110"/>
      <c r="BV48" s="110"/>
    </row>
    <row r="49" spans="1:74" customFormat="1" ht="13.5" customHeight="1" x14ac:dyDescent="0.2">
      <c r="A49" s="113"/>
      <c r="B49" s="113" t="str">
        <f t="shared" si="2"/>
        <v>AL</v>
      </c>
      <c r="C49" s="110"/>
      <c r="D49" s="110"/>
      <c r="E49" s="110"/>
      <c r="F49" s="272" t="str">
        <f t="shared" ca="1" si="3"/>
        <v>Planning_Status</v>
      </c>
      <c r="G49" s="288"/>
      <c r="H49" s="274" t="s">
        <v>531</v>
      </c>
      <c r="I49" s="135" t="s">
        <v>559</v>
      </c>
      <c r="J49" s="135" t="s">
        <v>147</v>
      </c>
      <c r="K49" s="135" t="s">
        <v>147</v>
      </c>
      <c r="L49" s="276" t="s">
        <v>499</v>
      </c>
      <c r="M49" s="134" t="s">
        <v>221</v>
      </c>
      <c r="N49" s="280" t="str">
        <f t="shared" ref="N49:AC64" ca="1" si="22">IF(LEN(INDIRECT("SWMETA!"&amp;$B49&amp;N$14))=0,"",INDIRECT("SWMETA!"&amp;$B49&amp;N$14))</f>
        <v/>
      </c>
      <c r="O49" s="280" t="str">
        <f t="shared" ca="1" si="22"/>
        <v/>
      </c>
      <c r="P49" s="280" t="str">
        <f t="shared" ca="1" si="22"/>
        <v/>
      </c>
      <c r="Q49" s="280" t="str">
        <f t="shared" ca="1" si="22"/>
        <v/>
      </c>
      <c r="R49" s="280" t="str">
        <f t="shared" ca="1" si="22"/>
        <v/>
      </c>
      <c r="S49" s="280" t="str">
        <f t="shared" ca="1" si="22"/>
        <v/>
      </c>
      <c r="T49" s="280" t="str">
        <f t="shared" ca="1" si="22"/>
        <v/>
      </c>
      <c r="U49" s="280" t="str">
        <f t="shared" ca="1" si="22"/>
        <v/>
      </c>
      <c r="V49" s="280" t="str">
        <f t="shared" ca="1" si="22"/>
        <v/>
      </c>
      <c r="W49" s="280" t="str">
        <f t="shared" ca="1" si="22"/>
        <v/>
      </c>
      <c r="X49" s="280" t="str">
        <f t="shared" ca="1" si="22"/>
        <v/>
      </c>
      <c r="Y49" s="280" t="str">
        <f t="shared" ca="1" si="22"/>
        <v/>
      </c>
      <c r="Z49" s="280" t="str">
        <f t="shared" ca="1" si="22"/>
        <v/>
      </c>
      <c r="AA49" s="280" t="str">
        <f t="shared" ca="1" si="22"/>
        <v/>
      </c>
      <c r="AB49" s="280" t="str">
        <f t="shared" ca="1" si="22"/>
        <v/>
      </c>
      <c r="AC49" s="280" t="str">
        <f t="shared" ca="1" si="21"/>
        <v/>
      </c>
      <c r="AD49" s="280" t="str">
        <f t="shared" ca="1" si="20"/>
        <v/>
      </c>
      <c r="AE49" s="280" t="str">
        <f t="shared" ca="1" si="20"/>
        <v/>
      </c>
      <c r="AF49" s="280" t="str">
        <f t="shared" ca="1" si="20"/>
        <v/>
      </c>
      <c r="AG49" s="280" t="str">
        <f t="shared" ca="1" si="20"/>
        <v/>
      </c>
      <c r="AH49" s="280" t="str">
        <f t="shared" ca="1" si="20"/>
        <v/>
      </c>
      <c r="AI49" s="280" t="str">
        <f t="shared" ca="1" si="20"/>
        <v/>
      </c>
      <c r="AJ49" s="280" t="str">
        <f t="shared" ca="1" si="20"/>
        <v/>
      </c>
      <c r="AK49" s="280" t="str">
        <f t="shared" ca="1" si="20"/>
        <v/>
      </c>
      <c r="AL49" s="280" t="str">
        <f t="shared" ca="1" si="20"/>
        <v/>
      </c>
      <c r="AM49" s="280" t="str">
        <f t="shared" ca="1" si="20"/>
        <v/>
      </c>
      <c r="AN49" s="280" t="str">
        <f t="shared" ca="1" si="20"/>
        <v/>
      </c>
      <c r="AO49" s="280" t="str">
        <f t="shared" ca="1" si="20"/>
        <v/>
      </c>
      <c r="AP49" s="280" t="str">
        <f t="shared" ca="1" si="20"/>
        <v/>
      </c>
      <c r="AQ49" s="280" t="str">
        <f t="shared" ca="1" si="20"/>
        <v/>
      </c>
      <c r="AR49" s="280" t="str">
        <f t="shared" ca="1" si="19"/>
        <v/>
      </c>
      <c r="AS49" s="280" t="str">
        <f t="shared" ca="1" si="19"/>
        <v/>
      </c>
      <c r="AT49" s="280" t="str">
        <f t="shared" ca="1" si="19"/>
        <v/>
      </c>
      <c r="AU49" s="280" t="str">
        <f t="shared" ca="1" si="19"/>
        <v/>
      </c>
      <c r="AV49" s="280" t="str">
        <f t="shared" ca="1" si="19"/>
        <v/>
      </c>
      <c r="AW49" s="280" t="str">
        <f t="shared" ca="1" si="19"/>
        <v/>
      </c>
      <c r="AX49" s="280" t="str">
        <f t="shared" ca="1" si="19"/>
        <v/>
      </c>
      <c r="AY49" s="280" t="str">
        <f t="shared" ca="1" si="19"/>
        <v/>
      </c>
      <c r="AZ49" s="280" t="str">
        <f t="shared" ca="1" si="19"/>
        <v/>
      </c>
      <c r="BA49" s="280" t="str">
        <f t="shared" ca="1" si="19"/>
        <v/>
      </c>
      <c r="BB49" s="280" t="str">
        <f t="shared" ca="1" si="19"/>
        <v/>
      </c>
      <c r="BC49" s="280" t="str">
        <f t="shared" ca="1" si="19"/>
        <v/>
      </c>
      <c r="BD49" s="280" t="str">
        <f t="shared" ca="1" si="19"/>
        <v/>
      </c>
      <c r="BE49" s="280" t="str">
        <f t="shared" ca="1" si="19"/>
        <v/>
      </c>
      <c r="BF49" s="280" t="str">
        <f t="shared" ca="1" si="19"/>
        <v/>
      </c>
      <c r="BG49" s="280" t="str">
        <f t="shared" ca="1" si="19"/>
        <v/>
      </c>
      <c r="BH49" s="280" t="str">
        <f t="shared" ca="1" si="19"/>
        <v/>
      </c>
      <c r="BI49" s="280" t="str">
        <f t="shared" ca="1" si="19"/>
        <v/>
      </c>
      <c r="BJ49" s="280" t="str">
        <f t="shared" ca="1" si="19"/>
        <v/>
      </c>
      <c r="BK49" s="280" t="str">
        <f t="shared" ca="1" si="19"/>
        <v/>
      </c>
      <c r="BL49" s="110"/>
      <c r="BM49" s="110"/>
      <c r="BN49" s="110"/>
      <c r="BO49" s="110"/>
      <c r="BP49" s="110"/>
      <c r="BQ49" s="110"/>
      <c r="BR49" s="110"/>
      <c r="BS49" s="110"/>
      <c r="BT49" s="110"/>
      <c r="BU49" s="110"/>
      <c r="BV49" s="110"/>
    </row>
    <row r="50" spans="1:74" customFormat="1" ht="13.5" customHeight="1" x14ac:dyDescent="0.2">
      <c r="A50" s="113"/>
      <c r="B50" s="113" t="str">
        <f t="shared" si="2"/>
        <v>AM</v>
      </c>
      <c r="C50" s="110"/>
      <c r="D50" s="110"/>
      <c r="E50" s="110"/>
      <c r="F50" s="272" t="str">
        <f t="shared" ca="1" si="3"/>
        <v>Planning_Type</v>
      </c>
      <c r="G50" s="288"/>
      <c r="H50" s="274" t="s">
        <v>532</v>
      </c>
      <c r="I50" s="135" t="s">
        <v>559</v>
      </c>
      <c r="J50" s="135" t="s">
        <v>147</v>
      </c>
      <c r="K50" s="135" t="s">
        <v>147</v>
      </c>
      <c r="L50" s="276" t="s">
        <v>499</v>
      </c>
      <c r="M50" s="134" t="s">
        <v>221</v>
      </c>
      <c r="N50" s="280" t="str">
        <f t="shared" ca="1" si="22"/>
        <v/>
      </c>
      <c r="O50" s="280" t="str">
        <f t="shared" ca="1" si="22"/>
        <v/>
      </c>
      <c r="P50" s="280" t="str">
        <f t="shared" ca="1" si="22"/>
        <v/>
      </c>
      <c r="Q50" s="280" t="str">
        <f t="shared" ca="1" si="22"/>
        <v/>
      </c>
      <c r="R50" s="280" t="str">
        <f t="shared" ca="1" si="22"/>
        <v/>
      </c>
      <c r="S50" s="280" t="str">
        <f t="shared" ca="1" si="22"/>
        <v/>
      </c>
      <c r="T50" s="280" t="str">
        <f t="shared" ca="1" si="22"/>
        <v/>
      </c>
      <c r="U50" s="280" t="str">
        <f t="shared" ca="1" si="22"/>
        <v/>
      </c>
      <c r="V50" s="280" t="str">
        <f t="shared" ca="1" si="22"/>
        <v/>
      </c>
      <c r="W50" s="280" t="str">
        <f t="shared" ca="1" si="22"/>
        <v/>
      </c>
      <c r="X50" s="280" t="str">
        <f t="shared" ca="1" si="22"/>
        <v/>
      </c>
      <c r="Y50" s="280" t="str">
        <f t="shared" ca="1" si="22"/>
        <v/>
      </c>
      <c r="Z50" s="280" t="str">
        <f t="shared" ca="1" si="22"/>
        <v/>
      </c>
      <c r="AA50" s="280" t="str">
        <f t="shared" ca="1" si="22"/>
        <v/>
      </c>
      <c r="AB50" s="280" t="str">
        <f t="shared" ca="1" si="22"/>
        <v/>
      </c>
      <c r="AC50" s="280" t="str">
        <f t="shared" ca="1" si="21"/>
        <v/>
      </c>
      <c r="AD50" s="280" t="str">
        <f t="shared" ca="1" si="20"/>
        <v/>
      </c>
      <c r="AE50" s="280" t="str">
        <f t="shared" ca="1" si="20"/>
        <v/>
      </c>
      <c r="AF50" s="280" t="str">
        <f t="shared" ca="1" si="20"/>
        <v/>
      </c>
      <c r="AG50" s="280" t="str">
        <f t="shared" ca="1" si="20"/>
        <v/>
      </c>
      <c r="AH50" s="280" t="str">
        <f t="shared" ca="1" si="20"/>
        <v/>
      </c>
      <c r="AI50" s="280" t="str">
        <f t="shared" ca="1" si="20"/>
        <v/>
      </c>
      <c r="AJ50" s="280" t="str">
        <f t="shared" ca="1" si="20"/>
        <v/>
      </c>
      <c r="AK50" s="280" t="str">
        <f t="shared" ca="1" si="20"/>
        <v/>
      </c>
      <c r="AL50" s="280" t="str">
        <f t="shared" ca="1" si="20"/>
        <v/>
      </c>
      <c r="AM50" s="280" t="str">
        <f t="shared" ca="1" si="20"/>
        <v/>
      </c>
      <c r="AN50" s="280" t="str">
        <f t="shared" ca="1" si="20"/>
        <v/>
      </c>
      <c r="AO50" s="280" t="str">
        <f t="shared" ca="1" si="20"/>
        <v/>
      </c>
      <c r="AP50" s="280" t="str">
        <f t="shared" ca="1" si="20"/>
        <v/>
      </c>
      <c r="AQ50" s="280" t="str">
        <f t="shared" ca="1" si="20"/>
        <v/>
      </c>
      <c r="AR50" s="280" t="str">
        <f t="shared" ca="1" si="19"/>
        <v/>
      </c>
      <c r="AS50" s="280" t="str">
        <f t="shared" ca="1" si="19"/>
        <v/>
      </c>
      <c r="AT50" s="280" t="str">
        <f t="shared" ca="1" si="19"/>
        <v/>
      </c>
      <c r="AU50" s="280" t="str">
        <f t="shared" ca="1" si="19"/>
        <v/>
      </c>
      <c r="AV50" s="280" t="str">
        <f t="shared" ca="1" si="19"/>
        <v/>
      </c>
      <c r="AW50" s="280" t="str">
        <f t="shared" ca="1" si="19"/>
        <v/>
      </c>
      <c r="AX50" s="280" t="str">
        <f t="shared" ca="1" si="19"/>
        <v/>
      </c>
      <c r="AY50" s="280" t="str">
        <f t="shared" ca="1" si="19"/>
        <v/>
      </c>
      <c r="AZ50" s="280" t="str">
        <f t="shared" ca="1" si="19"/>
        <v/>
      </c>
      <c r="BA50" s="280" t="str">
        <f t="shared" ca="1" si="19"/>
        <v/>
      </c>
      <c r="BB50" s="280" t="str">
        <f t="shared" ca="1" si="19"/>
        <v/>
      </c>
      <c r="BC50" s="280" t="str">
        <f t="shared" ca="1" si="19"/>
        <v/>
      </c>
      <c r="BD50" s="280" t="str">
        <f t="shared" ca="1" si="19"/>
        <v/>
      </c>
      <c r="BE50" s="280" t="str">
        <f t="shared" ca="1" si="19"/>
        <v/>
      </c>
      <c r="BF50" s="280" t="str">
        <f t="shared" ca="1" si="19"/>
        <v/>
      </c>
      <c r="BG50" s="280" t="str">
        <f t="shared" ca="1" si="19"/>
        <v/>
      </c>
      <c r="BH50" s="280" t="str">
        <f t="shared" ca="1" si="19"/>
        <v/>
      </c>
      <c r="BI50" s="280" t="str">
        <f t="shared" ca="1" si="19"/>
        <v/>
      </c>
      <c r="BJ50" s="280" t="str">
        <f t="shared" ca="1" si="19"/>
        <v/>
      </c>
      <c r="BK50" s="280" t="str">
        <f t="shared" ca="1" si="19"/>
        <v/>
      </c>
      <c r="BL50" s="110"/>
      <c r="BM50" s="110"/>
      <c r="BN50" s="110"/>
      <c r="BO50" s="110"/>
      <c r="BP50" s="110"/>
      <c r="BQ50" s="110"/>
      <c r="BR50" s="110"/>
      <c r="BS50" s="110"/>
      <c r="BT50" s="110"/>
      <c r="BU50" s="110"/>
      <c r="BV50" s="110"/>
    </row>
    <row r="51" spans="1:74" customFormat="1" ht="13.5" customHeight="1" x14ac:dyDescent="0.2">
      <c r="A51" s="113"/>
      <c r="B51" s="113" t="str">
        <f t="shared" si="2"/>
        <v>AN</v>
      </c>
      <c r="C51" s="110"/>
      <c r="D51" s="110"/>
      <c r="E51" s="110"/>
      <c r="F51" s="272" t="str">
        <f t="shared" ca="1" si="3"/>
        <v>Product_Category</v>
      </c>
      <c r="G51" s="288"/>
      <c r="H51" s="274" t="s">
        <v>533</v>
      </c>
      <c r="I51" s="135" t="s">
        <v>559</v>
      </c>
      <c r="J51" s="135" t="s">
        <v>147</v>
      </c>
      <c r="K51" s="135" t="s">
        <v>147</v>
      </c>
      <c r="L51" s="276" t="s">
        <v>499</v>
      </c>
      <c r="M51" s="134" t="s">
        <v>221</v>
      </c>
      <c r="N51" s="280" t="str">
        <f t="shared" ca="1" si="22"/>
        <v/>
      </c>
      <c r="O51" s="280" t="str">
        <f t="shared" ca="1" si="22"/>
        <v/>
      </c>
      <c r="P51" s="280" t="str">
        <f t="shared" ca="1" si="22"/>
        <v/>
      </c>
      <c r="Q51" s="280" t="str">
        <f t="shared" ca="1" si="22"/>
        <v/>
      </c>
      <c r="R51" s="280" t="str">
        <f t="shared" ca="1" si="22"/>
        <v/>
      </c>
      <c r="S51" s="280" t="str">
        <f t="shared" ca="1" si="22"/>
        <v/>
      </c>
      <c r="T51" s="280" t="str">
        <f t="shared" ca="1" si="22"/>
        <v/>
      </c>
      <c r="U51" s="280" t="str">
        <f t="shared" ca="1" si="22"/>
        <v/>
      </c>
      <c r="V51" s="280" t="str">
        <f t="shared" ca="1" si="22"/>
        <v/>
      </c>
      <c r="W51" s="280" t="str">
        <f t="shared" ca="1" si="22"/>
        <v/>
      </c>
      <c r="X51" s="280" t="str">
        <f t="shared" ca="1" si="22"/>
        <v/>
      </c>
      <c r="Y51" s="280" t="str">
        <f t="shared" ca="1" si="22"/>
        <v/>
      </c>
      <c r="Z51" s="280" t="str">
        <f t="shared" ca="1" si="22"/>
        <v/>
      </c>
      <c r="AA51" s="280" t="str">
        <f t="shared" ca="1" si="22"/>
        <v/>
      </c>
      <c r="AB51" s="280" t="str">
        <f t="shared" ca="1" si="22"/>
        <v/>
      </c>
      <c r="AC51" s="280" t="str">
        <f t="shared" ca="1" si="21"/>
        <v/>
      </c>
      <c r="AD51" s="280" t="str">
        <f t="shared" ca="1" si="20"/>
        <v/>
      </c>
      <c r="AE51" s="280" t="str">
        <f t="shared" ca="1" si="20"/>
        <v/>
      </c>
      <c r="AF51" s="280" t="str">
        <f t="shared" ca="1" si="20"/>
        <v/>
      </c>
      <c r="AG51" s="280" t="str">
        <f t="shared" ca="1" si="20"/>
        <v/>
      </c>
      <c r="AH51" s="280" t="str">
        <f t="shared" ca="1" si="20"/>
        <v/>
      </c>
      <c r="AI51" s="280" t="str">
        <f t="shared" ca="1" si="20"/>
        <v/>
      </c>
      <c r="AJ51" s="280" t="str">
        <f t="shared" ca="1" si="20"/>
        <v/>
      </c>
      <c r="AK51" s="280" t="str">
        <f t="shared" ca="1" si="20"/>
        <v/>
      </c>
      <c r="AL51" s="280" t="str">
        <f t="shared" ca="1" si="20"/>
        <v/>
      </c>
      <c r="AM51" s="280" t="str">
        <f t="shared" ca="1" si="20"/>
        <v/>
      </c>
      <c r="AN51" s="280" t="str">
        <f t="shared" ca="1" si="20"/>
        <v/>
      </c>
      <c r="AO51" s="280" t="str">
        <f t="shared" ca="1" si="20"/>
        <v/>
      </c>
      <c r="AP51" s="280" t="str">
        <f t="shared" ca="1" si="20"/>
        <v/>
      </c>
      <c r="AQ51" s="280" t="str">
        <f t="shared" ca="1" si="20"/>
        <v/>
      </c>
      <c r="AR51" s="280" t="str">
        <f t="shared" ca="1" si="19"/>
        <v/>
      </c>
      <c r="AS51" s="280" t="str">
        <f t="shared" ca="1" si="19"/>
        <v/>
      </c>
      <c r="AT51" s="280" t="str">
        <f t="shared" ca="1" si="19"/>
        <v/>
      </c>
      <c r="AU51" s="280" t="str">
        <f t="shared" ca="1" si="19"/>
        <v/>
      </c>
      <c r="AV51" s="280" t="str">
        <f t="shared" ca="1" si="19"/>
        <v/>
      </c>
      <c r="AW51" s="280" t="str">
        <f t="shared" ca="1" si="19"/>
        <v/>
      </c>
      <c r="AX51" s="280" t="str">
        <f t="shared" ca="1" si="19"/>
        <v/>
      </c>
      <c r="AY51" s="280" t="str">
        <f t="shared" ca="1" si="19"/>
        <v/>
      </c>
      <c r="AZ51" s="280" t="str">
        <f t="shared" ca="1" si="19"/>
        <v/>
      </c>
      <c r="BA51" s="280" t="str">
        <f t="shared" ca="1" si="19"/>
        <v/>
      </c>
      <c r="BB51" s="280" t="str">
        <f t="shared" ca="1" si="19"/>
        <v/>
      </c>
      <c r="BC51" s="280" t="str">
        <f t="shared" ca="1" si="19"/>
        <v/>
      </c>
      <c r="BD51" s="280" t="str">
        <f t="shared" ca="1" si="19"/>
        <v/>
      </c>
      <c r="BE51" s="280" t="str">
        <f t="shared" ca="1" si="19"/>
        <v/>
      </c>
      <c r="BF51" s="280" t="str">
        <f t="shared" ca="1" si="19"/>
        <v/>
      </c>
      <c r="BG51" s="280" t="str">
        <f t="shared" ca="1" si="19"/>
        <v/>
      </c>
      <c r="BH51" s="280" t="str">
        <f t="shared" ca="1" si="19"/>
        <v/>
      </c>
      <c r="BI51" s="280" t="str">
        <f t="shared" ca="1" si="19"/>
        <v/>
      </c>
      <c r="BJ51" s="280" t="str">
        <f t="shared" ca="1" si="19"/>
        <v/>
      </c>
      <c r="BK51" s="280" t="str">
        <f t="shared" ca="1" si="19"/>
        <v/>
      </c>
      <c r="BL51" s="110"/>
      <c r="BM51" s="110"/>
      <c r="BN51" s="110"/>
      <c r="BO51" s="110"/>
      <c r="BP51" s="110"/>
      <c r="BQ51" s="110"/>
      <c r="BR51" s="110"/>
      <c r="BS51" s="110"/>
      <c r="BT51" s="110"/>
      <c r="BU51" s="110"/>
      <c r="BV51" s="110"/>
    </row>
    <row r="52" spans="1:74" customFormat="1" ht="13.5" customHeight="1" x14ac:dyDescent="0.2">
      <c r="A52" s="113"/>
      <c r="B52" s="113" t="str">
        <f t="shared" si="2"/>
        <v>AO</v>
      </c>
      <c r="C52" s="110"/>
      <c r="D52" s="110"/>
      <c r="E52" s="110"/>
      <c r="F52" s="272" t="str">
        <f t="shared" ca="1" si="3"/>
        <v>Product_Lifecycle_State</v>
      </c>
      <c r="G52" s="288"/>
      <c r="H52" s="274" t="s">
        <v>534</v>
      </c>
      <c r="I52" s="135" t="s">
        <v>559</v>
      </c>
      <c r="J52" s="135" t="s">
        <v>147</v>
      </c>
      <c r="K52" s="135" t="s">
        <v>147</v>
      </c>
      <c r="L52" s="276" t="s">
        <v>499</v>
      </c>
      <c r="M52" s="134" t="s">
        <v>221</v>
      </c>
      <c r="N52" s="280" t="str">
        <f t="shared" ca="1" si="22"/>
        <v/>
      </c>
      <c r="O52" s="280" t="str">
        <f t="shared" ca="1" si="22"/>
        <v/>
      </c>
      <c r="P52" s="280" t="str">
        <f t="shared" ca="1" si="22"/>
        <v/>
      </c>
      <c r="Q52" s="280" t="str">
        <f t="shared" ca="1" si="22"/>
        <v/>
      </c>
      <c r="R52" s="280" t="str">
        <f t="shared" ca="1" si="22"/>
        <v/>
      </c>
      <c r="S52" s="280" t="str">
        <f t="shared" ca="1" si="22"/>
        <v/>
      </c>
      <c r="T52" s="280" t="str">
        <f t="shared" ca="1" si="22"/>
        <v/>
      </c>
      <c r="U52" s="280" t="str">
        <f t="shared" ca="1" si="22"/>
        <v/>
      </c>
      <c r="V52" s="280" t="str">
        <f t="shared" ca="1" si="22"/>
        <v/>
      </c>
      <c r="W52" s="280" t="str">
        <f t="shared" ca="1" si="22"/>
        <v/>
      </c>
      <c r="X52" s="280" t="str">
        <f t="shared" ca="1" si="22"/>
        <v/>
      </c>
      <c r="Y52" s="280" t="str">
        <f t="shared" ca="1" si="22"/>
        <v/>
      </c>
      <c r="Z52" s="280" t="str">
        <f t="shared" ca="1" si="22"/>
        <v/>
      </c>
      <c r="AA52" s="280" t="str">
        <f t="shared" ca="1" si="22"/>
        <v/>
      </c>
      <c r="AB52" s="280" t="str">
        <f t="shared" ca="1" si="22"/>
        <v/>
      </c>
      <c r="AC52" s="280" t="str">
        <f t="shared" ca="1" si="21"/>
        <v/>
      </c>
      <c r="AD52" s="280" t="str">
        <f t="shared" ca="1" si="20"/>
        <v/>
      </c>
      <c r="AE52" s="280" t="str">
        <f t="shared" ca="1" si="20"/>
        <v/>
      </c>
      <c r="AF52" s="280" t="str">
        <f t="shared" ca="1" si="20"/>
        <v/>
      </c>
      <c r="AG52" s="280" t="str">
        <f t="shared" ca="1" si="20"/>
        <v/>
      </c>
      <c r="AH52" s="280" t="str">
        <f t="shared" ca="1" si="20"/>
        <v/>
      </c>
      <c r="AI52" s="280" t="str">
        <f t="shared" ca="1" si="20"/>
        <v/>
      </c>
      <c r="AJ52" s="280" t="str">
        <f t="shared" ca="1" si="20"/>
        <v/>
      </c>
      <c r="AK52" s="280" t="str">
        <f t="shared" ca="1" si="20"/>
        <v/>
      </c>
      <c r="AL52" s="280" t="str">
        <f t="shared" ca="1" si="20"/>
        <v/>
      </c>
      <c r="AM52" s="280" t="str">
        <f t="shared" ca="1" si="20"/>
        <v/>
      </c>
      <c r="AN52" s="280" t="str">
        <f t="shared" ca="1" si="20"/>
        <v/>
      </c>
      <c r="AO52" s="280" t="str">
        <f t="shared" ca="1" si="20"/>
        <v/>
      </c>
      <c r="AP52" s="280" t="str">
        <f t="shared" ca="1" si="20"/>
        <v/>
      </c>
      <c r="AQ52" s="280" t="str">
        <f t="shared" ca="1" si="20"/>
        <v/>
      </c>
      <c r="AR52" s="280" t="str">
        <f t="shared" ca="1" si="19"/>
        <v/>
      </c>
      <c r="AS52" s="280" t="str">
        <f t="shared" ca="1" si="19"/>
        <v/>
      </c>
      <c r="AT52" s="280" t="str">
        <f t="shared" ca="1" si="19"/>
        <v/>
      </c>
      <c r="AU52" s="280" t="str">
        <f t="shared" ca="1" si="19"/>
        <v/>
      </c>
      <c r="AV52" s="280" t="str">
        <f t="shared" ca="1" si="19"/>
        <v/>
      </c>
      <c r="AW52" s="280" t="str">
        <f t="shared" ca="1" si="19"/>
        <v/>
      </c>
      <c r="AX52" s="280" t="str">
        <f t="shared" ca="1" si="19"/>
        <v/>
      </c>
      <c r="AY52" s="280" t="str">
        <f t="shared" ca="1" si="19"/>
        <v/>
      </c>
      <c r="AZ52" s="280" t="str">
        <f t="shared" ca="1" si="19"/>
        <v/>
      </c>
      <c r="BA52" s="280" t="str">
        <f t="shared" ca="1" si="19"/>
        <v/>
      </c>
      <c r="BB52" s="280" t="str">
        <f t="shared" ca="1" si="19"/>
        <v/>
      </c>
      <c r="BC52" s="280" t="str">
        <f t="shared" ca="1" si="19"/>
        <v/>
      </c>
      <c r="BD52" s="280" t="str">
        <f t="shared" ca="1" si="19"/>
        <v/>
      </c>
      <c r="BE52" s="280" t="str">
        <f t="shared" ca="1" si="19"/>
        <v/>
      </c>
      <c r="BF52" s="280" t="str">
        <f t="shared" ca="1" si="19"/>
        <v/>
      </c>
      <c r="BG52" s="280" t="str">
        <f t="shared" ca="1" si="19"/>
        <v/>
      </c>
      <c r="BH52" s="280" t="str">
        <f t="shared" ca="1" si="19"/>
        <v/>
      </c>
      <c r="BI52" s="280" t="str">
        <f t="shared" ca="1" si="19"/>
        <v/>
      </c>
      <c r="BJ52" s="280" t="str">
        <f t="shared" ca="1" si="19"/>
        <v/>
      </c>
      <c r="BK52" s="280" t="str">
        <f t="shared" ca="1" si="19"/>
        <v/>
      </c>
      <c r="BL52" s="110"/>
      <c r="BM52" s="110"/>
      <c r="BN52" s="110"/>
      <c r="BO52" s="110"/>
      <c r="BP52" s="110"/>
      <c r="BQ52" s="110"/>
      <c r="BR52" s="110"/>
      <c r="BS52" s="110"/>
      <c r="BT52" s="110"/>
      <c r="BU52" s="110"/>
      <c r="BV52" s="110"/>
    </row>
    <row r="53" spans="1:74" customFormat="1" ht="13.5" customHeight="1" x14ac:dyDescent="0.2">
      <c r="A53" s="113"/>
      <c r="B53" s="113" t="str">
        <f t="shared" si="2"/>
        <v>AP</v>
      </c>
      <c r="C53" s="110"/>
      <c r="D53" s="110"/>
      <c r="E53" s="110"/>
      <c r="F53" s="272" t="str">
        <f t="shared" ca="1" si="3"/>
        <v>KSI_CT_CT_Planning_Start_Period</v>
      </c>
      <c r="G53" s="288"/>
      <c r="H53" s="274" t="s">
        <v>535</v>
      </c>
      <c r="I53" s="135" t="s">
        <v>559</v>
      </c>
      <c r="J53" s="135" t="s">
        <v>147</v>
      </c>
      <c r="K53" s="135" t="s">
        <v>147</v>
      </c>
      <c r="L53" s="276" t="s">
        <v>499</v>
      </c>
      <c r="M53" s="134" t="s">
        <v>221</v>
      </c>
      <c r="N53" s="280" t="str">
        <f t="shared" ca="1" si="22"/>
        <v/>
      </c>
      <c r="O53" s="280" t="str">
        <f t="shared" ca="1" si="22"/>
        <v/>
      </c>
      <c r="P53" s="280" t="str">
        <f t="shared" ca="1" si="22"/>
        <v/>
      </c>
      <c r="Q53" s="280" t="str">
        <f t="shared" ca="1" si="22"/>
        <v/>
      </c>
      <c r="R53" s="280" t="str">
        <f t="shared" ca="1" si="22"/>
        <v/>
      </c>
      <c r="S53" s="280" t="str">
        <f t="shared" ca="1" si="22"/>
        <v/>
      </c>
      <c r="T53" s="280" t="str">
        <f t="shared" ca="1" si="22"/>
        <v/>
      </c>
      <c r="U53" s="280" t="str">
        <f t="shared" ca="1" si="22"/>
        <v/>
      </c>
      <c r="V53" s="280" t="str">
        <f t="shared" ca="1" si="22"/>
        <v/>
      </c>
      <c r="W53" s="280" t="str">
        <f t="shared" ca="1" si="22"/>
        <v/>
      </c>
      <c r="X53" s="280" t="str">
        <f t="shared" ca="1" si="22"/>
        <v/>
      </c>
      <c r="Y53" s="280" t="str">
        <f t="shared" ca="1" si="22"/>
        <v/>
      </c>
      <c r="Z53" s="280" t="str">
        <f t="shared" ca="1" si="22"/>
        <v/>
      </c>
      <c r="AA53" s="280" t="str">
        <f t="shared" ca="1" si="22"/>
        <v/>
      </c>
      <c r="AB53" s="280" t="str">
        <f t="shared" ca="1" si="22"/>
        <v/>
      </c>
      <c r="AC53" s="280" t="str">
        <f t="shared" ca="1" si="21"/>
        <v/>
      </c>
      <c r="AD53" s="280" t="str">
        <f t="shared" ca="1" si="20"/>
        <v/>
      </c>
      <c r="AE53" s="280" t="str">
        <f t="shared" ca="1" si="20"/>
        <v/>
      </c>
      <c r="AF53" s="280" t="str">
        <f t="shared" ca="1" si="20"/>
        <v/>
      </c>
      <c r="AG53" s="280" t="str">
        <f t="shared" ca="1" si="20"/>
        <v/>
      </c>
      <c r="AH53" s="280" t="str">
        <f t="shared" ca="1" si="20"/>
        <v/>
      </c>
      <c r="AI53" s="280" t="str">
        <f t="shared" ca="1" si="20"/>
        <v/>
      </c>
      <c r="AJ53" s="280" t="str">
        <f t="shared" ca="1" si="20"/>
        <v/>
      </c>
      <c r="AK53" s="280" t="str">
        <f t="shared" ca="1" si="20"/>
        <v/>
      </c>
      <c r="AL53" s="280" t="str">
        <f t="shared" ca="1" si="20"/>
        <v/>
      </c>
      <c r="AM53" s="280" t="str">
        <f t="shared" ca="1" si="20"/>
        <v/>
      </c>
      <c r="AN53" s="280" t="str">
        <f t="shared" ca="1" si="20"/>
        <v/>
      </c>
      <c r="AO53" s="280" t="str">
        <f t="shared" ca="1" si="20"/>
        <v/>
      </c>
      <c r="AP53" s="280" t="str">
        <f t="shared" ca="1" si="20"/>
        <v/>
      </c>
      <c r="AQ53" s="280" t="str">
        <f t="shared" ca="1" si="20"/>
        <v/>
      </c>
      <c r="AR53" s="280" t="str">
        <f t="shared" ca="1" si="19"/>
        <v/>
      </c>
      <c r="AS53" s="280" t="str">
        <f t="shared" ca="1" si="19"/>
        <v/>
      </c>
      <c r="AT53" s="280" t="str">
        <f t="shared" ca="1" si="19"/>
        <v/>
      </c>
      <c r="AU53" s="280" t="str">
        <f t="shared" ca="1" si="19"/>
        <v/>
      </c>
      <c r="AV53" s="280" t="str">
        <f t="shared" ca="1" si="19"/>
        <v/>
      </c>
      <c r="AW53" s="280" t="str">
        <f t="shared" ca="1" si="19"/>
        <v/>
      </c>
      <c r="AX53" s="280" t="str">
        <f t="shared" ca="1" si="19"/>
        <v/>
      </c>
      <c r="AY53" s="280" t="str">
        <f t="shared" ca="1" si="19"/>
        <v/>
      </c>
      <c r="AZ53" s="280" t="str">
        <f t="shared" ca="1" si="19"/>
        <v/>
      </c>
      <c r="BA53" s="280" t="str">
        <f t="shared" ca="1" si="19"/>
        <v/>
      </c>
      <c r="BB53" s="280" t="str">
        <f t="shared" ca="1" si="19"/>
        <v/>
      </c>
      <c r="BC53" s="280" t="str">
        <f t="shared" ca="1" si="19"/>
        <v/>
      </c>
      <c r="BD53" s="280" t="str">
        <f t="shared" ca="1" si="19"/>
        <v/>
      </c>
      <c r="BE53" s="280" t="str">
        <f t="shared" ca="1" si="19"/>
        <v/>
      </c>
      <c r="BF53" s="280" t="str">
        <f t="shared" ca="1" si="19"/>
        <v/>
      </c>
      <c r="BG53" s="280" t="str">
        <f t="shared" ca="1" si="19"/>
        <v/>
      </c>
      <c r="BH53" s="280" t="str">
        <f t="shared" ca="1" si="19"/>
        <v/>
      </c>
      <c r="BI53" s="280" t="str">
        <f t="shared" ca="1" si="19"/>
        <v/>
      </c>
      <c r="BJ53" s="280" t="str">
        <f t="shared" ca="1" si="19"/>
        <v/>
      </c>
      <c r="BK53" s="280" t="str">
        <f t="shared" ca="1" si="19"/>
        <v/>
      </c>
      <c r="BL53" s="110"/>
      <c r="BM53" s="110"/>
      <c r="BN53" s="110"/>
      <c r="BO53" s="110"/>
      <c r="BP53" s="110"/>
      <c r="BQ53" s="110"/>
      <c r="BR53" s="110"/>
      <c r="BS53" s="110"/>
      <c r="BT53" s="110"/>
      <c r="BU53" s="110"/>
      <c r="BV53" s="110"/>
    </row>
    <row r="54" spans="1:74" customFormat="1" x14ac:dyDescent="0.2">
      <c r="A54" s="113"/>
      <c r="B54" s="113" t="str">
        <f t="shared" si="2"/>
        <v>AQ</v>
      </c>
      <c r="C54" s="110"/>
      <c r="D54" s="110"/>
      <c r="E54" s="110"/>
      <c r="F54" s="272" t="str">
        <f t="shared" ca="1" si="3"/>
        <v>Is_Active</v>
      </c>
      <c r="G54" s="288"/>
      <c r="H54" s="274" t="s">
        <v>536</v>
      </c>
      <c r="I54" s="135" t="s">
        <v>559</v>
      </c>
      <c r="J54" s="135" t="s">
        <v>147</v>
      </c>
      <c r="K54" s="135" t="s">
        <v>147</v>
      </c>
      <c r="L54" s="276" t="s">
        <v>499</v>
      </c>
      <c r="M54" s="134" t="s">
        <v>221</v>
      </c>
      <c r="N54" s="280" t="str">
        <f t="shared" ca="1" si="22"/>
        <v/>
      </c>
      <c r="O54" s="280" t="str">
        <f t="shared" ca="1" si="22"/>
        <v/>
      </c>
      <c r="P54" s="280" t="str">
        <f t="shared" ca="1" si="22"/>
        <v/>
      </c>
      <c r="Q54" s="280" t="str">
        <f t="shared" ca="1" si="22"/>
        <v/>
      </c>
      <c r="R54" s="280" t="str">
        <f t="shared" ca="1" si="22"/>
        <v/>
      </c>
      <c r="S54" s="280" t="str">
        <f t="shared" ca="1" si="22"/>
        <v/>
      </c>
      <c r="T54" s="280" t="str">
        <f t="shared" ca="1" si="22"/>
        <v/>
      </c>
      <c r="U54" s="280" t="str">
        <f t="shared" ca="1" si="22"/>
        <v/>
      </c>
      <c r="V54" s="280" t="str">
        <f t="shared" ca="1" si="22"/>
        <v/>
      </c>
      <c r="W54" s="280" t="str">
        <f t="shared" ca="1" si="22"/>
        <v/>
      </c>
      <c r="X54" s="280" t="str">
        <f t="shared" ca="1" si="22"/>
        <v/>
      </c>
      <c r="Y54" s="280" t="str">
        <f t="shared" ca="1" si="22"/>
        <v/>
      </c>
      <c r="Z54" s="280" t="str">
        <f t="shared" ca="1" si="22"/>
        <v/>
      </c>
      <c r="AA54" s="280" t="str">
        <f t="shared" ca="1" si="22"/>
        <v/>
      </c>
      <c r="AB54" s="280" t="str">
        <f t="shared" ca="1" si="22"/>
        <v/>
      </c>
      <c r="AC54" s="280" t="str">
        <f t="shared" ca="1" si="21"/>
        <v/>
      </c>
      <c r="AD54" s="280" t="str">
        <f t="shared" ca="1" si="20"/>
        <v/>
      </c>
      <c r="AE54" s="280" t="str">
        <f t="shared" ca="1" si="20"/>
        <v/>
      </c>
      <c r="AF54" s="280" t="str">
        <f t="shared" ca="1" si="20"/>
        <v/>
      </c>
      <c r="AG54" s="280" t="str">
        <f t="shared" ca="1" si="20"/>
        <v/>
      </c>
      <c r="AH54" s="280" t="str">
        <f t="shared" ca="1" si="20"/>
        <v/>
      </c>
      <c r="AI54" s="280" t="str">
        <f t="shared" ca="1" si="20"/>
        <v/>
      </c>
      <c r="AJ54" s="280" t="str">
        <f t="shared" ca="1" si="20"/>
        <v/>
      </c>
      <c r="AK54" s="280" t="str">
        <f t="shared" ca="1" si="20"/>
        <v/>
      </c>
      <c r="AL54" s="280" t="str">
        <f t="shared" ca="1" si="20"/>
        <v/>
      </c>
      <c r="AM54" s="280" t="str">
        <f t="shared" ca="1" si="20"/>
        <v/>
      </c>
      <c r="AN54" s="280" t="str">
        <f t="shared" ca="1" si="20"/>
        <v/>
      </c>
      <c r="AO54" s="280" t="str">
        <f t="shared" ca="1" si="20"/>
        <v/>
      </c>
      <c r="AP54" s="280" t="str">
        <f t="shared" ca="1" si="20"/>
        <v/>
      </c>
      <c r="AQ54" s="280" t="str">
        <f t="shared" ca="1" si="20"/>
        <v/>
      </c>
      <c r="AR54" s="280" t="str">
        <f t="shared" ca="1" si="19"/>
        <v/>
      </c>
      <c r="AS54" s="280" t="str">
        <f t="shared" ca="1" si="19"/>
        <v/>
      </c>
      <c r="AT54" s="280" t="str">
        <f t="shared" ca="1" si="19"/>
        <v/>
      </c>
      <c r="AU54" s="280" t="str">
        <f t="shared" ca="1" si="19"/>
        <v/>
      </c>
      <c r="AV54" s="280" t="str">
        <f t="shared" ca="1" si="19"/>
        <v/>
      </c>
      <c r="AW54" s="280" t="str">
        <f t="shared" ca="1" si="19"/>
        <v/>
      </c>
      <c r="AX54" s="280" t="str">
        <f t="shared" ca="1" si="19"/>
        <v/>
      </c>
      <c r="AY54" s="280" t="str">
        <f t="shared" ca="1" si="19"/>
        <v/>
      </c>
      <c r="AZ54" s="280" t="str">
        <f t="shared" ca="1" si="19"/>
        <v/>
      </c>
      <c r="BA54" s="280" t="str">
        <f t="shared" ca="1" si="19"/>
        <v/>
      </c>
      <c r="BB54" s="280" t="str">
        <f t="shared" ca="1" si="19"/>
        <v/>
      </c>
      <c r="BC54" s="280" t="str">
        <f t="shared" ca="1" si="19"/>
        <v/>
      </c>
      <c r="BD54" s="280" t="str">
        <f t="shared" ref="AR54:BK62" ca="1" si="23">IF(LEN(INDIRECT("SWMETA!"&amp;$B54&amp;BD$14))=0,"",INDIRECT("SWMETA!"&amp;$B54&amp;BD$14))</f>
        <v/>
      </c>
      <c r="BE54" s="280" t="str">
        <f t="shared" ca="1" si="23"/>
        <v/>
      </c>
      <c r="BF54" s="280" t="str">
        <f t="shared" ca="1" si="23"/>
        <v/>
      </c>
      <c r="BG54" s="280" t="str">
        <f t="shared" ca="1" si="23"/>
        <v/>
      </c>
      <c r="BH54" s="280" t="str">
        <f t="shared" ca="1" si="23"/>
        <v/>
      </c>
      <c r="BI54" s="280" t="str">
        <f t="shared" ca="1" si="23"/>
        <v/>
      </c>
      <c r="BJ54" s="280" t="str">
        <f t="shared" ca="1" si="23"/>
        <v/>
      </c>
      <c r="BK54" s="280" t="str">
        <f t="shared" ca="1" si="23"/>
        <v/>
      </c>
      <c r="BL54" s="110"/>
      <c r="BM54" s="110"/>
      <c r="BN54" s="110"/>
      <c r="BO54" s="110"/>
      <c r="BP54" s="110"/>
      <c r="BQ54" s="110"/>
      <c r="BR54" s="110"/>
      <c r="BS54" s="110"/>
      <c r="BT54" s="110"/>
      <c r="BU54" s="110"/>
      <c r="BV54" s="110"/>
    </row>
    <row r="55" spans="1:74" customFormat="1" x14ac:dyDescent="0.2">
      <c r="A55" s="113"/>
      <c r="B55" s="113" t="str">
        <f t="shared" si="2"/>
        <v>AR</v>
      </c>
      <c r="C55" s="110"/>
      <c r="D55" s="110"/>
      <c r="E55" s="110"/>
      <c r="F55" s="272" t="str">
        <f t="shared" ca="1" si="3"/>
        <v>Is_Discontinued</v>
      </c>
      <c r="G55" s="288"/>
      <c r="H55" s="274" t="s">
        <v>537</v>
      </c>
      <c r="I55" s="135" t="s">
        <v>559</v>
      </c>
      <c r="J55" s="135" t="s">
        <v>147</v>
      </c>
      <c r="K55" s="135" t="s">
        <v>147</v>
      </c>
      <c r="L55" s="276" t="s">
        <v>499</v>
      </c>
      <c r="M55" s="134" t="s">
        <v>221</v>
      </c>
      <c r="N55" s="280" t="str">
        <f t="shared" ca="1" si="22"/>
        <v/>
      </c>
      <c r="O55" s="280" t="str">
        <f t="shared" ca="1" si="22"/>
        <v/>
      </c>
      <c r="P55" s="280" t="str">
        <f t="shared" ca="1" si="22"/>
        <v/>
      </c>
      <c r="Q55" s="280" t="str">
        <f t="shared" ca="1" si="22"/>
        <v/>
      </c>
      <c r="R55" s="280" t="str">
        <f t="shared" ca="1" si="22"/>
        <v/>
      </c>
      <c r="S55" s="280" t="str">
        <f t="shared" ca="1" si="22"/>
        <v/>
      </c>
      <c r="T55" s="280" t="str">
        <f t="shared" ca="1" si="22"/>
        <v/>
      </c>
      <c r="U55" s="280" t="str">
        <f t="shared" ca="1" si="22"/>
        <v/>
      </c>
      <c r="V55" s="280" t="str">
        <f t="shared" ca="1" si="22"/>
        <v/>
      </c>
      <c r="W55" s="280" t="str">
        <f t="shared" ca="1" si="22"/>
        <v/>
      </c>
      <c r="X55" s="280" t="str">
        <f t="shared" ca="1" si="22"/>
        <v/>
      </c>
      <c r="Y55" s="280" t="str">
        <f t="shared" ca="1" si="22"/>
        <v/>
      </c>
      <c r="Z55" s="280" t="str">
        <f t="shared" ca="1" si="22"/>
        <v/>
      </c>
      <c r="AA55" s="280" t="str">
        <f t="shared" ca="1" si="22"/>
        <v/>
      </c>
      <c r="AB55" s="280" t="str">
        <f t="shared" ca="1" si="22"/>
        <v/>
      </c>
      <c r="AC55" s="280" t="str">
        <f t="shared" ca="1" si="21"/>
        <v/>
      </c>
      <c r="AD55" s="280" t="str">
        <f t="shared" ca="1" si="20"/>
        <v/>
      </c>
      <c r="AE55" s="280" t="str">
        <f t="shared" ca="1" si="20"/>
        <v/>
      </c>
      <c r="AF55" s="280" t="str">
        <f t="shared" ca="1" si="20"/>
        <v/>
      </c>
      <c r="AG55" s="280" t="str">
        <f t="shared" ca="1" si="20"/>
        <v/>
      </c>
      <c r="AH55" s="280" t="str">
        <f t="shared" ca="1" si="20"/>
        <v/>
      </c>
      <c r="AI55" s="280" t="str">
        <f t="shared" ca="1" si="20"/>
        <v/>
      </c>
      <c r="AJ55" s="280" t="str">
        <f t="shared" ca="1" si="20"/>
        <v/>
      </c>
      <c r="AK55" s="280" t="str">
        <f t="shared" ca="1" si="20"/>
        <v/>
      </c>
      <c r="AL55" s="280" t="str">
        <f t="shared" ca="1" si="20"/>
        <v/>
      </c>
      <c r="AM55" s="280" t="str">
        <f t="shared" ca="1" si="20"/>
        <v/>
      </c>
      <c r="AN55" s="280" t="str">
        <f t="shared" ca="1" si="20"/>
        <v/>
      </c>
      <c r="AO55" s="280" t="str">
        <f t="shared" ca="1" si="20"/>
        <v/>
      </c>
      <c r="AP55" s="280" t="str">
        <f t="shared" ca="1" si="20"/>
        <v/>
      </c>
      <c r="AQ55" s="280" t="str">
        <f t="shared" ca="1" si="20"/>
        <v/>
      </c>
      <c r="AR55" s="280" t="str">
        <f t="shared" ca="1" si="23"/>
        <v/>
      </c>
      <c r="AS55" s="280" t="str">
        <f t="shared" ca="1" si="23"/>
        <v/>
      </c>
      <c r="AT55" s="280" t="str">
        <f t="shared" ca="1" si="23"/>
        <v/>
      </c>
      <c r="AU55" s="280" t="str">
        <f t="shared" ca="1" si="23"/>
        <v/>
      </c>
      <c r="AV55" s="280" t="str">
        <f t="shared" ca="1" si="23"/>
        <v/>
      </c>
      <c r="AW55" s="280" t="str">
        <f t="shared" ca="1" si="23"/>
        <v/>
      </c>
      <c r="AX55" s="280" t="str">
        <f t="shared" ca="1" si="23"/>
        <v/>
      </c>
      <c r="AY55" s="280" t="str">
        <f t="shared" ca="1" si="23"/>
        <v/>
      </c>
      <c r="AZ55" s="280" t="str">
        <f t="shared" ca="1" si="23"/>
        <v/>
      </c>
      <c r="BA55" s="280" t="str">
        <f t="shared" ca="1" si="23"/>
        <v/>
      </c>
      <c r="BB55" s="280" t="str">
        <f t="shared" ca="1" si="23"/>
        <v/>
      </c>
      <c r="BC55" s="280" t="str">
        <f t="shared" ca="1" si="23"/>
        <v/>
      </c>
      <c r="BD55" s="280" t="str">
        <f t="shared" ca="1" si="23"/>
        <v/>
      </c>
      <c r="BE55" s="280" t="str">
        <f t="shared" ca="1" si="23"/>
        <v/>
      </c>
      <c r="BF55" s="280" t="str">
        <f t="shared" ca="1" si="23"/>
        <v/>
      </c>
      <c r="BG55" s="280" t="str">
        <f t="shared" ca="1" si="23"/>
        <v/>
      </c>
      <c r="BH55" s="280" t="str">
        <f t="shared" ca="1" si="23"/>
        <v/>
      </c>
      <c r="BI55" s="280" t="str">
        <f t="shared" ca="1" si="23"/>
        <v/>
      </c>
      <c r="BJ55" s="280" t="str">
        <f t="shared" ca="1" si="23"/>
        <v/>
      </c>
      <c r="BK55" s="280" t="str">
        <f t="shared" ca="1" si="23"/>
        <v/>
      </c>
      <c r="BL55" s="110"/>
      <c r="BM55" s="110"/>
      <c r="BN55" s="110"/>
      <c r="BO55" s="110"/>
      <c r="BP55" s="110"/>
      <c r="BQ55" s="110"/>
      <c r="BR55" s="110"/>
      <c r="BS55" s="110"/>
      <c r="BT55" s="110"/>
      <c r="BU55" s="110"/>
      <c r="BV55" s="110"/>
    </row>
    <row r="56" spans="1:74" customFormat="1" x14ac:dyDescent="0.2">
      <c r="A56" s="113"/>
      <c r="B56" s="113" t="str">
        <f t="shared" si="2"/>
        <v>AS</v>
      </c>
      <c r="C56" s="110"/>
      <c r="D56" s="110"/>
      <c r="E56" s="110"/>
      <c r="F56" s="272" t="str">
        <f t="shared" ca="1" si="3"/>
        <v>Group_Key_Id</v>
      </c>
      <c r="G56" s="288"/>
      <c r="H56" s="274" t="s">
        <v>538</v>
      </c>
      <c r="I56" s="135" t="s">
        <v>497</v>
      </c>
      <c r="J56" s="135" t="s">
        <v>483</v>
      </c>
      <c r="K56" s="135" t="s">
        <v>483</v>
      </c>
      <c r="L56" s="276" t="s">
        <v>499</v>
      </c>
      <c r="M56" s="134" t="s">
        <v>221</v>
      </c>
      <c r="N56" s="280" t="str">
        <f t="shared" ca="1" si="22"/>
        <v/>
      </c>
      <c r="O56" s="280" t="str">
        <f t="shared" ca="1" si="22"/>
        <v/>
      </c>
      <c r="P56" s="280" t="str">
        <f t="shared" ca="1" si="22"/>
        <v/>
      </c>
      <c r="Q56" s="280" t="str">
        <f t="shared" ca="1" si="22"/>
        <v/>
      </c>
      <c r="R56" s="280" t="str">
        <f t="shared" ca="1" si="22"/>
        <v/>
      </c>
      <c r="S56" s="280" t="str">
        <f t="shared" ca="1" si="22"/>
        <v/>
      </c>
      <c r="T56" s="280" t="str">
        <f t="shared" ca="1" si="22"/>
        <v/>
      </c>
      <c r="U56" s="280" t="str">
        <f t="shared" ca="1" si="22"/>
        <v/>
      </c>
      <c r="V56" s="280" t="str">
        <f t="shared" ca="1" si="22"/>
        <v/>
      </c>
      <c r="W56" s="280" t="str">
        <f t="shared" ca="1" si="22"/>
        <v/>
      </c>
      <c r="X56" s="280" t="str">
        <f t="shared" ca="1" si="22"/>
        <v/>
      </c>
      <c r="Y56" s="280" t="str">
        <f t="shared" ca="1" si="22"/>
        <v/>
      </c>
      <c r="Z56" s="280" t="str">
        <f t="shared" ca="1" si="22"/>
        <v/>
      </c>
      <c r="AA56" s="280" t="str">
        <f t="shared" ca="1" si="22"/>
        <v/>
      </c>
      <c r="AB56" s="280" t="str">
        <f t="shared" ca="1" si="22"/>
        <v/>
      </c>
      <c r="AC56" s="280" t="str">
        <f t="shared" ca="1" si="21"/>
        <v/>
      </c>
      <c r="AD56" s="280" t="str">
        <f t="shared" ca="1" si="20"/>
        <v/>
      </c>
      <c r="AE56" s="280" t="str">
        <f t="shared" ca="1" si="20"/>
        <v/>
      </c>
      <c r="AF56" s="280" t="str">
        <f t="shared" ca="1" si="20"/>
        <v/>
      </c>
      <c r="AG56" s="280" t="str">
        <f t="shared" ca="1" si="20"/>
        <v/>
      </c>
      <c r="AH56" s="280" t="str">
        <f t="shared" ca="1" si="20"/>
        <v/>
      </c>
      <c r="AI56" s="280" t="str">
        <f t="shared" ca="1" si="20"/>
        <v/>
      </c>
      <c r="AJ56" s="280" t="str">
        <f t="shared" ca="1" si="20"/>
        <v/>
      </c>
      <c r="AK56" s="280" t="str">
        <f t="shared" ca="1" si="20"/>
        <v/>
      </c>
      <c r="AL56" s="280" t="str">
        <f t="shared" ca="1" si="20"/>
        <v/>
      </c>
      <c r="AM56" s="280" t="str">
        <f t="shared" ca="1" si="20"/>
        <v/>
      </c>
      <c r="AN56" s="280" t="str">
        <f t="shared" ca="1" si="20"/>
        <v/>
      </c>
      <c r="AO56" s="280" t="str">
        <f t="shared" ca="1" si="20"/>
        <v/>
      </c>
      <c r="AP56" s="280" t="str">
        <f t="shared" ca="1" si="20"/>
        <v/>
      </c>
      <c r="AQ56" s="280" t="str">
        <f t="shared" ca="1" si="20"/>
        <v/>
      </c>
      <c r="AR56" s="280" t="str">
        <f t="shared" ca="1" si="23"/>
        <v/>
      </c>
      <c r="AS56" s="280" t="str">
        <f t="shared" ca="1" si="23"/>
        <v/>
      </c>
      <c r="AT56" s="280" t="str">
        <f t="shared" ca="1" si="23"/>
        <v/>
      </c>
      <c r="AU56" s="280" t="str">
        <f t="shared" ca="1" si="23"/>
        <v/>
      </c>
      <c r="AV56" s="280" t="str">
        <f t="shared" ca="1" si="23"/>
        <v/>
      </c>
      <c r="AW56" s="280" t="str">
        <f t="shared" ca="1" si="23"/>
        <v/>
      </c>
      <c r="AX56" s="280" t="str">
        <f t="shared" ca="1" si="23"/>
        <v/>
      </c>
      <c r="AY56" s="280" t="str">
        <f t="shared" ca="1" si="23"/>
        <v/>
      </c>
      <c r="AZ56" s="280" t="str">
        <f t="shared" ca="1" si="23"/>
        <v/>
      </c>
      <c r="BA56" s="280" t="str">
        <f t="shared" ca="1" si="23"/>
        <v/>
      </c>
      <c r="BB56" s="280" t="str">
        <f t="shared" ca="1" si="23"/>
        <v/>
      </c>
      <c r="BC56" s="280" t="str">
        <f t="shared" ca="1" si="23"/>
        <v/>
      </c>
      <c r="BD56" s="280" t="str">
        <f t="shared" ca="1" si="23"/>
        <v/>
      </c>
      <c r="BE56" s="280" t="str">
        <f t="shared" ca="1" si="23"/>
        <v/>
      </c>
      <c r="BF56" s="280" t="str">
        <f t="shared" ca="1" si="23"/>
        <v/>
      </c>
      <c r="BG56" s="280" t="str">
        <f t="shared" ca="1" si="23"/>
        <v/>
      </c>
      <c r="BH56" s="280" t="str">
        <f t="shared" ca="1" si="23"/>
        <v/>
      </c>
      <c r="BI56" s="280" t="str">
        <f t="shared" ca="1" si="23"/>
        <v/>
      </c>
      <c r="BJ56" s="280" t="str">
        <f t="shared" ca="1" si="23"/>
        <v/>
      </c>
      <c r="BK56" s="280" t="str">
        <f t="shared" ca="1" si="23"/>
        <v/>
      </c>
      <c r="BL56" s="110"/>
      <c r="BM56" s="110"/>
      <c r="BN56" s="110"/>
      <c r="BO56" s="110"/>
      <c r="BP56" s="110"/>
      <c r="BQ56" s="110"/>
      <c r="BR56" s="110"/>
      <c r="BS56" s="110"/>
      <c r="BT56" s="110"/>
      <c r="BU56" s="110"/>
      <c r="BV56" s="110"/>
    </row>
    <row r="57" spans="1:74" customFormat="1" x14ac:dyDescent="0.2">
      <c r="A57" s="113"/>
      <c r="B57" s="113" t="str">
        <f t="shared" si="2"/>
        <v>AT</v>
      </c>
      <c r="C57" s="110"/>
      <c r="D57" s="110"/>
      <c r="E57" s="110"/>
      <c r="F57" s="272" t="str">
        <f t="shared" ca="1" si="3"/>
        <v>Group_Key_Description</v>
      </c>
      <c r="G57" s="288"/>
      <c r="H57" s="274" t="s">
        <v>539</v>
      </c>
      <c r="I57" s="135" t="s">
        <v>497</v>
      </c>
      <c r="J57" s="135" t="s">
        <v>147</v>
      </c>
      <c r="K57" s="135" t="s">
        <v>147</v>
      </c>
      <c r="L57" s="276" t="s">
        <v>499</v>
      </c>
      <c r="M57" s="285" t="s">
        <v>221</v>
      </c>
      <c r="N57" s="280" t="str">
        <f t="shared" ca="1" si="22"/>
        <v/>
      </c>
      <c r="O57" s="280" t="str">
        <f t="shared" ca="1" si="22"/>
        <v/>
      </c>
      <c r="P57" s="280" t="str">
        <f t="shared" ca="1" si="22"/>
        <v/>
      </c>
      <c r="Q57" s="280" t="str">
        <f t="shared" ca="1" si="22"/>
        <v/>
      </c>
      <c r="R57" s="280" t="str">
        <f t="shared" ca="1" si="22"/>
        <v/>
      </c>
      <c r="S57" s="280" t="str">
        <f t="shared" ca="1" si="22"/>
        <v/>
      </c>
      <c r="T57" s="280" t="str">
        <f t="shared" ca="1" si="22"/>
        <v/>
      </c>
      <c r="U57" s="280" t="str">
        <f t="shared" ca="1" si="22"/>
        <v/>
      </c>
      <c r="V57" s="280" t="str">
        <f t="shared" ca="1" si="22"/>
        <v/>
      </c>
      <c r="W57" s="280" t="str">
        <f t="shared" ca="1" si="22"/>
        <v/>
      </c>
      <c r="X57" s="280" t="str">
        <f t="shared" ca="1" si="22"/>
        <v/>
      </c>
      <c r="Y57" s="280" t="str">
        <f t="shared" ca="1" si="22"/>
        <v/>
      </c>
      <c r="Z57" s="280" t="str">
        <f t="shared" ca="1" si="22"/>
        <v/>
      </c>
      <c r="AA57" s="280" t="str">
        <f t="shared" ca="1" si="22"/>
        <v/>
      </c>
      <c r="AB57" s="280" t="str">
        <f t="shared" ca="1" si="22"/>
        <v/>
      </c>
      <c r="AC57" s="280" t="str">
        <f t="shared" ca="1" si="21"/>
        <v/>
      </c>
      <c r="AD57" s="280" t="str">
        <f t="shared" ca="1" si="20"/>
        <v/>
      </c>
      <c r="AE57" s="280" t="str">
        <f t="shared" ca="1" si="20"/>
        <v/>
      </c>
      <c r="AF57" s="280" t="str">
        <f t="shared" ca="1" si="20"/>
        <v/>
      </c>
      <c r="AG57" s="280" t="str">
        <f t="shared" ca="1" si="20"/>
        <v/>
      </c>
      <c r="AH57" s="280" t="str">
        <f t="shared" ca="1" si="20"/>
        <v/>
      </c>
      <c r="AI57" s="280" t="str">
        <f t="shared" ca="1" si="20"/>
        <v/>
      </c>
      <c r="AJ57" s="280" t="str">
        <f t="shared" ca="1" si="20"/>
        <v/>
      </c>
      <c r="AK57" s="280" t="str">
        <f t="shared" ca="1" si="20"/>
        <v/>
      </c>
      <c r="AL57" s="280" t="str">
        <f t="shared" ca="1" si="20"/>
        <v/>
      </c>
      <c r="AM57" s="280" t="str">
        <f t="shared" ca="1" si="20"/>
        <v/>
      </c>
      <c r="AN57" s="280" t="str">
        <f t="shared" ca="1" si="20"/>
        <v/>
      </c>
      <c r="AO57" s="280" t="str">
        <f t="shared" ca="1" si="20"/>
        <v/>
      </c>
      <c r="AP57" s="280" t="str">
        <f t="shared" ca="1" si="20"/>
        <v/>
      </c>
      <c r="AQ57" s="280" t="str">
        <f t="shared" ca="1" si="20"/>
        <v/>
      </c>
      <c r="AR57" s="280" t="str">
        <f t="shared" ca="1" si="23"/>
        <v/>
      </c>
      <c r="AS57" s="280" t="str">
        <f t="shared" ca="1" si="23"/>
        <v/>
      </c>
      <c r="AT57" s="280" t="str">
        <f t="shared" ca="1" si="23"/>
        <v/>
      </c>
      <c r="AU57" s="280" t="str">
        <f t="shared" ca="1" si="23"/>
        <v/>
      </c>
      <c r="AV57" s="280" t="str">
        <f t="shared" ca="1" si="23"/>
        <v/>
      </c>
      <c r="AW57" s="280" t="str">
        <f t="shared" ca="1" si="23"/>
        <v/>
      </c>
      <c r="AX57" s="280" t="str">
        <f t="shared" ca="1" si="23"/>
        <v/>
      </c>
      <c r="AY57" s="280" t="str">
        <f t="shared" ca="1" si="23"/>
        <v/>
      </c>
      <c r="AZ57" s="280" t="str">
        <f t="shared" ca="1" si="23"/>
        <v/>
      </c>
      <c r="BA57" s="280" t="str">
        <f t="shared" ca="1" si="23"/>
        <v/>
      </c>
      <c r="BB57" s="280" t="str">
        <f t="shared" ca="1" si="23"/>
        <v/>
      </c>
      <c r="BC57" s="280" t="str">
        <f t="shared" ca="1" si="23"/>
        <v/>
      </c>
      <c r="BD57" s="280" t="str">
        <f t="shared" ca="1" si="23"/>
        <v/>
      </c>
      <c r="BE57" s="280" t="str">
        <f t="shared" ca="1" si="23"/>
        <v/>
      </c>
      <c r="BF57" s="280" t="str">
        <f t="shared" ca="1" si="23"/>
        <v/>
      </c>
      <c r="BG57" s="280" t="str">
        <f t="shared" ca="1" si="23"/>
        <v/>
      </c>
      <c r="BH57" s="280" t="str">
        <f t="shared" ca="1" si="23"/>
        <v/>
      </c>
      <c r="BI57" s="280" t="str">
        <f t="shared" ca="1" si="23"/>
        <v/>
      </c>
      <c r="BJ57" s="280" t="str">
        <f t="shared" ca="1" si="23"/>
        <v/>
      </c>
      <c r="BK57" s="280" t="str">
        <f t="shared" ca="1" si="23"/>
        <v/>
      </c>
      <c r="BL57" s="110"/>
      <c r="BM57" s="110"/>
      <c r="BN57" s="110"/>
      <c r="BO57" s="110"/>
      <c r="BP57" s="110"/>
      <c r="BQ57" s="110"/>
      <c r="BR57" s="110"/>
      <c r="BS57" s="110"/>
      <c r="BT57" s="110"/>
      <c r="BU57" s="110"/>
      <c r="BV57" s="110"/>
    </row>
    <row r="58" spans="1:74" customFormat="1" x14ac:dyDescent="0.2">
      <c r="A58" s="113"/>
      <c r="B58" s="113" t="str">
        <f t="shared" si="2"/>
        <v>AU</v>
      </c>
      <c r="C58" s="110"/>
      <c r="D58" s="110"/>
      <c r="E58" s="110"/>
      <c r="F58" s="272" t="str">
        <f t="shared" ca="1" si="3"/>
        <v>Customer_Team_Id</v>
      </c>
      <c r="G58" s="288"/>
      <c r="H58" s="274" t="s">
        <v>540</v>
      </c>
      <c r="I58" s="135" t="s">
        <v>497</v>
      </c>
      <c r="J58" s="135" t="s">
        <v>483</v>
      </c>
      <c r="K58" s="135" t="s">
        <v>483</v>
      </c>
      <c r="L58" s="276" t="s">
        <v>499</v>
      </c>
      <c r="M58" s="126" t="s">
        <v>221</v>
      </c>
      <c r="N58" s="280" t="str">
        <f t="shared" ca="1" si="22"/>
        <v/>
      </c>
      <c r="O58" s="280" t="str">
        <f t="shared" ca="1" si="22"/>
        <v/>
      </c>
      <c r="P58" s="280" t="str">
        <f t="shared" ca="1" si="22"/>
        <v/>
      </c>
      <c r="Q58" s="280" t="str">
        <f t="shared" ca="1" si="22"/>
        <v/>
      </c>
      <c r="R58" s="280" t="str">
        <f t="shared" ca="1" si="22"/>
        <v/>
      </c>
      <c r="S58" s="280" t="str">
        <f t="shared" ca="1" si="22"/>
        <v/>
      </c>
      <c r="T58" s="280" t="str">
        <f t="shared" ca="1" si="22"/>
        <v/>
      </c>
      <c r="U58" s="280" t="str">
        <f t="shared" ca="1" si="22"/>
        <v/>
      </c>
      <c r="V58" s="280" t="str">
        <f t="shared" ca="1" si="22"/>
        <v/>
      </c>
      <c r="W58" s="280" t="str">
        <f t="shared" ca="1" si="22"/>
        <v/>
      </c>
      <c r="X58" s="280" t="str">
        <f t="shared" ca="1" si="22"/>
        <v/>
      </c>
      <c r="Y58" s="280" t="str">
        <f t="shared" ca="1" si="22"/>
        <v/>
      </c>
      <c r="Z58" s="280" t="str">
        <f t="shared" ca="1" si="22"/>
        <v/>
      </c>
      <c r="AA58" s="280" t="str">
        <f t="shared" ca="1" si="22"/>
        <v/>
      </c>
      <c r="AB58" s="280" t="str">
        <f t="shared" ca="1" si="22"/>
        <v/>
      </c>
      <c r="AC58" s="280" t="str">
        <f t="shared" ca="1" si="21"/>
        <v/>
      </c>
      <c r="AD58" s="280" t="str">
        <f t="shared" ca="1" si="20"/>
        <v/>
      </c>
      <c r="AE58" s="280" t="str">
        <f t="shared" ca="1" si="20"/>
        <v/>
      </c>
      <c r="AF58" s="280" t="str">
        <f t="shared" ca="1" si="20"/>
        <v/>
      </c>
      <c r="AG58" s="280" t="str">
        <f t="shared" ca="1" si="20"/>
        <v/>
      </c>
      <c r="AH58" s="280" t="str">
        <f t="shared" ca="1" si="20"/>
        <v/>
      </c>
      <c r="AI58" s="280" t="str">
        <f t="shared" ca="1" si="20"/>
        <v/>
      </c>
      <c r="AJ58" s="280" t="str">
        <f t="shared" ca="1" si="20"/>
        <v/>
      </c>
      <c r="AK58" s="280" t="str">
        <f t="shared" ca="1" si="20"/>
        <v/>
      </c>
      <c r="AL58" s="280" t="str">
        <f t="shared" ca="1" si="20"/>
        <v/>
      </c>
      <c r="AM58" s="280" t="str">
        <f t="shared" ca="1" si="20"/>
        <v/>
      </c>
      <c r="AN58" s="280" t="str">
        <f t="shared" ca="1" si="20"/>
        <v/>
      </c>
      <c r="AO58" s="280" t="str">
        <f t="shared" ca="1" si="20"/>
        <v/>
      </c>
      <c r="AP58" s="280" t="str">
        <f t="shared" ca="1" si="20"/>
        <v/>
      </c>
      <c r="AQ58" s="280" t="str">
        <f t="shared" ca="1" si="20"/>
        <v/>
      </c>
      <c r="AR58" s="280" t="str">
        <f t="shared" ca="1" si="23"/>
        <v/>
      </c>
      <c r="AS58" s="280" t="str">
        <f t="shared" ca="1" si="23"/>
        <v/>
      </c>
      <c r="AT58" s="280" t="str">
        <f t="shared" ca="1" si="23"/>
        <v/>
      </c>
      <c r="AU58" s="280" t="str">
        <f t="shared" ca="1" si="23"/>
        <v/>
      </c>
      <c r="AV58" s="280" t="str">
        <f t="shared" ca="1" si="23"/>
        <v/>
      </c>
      <c r="AW58" s="280" t="str">
        <f t="shared" ca="1" si="23"/>
        <v/>
      </c>
      <c r="AX58" s="280" t="str">
        <f t="shared" ca="1" si="23"/>
        <v/>
      </c>
      <c r="AY58" s="280" t="str">
        <f t="shared" ca="1" si="23"/>
        <v/>
      </c>
      <c r="AZ58" s="280" t="str">
        <f t="shared" ca="1" si="23"/>
        <v/>
      </c>
      <c r="BA58" s="280" t="str">
        <f t="shared" ca="1" si="23"/>
        <v/>
      </c>
      <c r="BB58" s="280" t="str">
        <f t="shared" ca="1" si="23"/>
        <v/>
      </c>
      <c r="BC58" s="280" t="str">
        <f t="shared" ca="1" si="23"/>
        <v/>
      </c>
      <c r="BD58" s="280" t="str">
        <f t="shared" ca="1" si="23"/>
        <v/>
      </c>
      <c r="BE58" s="280" t="str">
        <f t="shared" ca="1" si="23"/>
        <v/>
      </c>
      <c r="BF58" s="280" t="str">
        <f t="shared" ca="1" si="23"/>
        <v/>
      </c>
      <c r="BG58" s="280" t="str">
        <f t="shared" ca="1" si="23"/>
        <v/>
      </c>
      <c r="BH58" s="280" t="str">
        <f t="shared" ca="1" si="23"/>
        <v/>
      </c>
      <c r="BI58" s="280" t="str">
        <f t="shared" ca="1" si="23"/>
        <v/>
      </c>
      <c r="BJ58" s="280" t="str">
        <f t="shared" ca="1" si="23"/>
        <v/>
      </c>
      <c r="BK58" s="280" t="str">
        <f t="shared" ca="1" si="23"/>
        <v/>
      </c>
      <c r="BL58" s="110"/>
      <c r="BM58" s="110"/>
      <c r="BN58" s="110"/>
      <c r="BO58" s="110"/>
      <c r="BP58" s="110"/>
      <c r="BQ58" s="110"/>
      <c r="BR58" s="110"/>
      <c r="BS58" s="110"/>
      <c r="BT58" s="110"/>
      <c r="BU58" s="110"/>
      <c r="BV58" s="110"/>
    </row>
    <row r="59" spans="1:74" customFormat="1" x14ac:dyDescent="0.2">
      <c r="A59" s="113"/>
      <c r="B59" s="113" t="str">
        <f t="shared" si="2"/>
        <v>AV</v>
      </c>
      <c r="C59" s="110"/>
      <c r="D59" s="110"/>
      <c r="E59" s="110"/>
      <c r="F59" s="272" t="str">
        <f t="shared" ca="1" si="3"/>
        <v>Customer_Team_Description</v>
      </c>
      <c r="G59" s="288"/>
      <c r="H59" s="274" t="s">
        <v>541</v>
      </c>
      <c r="I59" s="135" t="s">
        <v>497</v>
      </c>
      <c r="J59" s="135" t="s">
        <v>147</v>
      </c>
      <c r="K59" s="135" t="s">
        <v>147</v>
      </c>
      <c r="L59" s="276" t="s">
        <v>499</v>
      </c>
      <c r="M59" s="126" t="s">
        <v>221</v>
      </c>
      <c r="N59" s="280" t="str">
        <f t="shared" ca="1" si="22"/>
        <v/>
      </c>
      <c r="O59" s="280" t="str">
        <f t="shared" ca="1" si="22"/>
        <v/>
      </c>
      <c r="P59" s="280" t="str">
        <f t="shared" ca="1" si="22"/>
        <v/>
      </c>
      <c r="Q59" s="280" t="str">
        <f t="shared" ca="1" si="22"/>
        <v/>
      </c>
      <c r="R59" s="280" t="str">
        <f t="shared" ca="1" si="22"/>
        <v/>
      </c>
      <c r="S59" s="280" t="str">
        <f t="shared" ca="1" si="22"/>
        <v/>
      </c>
      <c r="T59" s="280" t="str">
        <f t="shared" ca="1" si="22"/>
        <v/>
      </c>
      <c r="U59" s="280" t="str">
        <f t="shared" ca="1" si="22"/>
        <v/>
      </c>
      <c r="V59" s="280" t="str">
        <f t="shared" ca="1" si="22"/>
        <v/>
      </c>
      <c r="W59" s="280" t="str">
        <f t="shared" ca="1" si="22"/>
        <v/>
      </c>
      <c r="X59" s="280" t="str">
        <f t="shared" ca="1" si="22"/>
        <v/>
      </c>
      <c r="Y59" s="280" t="str">
        <f t="shared" ca="1" si="22"/>
        <v/>
      </c>
      <c r="Z59" s="280" t="str">
        <f t="shared" ca="1" si="22"/>
        <v/>
      </c>
      <c r="AA59" s="280" t="str">
        <f t="shared" ca="1" si="22"/>
        <v/>
      </c>
      <c r="AB59" s="280" t="str">
        <f t="shared" ca="1" si="22"/>
        <v/>
      </c>
      <c r="AC59" s="280" t="str">
        <f t="shared" ca="1" si="21"/>
        <v/>
      </c>
      <c r="AD59" s="280" t="str">
        <f t="shared" ca="1" si="20"/>
        <v/>
      </c>
      <c r="AE59" s="280" t="str">
        <f t="shared" ca="1" si="20"/>
        <v/>
      </c>
      <c r="AF59" s="280" t="str">
        <f t="shared" ca="1" si="20"/>
        <v/>
      </c>
      <c r="AG59" s="280" t="str">
        <f t="shared" ca="1" si="20"/>
        <v/>
      </c>
      <c r="AH59" s="280" t="str">
        <f t="shared" ca="1" si="20"/>
        <v/>
      </c>
      <c r="AI59" s="280" t="str">
        <f t="shared" ca="1" si="20"/>
        <v/>
      </c>
      <c r="AJ59" s="280" t="str">
        <f t="shared" ca="1" si="20"/>
        <v/>
      </c>
      <c r="AK59" s="280" t="str">
        <f t="shared" ca="1" si="20"/>
        <v/>
      </c>
      <c r="AL59" s="280" t="str">
        <f t="shared" ca="1" si="20"/>
        <v/>
      </c>
      <c r="AM59" s="280" t="str">
        <f t="shared" ca="1" si="20"/>
        <v/>
      </c>
      <c r="AN59" s="280" t="str">
        <f t="shared" ca="1" si="20"/>
        <v/>
      </c>
      <c r="AO59" s="280" t="str">
        <f t="shared" ca="1" si="20"/>
        <v/>
      </c>
      <c r="AP59" s="280" t="str">
        <f t="shared" ca="1" si="20"/>
        <v/>
      </c>
      <c r="AQ59" s="280" t="str">
        <f t="shared" ca="1" si="20"/>
        <v/>
      </c>
      <c r="AR59" s="280" t="str">
        <f t="shared" ca="1" si="23"/>
        <v/>
      </c>
      <c r="AS59" s="280" t="str">
        <f t="shared" ca="1" si="23"/>
        <v/>
      </c>
      <c r="AT59" s="280" t="str">
        <f t="shared" ca="1" si="23"/>
        <v/>
      </c>
      <c r="AU59" s="280" t="str">
        <f t="shared" ca="1" si="23"/>
        <v/>
      </c>
      <c r="AV59" s="280" t="str">
        <f t="shared" ca="1" si="23"/>
        <v/>
      </c>
      <c r="AW59" s="280" t="str">
        <f t="shared" ca="1" si="23"/>
        <v/>
      </c>
      <c r="AX59" s="280" t="str">
        <f t="shared" ca="1" si="23"/>
        <v/>
      </c>
      <c r="AY59" s="280" t="str">
        <f t="shared" ca="1" si="23"/>
        <v/>
      </c>
      <c r="AZ59" s="280" t="str">
        <f t="shared" ca="1" si="23"/>
        <v/>
      </c>
      <c r="BA59" s="280" t="str">
        <f t="shared" ca="1" si="23"/>
        <v/>
      </c>
      <c r="BB59" s="280" t="str">
        <f t="shared" ca="1" si="23"/>
        <v/>
      </c>
      <c r="BC59" s="280" t="str">
        <f t="shared" ca="1" si="23"/>
        <v/>
      </c>
      <c r="BD59" s="280" t="str">
        <f t="shared" ca="1" si="23"/>
        <v/>
      </c>
      <c r="BE59" s="280" t="str">
        <f t="shared" ca="1" si="23"/>
        <v/>
      </c>
      <c r="BF59" s="280" t="str">
        <f t="shared" ca="1" si="23"/>
        <v/>
      </c>
      <c r="BG59" s="280" t="str">
        <f t="shared" ca="1" si="23"/>
        <v/>
      </c>
      <c r="BH59" s="280" t="str">
        <f t="shared" ca="1" si="23"/>
        <v/>
      </c>
      <c r="BI59" s="280" t="str">
        <f t="shared" ca="1" si="23"/>
        <v/>
      </c>
      <c r="BJ59" s="280" t="str">
        <f t="shared" ca="1" si="23"/>
        <v/>
      </c>
      <c r="BK59" s="280" t="str">
        <f t="shared" ca="1" si="23"/>
        <v/>
      </c>
      <c r="BL59" s="110"/>
      <c r="BM59" s="110"/>
      <c r="BN59" s="110"/>
      <c r="BO59" s="110"/>
      <c r="BP59" s="110"/>
      <c r="BQ59" s="110"/>
      <c r="BR59" s="110"/>
      <c r="BS59" s="110"/>
      <c r="BT59" s="110"/>
      <c r="BU59" s="110"/>
      <c r="BV59" s="110"/>
    </row>
    <row r="60" spans="1:74" customFormat="1" x14ac:dyDescent="0.2">
      <c r="A60" s="113"/>
      <c r="B60" s="113" t="str">
        <f t="shared" si="2"/>
        <v>AW</v>
      </c>
      <c r="C60" s="110"/>
      <c r="D60" s="110"/>
      <c r="E60" s="110"/>
      <c r="F60" s="272" t="str">
        <f t="shared" ca="1" si="3"/>
        <v>Sub_Region_Id</v>
      </c>
      <c r="G60" s="288"/>
      <c r="H60" s="274" t="s">
        <v>542</v>
      </c>
      <c r="I60" s="135" t="s">
        <v>497</v>
      </c>
      <c r="J60" s="135" t="s">
        <v>483</v>
      </c>
      <c r="K60" s="135" t="s">
        <v>483</v>
      </c>
      <c r="L60" s="276" t="s">
        <v>499</v>
      </c>
      <c r="M60" s="126" t="s">
        <v>221</v>
      </c>
      <c r="N60" s="280" t="str">
        <f t="shared" ca="1" si="22"/>
        <v/>
      </c>
      <c r="O60" s="280" t="str">
        <f t="shared" ca="1" si="22"/>
        <v/>
      </c>
      <c r="P60" s="280" t="str">
        <f t="shared" ca="1" si="22"/>
        <v/>
      </c>
      <c r="Q60" s="280" t="str">
        <f t="shared" ca="1" si="22"/>
        <v/>
      </c>
      <c r="R60" s="280" t="str">
        <f t="shared" ca="1" si="22"/>
        <v/>
      </c>
      <c r="S60" s="280" t="str">
        <f t="shared" ca="1" si="22"/>
        <v/>
      </c>
      <c r="T60" s="280" t="str">
        <f t="shared" ca="1" si="22"/>
        <v/>
      </c>
      <c r="U60" s="280" t="str">
        <f t="shared" ca="1" si="22"/>
        <v/>
      </c>
      <c r="V60" s="280" t="str">
        <f t="shared" ca="1" si="22"/>
        <v/>
      </c>
      <c r="W60" s="280" t="str">
        <f t="shared" ca="1" si="22"/>
        <v/>
      </c>
      <c r="X60" s="280" t="str">
        <f t="shared" ca="1" si="22"/>
        <v/>
      </c>
      <c r="Y60" s="280" t="str">
        <f t="shared" ca="1" si="22"/>
        <v/>
      </c>
      <c r="Z60" s="280" t="str">
        <f t="shared" ca="1" si="22"/>
        <v/>
      </c>
      <c r="AA60" s="280" t="str">
        <f t="shared" ca="1" si="22"/>
        <v/>
      </c>
      <c r="AB60" s="280" t="str">
        <f t="shared" ca="1" si="22"/>
        <v/>
      </c>
      <c r="AC60" s="280" t="str">
        <f t="shared" ca="1" si="21"/>
        <v/>
      </c>
      <c r="AD60" s="280" t="str">
        <f t="shared" ca="1" si="20"/>
        <v/>
      </c>
      <c r="AE60" s="280" t="str">
        <f t="shared" ca="1" si="20"/>
        <v/>
      </c>
      <c r="AF60" s="280" t="str">
        <f t="shared" ca="1" si="20"/>
        <v/>
      </c>
      <c r="AG60" s="280" t="str">
        <f t="shared" ca="1" si="20"/>
        <v/>
      </c>
      <c r="AH60" s="280" t="str">
        <f t="shared" ca="1" si="20"/>
        <v/>
      </c>
      <c r="AI60" s="280" t="str">
        <f t="shared" ca="1" si="20"/>
        <v/>
      </c>
      <c r="AJ60" s="280" t="str">
        <f t="shared" ca="1" si="20"/>
        <v/>
      </c>
      <c r="AK60" s="280" t="str">
        <f t="shared" ca="1" si="20"/>
        <v/>
      </c>
      <c r="AL60" s="280" t="str">
        <f t="shared" ca="1" si="20"/>
        <v/>
      </c>
      <c r="AM60" s="280" t="str">
        <f t="shared" ca="1" si="20"/>
        <v/>
      </c>
      <c r="AN60" s="280" t="str">
        <f t="shared" ca="1" si="20"/>
        <v/>
      </c>
      <c r="AO60" s="280" t="str">
        <f t="shared" ca="1" si="20"/>
        <v/>
      </c>
      <c r="AP60" s="280" t="str">
        <f t="shared" ca="1" si="20"/>
        <v/>
      </c>
      <c r="AQ60" s="280" t="str">
        <f t="shared" ca="1" si="20"/>
        <v/>
      </c>
      <c r="AR60" s="280" t="str">
        <f t="shared" ca="1" si="23"/>
        <v/>
      </c>
      <c r="AS60" s="280" t="str">
        <f t="shared" ca="1" si="23"/>
        <v/>
      </c>
      <c r="AT60" s="280" t="str">
        <f t="shared" ca="1" si="23"/>
        <v/>
      </c>
      <c r="AU60" s="280" t="str">
        <f t="shared" ca="1" si="23"/>
        <v/>
      </c>
      <c r="AV60" s="280" t="str">
        <f t="shared" ca="1" si="23"/>
        <v/>
      </c>
      <c r="AW60" s="280" t="str">
        <f t="shared" ca="1" si="23"/>
        <v/>
      </c>
      <c r="AX60" s="280" t="str">
        <f t="shared" ca="1" si="23"/>
        <v/>
      </c>
      <c r="AY60" s="280" t="str">
        <f t="shared" ca="1" si="23"/>
        <v/>
      </c>
      <c r="AZ60" s="280" t="str">
        <f t="shared" ca="1" si="23"/>
        <v/>
      </c>
      <c r="BA60" s="280" t="str">
        <f t="shared" ca="1" si="23"/>
        <v/>
      </c>
      <c r="BB60" s="280" t="str">
        <f t="shared" ca="1" si="23"/>
        <v/>
      </c>
      <c r="BC60" s="280" t="str">
        <f t="shared" ca="1" si="23"/>
        <v/>
      </c>
      <c r="BD60" s="280" t="str">
        <f t="shared" ca="1" si="23"/>
        <v/>
      </c>
      <c r="BE60" s="280" t="str">
        <f t="shared" ca="1" si="23"/>
        <v/>
      </c>
      <c r="BF60" s="280" t="str">
        <f t="shared" ca="1" si="23"/>
        <v/>
      </c>
      <c r="BG60" s="280" t="str">
        <f t="shared" ca="1" si="23"/>
        <v/>
      </c>
      <c r="BH60" s="280" t="str">
        <f t="shared" ca="1" si="23"/>
        <v/>
      </c>
      <c r="BI60" s="280" t="str">
        <f t="shared" ca="1" si="23"/>
        <v/>
      </c>
      <c r="BJ60" s="280" t="str">
        <f t="shared" ca="1" si="23"/>
        <v/>
      </c>
      <c r="BK60" s="280" t="str">
        <f t="shared" ca="1" si="23"/>
        <v/>
      </c>
      <c r="BL60" s="110"/>
      <c r="BM60" s="110"/>
      <c r="BN60" s="110"/>
      <c r="BO60" s="110"/>
      <c r="BP60" s="110"/>
      <c r="BQ60" s="110"/>
      <c r="BR60" s="110"/>
      <c r="BS60" s="110"/>
      <c r="BT60" s="110"/>
      <c r="BU60" s="110"/>
      <c r="BV60" s="110"/>
    </row>
    <row r="61" spans="1:74" customFormat="1" x14ac:dyDescent="0.2">
      <c r="A61" s="113"/>
      <c r="B61" s="113" t="str">
        <f t="shared" si="2"/>
        <v>AX</v>
      </c>
      <c r="C61" s="110"/>
      <c r="D61" s="110"/>
      <c r="E61" s="110"/>
      <c r="F61" s="272" t="str">
        <f t="shared" ca="1" si="3"/>
        <v>Sub_Region_Description</v>
      </c>
      <c r="G61" s="288"/>
      <c r="H61" s="274" t="s">
        <v>543</v>
      </c>
      <c r="I61" s="135" t="s">
        <v>497</v>
      </c>
      <c r="J61" s="135" t="s">
        <v>147</v>
      </c>
      <c r="K61" s="135" t="s">
        <v>147</v>
      </c>
      <c r="L61" s="276" t="s">
        <v>499</v>
      </c>
      <c r="M61" s="126" t="s">
        <v>221</v>
      </c>
      <c r="N61" s="280" t="str">
        <f t="shared" ca="1" si="22"/>
        <v/>
      </c>
      <c r="O61" s="280" t="str">
        <f t="shared" ca="1" si="22"/>
        <v/>
      </c>
      <c r="P61" s="280" t="str">
        <f t="shared" ca="1" si="22"/>
        <v/>
      </c>
      <c r="Q61" s="280" t="str">
        <f t="shared" ca="1" si="22"/>
        <v/>
      </c>
      <c r="R61" s="280" t="str">
        <f t="shared" ca="1" si="22"/>
        <v/>
      </c>
      <c r="S61" s="280" t="str">
        <f t="shared" ca="1" si="22"/>
        <v/>
      </c>
      <c r="T61" s="280" t="str">
        <f t="shared" ca="1" si="22"/>
        <v/>
      </c>
      <c r="U61" s="280" t="str">
        <f t="shared" ca="1" si="22"/>
        <v/>
      </c>
      <c r="V61" s="280" t="str">
        <f t="shared" ca="1" si="22"/>
        <v/>
      </c>
      <c r="W61" s="280" t="str">
        <f t="shared" ca="1" si="22"/>
        <v/>
      </c>
      <c r="X61" s="280" t="str">
        <f t="shared" ca="1" si="22"/>
        <v/>
      </c>
      <c r="Y61" s="280" t="str">
        <f t="shared" ca="1" si="22"/>
        <v/>
      </c>
      <c r="Z61" s="280" t="str">
        <f t="shared" ca="1" si="22"/>
        <v/>
      </c>
      <c r="AA61" s="280" t="str">
        <f t="shared" ca="1" si="22"/>
        <v/>
      </c>
      <c r="AB61" s="280" t="str">
        <f t="shared" ca="1" si="22"/>
        <v/>
      </c>
      <c r="AC61" s="280" t="str">
        <f t="shared" ca="1" si="21"/>
        <v/>
      </c>
      <c r="AD61" s="280" t="str">
        <f t="shared" ca="1" si="20"/>
        <v/>
      </c>
      <c r="AE61" s="280" t="str">
        <f t="shared" ca="1" si="20"/>
        <v/>
      </c>
      <c r="AF61" s="280" t="str">
        <f t="shared" ca="1" si="20"/>
        <v/>
      </c>
      <c r="AG61" s="280" t="str">
        <f t="shared" ca="1" si="20"/>
        <v/>
      </c>
      <c r="AH61" s="280" t="str">
        <f t="shared" ca="1" si="20"/>
        <v/>
      </c>
      <c r="AI61" s="280" t="str">
        <f t="shared" ca="1" si="20"/>
        <v/>
      </c>
      <c r="AJ61" s="280" t="str">
        <f t="shared" ca="1" si="20"/>
        <v/>
      </c>
      <c r="AK61" s="280" t="str">
        <f t="shared" ca="1" si="20"/>
        <v/>
      </c>
      <c r="AL61" s="280" t="str">
        <f t="shared" ca="1" si="20"/>
        <v/>
      </c>
      <c r="AM61" s="280" t="str">
        <f t="shared" ca="1" si="20"/>
        <v/>
      </c>
      <c r="AN61" s="280" t="str">
        <f t="shared" ca="1" si="20"/>
        <v/>
      </c>
      <c r="AO61" s="280" t="str">
        <f t="shared" ca="1" si="20"/>
        <v/>
      </c>
      <c r="AP61" s="280" t="str">
        <f t="shared" ca="1" si="20"/>
        <v/>
      </c>
      <c r="AQ61" s="280" t="str">
        <f t="shared" ca="1" si="20"/>
        <v/>
      </c>
      <c r="AR61" s="280" t="str">
        <f t="shared" ca="1" si="23"/>
        <v/>
      </c>
      <c r="AS61" s="280" t="str">
        <f t="shared" ca="1" si="23"/>
        <v/>
      </c>
      <c r="AT61" s="280" t="str">
        <f t="shared" ca="1" si="23"/>
        <v/>
      </c>
      <c r="AU61" s="280" t="str">
        <f t="shared" ca="1" si="23"/>
        <v/>
      </c>
      <c r="AV61" s="280" t="str">
        <f t="shared" ca="1" si="23"/>
        <v/>
      </c>
      <c r="AW61" s="280" t="str">
        <f t="shared" ca="1" si="23"/>
        <v/>
      </c>
      <c r="AX61" s="280" t="str">
        <f t="shared" ca="1" si="23"/>
        <v/>
      </c>
      <c r="AY61" s="280" t="str">
        <f t="shared" ca="1" si="23"/>
        <v/>
      </c>
      <c r="AZ61" s="280" t="str">
        <f t="shared" ca="1" si="23"/>
        <v/>
      </c>
      <c r="BA61" s="280" t="str">
        <f t="shared" ca="1" si="23"/>
        <v/>
      </c>
      <c r="BB61" s="280" t="str">
        <f t="shared" ca="1" si="23"/>
        <v/>
      </c>
      <c r="BC61" s="280" t="str">
        <f t="shared" ca="1" si="23"/>
        <v/>
      </c>
      <c r="BD61" s="280" t="str">
        <f t="shared" ca="1" si="23"/>
        <v/>
      </c>
      <c r="BE61" s="280" t="str">
        <f t="shared" ca="1" si="23"/>
        <v/>
      </c>
      <c r="BF61" s="280" t="str">
        <f t="shared" ca="1" si="23"/>
        <v/>
      </c>
      <c r="BG61" s="280" t="str">
        <f t="shared" ca="1" si="23"/>
        <v/>
      </c>
      <c r="BH61" s="280" t="str">
        <f t="shared" ca="1" si="23"/>
        <v/>
      </c>
      <c r="BI61" s="280" t="str">
        <f t="shared" ca="1" si="23"/>
        <v/>
      </c>
      <c r="BJ61" s="280" t="str">
        <f t="shared" ca="1" si="23"/>
        <v/>
      </c>
      <c r="BK61" s="280" t="str">
        <f t="shared" ca="1" si="23"/>
        <v/>
      </c>
      <c r="BL61" s="110"/>
      <c r="BM61" s="110"/>
      <c r="BN61" s="110"/>
      <c r="BO61" s="110"/>
      <c r="BP61" s="110"/>
      <c r="BQ61" s="110"/>
      <c r="BR61" s="110"/>
      <c r="BS61" s="110"/>
      <c r="BT61" s="110"/>
      <c r="BU61" s="110"/>
      <c r="BV61" s="110"/>
    </row>
    <row r="62" spans="1:74" customFormat="1" x14ac:dyDescent="0.2">
      <c r="A62" s="113"/>
      <c r="B62" s="113" t="str">
        <f t="shared" si="2"/>
        <v>AY</v>
      </c>
      <c r="C62" s="110"/>
      <c r="D62" s="110"/>
      <c r="E62" s="110"/>
      <c r="F62" s="272" t="str">
        <f t="shared" ca="1" si="3"/>
        <v>Region_Id</v>
      </c>
      <c r="G62" s="288"/>
      <c r="H62" s="274" t="s">
        <v>544</v>
      </c>
      <c r="I62" s="135" t="s">
        <v>497</v>
      </c>
      <c r="J62" s="135" t="s">
        <v>483</v>
      </c>
      <c r="K62" s="135" t="s">
        <v>483</v>
      </c>
      <c r="L62" s="276" t="s">
        <v>499</v>
      </c>
      <c r="M62" s="126" t="s">
        <v>221</v>
      </c>
      <c r="N62" s="280" t="str">
        <f t="shared" ca="1" si="22"/>
        <v/>
      </c>
      <c r="O62" s="280" t="str">
        <f t="shared" ca="1" si="22"/>
        <v/>
      </c>
      <c r="P62" s="280" t="str">
        <f t="shared" ca="1" si="22"/>
        <v/>
      </c>
      <c r="Q62" s="280" t="str">
        <f t="shared" ca="1" si="22"/>
        <v/>
      </c>
      <c r="R62" s="280" t="str">
        <f t="shared" ca="1" si="22"/>
        <v/>
      </c>
      <c r="S62" s="280" t="str">
        <f t="shared" ca="1" si="22"/>
        <v/>
      </c>
      <c r="T62" s="280" t="str">
        <f t="shared" ca="1" si="22"/>
        <v/>
      </c>
      <c r="U62" s="280" t="str">
        <f t="shared" ca="1" si="22"/>
        <v/>
      </c>
      <c r="V62" s="280" t="str">
        <f t="shared" ca="1" si="22"/>
        <v/>
      </c>
      <c r="W62" s="280" t="str">
        <f t="shared" ca="1" si="22"/>
        <v/>
      </c>
      <c r="X62" s="280" t="str">
        <f t="shared" ca="1" si="22"/>
        <v/>
      </c>
      <c r="Y62" s="280" t="str">
        <f t="shared" ca="1" si="22"/>
        <v/>
      </c>
      <c r="Z62" s="280" t="str">
        <f t="shared" ca="1" si="22"/>
        <v/>
      </c>
      <c r="AA62" s="280" t="str">
        <f t="shared" ca="1" si="22"/>
        <v/>
      </c>
      <c r="AB62" s="280" t="str">
        <f t="shared" ca="1" si="22"/>
        <v/>
      </c>
      <c r="AC62" s="280" t="str">
        <f t="shared" ca="1" si="21"/>
        <v/>
      </c>
      <c r="AD62" s="280" t="str">
        <f t="shared" ca="1" si="20"/>
        <v/>
      </c>
      <c r="AE62" s="280" t="str">
        <f t="shared" ca="1" si="20"/>
        <v/>
      </c>
      <c r="AF62" s="280" t="str">
        <f t="shared" ca="1" si="20"/>
        <v/>
      </c>
      <c r="AG62" s="280" t="str">
        <f t="shared" ca="1" si="20"/>
        <v/>
      </c>
      <c r="AH62" s="280" t="str">
        <f t="shared" ca="1" si="20"/>
        <v/>
      </c>
      <c r="AI62" s="280" t="str">
        <f t="shared" ca="1" si="20"/>
        <v/>
      </c>
      <c r="AJ62" s="280" t="str">
        <f t="shared" ca="1" si="20"/>
        <v/>
      </c>
      <c r="AK62" s="280" t="str">
        <f t="shared" ca="1" si="20"/>
        <v/>
      </c>
      <c r="AL62" s="280" t="str">
        <f t="shared" ca="1" si="20"/>
        <v/>
      </c>
      <c r="AM62" s="280" t="str">
        <f t="shared" ca="1" si="20"/>
        <v/>
      </c>
      <c r="AN62" s="280" t="str">
        <f t="shared" ca="1" si="20"/>
        <v/>
      </c>
      <c r="AO62" s="280" t="str">
        <f t="shared" ca="1" si="20"/>
        <v/>
      </c>
      <c r="AP62" s="280" t="str">
        <f t="shared" ca="1" si="20"/>
        <v/>
      </c>
      <c r="AQ62" s="280" t="str">
        <f t="shared" ca="1" si="20"/>
        <v/>
      </c>
      <c r="AR62" s="280" t="str">
        <f t="shared" ca="1" si="23"/>
        <v/>
      </c>
      <c r="AS62" s="280" t="str">
        <f t="shared" ca="1" si="23"/>
        <v/>
      </c>
      <c r="AT62" s="280" t="str">
        <f t="shared" ca="1" si="23"/>
        <v/>
      </c>
      <c r="AU62" s="280" t="str">
        <f t="shared" ca="1" si="23"/>
        <v/>
      </c>
      <c r="AV62" s="280" t="str">
        <f t="shared" ca="1" si="23"/>
        <v/>
      </c>
      <c r="AW62" s="280" t="str">
        <f t="shared" ca="1" si="23"/>
        <v/>
      </c>
      <c r="AX62" s="280" t="str">
        <f t="shared" ca="1" si="23"/>
        <v/>
      </c>
      <c r="AY62" s="280" t="str">
        <f t="shared" ca="1" si="23"/>
        <v/>
      </c>
      <c r="AZ62" s="280" t="str">
        <f t="shared" ca="1" si="23"/>
        <v/>
      </c>
      <c r="BA62" s="280" t="str">
        <f t="shared" ca="1" si="23"/>
        <v/>
      </c>
      <c r="BB62" s="280" t="str">
        <f t="shared" ca="1" si="23"/>
        <v/>
      </c>
      <c r="BC62" s="280" t="str">
        <f t="shared" ca="1" si="23"/>
        <v/>
      </c>
      <c r="BD62" s="280" t="str">
        <f t="shared" ca="1" si="23"/>
        <v/>
      </c>
      <c r="BE62" s="280" t="str">
        <f t="shared" ca="1" si="23"/>
        <v/>
      </c>
      <c r="BF62" s="280" t="str">
        <f t="shared" ca="1" si="23"/>
        <v/>
      </c>
      <c r="BG62" s="280" t="str">
        <f t="shared" ca="1" si="23"/>
        <v/>
      </c>
      <c r="BH62" s="280" t="str">
        <f t="shared" ca="1" si="23"/>
        <v/>
      </c>
      <c r="BI62" s="280" t="str">
        <f t="shared" ca="1" si="23"/>
        <v/>
      </c>
      <c r="BJ62" s="280" t="str">
        <f t="shared" ca="1" si="23"/>
        <v/>
      </c>
      <c r="BK62" s="280" t="str">
        <f t="shared" ca="1" si="23"/>
        <v/>
      </c>
      <c r="BL62" s="110"/>
      <c r="BM62" s="110"/>
      <c r="BN62" s="110"/>
      <c r="BO62" s="110"/>
      <c r="BP62" s="110"/>
      <c r="BQ62" s="110"/>
      <c r="BR62" s="110"/>
      <c r="BS62" s="110"/>
      <c r="BT62" s="110"/>
      <c r="BU62" s="110"/>
      <c r="BV62" s="110"/>
    </row>
    <row r="63" spans="1:74" customFormat="1" x14ac:dyDescent="0.2">
      <c r="A63" s="113"/>
      <c r="B63" s="113" t="str">
        <f t="shared" si="2"/>
        <v>AZ</v>
      </c>
      <c r="C63" s="110"/>
      <c r="D63" s="110"/>
      <c r="E63" s="110"/>
      <c r="F63" s="272" t="str">
        <f t="shared" ca="1" si="3"/>
        <v>Region_Description</v>
      </c>
      <c r="G63" s="288"/>
      <c r="H63" s="274" t="s">
        <v>545</v>
      </c>
      <c r="I63" s="135" t="s">
        <v>497</v>
      </c>
      <c r="J63" s="135" t="s">
        <v>147</v>
      </c>
      <c r="K63" s="135" t="s">
        <v>147</v>
      </c>
      <c r="L63" s="276" t="s">
        <v>499</v>
      </c>
      <c r="M63" s="126" t="s">
        <v>221</v>
      </c>
      <c r="N63" s="292" t="str">
        <f t="shared" ca="1" si="22"/>
        <v/>
      </c>
      <c r="O63" s="292" t="str">
        <f t="shared" ca="1" si="22"/>
        <v/>
      </c>
      <c r="P63" s="292" t="str">
        <f t="shared" ca="1" si="22"/>
        <v/>
      </c>
      <c r="Q63" s="292" t="str">
        <f t="shared" ca="1" si="22"/>
        <v/>
      </c>
      <c r="R63" s="292" t="str">
        <f t="shared" ca="1" si="22"/>
        <v/>
      </c>
      <c r="S63" s="292" t="str">
        <f t="shared" ca="1" si="22"/>
        <v/>
      </c>
      <c r="T63" s="292" t="str">
        <f t="shared" ca="1" si="22"/>
        <v/>
      </c>
      <c r="U63" s="292" t="str">
        <f t="shared" ca="1" si="22"/>
        <v/>
      </c>
      <c r="V63" s="292" t="str">
        <f t="shared" ca="1" si="22"/>
        <v/>
      </c>
      <c r="W63" s="292" t="str">
        <f t="shared" ca="1" si="22"/>
        <v/>
      </c>
      <c r="X63" s="292" t="str">
        <f t="shared" ca="1" si="22"/>
        <v/>
      </c>
      <c r="Y63" s="292" t="str">
        <f t="shared" ca="1" si="22"/>
        <v/>
      </c>
      <c r="Z63" s="292" t="str">
        <f t="shared" ca="1" si="22"/>
        <v/>
      </c>
      <c r="AA63" s="292" t="str">
        <f t="shared" ca="1" si="22"/>
        <v/>
      </c>
      <c r="AB63" s="292" t="str">
        <f t="shared" ca="1" si="22"/>
        <v/>
      </c>
      <c r="AC63" s="292" t="str">
        <f t="shared" ca="1" si="21"/>
        <v/>
      </c>
      <c r="AD63" s="292" t="str">
        <f t="shared" ref="AD63:BK75" ca="1" si="24">IF(LEN(INDIRECT("SWMETA!"&amp;$B63&amp;AD$14))=0,"",INDIRECT("SWMETA!"&amp;$B63&amp;AD$14))</f>
        <v/>
      </c>
      <c r="AE63" s="292" t="str">
        <f t="shared" ca="1" si="24"/>
        <v/>
      </c>
      <c r="AF63" s="292" t="str">
        <f t="shared" ca="1" si="24"/>
        <v/>
      </c>
      <c r="AG63" s="292" t="str">
        <f t="shared" ca="1" si="24"/>
        <v/>
      </c>
      <c r="AH63" s="292" t="str">
        <f t="shared" ca="1" si="24"/>
        <v/>
      </c>
      <c r="AI63" s="292" t="str">
        <f t="shared" ca="1" si="24"/>
        <v/>
      </c>
      <c r="AJ63" s="292" t="str">
        <f t="shared" ca="1" si="24"/>
        <v/>
      </c>
      <c r="AK63" s="292" t="str">
        <f t="shared" ca="1" si="24"/>
        <v/>
      </c>
      <c r="AL63" s="292" t="str">
        <f t="shared" ca="1" si="24"/>
        <v/>
      </c>
      <c r="AM63" s="292" t="str">
        <f t="shared" ca="1" si="24"/>
        <v/>
      </c>
      <c r="AN63" s="292" t="str">
        <f t="shared" ca="1" si="24"/>
        <v/>
      </c>
      <c r="AO63" s="292" t="str">
        <f t="shared" ca="1" si="24"/>
        <v/>
      </c>
      <c r="AP63" s="292" t="str">
        <f t="shared" ca="1" si="24"/>
        <v/>
      </c>
      <c r="AQ63" s="292" t="str">
        <f t="shared" ca="1" si="24"/>
        <v/>
      </c>
      <c r="AR63" s="292" t="str">
        <f t="shared" ca="1" si="24"/>
        <v/>
      </c>
      <c r="AS63" s="292" t="str">
        <f t="shared" ca="1" si="24"/>
        <v/>
      </c>
      <c r="AT63" s="292" t="str">
        <f t="shared" ca="1" si="24"/>
        <v/>
      </c>
      <c r="AU63" s="292" t="str">
        <f t="shared" ca="1" si="24"/>
        <v/>
      </c>
      <c r="AV63" s="292" t="str">
        <f t="shared" ca="1" si="24"/>
        <v/>
      </c>
      <c r="AW63" s="292" t="str">
        <f t="shared" ca="1" si="24"/>
        <v/>
      </c>
      <c r="AX63" s="292" t="str">
        <f t="shared" ca="1" si="24"/>
        <v/>
      </c>
      <c r="AY63" s="292" t="str">
        <f t="shared" ca="1" si="24"/>
        <v/>
      </c>
      <c r="AZ63" s="292" t="str">
        <f t="shared" ca="1" si="24"/>
        <v/>
      </c>
      <c r="BA63" s="292" t="str">
        <f t="shared" ca="1" si="24"/>
        <v/>
      </c>
      <c r="BB63" s="292" t="str">
        <f t="shared" ca="1" si="24"/>
        <v/>
      </c>
      <c r="BC63" s="292" t="str">
        <f t="shared" ca="1" si="24"/>
        <v/>
      </c>
      <c r="BD63" s="292" t="str">
        <f t="shared" ca="1" si="24"/>
        <v/>
      </c>
      <c r="BE63" s="292" t="str">
        <f t="shared" ca="1" si="24"/>
        <v/>
      </c>
      <c r="BF63" s="292" t="str">
        <f t="shared" ca="1" si="24"/>
        <v/>
      </c>
      <c r="BG63" s="292" t="str">
        <f t="shared" ca="1" si="24"/>
        <v/>
      </c>
      <c r="BH63" s="292" t="str">
        <f t="shared" ca="1" si="24"/>
        <v/>
      </c>
      <c r="BI63" s="292" t="str">
        <f t="shared" ca="1" si="24"/>
        <v/>
      </c>
      <c r="BJ63" s="292" t="str">
        <f t="shared" ca="1" si="24"/>
        <v/>
      </c>
      <c r="BK63" s="292" t="str">
        <f t="shared" ca="1" si="24"/>
        <v/>
      </c>
      <c r="BL63" s="110"/>
      <c r="BM63" s="110"/>
      <c r="BN63" s="110"/>
      <c r="BO63" s="110"/>
      <c r="BP63" s="110"/>
      <c r="BQ63" s="110"/>
      <c r="BR63" s="110"/>
      <c r="BS63" s="110"/>
      <c r="BT63" s="110"/>
      <c r="BU63" s="110"/>
      <c r="BV63" s="110"/>
    </row>
    <row r="64" spans="1:74" customFormat="1" x14ac:dyDescent="0.2">
      <c r="A64" s="113"/>
      <c r="B64" s="113" t="str">
        <f t="shared" si="2"/>
        <v>BA</v>
      </c>
      <c r="C64" s="110"/>
      <c r="D64" s="110"/>
      <c r="E64" s="110"/>
      <c r="F64" s="272" t="str">
        <f t="shared" ca="1" si="3"/>
        <v>Cluster_Id</v>
      </c>
      <c r="G64" s="288"/>
      <c r="H64" s="274" t="s">
        <v>546</v>
      </c>
      <c r="I64" s="135" t="s">
        <v>497</v>
      </c>
      <c r="J64" s="135" t="s">
        <v>483</v>
      </c>
      <c r="K64" s="135" t="s">
        <v>483</v>
      </c>
      <c r="L64" s="276" t="s">
        <v>499</v>
      </c>
      <c r="M64" s="126" t="s">
        <v>221</v>
      </c>
      <c r="N64" s="280" t="str">
        <f t="shared" ca="1" si="22"/>
        <v/>
      </c>
      <c r="O64" s="280" t="str">
        <f t="shared" ca="1" si="22"/>
        <v/>
      </c>
      <c r="P64" s="280" t="str">
        <f t="shared" ca="1" si="22"/>
        <v/>
      </c>
      <c r="Q64" s="280" t="str">
        <f t="shared" ca="1" si="22"/>
        <v/>
      </c>
      <c r="R64" s="280" t="str">
        <f t="shared" ca="1" si="22"/>
        <v/>
      </c>
      <c r="S64" s="280" t="str">
        <f t="shared" ca="1" si="22"/>
        <v/>
      </c>
      <c r="T64" s="280" t="str">
        <f t="shared" ca="1" si="22"/>
        <v/>
      </c>
      <c r="U64" s="280" t="str">
        <f t="shared" ca="1" si="22"/>
        <v/>
      </c>
      <c r="V64" s="280" t="str">
        <f t="shared" ca="1" si="22"/>
        <v/>
      </c>
      <c r="W64" s="280" t="str">
        <f t="shared" ca="1" si="22"/>
        <v/>
      </c>
      <c r="X64" s="280" t="str">
        <f t="shared" ca="1" si="22"/>
        <v/>
      </c>
      <c r="Y64" s="280" t="str">
        <f t="shared" ca="1" si="22"/>
        <v/>
      </c>
      <c r="Z64" s="280" t="str">
        <f t="shared" ca="1" si="22"/>
        <v/>
      </c>
      <c r="AA64" s="280" t="str">
        <f t="shared" ca="1" si="22"/>
        <v/>
      </c>
      <c r="AB64" s="280" t="str">
        <f t="shared" ca="1" si="22"/>
        <v/>
      </c>
      <c r="AC64" s="280" t="str">
        <f t="shared" ca="1" si="22"/>
        <v/>
      </c>
      <c r="AD64" s="280" t="str">
        <f t="shared" ref="AD64:AS79" ca="1" si="25">IF(LEN(INDIRECT("SWMETA!"&amp;$B64&amp;AD$14))=0,"",INDIRECT("SWMETA!"&amp;$B64&amp;AD$14))</f>
        <v/>
      </c>
      <c r="AE64" s="280" t="str">
        <f t="shared" ca="1" si="25"/>
        <v/>
      </c>
      <c r="AF64" s="280" t="str">
        <f t="shared" ca="1" si="25"/>
        <v/>
      </c>
      <c r="AG64" s="280" t="str">
        <f t="shared" ca="1" si="25"/>
        <v/>
      </c>
      <c r="AH64" s="280" t="str">
        <f t="shared" ca="1" si="25"/>
        <v/>
      </c>
      <c r="AI64" s="280" t="str">
        <f t="shared" ca="1" si="25"/>
        <v/>
      </c>
      <c r="AJ64" s="280" t="str">
        <f t="shared" ca="1" si="25"/>
        <v/>
      </c>
      <c r="AK64" s="280" t="str">
        <f t="shared" ca="1" si="25"/>
        <v/>
      </c>
      <c r="AL64" s="280" t="str">
        <f t="shared" ca="1" si="25"/>
        <v/>
      </c>
      <c r="AM64" s="280" t="str">
        <f t="shared" ca="1" si="25"/>
        <v/>
      </c>
      <c r="AN64" s="280" t="str">
        <f t="shared" ca="1" si="25"/>
        <v/>
      </c>
      <c r="AO64" s="280" t="str">
        <f t="shared" ca="1" si="25"/>
        <v/>
      </c>
      <c r="AP64" s="280" t="str">
        <f t="shared" ca="1" si="25"/>
        <v/>
      </c>
      <c r="AQ64" s="280" t="str">
        <f t="shared" ca="1" si="25"/>
        <v/>
      </c>
      <c r="AR64" s="280" t="str">
        <f t="shared" ca="1" si="25"/>
        <v/>
      </c>
      <c r="AS64" s="280" t="str">
        <f t="shared" ca="1" si="25"/>
        <v/>
      </c>
      <c r="AT64" s="280" t="str">
        <f t="shared" ca="1" si="24"/>
        <v/>
      </c>
      <c r="AU64" s="280" t="str">
        <f t="shared" ca="1" si="24"/>
        <v/>
      </c>
      <c r="AV64" s="280" t="str">
        <f t="shared" ca="1" si="24"/>
        <v/>
      </c>
      <c r="AW64" s="280" t="str">
        <f t="shared" ca="1" si="24"/>
        <v/>
      </c>
      <c r="AX64" s="280" t="str">
        <f t="shared" ca="1" si="24"/>
        <v/>
      </c>
      <c r="AY64" s="280" t="str">
        <f t="shared" ca="1" si="24"/>
        <v/>
      </c>
      <c r="AZ64" s="280" t="str">
        <f t="shared" ca="1" si="24"/>
        <v/>
      </c>
      <c r="BA64" s="280" t="str">
        <f t="shared" ca="1" si="24"/>
        <v/>
      </c>
      <c r="BB64" s="280" t="str">
        <f t="shared" ca="1" si="24"/>
        <v/>
      </c>
      <c r="BC64" s="280" t="str">
        <f t="shared" ca="1" si="24"/>
        <v/>
      </c>
      <c r="BD64" s="280" t="str">
        <f t="shared" ca="1" si="24"/>
        <v/>
      </c>
      <c r="BE64" s="280" t="str">
        <f t="shared" ca="1" si="24"/>
        <v/>
      </c>
      <c r="BF64" s="280" t="str">
        <f t="shared" ca="1" si="24"/>
        <v/>
      </c>
      <c r="BG64" s="280" t="str">
        <f t="shared" ca="1" si="24"/>
        <v/>
      </c>
      <c r="BH64" s="280" t="str">
        <f t="shared" ca="1" si="24"/>
        <v/>
      </c>
      <c r="BI64" s="280" t="str">
        <f t="shared" ca="1" si="24"/>
        <v/>
      </c>
      <c r="BJ64" s="280" t="str">
        <f t="shared" ca="1" si="24"/>
        <v/>
      </c>
      <c r="BK64" s="280" t="str">
        <f t="shared" ca="1" si="24"/>
        <v/>
      </c>
      <c r="BL64" s="110"/>
      <c r="BM64" s="110"/>
      <c r="BN64" s="110"/>
      <c r="BO64" s="110"/>
      <c r="BP64" s="110"/>
      <c r="BQ64" s="110"/>
      <c r="BR64" s="110"/>
      <c r="BS64" s="110"/>
      <c r="BT64" s="110"/>
      <c r="BU64" s="110"/>
      <c r="BV64" s="110"/>
    </row>
    <row r="65" spans="1:74" customFormat="1" x14ac:dyDescent="0.2">
      <c r="A65" s="113"/>
      <c r="B65" s="113" t="str">
        <f t="shared" si="2"/>
        <v>BB</v>
      </c>
      <c r="C65" s="110"/>
      <c r="D65" s="110"/>
      <c r="E65" s="110"/>
      <c r="F65" s="272" t="str">
        <f t="shared" ca="1" si="3"/>
        <v>Cluster_Description</v>
      </c>
      <c r="G65" s="288"/>
      <c r="H65" s="274" t="s">
        <v>547</v>
      </c>
      <c r="I65" s="135" t="s">
        <v>497</v>
      </c>
      <c r="J65" s="135" t="s">
        <v>147</v>
      </c>
      <c r="K65" s="135" t="s">
        <v>147</v>
      </c>
      <c r="L65" s="276" t="s">
        <v>499</v>
      </c>
      <c r="M65" s="126" t="s">
        <v>221</v>
      </c>
      <c r="N65" s="280" t="str">
        <f t="shared" ref="N65:AC80" ca="1" si="26">IF(LEN(INDIRECT("SWMETA!"&amp;$B65&amp;N$14))=0,"",INDIRECT("SWMETA!"&amp;$B65&amp;N$14))</f>
        <v/>
      </c>
      <c r="O65" s="280" t="str">
        <f t="shared" ca="1" si="26"/>
        <v/>
      </c>
      <c r="P65" s="280" t="str">
        <f t="shared" ca="1" si="26"/>
        <v/>
      </c>
      <c r="Q65" s="280" t="str">
        <f t="shared" ca="1" si="26"/>
        <v/>
      </c>
      <c r="R65" s="280" t="str">
        <f t="shared" ca="1" si="26"/>
        <v/>
      </c>
      <c r="S65" s="280" t="str">
        <f t="shared" ca="1" si="26"/>
        <v/>
      </c>
      <c r="T65" s="280" t="str">
        <f t="shared" ca="1" si="26"/>
        <v/>
      </c>
      <c r="U65" s="280" t="str">
        <f t="shared" ca="1" si="26"/>
        <v/>
      </c>
      <c r="V65" s="280" t="str">
        <f t="shared" ca="1" si="26"/>
        <v/>
      </c>
      <c r="W65" s="280" t="str">
        <f t="shared" ca="1" si="26"/>
        <v/>
      </c>
      <c r="X65" s="280" t="str">
        <f t="shared" ca="1" si="26"/>
        <v/>
      </c>
      <c r="Y65" s="280" t="str">
        <f t="shared" ca="1" si="26"/>
        <v/>
      </c>
      <c r="Z65" s="280" t="str">
        <f t="shared" ca="1" si="26"/>
        <v/>
      </c>
      <c r="AA65" s="280" t="str">
        <f t="shared" ca="1" si="26"/>
        <v/>
      </c>
      <c r="AB65" s="280" t="str">
        <f t="shared" ca="1" si="26"/>
        <v/>
      </c>
      <c r="AC65" s="280" t="str">
        <f t="shared" ca="1" si="26"/>
        <v/>
      </c>
      <c r="AD65" s="280" t="str">
        <f t="shared" ca="1" si="25"/>
        <v/>
      </c>
      <c r="AE65" s="280" t="str">
        <f t="shared" ca="1" si="25"/>
        <v/>
      </c>
      <c r="AF65" s="280" t="str">
        <f t="shared" ca="1" si="25"/>
        <v/>
      </c>
      <c r="AG65" s="280" t="str">
        <f t="shared" ca="1" si="25"/>
        <v/>
      </c>
      <c r="AH65" s="280" t="str">
        <f t="shared" ca="1" si="25"/>
        <v/>
      </c>
      <c r="AI65" s="280" t="str">
        <f t="shared" ca="1" si="25"/>
        <v/>
      </c>
      <c r="AJ65" s="280" t="str">
        <f t="shared" ca="1" si="25"/>
        <v/>
      </c>
      <c r="AK65" s="280" t="str">
        <f t="shared" ca="1" si="25"/>
        <v/>
      </c>
      <c r="AL65" s="280" t="str">
        <f t="shared" ca="1" si="25"/>
        <v/>
      </c>
      <c r="AM65" s="280" t="str">
        <f t="shared" ca="1" si="25"/>
        <v/>
      </c>
      <c r="AN65" s="280" t="str">
        <f t="shared" ca="1" si="25"/>
        <v/>
      </c>
      <c r="AO65" s="280" t="str">
        <f t="shared" ca="1" si="25"/>
        <v/>
      </c>
      <c r="AP65" s="280" t="str">
        <f t="shared" ca="1" si="25"/>
        <v/>
      </c>
      <c r="AQ65" s="280" t="str">
        <f t="shared" ca="1" si="25"/>
        <v/>
      </c>
      <c r="AR65" s="280" t="str">
        <f t="shared" ca="1" si="24"/>
        <v/>
      </c>
      <c r="AS65" s="280" t="str">
        <f t="shared" ca="1" si="24"/>
        <v/>
      </c>
      <c r="AT65" s="280" t="str">
        <f t="shared" ca="1" si="24"/>
        <v/>
      </c>
      <c r="AU65" s="280" t="str">
        <f t="shared" ca="1" si="24"/>
        <v/>
      </c>
      <c r="AV65" s="280" t="str">
        <f t="shared" ca="1" si="24"/>
        <v/>
      </c>
      <c r="AW65" s="280" t="str">
        <f t="shared" ca="1" si="24"/>
        <v/>
      </c>
      <c r="AX65" s="280" t="str">
        <f t="shared" ca="1" si="24"/>
        <v/>
      </c>
      <c r="AY65" s="280" t="str">
        <f t="shared" ca="1" si="24"/>
        <v/>
      </c>
      <c r="AZ65" s="280" t="str">
        <f t="shared" ca="1" si="24"/>
        <v/>
      </c>
      <c r="BA65" s="280" t="str">
        <f t="shared" ca="1" si="24"/>
        <v/>
      </c>
      <c r="BB65" s="280" t="str">
        <f t="shared" ca="1" si="24"/>
        <v/>
      </c>
      <c r="BC65" s="280" t="str">
        <f t="shared" ca="1" si="24"/>
        <v/>
      </c>
      <c r="BD65" s="280" t="str">
        <f t="shared" ca="1" si="24"/>
        <v/>
      </c>
      <c r="BE65" s="280" t="str">
        <f t="shared" ca="1" si="24"/>
        <v/>
      </c>
      <c r="BF65" s="280" t="str">
        <f t="shared" ca="1" si="24"/>
        <v/>
      </c>
      <c r="BG65" s="280" t="str">
        <f t="shared" ca="1" si="24"/>
        <v/>
      </c>
      <c r="BH65" s="280" t="str">
        <f t="shared" ca="1" si="24"/>
        <v/>
      </c>
      <c r="BI65" s="280" t="str">
        <f t="shared" ca="1" si="24"/>
        <v/>
      </c>
      <c r="BJ65" s="280" t="str">
        <f t="shared" ca="1" si="24"/>
        <v/>
      </c>
      <c r="BK65" s="280" t="str">
        <f t="shared" ca="1" si="24"/>
        <v/>
      </c>
      <c r="BL65" s="110"/>
      <c r="BM65" s="110"/>
      <c r="BN65" s="110"/>
      <c r="BO65" s="110"/>
      <c r="BP65" s="110"/>
      <c r="BQ65" s="110"/>
      <c r="BR65" s="110"/>
      <c r="BS65" s="110"/>
      <c r="BT65" s="110"/>
      <c r="BU65" s="110"/>
      <c r="BV65" s="110"/>
    </row>
    <row r="66" spans="1:74" customFormat="1" x14ac:dyDescent="0.2">
      <c r="A66" s="113"/>
      <c r="B66" s="113" t="str">
        <f t="shared" si="2"/>
        <v>BC</v>
      </c>
      <c r="C66" s="128"/>
      <c r="D66" s="128"/>
      <c r="E66" s="128"/>
      <c r="F66" s="272" t="str">
        <f t="shared" ca="1" si="3"/>
        <v>Global_Id</v>
      </c>
      <c r="G66" s="288"/>
      <c r="H66" s="274" t="s">
        <v>548</v>
      </c>
      <c r="I66" s="135" t="s">
        <v>497</v>
      </c>
      <c r="J66" s="135" t="s">
        <v>147</v>
      </c>
      <c r="K66" s="135" t="s">
        <v>147</v>
      </c>
      <c r="L66" s="276" t="s">
        <v>499</v>
      </c>
      <c r="M66" s="126" t="s">
        <v>221</v>
      </c>
      <c r="N66" s="280" t="str">
        <f t="shared" ca="1" si="26"/>
        <v/>
      </c>
      <c r="O66" s="280" t="str">
        <f t="shared" ca="1" si="26"/>
        <v/>
      </c>
      <c r="P66" s="280" t="str">
        <f t="shared" ca="1" si="26"/>
        <v/>
      </c>
      <c r="Q66" s="280" t="str">
        <f t="shared" ca="1" si="26"/>
        <v/>
      </c>
      <c r="R66" s="280" t="str">
        <f t="shared" ca="1" si="26"/>
        <v/>
      </c>
      <c r="S66" s="280" t="str">
        <f t="shared" ca="1" si="26"/>
        <v/>
      </c>
      <c r="T66" s="280" t="str">
        <f t="shared" ca="1" si="26"/>
        <v/>
      </c>
      <c r="U66" s="280" t="str">
        <f t="shared" ca="1" si="26"/>
        <v/>
      </c>
      <c r="V66" s="280" t="str">
        <f t="shared" ca="1" si="26"/>
        <v/>
      </c>
      <c r="W66" s="280" t="str">
        <f t="shared" ca="1" si="26"/>
        <v/>
      </c>
      <c r="X66" s="280" t="str">
        <f t="shared" ca="1" si="26"/>
        <v/>
      </c>
      <c r="Y66" s="280" t="str">
        <f t="shared" ca="1" si="26"/>
        <v/>
      </c>
      <c r="Z66" s="280" t="str">
        <f t="shared" ca="1" si="26"/>
        <v/>
      </c>
      <c r="AA66" s="280" t="str">
        <f t="shared" ca="1" si="26"/>
        <v/>
      </c>
      <c r="AB66" s="280" t="str">
        <f t="shared" ca="1" si="26"/>
        <v/>
      </c>
      <c r="AC66" s="280" t="str">
        <f t="shared" ca="1" si="26"/>
        <v/>
      </c>
      <c r="AD66" s="280" t="str">
        <f t="shared" ca="1" si="25"/>
        <v/>
      </c>
      <c r="AE66" s="280" t="str">
        <f t="shared" ca="1" si="25"/>
        <v/>
      </c>
      <c r="AF66" s="280" t="str">
        <f t="shared" ca="1" si="25"/>
        <v/>
      </c>
      <c r="AG66" s="280" t="str">
        <f t="shared" ca="1" si="25"/>
        <v/>
      </c>
      <c r="AH66" s="280" t="str">
        <f t="shared" ca="1" si="25"/>
        <v/>
      </c>
      <c r="AI66" s="280" t="str">
        <f t="shared" ca="1" si="25"/>
        <v/>
      </c>
      <c r="AJ66" s="280" t="str">
        <f t="shared" ca="1" si="25"/>
        <v/>
      </c>
      <c r="AK66" s="280" t="str">
        <f t="shared" ca="1" si="25"/>
        <v/>
      </c>
      <c r="AL66" s="280" t="str">
        <f t="shared" ca="1" si="25"/>
        <v/>
      </c>
      <c r="AM66" s="280" t="str">
        <f t="shared" ca="1" si="25"/>
        <v/>
      </c>
      <c r="AN66" s="280" t="str">
        <f t="shared" ca="1" si="25"/>
        <v/>
      </c>
      <c r="AO66" s="280" t="str">
        <f t="shared" ca="1" si="25"/>
        <v/>
      </c>
      <c r="AP66" s="280" t="str">
        <f t="shared" ca="1" si="25"/>
        <v/>
      </c>
      <c r="AQ66" s="280" t="str">
        <f t="shared" ca="1" si="25"/>
        <v/>
      </c>
      <c r="AR66" s="280" t="str">
        <f t="shared" ca="1" si="24"/>
        <v/>
      </c>
      <c r="AS66" s="280" t="str">
        <f t="shared" ca="1" si="24"/>
        <v/>
      </c>
      <c r="AT66" s="280" t="str">
        <f t="shared" ca="1" si="24"/>
        <v/>
      </c>
      <c r="AU66" s="280" t="str">
        <f t="shared" ca="1" si="24"/>
        <v/>
      </c>
      <c r="AV66" s="280" t="str">
        <f t="shared" ca="1" si="24"/>
        <v/>
      </c>
      <c r="AW66" s="280" t="str">
        <f t="shared" ca="1" si="24"/>
        <v/>
      </c>
      <c r="AX66" s="280" t="str">
        <f t="shared" ca="1" si="24"/>
        <v/>
      </c>
      <c r="AY66" s="280" t="str">
        <f t="shared" ca="1" si="24"/>
        <v/>
      </c>
      <c r="AZ66" s="280" t="str">
        <f t="shared" ca="1" si="24"/>
        <v/>
      </c>
      <c r="BA66" s="280" t="str">
        <f t="shared" ca="1" si="24"/>
        <v/>
      </c>
      <c r="BB66" s="280" t="str">
        <f t="shared" ca="1" si="24"/>
        <v/>
      </c>
      <c r="BC66" s="280" t="str">
        <f t="shared" ca="1" si="24"/>
        <v/>
      </c>
      <c r="BD66" s="280" t="str">
        <f t="shared" ca="1" si="24"/>
        <v/>
      </c>
      <c r="BE66" s="280" t="str">
        <f t="shared" ca="1" si="24"/>
        <v/>
      </c>
      <c r="BF66" s="280" t="str">
        <f t="shared" ca="1" si="24"/>
        <v/>
      </c>
      <c r="BG66" s="280" t="str">
        <f t="shared" ca="1" si="24"/>
        <v/>
      </c>
      <c r="BH66" s="280" t="str">
        <f t="shared" ca="1" si="24"/>
        <v/>
      </c>
      <c r="BI66" s="280" t="str">
        <f t="shared" ca="1" si="24"/>
        <v/>
      </c>
      <c r="BJ66" s="280" t="str">
        <f t="shared" ca="1" si="24"/>
        <v/>
      </c>
      <c r="BK66" s="280" t="str">
        <f t="shared" ca="1" si="24"/>
        <v/>
      </c>
      <c r="BL66" s="110"/>
      <c r="BM66" s="110"/>
      <c r="BN66" s="110"/>
      <c r="BO66" s="110"/>
      <c r="BP66" s="110"/>
      <c r="BQ66" s="110"/>
      <c r="BR66" s="110"/>
      <c r="BS66" s="110"/>
      <c r="BT66" s="110"/>
      <c r="BU66" s="110"/>
      <c r="BV66" s="110"/>
    </row>
    <row r="67" spans="1:74" customFormat="1" x14ac:dyDescent="0.2">
      <c r="A67" s="113"/>
      <c r="B67" s="113" t="str">
        <f t="shared" si="2"/>
        <v>BD</v>
      </c>
      <c r="C67" s="128"/>
      <c r="D67" s="128"/>
      <c r="E67" s="128"/>
      <c r="F67" s="272" t="str">
        <f t="shared" ca="1" si="3"/>
        <v>Global_Description</v>
      </c>
      <c r="G67" s="288"/>
      <c r="H67" s="274" t="s">
        <v>549</v>
      </c>
      <c r="I67" s="135" t="s">
        <v>497</v>
      </c>
      <c r="J67" s="135" t="s">
        <v>147</v>
      </c>
      <c r="K67" s="135" t="s">
        <v>147</v>
      </c>
      <c r="L67" s="276" t="s">
        <v>499</v>
      </c>
      <c r="M67" s="126" t="s">
        <v>221</v>
      </c>
      <c r="N67" s="280" t="str">
        <f t="shared" ca="1" si="26"/>
        <v/>
      </c>
      <c r="O67" s="280" t="str">
        <f t="shared" ca="1" si="26"/>
        <v/>
      </c>
      <c r="P67" s="280" t="str">
        <f t="shared" ca="1" si="26"/>
        <v/>
      </c>
      <c r="Q67" s="280" t="str">
        <f t="shared" ca="1" si="26"/>
        <v/>
      </c>
      <c r="R67" s="280" t="str">
        <f t="shared" ca="1" si="26"/>
        <v/>
      </c>
      <c r="S67" s="280" t="str">
        <f t="shared" ca="1" si="26"/>
        <v/>
      </c>
      <c r="T67" s="280" t="str">
        <f t="shared" ca="1" si="26"/>
        <v/>
      </c>
      <c r="U67" s="280" t="str">
        <f t="shared" ca="1" si="26"/>
        <v/>
      </c>
      <c r="V67" s="280" t="str">
        <f t="shared" ca="1" si="26"/>
        <v/>
      </c>
      <c r="W67" s="280" t="str">
        <f t="shared" ca="1" si="26"/>
        <v/>
      </c>
      <c r="X67" s="280" t="str">
        <f t="shared" ca="1" si="26"/>
        <v/>
      </c>
      <c r="Y67" s="280" t="str">
        <f t="shared" ca="1" si="26"/>
        <v/>
      </c>
      <c r="Z67" s="280" t="str">
        <f t="shared" ca="1" si="26"/>
        <v/>
      </c>
      <c r="AA67" s="280" t="str">
        <f t="shared" ca="1" si="26"/>
        <v/>
      </c>
      <c r="AB67" s="280" t="str">
        <f t="shared" ca="1" si="26"/>
        <v/>
      </c>
      <c r="AC67" s="280" t="str">
        <f t="shared" ca="1" si="26"/>
        <v/>
      </c>
      <c r="AD67" s="280" t="str">
        <f t="shared" ca="1" si="25"/>
        <v/>
      </c>
      <c r="AE67" s="280" t="str">
        <f t="shared" ca="1" si="25"/>
        <v/>
      </c>
      <c r="AF67" s="280" t="str">
        <f t="shared" ca="1" si="25"/>
        <v/>
      </c>
      <c r="AG67" s="280" t="str">
        <f t="shared" ca="1" si="25"/>
        <v/>
      </c>
      <c r="AH67" s="280" t="str">
        <f t="shared" ca="1" si="25"/>
        <v/>
      </c>
      <c r="AI67" s="280" t="str">
        <f t="shared" ca="1" si="25"/>
        <v/>
      </c>
      <c r="AJ67" s="280" t="str">
        <f t="shared" ca="1" si="25"/>
        <v/>
      </c>
      <c r="AK67" s="280" t="str">
        <f t="shared" ca="1" si="25"/>
        <v/>
      </c>
      <c r="AL67" s="280" t="str">
        <f t="shared" ca="1" si="25"/>
        <v/>
      </c>
      <c r="AM67" s="280" t="str">
        <f t="shared" ca="1" si="25"/>
        <v/>
      </c>
      <c r="AN67" s="280" t="str">
        <f t="shared" ca="1" si="25"/>
        <v/>
      </c>
      <c r="AO67" s="280" t="str">
        <f t="shared" ca="1" si="25"/>
        <v/>
      </c>
      <c r="AP67" s="280" t="str">
        <f t="shared" ca="1" si="25"/>
        <v/>
      </c>
      <c r="AQ67" s="280" t="str">
        <f t="shared" ca="1" si="25"/>
        <v/>
      </c>
      <c r="AR67" s="280" t="str">
        <f t="shared" ca="1" si="24"/>
        <v/>
      </c>
      <c r="AS67" s="280" t="str">
        <f t="shared" ca="1" si="24"/>
        <v/>
      </c>
      <c r="AT67" s="280" t="str">
        <f t="shared" ca="1" si="24"/>
        <v/>
      </c>
      <c r="AU67" s="280" t="str">
        <f t="shared" ca="1" si="24"/>
        <v/>
      </c>
      <c r="AV67" s="280" t="str">
        <f t="shared" ca="1" si="24"/>
        <v/>
      </c>
      <c r="AW67" s="280" t="str">
        <f t="shared" ca="1" si="24"/>
        <v/>
      </c>
      <c r="AX67" s="280" t="str">
        <f t="shared" ca="1" si="24"/>
        <v/>
      </c>
      <c r="AY67" s="280" t="str">
        <f t="shared" ca="1" si="24"/>
        <v/>
      </c>
      <c r="AZ67" s="280" t="str">
        <f t="shared" ca="1" si="24"/>
        <v/>
      </c>
      <c r="BA67" s="280" t="str">
        <f t="shared" ca="1" si="24"/>
        <v/>
      </c>
      <c r="BB67" s="280" t="str">
        <f t="shared" ca="1" si="24"/>
        <v/>
      </c>
      <c r="BC67" s="280" t="str">
        <f t="shared" ca="1" si="24"/>
        <v/>
      </c>
      <c r="BD67" s="280" t="str">
        <f t="shared" ca="1" si="24"/>
        <v/>
      </c>
      <c r="BE67" s="280" t="str">
        <f t="shared" ca="1" si="24"/>
        <v/>
      </c>
      <c r="BF67" s="280" t="str">
        <f t="shared" ca="1" si="24"/>
        <v/>
      </c>
      <c r="BG67" s="280" t="str">
        <f t="shared" ca="1" si="24"/>
        <v/>
      </c>
      <c r="BH67" s="280" t="str">
        <f t="shared" ca="1" si="24"/>
        <v/>
      </c>
      <c r="BI67" s="280" t="str">
        <f t="shared" ca="1" si="24"/>
        <v/>
      </c>
      <c r="BJ67" s="280" t="str">
        <f t="shared" ca="1" si="24"/>
        <v/>
      </c>
      <c r="BK67" s="280" t="str">
        <f t="shared" ca="1" si="24"/>
        <v/>
      </c>
      <c r="BL67" s="110"/>
      <c r="BM67" s="110"/>
      <c r="BN67" s="110"/>
      <c r="BO67" s="110"/>
      <c r="BP67" s="110"/>
      <c r="BQ67" s="110"/>
      <c r="BR67" s="110"/>
      <c r="BS67" s="110"/>
      <c r="BT67" s="110"/>
      <c r="BU67" s="110"/>
      <c r="BV67" s="110"/>
    </row>
    <row r="68" spans="1:74" customFormat="1" x14ac:dyDescent="0.2">
      <c r="A68" s="113"/>
      <c r="B68" s="113" t="str">
        <f t="shared" si="2"/>
        <v>BE</v>
      </c>
      <c r="C68" s="128"/>
      <c r="D68" s="128"/>
      <c r="E68" s="128"/>
      <c r="F68" s="272" t="str">
        <f t="shared" ca="1" si="3"/>
        <v>Country</v>
      </c>
      <c r="G68" s="288"/>
      <c r="H68" s="274" t="s">
        <v>550</v>
      </c>
      <c r="I68" s="135" t="s">
        <v>497</v>
      </c>
      <c r="J68" s="135" t="s">
        <v>147</v>
      </c>
      <c r="K68" s="135" t="s">
        <v>147</v>
      </c>
      <c r="L68" s="276" t="s">
        <v>499</v>
      </c>
      <c r="M68" s="126" t="s">
        <v>221</v>
      </c>
      <c r="N68" s="280" t="str">
        <f t="shared" ca="1" si="26"/>
        <v/>
      </c>
      <c r="O68" s="280" t="str">
        <f t="shared" ca="1" si="26"/>
        <v/>
      </c>
      <c r="P68" s="280" t="str">
        <f t="shared" ca="1" si="26"/>
        <v/>
      </c>
      <c r="Q68" s="280" t="str">
        <f t="shared" ca="1" si="26"/>
        <v/>
      </c>
      <c r="R68" s="280" t="str">
        <f t="shared" ca="1" si="26"/>
        <v/>
      </c>
      <c r="S68" s="280" t="str">
        <f t="shared" ca="1" si="26"/>
        <v/>
      </c>
      <c r="T68" s="280" t="str">
        <f t="shared" ca="1" si="26"/>
        <v/>
      </c>
      <c r="U68" s="280" t="str">
        <f t="shared" ca="1" si="26"/>
        <v/>
      </c>
      <c r="V68" s="280" t="str">
        <f t="shared" ca="1" si="26"/>
        <v/>
      </c>
      <c r="W68" s="280" t="str">
        <f t="shared" ca="1" si="26"/>
        <v/>
      </c>
      <c r="X68" s="280" t="str">
        <f t="shared" ca="1" si="26"/>
        <v/>
      </c>
      <c r="Y68" s="280" t="str">
        <f t="shared" ca="1" si="26"/>
        <v/>
      </c>
      <c r="Z68" s="280" t="str">
        <f t="shared" ca="1" si="26"/>
        <v/>
      </c>
      <c r="AA68" s="280" t="str">
        <f t="shared" ca="1" si="26"/>
        <v/>
      </c>
      <c r="AB68" s="280" t="str">
        <f t="shared" ca="1" si="26"/>
        <v/>
      </c>
      <c r="AC68" s="280" t="str">
        <f t="shared" ca="1" si="26"/>
        <v/>
      </c>
      <c r="AD68" s="280" t="str">
        <f t="shared" ca="1" si="25"/>
        <v/>
      </c>
      <c r="AE68" s="280" t="str">
        <f t="shared" ca="1" si="25"/>
        <v/>
      </c>
      <c r="AF68" s="280" t="str">
        <f t="shared" ca="1" si="25"/>
        <v/>
      </c>
      <c r="AG68" s="280" t="str">
        <f t="shared" ca="1" si="25"/>
        <v/>
      </c>
      <c r="AH68" s="280" t="str">
        <f t="shared" ca="1" si="25"/>
        <v/>
      </c>
      <c r="AI68" s="280" t="str">
        <f t="shared" ca="1" si="25"/>
        <v/>
      </c>
      <c r="AJ68" s="280" t="str">
        <f t="shared" ca="1" si="25"/>
        <v/>
      </c>
      <c r="AK68" s="280" t="str">
        <f t="shared" ca="1" si="25"/>
        <v/>
      </c>
      <c r="AL68" s="280" t="str">
        <f t="shared" ca="1" si="25"/>
        <v/>
      </c>
      <c r="AM68" s="280" t="str">
        <f t="shared" ca="1" si="25"/>
        <v/>
      </c>
      <c r="AN68" s="280" t="str">
        <f t="shared" ca="1" si="25"/>
        <v/>
      </c>
      <c r="AO68" s="280" t="str">
        <f t="shared" ca="1" si="25"/>
        <v/>
      </c>
      <c r="AP68" s="280" t="str">
        <f t="shared" ca="1" si="25"/>
        <v/>
      </c>
      <c r="AQ68" s="280" t="str">
        <f t="shared" ca="1" si="25"/>
        <v/>
      </c>
      <c r="AR68" s="280" t="str">
        <f t="shared" ca="1" si="24"/>
        <v/>
      </c>
      <c r="AS68" s="280" t="str">
        <f t="shared" ca="1" si="24"/>
        <v/>
      </c>
      <c r="AT68" s="280" t="str">
        <f t="shared" ca="1" si="24"/>
        <v/>
      </c>
      <c r="AU68" s="280" t="str">
        <f t="shared" ca="1" si="24"/>
        <v/>
      </c>
      <c r="AV68" s="280" t="str">
        <f t="shared" ca="1" si="24"/>
        <v/>
      </c>
      <c r="AW68" s="280" t="str">
        <f t="shared" ca="1" si="24"/>
        <v/>
      </c>
      <c r="AX68" s="280" t="str">
        <f t="shared" ca="1" si="24"/>
        <v/>
      </c>
      <c r="AY68" s="280" t="str">
        <f t="shared" ca="1" si="24"/>
        <v/>
      </c>
      <c r="AZ68" s="280" t="str">
        <f t="shared" ca="1" si="24"/>
        <v/>
      </c>
      <c r="BA68" s="280" t="str">
        <f t="shared" ca="1" si="24"/>
        <v/>
      </c>
      <c r="BB68" s="280" t="str">
        <f t="shared" ca="1" si="24"/>
        <v/>
      </c>
      <c r="BC68" s="280" t="str">
        <f t="shared" ca="1" si="24"/>
        <v/>
      </c>
      <c r="BD68" s="280" t="str">
        <f t="shared" ca="1" si="24"/>
        <v/>
      </c>
      <c r="BE68" s="280" t="str">
        <f t="shared" ca="1" si="24"/>
        <v/>
      </c>
      <c r="BF68" s="280" t="str">
        <f t="shared" ca="1" si="24"/>
        <v/>
      </c>
      <c r="BG68" s="280" t="str">
        <f t="shared" ca="1" si="24"/>
        <v/>
      </c>
      <c r="BH68" s="280" t="str">
        <f t="shared" ca="1" si="24"/>
        <v/>
      </c>
      <c r="BI68" s="280" t="str">
        <f t="shared" ca="1" si="24"/>
        <v/>
      </c>
      <c r="BJ68" s="280" t="str">
        <f t="shared" ca="1" si="24"/>
        <v/>
      </c>
      <c r="BK68" s="280" t="str">
        <f t="shared" ca="1" si="24"/>
        <v/>
      </c>
      <c r="BL68" s="110"/>
      <c r="BM68" s="110"/>
      <c r="BN68" s="110"/>
      <c r="BO68" s="110"/>
      <c r="BP68" s="110"/>
      <c r="BQ68" s="110"/>
      <c r="BR68" s="110"/>
      <c r="BS68" s="110"/>
      <c r="BT68" s="110"/>
      <c r="BU68" s="110"/>
      <c r="BV68" s="110"/>
    </row>
    <row r="69" spans="1:74" customFormat="1" x14ac:dyDescent="0.2">
      <c r="A69" s="128"/>
      <c r="B69" s="113" t="str">
        <f t="shared" si="2"/>
        <v>BF</v>
      </c>
      <c r="C69" s="128"/>
      <c r="D69" s="128"/>
      <c r="E69" s="128"/>
      <c r="F69" s="272" t="str">
        <f t="shared" ca="1" si="3"/>
        <v>Country_Description</v>
      </c>
      <c r="G69" s="288"/>
      <c r="H69" s="274" t="s">
        <v>551</v>
      </c>
      <c r="I69" s="135" t="s">
        <v>497</v>
      </c>
      <c r="J69" s="135" t="s">
        <v>147</v>
      </c>
      <c r="K69" s="135" t="s">
        <v>147</v>
      </c>
      <c r="L69" s="276" t="s">
        <v>499</v>
      </c>
      <c r="M69" s="126" t="s">
        <v>221</v>
      </c>
      <c r="N69" s="280" t="str">
        <f t="shared" ca="1" si="26"/>
        <v/>
      </c>
      <c r="O69" s="280" t="str">
        <f t="shared" ca="1" si="26"/>
        <v/>
      </c>
      <c r="P69" s="280" t="str">
        <f t="shared" ca="1" si="26"/>
        <v/>
      </c>
      <c r="Q69" s="280" t="str">
        <f t="shared" ca="1" si="26"/>
        <v/>
      </c>
      <c r="R69" s="280" t="str">
        <f t="shared" ca="1" si="26"/>
        <v/>
      </c>
      <c r="S69" s="280" t="str">
        <f t="shared" ca="1" si="26"/>
        <v/>
      </c>
      <c r="T69" s="280" t="str">
        <f t="shared" ca="1" si="26"/>
        <v/>
      </c>
      <c r="U69" s="280" t="str">
        <f t="shared" ca="1" si="26"/>
        <v/>
      </c>
      <c r="V69" s="280" t="str">
        <f t="shared" ca="1" si="26"/>
        <v/>
      </c>
      <c r="W69" s="280" t="str">
        <f t="shared" ca="1" si="26"/>
        <v/>
      </c>
      <c r="X69" s="280" t="str">
        <f t="shared" ca="1" si="26"/>
        <v/>
      </c>
      <c r="Y69" s="280" t="str">
        <f t="shared" ca="1" si="26"/>
        <v/>
      </c>
      <c r="Z69" s="280" t="str">
        <f t="shared" ca="1" si="26"/>
        <v/>
      </c>
      <c r="AA69" s="280" t="str">
        <f t="shared" ca="1" si="26"/>
        <v/>
      </c>
      <c r="AB69" s="280" t="str">
        <f t="shared" ca="1" si="26"/>
        <v/>
      </c>
      <c r="AC69" s="280" t="str">
        <f t="shared" ca="1" si="26"/>
        <v/>
      </c>
      <c r="AD69" s="280" t="str">
        <f t="shared" ca="1" si="25"/>
        <v/>
      </c>
      <c r="AE69" s="280" t="str">
        <f t="shared" ca="1" si="25"/>
        <v/>
      </c>
      <c r="AF69" s="280" t="str">
        <f t="shared" ca="1" si="25"/>
        <v/>
      </c>
      <c r="AG69" s="280" t="str">
        <f t="shared" ca="1" si="25"/>
        <v/>
      </c>
      <c r="AH69" s="280" t="str">
        <f t="shared" ca="1" si="25"/>
        <v/>
      </c>
      <c r="AI69" s="280" t="str">
        <f t="shared" ca="1" si="25"/>
        <v/>
      </c>
      <c r="AJ69" s="280" t="str">
        <f t="shared" ca="1" si="25"/>
        <v/>
      </c>
      <c r="AK69" s="280" t="str">
        <f t="shared" ca="1" si="25"/>
        <v/>
      </c>
      <c r="AL69" s="280" t="str">
        <f t="shared" ca="1" si="25"/>
        <v/>
      </c>
      <c r="AM69" s="280" t="str">
        <f t="shared" ca="1" si="25"/>
        <v/>
      </c>
      <c r="AN69" s="280" t="str">
        <f t="shared" ca="1" si="25"/>
        <v/>
      </c>
      <c r="AO69" s="280" t="str">
        <f t="shared" ca="1" si="25"/>
        <v/>
      </c>
      <c r="AP69" s="280" t="str">
        <f t="shared" ca="1" si="25"/>
        <v/>
      </c>
      <c r="AQ69" s="280" t="str">
        <f t="shared" ca="1" si="25"/>
        <v/>
      </c>
      <c r="AR69" s="280" t="str">
        <f t="shared" ca="1" si="24"/>
        <v/>
      </c>
      <c r="AS69" s="280" t="str">
        <f t="shared" ca="1" si="24"/>
        <v/>
      </c>
      <c r="AT69" s="280" t="str">
        <f t="shared" ca="1" si="24"/>
        <v/>
      </c>
      <c r="AU69" s="280" t="str">
        <f t="shared" ca="1" si="24"/>
        <v/>
      </c>
      <c r="AV69" s="280" t="str">
        <f t="shared" ca="1" si="24"/>
        <v/>
      </c>
      <c r="AW69" s="280" t="str">
        <f t="shared" ca="1" si="24"/>
        <v/>
      </c>
      <c r="AX69" s="280" t="str">
        <f t="shared" ca="1" si="24"/>
        <v/>
      </c>
      <c r="AY69" s="280" t="str">
        <f t="shared" ca="1" si="24"/>
        <v/>
      </c>
      <c r="AZ69" s="280" t="str">
        <f t="shared" ca="1" si="24"/>
        <v/>
      </c>
      <c r="BA69" s="280" t="str">
        <f t="shared" ca="1" si="24"/>
        <v/>
      </c>
      <c r="BB69" s="280" t="str">
        <f t="shared" ca="1" si="24"/>
        <v/>
      </c>
      <c r="BC69" s="280" t="str">
        <f t="shared" ca="1" si="24"/>
        <v/>
      </c>
      <c r="BD69" s="280" t="str">
        <f t="shared" ca="1" si="24"/>
        <v/>
      </c>
      <c r="BE69" s="280" t="str">
        <f t="shared" ca="1" si="24"/>
        <v/>
      </c>
      <c r="BF69" s="280" t="str">
        <f t="shared" ca="1" si="24"/>
        <v/>
      </c>
      <c r="BG69" s="280" t="str">
        <f t="shared" ca="1" si="24"/>
        <v/>
      </c>
      <c r="BH69" s="280" t="str">
        <f t="shared" ca="1" si="24"/>
        <v/>
      </c>
      <c r="BI69" s="280" t="str">
        <f t="shared" ca="1" si="24"/>
        <v/>
      </c>
      <c r="BJ69" s="280" t="str">
        <f t="shared" ca="1" si="24"/>
        <v/>
      </c>
      <c r="BK69" s="280" t="str">
        <f t="shared" ca="1" si="24"/>
        <v/>
      </c>
      <c r="BL69" s="110"/>
      <c r="BM69" s="110"/>
      <c r="BN69" s="110"/>
      <c r="BO69" s="110"/>
      <c r="BP69" s="110"/>
      <c r="BQ69" s="110"/>
      <c r="BR69" s="110"/>
      <c r="BS69" s="110"/>
      <c r="BT69" s="110"/>
      <c r="BU69" s="110"/>
      <c r="BV69" s="110"/>
    </row>
    <row r="70" spans="1:74" customFormat="1" x14ac:dyDescent="0.2">
      <c r="A70" s="128"/>
      <c r="B70" s="113" t="str">
        <f t="shared" si="2"/>
        <v>BG</v>
      </c>
      <c r="C70" s="128"/>
      <c r="D70" s="128"/>
      <c r="E70" s="128"/>
      <c r="F70" s="272" t="str">
        <f t="shared" ca="1" si="3"/>
        <v>NSN_Region</v>
      </c>
      <c r="G70" s="288"/>
      <c r="H70" s="274" t="s">
        <v>552</v>
      </c>
      <c r="I70" s="135" t="s">
        <v>497</v>
      </c>
      <c r="J70" s="135" t="s">
        <v>147</v>
      </c>
      <c r="K70" s="135" t="s">
        <v>147</v>
      </c>
      <c r="L70" s="276" t="s">
        <v>499</v>
      </c>
      <c r="M70" s="126" t="s">
        <v>221</v>
      </c>
      <c r="N70" s="280" t="str">
        <f t="shared" ca="1" si="26"/>
        <v/>
      </c>
      <c r="O70" s="280" t="str">
        <f t="shared" ca="1" si="26"/>
        <v/>
      </c>
      <c r="P70" s="280" t="str">
        <f t="shared" ca="1" si="26"/>
        <v/>
      </c>
      <c r="Q70" s="280" t="str">
        <f t="shared" ca="1" si="26"/>
        <v/>
      </c>
      <c r="R70" s="280" t="str">
        <f t="shared" ca="1" si="26"/>
        <v/>
      </c>
      <c r="S70" s="280" t="str">
        <f t="shared" ca="1" si="26"/>
        <v/>
      </c>
      <c r="T70" s="280" t="str">
        <f t="shared" ca="1" si="26"/>
        <v/>
      </c>
      <c r="U70" s="280" t="str">
        <f t="shared" ca="1" si="26"/>
        <v/>
      </c>
      <c r="V70" s="280" t="str">
        <f t="shared" ca="1" si="26"/>
        <v/>
      </c>
      <c r="W70" s="280" t="str">
        <f t="shared" ca="1" si="26"/>
        <v/>
      </c>
      <c r="X70" s="280" t="str">
        <f t="shared" ca="1" si="26"/>
        <v/>
      </c>
      <c r="Y70" s="280" t="str">
        <f t="shared" ca="1" si="26"/>
        <v/>
      </c>
      <c r="Z70" s="280" t="str">
        <f t="shared" ca="1" si="26"/>
        <v/>
      </c>
      <c r="AA70" s="280" t="str">
        <f t="shared" ca="1" si="26"/>
        <v/>
      </c>
      <c r="AB70" s="280" t="str">
        <f t="shared" ca="1" si="26"/>
        <v/>
      </c>
      <c r="AC70" s="280" t="str">
        <f t="shared" ca="1" si="26"/>
        <v/>
      </c>
      <c r="AD70" s="280" t="str">
        <f t="shared" ca="1" si="25"/>
        <v/>
      </c>
      <c r="AE70" s="280" t="str">
        <f t="shared" ca="1" si="25"/>
        <v/>
      </c>
      <c r="AF70" s="280" t="str">
        <f t="shared" ca="1" si="25"/>
        <v/>
      </c>
      <c r="AG70" s="280" t="str">
        <f t="shared" ca="1" si="25"/>
        <v/>
      </c>
      <c r="AH70" s="280" t="str">
        <f t="shared" ca="1" si="25"/>
        <v/>
      </c>
      <c r="AI70" s="280" t="str">
        <f t="shared" ca="1" si="25"/>
        <v/>
      </c>
      <c r="AJ70" s="280" t="str">
        <f t="shared" ca="1" si="25"/>
        <v/>
      </c>
      <c r="AK70" s="280" t="str">
        <f t="shared" ca="1" si="25"/>
        <v/>
      </c>
      <c r="AL70" s="280" t="str">
        <f t="shared" ca="1" si="25"/>
        <v/>
      </c>
      <c r="AM70" s="280" t="str">
        <f t="shared" ca="1" si="25"/>
        <v/>
      </c>
      <c r="AN70" s="280" t="str">
        <f t="shared" ca="1" si="25"/>
        <v/>
      </c>
      <c r="AO70" s="280" t="str">
        <f t="shared" ca="1" si="25"/>
        <v/>
      </c>
      <c r="AP70" s="280" t="str">
        <f t="shared" ca="1" si="25"/>
        <v/>
      </c>
      <c r="AQ70" s="280" t="str">
        <f t="shared" ca="1" si="25"/>
        <v/>
      </c>
      <c r="AR70" s="280" t="str">
        <f t="shared" ca="1" si="24"/>
        <v/>
      </c>
      <c r="AS70" s="280" t="str">
        <f t="shared" ca="1" si="24"/>
        <v/>
      </c>
      <c r="AT70" s="280" t="str">
        <f t="shared" ca="1" si="24"/>
        <v/>
      </c>
      <c r="AU70" s="280" t="str">
        <f t="shared" ca="1" si="24"/>
        <v/>
      </c>
      <c r="AV70" s="280" t="str">
        <f t="shared" ca="1" si="24"/>
        <v/>
      </c>
      <c r="AW70" s="280" t="str">
        <f t="shared" ca="1" si="24"/>
        <v/>
      </c>
      <c r="AX70" s="280" t="str">
        <f t="shared" ca="1" si="24"/>
        <v/>
      </c>
      <c r="AY70" s="280" t="str">
        <f t="shared" ca="1" si="24"/>
        <v/>
      </c>
      <c r="AZ70" s="280" t="str">
        <f t="shared" ca="1" si="24"/>
        <v/>
      </c>
      <c r="BA70" s="280" t="str">
        <f t="shared" ca="1" si="24"/>
        <v/>
      </c>
      <c r="BB70" s="280" t="str">
        <f t="shared" ca="1" si="24"/>
        <v/>
      </c>
      <c r="BC70" s="280" t="str">
        <f t="shared" ca="1" si="24"/>
        <v/>
      </c>
      <c r="BD70" s="280" t="str">
        <f t="shared" ca="1" si="24"/>
        <v/>
      </c>
      <c r="BE70" s="280" t="str">
        <f t="shared" ca="1" si="24"/>
        <v/>
      </c>
      <c r="BF70" s="280" t="str">
        <f t="shared" ca="1" si="24"/>
        <v/>
      </c>
      <c r="BG70" s="280" t="str">
        <f t="shared" ca="1" si="24"/>
        <v/>
      </c>
      <c r="BH70" s="280" t="str">
        <f t="shared" ca="1" si="24"/>
        <v/>
      </c>
      <c r="BI70" s="280" t="str">
        <f t="shared" ca="1" si="24"/>
        <v/>
      </c>
      <c r="BJ70" s="280" t="str">
        <f t="shared" ca="1" si="24"/>
        <v/>
      </c>
      <c r="BK70" s="280" t="str">
        <f t="shared" ca="1" si="24"/>
        <v/>
      </c>
      <c r="BL70" s="110"/>
      <c r="BM70" s="110"/>
      <c r="BN70" s="110"/>
      <c r="BO70" s="110"/>
      <c r="BP70" s="110"/>
      <c r="BQ70" s="110"/>
      <c r="BR70" s="110"/>
      <c r="BS70" s="110"/>
      <c r="BT70" s="110"/>
      <c r="BU70" s="110"/>
      <c r="BV70" s="110"/>
    </row>
    <row r="71" spans="1:74" customFormat="1" x14ac:dyDescent="0.2">
      <c r="A71" s="128"/>
      <c r="B71" s="113" t="str">
        <f t="shared" si="2"/>
        <v>BH</v>
      </c>
      <c r="C71" s="128"/>
      <c r="D71" s="128"/>
      <c r="E71" s="128"/>
      <c r="F71" s="272" t="str">
        <f t="shared" ca="1" si="3"/>
        <v>NSN_Sub_Region</v>
      </c>
      <c r="G71" s="288"/>
      <c r="H71" s="274" t="s">
        <v>553</v>
      </c>
      <c r="I71" s="135" t="s">
        <v>497</v>
      </c>
      <c r="J71" s="135" t="s">
        <v>483</v>
      </c>
      <c r="K71" s="135" t="s">
        <v>147</v>
      </c>
      <c r="L71" s="276" t="s">
        <v>499</v>
      </c>
      <c r="M71" s="126" t="s">
        <v>221</v>
      </c>
      <c r="N71" s="280" t="str">
        <f t="shared" ca="1" si="26"/>
        <v/>
      </c>
      <c r="O71" s="280" t="str">
        <f t="shared" ca="1" si="26"/>
        <v/>
      </c>
      <c r="P71" s="280" t="str">
        <f t="shared" ca="1" si="26"/>
        <v/>
      </c>
      <c r="Q71" s="280" t="str">
        <f t="shared" ca="1" si="26"/>
        <v/>
      </c>
      <c r="R71" s="280" t="str">
        <f t="shared" ca="1" si="26"/>
        <v/>
      </c>
      <c r="S71" s="280" t="str">
        <f t="shared" ca="1" si="26"/>
        <v/>
      </c>
      <c r="T71" s="280" t="str">
        <f t="shared" ca="1" si="26"/>
        <v/>
      </c>
      <c r="U71" s="280" t="str">
        <f t="shared" ca="1" si="26"/>
        <v/>
      </c>
      <c r="V71" s="280" t="str">
        <f t="shared" ca="1" si="26"/>
        <v/>
      </c>
      <c r="W71" s="280" t="str">
        <f t="shared" ca="1" si="26"/>
        <v/>
      </c>
      <c r="X71" s="280" t="str">
        <f t="shared" ca="1" si="26"/>
        <v/>
      </c>
      <c r="Y71" s="280" t="str">
        <f t="shared" ca="1" si="26"/>
        <v/>
      </c>
      <c r="Z71" s="280" t="str">
        <f t="shared" ca="1" si="26"/>
        <v/>
      </c>
      <c r="AA71" s="280" t="str">
        <f t="shared" ca="1" si="26"/>
        <v/>
      </c>
      <c r="AB71" s="280" t="str">
        <f t="shared" ca="1" si="26"/>
        <v/>
      </c>
      <c r="AC71" s="280" t="str">
        <f t="shared" ca="1" si="26"/>
        <v/>
      </c>
      <c r="AD71" s="280" t="str">
        <f t="shared" ca="1" si="25"/>
        <v/>
      </c>
      <c r="AE71" s="280" t="str">
        <f t="shared" ca="1" si="25"/>
        <v/>
      </c>
      <c r="AF71" s="280" t="str">
        <f t="shared" ca="1" si="25"/>
        <v/>
      </c>
      <c r="AG71" s="280" t="str">
        <f t="shared" ca="1" si="25"/>
        <v/>
      </c>
      <c r="AH71" s="280" t="str">
        <f t="shared" ca="1" si="25"/>
        <v/>
      </c>
      <c r="AI71" s="280" t="str">
        <f t="shared" ca="1" si="25"/>
        <v/>
      </c>
      <c r="AJ71" s="280" t="str">
        <f t="shared" ca="1" si="25"/>
        <v/>
      </c>
      <c r="AK71" s="280" t="str">
        <f t="shared" ca="1" si="25"/>
        <v/>
      </c>
      <c r="AL71" s="280" t="str">
        <f t="shared" ca="1" si="25"/>
        <v/>
      </c>
      <c r="AM71" s="280" t="str">
        <f t="shared" ca="1" si="25"/>
        <v/>
      </c>
      <c r="AN71" s="280" t="str">
        <f t="shared" ca="1" si="25"/>
        <v/>
      </c>
      <c r="AO71" s="280" t="str">
        <f t="shared" ca="1" si="25"/>
        <v/>
      </c>
      <c r="AP71" s="280" t="str">
        <f t="shared" ca="1" si="25"/>
        <v/>
      </c>
      <c r="AQ71" s="280" t="str">
        <f t="shared" ca="1" si="25"/>
        <v/>
      </c>
      <c r="AR71" s="280" t="str">
        <f t="shared" ca="1" si="24"/>
        <v/>
      </c>
      <c r="AS71" s="280" t="str">
        <f t="shared" ca="1" si="24"/>
        <v/>
      </c>
      <c r="AT71" s="280" t="str">
        <f t="shared" ca="1" si="24"/>
        <v/>
      </c>
      <c r="AU71" s="280" t="str">
        <f t="shared" ca="1" si="24"/>
        <v/>
      </c>
      <c r="AV71" s="280" t="str">
        <f t="shared" ca="1" si="24"/>
        <v/>
      </c>
      <c r="AW71" s="280" t="str">
        <f t="shared" ca="1" si="24"/>
        <v/>
      </c>
      <c r="AX71" s="280" t="str">
        <f t="shared" ca="1" si="24"/>
        <v/>
      </c>
      <c r="AY71" s="280" t="str">
        <f t="shared" ca="1" si="24"/>
        <v/>
      </c>
      <c r="AZ71" s="280" t="str">
        <f t="shared" ca="1" si="24"/>
        <v/>
      </c>
      <c r="BA71" s="280" t="str">
        <f t="shared" ca="1" si="24"/>
        <v/>
      </c>
      <c r="BB71" s="280" t="str">
        <f t="shared" ca="1" si="24"/>
        <v/>
      </c>
      <c r="BC71" s="280" t="str">
        <f t="shared" ca="1" si="24"/>
        <v/>
      </c>
      <c r="BD71" s="280" t="str">
        <f t="shared" ca="1" si="24"/>
        <v/>
      </c>
      <c r="BE71" s="280" t="str">
        <f t="shared" ca="1" si="24"/>
        <v/>
      </c>
      <c r="BF71" s="280" t="str">
        <f t="shared" ca="1" si="24"/>
        <v/>
      </c>
      <c r="BG71" s="280" t="str">
        <f t="shared" ca="1" si="24"/>
        <v/>
      </c>
      <c r="BH71" s="280" t="str">
        <f t="shared" ca="1" si="24"/>
        <v/>
      </c>
      <c r="BI71" s="280" t="str">
        <f t="shared" ca="1" si="24"/>
        <v/>
      </c>
      <c r="BJ71" s="280" t="str">
        <f t="shared" ca="1" si="24"/>
        <v/>
      </c>
      <c r="BK71" s="280" t="str">
        <f t="shared" ca="1" si="24"/>
        <v/>
      </c>
      <c r="BL71" s="110"/>
      <c r="BM71" s="110"/>
      <c r="BN71" s="110"/>
      <c r="BO71" s="110"/>
      <c r="BP71" s="110"/>
      <c r="BQ71" s="110"/>
      <c r="BR71" s="110"/>
      <c r="BS71" s="110"/>
      <c r="BT71" s="110"/>
      <c r="BU71" s="110"/>
      <c r="BV71" s="110"/>
    </row>
    <row r="72" spans="1:74" customFormat="1" x14ac:dyDescent="0.2">
      <c r="A72" s="128"/>
      <c r="B72" s="113" t="str">
        <f t="shared" si="2"/>
        <v>BI</v>
      </c>
      <c r="C72" s="128"/>
      <c r="D72" s="128"/>
      <c r="E72" s="128"/>
      <c r="F72" s="272" t="str">
        <f t="shared" ca="1" si="3"/>
        <v>Planning_Mode_Flag</v>
      </c>
      <c r="G72" s="288"/>
      <c r="H72" s="274" t="s">
        <v>554</v>
      </c>
      <c r="I72" s="135" t="s">
        <v>497</v>
      </c>
      <c r="J72" s="135" t="s">
        <v>147</v>
      </c>
      <c r="K72" s="135" t="s">
        <v>147</v>
      </c>
      <c r="L72" s="276" t="s">
        <v>499</v>
      </c>
      <c r="M72" s="126" t="s">
        <v>221</v>
      </c>
      <c r="N72" s="280" t="str">
        <f t="shared" ca="1" si="26"/>
        <v/>
      </c>
      <c r="O72" s="280" t="str">
        <f t="shared" ca="1" si="26"/>
        <v/>
      </c>
      <c r="P72" s="280" t="str">
        <f t="shared" ca="1" si="26"/>
        <v/>
      </c>
      <c r="Q72" s="280" t="str">
        <f t="shared" ca="1" si="26"/>
        <v/>
      </c>
      <c r="R72" s="280" t="str">
        <f t="shared" ca="1" si="26"/>
        <v/>
      </c>
      <c r="S72" s="280" t="str">
        <f t="shared" ca="1" si="26"/>
        <v/>
      </c>
      <c r="T72" s="280" t="str">
        <f t="shared" ca="1" si="26"/>
        <v/>
      </c>
      <c r="U72" s="280" t="str">
        <f t="shared" ca="1" si="26"/>
        <v/>
      </c>
      <c r="V72" s="280" t="str">
        <f t="shared" ca="1" si="26"/>
        <v/>
      </c>
      <c r="W72" s="280" t="str">
        <f t="shared" ca="1" si="26"/>
        <v/>
      </c>
      <c r="X72" s="280" t="str">
        <f t="shared" ca="1" si="26"/>
        <v/>
      </c>
      <c r="Y72" s="280" t="str">
        <f t="shared" ca="1" si="26"/>
        <v/>
      </c>
      <c r="Z72" s="280" t="str">
        <f t="shared" ca="1" si="26"/>
        <v/>
      </c>
      <c r="AA72" s="280" t="str">
        <f t="shared" ca="1" si="26"/>
        <v/>
      </c>
      <c r="AB72" s="280" t="str">
        <f t="shared" ca="1" si="26"/>
        <v/>
      </c>
      <c r="AC72" s="280" t="str">
        <f t="shared" ca="1" si="26"/>
        <v/>
      </c>
      <c r="AD72" s="280" t="str">
        <f t="shared" ca="1" si="25"/>
        <v/>
      </c>
      <c r="AE72" s="280" t="str">
        <f t="shared" ca="1" si="25"/>
        <v/>
      </c>
      <c r="AF72" s="280" t="str">
        <f t="shared" ca="1" si="25"/>
        <v/>
      </c>
      <c r="AG72" s="280" t="str">
        <f t="shared" ca="1" si="25"/>
        <v/>
      </c>
      <c r="AH72" s="280" t="str">
        <f t="shared" ca="1" si="25"/>
        <v/>
      </c>
      <c r="AI72" s="280" t="str">
        <f t="shared" ca="1" si="25"/>
        <v/>
      </c>
      <c r="AJ72" s="280" t="str">
        <f t="shared" ca="1" si="25"/>
        <v/>
      </c>
      <c r="AK72" s="280" t="str">
        <f t="shared" ca="1" si="25"/>
        <v/>
      </c>
      <c r="AL72" s="280" t="str">
        <f t="shared" ca="1" si="25"/>
        <v/>
      </c>
      <c r="AM72" s="280" t="str">
        <f t="shared" ca="1" si="25"/>
        <v/>
      </c>
      <c r="AN72" s="280" t="str">
        <f t="shared" ca="1" si="25"/>
        <v/>
      </c>
      <c r="AO72" s="280" t="str">
        <f t="shared" ca="1" si="25"/>
        <v/>
      </c>
      <c r="AP72" s="280" t="str">
        <f t="shared" ca="1" si="25"/>
        <v/>
      </c>
      <c r="AQ72" s="280" t="str">
        <f t="shared" ca="1" si="25"/>
        <v/>
      </c>
      <c r="AR72" s="280" t="str">
        <f t="shared" ca="1" si="24"/>
        <v/>
      </c>
      <c r="AS72" s="280" t="str">
        <f t="shared" ca="1" si="24"/>
        <v/>
      </c>
      <c r="AT72" s="280" t="str">
        <f t="shared" ca="1" si="24"/>
        <v/>
      </c>
      <c r="AU72" s="280" t="str">
        <f t="shared" ca="1" si="24"/>
        <v/>
      </c>
      <c r="AV72" s="280" t="str">
        <f t="shared" ca="1" si="24"/>
        <v/>
      </c>
      <c r="AW72" s="280" t="str">
        <f t="shared" ca="1" si="24"/>
        <v/>
      </c>
      <c r="AX72" s="280" t="str">
        <f t="shared" ca="1" si="24"/>
        <v/>
      </c>
      <c r="AY72" s="280" t="str">
        <f t="shared" ca="1" si="24"/>
        <v/>
      </c>
      <c r="AZ72" s="280" t="str">
        <f t="shared" ca="1" si="24"/>
        <v/>
      </c>
      <c r="BA72" s="280" t="str">
        <f t="shared" ca="1" si="24"/>
        <v/>
      </c>
      <c r="BB72" s="280" t="str">
        <f t="shared" ca="1" si="24"/>
        <v/>
      </c>
      <c r="BC72" s="280" t="str">
        <f t="shared" ca="1" si="24"/>
        <v/>
      </c>
      <c r="BD72" s="280" t="str">
        <f t="shared" ca="1" si="24"/>
        <v/>
      </c>
      <c r="BE72" s="280" t="str">
        <f t="shared" ca="1" si="24"/>
        <v/>
      </c>
      <c r="BF72" s="280" t="str">
        <f t="shared" ca="1" si="24"/>
        <v/>
      </c>
      <c r="BG72" s="280" t="str">
        <f t="shared" ca="1" si="24"/>
        <v/>
      </c>
      <c r="BH72" s="280" t="str">
        <f t="shared" ca="1" si="24"/>
        <v/>
      </c>
      <c r="BI72" s="280" t="str">
        <f t="shared" ca="1" si="24"/>
        <v/>
      </c>
      <c r="BJ72" s="280" t="str">
        <f t="shared" ca="1" si="24"/>
        <v/>
      </c>
      <c r="BK72" s="280" t="str">
        <f t="shared" ca="1" si="24"/>
        <v/>
      </c>
      <c r="BL72" s="110"/>
      <c r="BM72" s="110"/>
      <c r="BN72" s="110"/>
      <c r="BO72" s="110"/>
      <c r="BP72" s="110"/>
      <c r="BQ72" s="110"/>
      <c r="BR72" s="110"/>
      <c r="BS72" s="110"/>
      <c r="BT72" s="110"/>
      <c r="BU72" s="110"/>
      <c r="BV72" s="110"/>
    </row>
    <row r="73" spans="1:74" customFormat="1" x14ac:dyDescent="0.2">
      <c r="A73" s="128"/>
      <c r="B73" s="113" t="str">
        <f t="shared" si="2"/>
        <v>BJ</v>
      </c>
      <c r="C73" s="128"/>
      <c r="D73" s="128"/>
      <c r="E73" s="128"/>
      <c r="F73" s="272" t="str">
        <f t="shared" ca="1" si="3"/>
        <v>Global_CBT_Id</v>
      </c>
      <c r="G73" s="288"/>
      <c r="H73" s="274" t="s">
        <v>555</v>
      </c>
      <c r="I73" s="135" t="s">
        <v>497</v>
      </c>
      <c r="J73" s="135" t="s">
        <v>483</v>
      </c>
      <c r="K73" s="135" t="s">
        <v>147</v>
      </c>
      <c r="L73" s="276" t="s">
        <v>499</v>
      </c>
      <c r="M73" s="126" t="s">
        <v>221</v>
      </c>
      <c r="N73" s="280" t="str">
        <f t="shared" ca="1" si="26"/>
        <v/>
      </c>
      <c r="O73" s="280" t="str">
        <f t="shared" ca="1" si="26"/>
        <v/>
      </c>
      <c r="P73" s="280" t="str">
        <f t="shared" ca="1" si="26"/>
        <v/>
      </c>
      <c r="Q73" s="280" t="str">
        <f t="shared" ca="1" si="26"/>
        <v/>
      </c>
      <c r="R73" s="280" t="str">
        <f t="shared" ca="1" si="26"/>
        <v/>
      </c>
      <c r="S73" s="280" t="str">
        <f t="shared" ca="1" si="26"/>
        <v/>
      </c>
      <c r="T73" s="280" t="str">
        <f t="shared" ca="1" si="26"/>
        <v/>
      </c>
      <c r="U73" s="280" t="str">
        <f t="shared" ca="1" si="26"/>
        <v/>
      </c>
      <c r="V73" s="280" t="str">
        <f t="shared" ca="1" si="26"/>
        <v/>
      </c>
      <c r="W73" s="280" t="str">
        <f t="shared" ca="1" si="26"/>
        <v/>
      </c>
      <c r="X73" s="280" t="str">
        <f t="shared" ca="1" si="26"/>
        <v/>
      </c>
      <c r="Y73" s="280" t="str">
        <f t="shared" ca="1" si="26"/>
        <v/>
      </c>
      <c r="Z73" s="280" t="str">
        <f t="shared" ca="1" si="26"/>
        <v/>
      </c>
      <c r="AA73" s="280" t="str">
        <f t="shared" ca="1" si="26"/>
        <v/>
      </c>
      <c r="AB73" s="280" t="str">
        <f t="shared" ca="1" si="26"/>
        <v/>
      </c>
      <c r="AC73" s="280" t="str">
        <f t="shared" ca="1" si="26"/>
        <v/>
      </c>
      <c r="AD73" s="280" t="str">
        <f t="shared" ca="1" si="25"/>
        <v/>
      </c>
      <c r="AE73" s="280" t="str">
        <f t="shared" ca="1" si="25"/>
        <v/>
      </c>
      <c r="AF73" s="280" t="str">
        <f t="shared" ca="1" si="25"/>
        <v/>
      </c>
      <c r="AG73" s="280" t="str">
        <f t="shared" ca="1" si="25"/>
        <v/>
      </c>
      <c r="AH73" s="280" t="str">
        <f t="shared" ca="1" si="25"/>
        <v/>
      </c>
      <c r="AI73" s="280" t="str">
        <f t="shared" ca="1" si="25"/>
        <v/>
      </c>
      <c r="AJ73" s="280" t="str">
        <f t="shared" ca="1" si="25"/>
        <v/>
      </c>
      <c r="AK73" s="280" t="str">
        <f t="shared" ca="1" si="25"/>
        <v/>
      </c>
      <c r="AL73" s="280" t="str">
        <f t="shared" ca="1" si="25"/>
        <v/>
      </c>
      <c r="AM73" s="280" t="str">
        <f t="shared" ca="1" si="25"/>
        <v/>
      </c>
      <c r="AN73" s="280" t="str">
        <f t="shared" ca="1" si="25"/>
        <v/>
      </c>
      <c r="AO73" s="280" t="str">
        <f t="shared" ca="1" si="25"/>
        <v/>
      </c>
      <c r="AP73" s="280" t="str">
        <f t="shared" ca="1" si="25"/>
        <v/>
      </c>
      <c r="AQ73" s="280" t="str">
        <f t="shared" ca="1" si="25"/>
        <v/>
      </c>
      <c r="AR73" s="280" t="str">
        <f t="shared" ca="1" si="24"/>
        <v/>
      </c>
      <c r="AS73" s="280" t="str">
        <f t="shared" ca="1" si="24"/>
        <v/>
      </c>
      <c r="AT73" s="280" t="str">
        <f t="shared" ca="1" si="24"/>
        <v/>
      </c>
      <c r="AU73" s="280" t="str">
        <f t="shared" ca="1" si="24"/>
        <v/>
      </c>
      <c r="AV73" s="280" t="str">
        <f t="shared" ca="1" si="24"/>
        <v/>
      </c>
      <c r="AW73" s="280" t="str">
        <f t="shared" ca="1" si="24"/>
        <v/>
      </c>
      <c r="AX73" s="280" t="str">
        <f t="shared" ca="1" si="24"/>
        <v/>
      </c>
      <c r="AY73" s="280" t="str">
        <f t="shared" ca="1" si="24"/>
        <v/>
      </c>
      <c r="AZ73" s="280" t="str">
        <f t="shared" ca="1" si="24"/>
        <v/>
      </c>
      <c r="BA73" s="280" t="str">
        <f t="shared" ca="1" si="24"/>
        <v/>
      </c>
      <c r="BB73" s="280" t="str">
        <f t="shared" ca="1" si="24"/>
        <v/>
      </c>
      <c r="BC73" s="280" t="str">
        <f t="shared" ca="1" si="24"/>
        <v/>
      </c>
      <c r="BD73" s="280" t="str">
        <f t="shared" ca="1" si="24"/>
        <v/>
      </c>
      <c r="BE73" s="280" t="str">
        <f t="shared" ca="1" si="24"/>
        <v/>
      </c>
      <c r="BF73" s="280" t="str">
        <f t="shared" ca="1" si="24"/>
        <v/>
      </c>
      <c r="BG73" s="280" t="str">
        <f t="shared" ca="1" si="24"/>
        <v/>
      </c>
      <c r="BH73" s="280" t="str">
        <f t="shared" ca="1" si="24"/>
        <v/>
      </c>
      <c r="BI73" s="280" t="str">
        <f t="shared" ca="1" si="24"/>
        <v/>
      </c>
      <c r="BJ73" s="280" t="str">
        <f t="shared" ca="1" si="24"/>
        <v/>
      </c>
      <c r="BK73" s="280" t="str">
        <f t="shared" ca="1" si="24"/>
        <v/>
      </c>
      <c r="BL73" s="110"/>
      <c r="BM73" s="110"/>
      <c r="BN73" s="110"/>
      <c r="BO73" s="110"/>
      <c r="BP73" s="110"/>
      <c r="BQ73" s="110"/>
      <c r="BR73" s="110"/>
      <c r="BS73" s="110"/>
      <c r="BT73" s="110"/>
      <c r="BU73" s="110"/>
      <c r="BV73" s="110"/>
    </row>
    <row r="74" spans="1:74" customFormat="1" x14ac:dyDescent="0.2">
      <c r="A74" s="128"/>
      <c r="B74" s="113" t="str">
        <f t="shared" si="2"/>
        <v>BK</v>
      </c>
      <c r="C74" s="128"/>
      <c r="D74" s="128"/>
      <c r="E74" s="128"/>
      <c r="F74" s="272" t="str">
        <f t="shared" ca="1" si="3"/>
        <v>Global_CBT_Description</v>
      </c>
      <c r="G74" s="288"/>
      <c r="H74" s="274" t="s">
        <v>556</v>
      </c>
      <c r="I74" s="135" t="s">
        <v>497</v>
      </c>
      <c r="J74" s="135" t="s">
        <v>147</v>
      </c>
      <c r="K74" s="135" t="s">
        <v>147</v>
      </c>
      <c r="L74" s="276"/>
      <c r="M74" s="126" t="s">
        <v>221</v>
      </c>
      <c r="N74" s="280" t="str">
        <f t="shared" ca="1" si="26"/>
        <v/>
      </c>
      <c r="O74" s="280" t="str">
        <f t="shared" ca="1" si="26"/>
        <v/>
      </c>
      <c r="P74" s="280" t="str">
        <f t="shared" ca="1" si="26"/>
        <v/>
      </c>
      <c r="Q74" s="280" t="str">
        <f t="shared" ca="1" si="26"/>
        <v/>
      </c>
      <c r="R74" s="280" t="str">
        <f t="shared" ca="1" si="26"/>
        <v/>
      </c>
      <c r="S74" s="280" t="str">
        <f t="shared" ca="1" si="26"/>
        <v/>
      </c>
      <c r="T74" s="280" t="str">
        <f t="shared" ca="1" si="26"/>
        <v/>
      </c>
      <c r="U74" s="280" t="str">
        <f t="shared" ca="1" si="26"/>
        <v/>
      </c>
      <c r="V74" s="280" t="str">
        <f t="shared" ca="1" si="26"/>
        <v/>
      </c>
      <c r="W74" s="280" t="str">
        <f t="shared" ca="1" si="26"/>
        <v/>
      </c>
      <c r="X74" s="280" t="str">
        <f t="shared" ca="1" si="26"/>
        <v/>
      </c>
      <c r="Y74" s="280" t="str">
        <f t="shared" ca="1" si="26"/>
        <v/>
      </c>
      <c r="Z74" s="280" t="str">
        <f t="shared" ca="1" si="26"/>
        <v/>
      </c>
      <c r="AA74" s="280" t="str">
        <f t="shared" ca="1" si="26"/>
        <v/>
      </c>
      <c r="AB74" s="280" t="str">
        <f t="shared" ca="1" si="26"/>
        <v/>
      </c>
      <c r="AC74" s="280" t="str">
        <f t="shared" ca="1" si="26"/>
        <v/>
      </c>
      <c r="AD74" s="280" t="str">
        <f t="shared" ca="1" si="25"/>
        <v/>
      </c>
      <c r="AE74" s="280" t="str">
        <f t="shared" ca="1" si="25"/>
        <v/>
      </c>
      <c r="AF74" s="280" t="str">
        <f t="shared" ca="1" si="25"/>
        <v/>
      </c>
      <c r="AG74" s="280" t="str">
        <f t="shared" ca="1" si="25"/>
        <v/>
      </c>
      <c r="AH74" s="280" t="str">
        <f t="shared" ca="1" si="25"/>
        <v/>
      </c>
      <c r="AI74" s="280" t="str">
        <f t="shared" ca="1" si="25"/>
        <v/>
      </c>
      <c r="AJ74" s="280" t="str">
        <f t="shared" ca="1" si="25"/>
        <v/>
      </c>
      <c r="AK74" s="280" t="str">
        <f t="shared" ca="1" si="25"/>
        <v/>
      </c>
      <c r="AL74" s="280" t="str">
        <f t="shared" ca="1" si="25"/>
        <v/>
      </c>
      <c r="AM74" s="280" t="str">
        <f t="shared" ca="1" si="25"/>
        <v/>
      </c>
      <c r="AN74" s="280" t="str">
        <f t="shared" ca="1" si="25"/>
        <v/>
      </c>
      <c r="AO74" s="280" t="str">
        <f t="shared" ca="1" si="25"/>
        <v/>
      </c>
      <c r="AP74" s="280" t="str">
        <f t="shared" ca="1" si="25"/>
        <v/>
      </c>
      <c r="AQ74" s="280" t="str">
        <f t="shared" ca="1" si="25"/>
        <v/>
      </c>
      <c r="AR74" s="280" t="str">
        <f t="shared" ca="1" si="24"/>
        <v/>
      </c>
      <c r="AS74" s="280" t="str">
        <f t="shared" ca="1" si="24"/>
        <v/>
      </c>
      <c r="AT74" s="280" t="str">
        <f t="shared" ca="1" si="24"/>
        <v/>
      </c>
      <c r="AU74" s="280" t="str">
        <f t="shared" ca="1" si="24"/>
        <v/>
      </c>
      <c r="AV74" s="280" t="str">
        <f t="shared" ca="1" si="24"/>
        <v/>
      </c>
      <c r="AW74" s="280" t="str">
        <f t="shared" ca="1" si="24"/>
        <v/>
      </c>
      <c r="AX74" s="280" t="str">
        <f t="shared" ca="1" si="24"/>
        <v/>
      </c>
      <c r="AY74" s="280" t="str">
        <f t="shared" ca="1" si="24"/>
        <v/>
      </c>
      <c r="AZ74" s="280" t="str">
        <f t="shared" ca="1" si="24"/>
        <v/>
      </c>
      <c r="BA74" s="280" t="str">
        <f t="shared" ca="1" si="24"/>
        <v/>
      </c>
      <c r="BB74" s="280" t="str">
        <f t="shared" ca="1" si="24"/>
        <v/>
      </c>
      <c r="BC74" s="280" t="str">
        <f t="shared" ca="1" si="24"/>
        <v/>
      </c>
      <c r="BD74" s="280" t="str">
        <f t="shared" ca="1" si="24"/>
        <v/>
      </c>
      <c r="BE74" s="280" t="str">
        <f t="shared" ca="1" si="24"/>
        <v/>
      </c>
      <c r="BF74" s="280" t="str">
        <f t="shared" ca="1" si="24"/>
        <v/>
      </c>
      <c r="BG74" s="280" t="str">
        <f t="shared" ca="1" si="24"/>
        <v/>
      </c>
      <c r="BH74" s="280" t="str">
        <f t="shared" ca="1" si="24"/>
        <v/>
      </c>
      <c r="BI74" s="280" t="str">
        <f t="shared" ca="1" si="24"/>
        <v/>
      </c>
      <c r="BJ74" s="280" t="str">
        <f t="shared" ca="1" si="24"/>
        <v/>
      </c>
      <c r="BK74" s="280" t="str">
        <f t="shared" ca="1" si="24"/>
        <v/>
      </c>
      <c r="BL74" s="110"/>
      <c r="BM74" s="110"/>
      <c r="BN74" s="110"/>
      <c r="BO74" s="110"/>
      <c r="BP74" s="110"/>
      <c r="BQ74" s="110"/>
      <c r="BR74" s="110"/>
      <c r="BS74" s="110"/>
      <c r="BT74" s="110"/>
      <c r="BU74" s="110"/>
      <c r="BV74" s="110"/>
    </row>
    <row r="75" spans="1:74" customFormat="1" x14ac:dyDescent="0.2">
      <c r="A75" s="128"/>
      <c r="B75" s="113" t="str">
        <f t="shared" si="2"/>
        <v>BL</v>
      </c>
      <c r="C75" s="128"/>
      <c r="D75" s="128"/>
      <c r="E75" s="128"/>
      <c r="F75" s="272" t="str">
        <f t="shared" ca="1" si="3"/>
        <v>CBT_Id</v>
      </c>
      <c r="G75" s="288"/>
      <c r="H75" s="274" t="s">
        <v>557</v>
      </c>
      <c r="I75" s="135" t="s">
        <v>497</v>
      </c>
      <c r="J75" s="135" t="s">
        <v>483</v>
      </c>
      <c r="K75" s="135" t="s">
        <v>147</v>
      </c>
      <c r="L75" s="276"/>
      <c r="M75" s="126" t="s">
        <v>221</v>
      </c>
      <c r="N75" s="280" t="str">
        <f t="shared" ca="1" si="26"/>
        <v/>
      </c>
      <c r="O75" s="280" t="str">
        <f t="shared" ca="1" si="26"/>
        <v/>
      </c>
      <c r="P75" s="280" t="str">
        <f t="shared" ca="1" si="26"/>
        <v/>
      </c>
      <c r="Q75" s="280" t="str">
        <f t="shared" ca="1" si="26"/>
        <v/>
      </c>
      <c r="R75" s="280" t="str">
        <f t="shared" ca="1" si="26"/>
        <v/>
      </c>
      <c r="S75" s="280" t="str">
        <f t="shared" ca="1" si="26"/>
        <v/>
      </c>
      <c r="T75" s="280" t="str">
        <f t="shared" ca="1" si="26"/>
        <v/>
      </c>
      <c r="U75" s="280" t="str">
        <f t="shared" ca="1" si="26"/>
        <v/>
      </c>
      <c r="V75" s="280" t="str">
        <f t="shared" ca="1" si="26"/>
        <v/>
      </c>
      <c r="W75" s="280" t="str">
        <f t="shared" ca="1" si="26"/>
        <v/>
      </c>
      <c r="X75" s="280" t="str">
        <f t="shared" ca="1" si="26"/>
        <v/>
      </c>
      <c r="Y75" s="280" t="str">
        <f t="shared" ca="1" si="26"/>
        <v/>
      </c>
      <c r="Z75" s="280" t="str">
        <f t="shared" ca="1" si="26"/>
        <v/>
      </c>
      <c r="AA75" s="280" t="str">
        <f t="shared" ca="1" si="26"/>
        <v/>
      </c>
      <c r="AB75" s="280" t="str">
        <f t="shared" ca="1" si="26"/>
        <v/>
      </c>
      <c r="AC75" s="280" t="str">
        <f t="shared" ca="1" si="26"/>
        <v/>
      </c>
      <c r="AD75" s="280" t="str">
        <f t="shared" ca="1" si="25"/>
        <v/>
      </c>
      <c r="AE75" s="280" t="str">
        <f t="shared" ca="1" si="25"/>
        <v/>
      </c>
      <c r="AF75" s="280" t="str">
        <f t="shared" ca="1" si="25"/>
        <v/>
      </c>
      <c r="AG75" s="280" t="str">
        <f t="shared" ca="1" si="25"/>
        <v/>
      </c>
      <c r="AH75" s="280" t="str">
        <f t="shared" ca="1" si="25"/>
        <v/>
      </c>
      <c r="AI75" s="280" t="str">
        <f t="shared" ca="1" si="25"/>
        <v/>
      </c>
      <c r="AJ75" s="280" t="str">
        <f t="shared" ca="1" si="25"/>
        <v/>
      </c>
      <c r="AK75" s="280" t="str">
        <f t="shared" ca="1" si="25"/>
        <v/>
      </c>
      <c r="AL75" s="280" t="str">
        <f t="shared" ca="1" si="25"/>
        <v/>
      </c>
      <c r="AM75" s="280" t="str">
        <f t="shared" ca="1" si="25"/>
        <v/>
      </c>
      <c r="AN75" s="280" t="str">
        <f t="shared" ca="1" si="25"/>
        <v/>
      </c>
      <c r="AO75" s="280" t="str">
        <f t="shared" ca="1" si="25"/>
        <v/>
      </c>
      <c r="AP75" s="280" t="str">
        <f t="shared" ca="1" si="25"/>
        <v/>
      </c>
      <c r="AQ75" s="280" t="str">
        <f t="shared" ca="1" si="25"/>
        <v/>
      </c>
      <c r="AR75" s="280" t="str">
        <f t="shared" ca="1" si="24"/>
        <v/>
      </c>
      <c r="AS75" s="280" t="str">
        <f t="shared" ca="1" si="24"/>
        <v/>
      </c>
      <c r="AT75" s="280" t="str">
        <f t="shared" ca="1" si="24"/>
        <v/>
      </c>
      <c r="AU75" s="280" t="str">
        <f t="shared" ref="AR75:BK79" ca="1" si="27">IF(LEN(INDIRECT("SWMETA!"&amp;$B75&amp;AU$14))=0,"",INDIRECT("SWMETA!"&amp;$B75&amp;AU$14))</f>
        <v/>
      </c>
      <c r="AV75" s="280" t="str">
        <f t="shared" ca="1" si="27"/>
        <v/>
      </c>
      <c r="AW75" s="280" t="str">
        <f t="shared" ca="1" si="27"/>
        <v/>
      </c>
      <c r="AX75" s="280" t="str">
        <f t="shared" ca="1" si="27"/>
        <v/>
      </c>
      <c r="AY75" s="280" t="str">
        <f t="shared" ca="1" si="27"/>
        <v/>
      </c>
      <c r="AZ75" s="280" t="str">
        <f t="shared" ca="1" si="27"/>
        <v/>
      </c>
      <c r="BA75" s="280" t="str">
        <f t="shared" ca="1" si="27"/>
        <v/>
      </c>
      <c r="BB75" s="280" t="str">
        <f t="shared" ca="1" si="27"/>
        <v/>
      </c>
      <c r="BC75" s="280" t="str">
        <f t="shared" ca="1" si="27"/>
        <v/>
      </c>
      <c r="BD75" s="280" t="str">
        <f t="shared" ca="1" si="27"/>
        <v/>
      </c>
      <c r="BE75" s="280" t="str">
        <f t="shared" ca="1" si="27"/>
        <v/>
      </c>
      <c r="BF75" s="280" t="str">
        <f t="shared" ca="1" si="27"/>
        <v/>
      </c>
      <c r="BG75" s="280" t="str">
        <f t="shared" ca="1" si="27"/>
        <v/>
      </c>
      <c r="BH75" s="280" t="str">
        <f t="shared" ca="1" si="27"/>
        <v/>
      </c>
      <c r="BI75" s="280" t="str">
        <f t="shared" ca="1" si="27"/>
        <v/>
      </c>
      <c r="BJ75" s="280" t="str">
        <f t="shared" ca="1" si="27"/>
        <v/>
      </c>
      <c r="BK75" s="280" t="str">
        <f t="shared" ca="1" si="27"/>
        <v/>
      </c>
      <c r="BL75" s="110"/>
      <c r="BM75" s="110"/>
      <c r="BN75" s="110"/>
      <c r="BO75" s="110"/>
      <c r="BP75" s="110"/>
      <c r="BQ75" s="110"/>
      <c r="BR75" s="110"/>
      <c r="BS75" s="110"/>
      <c r="BT75" s="110"/>
      <c r="BU75" s="110"/>
      <c r="BV75" s="110"/>
    </row>
    <row r="76" spans="1:74" customFormat="1" x14ac:dyDescent="0.2">
      <c r="A76" s="128"/>
      <c r="B76" s="113" t="str">
        <f t="shared" si="2"/>
        <v>BM</v>
      </c>
      <c r="C76" s="128"/>
      <c r="D76" s="128"/>
      <c r="E76" s="128"/>
      <c r="F76" s="272" t="str">
        <f t="shared" ca="1" si="3"/>
        <v>CBT_Description</v>
      </c>
      <c r="G76" s="288"/>
      <c r="H76" s="274" t="s">
        <v>558</v>
      </c>
      <c r="I76" s="135" t="s">
        <v>497</v>
      </c>
      <c r="J76" s="135" t="s">
        <v>147</v>
      </c>
      <c r="K76" s="135" t="s">
        <v>147</v>
      </c>
      <c r="L76" s="276"/>
      <c r="M76" s="126" t="s">
        <v>221</v>
      </c>
      <c r="N76" s="280" t="str">
        <f t="shared" ca="1" si="26"/>
        <v/>
      </c>
      <c r="O76" s="280" t="str">
        <f t="shared" ca="1" si="26"/>
        <v/>
      </c>
      <c r="P76" s="280" t="str">
        <f t="shared" ca="1" si="26"/>
        <v/>
      </c>
      <c r="Q76" s="280" t="str">
        <f t="shared" ca="1" si="26"/>
        <v/>
      </c>
      <c r="R76" s="280" t="str">
        <f t="shared" ca="1" si="26"/>
        <v/>
      </c>
      <c r="S76" s="280" t="str">
        <f t="shared" ca="1" si="26"/>
        <v/>
      </c>
      <c r="T76" s="280" t="str">
        <f t="shared" ca="1" si="26"/>
        <v/>
      </c>
      <c r="U76" s="280" t="str">
        <f t="shared" ca="1" si="26"/>
        <v/>
      </c>
      <c r="V76" s="280" t="str">
        <f t="shared" ca="1" si="26"/>
        <v/>
      </c>
      <c r="W76" s="280" t="str">
        <f t="shared" ca="1" si="26"/>
        <v/>
      </c>
      <c r="X76" s="280" t="str">
        <f t="shared" ca="1" si="26"/>
        <v/>
      </c>
      <c r="Y76" s="280" t="str">
        <f t="shared" ca="1" si="26"/>
        <v/>
      </c>
      <c r="Z76" s="280" t="str">
        <f t="shared" ca="1" si="26"/>
        <v/>
      </c>
      <c r="AA76" s="280" t="str">
        <f t="shared" ca="1" si="26"/>
        <v/>
      </c>
      <c r="AB76" s="280" t="str">
        <f t="shared" ca="1" si="26"/>
        <v/>
      </c>
      <c r="AC76" s="280" t="str">
        <f t="shared" ca="1" si="26"/>
        <v/>
      </c>
      <c r="AD76" s="280" t="str">
        <f t="shared" ca="1" si="25"/>
        <v/>
      </c>
      <c r="AE76" s="280" t="str">
        <f t="shared" ca="1" si="25"/>
        <v/>
      </c>
      <c r="AF76" s="280" t="str">
        <f t="shared" ca="1" si="25"/>
        <v/>
      </c>
      <c r="AG76" s="280" t="str">
        <f t="shared" ca="1" si="25"/>
        <v/>
      </c>
      <c r="AH76" s="280" t="str">
        <f t="shared" ca="1" si="25"/>
        <v/>
      </c>
      <c r="AI76" s="280" t="str">
        <f t="shared" ca="1" si="25"/>
        <v/>
      </c>
      <c r="AJ76" s="280" t="str">
        <f t="shared" ca="1" si="25"/>
        <v/>
      </c>
      <c r="AK76" s="280" t="str">
        <f t="shared" ca="1" si="25"/>
        <v/>
      </c>
      <c r="AL76" s="280" t="str">
        <f t="shared" ca="1" si="25"/>
        <v/>
      </c>
      <c r="AM76" s="280" t="str">
        <f t="shared" ca="1" si="25"/>
        <v/>
      </c>
      <c r="AN76" s="280" t="str">
        <f t="shared" ca="1" si="25"/>
        <v/>
      </c>
      <c r="AO76" s="280" t="str">
        <f t="shared" ca="1" si="25"/>
        <v/>
      </c>
      <c r="AP76" s="280" t="str">
        <f t="shared" ca="1" si="25"/>
        <v/>
      </c>
      <c r="AQ76" s="280" t="str">
        <f t="shared" ca="1" si="25"/>
        <v/>
      </c>
      <c r="AR76" s="280" t="str">
        <f t="shared" ca="1" si="27"/>
        <v/>
      </c>
      <c r="AS76" s="280" t="str">
        <f t="shared" ca="1" si="27"/>
        <v/>
      </c>
      <c r="AT76" s="280" t="str">
        <f t="shared" ca="1" si="27"/>
        <v/>
      </c>
      <c r="AU76" s="280" t="str">
        <f t="shared" ca="1" si="27"/>
        <v/>
      </c>
      <c r="AV76" s="280" t="str">
        <f t="shared" ca="1" si="27"/>
        <v/>
      </c>
      <c r="AW76" s="280" t="str">
        <f t="shared" ca="1" si="27"/>
        <v/>
      </c>
      <c r="AX76" s="280" t="str">
        <f t="shared" ca="1" si="27"/>
        <v/>
      </c>
      <c r="AY76" s="280" t="str">
        <f t="shared" ca="1" si="27"/>
        <v/>
      </c>
      <c r="AZ76" s="280" t="str">
        <f t="shared" ca="1" si="27"/>
        <v/>
      </c>
      <c r="BA76" s="280" t="str">
        <f t="shared" ca="1" si="27"/>
        <v/>
      </c>
      <c r="BB76" s="280" t="str">
        <f t="shared" ca="1" si="27"/>
        <v/>
      </c>
      <c r="BC76" s="280" t="str">
        <f t="shared" ca="1" si="27"/>
        <v/>
      </c>
      <c r="BD76" s="280" t="str">
        <f t="shared" ca="1" si="27"/>
        <v/>
      </c>
      <c r="BE76" s="280" t="str">
        <f t="shared" ca="1" si="27"/>
        <v/>
      </c>
      <c r="BF76" s="280" t="str">
        <f t="shared" ca="1" si="27"/>
        <v/>
      </c>
      <c r="BG76" s="280" t="str">
        <f t="shared" ca="1" si="27"/>
        <v/>
      </c>
      <c r="BH76" s="280" t="str">
        <f t="shared" ca="1" si="27"/>
        <v/>
      </c>
      <c r="BI76" s="280" t="str">
        <f t="shared" ca="1" si="27"/>
        <v/>
      </c>
      <c r="BJ76" s="280" t="str">
        <f t="shared" ca="1" si="27"/>
        <v/>
      </c>
      <c r="BK76" s="280" t="str">
        <f t="shared" ca="1" si="27"/>
        <v/>
      </c>
      <c r="BL76" s="110"/>
      <c r="BM76" s="110"/>
      <c r="BN76" s="110"/>
      <c r="BO76" s="110"/>
      <c r="BP76" s="110"/>
      <c r="BQ76" s="110"/>
      <c r="BR76" s="110"/>
      <c r="BS76" s="110"/>
      <c r="BT76" s="110"/>
      <c r="BU76" s="110"/>
      <c r="BV76" s="110"/>
    </row>
    <row r="77" spans="1:74" customFormat="1" x14ac:dyDescent="0.2">
      <c r="A77" s="128"/>
      <c r="B77" s="113" t="str">
        <f t="shared" si="2"/>
        <v>BN</v>
      </c>
      <c r="C77" s="128"/>
      <c r="D77" s="128"/>
      <c r="E77" s="128"/>
      <c r="F77" s="272" t="str">
        <f t="shared" ca="1" si="3"/>
        <v/>
      </c>
      <c r="G77" s="288"/>
      <c r="H77" s="274"/>
      <c r="I77" s="135"/>
      <c r="J77" s="135"/>
      <c r="K77" s="135"/>
      <c r="L77" s="276"/>
      <c r="M77" s="126" t="s">
        <v>221</v>
      </c>
      <c r="N77" s="280" t="str">
        <f t="shared" ca="1" si="26"/>
        <v/>
      </c>
      <c r="O77" s="280" t="str">
        <f t="shared" ca="1" si="26"/>
        <v/>
      </c>
      <c r="P77" s="280" t="str">
        <f t="shared" ca="1" si="26"/>
        <v/>
      </c>
      <c r="Q77" s="280" t="str">
        <f t="shared" ca="1" si="26"/>
        <v/>
      </c>
      <c r="R77" s="280" t="str">
        <f t="shared" ca="1" si="26"/>
        <v/>
      </c>
      <c r="S77" s="280" t="str">
        <f t="shared" ca="1" si="26"/>
        <v/>
      </c>
      <c r="T77" s="280" t="str">
        <f t="shared" ca="1" si="26"/>
        <v/>
      </c>
      <c r="U77" s="280" t="str">
        <f t="shared" ca="1" si="26"/>
        <v/>
      </c>
      <c r="V77" s="280" t="str">
        <f t="shared" ca="1" si="26"/>
        <v/>
      </c>
      <c r="W77" s="280" t="str">
        <f t="shared" ca="1" si="26"/>
        <v/>
      </c>
      <c r="X77" s="280" t="str">
        <f t="shared" ca="1" si="26"/>
        <v/>
      </c>
      <c r="Y77" s="280" t="str">
        <f t="shared" ca="1" si="26"/>
        <v/>
      </c>
      <c r="Z77" s="280" t="str">
        <f t="shared" ca="1" si="26"/>
        <v/>
      </c>
      <c r="AA77" s="280" t="str">
        <f t="shared" ca="1" si="26"/>
        <v/>
      </c>
      <c r="AB77" s="280" t="str">
        <f t="shared" ca="1" si="26"/>
        <v/>
      </c>
      <c r="AC77" s="280" t="str">
        <f t="shared" ca="1" si="26"/>
        <v/>
      </c>
      <c r="AD77" s="280" t="str">
        <f t="shared" ca="1" si="25"/>
        <v/>
      </c>
      <c r="AE77" s="280" t="str">
        <f t="shared" ca="1" si="25"/>
        <v/>
      </c>
      <c r="AF77" s="280" t="str">
        <f t="shared" ca="1" si="25"/>
        <v/>
      </c>
      <c r="AG77" s="280" t="str">
        <f t="shared" ca="1" si="25"/>
        <v/>
      </c>
      <c r="AH77" s="280" t="str">
        <f t="shared" ca="1" si="25"/>
        <v/>
      </c>
      <c r="AI77" s="280" t="str">
        <f t="shared" ca="1" si="25"/>
        <v/>
      </c>
      <c r="AJ77" s="280" t="str">
        <f t="shared" ca="1" si="25"/>
        <v/>
      </c>
      <c r="AK77" s="280" t="str">
        <f t="shared" ca="1" si="25"/>
        <v/>
      </c>
      <c r="AL77" s="280" t="str">
        <f t="shared" ca="1" si="25"/>
        <v/>
      </c>
      <c r="AM77" s="280" t="str">
        <f t="shared" ca="1" si="25"/>
        <v/>
      </c>
      <c r="AN77" s="280" t="str">
        <f t="shared" ca="1" si="25"/>
        <v/>
      </c>
      <c r="AO77" s="280" t="str">
        <f t="shared" ca="1" si="25"/>
        <v/>
      </c>
      <c r="AP77" s="280" t="str">
        <f t="shared" ca="1" si="25"/>
        <v/>
      </c>
      <c r="AQ77" s="280" t="str">
        <f t="shared" ca="1" si="25"/>
        <v/>
      </c>
      <c r="AR77" s="280" t="str">
        <f t="shared" ca="1" si="27"/>
        <v/>
      </c>
      <c r="AS77" s="280" t="str">
        <f t="shared" ca="1" si="27"/>
        <v/>
      </c>
      <c r="AT77" s="280" t="str">
        <f t="shared" ca="1" si="27"/>
        <v/>
      </c>
      <c r="AU77" s="280" t="str">
        <f t="shared" ca="1" si="27"/>
        <v/>
      </c>
      <c r="AV77" s="280" t="str">
        <f t="shared" ca="1" si="27"/>
        <v/>
      </c>
      <c r="AW77" s="280" t="str">
        <f t="shared" ca="1" si="27"/>
        <v/>
      </c>
      <c r="AX77" s="280" t="str">
        <f t="shared" ca="1" si="27"/>
        <v/>
      </c>
      <c r="AY77" s="280" t="str">
        <f t="shared" ca="1" si="27"/>
        <v/>
      </c>
      <c r="AZ77" s="280" t="str">
        <f t="shared" ca="1" si="27"/>
        <v/>
      </c>
      <c r="BA77" s="280" t="str">
        <f t="shared" ca="1" si="27"/>
        <v/>
      </c>
      <c r="BB77" s="280" t="str">
        <f t="shared" ca="1" si="27"/>
        <v/>
      </c>
      <c r="BC77" s="280" t="str">
        <f t="shared" ca="1" si="27"/>
        <v/>
      </c>
      <c r="BD77" s="280" t="str">
        <f t="shared" ca="1" si="27"/>
        <v/>
      </c>
      <c r="BE77" s="280" t="str">
        <f t="shared" ca="1" si="27"/>
        <v/>
      </c>
      <c r="BF77" s="280" t="str">
        <f t="shared" ca="1" si="27"/>
        <v/>
      </c>
      <c r="BG77" s="280" t="str">
        <f t="shared" ca="1" si="27"/>
        <v/>
      </c>
      <c r="BH77" s="280" t="str">
        <f t="shared" ca="1" si="27"/>
        <v/>
      </c>
      <c r="BI77" s="280" t="str">
        <f t="shared" ca="1" si="27"/>
        <v/>
      </c>
      <c r="BJ77" s="280" t="str">
        <f t="shared" ca="1" si="27"/>
        <v/>
      </c>
      <c r="BK77" s="280" t="str">
        <f t="shared" ca="1" si="27"/>
        <v/>
      </c>
      <c r="BL77" s="110"/>
      <c r="BM77" s="110"/>
      <c r="BN77" s="110"/>
      <c r="BO77" s="110"/>
      <c r="BP77" s="110"/>
      <c r="BQ77" s="110"/>
      <c r="BR77" s="110"/>
      <c r="BS77" s="110"/>
      <c r="BT77" s="110"/>
      <c r="BU77" s="110"/>
      <c r="BV77" s="110"/>
    </row>
    <row r="78" spans="1:74" customFormat="1" x14ac:dyDescent="0.2">
      <c r="A78" s="128"/>
      <c r="B78" s="113" t="str">
        <f t="shared" si="2"/>
        <v>BO</v>
      </c>
      <c r="C78" s="128"/>
      <c r="D78" s="128"/>
      <c r="E78" s="128"/>
      <c r="F78" s="272" t="str">
        <f t="shared" ca="1" si="3"/>
        <v/>
      </c>
      <c r="G78" s="288"/>
      <c r="H78" s="274"/>
      <c r="I78" s="135"/>
      <c r="J78" s="135"/>
      <c r="K78" s="135"/>
      <c r="L78" s="276"/>
      <c r="M78" s="126" t="s">
        <v>221</v>
      </c>
      <c r="N78" s="280" t="str">
        <f t="shared" ca="1" si="26"/>
        <v/>
      </c>
      <c r="O78" s="280" t="str">
        <f t="shared" ca="1" si="26"/>
        <v/>
      </c>
      <c r="P78" s="280" t="str">
        <f t="shared" ca="1" si="26"/>
        <v/>
      </c>
      <c r="Q78" s="280" t="str">
        <f t="shared" ca="1" si="26"/>
        <v/>
      </c>
      <c r="R78" s="280" t="str">
        <f t="shared" ca="1" si="26"/>
        <v/>
      </c>
      <c r="S78" s="280" t="str">
        <f t="shared" ca="1" si="26"/>
        <v/>
      </c>
      <c r="T78" s="280" t="str">
        <f t="shared" ca="1" si="26"/>
        <v/>
      </c>
      <c r="U78" s="280" t="str">
        <f t="shared" ca="1" si="26"/>
        <v/>
      </c>
      <c r="V78" s="280" t="str">
        <f t="shared" ca="1" si="26"/>
        <v/>
      </c>
      <c r="W78" s="280" t="str">
        <f t="shared" ca="1" si="26"/>
        <v/>
      </c>
      <c r="X78" s="280" t="str">
        <f t="shared" ca="1" si="26"/>
        <v/>
      </c>
      <c r="Y78" s="280" t="str">
        <f t="shared" ca="1" si="26"/>
        <v/>
      </c>
      <c r="Z78" s="280" t="str">
        <f t="shared" ca="1" si="26"/>
        <v/>
      </c>
      <c r="AA78" s="280" t="str">
        <f t="shared" ca="1" si="26"/>
        <v/>
      </c>
      <c r="AB78" s="280" t="str">
        <f t="shared" ca="1" si="26"/>
        <v/>
      </c>
      <c r="AC78" s="280" t="str">
        <f t="shared" ca="1" si="26"/>
        <v/>
      </c>
      <c r="AD78" s="280" t="str">
        <f t="shared" ca="1" si="25"/>
        <v/>
      </c>
      <c r="AE78" s="280" t="str">
        <f t="shared" ca="1" si="25"/>
        <v/>
      </c>
      <c r="AF78" s="280" t="str">
        <f t="shared" ca="1" si="25"/>
        <v/>
      </c>
      <c r="AG78" s="280" t="str">
        <f t="shared" ca="1" si="25"/>
        <v/>
      </c>
      <c r="AH78" s="280" t="str">
        <f t="shared" ca="1" si="25"/>
        <v/>
      </c>
      <c r="AI78" s="280" t="str">
        <f t="shared" ca="1" si="25"/>
        <v/>
      </c>
      <c r="AJ78" s="280" t="str">
        <f t="shared" ca="1" si="25"/>
        <v/>
      </c>
      <c r="AK78" s="280" t="str">
        <f t="shared" ca="1" si="25"/>
        <v/>
      </c>
      <c r="AL78" s="280" t="str">
        <f t="shared" ca="1" si="25"/>
        <v/>
      </c>
      <c r="AM78" s="280" t="str">
        <f t="shared" ca="1" si="25"/>
        <v/>
      </c>
      <c r="AN78" s="280" t="str">
        <f t="shared" ca="1" si="25"/>
        <v/>
      </c>
      <c r="AO78" s="280" t="str">
        <f t="shared" ca="1" si="25"/>
        <v/>
      </c>
      <c r="AP78" s="280" t="str">
        <f t="shared" ca="1" si="25"/>
        <v/>
      </c>
      <c r="AQ78" s="280" t="str">
        <f t="shared" ca="1" si="25"/>
        <v/>
      </c>
      <c r="AR78" s="280" t="str">
        <f t="shared" ca="1" si="27"/>
        <v/>
      </c>
      <c r="AS78" s="280" t="str">
        <f t="shared" ca="1" si="27"/>
        <v/>
      </c>
      <c r="AT78" s="280" t="str">
        <f t="shared" ca="1" si="27"/>
        <v/>
      </c>
      <c r="AU78" s="280" t="str">
        <f t="shared" ca="1" si="27"/>
        <v/>
      </c>
      <c r="AV78" s="280" t="str">
        <f t="shared" ca="1" si="27"/>
        <v/>
      </c>
      <c r="AW78" s="280" t="str">
        <f t="shared" ca="1" si="27"/>
        <v/>
      </c>
      <c r="AX78" s="280" t="str">
        <f t="shared" ca="1" si="27"/>
        <v/>
      </c>
      <c r="AY78" s="280" t="str">
        <f t="shared" ca="1" si="27"/>
        <v/>
      </c>
      <c r="AZ78" s="280" t="str">
        <f t="shared" ca="1" si="27"/>
        <v/>
      </c>
      <c r="BA78" s="280" t="str">
        <f t="shared" ca="1" si="27"/>
        <v/>
      </c>
      <c r="BB78" s="280" t="str">
        <f t="shared" ca="1" si="27"/>
        <v/>
      </c>
      <c r="BC78" s="280" t="str">
        <f t="shared" ca="1" si="27"/>
        <v/>
      </c>
      <c r="BD78" s="280" t="str">
        <f t="shared" ca="1" si="27"/>
        <v/>
      </c>
      <c r="BE78" s="280" t="str">
        <f t="shared" ca="1" si="27"/>
        <v/>
      </c>
      <c r="BF78" s="280" t="str">
        <f t="shared" ca="1" si="27"/>
        <v/>
      </c>
      <c r="BG78" s="280" t="str">
        <f t="shared" ca="1" si="27"/>
        <v/>
      </c>
      <c r="BH78" s="280" t="str">
        <f t="shared" ca="1" si="27"/>
        <v/>
      </c>
      <c r="BI78" s="280" t="str">
        <f t="shared" ca="1" si="27"/>
        <v/>
      </c>
      <c r="BJ78" s="280" t="str">
        <f t="shared" ca="1" si="27"/>
        <v/>
      </c>
      <c r="BK78" s="280" t="str">
        <f t="shared" ca="1" si="27"/>
        <v/>
      </c>
      <c r="BL78" s="110"/>
      <c r="BM78" s="110"/>
      <c r="BN78" s="110"/>
      <c r="BO78" s="110"/>
      <c r="BP78" s="110"/>
      <c r="BQ78" s="110"/>
      <c r="BR78" s="110"/>
      <c r="BS78" s="110"/>
      <c r="BT78" s="110"/>
      <c r="BU78" s="110"/>
      <c r="BV78" s="110"/>
    </row>
    <row r="79" spans="1:74" customFormat="1" x14ac:dyDescent="0.2">
      <c r="A79" s="128"/>
      <c r="B79" s="113" t="str">
        <f t="shared" si="2"/>
        <v>BP</v>
      </c>
      <c r="C79" s="128"/>
      <c r="D79" s="128"/>
      <c r="E79" s="128"/>
      <c r="F79" s="272" t="str">
        <f t="shared" ca="1" si="3"/>
        <v/>
      </c>
      <c r="G79" s="288"/>
      <c r="H79" s="274"/>
      <c r="I79" s="135"/>
      <c r="J79" s="135"/>
      <c r="K79" s="135"/>
      <c r="L79" s="276"/>
      <c r="M79" s="126" t="s">
        <v>221</v>
      </c>
      <c r="N79" s="280" t="str">
        <f t="shared" ca="1" si="26"/>
        <v/>
      </c>
      <c r="O79" s="280" t="str">
        <f t="shared" ca="1" si="26"/>
        <v/>
      </c>
      <c r="P79" s="280" t="str">
        <f t="shared" ca="1" si="26"/>
        <v/>
      </c>
      <c r="Q79" s="280" t="str">
        <f t="shared" ca="1" si="26"/>
        <v/>
      </c>
      <c r="R79" s="280" t="str">
        <f t="shared" ca="1" si="26"/>
        <v/>
      </c>
      <c r="S79" s="280" t="str">
        <f t="shared" ca="1" si="26"/>
        <v/>
      </c>
      <c r="T79" s="280" t="str">
        <f t="shared" ca="1" si="26"/>
        <v/>
      </c>
      <c r="U79" s="280" t="str">
        <f t="shared" ca="1" si="26"/>
        <v/>
      </c>
      <c r="V79" s="280" t="str">
        <f t="shared" ca="1" si="26"/>
        <v/>
      </c>
      <c r="W79" s="280" t="str">
        <f t="shared" ca="1" si="26"/>
        <v/>
      </c>
      <c r="X79" s="280" t="str">
        <f t="shared" ca="1" si="26"/>
        <v/>
      </c>
      <c r="Y79" s="280" t="str">
        <f t="shared" ca="1" si="26"/>
        <v/>
      </c>
      <c r="Z79" s="280" t="str">
        <f t="shared" ca="1" si="26"/>
        <v/>
      </c>
      <c r="AA79" s="280" t="str">
        <f t="shared" ca="1" si="26"/>
        <v/>
      </c>
      <c r="AB79" s="280" t="str">
        <f t="shared" ca="1" si="26"/>
        <v/>
      </c>
      <c r="AC79" s="280" t="str">
        <f t="shared" ca="1" si="26"/>
        <v/>
      </c>
      <c r="AD79" s="280" t="str">
        <f t="shared" ca="1" si="25"/>
        <v/>
      </c>
      <c r="AE79" s="280" t="str">
        <f t="shared" ca="1" si="25"/>
        <v/>
      </c>
      <c r="AF79" s="280" t="str">
        <f t="shared" ca="1" si="25"/>
        <v/>
      </c>
      <c r="AG79" s="280" t="str">
        <f t="shared" ca="1" si="25"/>
        <v/>
      </c>
      <c r="AH79" s="280" t="str">
        <f t="shared" ca="1" si="25"/>
        <v/>
      </c>
      <c r="AI79" s="280" t="str">
        <f t="shared" ca="1" si="25"/>
        <v/>
      </c>
      <c r="AJ79" s="280" t="str">
        <f t="shared" ca="1" si="25"/>
        <v/>
      </c>
      <c r="AK79" s="280" t="str">
        <f t="shared" ca="1" si="25"/>
        <v/>
      </c>
      <c r="AL79" s="280" t="str">
        <f t="shared" ca="1" si="25"/>
        <v/>
      </c>
      <c r="AM79" s="280" t="str">
        <f t="shared" ca="1" si="25"/>
        <v/>
      </c>
      <c r="AN79" s="280" t="str">
        <f t="shared" ca="1" si="25"/>
        <v/>
      </c>
      <c r="AO79" s="280" t="str">
        <f t="shared" ca="1" si="25"/>
        <v/>
      </c>
      <c r="AP79" s="280" t="str">
        <f t="shared" ca="1" si="25"/>
        <v/>
      </c>
      <c r="AQ79" s="280" t="str">
        <f t="shared" ca="1" si="25"/>
        <v/>
      </c>
      <c r="AR79" s="280" t="str">
        <f t="shared" ca="1" si="27"/>
        <v/>
      </c>
      <c r="AS79" s="280" t="str">
        <f t="shared" ca="1" si="27"/>
        <v/>
      </c>
      <c r="AT79" s="280" t="str">
        <f t="shared" ca="1" si="27"/>
        <v/>
      </c>
      <c r="AU79" s="280" t="str">
        <f t="shared" ca="1" si="27"/>
        <v/>
      </c>
      <c r="AV79" s="280" t="str">
        <f t="shared" ca="1" si="27"/>
        <v/>
      </c>
      <c r="AW79" s="280" t="str">
        <f t="shared" ca="1" si="27"/>
        <v/>
      </c>
      <c r="AX79" s="280" t="str">
        <f t="shared" ca="1" si="27"/>
        <v/>
      </c>
      <c r="AY79" s="280" t="str">
        <f t="shared" ca="1" si="27"/>
        <v/>
      </c>
      <c r="AZ79" s="280" t="str">
        <f t="shared" ca="1" si="27"/>
        <v/>
      </c>
      <c r="BA79" s="280" t="str">
        <f t="shared" ca="1" si="27"/>
        <v/>
      </c>
      <c r="BB79" s="280" t="str">
        <f t="shared" ca="1" si="27"/>
        <v/>
      </c>
      <c r="BC79" s="280" t="str">
        <f t="shared" ca="1" si="27"/>
        <v/>
      </c>
      <c r="BD79" s="280" t="str">
        <f t="shared" ca="1" si="27"/>
        <v/>
      </c>
      <c r="BE79" s="280" t="str">
        <f t="shared" ca="1" si="27"/>
        <v/>
      </c>
      <c r="BF79" s="280" t="str">
        <f t="shared" ca="1" si="27"/>
        <v/>
      </c>
      <c r="BG79" s="280" t="str">
        <f t="shared" ca="1" si="27"/>
        <v/>
      </c>
      <c r="BH79" s="280" t="str">
        <f t="shared" ca="1" si="27"/>
        <v/>
      </c>
      <c r="BI79" s="280" t="str">
        <f t="shared" ca="1" si="27"/>
        <v/>
      </c>
      <c r="BJ79" s="280" t="str">
        <f t="shared" ca="1" si="27"/>
        <v/>
      </c>
      <c r="BK79" s="280" t="str">
        <f t="shared" ca="1" si="27"/>
        <v/>
      </c>
      <c r="BL79" s="110"/>
      <c r="BM79" s="110"/>
      <c r="BN79" s="110"/>
      <c r="BO79" s="110"/>
      <c r="BP79" s="110"/>
      <c r="BQ79" s="110"/>
      <c r="BR79" s="110"/>
      <c r="BS79" s="110"/>
      <c r="BT79" s="110"/>
      <c r="BU79" s="110"/>
      <c r="BV79" s="110"/>
    </row>
    <row r="80" spans="1:74" customFormat="1" x14ac:dyDescent="0.2">
      <c r="A80" s="128"/>
      <c r="B80" s="113" t="str">
        <f>IF(ROW()-$A$15&gt;26, CHAR(64+INT((ROW()-$A$15-1)/26)),"")&amp;CHAR(65+MOD(ROW()-$A$15-1, 26))</f>
        <v>BQ</v>
      </c>
      <c r="C80" s="128"/>
      <c r="D80" s="128"/>
      <c r="E80" s="128"/>
      <c r="F80" s="272" t="str">
        <f ca="1">IF(LEN(INDIRECT("SWMETA!"&amp;$B80&amp;F$14))=0,"",INDIRECT("SWMETA!"&amp;$B80&amp;F$14))</f>
        <v/>
      </c>
      <c r="G80" s="288"/>
      <c r="H80" s="274"/>
      <c r="I80" s="135"/>
      <c r="J80" s="135"/>
      <c r="K80" s="135"/>
      <c r="L80" s="276"/>
      <c r="M80" s="126" t="s">
        <v>221</v>
      </c>
      <c r="N80" s="280" t="str">
        <f t="shared" ca="1" si="26"/>
        <v/>
      </c>
      <c r="O80" s="280" t="str">
        <f t="shared" ca="1" si="26"/>
        <v/>
      </c>
      <c r="P80" s="280" t="str">
        <f t="shared" ca="1" si="26"/>
        <v/>
      </c>
      <c r="Q80" s="280" t="str">
        <f t="shared" ca="1" si="26"/>
        <v/>
      </c>
      <c r="R80" s="280" t="str">
        <f t="shared" ca="1" si="26"/>
        <v/>
      </c>
      <c r="S80" s="280" t="str">
        <f t="shared" ca="1" si="26"/>
        <v/>
      </c>
      <c r="T80" s="280" t="str">
        <f t="shared" ca="1" si="26"/>
        <v/>
      </c>
      <c r="U80" s="280" t="str">
        <f t="shared" ca="1" si="26"/>
        <v/>
      </c>
      <c r="V80" s="280" t="str">
        <f t="shared" ca="1" si="26"/>
        <v/>
      </c>
      <c r="W80" s="280" t="str">
        <f t="shared" ca="1" si="26"/>
        <v/>
      </c>
      <c r="X80" s="280" t="str">
        <f t="shared" ca="1" si="26"/>
        <v/>
      </c>
      <c r="Y80" s="280" t="str">
        <f t="shared" ca="1" si="26"/>
        <v/>
      </c>
      <c r="Z80" s="280" t="str">
        <f t="shared" ca="1" si="26"/>
        <v/>
      </c>
      <c r="AA80" s="280" t="str">
        <f t="shared" ca="1" si="26"/>
        <v/>
      </c>
      <c r="AB80" s="280" t="str">
        <f t="shared" ca="1" si="26"/>
        <v/>
      </c>
      <c r="AC80" s="280" t="str">
        <f t="shared" ref="AC80:BK86" ca="1" si="28">IF(LEN(INDIRECT("SWMETA!"&amp;$B80&amp;AC$14))=0,"",INDIRECT("SWMETA!"&amp;$B80&amp;AC$14))</f>
        <v/>
      </c>
      <c r="AD80" s="280" t="str">
        <f t="shared" ca="1" si="28"/>
        <v/>
      </c>
      <c r="AE80" s="280" t="str">
        <f t="shared" ca="1" si="28"/>
        <v/>
      </c>
      <c r="AF80" s="280" t="str">
        <f t="shared" ca="1" si="28"/>
        <v/>
      </c>
      <c r="AG80" s="280" t="str">
        <f t="shared" ca="1" si="28"/>
        <v/>
      </c>
      <c r="AH80" s="280" t="str">
        <f t="shared" ca="1" si="28"/>
        <v/>
      </c>
      <c r="AI80" s="280" t="str">
        <f t="shared" ca="1" si="28"/>
        <v/>
      </c>
      <c r="AJ80" s="280" t="str">
        <f t="shared" ca="1" si="28"/>
        <v/>
      </c>
      <c r="AK80" s="280" t="str">
        <f t="shared" ca="1" si="28"/>
        <v/>
      </c>
      <c r="AL80" s="280" t="str">
        <f t="shared" ca="1" si="28"/>
        <v/>
      </c>
      <c r="AM80" s="280" t="str">
        <f t="shared" ca="1" si="28"/>
        <v/>
      </c>
      <c r="AN80" s="280" t="str">
        <f t="shared" ca="1" si="28"/>
        <v/>
      </c>
      <c r="AO80" s="280" t="str">
        <f t="shared" ca="1" si="28"/>
        <v/>
      </c>
      <c r="AP80" s="280" t="str">
        <f t="shared" ca="1" si="28"/>
        <v/>
      </c>
      <c r="AQ80" s="280" t="str">
        <f t="shared" ca="1" si="28"/>
        <v/>
      </c>
      <c r="AR80" s="280" t="str">
        <f t="shared" ca="1" si="28"/>
        <v/>
      </c>
      <c r="AS80" s="280" t="str">
        <f t="shared" ca="1" si="28"/>
        <v/>
      </c>
      <c r="AT80" s="280" t="str">
        <f t="shared" ca="1" si="28"/>
        <v/>
      </c>
      <c r="AU80" s="280" t="str">
        <f t="shared" ca="1" si="28"/>
        <v/>
      </c>
      <c r="AV80" s="280" t="str">
        <f t="shared" ca="1" si="28"/>
        <v/>
      </c>
      <c r="AW80" s="280" t="str">
        <f t="shared" ca="1" si="28"/>
        <v/>
      </c>
      <c r="AX80" s="280" t="str">
        <f t="shared" ca="1" si="28"/>
        <v/>
      </c>
      <c r="AY80" s="280" t="str">
        <f t="shared" ca="1" si="28"/>
        <v/>
      </c>
      <c r="AZ80" s="280" t="str">
        <f t="shared" ca="1" si="28"/>
        <v/>
      </c>
      <c r="BA80" s="280" t="str">
        <f t="shared" ca="1" si="28"/>
        <v/>
      </c>
      <c r="BB80" s="280" t="str">
        <f t="shared" ca="1" si="28"/>
        <v/>
      </c>
      <c r="BC80" s="280" t="str">
        <f t="shared" ca="1" si="28"/>
        <v/>
      </c>
      <c r="BD80" s="280" t="str">
        <f t="shared" ca="1" si="28"/>
        <v/>
      </c>
      <c r="BE80" s="280" t="str">
        <f t="shared" ca="1" si="28"/>
        <v/>
      </c>
      <c r="BF80" s="280" t="str">
        <f t="shared" ca="1" si="28"/>
        <v/>
      </c>
      <c r="BG80" s="280" t="str">
        <f t="shared" ca="1" si="28"/>
        <v/>
      </c>
      <c r="BH80" s="280" t="str">
        <f t="shared" ca="1" si="28"/>
        <v/>
      </c>
      <c r="BI80" s="280" t="str">
        <f t="shared" ca="1" si="28"/>
        <v/>
      </c>
      <c r="BJ80" s="280" t="str">
        <f t="shared" ca="1" si="28"/>
        <v/>
      </c>
      <c r="BK80" s="280" t="str">
        <f t="shared" ca="1" si="28"/>
        <v/>
      </c>
      <c r="BL80" s="110"/>
      <c r="BM80" s="110"/>
      <c r="BN80" s="110"/>
      <c r="BO80" s="110"/>
      <c r="BP80" s="110"/>
      <c r="BQ80" s="110"/>
      <c r="BR80" s="110"/>
      <c r="BS80" s="110"/>
      <c r="BT80" s="110"/>
      <c r="BU80" s="110"/>
      <c r="BV80" s="110"/>
    </row>
    <row r="81" spans="1:74" customFormat="1" x14ac:dyDescent="0.2">
      <c r="A81" s="128"/>
      <c r="B81" s="113" t="str">
        <f t="shared" ref="B81:B86" si="29">IF(ROW()-$A$15&gt;26, CHAR(64+INT((ROW()-$A$15-1)/26)),"")&amp;CHAR(65+MOD(ROW()-$A$15-1, 26))</f>
        <v>BR</v>
      </c>
      <c r="C81" s="128"/>
      <c r="D81" s="128"/>
      <c r="E81" s="128"/>
      <c r="F81" s="272" t="str">
        <f t="shared" ref="F81:F86" ca="1" si="30">IF(LEN(INDIRECT("SWMETA!"&amp;$B81&amp;F$14))=0,"",INDIRECT("SWMETA!"&amp;$B81&amp;F$14))</f>
        <v/>
      </c>
      <c r="G81" s="288"/>
      <c r="H81" s="274"/>
      <c r="I81" s="135"/>
      <c r="J81" s="135"/>
      <c r="K81" s="135"/>
      <c r="L81" s="276"/>
      <c r="M81" s="126" t="s">
        <v>221</v>
      </c>
      <c r="N81" s="280" t="str">
        <f t="shared" ref="N81:AB86" ca="1" si="31">IF(LEN(INDIRECT("SWMETA!"&amp;$B81&amp;N$14))=0,"",INDIRECT("SWMETA!"&amp;$B81&amp;N$14))</f>
        <v/>
      </c>
      <c r="O81" s="280" t="str">
        <f t="shared" ca="1" si="31"/>
        <v/>
      </c>
      <c r="P81" s="280" t="str">
        <f t="shared" ca="1" si="31"/>
        <v/>
      </c>
      <c r="Q81" s="280" t="str">
        <f t="shared" ca="1" si="31"/>
        <v/>
      </c>
      <c r="R81" s="280" t="str">
        <f t="shared" ca="1" si="31"/>
        <v/>
      </c>
      <c r="S81" s="280" t="str">
        <f t="shared" ca="1" si="31"/>
        <v/>
      </c>
      <c r="T81" s="280" t="str">
        <f t="shared" ca="1" si="31"/>
        <v/>
      </c>
      <c r="U81" s="280" t="str">
        <f t="shared" ca="1" si="31"/>
        <v/>
      </c>
      <c r="V81" s="280" t="str">
        <f t="shared" ca="1" si="31"/>
        <v/>
      </c>
      <c r="W81" s="280" t="str">
        <f t="shared" ca="1" si="31"/>
        <v/>
      </c>
      <c r="X81" s="280" t="str">
        <f t="shared" ca="1" si="31"/>
        <v/>
      </c>
      <c r="Y81" s="280" t="str">
        <f t="shared" ca="1" si="31"/>
        <v/>
      </c>
      <c r="Z81" s="280" t="str">
        <f t="shared" ca="1" si="31"/>
        <v/>
      </c>
      <c r="AA81" s="280" t="str">
        <f t="shared" ca="1" si="31"/>
        <v/>
      </c>
      <c r="AB81" s="280" t="str">
        <f t="shared" ca="1" si="31"/>
        <v/>
      </c>
      <c r="AC81" s="280" t="str">
        <f t="shared" ca="1" si="28"/>
        <v/>
      </c>
      <c r="AD81" s="280" t="str">
        <f t="shared" ca="1" si="28"/>
        <v/>
      </c>
      <c r="AE81" s="280" t="str">
        <f t="shared" ca="1" si="28"/>
        <v/>
      </c>
      <c r="AF81" s="280" t="str">
        <f t="shared" ca="1" si="28"/>
        <v/>
      </c>
      <c r="AG81" s="280" t="str">
        <f t="shared" ca="1" si="28"/>
        <v/>
      </c>
      <c r="AH81" s="280" t="str">
        <f t="shared" ca="1" si="28"/>
        <v/>
      </c>
      <c r="AI81" s="280" t="str">
        <f t="shared" ca="1" si="28"/>
        <v/>
      </c>
      <c r="AJ81" s="280" t="str">
        <f t="shared" ca="1" si="28"/>
        <v/>
      </c>
      <c r="AK81" s="280" t="str">
        <f t="shared" ca="1" si="28"/>
        <v/>
      </c>
      <c r="AL81" s="280" t="str">
        <f t="shared" ca="1" si="28"/>
        <v/>
      </c>
      <c r="AM81" s="280" t="str">
        <f t="shared" ca="1" si="28"/>
        <v/>
      </c>
      <c r="AN81" s="280" t="str">
        <f t="shared" ca="1" si="28"/>
        <v/>
      </c>
      <c r="AO81" s="280" t="str">
        <f t="shared" ca="1" si="28"/>
        <v/>
      </c>
      <c r="AP81" s="280" t="str">
        <f t="shared" ca="1" si="28"/>
        <v/>
      </c>
      <c r="AQ81" s="280" t="str">
        <f t="shared" ca="1" si="28"/>
        <v/>
      </c>
      <c r="AR81" s="280" t="str">
        <f t="shared" ca="1" si="28"/>
        <v/>
      </c>
      <c r="AS81" s="280" t="str">
        <f t="shared" ca="1" si="28"/>
        <v/>
      </c>
      <c r="AT81" s="280" t="str">
        <f t="shared" ca="1" si="28"/>
        <v/>
      </c>
      <c r="AU81" s="280" t="str">
        <f t="shared" ca="1" si="28"/>
        <v/>
      </c>
      <c r="AV81" s="280" t="str">
        <f t="shared" ca="1" si="28"/>
        <v/>
      </c>
      <c r="AW81" s="280" t="str">
        <f t="shared" ca="1" si="28"/>
        <v/>
      </c>
      <c r="AX81" s="280" t="str">
        <f t="shared" ca="1" si="28"/>
        <v/>
      </c>
      <c r="AY81" s="280" t="str">
        <f t="shared" ca="1" si="28"/>
        <v/>
      </c>
      <c r="AZ81" s="280" t="str">
        <f t="shared" ca="1" si="28"/>
        <v/>
      </c>
      <c r="BA81" s="280" t="str">
        <f t="shared" ca="1" si="28"/>
        <v/>
      </c>
      <c r="BB81" s="280" t="str">
        <f t="shared" ca="1" si="28"/>
        <v/>
      </c>
      <c r="BC81" s="280" t="str">
        <f t="shared" ca="1" si="28"/>
        <v/>
      </c>
      <c r="BD81" s="280" t="str">
        <f t="shared" ca="1" si="28"/>
        <v/>
      </c>
      <c r="BE81" s="280" t="str">
        <f t="shared" ca="1" si="28"/>
        <v/>
      </c>
      <c r="BF81" s="280" t="str">
        <f t="shared" ca="1" si="28"/>
        <v/>
      </c>
      <c r="BG81" s="280" t="str">
        <f t="shared" ca="1" si="28"/>
        <v/>
      </c>
      <c r="BH81" s="280" t="str">
        <f t="shared" ca="1" si="28"/>
        <v/>
      </c>
      <c r="BI81" s="280" t="str">
        <f t="shared" ca="1" si="28"/>
        <v/>
      </c>
      <c r="BJ81" s="280" t="str">
        <f t="shared" ca="1" si="28"/>
        <v/>
      </c>
      <c r="BK81" s="280" t="str">
        <f t="shared" ca="1" si="28"/>
        <v/>
      </c>
      <c r="BL81" s="110"/>
      <c r="BM81" s="110"/>
      <c r="BN81" s="110"/>
      <c r="BO81" s="110"/>
      <c r="BP81" s="110"/>
      <c r="BQ81" s="110"/>
      <c r="BR81" s="110"/>
      <c r="BS81" s="110"/>
      <c r="BT81" s="110"/>
      <c r="BU81" s="110"/>
      <c r="BV81" s="110"/>
    </row>
    <row r="82" spans="1:74" customFormat="1" x14ac:dyDescent="0.2">
      <c r="A82" s="128"/>
      <c r="B82" s="113" t="str">
        <f t="shared" si="29"/>
        <v>BS</v>
      </c>
      <c r="C82" s="128"/>
      <c r="D82" s="128"/>
      <c r="E82" s="128"/>
      <c r="F82" s="272" t="str">
        <f t="shared" ca="1" si="30"/>
        <v/>
      </c>
      <c r="G82" s="288"/>
      <c r="H82" s="274"/>
      <c r="I82" s="135"/>
      <c r="J82" s="135"/>
      <c r="K82" s="135"/>
      <c r="L82" s="276"/>
      <c r="M82" s="126" t="s">
        <v>221</v>
      </c>
      <c r="N82" s="280" t="str">
        <f t="shared" ca="1" si="31"/>
        <v/>
      </c>
      <c r="O82" s="280" t="str">
        <f t="shared" ca="1" si="31"/>
        <v/>
      </c>
      <c r="P82" s="280" t="str">
        <f t="shared" ca="1" si="31"/>
        <v/>
      </c>
      <c r="Q82" s="280" t="str">
        <f t="shared" ca="1" si="31"/>
        <v/>
      </c>
      <c r="R82" s="280" t="str">
        <f t="shared" ca="1" si="31"/>
        <v/>
      </c>
      <c r="S82" s="280" t="str">
        <f t="shared" ca="1" si="31"/>
        <v/>
      </c>
      <c r="T82" s="280" t="str">
        <f t="shared" ca="1" si="31"/>
        <v/>
      </c>
      <c r="U82" s="280" t="str">
        <f t="shared" ca="1" si="31"/>
        <v/>
      </c>
      <c r="V82" s="280" t="str">
        <f t="shared" ca="1" si="31"/>
        <v/>
      </c>
      <c r="W82" s="280" t="str">
        <f t="shared" ca="1" si="31"/>
        <v/>
      </c>
      <c r="X82" s="280" t="str">
        <f t="shared" ca="1" si="31"/>
        <v/>
      </c>
      <c r="Y82" s="280" t="str">
        <f t="shared" ca="1" si="31"/>
        <v/>
      </c>
      <c r="Z82" s="280" t="str">
        <f t="shared" ca="1" si="31"/>
        <v/>
      </c>
      <c r="AA82" s="280" t="str">
        <f t="shared" ca="1" si="31"/>
        <v/>
      </c>
      <c r="AB82" s="280" t="str">
        <f t="shared" ca="1" si="31"/>
        <v/>
      </c>
      <c r="AC82" s="280" t="str">
        <f t="shared" ca="1" si="28"/>
        <v/>
      </c>
      <c r="AD82" s="280" t="str">
        <f t="shared" ca="1" si="28"/>
        <v/>
      </c>
      <c r="AE82" s="280" t="str">
        <f t="shared" ca="1" si="28"/>
        <v/>
      </c>
      <c r="AF82" s="280" t="str">
        <f t="shared" ca="1" si="28"/>
        <v/>
      </c>
      <c r="AG82" s="280" t="str">
        <f t="shared" ca="1" si="28"/>
        <v/>
      </c>
      <c r="AH82" s="280" t="str">
        <f t="shared" ca="1" si="28"/>
        <v/>
      </c>
      <c r="AI82" s="280" t="str">
        <f t="shared" ca="1" si="28"/>
        <v/>
      </c>
      <c r="AJ82" s="280" t="str">
        <f t="shared" ca="1" si="28"/>
        <v/>
      </c>
      <c r="AK82" s="280" t="str">
        <f t="shared" ca="1" si="28"/>
        <v/>
      </c>
      <c r="AL82" s="280" t="str">
        <f t="shared" ca="1" si="28"/>
        <v/>
      </c>
      <c r="AM82" s="280" t="str">
        <f t="shared" ca="1" si="28"/>
        <v/>
      </c>
      <c r="AN82" s="280" t="str">
        <f t="shared" ca="1" si="28"/>
        <v/>
      </c>
      <c r="AO82" s="280" t="str">
        <f t="shared" ca="1" si="28"/>
        <v/>
      </c>
      <c r="AP82" s="280" t="str">
        <f t="shared" ca="1" si="28"/>
        <v/>
      </c>
      <c r="AQ82" s="280" t="str">
        <f t="shared" ca="1" si="28"/>
        <v/>
      </c>
      <c r="AR82" s="280" t="str">
        <f t="shared" ca="1" si="28"/>
        <v/>
      </c>
      <c r="AS82" s="280" t="str">
        <f t="shared" ca="1" si="28"/>
        <v/>
      </c>
      <c r="AT82" s="280" t="str">
        <f t="shared" ca="1" si="28"/>
        <v/>
      </c>
      <c r="AU82" s="280" t="str">
        <f t="shared" ca="1" si="28"/>
        <v/>
      </c>
      <c r="AV82" s="280" t="str">
        <f t="shared" ca="1" si="28"/>
        <v/>
      </c>
      <c r="AW82" s="280" t="str">
        <f t="shared" ca="1" si="28"/>
        <v/>
      </c>
      <c r="AX82" s="280" t="str">
        <f t="shared" ca="1" si="28"/>
        <v/>
      </c>
      <c r="AY82" s="280" t="str">
        <f t="shared" ca="1" si="28"/>
        <v/>
      </c>
      <c r="AZ82" s="280" t="str">
        <f t="shared" ca="1" si="28"/>
        <v/>
      </c>
      <c r="BA82" s="280" t="str">
        <f t="shared" ca="1" si="28"/>
        <v/>
      </c>
      <c r="BB82" s="280" t="str">
        <f t="shared" ca="1" si="28"/>
        <v/>
      </c>
      <c r="BC82" s="280" t="str">
        <f t="shared" ca="1" si="28"/>
        <v/>
      </c>
      <c r="BD82" s="280" t="str">
        <f t="shared" ca="1" si="28"/>
        <v/>
      </c>
      <c r="BE82" s="280" t="str">
        <f t="shared" ca="1" si="28"/>
        <v/>
      </c>
      <c r="BF82" s="280" t="str">
        <f t="shared" ca="1" si="28"/>
        <v/>
      </c>
      <c r="BG82" s="280" t="str">
        <f t="shared" ca="1" si="28"/>
        <v/>
      </c>
      <c r="BH82" s="280" t="str">
        <f t="shared" ca="1" si="28"/>
        <v/>
      </c>
      <c r="BI82" s="280" t="str">
        <f t="shared" ca="1" si="28"/>
        <v/>
      </c>
      <c r="BJ82" s="280" t="str">
        <f t="shared" ca="1" si="28"/>
        <v/>
      </c>
      <c r="BK82" s="280" t="str">
        <f t="shared" ca="1" si="28"/>
        <v/>
      </c>
      <c r="BL82" s="110"/>
      <c r="BM82" s="110"/>
      <c r="BN82" s="110"/>
      <c r="BO82" s="110"/>
      <c r="BP82" s="110"/>
      <c r="BQ82" s="110"/>
      <c r="BR82" s="110"/>
      <c r="BS82" s="110"/>
      <c r="BT82" s="110"/>
      <c r="BU82" s="110"/>
      <c r="BV82" s="110"/>
    </row>
    <row r="83" spans="1:74" customFormat="1" x14ac:dyDescent="0.2">
      <c r="A83" s="128"/>
      <c r="B83" s="113" t="str">
        <f t="shared" si="29"/>
        <v>BT</v>
      </c>
      <c r="C83" s="128"/>
      <c r="D83" s="128"/>
      <c r="E83" s="128"/>
      <c r="F83" s="272" t="str">
        <f t="shared" ca="1" si="30"/>
        <v/>
      </c>
      <c r="G83" s="288"/>
      <c r="H83" s="274"/>
      <c r="I83" s="135"/>
      <c r="J83" s="135"/>
      <c r="K83" s="135"/>
      <c r="L83" s="276"/>
      <c r="M83" s="126" t="s">
        <v>221</v>
      </c>
      <c r="N83" s="280" t="str">
        <f t="shared" ca="1" si="31"/>
        <v/>
      </c>
      <c r="O83" s="280" t="str">
        <f t="shared" ca="1" si="31"/>
        <v/>
      </c>
      <c r="P83" s="280" t="str">
        <f t="shared" ca="1" si="31"/>
        <v/>
      </c>
      <c r="Q83" s="280" t="str">
        <f t="shared" ca="1" si="31"/>
        <v/>
      </c>
      <c r="R83" s="280" t="str">
        <f t="shared" ca="1" si="31"/>
        <v/>
      </c>
      <c r="S83" s="280" t="str">
        <f t="shared" ca="1" si="31"/>
        <v/>
      </c>
      <c r="T83" s="280" t="str">
        <f t="shared" ca="1" si="31"/>
        <v/>
      </c>
      <c r="U83" s="280" t="str">
        <f t="shared" ca="1" si="31"/>
        <v/>
      </c>
      <c r="V83" s="280" t="str">
        <f t="shared" ca="1" si="31"/>
        <v/>
      </c>
      <c r="W83" s="280" t="str">
        <f t="shared" ca="1" si="31"/>
        <v/>
      </c>
      <c r="X83" s="280" t="str">
        <f t="shared" ca="1" si="31"/>
        <v/>
      </c>
      <c r="Y83" s="280" t="str">
        <f t="shared" ca="1" si="31"/>
        <v/>
      </c>
      <c r="Z83" s="280" t="str">
        <f t="shared" ca="1" si="31"/>
        <v/>
      </c>
      <c r="AA83" s="280" t="str">
        <f t="shared" ca="1" si="31"/>
        <v/>
      </c>
      <c r="AB83" s="280" t="str">
        <f t="shared" ca="1" si="31"/>
        <v/>
      </c>
      <c r="AC83" s="280" t="str">
        <f t="shared" ca="1" si="28"/>
        <v/>
      </c>
      <c r="AD83" s="280" t="str">
        <f t="shared" ca="1" si="28"/>
        <v/>
      </c>
      <c r="AE83" s="280" t="str">
        <f t="shared" ca="1" si="28"/>
        <v/>
      </c>
      <c r="AF83" s="280" t="str">
        <f t="shared" ca="1" si="28"/>
        <v/>
      </c>
      <c r="AG83" s="280" t="str">
        <f t="shared" ca="1" si="28"/>
        <v/>
      </c>
      <c r="AH83" s="280" t="str">
        <f t="shared" ca="1" si="28"/>
        <v/>
      </c>
      <c r="AI83" s="280" t="str">
        <f t="shared" ca="1" si="28"/>
        <v/>
      </c>
      <c r="AJ83" s="280" t="str">
        <f t="shared" ca="1" si="28"/>
        <v/>
      </c>
      <c r="AK83" s="280" t="str">
        <f t="shared" ca="1" si="28"/>
        <v/>
      </c>
      <c r="AL83" s="280" t="str">
        <f t="shared" ca="1" si="28"/>
        <v/>
      </c>
      <c r="AM83" s="280" t="str">
        <f t="shared" ca="1" si="28"/>
        <v/>
      </c>
      <c r="AN83" s="280" t="str">
        <f t="shared" ca="1" si="28"/>
        <v/>
      </c>
      <c r="AO83" s="280" t="str">
        <f t="shared" ca="1" si="28"/>
        <v/>
      </c>
      <c r="AP83" s="280" t="str">
        <f t="shared" ca="1" si="28"/>
        <v/>
      </c>
      <c r="AQ83" s="280" t="str">
        <f t="shared" ca="1" si="28"/>
        <v/>
      </c>
      <c r="AR83" s="280" t="str">
        <f t="shared" ca="1" si="28"/>
        <v/>
      </c>
      <c r="AS83" s="280" t="str">
        <f t="shared" ca="1" si="28"/>
        <v/>
      </c>
      <c r="AT83" s="280" t="str">
        <f t="shared" ca="1" si="28"/>
        <v/>
      </c>
      <c r="AU83" s="280" t="str">
        <f t="shared" ca="1" si="28"/>
        <v/>
      </c>
      <c r="AV83" s="280" t="str">
        <f t="shared" ca="1" si="28"/>
        <v/>
      </c>
      <c r="AW83" s="280" t="str">
        <f t="shared" ca="1" si="28"/>
        <v/>
      </c>
      <c r="AX83" s="280" t="str">
        <f t="shared" ca="1" si="28"/>
        <v/>
      </c>
      <c r="AY83" s="280" t="str">
        <f t="shared" ca="1" si="28"/>
        <v/>
      </c>
      <c r="AZ83" s="280" t="str">
        <f t="shared" ca="1" si="28"/>
        <v/>
      </c>
      <c r="BA83" s="280" t="str">
        <f t="shared" ca="1" si="28"/>
        <v/>
      </c>
      <c r="BB83" s="280" t="str">
        <f t="shared" ca="1" si="28"/>
        <v/>
      </c>
      <c r="BC83" s="280" t="str">
        <f t="shared" ca="1" si="28"/>
        <v/>
      </c>
      <c r="BD83" s="280" t="str">
        <f t="shared" ca="1" si="28"/>
        <v/>
      </c>
      <c r="BE83" s="280" t="str">
        <f t="shared" ca="1" si="28"/>
        <v/>
      </c>
      <c r="BF83" s="280" t="str">
        <f t="shared" ca="1" si="28"/>
        <v/>
      </c>
      <c r="BG83" s="280" t="str">
        <f t="shared" ca="1" si="28"/>
        <v/>
      </c>
      <c r="BH83" s="280" t="str">
        <f t="shared" ca="1" si="28"/>
        <v/>
      </c>
      <c r="BI83" s="280" t="str">
        <f t="shared" ca="1" si="28"/>
        <v/>
      </c>
      <c r="BJ83" s="280" t="str">
        <f t="shared" ca="1" si="28"/>
        <v/>
      </c>
      <c r="BK83" s="280" t="str">
        <f t="shared" ca="1" si="28"/>
        <v/>
      </c>
      <c r="BL83" s="110"/>
      <c r="BM83" s="110"/>
      <c r="BN83" s="110"/>
      <c r="BO83" s="110"/>
      <c r="BP83" s="110"/>
      <c r="BQ83" s="110"/>
      <c r="BR83" s="110"/>
      <c r="BS83" s="110"/>
      <c r="BT83" s="110"/>
      <c r="BU83" s="110"/>
      <c r="BV83" s="110"/>
    </row>
    <row r="84" spans="1:74" customFormat="1" x14ac:dyDescent="0.2">
      <c r="A84" s="128"/>
      <c r="B84" s="113" t="str">
        <f t="shared" si="29"/>
        <v>BU</v>
      </c>
      <c r="C84" s="128"/>
      <c r="D84" s="128"/>
      <c r="E84" s="128"/>
      <c r="F84" s="272" t="str">
        <f t="shared" ca="1" si="30"/>
        <v/>
      </c>
      <c r="G84" s="288"/>
      <c r="H84" s="274"/>
      <c r="I84" s="135"/>
      <c r="J84" s="135"/>
      <c r="K84" s="135"/>
      <c r="L84" s="276"/>
      <c r="M84" s="126" t="s">
        <v>221</v>
      </c>
      <c r="N84" s="280" t="str">
        <f t="shared" ca="1" si="31"/>
        <v/>
      </c>
      <c r="O84" s="280" t="str">
        <f t="shared" ca="1" si="31"/>
        <v/>
      </c>
      <c r="P84" s="280" t="str">
        <f t="shared" ca="1" si="31"/>
        <v/>
      </c>
      <c r="Q84" s="280" t="str">
        <f t="shared" ca="1" si="31"/>
        <v/>
      </c>
      <c r="R84" s="280" t="str">
        <f t="shared" ca="1" si="31"/>
        <v/>
      </c>
      <c r="S84" s="280" t="str">
        <f t="shared" ca="1" si="31"/>
        <v/>
      </c>
      <c r="T84" s="280" t="str">
        <f t="shared" ca="1" si="31"/>
        <v/>
      </c>
      <c r="U84" s="280" t="str">
        <f t="shared" ca="1" si="31"/>
        <v/>
      </c>
      <c r="V84" s="280" t="str">
        <f t="shared" ca="1" si="31"/>
        <v/>
      </c>
      <c r="W84" s="280" t="str">
        <f t="shared" ca="1" si="31"/>
        <v/>
      </c>
      <c r="X84" s="280" t="str">
        <f t="shared" ca="1" si="31"/>
        <v/>
      </c>
      <c r="Y84" s="280" t="str">
        <f t="shared" ca="1" si="31"/>
        <v/>
      </c>
      <c r="Z84" s="280" t="str">
        <f t="shared" ca="1" si="31"/>
        <v/>
      </c>
      <c r="AA84" s="280" t="str">
        <f t="shared" ca="1" si="31"/>
        <v/>
      </c>
      <c r="AB84" s="280" t="str">
        <f t="shared" ca="1" si="31"/>
        <v/>
      </c>
      <c r="AC84" s="280" t="str">
        <f t="shared" ca="1" si="28"/>
        <v/>
      </c>
      <c r="AD84" s="280" t="str">
        <f t="shared" ca="1" si="28"/>
        <v/>
      </c>
      <c r="AE84" s="280" t="str">
        <f t="shared" ca="1" si="28"/>
        <v/>
      </c>
      <c r="AF84" s="280" t="str">
        <f t="shared" ca="1" si="28"/>
        <v/>
      </c>
      <c r="AG84" s="280" t="str">
        <f t="shared" ca="1" si="28"/>
        <v/>
      </c>
      <c r="AH84" s="280" t="str">
        <f t="shared" ca="1" si="28"/>
        <v/>
      </c>
      <c r="AI84" s="280" t="str">
        <f t="shared" ca="1" si="28"/>
        <v/>
      </c>
      <c r="AJ84" s="280" t="str">
        <f t="shared" ca="1" si="28"/>
        <v/>
      </c>
      <c r="AK84" s="280" t="str">
        <f t="shared" ca="1" si="28"/>
        <v/>
      </c>
      <c r="AL84" s="280" t="str">
        <f t="shared" ca="1" si="28"/>
        <v/>
      </c>
      <c r="AM84" s="280" t="str">
        <f t="shared" ca="1" si="28"/>
        <v/>
      </c>
      <c r="AN84" s="280" t="str">
        <f t="shared" ca="1" si="28"/>
        <v/>
      </c>
      <c r="AO84" s="280" t="str">
        <f t="shared" ca="1" si="28"/>
        <v/>
      </c>
      <c r="AP84" s="280" t="str">
        <f t="shared" ca="1" si="28"/>
        <v/>
      </c>
      <c r="AQ84" s="280" t="str">
        <f t="shared" ca="1" si="28"/>
        <v/>
      </c>
      <c r="AR84" s="280" t="str">
        <f t="shared" ca="1" si="28"/>
        <v/>
      </c>
      <c r="AS84" s="280" t="str">
        <f t="shared" ca="1" si="28"/>
        <v/>
      </c>
      <c r="AT84" s="280" t="str">
        <f t="shared" ca="1" si="28"/>
        <v/>
      </c>
      <c r="AU84" s="280" t="str">
        <f t="shared" ca="1" si="28"/>
        <v/>
      </c>
      <c r="AV84" s="280" t="str">
        <f t="shared" ca="1" si="28"/>
        <v/>
      </c>
      <c r="AW84" s="280" t="str">
        <f t="shared" ca="1" si="28"/>
        <v/>
      </c>
      <c r="AX84" s="280" t="str">
        <f t="shared" ca="1" si="28"/>
        <v/>
      </c>
      <c r="AY84" s="280" t="str">
        <f t="shared" ca="1" si="28"/>
        <v/>
      </c>
      <c r="AZ84" s="280" t="str">
        <f t="shared" ca="1" si="28"/>
        <v/>
      </c>
      <c r="BA84" s="280" t="str">
        <f t="shared" ca="1" si="28"/>
        <v/>
      </c>
      <c r="BB84" s="280" t="str">
        <f t="shared" ca="1" si="28"/>
        <v/>
      </c>
      <c r="BC84" s="280" t="str">
        <f t="shared" ca="1" si="28"/>
        <v/>
      </c>
      <c r="BD84" s="280" t="str">
        <f t="shared" ca="1" si="28"/>
        <v/>
      </c>
      <c r="BE84" s="280" t="str">
        <f t="shared" ca="1" si="28"/>
        <v/>
      </c>
      <c r="BF84" s="280" t="str">
        <f t="shared" ca="1" si="28"/>
        <v/>
      </c>
      <c r="BG84" s="280" t="str">
        <f t="shared" ca="1" si="28"/>
        <v/>
      </c>
      <c r="BH84" s="280" t="str">
        <f t="shared" ca="1" si="28"/>
        <v/>
      </c>
      <c r="BI84" s="280" t="str">
        <f t="shared" ca="1" si="28"/>
        <v/>
      </c>
      <c r="BJ84" s="280" t="str">
        <f t="shared" ca="1" si="28"/>
        <v/>
      </c>
      <c r="BK84" s="280" t="str">
        <f t="shared" ca="1" si="28"/>
        <v/>
      </c>
      <c r="BL84" s="110"/>
      <c r="BM84" s="110"/>
      <c r="BN84" s="110"/>
      <c r="BO84" s="110"/>
      <c r="BP84" s="110"/>
      <c r="BQ84" s="110"/>
      <c r="BR84" s="110"/>
      <c r="BS84" s="110"/>
      <c r="BT84" s="110"/>
      <c r="BU84" s="110"/>
      <c r="BV84" s="110"/>
    </row>
    <row r="85" spans="1:74" customFormat="1" x14ac:dyDescent="0.2">
      <c r="A85" s="128"/>
      <c r="B85" s="113" t="str">
        <f t="shared" si="29"/>
        <v>BV</v>
      </c>
      <c r="C85" s="128"/>
      <c r="D85" s="128"/>
      <c r="E85" s="128"/>
      <c r="F85" s="272" t="str">
        <f t="shared" ca="1" si="30"/>
        <v/>
      </c>
      <c r="G85" s="288"/>
      <c r="H85" s="274"/>
      <c r="I85" s="135"/>
      <c r="J85" s="135"/>
      <c r="K85" s="135"/>
      <c r="L85" s="276"/>
      <c r="M85" s="126" t="s">
        <v>221</v>
      </c>
      <c r="N85" s="280" t="str">
        <f t="shared" ca="1" si="31"/>
        <v/>
      </c>
      <c r="O85" s="280" t="str">
        <f t="shared" ca="1" si="31"/>
        <v/>
      </c>
      <c r="P85" s="280" t="str">
        <f t="shared" ca="1" si="31"/>
        <v/>
      </c>
      <c r="Q85" s="280" t="str">
        <f t="shared" ca="1" si="31"/>
        <v/>
      </c>
      <c r="R85" s="280" t="str">
        <f t="shared" ca="1" si="31"/>
        <v/>
      </c>
      <c r="S85" s="280" t="str">
        <f t="shared" ca="1" si="31"/>
        <v/>
      </c>
      <c r="T85" s="280" t="str">
        <f t="shared" ca="1" si="31"/>
        <v/>
      </c>
      <c r="U85" s="280" t="str">
        <f t="shared" ca="1" si="31"/>
        <v/>
      </c>
      <c r="V85" s="280" t="str">
        <f t="shared" ca="1" si="31"/>
        <v/>
      </c>
      <c r="W85" s="280" t="str">
        <f t="shared" ca="1" si="31"/>
        <v/>
      </c>
      <c r="X85" s="280" t="str">
        <f t="shared" ca="1" si="31"/>
        <v/>
      </c>
      <c r="Y85" s="280" t="str">
        <f t="shared" ca="1" si="31"/>
        <v/>
      </c>
      <c r="Z85" s="280" t="str">
        <f t="shared" ca="1" si="31"/>
        <v/>
      </c>
      <c r="AA85" s="280" t="str">
        <f t="shared" ca="1" si="31"/>
        <v/>
      </c>
      <c r="AB85" s="280" t="str">
        <f t="shared" ca="1" si="31"/>
        <v/>
      </c>
      <c r="AC85" s="280" t="str">
        <f t="shared" ca="1" si="28"/>
        <v/>
      </c>
      <c r="AD85" s="280" t="str">
        <f t="shared" ca="1" si="28"/>
        <v/>
      </c>
      <c r="AE85" s="280" t="str">
        <f t="shared" ca="1" si="28"/>
        <v/>
      </c>
      <c r="AF85" s="280" t="str">
        <f t="shared" ca="1" si="28"/>
        <v/>
      </c>
      <c r="AG85" s="280" t="str">
        <f t="shared" ca="1" si="28"/>
        <v/>
      </c>
      <c r="AH85" s="280" t="str">
        <f t="shared" ca="1" si="28"/>
        <v/>
      </c>
      <c r="AI85" s="280" t="str">
        <f t="shared" ca="1" si="28"/>
        <v/>
      </c>
      <c r="AJ85" s="280" t="str">
        <f t="shared" ca="1" si="28"/>
        <v/>
      </c>
      <c r="AK85" s="280" t="str">
        <f t="shared" ca="1" si="28"/>
        <v/>
      </c>
      <c r="AL85" s="280" t="str">
        <f t="shared" ca="1" si="28"/>
        <v/>
      </c>
      <c r="AM85" s="280" t="str">
        <f t="shared" ca="1" si="28"/>
        <v/>
      </c>
      <c r="AN85" s="280" t="str">
        <f t="shared" ca="1" si="28"/>
        <v/>
      </c>
      <c r="AO85" s="280" t="str">
        <f t="shared" ca="1" si="28"/>
        <v/>
      </c>
      <c r="AP85" s="280" t="str">
        <f t="shared" ca="1" si="28"/>
        <v/>
      </c>
      <c r="AQ85" s="280" t="str">
        <f t="shared" ca="1" si="28"/>
        <v/>
      </c>
      <c r="AR85" s="280" t="str">
        <f t="shared" ca="1" si="28"/>
        <v/>
      </c>
      <c r="AS85" s="280" t="str">
        <f t="shared" ca="1" si="28"/>
        <v/>
      </c>
      <c r="AT85" s="280" t="str">
        <f t="shared" ca="1" si="28"/>
        <v/>
      </c>
      <c r="AU85" s="280" t="str">
        <f t="shared" ca="1" si="28"/>
        <v/>
      </c>
      <c r="AV85" s="280" t="str">
        <f t="shared" ca="1" si="28"/>
        <v/>
      </c>
      <c r="AW85" s="280" t="str">
        <f t="shared" ca="1" si="28"/>
        <v/>
      </c>
      <c r="AX85" s="280" t="str">
        <f t="shared" ca="1" si="28"/>
        <v/>
      </c>
      <c r="AY85" s="280" t="str">
        <f t="shared" ca="1" si="28"/>
        <v/>
      </c>
      <c r="AZ85" s="280" t="str">
        <f t="shared" ca="1" si="28"/>
        <v/>
      </c>
      <c r="BA85" s="280" t="str">
        <f t="shared" ca="1" si="28"/>
        <v/>
      </c>
      <c r="BB85" s="280" t="str">
        <f t="shared" ca="1" si="28"/>
        <v/>
      </c>
      <c r="BC85" s="280" t="str">
        <f t="shared" ca="1" si="28"/>
        <v/>
      </c>
      <c r="BD85" s="280" t="str">
        <f t="shared" ca="1" si="28"/>
        <v/>
      </c>
      <c r="BE85" s="280" t="str">
        <f t="shared" ca="1" si="28"/>
        <v/>
      </c>
      <c r="BF85" s="280" t="str">
        <f t="shared" ca="1" si="28"/>
        <v/>
      </c>
      <c r="BG85" s="280" t="str">
        <f t="shared" ca="1" si="28"/>
        <v/>
      </c>
      <c r="BH85" s="280" t="str">
        <f t="shared" ca="1" si="28"/>
        <v/>
      </c>
      <c r="BI85" s="280" t="str">
        <f t="shared" ca="1" si="28"/>
        <v/>
      </c>
      <c r="BJ85" s="280" t="str">
        <f t="shared" ca="1" si="28"/>
        <v/>
      </c>
      <c r="BK85" s="280" t="str">
        <f t="shared" ca="1" si="28"/>
        <v/>
      </c>
      <c r="BL85" s="110"/>
      <c r="BM85" s="110"/>
      <c r="BN85" s="110"/>
      <c r="BO85" s="110"/>
      <c r="BP85" s="110"/>
      <c r="BQ85" s="110"/>
      <c r="BR85" s="110"/>
      <c r="BS85" s="110"/>
      <c r="BT85" s="110"/>
      <c r="BU85" s="110"/>
      <c r="BV85" s="110"/>
    </row>
    <row r="86" spans="1:74" customFormat="1" x14ac:dyDescent="0.2">
      <c r="A86" s="128"/>
      <c r="B86" s="113" t="str">
        <f t="shared" si="29"/>
        <v>BW</v>
      </c>
      <c r="C86" s="128"/>
      <c r="D86" s="128"/>
      <c r="E86" s="128"/>
      <c r="F86" s="281" t="str">
        <f t="shared" ca="1" si="30"/>
        <v/>
      </c>
      <c r="G86" s="289"/>
      <c r="H86" s="282"/>
      <c r="I86" s="283"/>
      <c r="J86" s="283"/>
      <c r="K86" s="283"/>
      <c r="L86" s="284"/>
      <c r="M86" s="290" t="s">
        <v>221</v>
      </c>
      <c r="N86" s="291" t="str">
        <f t="shared" ca="1" si="31"/>
        <v/>
      </c>
      <c r="O86" s="291" t="str">
        <f t="shared" ca="1" si="31"/>
        <v/>
      </c>
      <c r="P86" s="291" t="str">
        <f t="shared" ca="1" si="31"/>
        <v/>
      </c>
      <c r="Q86" s="291" t="str">
        <f t="shared" ca="1" si="31"/>
        <v/>
      </c>
      <c r="R86" s="291" t="str">
        <f t="shared" ca="1" si="31"/>
        <v/>
      </c>
      <c r="S86" s="291" t="str">
        <f t="shared" ca="1" si="31"/>
        <v/>
      </c>
      <c r="T86" s="291" t="str">
        <f t="shared" ca="1" si="31"/>
        <v/>
      </c>
      <c r="U86" s="291" t="str">
        <f t="shared" ca="1" si="31"/>
        <v/>
      </c>
      <c r="V86" s="291" t="str">
        <f t="shared" ca="1" si="31"/>
        <v/>
      </c>
      <c r="W86" s="291" t="str">
        <f t="shared" ca="1" si="31"/>
        <v/>
      </c>
      <c r="X86" s="291" t="str">
        <f t="shared" ca="1" si="31"/>
        <v/>
      </c>
      <c r="Y86" s="291" t="str">
        <f t="shared" ca="1" si="31"/>
        <v/>
      </c>
      <c r="Z86" s="291" t="str">
        <f t="shared" ca="1" si="31"/>
        <v/>
      </c>
      <c r="AA86" s="291" t="str">
        <f t="shared" ca="1" si="31"/>
        <v/>
      </c>
      <c r="AB86" s="291" t="str">
        <f t="shared" ca="1" si="31"/>
        <v/>
      </c>
      <c r="AC86" s="291" t="str">
        <f t="shared" ca="1" si="28"/>
        <v/>
      </c>
      <c r="AD86" s="291" t="str">
        <f t="shared" ca="1" si="28"/>
        <v/>
      </c>
      <c r="AE86" s="291" t="str">
        <f t="shared" ca="1" si="28"/>
        <v/>
      </c>
      <c r="AF86" s="291" t="str">
        <f t="shared" ca="1" si="28"/>
        <v/>
      </c>
      <c r="AG86" s="291" t="str">
        <f t="shared" ca="1" si="28"/>
        <v/>
      </c>
      <c r="AH86" s="291" t="str">
        <f t="shared" ca="1" si="28"/>
        <v/>
      </c>
      <c r="AI86" s="291" t="str">
        <f t="shared" ca="1" si="28"/>
        <v/>
      </c>
      <c r="AJ86" s="291" t="str">
        <f t="shared" ca="1" si="28"/>
        <v/>
      </c>
      <c r="AK86" s="291" t="str">
        <f t="shared" ca="1" si="28"/>
        <v/>
      </c>
      <c r="AL86" s="291" t="str">
        <f t="shared" ca="1" si="28"/>
        <v/>
      </c>
      <c r="AM86" s="291" t="str">
        <f t="shared" ca="1" si="28"/>
        <v/>
      </c>
      <c r="AN86" s="291" t="str">
        <f t="shared" ca="1" si="28"/>
        <v/>
      </c>
      <c r="AO86" s="291" t="str">
        <f t="shared" ca="1" si="28"/>
        <v/>
      </c>
      <c r="AP86" s="291" t="str">
        <f t="shared" ca="1" si="28"/>
        <v/>
      </c>
      <c r="AQ86" s="291" t="str">
        <f t="shared" ca="1" si="28"/>
        <v/>
      </c>
      <c r="AR86" s="291" t="str">
        <f t="shared" ca="1" si="28"/>
        <v/>
      </c>
      <c r="AS86" s="291" t="str">
        <f t="shared" ca="1" si="28"/>
        <v/>
      </c>
      <c r="AT86" s="291" t="str">
        <f t="shared" ca="1" si="28"/>
        <v/>
      </c>
      <c r="AU86" s="291" t="str">
        <f t="shared" ca="1" si="28"/>
        <v/>
      </c>
      <c r="AV86" s="291" t="str">
        <f t="shared" ca="1" si="28"/>
        <v/>
      </c>
      <c r="AW86" s="291" t="str">
        <f t="shared" ca="1" si="28"/>
        <v/>
      </c>
      <c r="AX86" s="291" t="str">
        <f t="shared" ca="1" si="28"/>
        <v/>
      </c>
      <c r="AY86" s="291" t="str">
        <f t="shared" ca="1" si="28"/>
        <v/>
      </c>
      <c r="AZ86" s="291" t="str">
        <f t="shared" ca="1" si="28"/>
        <v/>
      </c>
      <c r="BA86" s="291" t="str">
        <f t="shared" ca="1" si="28"/>
        <v/>
      </c>
      <c r="BB86" s="291" t="str">
        <f t="shared" ca="1" si="28"/>
        <v/>
      </c>
      <c r="BC86" s="291" t="str">
        <f t="shared" ca="1" si="28"/>
        <v/>
      </c>
      <c r="BD86" s="291" t="str">
        <f t="shared" ca="1" si="28"/>
        <v/>
      </c>
      <c r="BE86" s="291" t="str">
        <f t="shared" ca="1" si="28"/>
        <v/>
      </c>
      <c r="BF86" s="291" t="str">
        <f t="shared" ca="1" si="28"/>
        <v/>
      </c>
      <c r="BG86" s="291" t="str">
        <f t="shared" ca="1" si="28"/>
        <v/>
      </c>
      <c r="BH86" s="291" t="str">
        <f t="shared" ca="1" si="28"/>
        <v/>
      </c>
      <c r="BI86" s="291" t="str">
        <f t="shared" ca="1" si="28"/>
        <v/>
      </c>
      <c r="BJ86" s="291" t="str">
        <f t="shared" ca="1" si="28"/>
        <v/>
      </c>
      <c r="BK86" s="291" t="str">
        <f t="shared" ca="1" si="28"/>
        <v/>
      </c>
      <c r="BL86" s="110"/>
      <c r="BM86" s="110"/>
      <c r="BN86" s="110"/>
      <c r="BO86" s="110"/>
      <c r="BP86" s="110"/>
      <c r="BQ86" s="110"/>
      <c r="BR86" s="110"/>
      <c r="BS86" s="110"/>
      <c r="BT86" s="110"/>
      <c r="BU86" s="110"/>
      <c r="BV86" s="110"/>
    </row>
  </sheetData>
  <phoneticPr fontId="9" type="noConversion"/>
  <dataValidations count="3">
    <dataValidation type="custom" errorStyle="warning" allowBlank="1" showErrorMessage="1" errorTitle="Override Correct Cell..." error="Check that you make your override in the right row, in a month and after the forecast freeze fence..." sqref="A8:A9">
      <formula1>AND(J$1&gt;Forecast_Start_Key,$B5=1,F$15="Month")</formula1>
    </dataValidation>
    <dataValidation type="textLength" allowBlank="1" showInputMessage="1" showErrorMessage="1" error="You are not allwed to modify this field." sqref="N15:BK75">
      <formula1>LEN(INDIRECT("SWMETA!"&amp;$B15&amp;N$14))-1</formula1>
      <formula2>LEN(INDIRECT("SWMETA!"&amp;$B15&amp;N$14))+1</formula2>
    </dataValidation>
    <dataValidation type="textLength" allowBlank="1" showInputMessage="1" showErrorMessage="1" sqref="F16:F75">
      <formula1>LEN(INDIRECT("SWMETA!"&amp;$B16&amp;F$14))-1</formula1>
      <formula2>LEN(INDIRECT("SWMETA!"&amp;$B16&amp;F$14))+1</formula2>
    </dataValidation>
  </dataValidations>
  <hyperlinks>
    <hyperlink ref="A8" location="'Metrics &amp; Attributes View'!M1:Z1" tooltip="Click here to view tab with Metrics and Attributes" display="Metrics &amp; Attr."/>
    <hyperlink ref="A9" location="FilteringCriteria!A1:D1" tooltip="Click here to view tab describing item's filtering details" display="Filtering Criteria"/>
    <hyperlink ref="A10" location="'Metrics &amp; Attributes View'!H1" tooltip="Click" display="Attribute Documentation"/>
    <hyperlink ref="A5:C5" location="FrontEndView!AH1:AU1" tooltip="Click here to view Current Month or Quarter" display="Current Period"/>
  </hyperlinks>
  <pageMargins left="0.75" right="0.75" top="1" bottom="1" header="0.5" footer="0.5"/>
  <pageSetup orientation="portrait" r:id="rId1"/>
  <headerFooter alignWithMargins="0"/>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J1"/>
  <sheetViews>
    <sheetView workbookViewId="0">
      <selection activeCell="D18" sqref="D18"/>
    </sheetView>
  </sheetViews>
  <sheetFormatPr defaultRowHeight="12.75" x14ac:dyDescent="0.2"/>
  <cols>
    <col min="1" max="1" width="5.28515625" bestFit="1" customWidth="1"/>
    <col min="2" max="2" width="17.28515625" bestFit="1" customWidth="1"/>
    <col min="3" max="3" width="23.140625" bestFit="1" customWidth="1"/>
    <col min="4" max="4" width="24.7109375" bestFit="1" customWidth="1"/>
    <col min="5" max="5" width="34" bestFit="1" customWidth="1"/>
    <col min="6" max="6" width="22.7109375" bestFit="1" customWidth="1"/>
    <col min="7" max="7" width="24.28515625" bestFit="1" customWidth="1"/>
    <col min="8" max="8" width="33.42578125" bestFit="1" customWidth="1"/>
    <col min="9" max="9" width="17.28515625" bestFit="1" customWidth="1"/>
    <col min="10" max="10" width="19.7109375" bestFit="1" customWidth="1"/>
  </cols>
  <sheetData>
    <row r="1" spans="1:10" x14ac:dyDescent="0.2">
      <c r="A1" t="s">
        <v>19</v>
      </c>
      <c r="B1" t="s">
        <v>374</v>
      </c>
      <c r="C1" t="s">
        <v>377</v>
      </c>
      <c r="D1" t="s">
        <v>378</v>
      </c>
      <c r="E1" t="s">
        <v>379</v>
      </c>
      <c r="F1" t="s">
        <v>380</v>
      </c>
      <c r="G1" t="s">
        <v>381</v>
      </c>
      <c r="H1" t="s">
        <v>382</v>
      </c>
      <c r="I1" t="s">
        <v>374</v>
      </c>
      <c r="J1" t="s">
        <v>383</v>
      </c>
    </row>
  </sheetData>
  <pageMargins left="0.7" right="0.7" top="0.75" bottom="0.75" header="0.3" footer="0.3"/>
  <pageSetup paperSize="0" orientation="portrait" horizontalDpi="0" verticalDpi="0" copies="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tabColor theme="7" tint="0.39997558519241921"/>
  </sheetPr>
  <dimension ref="A1:O300"/>
  <sheetViews>
    <sheetView showGridLines="0" workbookViewId="0">
      <pane ySplit="3" topLeftCell="A4" activePane="bottomLeft" state="frozen"/>
      <selection pane="bottomLeft" activeCell="C3" sqref="C3"/>
    </sheetView>
  </sheetViews>
  <sheetFormatPr defaultRowHeight="12.75" x14ac:dyDescent="0.2"/>
  <cols>
    <col min="1" max="2" width="2.7109375" style="163" customWidth="1"/>
    <col min="3" max="3" width="15.7109375" style="164" customWidth="1"/>
    <col min="4" max="4" width="20.7109375" style="164" customWidth="1"/>
    <col min="5" max="5" width="23.7109375" style="164" customWidth="1"/>
    <col min="6" max="6" width="17.7109375" style="164" customWidth="1"/>
    <col min="7" max="7" width="100.7109375" style="164" customWidth="1"/>
    <col min="8" max="8" width="2.7109375" style="164" customWidth="1"/>
    <col min="9" max="9" width="9.140625" style="164"/>
    <col min="10" max="10" width="0" style="164" hidden="1" customWidth="1"/>
    <col min="11" max="16384" width="9.140625" style="164"/>
  </cols>
  <sheetData>
    <row r="1" spans="1:15" customFormat="1" ht="39.950000000000003" customHeight="1" x14ac:dyDescent="0.2">
      <c r="A1" s="110"/>
      <c r="B1" s="110"/>
      <c r="C1" s="110"/>
      <c r="D1" s="110"/>
      <c r="E1" s="110"/>
      <c r="F1" s="154" t="str">
        <f ca="1">HYPERLINK(Current_Period_Link,"Link back to Planning View")</f>
        <v>Link back to Planning View</v>
      </c>
      <c r="G1" s="110"/>
      <c r="H1" s="110"/>
      <c r="I1" s="110"/>
      <c r="J1" s="110"/>
      <c r="K1" s="110"/>
      <c r="L1" s="110"/>
      <c r="M1" s="110"/>
      <c r="N1" s="110"/>
      <c r="O1" s="110"/>
    </row>
    <row r="2" spans="1:15" customFormat="1" ht="13.5" customHeight="1" thickBot="1" x14ac:dyDescent="0.25">
      <c r="A2" s="110"/>
      <c r="B2" s="110"/>
      <c r="C2" s="113" t="s">
        <v>139</v>
      </c>
      <c r="D2" s="113" t="s">
        <v>140</v>
      </c>
      <c r="E2" s="113" t="s">
        <v>141</v>
      </c>
      <c r="F2" s="113" t="s">
        <v>142</v>
      </c>
      <c r="G2" s="113" t="s">
        <v>143</v>
      </c>
      <c r="H2" s="110"/>
      <c r="I2" s="110"/>
      <c r="J2" s="110"/>
      <c r="K2" s="110"/>
      <c r="L2" s="110"/>
      <c r="M2" s="110"/>
      <c r="N2" s="110"/>
      <c r="O2" s="110"/>
    </row>
    <row r="3" spans="1:15" s="161" customFormat="1" ht="13.5" customHeight="1" thickTop="1" thickBot="1" x14ac:dyDescent="0.25">
      <c r="A3" s="110"/>
      <c r="B3" s="110"/>
      <c r="C3" s="158" t="s">
        <v>303</v>
      </c>
      <c r="D3" s="158" t="s">
        <v>304</v>
      </c>
      <c r="E3" s="158" t="s">
        <v>305</v>
      </c>
      <c r="F3" s="158" t="s">
        <v>306</v>
      </c>
      <c r="G3" s="158" t="s">
        <v>161</v>
      </c>
      <c r="H3" s="160"/>
      <c r="I3" s="160"/>
      <c r="J3" s="160"/>
      <c r="K3" s="160"/>
      <c r="L3" s="160"/>
      <c r="M3" s="160"/>
      <c r="N3" s="160"/>
      <c r="O3" s="160"/>
    </row>
    <row r="4" spans="1:15" s="187" customFormat="1" ht="13.5" thickTop="1" x14ac:dyDescent="0.2">
      <c r="A4" s="162"/>
      <c r="B4" s="162"/>
      <c r="C4" s="184"/>
      <c r="D4" s="185"/>
      <c r="E4" s="185"/>
      <c r="F4" s="186"/>
      <c r="G4" s="185"/>
      <c r="H4" s="153"/>
      <c r="I4" s="153"/>
      <c r="J4" s="153" t="s">
        <v>144</v>
      </c>
      <c r="K4" s="153"/>
      <c r="L4" s="153"/>
      <c r="M4" s="153"/>
      <c r="N4" s="153"/>
      <c r="O4" s="153"/>
    </row>
    <row r="5" spans="1:15" s="187" customFormat="1" x14ac:dyDescent="0.2">
      <c r="A5" s="162"/>
      <c r="B5" s="162"/>
      <c r="C5" s="188"/>
      <c r="D5" s="189"/>
      <c r="E5" s="189"/>
      <c r="F5" s="190"/>
      <c r="G5" s="189"/>
      <c r="H5" s="153"/>
      <c r="I5" s="153"/>
      <c r="J5" s="153"/>
      <c r="K5" s="153"/>
      <c r="L5" s="153"/>
      <c r="M5" s="153"/>
      <c r="N5" s="153"/>
      <c r="O5" s="153"/>
    </row>
    <row r="6" spans="1:15" s="187" customFormat="1" x14ac:dyDescent="0.2">
      <c r="A6" s="162"/>
      <c r="B6" s="162"/>
      <c r="C6" s="188"/>
      <c r="D6" s="189"/>
      <c r="E6" s="189"/>
      <c r="F6" s="190"/>
      <c r="G6" s="189"/>
      <c r="H6" s="153"/>
      <c r="I6" s="153"/>
      <c r="J6" s="153"/>
      <c r="K6" s="153"/>
      <c r="L6" s="153"/>
      <c r="M6" s="153"/>
      <c r="N6" s="153"/>
      <c r="O6" s="153"/>
    </row>
    <row r="7" spans="1:15" s="187" customFormat="1" x14ac:dyDescent="0.2">
      <c r="A7" s="162"/>
      <c r="B7" s="162"/>
      <c r="C7" s="188"/>
      <c r="D7" s="189"/>
      <c r="E7" s="189"/>
      <c r="F7" s="190"/>
      <c r="G7" s="189"/>
      <c r="H7" s="153"/>
      <c r="I7" s="153"/>
      <c r="J7" s="153"/>
      <c r="K7" s="153"/>
      <c r="L7" s="153"/>
      <c r="M7" s="153"/>
      <c r="N7" s="153"/>
      <c r="O7" s="153"/>
    </row>
    <row r="8" spans="1:15" s="187" customFormat="1" x14ac:dyDescent="0.2">
      <c r="A8" s="162"/>
      <c r="B8" s="162"/>
      <c r="C8" s="188"/>
      <c r="D8" s="189"/>
      <c r="E8" s="189"/>
      <c r="F8" s="190"/>
      <c r="G8" s="189"/>
      <c r="H8" s="153"/>
      <c r="I8" s="153"/>
      <c r="J8" s="153"/>
      <c r="K8" s="153"/>
      <c r="L8" s="153"/>
      <c r="M8" s="153"/>
      <c r="N8" s="153"/>
      <c r="O8" s="153"/>
    </row>
    <row r="9" spans="1:15" s="187" customFormat="1" x14ac:dyDescent="0.2">
      <c r="A9" s="162"/>
      <c r="B9" s="162"/>
      <c r="C9" s="188"/>
      <c r="D9" s="189"/>
      <c r="E9" s="189"/>
      <c r="F9" s="190"/>
      <c r="G9" s="189"/>
      <c r="H9" s="153"/>
      <c r="I9" s="153"/>
      <c r="J9" s="153"/>
      <c r="K9" s="153"/>
      <c r="L9" s="153"/>
      <c r="M9" s="153"/>
      <c r="N9" s="153"/>
      <c r="O9" s="153"/>
    </row>
    <row r="10" spans="1:15" s="187" customFormat="1" x14ac:dyDescent="0.2">
      <c r="A10" s="162"/>
      <c r="B10" s="162"/>
      <c r="C10" s="188"/>
      <c r="D10" s="189"/>
      <c r="E10" s="189"/>
      <c r="F10" s="190"/>
      <c r="G10" s="189"/>
      <c r="H10" s="153"/>
      <c r="I10" s="153"/>
      <c r="J10" s="153"/>
      <c r="K10" s="153"/>
      <c r="L10" s="153"/>
      <c r="M10" s="153"/>
      <c r="N10" s="153"/>
      <c r="O10" s="153"/>
    </row>
    <row r="11" spans="1:15" s="187" customFormat="1" x14ac:dyDescent="0.2">
      <c r="A11" s="162"/>
      <c r="B11" s="162"/>
      <c r="C11" s="188"/>
      <c r="D11" s="189"/>
      <c r="E11" s="189"/>
      <c r="F11" s="190"/>
      <c r="G11" s="189"/>
      <c r="H11" s="153"/>
      <c r="I11" s="153"/>
      <c r="J11" s="153"/>
      <c r="K11" s="153"/>
      <c r="L11" s="153"/>
      <c r="M11" s="153"/>
      <c r="N11" s="153"/>
      <c r="O11" s="153"/>
    </row>
    <row r="12" spans="1:15" s="187" customFormat="1" x14ac:dyDescent="0.2">
      <c r="A12" s="162"/>
      <c r="B12" s="162"/>
      <c r="C12" s="188"/>
      <c r="D12" s="189"/>
      <c r="E12" s="189"/>
      <c r="F12" s="190"/>
      <c r="G12" s="189"/>
      <c r="H12" s="153"/>
      <c r="I12" s="153"/>
      <c r="J12" s="153"/>
      <c r="K12" s="153"/>
      <c r="L12" s="153"/>
      <c r="M12" s="153"/>
      <c r="N12" s="153"/>
      <c r="O12" s="153"/>
    </row>
    <row r="13" spans="1:15" s="187" customFormat="1" x14ac:dyDescent="0.2">
      <c r="A13" s="162"/>
      <c r="B13" s="162"/>
      <c r="C13" s="188"/>
      <c r="D13" s="189"/>
      <c r="E13" s="189"/>
      <c r="F13" s="190"/>
      <c r="G13" s="189"/>
      <c r="H13" s="153"/>
      <c r="I13" s="153"/>
      <c r="J13" s="153"/>
      <c r="K13" s="153"/>
      <c r="L13" s="153"/>
      <c r="M13" s="153"/>
      <c r="N13" s="153"/>
      <c r="O13" s="153"/>
    </row>
    <row r="14" spans="1:15" s="187" customFormat="1" x14ac:dyDescent="0.2">
      <c r="A14" s="162"/>
      <c r="B14" s="162"/>
      <c r="C14" s="188"/>
      <c r="D14" s="189"/>
      <c r="E14" s="189"/>
      <c r="F14" s="190"/>
      <c r="G14" s="189"/>
      <c r="H14" s="153"/>
      <c r="I14" s="153"/>
      <c r="J14" s="153"/>
      <c r="K14" s="153"/>
      <c r="L14" s="153"/>
      <c r="M14" s="153"/>
      <c r="N14" s="153"/>
      <c r="O14" s="153"/>
    </row>
    <row r="15" spans="1:15" s="187" customFormat="1" x14ac:dyDescent="0.2">
      <c r="A15" s="162"/>
      <c r="B15" s="162"/>
      <c r="C15" s="188"/>
      <c r="D15" s="189"/>
      <c r="E15" s="189"/>
      <c r="F15" s="190"/>
      <c r="G15" s="189"/>
      <c r="H15" s="153"/>
      <c r="I15" s="153"/>
      <c r="J15" s="153"/>
      <c r="K15" s="153"/>
      <c r="L15" s="153"/>
      <c r="M15" s="153"/>
      <c r="N15" s="153"/>
      <c r="O15" s="153"/>
    </row>
    <row r="16" spans="1:15" s="187" customFormat="1" x14ac:dyDescent="0.2">
      <c r="A16" s="162"/>
      <c r="B16" s="162"/>
      <c r="C16" s="188"/>
      <c r="D16" s="189"/>
      <c r="E16" s="189"/>
      <c r="F16" s="190"/>
      <c r="G16" s="189"/>
      <c r="H16" s="153"/>
      <c r="I16" s="153"/>
      <c r="J16" s="153"/>
      <c r="K16" s="153"/>
      <c r="L16" s="153"/>
      <c r="M16" s="153"/>
      <c r="N16" s="153"/>
      <c r="O16" s="153"/>
    </row>
    <row r="17" spans="1:15" s="187" customFormat="1" x14ac:dyDescent="0.2">
      <c r="A17" s="162"/>
      <c r="B17" s="162"/>
      <c r="C17" s="188"/>
      <c r="D17" s="189"/>
      <c r="E17" s="189"/>
      <c r="F17" s="190"/>
      <c r="G17" s="189"/>
      <c r="H17" s="153"/>
      <c r="I17" s="153"/>
      <c r="J17" s="153"/>
      <c r="K17" s="153"/>
      <c r="L17" s="153"/>
      <c r="M17" s="153"/>
      <c r="N17" s="153"/>
      <c r="O17" s="153"/>
    </row>
    <row r="18" spans="1:15" s="187" customFormat="1" x14ac:dyDescent="0.2">
      <c r="A18" s="162"/>
      <c r="B18" s="162"/>
      <c r="C18" s="188"/>
      <c r="D18" s="189"/>
      <c r="E18" s="189"/>
      <c r="F18" s="190"/>
      <c r="G18" s="189"/>
      <c r="H18" s="153"/>
      <c r="I18" s="153"/>
      <c r="J18" s="153"/>
      <c r="K18" s="153"/>
      <c r="L18" s="153"/>
      <c r="M18" s="153"/>
      <c r="N18" s="153"/>
      <c r="O18" s="153"/>
    </row>
    <row r="19" spans="1:15" s="187" customFormat="1" x14ac:dyDescent="0.2">
      <c r="A19" s="162"/>
      <c r="B19" s="162"/>
      <c r="C19" s="188"/>
      <c r="D19" s="189"/>
      <c r="E19" s="189"/>
      <c r="F19" s="190"/>
      <c r="G19" s="189"/>
      <c r="H19" s="153"/>
      <c r="I19" s="153"/>
      <c r="J19" s="153"/>
      <c r="K19" s="153"/>
      <c r="L19" s="153"/>
      <c r="M19" s="153"/>
      <c r="N19" s="153"/>
      <c r="O19" s="153"/>
    </row>
    <row r="20" spans="1:15" s="187" customFormat="1" x14ac:dyDescent="0.2">
      <c r="A20" s="162"/>
      <c r="B20" s="162"/>
      <c r="C20" s="188"/>
      <c r="D20" s="189"/>
      <c r="E20" s="189"/>
      <c r="F20" s="190"/>
      <c r="G20" s="189"/>
      <c r="H20" s="153"/>
      <c r="I20" s="153"/>
      <c r="J20" s="153"/>
      <c r="K20" s="153"/>
      <c r="L20" s="153"/>
      <c r="M20" s="153"/>
      <c r="N20" s="153"/>
      <c r="O20" s="153"/>
    </row>
    <row r="21" spans="1:15" s="187" customFormat="1" x14ac:dyDescent="0.2">
      <c r="A21" s="162"/>
      <c r="B21" s="162"/>
      <c r="C21" s="188"/>
      <c r="D21" s="189"/>
      <c r="E21" s="189"/>
      <c r="F21" s="190"/>
      <c r="G21" s="189"/>
      <c r="H21" s="153"/>
      <c r="I21" s="153"/>
      <c r="J21" s="153"/>
      <c r="K21" s="153"/>
      <c r="L21" s="153"/>
      <c r="M21" s="153"/>
      <c r="N21" s="153"/>
      <c r="O21" s="153"/>
    </row>
    <row r="22" spans="1:15" s="187" customFormat="1" x14ac:dyDescent="0.2">
      <c r="A22" s="162"/>
      <c r="B22" s="162"/>
      <c r="C22" s="188"/>
      <c r="D22" s="189"/>
      <c r="E22" s="189"/>
      <c r="F22" s="190"/>
      <c r="G22" s="189"/>
      <c r="H22" s="153"/>
      <c r="I22" s="153"/>
      <c r="J22" s="153"/>
      <c r="K22" s="153"/>
      <c r="L22" s="153"/>
      <c r="M22" s="153"/>
      <c r="N22" s="153"/>
      <c r="O22" s="153"/>
    </row>
    <row r="23" spans="1:15" s="187" customFormat="1" x14ac:dyDescent="0.2">
      <c r="A23" s="162"/>
      <c r="B23" s="162"/>
      <c r="C23" s="188"/>
      <c r="D23" s="189"/>
      <c r="E23" s="189"/>
      <c r="F23" s="190"/>
      <c r="G23" s="189"/>
      <c r="H23" s="153"/>
      <c r="I23" s="153"/>
      <c r="J23" s="153"/>
      <c r="K23" s="153"/>
      <c r="L23" s="153"/>
      <c r="M23" s="153"/>
      <c r="N23" s="153"/>
      <c r="O23" s="153"/>
    </row>
    <row r="24" spans="1:15" s="187" customFormat="1" x14ac:dyDescent="0.2">
      <c r="A24" s="162"/>
      <c r="B24" s="162"/>
      <c r="C24" s="188"/>
      <c r="D24" s="189"/>
      <c r="E24" s="189"/>
      <c r="F24" s="190"/>
      <c r="G24" s="189"/>
      <c r="H24" s="153"/>
      <c r="I24" s="153"/>
      <c r="J24" s="153"/>
      <c r="K24" s="153"/>
      <c r="L24" s="153"/>
      <c r="M24" s="153"/>
      <c r="N24" s="153"/>
      <c r="O24" s="153"/>
    </row>
    <row r="25" spans="1:15" s="187" customFormat="1" x14ac:dyDescent="0.2">
      <c r="A25" s="162"/>
      <c r="B25" s="162"/>
      <c r="C25" s="188"/>
      <c r="D25" s="189"/>
      <c r="E25" s="189"/>
      <c r="F25" s="190"/>
      <c r="G25" s="189"/>
      <c r="H25" s="153"/>
      <c r="I25" s="153"/>
      <c r="J25" s="153"/>
      <c r="K25" s="153"/>
      <c r="L25" s="153"/>
      <c r="M25" s="153"/>
      <c r="N25" s="153"/>
      <c r="O25" s="153"/>
    </row>
    <row r="26" spans="1:15" s="187" customFormat="1" x14ac:dyDescent="0.2">
      <c r="A26" s="162"/>
      <c r="B26" s="162"/>
      <c r="C26" s="188"/>
      <c r="D26" s="189"/>
      <c r="E26" s="189"/>
      <c r="F26" s="190"/>
      <c r="G26" s="189"/>
      <c r="H26" s="153"/>
      <c r="I26" s="153"/>
      <c r="J26" s="153"/>
      <c r="K26" s="153"/>
      <c r="L26" s="153"/>
      <c r="M26" s="153"/>
      <c r="N26" s="153"/>
      <c r="O26" s="153"/>
    </row>
    <row r="27" spans="1:15" s="187" customFormat="1" x14ac:dyDescent="0.2">
      <c r="A27" s="162"/>
      <c r="B27" s="162"/>
      <c r="C27" s="188"/>
      <c r="D27" s="189"/>
      <c r="E27" s="189"/>
      <c r="F27" s="190"/>
      <c r="G27" s="189"/>
      <c r="H27" s="153"/>
      <c r="I27" s="153"/>
      <c r="J27" s="153"/>
      <c r="K27" s="153"/>
      <c r="L27" s="153"/>
      <c r="M27" s="153"/>
      <c r="N27" s="153"/>
      <c r="O27" s="153"/>
    </row>
    <row r="28" spans="1:15" s="187" customFormat="1" x14ac:dyDescent="0.2">
      <c r="A28" s="162"/>
      <c r="B28" s="162"/>
      <c r="C28" s="188"/>
      <c r="D28" s="189"/>
      <c r="E28" s="189"/>
      <c r="F28" s="190"/>
      <c r="G28" s="189"/>
      <c r="H28" s="153"/>
      <c r="I28" s="153"/>
      <c r="J28" s="153"/>
      <c r="K28" s="153"/>
      <c r="L28" s="153"/>
      <c r="M28" s="153"/>
      <c r="N28" s="153"/>
      <c r="O28" s="153"/>
    </row>
    <row r="29" spans="1:15" s="187" customFormat="1" x14ac:dyDescent="0.2">
      <c r="A29" s="162"/>
      <c r="B29" s="162"/>
      <c r="C29" s="188"/>
      <c r="D29" s="189"/>
      <c r="E29" s="189"/>
      <c r="F29" s="190"/>
      <c r="G29" s="189"/>
      <c r="H29" s="153"/>
      <c r="I29" s="153"/>
      <c r="J29" s="153"/>
      <c r="K29" s="153"/>
      <c r="L29" s="153"/>
      <c r="M29" s="153"/>
      <c r="N29" s="153"/>
      <c r="O29" s="153"/>
    </row>
    <row r="30" spans="1:15" s="187" customFormat="1" x14ac:dyDescent="0.2">
      <c r="A30" s="162"/>
      <c r="B30" s="162"/>
      <c r="C30" s="188"/>
      <c r="D30" s="189"/>
      <c r="E30" s="189"/>
      <c r="F30" s="190"/>
      <c r="G30" s="189"/>
      <c r="H30" s="153"/>
      <c r="I30" s="153"/>
      <c r="J30" s="153"/>
      <c r="K30" s="153"/>
      <c r="L30" s="153"/>
      <c r="M30" s="153"/>
      <c r="N30" s="153"/>
      <c r="O30" s="153"/>
    </row>
    <row r="31" spans="1:15" s="187" customFormat="1" x14ac:dyDescent="0.2">
      <c r="A31" s="162"/>
      <c r="B31" s="162"/>
      <c r="C31" s="188"/>
      <c r="D31" s="189"/>
      <c r="E31" s="189"/>
      <c r="F31" s="190"/>
      <c r="G31" s="189"/>
      <c r="H31" s="153"/>
      <c r="I31" s="153"/>
      <c r="J31" s="153"/>
      <c r="K31" s="153"/>
      <c r="L31" s="153"/>
      <c r="M31" s="153"/>
      <c r="N31" s="153"/>
      <c r="O31" s="153"/>
    </row>
    <row r="32" spans="1:15" s="187" customFormat="1" x14ac:dyDescent="0.2">
      <c r="A32" s="162"/>
      <c r="B32" s="162"/>
      <c r="C32" s="188"/>
      <c r="D32" s="189"/>
      <c r="E32" s="189"/>
      <c r="F32" s="190"/>
      <c r="G32" s="189"/>
      <c r="H32" s="153"/>
      <c r="I32" s="153"/>
      <c r="J32" s="153"/>
      <c r="K32" s="153"/>
      <c r="L32" s="153"/>
      <c r="M32" s="153"/>
      <c r="N32" s="153"/>
      <c r="O32" s="153"/>
    </row>
    <row r="33" spans="1:15" s="187" customFormat="1" x14ac:dyDescent="0.2">
      <c r="A33" s="162"/>
      <c r="B33" s="162"/>
      <c r="C33" s="188"/>
      <c r="D33" s="189"/>
      <c r="E33" s="189"/>
      <c r="F33" s="190"/>
      <c r="G33" s="189"/>
      <c r="H33" s="153"/>
      <c r="I33" s="153"/>
      <c r="J33" s="153"/>
      <c r="K33" s="153"/>
      <c r="L33" s="153"/>
      <c r="M33" s="153"/>
      <c r="N33" s="153"/>
      <c r="O33" s="153"/>
    </row>
    <row r="34" spans="1:15" s="187" customFormat="1" x14ac:dyDescent="0.2">
      <c r="A34" s="162"/>
      <c r="B34" s="162"/>
      <c r="C34" s="188"/>
      <c r="D34" s="189"/>
      <c r="E34" s="189"/>
      <c r="F34" s="190"/>
      <c r="G34" s="189"/>
      <c r="H34" s="153"/>
      <c r="I34" s="153"/>
      <c r="J34" s="153"/>
      <c r="K34" s="153"/>
      <c r="L34" s="153"/>
      <c r="M34" s="153"/>
      <c r="N34" s="153"/>
      <c r="O34" s="153"/>
    </row>
    <row r="35" spans="1:15" s="187" customFormat="1" x14ac:dyDescent="0.2">
      <c r="A35" s="162"/>
      <c r="B35" s="162"/>
      <c r="C35" s="188"/>
      <c r="D35" s="189"/>
      <c r="E35" s="189"/>
      <c r="F35" s="190"/>
      <c r="G35" s="189"/>
      <c r="H35" s="153"/>
      <c r="I35" s="153"/>
      <c r="J35" s="153"/>
      <c r="K35" s="153"/>
      <c r="L35" s="153"/>
      <c r="M35" s="153"/>
      <c r="N35" s="153"/>
      <c r="O35" s="153"/>
    </row>
    <row r="36" spans="1:15" s="187" customFormat="1" x14ac:dyDescent="0.2">
      <c r="A36" s="162"/>
      <c r="B36" s="162"/>
      <c r="C36" s="188"/>
      <c r="D36" s="189"/>
      <c r="E36" s="189"/>
      <c r="F36" s="190"/>
      <c r="G36" s="189"/>
      <c r="H36" s="153"/>
      <c r="I36" s="153"/>
      <c r="J36" s="153"/>
      <c r="K36" s="153"/>
      <c r="L36" s="153"/>
      <c r="M36" s="153"/>
      <c r="N36" s="153"/>
      <c r="O36" s="153"/>
    </row>
    <row r="37" spans="1:15" s="187" customFormat="1" x14ac:dyDescent="0.2">
      <c r="A37" s="162"/>
      <c r="B37" s="162"/>
      <c r="C37" s="188"/>
      <c r="D37" s="189"/>
      <c r="E37" s="189"/>
      <c r="F37" s="190"/>
      <c r="G37" s="189"/>
      <c r="H37" s="153"/>
      <c r="I37" s="153"/>
      <c r="J37" s="153"/>
      <c r="K37" s="153"/>
      <c r="L37" s="153"/>
      <c r="M37" s="153"/>
      <c r="N37" s="153"/>
      <c r="O37" s="153"/>
    </row>
    <row r="38" spans="1:15" s="187" customFormat="1" x14ac:dyDescent="0.2">
      <c r="A38" s="162"/>
      <c r="B38" s="162"/>
      <c r="C38" s="188"/>
      <c r="D38" s="189"/>
      <c r="E38" s="189"/>
      <c r="F38" s="190"/>
      <c r="G38" s="189"/>
      <c r="H38" s="153"/>
      <c r="I38" s="153"/>
      <c r="J38" s="153"/>
      <c r="K38" s="153"/>
      <c r="L38" s="153"/>
      <c r="M38" s="153"/>
      <c r="N38" s="153"/>
      <c r="O38" s="153"/>
    </row>
    <row r="39" spans="1:15" s="187" customFormat="1" x14ac:dyDescent="0.2">
      <c r="A39" s="162"/>
      <c r="B39" s="162"/>
      <c r="C39" s="188"/>
      <c r="D39" s="189"/>
      <c r="E39" s="189"/>
      <c r="F39" s="190"/>
      <c r="G39" s="189"/>
      <c r="H39" s="153"/>
      <c r="I39" s="153"/>
      <c r="J39" s="153"/>
      <c r="K39" s="153"/>
      <c r="L39" s="153"/>
      <c r="M39" s="153"/>
      <c r="N39" s="153"/>
      <c r="O39" s="153"/>
    </row>
    <row r="40" spans="1:15" s="187" customFormat="1" x14ac:dyDescent="0.2">
      <c r="A40" s="162"/>
      <c r="B40" s="162"/>
      <c r="C40" s="188"/>
      <c r="D40" s="189"/>
      <c r="E40" s="189"/>
      <c r="F40" s="190"/>
      <c r="G40" s="189"/>
      <c r="H40" s="153"/>
      <c r="I40" s="153"/>
      <c r="J40" s="153"/>
      <c r="K40" s="153"/>
      <c r="L40" s="153"/>
      <c r="M40" s="153"/>
      <c r="N40" s="153"/>
      <c r="O40" s="153"/>
    </row>
    <row r="41" spans="1:15" s="187" customFormat="1" x14ac:dyDescent="0.2">
      <c r="A41" s="162"/>
      <c r="B41" s="162"/>
      <c r="C41" s="188"/>
      <c r="D41" s="189"/>
      <c r="E41" s="189"/>
      <c r="F41" s="190"/>
      <c r="G41" s="189"/>
      <c r="H41" s="153"/>
      <c r="I41" s="153"/>
      <c r="J41" s="153"/>
      <c r="K41" s="153"/>
      <c r="L41" s="153"/>
      <c r="M41" s="153"/>
      <c r="N41" s="153"/>
      <c r="O41" s="153"/>
    </row>
    <row r="42" spans="1:15" s="187" customFormat="1" x14ac:dyDescent="0.2">
      <c r="A42" s="162"/>
      <c r="B42" s="162"/>
      <c r="C42" s="188"/>
      <c r="D42" s="189"/>
      <c r="E42" s="189"/>
      <c r="F42" s="190"/>
      <c r="G42" s="189"/>
      <c r="H42" s="153"/>
      <c r="I42" s="153"/>
      <c r="J42" s="153"/>
      <c r="K42" s="153"/>
      <c r="L42" s="153"/>
      <c r="M42" s="153"/>
      <c r="N42" s="153"/>
      <c r="O42" s="153"/>
    </row>
    <row r="43" spans="1:15" s="187" customFormat="1" x14ac:dyDescent="0.2">
      <c r="A43" s="162"/>
      <c r="B43" s="162"/>
      <c r="C43" s="188"/>
      <c r="D43" s="189"/>
      <c r="E43" s="189"/>
      <c r="F43" s="190"/>
      <c r="G43" s="189"/>
      <c r="H43" s="153"/>
      <c r="I43" s="153"/>
      <c r="J43" s="153"/>
      <c r="K43" s="153"/>
      <c r="L43" s="153"/>
      <c r="M43" s="153"/>
      <c r="N43" s="153"/>
      <c r="O43" s="153"/>
    </row>
    <row r="44" spans="1:15" s="187" customFormat="1" x14ac:dyDescent="0.2">
      <c r="A44" s="162"/>
      <c r="B44" s="162"/>
      <c r="C44" s="188"/>
      <c r="D44" s="189"/>
      <c r="E44" s="189"/>
      <c r="F44" s="190"/>
      <c r="G44" s="189"/>
      <c r="H44" s="153"/>
      <c r="I44" s="153"/>
      <c r="J44" s="153"/>
      <c r="K44" s="153"/>
      <c r="L44" s="153"/>
      <c r="M44" s="153"/>
      <c r="N44" s="153"/>
      <c r="O44" s="153"/>
    </row>
    <row r="45" spans="1:15" s="187" customFormat="1" x14ac:dyDescent="0.2">
      <c r="A45" s="162"/>
      <c r="B45" s="162"/>
      <c r="C45" s="188"/>
      <c r="D45" s="189"/>
      <c r="E45" s="189"/>
      <c r="F45" s="190"/>
      <c r="G45" s="189"/>
      <c r="H45" s="153"/>
      <c r="I45" s="153"/>
      <c r="J45" s="153"/>
      <c r="K45" s="153"/>
      <c r="L45" s="153"/>
      <c r="M45" s="153"/>
      <c r="N45" s="153"/>
      <c r="O45" s="153"/>
    </row>
    <row r="46" spans="1:15" s="187" customFormat="1" x14ac:dyDescent="0.2">
      <c r="A46" s="162"/>
      <c r="B46" s="162"/>
      <c r="C46" s="188"/>
      <c r="D46" s="189"/>
      <c r="E46" s="189"/>
      <c r="F46" s="190"/>
      <c r="G46" s="189"/>
      <c r="H46" s="153"/>
      <c r="I46" s="153"/>
      <c r="J46" s="153"/>
      <c r="K46" s="153"/>
      <c r="L46" s="153"/>
      <c r="M46" s="153"/>
      <c r="N46" s="153"/>
      <c r="O46" s="153"/>
    </row>
    <row r="47" spans="1:15" s="187" customFormat="1" x14ac:dyDescent="0.2">
      <c r="A47" s="162"/>
      <c r="B47" s="162"/>
      <c r="C47" s="188"/>
      <c r="D47" s="189"/>
      <c r="E47" s="189"/>
      <c r="F47" s="190"/>
      <c r="G47" s="189"/>
      <c r="H47" s="153"/>
      <c r="I47" s="153"/>
      <c r="J47" s="153"/>
      <c r="K47" s="153"/>
      <c r="L47" s="153"/>
      <c r="M47" s="153"/>
      <c r="N47" s="153"/>
      <c r="O47" s="153"/>
    </row>
    <row r="48" spans="1:15" s="187" customFormat="1" x14ac:dyDescent="0.2">
      <c r="A48" s="162"/>
      <c r="B48" s="162"/>
      <c r="C48" s="188"/>
      <c r="D48" s="189"/>
      <c r="E48" s="189"/>
      <c r="F48" s="190"/>
      <c r="G48" s="189"/>
      <c r="H48" s="153"/>
      <c r="I48" s="153"/>
      <c r="J48" s="153"/>
      <c r="K48" s="153"/>
      <c r="L48" s="153"/>
      <c r="M48" s="153"/>
      <c r="N48" s="153"/>
      <c r="O48" s="153"/>
    </row>
    <row r="49" spans="1:15" s="187" customFormat="1" x14ac:dyDescent="0.2">
      <c r="A49" s="162"/>
      <c r="B49" s="162"/>
      <c r="C49" s="188"/>
      <c r="D49" s="189"/>
      <c r="E49" s="189"/>
      <c r="F49" s="190"/>
      <c r="G49" s="189"/>
      <c r="H49" s="153"/>
      <c r="I49" s="153"/>
      <c r="J49" s="153"/>
      <c r="K49" s="153"/>
      <c r="L49" s="153"/>
      <c r="M49" s="153"/>
      <c r="N49" s="153"/>
      <c r="O49" s="153"/>
    </row>
    <row r="50" spans="1:15" s="187" customFormat="1" x14ac:dyDescent="0.2">
      <c r="A50" s="162"/>
      <c r="B50" s="162"/>
      <c r="C50" s="188"/>
      <c r="D50" s="189"/>
      <c r="E50" s="189"/>
      <c r="F50" s="190"/>
      <c r="G50" s="189"/>
      <c r="H50" s="153"/>
      <c r="I50" s="153"/>
      <c r="J50" s="153"/>
      <c r="K50" s="153"/>
      <c r="L50" s="153"/>
      <c r="M50" s="153"/>
      <c r="N50" s="153"/>
      <c r="O50" s="153"/>
    </row>
    <row r="51" spans="1:15" s="187" customFormat="1" x14ac:dyDescent="0.2">
      <c r="A51" s="162"/>
      <c r="B51" s="162"/>
      <c r="C51" s="188"/>
      <c r="D51" s="189"/>
      <c r="E51" s="189"/>
      <c r="F51" s="190"/>
      <c r="G51" s="189"/>
      <c r="H51" s="153"/>
      <c r="I51" s="153"/>
      <c r="J51" s="153"/>
      <c r="K51" s="153"/>
      <c r="L51" s="153"/>
      <c r="M51" s="153"/>
      <c r="N51" s="153"/>
      <c r="O51" s="153"/>
    </row>
    <row r="52" spans="1:15" s="187" customFormat="1" x14ac:dyDescent="0.2">
      <c r="A52" s="162"/>
      <c r="B52" s="162"/>
      <c r="C52" s="188"/>
      <c r="D52" s="189"/>
      <c r="E52" s="189"/>
      <c r="F52" s="190"/>
      <c r="G52" s="189"/>
      <c r="H52" s="153"/>
      <c r="I52" s="153"/>
      <c r="J52" s="153"/>
      <c r="K52" s="153"/>
      <c r="L52" s="153"/>
      <c r="M52" s="153"/>
      <c r="N52" s="153"/>
      <c r="O52" s="153"/>
    </row>
    <row r="53" spans="1:15" s="187" customFormat="1" x14ac:dyDescent="0.2">
      <c r="A53" s="162"/>
      <c r="B53" s="162"/>
      <c r="C53" s="188"/>
      <c r="D53" s="189"/>
      <c r="E53" s="189"/>
      <c r="F53" s="190"/>
      <c r="G53" s="189"/>
      <c r="H53" s="153"/>
      <c r="I53" s="153"/>
      <c r="J53" s="153"/>
      <c r="K53" s="153"/>
      <c r="L53" s="153"/>
      <c r="M53" s="153"/>
      <c r="N53" s="153"/>
      <c r="O53" s="153"/>
    </row>
    <row r="54" spans="1:15" s="187" customFormat="1" x14ac:dyDescent="0.2">
      <c r="A54" s="162"/>
      <c r="B54" s="162"/>
      <c r="C54" s="188"/>
      <c r="D54" s="189"/>
      <c r="E54" s="189"/>
      <c r="F54" s="190"/>
      <c r="G54" s="189"/>
      <c r="H54" s="153"/>
      <c r="I54" s="153"/>
      <c r="J54" s="153"/>
      <c r="K54" s="153"/>
      <c r="L54" s="153"/>
      <c r="M54" s="153"/>
      <c r="N54" s="153"/>
      <c r="O54" s="153"/>
    </row>
    <row r="55" spans="1:15" s="187" customFormat="1" x14ac:dyDescent="0.2">
      <c r="A55" s="162"/>
      <c r="B55" s="162"/>
      <c r="C55" s="188"/>
      <c r="D55" s="189"/>
      <c r="E55" s="189"/>
      <c r="F55" s="190"/>
      <c r="G55" s="189"/>
      <c r="H55" s="153"/>
      <c r="I55" s="153"/>
      <c r="J55" s="153"/>
      <c r="K55" s="153"/>
      <c r="L55" s="153"/>
      <c r="M55" s="153"/>
      <c r="N55" s="153"/>
      <c r="O55" s="153"/>
    </row>
    <row r="56" spans="1:15" s="187" customFormat="1" x14ac:dyDescent="0.2">
      <c r="A56" s="162"/>
      <c r="B56" s="162"/>
      <c r="C56" s="188"/>
      <c r="D56" s="189"/>
      <c r="E56" s="189"/>
      <c r="F56" s="190"/>
      <c r="G56" s="189"/>
      <c r="H56" s="153"/>
      <c r="I56" s="153"/>
      <c r="J56" s="153"/>
      <c r="K56" s="153"/>
      <c r="L56" s="153"/>
      <c r="M56" s="153"/>
      <c r="N56" s="153"/>
      <c r="O56" s="153"/>
    </row>
    <row r="57" spans="1:15" s="187" customFormat="1" x14ac:dyDescent="0.2">
      <c r="A57" s="162"/>
      <c r="B57" s="162"/>
      <c r="C57" s="188"/>
      <c r="D57" s="189"/>
      <c r="E57" s="189"/>
      <c r="F57" s="190"/>
      <c r="G57" s="189"/>
      <c r="H57" s="153"/>
      <c r="I57" s="153"/>
      <c r="J57" s="153"/>
      <c r="K57" s="153"/>
      <c r="L57" s="153"/>
      <c r="M57" s="153"/>
      <c r="N57" s="153"/>
      <c r="O57" s="153"/>
    </row>
    <row r="58" spans="1:15" s="187" customFormat="1" x14ac:dyDescent="0.2">
      <c r="A58" s="162"/>
      <c r="B58" s="162"/>
      <c r="C58" s="188"/>
      <c r="D58" s="189"/>
      <c r="E58" s="189"/>
      <c r="F58" s="190"/>
      <c r="G58" s="189"/>
      <c r="H58" s="153"/>
      <c r="I58" s="153"/>
      <c r="J58" s="153"/>
      <c r="K58" s="153"/>
      <c r="L58" s="153"/>
      <c r="M58" s="153"/>
      <c r="N58" s="153"/>
      <c r="O58" s="153"/>
    </row>
    <row r="59" spans="1:15" s="187" customFormat="1" x14ac:dyDescent="0.2">
      <c r="A59" s="162"/>
      <c r="B59" s="162"/>
      <c r="C59" s="188"/>
      <c r="D59" s="189"/>
      <c r="E59" s="189"/>
      <c r="F59" s="190"/>
      <c r="G59" s="189"/>
      <c r="H59" s="153"/>
      <c r="I59" s="153"/>
      <c r="J59" s="153"/>
      <c r="K59" s="153"/>
      <c r="L59" s="153"/>
      <c r="M59" s="153"/>
      <c r="N59" s="153"/>
      <c r="O59" s="153"/>
    </row>
    <row r="60" spans="1:15" s="187" customFormat="1" x14ac:dyDescent="0.2">
      <c r="A60" s="162"/>
      <c r="B60" s="162"/>
      <c r="C60" s="188"/>
      <c r="D60" s="189"/>
      <c r="E60" s="189"/>
      <c r="F60" s="190"/>
      <c r="G60" s="189"/>
      <c r="H60" s="153"/>
      <c r="I60" s="153"/>
      <c r="J60" s="153"/>
      <c r="K60" s="153"/>
      <c r="L60" s="153"/>
      <c r="M60" s="153"/>
      <c r="N60" s="153"/>
      <c r="O60" s="153"/>
    </row>
    <row r="61" spans="1:15" s="187" customFormat="1" x14ac:dyDescent="0.2">
      <c r="A61" s="162"/>
      <c r="B61" s="162"/>
      <c r="C61" s="188"/>
      <c r="D61" s="189"/>
      <c r="E61" s="189"/>
      <c r="F61" s="190"/>
      <c r="G61" s="189"/>
      <c r="H61" s="153"/>
      <c r="I61" s="153"/>
      <c r="J61" s="153"/>
      <c r="K61" s="153"/>
      <c r="L61" s="153"/>
      <c r="M61" s="153"/>
      <c r="N61" s="153"/>
      <c r="O61" s="153"/>
    </row>
    <row r="62" spans="1:15" s="187" customFormat="1" x14ac:dyDescent="0.2">
      <c r="A62" s="162"/>
      <c r="B62" s="162"/>
      <c r="C62" s="188"/>
      <c r="D62" s="189"/>
      <c r="E62" s="189"/>
      <c r="F62" s="190"/>
      <c r="G62" s="189"/>
      <c r="H62" s="153"/>
      <c r="I62" s="153"/>
      <c r="J62" s="153"/>
      <c r="K62" s="153"/>
      <c r="L62" s="153"/>
      <c r="M62" s="153"/>
      <c r="N62" s="153"/>
      <c r="O62" s="153"/>
    </row>
    <row r="63" spans="1:15" s="187" customFormat="1" x14ac:dyDescent="0.2">
      <c r="A63" s="162"/>
      <c r="B63" s="162"/>
      <c r="C63" s="188"/>
      <c r="D63" s="189"/>
      <c r="E63" s="189"/>
      <c r="F63" s="190"/>
      <c r="G63" s="189"/>
      <c r="H63" s="153"/>
      <c r="I63" s="153"/>
      <c r="J63" s="153"/>
      <c r="K63" s="153"/>
      <c r="L63" s="153"/>
      <c r="M63" s="153"/>
      <c r="N63" s="153"/>
      <c r="O63" s="153"/>
    </row>
    <row r="64" spans="1:15" s="187" customFormat="1" x14ac:dyDescent="0.2">
      <c r="A64" s="162"/>
      <c r="B64" s="162"/>
      <c r="C64" s="188"/>
      <c r="D64" s="189"/>
      <c r="E64" s="189"/>
      <c r="F64" s="190"/>
      <c r="G64" s="189"/>
      <c r="H64" s="153"/>
      <c r="I64" s="153"/>
      <c r="J64" s="153"/>
      <c r="K64" s="153"/>
      <c r="L64" s="153"/>
      <c r="M64" s="153"/>
      <c r="N64" s="153"/>
      <c r="O64" s="153"/>
    </row>
    <row r="65" spans="1:15" s="187" customFormat="1" x14ac:dyDescent="0.2">
      <c r="A65" s="162"/>
      <c r="B65" s="162"/>
      <c r="C65" s="188"/>
      <c r="D65" s="189"/>
      <c r="E65" s="189"/>
      <c r="F65" s="190"/>
      <c r="G65" s="189"/>
      <c r="H65" s="153"/>
      <c r="I65" s="153"/>
      <c r="J65" s="153"/>
      <c r="K65" s="153"/>
      <c r="L65" s="153"/>
      <c r="M65" s="153"/>
      <c r="N65" s="153"/>
      <c r="O65" s="153"/>
    </row>
    <row r="66" spans="1:15" s="187" customFormat="1" x14ac:dyDescent="0.2">
      <c r="A66" s="162"/>
      <c r="B66" s="162"/>
      <c r="C66" s="188"/>
      <c r="D66" s="189"/>
      <c r="E66" s="189"/>
      <c r="F66" s="190"/>
      <c r="G66" s="189"/>
      <c r="H66" s="153"/>
      <c r="I66" s="153"/>
      <c r="J66" s="153"/>
      <c r="K66" s="153"/>
      <c r="L66" s="153"/>
      <c r="M66" s="153"/>
      <c r="N66" s="153"/>
      <c r="O66" s="153"/>
    </row>
    <row r="67" spans="1:15" s="187" customFormat="1" x14ac:dyDescent="0.2">
      <c r="A67" s="162"/>
      <c r="B67" s="162"/>
      <c r="C67" s="188"/>
      <c r="D67" s="189"/>
      <c r="E67" s="189"/>
      <c r="F67" s="190"/>
      <c r="G67" s="189"/>
      <c r="H67" s="153"/>
      <c r="I67" s="153"/>
      <c r="J67" s="153"/>
      <c r="K67" s="153"/>
      <c r="L67" s="153"/>
      <c r="M67" s="153"/>
      <c r="N67" s="153"/>
      <c r="O67" s="153"/>
    </row>
    <row r="68" spans="1:15" s="187" customFormat="1" x14ac:dyDescent="0.2">
      <c r="A68" s="162"/>
      <c r="B68" s="162"/>
      <c r="C68" s="188"/>
      <c r="D68" s="189"/>
      <c r="E68" s="189"/>
      <c r="F68" s="190"/>
      <c r="G68" s="189"/>
      <c r="H68" s="153"/>
      <c r="I68" s="153"/>
      <c r="J68" s="153"/>
      <c r="K68" s="153"/>
      <c r="L68" s="153"/>
      <c r="M68" s="153"/>
      <c r="N68" s="153"/>
      <c r="O68" s="153"/>
    </row>
    <row r="69" spans="1:15" s="187" customFormat="1" x14ac:dyDescent="0.2">
      <c r="A69" s="162"/>
      <c r="B69" s="162"/>
      <c r="C69" s="188"/>
      <c r="D69" s="189"/>
      <c r="E69" s="189"/>
      <c r="F69" s="190"/>
      <c r="G69" s="189"/>
      <c r="H69" s="153"/>
      <c r="I69" s="153"/>
      <c r="J69" s="153"/>
      <c r="K69" s="153"/>
      <c r="L69" s="153"/>
      <c r="M69" s="153"/>
      <c r="N69" s="153"/>
      <c r="O69" s="153"/>
    </row>
    <row r="70" spans="1:15" s="187" customFormat="1" x14ac:dyDescent="0.2">
      <c r="A70" s="162"/>
      <c r="B70" s="162"/>
      <c r="C70" s="188"/>
      <c r="D70" s="189"/>
      <c r="E70" s="189"/>
      <c r="F70" s="190"/>
      <c r="G70" s="189"/>
      <c r="H70" s="153"/>
      <c r="I70" s="153"/>
      <c r="J70" s="153"/>
      <c r="K70" s="153"/>
      <c r="L70" s="153"/>
      <c r="M70" s="153"/>
      <c r="N70" s="153"/>
      <c r="O70" s="153"/>
    </row>
    <row r="71" spans="1:15" s="187" customFormat="1" x14ac:dyDescent="0.2">
      <c r="A71" s="162"/>
      <c r="B71" s="162"/>
      <c r="C71" s="188"/>
      <c r="D71" s="189"/>
      <c r="E71" s="189"/>
      <c r="F71" s="190"/>
      <c r="G71" s="189"/>
      <c r="H71" s="153"/>
      <c r="I71" s="153"/>
      <c r="J71" s="153"/>
      <c r="K71" s="153"/>
      <c r="L71" s="153"/>
      <c r="M71" s="153"/>
      <c r="N71" s="153"/>
      <c r="O71" s="153"/>
    </row>
    <row r="72" spans="1:15" s="187" customFormat="1" x14ac:dyDescent="0.2">
      <c r="A72" s="162"/>
      <c r="B72" s="162"/>
      <c r="C72" s="188"/>
      <c r="D72" s="189"/>
      <c r="E72" s="189"/>
      <c r="F72" s="190"/>
      <c r="G72" s="189"/>
      <c r="H72" s="153"/>
      <c r="I72" s="153"/>
      <c r="J72" s="153"/>
      <c r="K72" s="153"/>
      <c r="L72" s="153"/>
      <c r="M72" s="153"/>
      <c r="N72" s="153"/>
      <c r="O72" s="153"/>
    </row>
    <row r="73" spans="1:15" s="187" customFormat="1" x14ac:dyDescent="0.2">
      <c r="A73" s="162"/>
      <c r="B73" s="162"/>
      <c r="C73" s="188"/>
      <c r="D73" s="189"/>
      <c r="E73" s="189"/>
      <c r="F73" s="190"/>
      <c r="G73" s="189"/>
      <c r="H73" s="153"/>
      <c r="I73" s="153"/>
      <c r="J73" s="153"/>
      <c r="K73" s="153"/>
      <c r="L73" s="153"/>
      <c r="M73" s="153"/>
      <c r="N73" s="153"/>
      <c r="O73" s="153"/>
    </row>
    <row r="74" spans="1:15" s="187" customFormat="1" x14ac:dyDescent="0.2">
      <c r="A74" s="162"/>
      <c r="B74" s="162"/>
      <c r="C74" s="188"/>
      <c r="D74" s="189"/>
      <c r="E74" s="189"/>
      <c r="F74" s="190"/>
      <c r="G74" s="189"/>
      <c r="H74" s="153"/>
      <c r="I74" s="153"/>
      <c r="J74" s="153"/>
      <c r="K74" s="153"/>
      <c r="L74" s="153"/>
      <c r="M74" s="153"/>
      <c r="N74" s="153"/>
      <c r="O74" s="153"/>
    </row>
    <row r="75" spans="1:15" s="187" customFormat="1" x14ac:dyDescent="0.2">
      <c r="A75" s="162"/>
      <c r="B75" s="162"/>
      <c r="C75" s="188"/>
      <c r="D75" s="189"/>
      <c r="E75" s="189"/>
      <c r="F75" s="190"/>
      <c r="G75" s="189"/>
      <c r="H75" s="153"/>
      <c r="I75" s="153"/>
      <c r="J75" s="153"/>
      <c r="K75" s="153"/>
      <c r="L75" s="153"/>
      <c r="M75" s="153"/>
      <c r="N75" s="153"/>
      <c r="O75" s="153"/>
    </row>
    <row r="76" spans="1:15" s="187" customFormat="1" x14ac:dyDescent="0.2">
      <c r="A76" s="162"/>
      <c r="B76" s="162"/>
      <c r="C76" s="188"/>
      <c r="D76" s="189"/>
      <c r="E76" s="189"/>
      <c r="F76" s="190"/>
      <c r="G76" s="189"/>
      <c r="H76" s="153"/>
      <c r="I76" s="153"/>
      <c r="J76" s="153"/>
      <c r="K76" s="153"/>
      <c r="L76" s="153"/>
      <c r="M76" s="153"/>
      <c r="N76" s="153"/>
      <c r="O76" s="153"/>
    </row>
    <row r="77" spans="1:15" s="187" customFormat="1" x14ac:dyDescent="0.2">
      <c r="A77" s="162"/>
      <c r="B77" s="162"/>
      <c r="C77" s="188"/>
      <c r="D77" s="189"/>
      <c r="E77" s="189"/>
      <c r="F77" s="190"/>
      <c r="G77" s="189"/>
      <c r="H77" s="153"/>
      <c r="I77" s="153"/>
      <c r="J77" s="153"/>
      <c r="K77" s="153"/>
      <c r="L77" s="153"/>
      <c r="M77" s="153"/>
      <c r="N77" s="153"/>
      <c r="O77" s="153"/>
    </row>
    <row r="78" spans="1:15" s="187" customFormat="1" x14ac:dyDescent="0.2">
      <c r="A78" s="162"/>
      <c r="B78" s="162"/>
      <c r="C78" s="188"/>
      <c r="D78" s="189"/>
      <c r="E78" s="189"/>
      <c r="F78" s="190"/>
      <c r="G78" s="189"/>
      <c r="H78" s="153"/>
      <c r="I78" s="153"/>
      <c r="J78" s="153"/>
      <c r="K78" s="153"/>
      <c r="L78" s="153"/>
      <c r="M78" s="153"/>
      <c r="N78" s="153"/>
      <c r="O78" s="153"/>
    </row>
    <row r="79" spans="1:15" s="187" customFormat="1" x14ac:dyDescent="0.2">
      <c r="A79" s="162"/>
      <c r="B79" s="162"/>
      <c r="C79" s="188"/>
      <c r="D79" s="189"/>
      <c r="E79" s="189"/>
      <c r="F79" s="190"/>
      <c r="G79" s="189"/>
      <c r="H79" s="153"/>
      <c r="I79" s="153"/>
      <c r="J79" s="153"/>
      <c r="K79" s="153"/>
      <c r="L79" s="153"/>
      <c r="M79" s="153"/>
      <c r="N79" s="153"/>
      <c r="O79" s="153"/>
    </row>
    <row r="80" spans="1:15" s="187" customFormat="1" x14ac:dyDescent="0.2">
      <c r="A80" s="162"/>
      <c r="B80" s="162"/>
      <c r="C80" s="188"/>
      <c r="D80" s="189"/>
      <c r="E80" s="189"/>
      <c r="F80" s="190"/>
      <c r="G80" s="189"/>
      <c r="H80" s="153"/>
      <c r="I80" s="153"/>
      <c r="J80" s="153"/>
      <c r="K80" s="153"/>
      <c r="L80" s="153"/>
      <c r="M80" s="153"/>
      <c r="N80" s="153"/>
      <c r="O80" s="153"/>
    </row>
    <row r="81" spans="1:15" s="187" customFormat="1" x14ac:dyDescent="0.2">
      <c r="A81" s="162"/>
      <c r="B81" s="162"/>
      <c r="C81" s="188"/>
      <c r="D81" s="189"/>
      <c r="E81" s="189"/>
      <c r="F81" s="190"/>
      <c r="G81" s="189"/>
      <c r="H81" s="153"/>
      <c r="I81" s="153"/>
      <c r="J81" s="153"/>
      <c r="K81" s="153"/>
      <c r="L81" s="153"/>
      <c r="M81" s="153"/>
      <c r="N81" s="153"/>
      <c r="O81" s="153"/>
    </row>
    <row r="82" spans="1:15" s="187" customFormat="1" x14ac:dyDescent="0.2">
      <c r="A82" s="162"/>
      <c r="B82" s="162"/>
      <c r="C82" s="188"/>
      <c r="D82" s="189"/>
      <c r="E82" s="189"/>
      <c r="F82" s="190"/>
      <c r="G82" s="189"/>
      <c r="H82" s="153"/>
      <c r="I82" s="153"/>
      <c r="J82" s="153"/>
      <c r="K82" s="153"/>
      <c r="L82" s="153"/>
      <c r="M82" s="153"/>
      <c r="N82" s="153"/>
      <c r="O82" s="153"/>
    </row>
    <row r="83" spans="1:15" s="187" customFormat="1" x14ac:dyDescent="0.2">
      <c r="A83" s="162"/>
      <c r="B83" s="162"/>
      <c r="C83" s="188"/>
      <c r="D83" s="189"/>
      <c r="E83" s="189"/>
      <c r="F83" s="190"/>
      <c r="G83" s="189"/>
      <c r="H83" s="153"/>
      <c r="I83" s="153"/>
      <c r="J83" s="153"/>
      <c r="K83" s="153"/>
      <c r="L83" s="153"/>
      <c r="M83" s="153"/>
      <c r="N83" s="153"/>
      <c r="O83" s="153"/>
    </row>
    <row r="84" spans="1:15" s="187" customFormat="1" x14ac:dyDescent="0.2">
      <c r="A84" s="162"/>
      <c r="B84" s="162"/>
      <c r="C84" s="188"/>
      <c r="D84" s="189"/>
      <c r="E84" s="189"/>
      <c r="F84" s="190"/>
      <c r="G84" s="189"/>
      <c r="H84" s="153"/>
      <c r="I84" s="153"/>
      <c r="J84" s="153"/>
      <c r="K84" s="153"/>
      <c r="L84" s="153"/>
      <c r="M84" s="153"/>
      <c r="N84" s="153"/>
      <c r="O84" s="153"/>
    </row>
    <row r="85" spans="1:15" s="187" customFormat="1" x14ac:dyDescent="0.2">
      <c r="A85" s="162"/>
      <c r="B85" s="162"/>
      <c r="C85" s="188"/>
      <c r="D85" s="189"/>
      <c r="E85" s="189"/>
      <c r="F85" s="190"/>
      <c r="G85" s="189"/>
      <c r="H85" s="153"/>
      <c r="I85" s="153"/>
      <c r="J85" s="153"/>
      <c r="K85" s="153"/>
      <c r="L85" s="153"/>
      <c r="M85" s="153"/>
      <c r="N85" s="153"/>
      <c r="O85" s="153"/>
    </row>
    <row r="86" spans="1:15" s="187" customFormat="1" x14ac:dyDescent="0.2">
      <c r="A86" s="162"/>
      <c r="B86" s="162"/>
      <c r="C86" s="188"/>
      <c r="D86" s="189"/>
      <c r="E86" s="189"/>
      <c r="F86" s="190"/>
      <c r="G86" s="189"/>
      <c r="H86" s="153"/>
      <c r="I86" s="153"/>
      <c r="J86" s="153"/>
      <c r="K86" s="153"/>
      <c r="L86" s="153"/>
      <c r="M86" s="153"/>
      <c r="N86" s="153"/>
      <c r="O86" s="153"/>
    </row>
    <row r="87" spans="1:15" s="187" customFormat="1" x14ac:dyDescent="0.2">
      <c r="A87" s="162"/>
      <c r="B87" s="162"/>
      <c r="C87" s="188"/>
      <c r="D87" s="189"/>
      <c r="E87" s="189"/>
      <c r="F87" s="190"/>
      <c r="G87" s="189"/>
      <c r="H87" s="153"/>
      <c r="I87" s="153"/>
      <c r="J87" s="153"/>
      <c r="K87" s="153"/>
      <c r="L87" s="153"/>
      <c r="M87" s="153"/>
      <c r="N87" s="153"/>
      <c r="O87" s="153"/>
    </row>
    <row r="88" spans="1:15" s="187" customFormat="1" x14ac:dyDescent="0.2">
      <c r="A88" s="162"/>
      <c r="B88" s="162"/>
      <c r="C88" s="188"/>
      <c r="D88" s="189"/>
      <c r="E88" s="189"/>
      <c r="F88" s="190"/>
      <c r="G88" s="189"/>
      <c r="H88" s="153"/>
      <c r="I88" s="153"/>
      <c r="J88" s="153"/>
      <c r="K88" s="153"/>
      <c r="L88" s="153"/>
      <c r="M88" s="153"/>
      <c r="N88" s="153"/>
      <c r="O88" s="153"/>
    </row>
    <row r="89" spans="1:15" s="187" customFormat="1" x14ac:dyDescent="0.2">
      <c r="A89" s="162"/>
      <c r="B89" s="162"/>
      <c r="C89" s="188"/>
      <c r="D89" s="189"/>
      <c r="E89" s="189"/>
      <c r="F89" s="190"/>
      <c r="G89" s="189"/>
      <c r="H89" s="153"/>
      <c r="I89" s="153"/>
      <c r="J89" s="153"/>
      <c r="K89" s="153"/>
      <c r="L89" s="153"/>
      <c r="M89" s="153"/>
      <c r="N89" s="153"/>
      <c r="O89" s="153"/>
    </row>
    <row r="90" spans="1:15" s="187" customFormat="1" x14ac:dyDescent="0.2">
      <c r="A90" s="162"/>
      <c r="B90" s="162"/>
      <c r="C90" s="188"/>
      <c r="D90" s="189"/>
      <c r="E90" s="189"/>
      <c r="F90" s="190"/>
      <c r="G90" s="189"/>
      <c r="H90" s="153"/>
      <c r="I90" s="153"/>
      <c r="J90" s="153"/>
      <c r="K90" s="153"/>
      <c r="L90" s="153"/>
      <c r="M90" s="153"/>
      <c r="N90" s="153"/>
      <c r="O90" s="153"/>
    </row>
    <row r="91" spans="1:15" s="187" customFormat="1" x14ac:dyDescent="0.2">
      <c r="A91" s="162"/>
      <c r="B91" s="162"/>
      <c r="C91" s="188"/>
      <c r="D91" s="189"/>
      <c r="E91" s="189"/>
      <c r="F91" s="190"/>
      <c r="G91" s="189"/>
      <c r="H91" s="153"/>
      <c r="I91" s="153"/>
      <c r="J91" s="153"/>
      <c r="K91" s="153"/>
      <c r="L91" s="153"/>
      <c r="M91" s="153"/>
      <c r="N91" s="153"/>
      <c r="O91" s="153"/>
    </row>
    <row r="92" spans="1:15" s="187" customFormat="1" x14ac:dyDescent="0.2">
      <c r="A92" s="162"/>
      <c r="B92" s="162"/>
      <c r="C92" s="188"/>
      <c r="D92" s="189"/>
      <c r="E92" s="189"/>
      <c r="F92" s="190"/>
      <c r="G92" s="189"/>
      <c r="H92" s="153"/>
      <c r="I92" s="153"/>
      <c r="J92" s="153"/>
      <c r="K92" s="153"/>
      <c r="L92" s="153"/>
      <c r="M92" s="153"/>
      <c r="N92" s="153"/>
      <c r="O92" s="153"/>
    </row>
    <row r="93" spans="1:15" s="187" customFormat="1" x14ac:dyDescent="0.2">
      <c r="A93" s="162"/>
      <c r="B93" s="162"/>
      <c r="C93" s="188"/>
      <c r="D93" s="189"/>
      <c r="E93" s="189"/>
      <c r="F93" s="190"/>
      <c r="G93" s="189"/>
      <c r="H93" s="153"/>
      <c r="I93" s="153"/>
      <c r="J93" s="153"/>
      <c r="K93" s="153"/>
      <c r="L93" s="153"/>
      <c r="M93" s="153"/>
      <c r="N93" s="153"/>
      <c r="O93" s="153"/>
    </row>
    <row r="94" spans="1:15" s="187" customFormat="1" x14ac:dyDescent="0.2">
      <c r="A94" s="162"/>
      <c r="B94" s="162"/>
      <c r="C94" s="188"/>
      <c r="D94" s="189"/>
      <c r="E94" s="189"/>
      <c r="F94" s="190"/>
      <c r="G94" s="189"/>
      <c r="H94" s="153"/>
      <c r="I94" s="153"/>
      <c r="J94" s="153"/>
      <c r="K94" s="153"/>
      <c r="L94" s="153"/>
      <c r="M94" s="153"/>
      <c r="N94" s="153"/>
      <c r="O94" s="153"/>
    </row>
    <row r="95" spans="1:15" s="187" customFormat="1" x14ac:dyDescent="0.2">
      <c r="A95" s="162"/>
      <c r="B95" s="162"/>
      <c r="C95" s="188"/>
      <c r="D95" s="189"/>
      <c r="E95" s="189"/>
      <c r="F95" s="190"/>
      <c r="G95" s="189"/>
      <c r="H95" s="153"/>
      <c r="I95" s="153"/>
      <c r="J95" s="153"/>
      <c r="K95" s="153"/>
      <c r="L95" s="153"/>
      <c r="M95" s="153"/>
      <c r="N95" s="153"/>
      <c r="O95" s="153"/>
    </row>
    <row r="96" spans="1:15" s="187" customFormat="1" x14ac:dyDescent="0.2">
      <c r="A96" s="162"/>
      <c r="B96" s="162"/>
      <c r="C96" s="188"/>
      <c r="D96" s="189"/>
      <c r="E96" s="189"/>
      <c r="F96" s="190"/>
      <c r="G96" s="189"/>
      <c r="H96" s="153"/>
      <c r="I96" s="153"/>
      <c r="J96" s="153"/>
      <c r="K96" s="153"/>
      <c r="L96" s="153"/>
      <c r="M96" s="153"/>
      <c r="N96" s="153"/>
      <c r="O96" s="153"/>
    </row>
    <row r="97" spans="1:15" s="187" customFormat="1" x14ac:dyDescent="0.2">
      <c r="A97" s="162"/>
      <c r="B97" s="162"/>
      <c r="C97" s="188"/>
      <c r="D97" s="189"/>
      <c r="E97" s="189"/>
      <c r="F97" s="190"/>
      <c r="G97" s="189"/>
      <c r="H97" s="153"/>
      <c r="I97" s="153"/>
      <c r="J97" s="153"/>
      <c r="K97" s="153"/>
      <c r="L97" s="153"/>
      <c r="M97" s="153"/>
      <c r="N97" s="153"/>
      <c r="O97" s="153"/>
    </row>
    <row r="98" spans="1:15" s="187" customFormat="1" x14ac:dyDescent="0.2">
      <c r="A98" s="162"/>
      <c r="B98" s="162"/>
      <c r="C98" s="188"/>
      <c r="D98" s="189"/>
      <c r="E98" s="189"/>
      <c r="F98" s="190"/>
      <c r="G98" s="189"/>
      <c r="H98" s="153"/>
      <c r="I98" s="153"/>
      <c r="J98" s="153"/>
      <c r="K98" s="153"/>
      <c r="L98" s="153"/>
      <c r="M98" s="153"/>
      <c r="N98" s="153"/>
      <c r="O98" s="153"/>
    </row>
    <row r="99" spans="1:15" s="187" customFormat="1" x14ac:dyDescent="0.2">
      <c r="A99" s="162"/>
      <c r="B99" s="162"/>
      <c r="C99" s="188"/>
      <c r="D99" s="189"/>
      <c r="E99" s="189"/>
      <c r="F99" s="190"/>
      <c r="G99" s="189"/>
      <c r="H99" s="153"/>
      <c r="I99" s="153"/>
      <c r="J99" s="153"/>
      <c r="K99" s="153"/>
      <c r="L99" s="153"/>
      <c r="M99" s="153"/>
      <c r="N99" s="153"/>
      <c r="O99" s="153"/>
    </row>
    <row r="100" spans="1:15" s="187" customFormat="1" x14ac:dyDescent="0.2">
      <c r="A100" s="162"/>
      <c r="B100" s="162"/>
      <c r="C100" s="188"/>
      <c r="D100" s="189"/>
      <c r="E100" s="189"/>
      <c r="F100" s="190"/>
      <c r="G100" s="189"/>
      <c r="H100" s="153"/>
      <c r="I100" s="153"/>
      <c r="J100" s="153"/>
      <c r="K100" s="153"/>
      <c r="L100" s="153"/>
      <c r="M100" s="153"/>
      <c r="N100" s="153"/>
      <c r="O100" s="153"/>
    </row>
    <row r="101" spans="1:15" s="187" customFormat="1" x14ac:dyDescent="0.2">
      <c r="A101" s="162"/>
      <c r="B101" s="162"/>
      <c r="C101" s="188"/>
      <c r="D101" s="189"/>
      <c r="E101" s="189"/>
      <c r="F101" s="190"/>
      <c r="G101" s="189"/>
      <c r="H101" s="153"/>
      <c r="I101" s="153"/>
      <c r="J101" s="153"/>
      <c r="K101" s="153"/>
      <c r="L101" s="153"/>
      <c r="M101" s="153"/>
      <c r="N101" s="153"/>
      <c r="O101" s="153"/>
    </row>
    <row r="102" spans="1:15" s="187" customFormat="1" x14ac:dyDescent="0.2">
      <c r="A102" s="162"/>
      <c r="B102" s="162"/>
      <c r="C102" s="188"/>
      <c r="D102" s="189"/>
      <c r="E102" s="189"/>
      <c r="F102" s="190"/>
      <c r="G102" s="189"/>
      <c r="H102" s="153"/>
      <c r="I102" s="153"/>
      <c r="J102" s="153"/>
      <c r="K102" s="153"/>
      <c r="L102" s="153"/>
      <c r="M102" s="153"/>
      <c r="N102" s="153"/>
      <c r="O102" s="153"/>
    </row>
    <row r="103" spans="1:15" s="187" customFormat="1" x14ac:dyDescent="0.2">
      <c r="A103" s="162"/>
      <c r="B103" s="162"/>
      <c r="C103" s="188"/>
      <c r="D103" s="189"/>
      <c r="E103" s="189"/>
      <c r="F103" s="190"/>
      <c r="G103" s="189"/>
      <c r="H103" s="153"/>
      <c r="I103" s="153"/>
      <c r="J103" s="153"/>
      <c r="K103" s="153"/>
      <c r="L103" s="153"/>
      <c r="M103" s="153"/>
      <c r="N103" s="153"/>
      <c r="O103" s="153"/>
    </row>
    <row r="104" spans="1:15" s="187" customFormat="1" x14ac:dyDescent="0.2">
      <c r="A104" s="162"/>
      <c r="B104" s="162"/>
      <c r="C104" s="188"/>
      <c r="D104" s="189"/>
      <c r="E104" s="189"/>
      <c r="F104" s="190"/>
      <c r="G104" s="189"/>
      <c r="H104" s="153"/>
      <c r="I104" s="153"/>
      <c r="J104" s="153"/>
      <c r="K104" s="153"/>
      <c r="L104" s="153"/>
      <c r="M104" s="153"/>
      <c r="N104" s="153"/>
      <c r="O104" s="153"/>
    </row>
    <row r="105" spans="1:15" s="187" customFormat="1" x14ac:dyDescent="0.2">
      <c r="A105" s="162"/>
      <c r="B105" s="162"/>
      <c r="C105" s="188"/>
      <c r="D105" s="189"/>
      <c r="E105" s="189"/>
      <c r="F105" s="190"/>
      <c r="G105" s="189"/>
      <c r="H105" s="153"/>
      <c r="I105" s="153"/>
      <c r="J105" s="153"/>
      <c r="K105" s="153"/>
      <c r="L105" s="153"/>
      <c r="M105" s="153"/>
      <c r="N105" s="153"/>
      <c r="O105" s="153"/>
    </row>
    <row r="106" spans="1:15" s="187" customFormat="1" x14ac:dyDescent="0.2">
      <c r="A106" s="162"/>
      <c r="B106" s="162"/>
      <c r="C106" s="188"/>
      <c r="D106" s="189"/>
      <c r="E106" s="189"/>
      <c r="F106" s="190"/>
      <c r="G106" s="189"/>
      <c r="H106" s="153"/>
      <c r="I106" s="153"/>
      <c r="J106" s="153"/>
      <c r="K106" s="153"/>
      <c r="L106" s="153"/>
      <c r="M106" s="153"/>
      <c r="N106" s="153"/>
      <c r="O106" s="153"/>
    </row>
    <row r="107" spans="1:15" s="187" customFormat="1" x14ac:dyDescent="0.2">
      <c r="A107" s="162"/>
      <c r="B107" s="162"/>
      <c r="C107" s="188"/>
      <c r="D107" s="189"/>
      <c r="E107" s="189"/>
      <c r="F107" s="190"/>
      <c r="G107" s="189"/>
      <c r="H107" s="153"/>
      <c r="I107" s="153"/>
      <c r="J107" s="153"/>
      <c r="K107" s="153"/>
      <c r="L107" s="153"/>
      <c r="M107" s="153"/>
      <c r="N107" s="153"/>
      <c r="O107" s="153"/>
    </row>
    <row r="108" spans="1:15" s="187" customFormat="1" x14ac:dyDescent="0.2">
      <c r="A108" s="162"/>
      <c r="B108" s="162"/>
      <c r="C108" s="188"/>
      <c r="D108" s="189"/>
      <c r="E108" s="189"/>
      <c r="F108" s="190"/>
      <c r="G108" s="189"/>
      <c r="H108" s="153"/>
      <c r="I108" s="153"/>
      <c r="J108" s="153"/>
      <c r="K108" s="153"/>
      <c r="L108" s="153"/>
      <c r="M108" s="153"/>
      <c r="N108" s="153"/>
      <c r="O108" s="153"/>
    </row>
    <row r="109" spans="1:15" s="187" customFormat="1" x14ac:dyDescent="0.2">
      <c r="A109" s="162"/>
      <c r="B109" s="162"/>
      <c r="C109" s="188"/>
      <c r="D109" s="189"/>
      <c r="E109" s="189"/>
      <c r="F109" s="190"/>
      <c r="G109" s="189"/>
      <c r="H109" s="153"/>
      <c r="I109" s="153"/>
      <c r="J109" s="153"/>
      <c r="K109" s="153"/>
      <c r="L109" s="153"/>
      <c r="M109" s="153"/>
      <c r="N109" s="153"/>
      <c r="O109" s="153"/>
    </row>
    <row r="110" spans="1:15" s="187" customFormat="1" x14ac:dyDescent="0.2">
      <c r="A110" s="162"/>
      <c r="B110" s="162"/>
      <c r="C110" s="188"/>
      <c r="D110" s="189"/>
      <c r="E110" s="189"/>
      <c r="F110" s="190"/>
      <c r="G110" s="189"/>
      <c r="H110" s="153"/>
      <c r="I110" s="153"/>
      <c r="J110" s="153"/>
      <c r="K110" s="153"/>
      <c r="L110" s="153"/>
      <c r="M110" s="153"/>
      <c r="N110" s="153"/>
      <c r="O110" s="153"/>
    </row>
    <row r="111" spans="1:15" s="187" customFormat="1" x14ac:dyDescent="0.2">
      <c r="A111" s="162"/>
      <c r="B111" s="162"/>
      <c r="C111" s="188"/>
      <c r="D111" s="189"/>
      <c r="E111" s="189"/>
      <c r="F111" s="190"/>
      <c r="G111" s="189"/>
      <c r="H111" s="153"/>
      <c r="I111" s="153"/>
      <c r="J111" s="153"/>
      <c r="K111" s="153"/>
      <c r="L111" s="153"/>
      <c r="M111" s="153"/>
      <c r="N111" s="153"/>
      <c r="O111" s="153"/>
    </row>
    <row r="112" spans="1:15" s="187" customFormat="1" x14ac:dyDescent="0.2">
      <c r="A112" s="162"/>
      <c r="B112" s="162"/>
      <c r="C112" s="188"/>
      <c r="D112" s="189"/>
      <c r="E112" s="189"/>
      <c r="F112" s="190"/>
      <c r="G112" s="189"/>
      <c r="H112" s="153"/>
      <c r="I112" s="153"/>
      <c r="J112" s="153"/>
      <c r="K112" s="153"/>
      <c r="L112" s="153"/>
      <c r="M112" s="153"/>
      <c r="N112" s="153"/>
      <c r="O112" s="153"/>
    </row>
    <row r="113" spans="1:15" s="187" customFormat="1" x14ac:dyDescent="0.2">
      <c r="A113" s="162"/>
      <c r="B113" s="162"/>
      <c r="C113" s="188"/>
      <c r="D113" s="189"/>
      <c r="E113" s="189"/>
      <c r="F113" s="190"/>
      <c r="G113" s="189"/>
      <c r="H113" s="153"/>
      <c r="I113" s="153"/>
      <c r="J113" s="153"/>
      <c r="K113" s="153"/>
      <c r="L113" s="153"/>
      <c r="M113" s="153"/>
      <c r="N113" s="153"/>
      <c r="O113" s="153"/>
    </row>
    <row r="114" spans="1:15" s="187" customFormat="1" x14ac:dyDescent="0.2">
      <c r="A114" s="162"/>
      <c r="B114" s="162"/>
      <c r="C114" s="188"/>
      <c r="D114" s="189"/>
      <c r="E114" s="189"/>
      <c r="F114" s="190"/>
      <c r="G114" s="189"/>
      <c r="H114" s="153"/>
      <c r="I114" s="153"/>
      <c r="J114" s="153"/>
      <c r="K114" s="153"/>
      <c r="L114" s="153"/>
      <c r="M114" s="153"/>
      <c r="N114" s="153"/>
      <c r="O114" s="153"/>
    </row>
    <row r="115" spans="1:15" s="187" customFormat="1" x14ac:dyDescent="0.2">
      <c r="A115" s="162"/>
      <c r="B115" s="162"/>
      <c r="C115" s="188"/>
      <c r="D115" s="189"/>
      <c r="E115" s="189"/>
      <c r="F115" s="190"/>
      <c r="G115" s="189"/>
      <c r="H115" s="153"/>
      <c r="I115" s="153"/>
      <c r="J115" s="153"/>
      <c r="K115" s="153"/>
      <c r="L115" s="153"/>
      <c r="M115" s="153"/>
      <c r="N115" s="153"/>
      <c r="O115" s="153"/>
    </row>
    <row r="116" spans="1:15" s="187" customFormat="1" x14ac:dyDescent="0.2">
      <c r="A116" s="162"/>
      <c r="B116" s="162"/>
      <c r="C116" s="188"/>
      <c r="D116" s="189"/>
      <c r="E116" s="189"/>
      <c r="F116" s="190"/>
      <c r="G116" s="189"/>
      <c r="H116" s="153"/>
      <c r="I116" s="153"/>
      <c r="J116" s="153"/>
      <c r="K116" s="153"/>
      <c r="L116" s="153"/>
      <c r="M116" s="153"/>
      <c r="N116" s="153"/>
      <c r="O116" s="153"/>
    </row>
    <row r="117" spans="1:15" s="187" customFormat="1" x14ac:dyDescent="0.2">
      <c r="A117" s="162"/>
      <c r="B117" s="162"/>
      <c r="C117" s="188"/>
      <c r="D117" s="189"/>
      <c r="E117" s="189"/>
      <c r="F117" s="190"/>
      <c r="G117" s="189"/>
      <c r="H117" s="153"/>
      <c r="I117" s="153"/>
      <c r="J117" s="153"/>
      <c r="K117" s="153"/>
      <c r="L117" s="153"/>
      <c r="M117" s="153"/>
      <c r="N117" s="153"/>
      <c r="O117" s="153"/>
    </row>
    <row r="118" spans="1:15" s="187" customFormat="1" x14ac:dyDescent="0.2">
      <c r="A118" s="162"/>
      <c r="B118" s="162"/>
      <c r="C118" s="188"/>
      <c r="D118" s="189"/>
      <c r="E118" s="189"/>
      <c r="F118" s="190"/>
      <c r="G118" s="189"/>
      <c r="H118" s="153"/>
      <c r="I118" s="153"/>
      <c r="J118" s="153"/>
      <c r="K118" s="153"/>
      <c r="L118" s="153"/>
      <c r="M118" s="153"/>
      <c r="N118" s="153"/>
      <c r="O118" s="153"/>
    </row>
    <row r="119" spans="1:15" s="187" customFormat="1" x14ac:dyDescent="0.2">
      <c r="A119" s="162"/>
      <c r="B119" s="162"/>
      <c r="C119" s="188"/>
      <c r="D119" s="189"/>
      <c r="E119" s="189"/>
      <c r="F119" s="190"/>
      <c r="G119" s="189"/>
      <c r="H119" s="153"/>
      <c r="I119" s="153"/>
      <c r="J119" s="153"/>
      <c r="K119" s="153"/>
      <c r="L119" s="153"/>
      <c r="M119" s="153"/>
      <c r="N119" s="153"/>
      <c r="O119" s="153"/>
    </row>
    <row r="120" spans="1:15" s="187" customFormat="1" x14ac:dyDescent="0.2">
      <c r="A120" s="162"/>
      <c r="B120" s="162"/>
      <c r="C120" s="188"/>
      <c r="D120" s="189"/>
      <c r="E120" s="189"/>
      <c r="F120" s="190"/>
      <c r="G120" s="189"/>
      <c r="H120" s="153"/>
      <c r="I120" s="153"/>
      <c r="J120" s="153"/>
      <c r="K120" s="153"/>
      <c r="L120" s="153"/>
      <c r="M120" s="153"/>
      <c r="N120" s="153"/>
      <c r="O120" s="153"/>
    </row>
    <row r="121" spans="1:15" s="187" customFormat="1" x14ac:dyDescent="0.2">
      <c r="A121" s="162"/>
      <c r="B121" s="162"/>
      <c r="C121" s="188"/>
      <c r="D121" s="189"/>
      <c r="E121" s="189"/>
      <c r="F121" s="190"/>
      <c r="G121" s="189"/>
      <c r="H121" s="153"/>
      <c r="I121" s="153"/>
      <c r="J121" s="153"/>
      <c r="K121" s="153"/>
      <c r="L121" s="153"/>
      <c r="M121" s="153"/>
      <c r="N121" s="153"/>
      <c r="O121" s="153"/>
    </row>
    <row r="122" spans="1:15" s="187" customFormat="1" x14ac:dyDescent="0.2">
      <c r="A122" s="162"/>
      <c r="B122" s="162"/>
      <c r="C122" s="188"/>
      <c r="D122" s="189"/>
      <c r="E122" s="189"/>
      <c r="F122" s="190"/>
      <c r="G122" s="189"/>
      <c r="H122" s="153"/>
      <c r="I122" s="153"/>
      <c r="J122" s="153"/>
      <c r="K122" s="153"/>
      <c r="L122" s="153"/>
      <c r="M122" s="153"/>
      <c r="N122" s="153"/>
      <c r="O122" s="153"/>
    </row>
    <row r="123" spans="1:15" s="187" customFormat="1" x14ac:dyDescent="0.2">
      <c r="A123" s="162"/>
      <c r="B123" s="162"/>
      <c r="C123" s="188"/>
      <c r="D123" s="189"/>
      <c r="E123" s="189"/>
      <c r="F123" s="190"/>
      <c r="G123" s="189"/>
      <c r="H123" s="153"/>
      <c r="I123" s="153"/>
      <c r="J123" s="153"/>
      <c r="K123" s="153"/>
      <c r="L123" s="153"/>
      <c r="M123" s="153"/>
      <c r="N123" s="153"/>
      <c r="O123" s="153"/>
    </row>
    <row r="124" spans="1:15" s="187" customFormat="1" x14ac:dyDescent="0.2">
      <c r="A124" s="162"/>
      <c r="B124" s="162"/>
      <c r="C124" s="188"/>
      <c r="D124" s="189"/>
      <c r="E124" s="189"/>
      <c r="F124" s="190"/>
      <c r="G124" s="189"/>
      <c r="H124" s="153"/>
      <c r="I124" s="153"/>
      <c r="J124" s="153"/>
      <c r="K124" s="153"/>
      <c r="L124" s="153"/>
      <c r="M124" s="153"/>
      <c r="N124" s="153"/>
      <c r="O124" s="153"/>
    </row>
    <row r="125" spans="1:15" s="187" customFormat="1" x14ac:dyDescent="0.2">
      <c r="A125" s="162"/>
      <c r="B125" s="162"/>
      <c r="C125" s="188"/>
      <c r="D125" s="189"/>
      <c r="E125" s="189"/>
      <c r="F125" s="190"/>
      <c r="G125" s="189"/>
      <c r="H125" s="153"/>
      <c r="I125" s="153"/>
      <c r="J125" s="153"/>
      <c r="K125" s="153"/>
      <c r="L125" s="153"/>
      <c r="M125" s="153"/>
      <c r="N125" s="153"/>
      <c r="O125" s="153"/>
    </row>
    <row r="126" spans="1:15" s="187" customFormat="1" x14ac:dyDescent="0.2">
      <c r="A126" s="162"/>
      <c r="B126" s="162"/>
      <c r="C126" s="188"/>
      <c r="D126" s="189"/>
      <c r="E126" s="189"/>
      <c r="F126" s="190"/>
      <c r="G126" s="189"/>
      <c r="H126" s="153"/>
      <c r="I126" s="153"/>
      <c r="J126" s="153"/>
      <c r="K126" s="153"/>
      <c r="L126" s="153"/>
      <c r="M126" s="153"/>
      <c r="N126" s="153"/>
      <c r="O126" s="153"/>
    </row>
    <row r="127" spans="1:15" s="187" customFormat="1" x14ac:dyDescent="0.2">
      <c r="A127" s="162"/>
      <c r="B127" s="162"/>
      <c r="C127" s="188"/>
      <c r="D127" s="189"/>
      <c r="E127" s="189"/>
      <c r="F127" s="190"/>
      <c r="G127" s="189"/>
      <c r="H127" s="153"/>
      <c r="I127" s="153"/>
      <c r="J127" s="153"/>
      <c r="K127" s="153"/>
      <c r="L127" s="153"/>
      <c r="M127" s="153"/>
      <c r="N127" s="153"/>
      <c r="O127" s="153"/>
    </row>
    <row r="128" spans="1:15" s="187" customFormat="1" x14ac:dyDescent="0.2">
      <c r="A128" s="162"/>
      <c r="B128" s="162"/>
      <c r="C128" s="188"/>
      <c r="D128" s="189"/>
      <c r="E128" s="189"/>
      <c r="F128" s="190"/>
      <c r="G128" s="189"/>
      <c r="H128" s="153"/>
      <c r="I128" s="153"/>
      <c r="J128" s="153"/>
      <c r="K128" s="153"/>
      <c r="L128" s="153"/>
      <c r="M128" s="153"/>
      <c r="N128" s="153"/>
      <c r="O128" s="153"/>
    </row>
    <row r="129" spans="1:15" s="187" customFormat="1" x14ac:dyDescent="0.2">
      <c r="A129" s="162"/>
      <c r="B129" s="162"/>
      <c r="C129" s="188"/>
      <c r="D129" s="189"/>
      <c r="E129" s="189"/>
      <c r="F129" s="190"/>
      <c r="G129" s="189"/>
      <c r="H129" s="153"/>
      <c r="I129" s="153"/>
      <c r="J129" s="153"/>
      <c r="K129" s="153"/>
      <c r="L129" s="153"/>
      <c r="M129" s="153"/>
      <c r="N129" s="153"/>
      <c r="O129" s="153"/>
    </row>
    <row r="130" spans="1:15" s="187" customFormat="1" x14ac:dyDescent="0.2">
      <c r="A130" s="162"/>
      <c r="B130" s="162"/>
      <c r="C130" s="188"/>
      <c r="D130" s="189"/>
      <c r="E130" s="189"/>
      <c r="F130" s="190"/>
      <c r="G130" s="189"/>
      <c r="H130" s="153"/>
      <c r="I130" s="153"/>
      <c r="J130" s="153"/>
      <c r="K130" s="153"/>
      <c r="L130" s="153"/>
      <c r="M130" s="153"/>
      <c r="N130" s="153"/>
      <c r="O130" s="153"/>
    </row>
    <row r="131" spans="1:15" s="187" customFormat="1" x14ac:dyDescent="0.2">
      <c r="A131" s="162"/>
      <c r="B131" s="162"/>
      <c r="C131" s="188"/>
      <c r="D131" s="189"/>
      <c r="E131" s="189"/>
      <c r="F131" s="190"/>
      <c r="G131" s="189"/>
      <c r="H131" s="153"/>
      <c r="I131" s="153"/>
      <c r="J131" s="153"/>
      <c r="K131" s="153"/>
      <c r="L131" s="153"/>
      <c r="M131" s="153"/>
      <c r="N131" s="153"/>
      <c r="O131" s="153"/>
    </row>
    <row r="132" spans="1:15" s="187" customFormat="1" x14ac:dyDescent="0.2">
      <c r="A132" s="162"/>
      <c r="B132" s="162"/>
      <c r="C132" s="188"/>
      <c r="D132" s="189"/>
      <c r="E132" s="189"/>
      <c r="F132" s="190"/>
      <c r="G132" s="189"/>
      <c r="H132" s="153"/>
      <c r="I132" s="153"/>
      <c r="J132" s="153"/>
      <c r="K132" s="153"/>
      <c r="L132" s="153"/>
      <c r="M132" s="153"/>
      <c r="N132" s="153"/>
      <c r="O132" s="153"/>
    </row>
    <row r="133" spans="1:15" s="187" customFormat="1" x14ac:dyDescent="0.2">
      <c r="A133" s="162"/>
      <c r="B133" s="162"/>
      <c r="C133" s="188"/>
      <c r="D133" s="189"/>
      <c r="E133" s="189"/>
      <c r="F133" s="190"/>
      <c r="G133" s="189"/>
      <c r="H133" s="153"/>
      <c r="I133" s="153"/>
      <c r="J133" s="153"/>
      <c r="K133" s="153"/>
      <c r="L133" s="153"/>
      <c r="M133" s="153"/>
      <c r="N133" s="153"/>
      <c r="O133" s="153"/>
    </row>
    <row r="134" spans="1:15" s="187" customFormat="1" x14ac:dyDescent="0.2">
      <c r="A134" s="162"/>
      <c r="B134" s="162"/>
      <c r="C134" s="188"/>
      <c r="D134" s="189"/>
      <c r="E134" s="189"/>
      <c r="F134" s="190"/>
      <c r="G134" s="189"/>
      <c r="H134" s="153"/>
      <c r="I134" s="153"/>
      <c r="J134" s="153"/>
      <c r="K134" s="153"/>
      <c r="L134" s="153"/>
      <c r="M134" s="153"/>
      <c r="N134" s="153"/>
      <c r="O134" s="153"/>
    </row>
    <row r="135" spans="1:15" s="187" customFormat="1" x14ac:dyDescent="0.2">
      <c r="A135" s="162"/>
      <c r="B135" s="162"/>
      <c r="C135" s="188"/>
      <c r="D135" s="189"/>
      <c r="E135" s="189"/>
      <c r="F135" s="190"/>
      <c r="G135" s="189"/>
      <c r="H135" s="153"/>
      <c r="I135" s="153"/>
      <c r="J135" s="153"/>
      <c r="K135" s="153"/>
      <c r="L135" s="153"/>
      <c r="M135" s="153"/>
      <c r="N135" s="153"/>
      <c r="O135" s="153"/>
    </row>
    <row r="136" spans="1:15" s="187" customFormat="1" x14ac:dyDescent="0.2">
      <c r="A136" s="162"/>
      <c r="B136" s="162"/>
      <c r="C136" s="188"/>
      <c r="D136" s="189"/>
      <c r="E136" s="189"/>
      <c r="F136" s="190"/>
      <c r="G136" s="189"/>
      <c r="H136" s="153"/>
      <c r="I136" s="153"/>
      <c r="J136" s="153"/>
      <c r="K136" s="153"/>
      <c r="L136" s="153"/>
      <c r="M136" s="153"/>
      <c r="N136" s="153"/>
      <c r="O136" s="153"/>
    </row>
    <row r="137" spans="1:15" s="187" customFormat="1" x14ac:dyDescent="0.2">
      <c r="A137" s="162"/>
      <c r="B137" s="162"/>
      <c r="C137" s="188"/>
      <c r="D137" s="189"/>
      <c r="E137" s="189"/>
      <c r="F137" s="190"/>
      <c r="G137" s="189"/>
      <c r="H137" s="153"/>
      <c r="I137" s="153"/>
      <c r="J137" s="153"/>
      <c r="K137" s="153"/>
      <c r="L137" s="153"/>
      <c r="M137" s="153"/>
      <c r="N137" s="153"/>
      <c r="O137" s="153"/>
    </row>
    <row r="138" spans="1:15" s="187" customFormat="1" x14ac:dyDescent="0.2">
      <c r="A138" s="162"/>
      <c r="B138" s="162"/>
      <c r="C138" s="188"/>
      <c r="D138" s="189"/>
      <c r="E138" s="189"/>
      <c r="F138" s="190"/>
      <c r="G138" s="189"/>
      <c r="H138" s="153"/>
      <c r="I138" s="153"/>
      <c r="J138" s="153"/>
      <c r="K138" s="153"/>
      <c r="L138" s="153"/>
      <c r="M138" s="153"/>
      <c r="N138" s="153"/>
      <c r="O138" s="153"/>
    </row>
    <row r="139" spans="1:15" s="187" customFormat="1" x14ac:dyDescent="0.2">
      <c r="A139" s="162"/>
      <c r="B139" s="162"/>
      <c r="C139" s="188"/>
      <c r="D139" s="189"/>
      <c r="E139" s="189"/>
      <c r="F139" s="190"/>
      <c r="G139" s="189"/>
      <c r="H139" s="153"/>
      <c r="I139" s="153"/>
      <c r="J139" s="153"/>
      <c r="K139" s="153"/>
      <c r="L139" s="153"/>
      <c r="M139" s="153"/>
      <c r="N139" s="153"/>
      <c r="O139" s="153"/>
    </row>
    <row r="140" spans="1:15" s="187" customFormat="1" x14ac:dyDescent="0.2">
      <c r="A140" s="162"/>
      <c r="B140" s="162"/>
      <c r="C140" s="188"/>
      <c r="D140" s="189"/>
      <c r="E140" s="189"/>
      <c r="F140" s="190"/>
      <c r="G140" s="189"/>
      <c r="H140" s="153"/>
      <c r="I140" s="153"/>
      <c r="J140" s="153"/>
      <c r="K140" s="153"/>
      <c r="L140" s="153"/>
      <c r="M140" s="153"/>
      <c r="N140" s="153"/>
      <c r="O140" s="153"/>
    </row>
    <row r="141" spans="1:15" s="187" customFormat="1" x14ac:dyDescent="0.2">
      <c r="A141" s="162"/>
      <c r="B141" s="162"/>
      <c r="C141" s="188"/>
      <c r="D141" s="189"/>
      <c r="E141" s="189"/>
      <c r="F141" s="190"/>
      <c r="G141" s="189"/>
      <c r="H141" s="153"/>
      <c r="I141" s="153"/>
      <c r="J141" s="153"/>
      <c r="K141" s="153"/>
      <c r="L141" s="153"/>
      <c r="M141" s="153"/>
      <c r="N141" s="153"/>
      <c r="O141" s="153"/>
    </row>
    <row r="142" spans="1:15" s="187" customFormat="1" x14ac:dyDescent="0.2">
      <c r="A142" s="162"/>
      <c r="B142" s="162"/>
      <c r="C142" s="188"/>
      <c r="D142" s="189"/>
      <c r="E142" s="189"/>
      <c r="F142" s="190"/>
      <c r="G142" s="189"/>
      <c r="H142" s="153"/>
      <c r="I142" s="153"/>
      <c r="J142" s="153"/>
      <c r="K142" s="153"/>
      <c r="L142" s="153"/>
      <c r="M142" s="153"/>
      <c r="N142" s="153"/>
      <c r="O142" s="153"/>
    </row>
    <row r="143" spans="1:15" s="187" customFormat="1" x14ac:dyDescent="0.2">
      <c r="A143" s="162"/>
      <c r="B143" s="162"/>
      <c r="C143" s="188"/>
      <c r="D143" s="189"/>
      <c r="E143" s="189"/>
      <c r="F143" s="190"/>
      <c r="G143" s="189"/>
      <c r="H143" s="153"/>
      <c r="I143" s="153"/>
      <c r="J143" s="153"/>
      <c r="K143" s="153"/>
      <c r="L143" s="153"/>
      <c r="M143" s="153"/>
      <c r="N143" s="153"/>
      <c r="O143" s="153"/>
    </row>
    <row r="144" spans="1:15" s="187" customFormat="1" x14ac:dyDescent="0.2">
      <c r="A144" s="162"/>
      <c r="B144" s="162"/>
      <c r="C144" s="188"/>
      <c r="D144" s="189"/>
      <c r="E144" s="189"/>
      <c r="F144" s="190"/>
      <c r="G144" s="189"/>
      <c r="H144" s="153"/>
      <c r="I144" s="153"/>
      <c r="J144" s="153"/>
      <c r="K144" s="153"/>
      <c r="L144" s="153"/>
      <c r="M144" s="153"/>
      <c r="N144" s="153"/>
      <c r="O144" s="153"/>
    </row>
    <row r="145" spans="1:15" s="187" customFormat="1" x14ac:dyDescent="0.2">
      <c r="A145" s="162"/>
      <c r="B145" s="162"/>
      <c r="C145" s="188"/>
      <c r="D145" s="189"/>
      <c r="E145" s="189"/>
      <c r="F145" s="190"/>
      <c r="G145" s="189"/>
      <c r="H145" s="153"/>
      <c r="I145" s="153"/>
      <c r="J145" s="153"/>
      <c r="K145" s="153"/>
      <c r="L145" s="153"/>
      <c r="M145" s="153"/>
      <c r="N145" s="153"/>
      <c r="O145" s="153"/>
    </row>
    <row r="146" spans="1:15" s="187" customFormat="1" x14ac:dyDescent="0.2">
      <c r="A146" s="162"/>
      <c r="B146" s="162"/>
      <c r="C146" s="188"/>
      <c r="D146" s="189"/>
      <c r="E146" s="189"/>
      <c r="F146" s="190"/>
      <c r="G146" s="189"/>
      <c r="H146" s="153"/>
      <c r="I146" s="153"/>
      <c r="J146" s="153"/>
      <c r="K146" s="153"/>
      <c r="L146" s="153"/>
      <c r="M146" s="153"/>
      <c r="N146" s="153"/>
      <c r="O146" s="153"/>
    </row>
    <row r="147" spans="1:15" s="187" customFormat="1" x14ac:dyDescent="0.2">
      <c r="A147" s="162"/>
      <c r="B147" s="162"/>
      <c r="C147" s="188"/>
      <c r="D147" s="189"/>
      <c r="E147" s="189"/>
      <c r="F147" s="190"/>
      <c r="G147" s="189"/>
      <c r="H147" s="153"/>
      <c r="I147" s="153"/>
      <c r="J147" s="153"/>
      <c r="K147" s="153"/>
      <c r="L147" s="153"/>
      <c r="M147" s="153"/>
      <c r="N147" s="153"/>
      <c r="O147" s="153"/>
    </row>
    <row r="148" spans="1:15" s="187" customFormat="1" x14ac:dyDescent="0.2">
      <c r="A148" s="162"/>
      <c r="B148" s="162"/>
      <c r="C148" s="188"/>
      <c r="D148" s="189"/>
      <c r="E148" s="189"/>
      <c r="F148" s="190"/>
      <c r="G148" s="189"/>
      <c r="H148" s="153"/>
      <c r="I148" s="153"/>
      <c r="J148" s="153"/>
      <c r="K148" s="153"/>
      <c r="L148" s="153"/>
      <c r="M148" s="153"/>
      <c r="N148" s="153"/>
      <c r="O148" s="153"/>
    </row>
    <row r="149" spans="1:15" s="187" customFormat="1" x14ac:dyDescent="0.2">
      <c r="A149" s="162"/>
      <c r="B149" s="162"/>
      <c r="C149" s="188"/>
      <c r="D149" s="189"/>
      <c r="E149" s="189"/>
      <c r="F149" s="190"/>
      <c r="G149" s="189"/>
      <c r="H149" s="153"/>
      <c r="I149" s="153"/>
      <c r="J149" s="153"/>
      <c r="K149" s="153"/>
      <c r="L149" s="153"/>
      <c r="M149" s="153"/>
      <c r="N149" s="153"/>
      <c r="O149" s="153"/>
    </row>
    <row r="150" spans="1:15" s="187" customFormat="1" x14ac:dyDescent="0.2">
      <c r="A150" s="162"/>
      <c r="B150" s="162"/>
      <c r="C150" s="188"/>
      <c r="D150" s="189"/>
      <c r="E150" s="189"/>
      <c r="F150" s="190"/>
      <c r="G150" s="189"/>
      <c r="H150" s="153"/>
      <c r="I150" s="153"/>
      <c r="J150" s="153"/>
      <c r="K150" s="153"/>
      <c r="L150" s="153"/>
      <c r="M150" s="153"/>
      <c r="N150" s="153"/>
      <c r="O150" s="153"/>
    </row>
    <row r="151" spans="1:15" s="187" customFormat="1" x14ac:dyDescent="0.2">
      <c r="A151" s="162"/>
      <c r="B151" s="162"/>
      <c r="C151" s="188"/>
      <c r="D151" s="189"/>
      <c r="E151" s="189"/>
      <c r="F151" s="190"/>
      <c r="G151" s="189"/>
      <c r="H151" s="153"/>
      <c r="I151" s="153"/>
      <c r="J151" s="153"/>
      <c r="K151" s="153"/>
      <c r="L151" s="153"/>
      <c r="M151" s="153"/>
      <c r="N151" s="153"/>
      <c r="O151" s="153"/>
    </row>
    <row r="152" spans="1:15" s="187" customFormat="1" x14ac:dyDescent="0.2">
      <c r="A152" s="162"/>
      <c r="B152" s="162"/>
      <c r="C152" s="188"/>
      <c r="D152" s="189"/>
      <c r="E152" s="189"/>
      <c r="F152" s="190"/>
      <c r="G152" s="189"/>
      <c r="H152" s="153"/>
      <c r="I152" s="153"/>
      <c r="J152" s="153"/>
      <c r="K152" s="153"/>
      <c r="L152" s="153"/>
      <c r="M152" s="153"/>
      <c r="N152" s="153"/>
      <c r="O152" s="153"/>
    </row>
    <row r="153" spans="1:15" s="187" customFormat="1" x14ac:dyDescent="0.2">
      <c r="A153" s="162"/>
      <c r="B153" s="162"/>
      <c r="C153" s="188"/>
      <c r="D153" s="189"/>
      <c r="E153" s="189"/>
      <c r="F153" s="190"/>
      <c r="G153" s="189"/>
      <c r="H153" s="153"/>
      <c r="I153" s="153"/>
      <c r="J153" s="153"/>
      <c r="K153" s="153"/>
      <c r="L153" s="153"/>
      <c r="M153" s="153"/>
      <c r="N153" s="153"/>
      <c r="O153" s="153"/>
    </row>
    <row r="154" spans="1:15" s="187" customFormat="1" x14ac:dyDescent="0.2">
      <c r="A154" s="162"/>
      <c r="B154" s="162"/>
      <c r="C154" s="188"/>
      <c r="D154" s="189"/>
      <c r="E154" s="189"/>
      <c r="F154" s="190"/>
      <c r="G154" s="189"/>
      <c r="H154" s="153"/>
      <c r="I154" s="153"/>
      <c r="J154" s="153"/>
      <c r="K154" s="153"/>
      <c r="L154" s="153"/>
      <c r="M154" s="153"/>
      <c r="N154" s="153"/>
      <c r="O154" s="153"/>
    </row>
    <row r="155" spans="1:15" s="187" customFormat="1" x14ac:dyDescent="0.2">
      <c r="A155" s="162"/>
      <c r="B155" s="162"/>
      <c r="C155" s="188"/>
      <c r="D155" s="189"/>
      <c r="E155" s="189"/>
      <c r="F155" s="190"/>
      <c r="G155" s="189"/>
      <c r="H155" s="153"/>
      <c r="I155" s="153"/>
      <c r="J155" s="153"/>
      <c r="K155" s="153"/>
      <c r="L155" s="153"/>
      <c r="M155" s="153"/>
      <c r="N155" s="153"/>
      <c r="O155" s="153"/>
    </row>
    <row r="156" spans="1:15" s="187" customFormat="1" x14ac:dyDescent="0.2">
      <c r="A156" s="162"/>
      <c r="B156" s="162"/>
      <c r="C156" s="188"/>
      <c r="D156" s="189"/>
      <c r="E156" s="189"/>
      <c r="F156" s="190"/>
      <c r="G156" s="189"/>
      <c r="H156" s="153"/>
      <c r="I156" s="153"/>
      <c r="J156" s="153"/>
      <c r="K156" s="153"/>
      <c r="L156" s="153"/>
      <c r="M156" s="153"/>
      <c r="N156" s="153"/>
      <c r="O156" s="153"/>
    </row>
    <row r="157" spans="1:15" s="187" customFormat="1" x14ac:dyDescent="0.2">
      <c r="A157" s="162"/>
      <c r="B157" s="162"/>
      <c r="C157" s="188"/>
      <c r="D157" s="189"/>
      <c r="E157" s="189"/>
      <c r="F157" s="190"/>
      <c r="G157" s="189"/>
      <c r="H157" s="153"/>
      <c r="I157" s="153"/>
      <c r="J157" s="153"/>
      <c r="K157" s="153"/>
      <c r="L157" s="153"/>
      <c r="M157" s="153"/>
      <c r="N157" s="153"/>
      <c r="O157" s="153"/>
    </row>
    <row r="158" spans="1:15" s="187" customFormat="1" x14ac:dyDescent="0.2">
      <c r="A158" s="162"/>
      <c r="B158" s="162"/>
      <c r="C158" s="188"/>
      <c r="D158" s="189"/>
      <c r="E158" s="189"/>
      <c r="F158" s="190"/>
      <c r="G158" s="189"/>
      <c r="H158" s="153"/>
      <c r="I158" s="153"/>
      <c r="J158" s="153"/>
      <c r="K158" s="153"/>
      <c r="L158" s="153"/>
      <c r="M158" s="153"/>
      <c r="N158" s="153"/>
      <c r="O158" s="153"/>
    </row>
    <row r="159" spans="1:15" s="187" customFormat="1" x14ac:dyDescent="0.2">
      <c r="A159" s="162"/>
      <c r="B159" s="162"/>
      <c r="C159" s="188"/>
      <c r="D159" s="189"/>
      <c r="E159" s="189"/>
      <c r="F159" s="190"/>
      <c r="G159" s="189"/>
      <c r="H159" s="153"/>
      <c r="I159" s="153"/>
      <c r="J159" s="153"/>
      <c r="K159" s="153"/>
      <c r="L159" s="153"/>
      <c r="M159" s="153"/>
      <c r="N159" s="153"/>
      <c r="O159" s="153"/>
    </row>
    <row r="160" spans="1:15" s="187" customFormat="1" x14ac:dyDescent="0.2">
      <c r="A160" s="162"/>
      <c r="B160" s="162"/>
      <c r="C160" s="188"/>
      <c r="D160" s="189"/>
      <c r="E160" s="189"/>
      <c r="F160" s="190"/>
      <c r="G160" s="189"/>
      <c r="H160" s="153"/>
      <c r="I160" s="153"/>
      <c r="J160" s="153"/>
      <c r="K160" s="153"/>
      <c r="L160" s="153"/>
      <c r="M160" s="153"/>
      <c r="N160" s="153"/>
      <c r="O160" s="153"/>
    </row>
    <row r="161" spans="1:15" s="187" customFormat="1" x14ac:dyDescent="0.2">
      <c r="A161" s="162"/>
      <c r="B161" s="162"/>
      <c r="C161" s="188"/>
      <c r="D161" s="189"/>
      <c r="E161" s="189"/>
      <c r="F161" s="190"/>
      <c r="G161" s="189"/>
      <c r="H161" s="153"/>
      <c r="I161" s="153"/>
      <c r="J161" s="153"/>
      <c r="K161" s="153"/>
      <c r="L161" s="153"/>
      <c r="M161" s="153"/>
      <c r="N161" s="153"/>
      <c r="O161" s="153"/>
    </row>
    <row r="162" spans="1:15" s="187" customFormat="1" x14ac:dyDescent="0.2">
      <c r="A162" s="162"/>
      <c r="B162" s="162"/>
      <c r="C162" s="188"/>
      <c r="D162" s="189"/>
      <c r="E162" s="189"/>
      <c r="F162" s="190"/>
      <c r="G162" s="189"/>
      <c r="H162" s="153"/>
      <c r="I162" s="153"/>
      <c r="J162" s="153"/>
      <c r="K162" s="153"/>
      <c r="L162" s="153"/>
      <c r="M162" s="153"/>
      <c r="N162" s="153"/>
      <c r="O162" s="153"/>
    </row>
    <row r="163" spans="1:15" s="187" customFormat="1" x14ac:dyDescent="0.2">
      <c r="A163" s="162"/>
      <c r="B163" s="162"/>
      <c r="C163" s="188"/>
      <c r="D163" s="189"/>
      <c r="E163" s="189"/>
      <c r="F163" s="190"/>
      <c r="G163" s="189"/>
      <c r="H163" s="153"/>
      <c r="I163" s="153"/>
      <c r="J163" s="153"/>
      <c r="K163" s="153"/>
      <c r="L163" s="153"/>
      <c r="M163" s="153"/>
      <c r="N163" s="153"/>
      <c r="O163" s="153"/>
    </row>
    <row r="164" spans="1:15" s="187" customFormat="1" x14ac:dyDescent="0.2">
      <c r="A164" s="162"/>
      <c r="B164" s="162"/>
      <c r="C164" s="188"/>
      <c r="D164" s="189"/>
      <c r="E164" s="189"/>
      <c r="F164" s="190"/>
      <c r="G164" s="189"/>
      <c r="H164" s="153"/>
      <c r="I164" s="153"/>
      <c r="J164" s="153"/>
      <c r="K164" s="153"/>
      <c r="L164" s="153"/>
      <c r="M164" s="153"/>
      <c r="N164" s="153"/>
      <c r="O164" s="153"/>
    </row>
    <row r="165" spans="1:15" s="187" customFormat="1" x14ac:dyDescent="0.2">
      <c r="A165" s="162"/>
      <c r="B165" s="162"/>
      <c r="C165" s="188"/>
      <c r="D165" s="189"/>
      <c r="E165" s="189"/>
      <c r="F165" s="190"/>
      <c r="G165" s="189"/>
      <c r="H165" s="153"/>
      <c r="I165" s="153"/>
      <c r="J165" s="153"/>
      <c r="K165" s="153"/>
      <c r="L165" s="153"/>
      <c r="M165" s="153"/>
      <c r="N165" s="153"/>
      <c r="O165" s="153"/>
    </row>
    <row r="166" spans="1:15" s="187" customFormat="1" x14ac:dyDescent="0.2">
      <c r="A166" s="162"/>
      <c r="B166" s="162"/>
      <c r="C166" s="188"/>
      <c r="D166" s="189"/>
      <c r="E166" s="189"/>
      <c r="F166" s="190"/>
      <c r="G166" s="189"/>
      <c r="H166" s="153"/>
      <c r="I166" s="153"/>
      <c r="J166" s="153"/>
      <c r="K166" s="153"/>
      <c r="L166" s="153"/>
      <c r="M166" s="153"/>
      <c r="N166" s="153"/>
      <c r="O166" s="153"/>
    </row>
    <row r="167" spans="1:15" s="187" customFormat="1" x14ac:dyDescent="0.2">
      <c r="A167" s="162"/>
      <c r="B167" s="162"/>
      <c r="C167" s="188"/>
      <c r="D167" s="189"/>
      <c r="E167" s="189"/>
      <c r="F167" s="190"/>
      <c r="G167" s="189"/>
      <c r="H167" s="153"/>
      <c r="I167" s="153"/>
      <c r="J167" s="153"/>
      <c r="K167" s="153"/>
      <c r="L167" s="153"/>
      <c r="M167" s="153"/>
      <c r="N167" s="153"/>
      <c r="O167" s="153"/>
    </row>
    <row r="168" spans="1:15" s="187" customFormat="1" x14ac:dyDescent="0.2">
      <c r="A168" s="162"/>
      <c r="B168" s="162"/>
      <c r="C168" s="188"/>
      <c r="D168" s="189"/>
      <c r="E168" s="189"/>
      <c r="F168" s="190"/>
      <c r="G168" s="189"/>
      <c r="H168" s="153"/>
      <c r="I168" s="153"/>
      <c r="J168" s="153"/>
      <c r="K168" s="153"/>
      <c r="L168" s="153"/>
      <c r="M168" s="153"/>
      <c r="N168" s="153"/>
      <c r="O168" s="153"/>
    </row>
    <row r="169" spans="1:15" s="187" customFormat="1" x14ac:dyDescent="0.2">
      <c r="A169" s="162"/>
      <c r="B169" s="162"/>
      <c r="C169" s="188"/>
      <c r="D169" s="189"/>
      <c r="E169" s="189"/>
      <c r="F169" s="190"/>
      <c r="G169" s="189"/>
      <c r="H169" s="153"/>
      <c r="I169" s="153"/>
      <c r="J169" s="153"/>
      <c r="K169" s="153"/>
      <c r="L169" s="153"/>
      <c r="M169" s="153"/>
      <c r="N169" s="153"/>
      <c r="O169" s="153"/>
    </row>
    <row r="170" spans="1:15" s="187" customFormat="1" x14ac:dyDescent="0.2">
      <c r="A170" s="162"/>
      <c r="B170" s="162"/>
      <c r="C170" s="188"/>
      <c r="D170" s="189"/>
      <c r="E170" s="189"/>
      <c r="F170" s="190"/>
      <c r="G170" s="189"/>
      <c r="H170" s="153"/>
      <c r="I170" s="153"/>
      <c r="J170" s="153"/>
      <c r="K170" s="153"/>
      <c r="L170" s="153"/>
      <c r="M170" s="153"/>
      <c r="N170" s="153"/>
      <c r="O170" s="153"/>
    </row>
    <row r="171" spans="1:15" s="187" customFormat="1" x14ac:dyDescent="0.2">
      <c r="A171" s="162"/>
      <c r="B171" s="162"/>
      <c r="C171" s="188"/>
      <c r="D171" s="189"/>
      <c r="E171" s="189"/>
      <c r="F171" s="190"/>
      <c r="G171" s="189"/>
      <c r="H171" s="153"/>
      <c r="I171" s="153"/>
      <c r="J171" s="153"/>
      <c r="K171" s="153"/>
      <c r="L171" s="153"/>
      <c r="M171" s="153"/>
      <c r="N171" s="153"/>
      <c r="O171" s="153"/>
    </row>
    <row r="172" spans="1:15" s="187" customFormat="1" x14ac:dyDescent="0.2">
      <c r="A172" s="162"/>
      <c r="B172" s="162"/>
      <c r="C172" s="188"/>
      <c r="D172" s="189"/>
      <c r="E172" s="189"/>
      <c r="F172" s="190"/>
      <c r="G172" s="189"/>
      <c r="H172" s="153"/>
      <c r="I172" s="153"/>
      <c r="J172" s="153"/>
      <c r="K172" s="153"/>
      <c r="L172" s="153"/>
      <c r="M172" s="153"/>
      <c r="N172" s="153"/>
      <c r="O172" s="153"/>
    </row>
    <row r="173" spans="1:15" s="187" customFormat="1" x14ac:dyDescent="0.2">
      <c r="A173" s="162"/>
      <c r="B173" s="162"/>
      <c r="C173" s="188"/>
      <c r="D173" s="189"/>
      <c r="E173" s="189"/>
      <c r="F173" s="190"/>
      <c r="G173" s="189"/>
      <c r="H173" s="153"/>
      <c r="I173" s="153"/>
      <c r="J173" s="153"/>
      <c r="K173" s="153"/>
      <c r="L173" s="153"/>
      <c r="M173" s="153"/>
      <c r="N173" s="153"/>
      <c r="O173" s="153"/>
    </row>
    <row r="174" spans="1:15" s="187" customFormat="1" x14ac:dyDescent="0.2">
      <c r="A174" s="162"/>
      <c r="B174" s="162"/>
      <c r="C174" s="188"/>
      <c r="D174" s="189"/>
      <c r="E174" s="189"/>
      <c r="F174" s="190"/>
      <c r="G174" s="189"/>
      <c r="H174" s="153"/>
      <c r="I174" s="153"/>
      <c r="J174" s="153"/>
      <c r="K174" s="153"/>
      <c r="L174" s="153"/>
      <c r="M174" s="153"/>
      <c r="N174" s="153"/>
      <c r="O174" s="153"/>
    </row>
    <row r="175" spans="1:15" s="187" customFormat="1" x14ac:dyDescent="0.2">
      <c r="A175" s="162"/>
      <c r="B175" s="162"/>
      <c r="C175" s="188"/>
      <c r="D175" s="189"/>
      <c r="E175" s="189"/>
      <c r="F175" s="190"/>
      <c r="G175" s="189"/>
      <c r="H175" s="153"/>
      <c r="I175" s="153"/>
      <c r="J175" s="153"/>
      <c r="K175" s="153"/>
      <c r="L175" s="153"/>
      <c r="M175" s="153"/>
      <c r="N175" s="153"/>
      <c r="O175" s="153"/>
    </row>
    <row r="176" spans="1:15" s="187" customFormat="1" x14ac:dyDescent="0.2">
      <c r="A176" s="162"/>
      <c r="B176" s="162"/>
      <c r="C176" s="188"/>
      <c r="D176" s="189"/>
      <c r="E176" s="189"/>
      <c r="F176" s="190"/>
      <c r="G176" s="189"/>
      <c r="H176" s="153"/>
      <c r="I176" s="153"/>
      <c r="J176" s="153"/>
      <c r="K176" s="153"/>
      <c r="L176" s="153"/>
      <c r="M176" s="153"/>
      <c r="N176" s="153"/>
      <c r="O176" s="153"/>
    </row>
    <row r="177" spans="1:15" s="187" customFormat="1" x14ac:dyDescent="0.2">
      <c r="A177" s="162"/>
      <c r="B177" s="162"/>
      <c r="C177" s="188"/>
      <c r="D177" s="189"/>
      <c r="E177" s="189"/>
      <c r="F177" s="190"/>
      <c r="G177" s="189"/>
      <c r="H177" s="153"/>
      <c r="I177" s="153"/>
      <c r="J177" s="153"/>
      <c r="K177" s="153"/>
      <c r="L177" s="153"/>
      <c r="M177" s="153"/>
      <c r="N177" s="153"/>
      <c r="O177" s="153"/>
    </row>
    <row r="178" spans="1:15" s="187" customFormat="1" x14ac:dyDescent="0.2">
      <c r="A178" s="162"/>
      <c r="B178" s="162"/>
      <c r="C178" s="188"/>
      <c r="D178" s="189"/>
      <c r="E178" s="189"/>
      <c r="F178" s="190"/>
      <c r="G178" s="189"/>
      <c r="H178" s="153"/>
      <c r="I178" s="153"/>
      <c r="J178" s="153"/>
      <c r="K178" s="153"/>
      <c r="L178" s="153"/>
      <c r="M178" s="153"/>
      <c r="N178" s="153"/>
      <c r="O178" s="153"/>
    </row>
    <row r="179" spans="1:15" s="187" customFormat="1" x14ac:dyDescent="0.2">
      <c r="A179" s="162"/>
      <c r="B179" s="162"/>
      <c r="C179" s="188"/>
      <c r="D179" s="189"/>
      <c r="E179" s="189"/>
      <c r="F179" s="190"/>
      <c r="G179" s="189"/>
      <c r="H179" s="153"/>
      <c r="I179" s="153"/>
      <c r="J179" s="153"/>
      <c r="K179" s="153"/>
      <c r="L179" s="153"/>
      <c r="M179" s="153"/>
      <c r="N179" s="153"/>
      <c r="O179" s="153"/>
    </row>
    <row r="180" spans="1:15" s="187" customFormat="1" x14ac:dyDescent="0.2">
      <c r="A180" s="162"/>
      <c r="B180" s="162"/>
      <c r="C180" s="188"/>
      <c r="D180" s="189"/>
      <c r="E180" s="189"/>
      <c r="F180" s="190"/>
      <c r="G180" s="189"/>
      <c r="H180" s="153"/>
      <c r="I180" s="153"/>
      <c r="J180" s="153"/>
      <c r="K180" s="153"/>
      <c r="L180" s="153"/>
      <c r="M180" s="153"/>
      <c r="N180" s="153"/>
      <c r="O180" s="153"/>
    </row>
    <row r="181" spans="1:15" s="187" customFormat="1" x14ac:dyDescent="0.2">
      <c r="A181" s="162"/>
      <c r="B181" s="162"/>
      <c r="C181" s="188"/>
      <c r="D181" s="189"/>
      <c r="E181" s="189"/>
      <c r="F181" s="190"/>
      <c r="G181" s="189"/>
      <c r="H181" s="153"/>
      <c r="I181" s="153"/>
      <c r="J181" s="153"/>
      <c r="K181" s="153"/>
      <c r="L181" s="153"/>
      <c r="M181" s="153"/>
      <c r="N181" s="153"/>
      <c r="O181" s="153"/>
    </row>
    <row r="182" spans="1:15" s="187" customFormat="1" x14ac:dyDescent="0.2">
      <c r="A182" s="162"/>
      <c r="B182" s="162"/>
      <c r="C182" s="188"/>
      <c r="D182" s="189"/>
      <c r="E182" s="189"/>
      <c r="F182" s="190"/>
      <c r="G182" s="189"/>
      <c r="H182" s="153"/>
      <c r="I182" s="153"/>
      <c r="J182" s="153"/>
      <c r="K182" s="153"/>
      <c r="L182" s="153"/>
      <c r="M182" s="153"/>
      <c r="N182" s="153"/>
      <c r="O182" s="153"/>
    </row>
    <row r="183" spans="1:15" s="187" customFormat="1" x14ac:dyDescent="0.2">
      <c r="A183" s="162"/>
      <c r="B183" s="162"/>
      <c r="C183" s="188"/>
      <c r="D183" s="189"/>
      <c r="E183" s="189"/>
      <c r="F183" s="190"/>
      <c r="G183" s="189"/>
      <c r="H183" s="153"/>
      <c r="I183" s="153"/>
      <c r="J183" s="153"/>
      <c r="K183" s="153"/>
      <c r="L183" s="153"/>
      <c r="M183" s="153"/>
      <c r="N183" s="153"/>
      <c r="O183" s="153"/>
    </row>
    <row r="184" spans="1:15" s="187" customFormat="1" x14ac:dyDescent="0.2">
      <c r="A184" s="162"/>
      <c r="B184" s="162"/>
      <c r="C184" s="188"/>
      <c r="D184" s="189"/>
      <c r="E184" s="189"/>
      <c r="F184" s="190"/>
      <c r="G184" s="189"/>
      <c r="H184" s="153"/>
      <c r="I184" s="153"/>
      <c r="J184" s="153"/>
      <c r="K184" s="153"/>
      <c r="L184" s="153"/>
      <c r="M184" s="153"/>
      <c r="N184" s="153"/>
      <c r="O184" s="153"/>
    </row>
    <row r="185" spans="1:15" s="187" customFormat="1" x14ac:dyDescent="0.2">
      <c r="A185" s="162"/>
      <c r="B185" s="162"/>
      <c r="C185" s="188"/>
      <c r="D185" s="189"/>
      <c r="E185" s="189"/>
      <c r="F185" s="190"/>
      <c r="G185" s="189"/>
      <c r="H185" s="153"/>
      <c r="I185" s="153"/>
      <c r="J185" s="153"/>
      <c r="K185" s="153"/>
      <c r="L185" s="153"/>
      <c r="M185" s="153"/>
      <c r="N185" s="153"/>
      <c r="O185" s="153"/>
    </row>
    <row r="186" spans="1:15" s="187" customFormat="1" x14ac:dyDescent="0.2">
      <c r="A186" s="162"/>
      <c r="B186" s="162"/>
      <c r="C186" s="188"/>
      <c r="D186" s="189"/>
      <c r="E186" s="189"/>
      <c r="F186" s="190"/>
      <c r="G186" s="189"/>
      <c r="H186" s="153"/>
      <c r="I186" s="153"/>
      <c r="J186" s="153"/>
      <c r="K186" s="153"/>
      <c r="L186" s="153"/>
      <c r="M186" s="153"/>
      <c r="N186" s="153"/>
      <c r="O186" s="153"/>
    </row>
    <row r="187" spans="1:15" s="187" customFormat="1" x14ac:dyDescent="0.2">
      <c r="A187" s="162"/>
      <c r="B187" s="162"/>
      <c r="C187" s="188"/>
      <c r="D187" s="189"/>
      <c r="E187" s="189"/>
      <c r="F187" s="190"/>
      <c r="G187" s="189"/>
      <c r="H187" s="153"/>
      <c r="I187" s="153"/>
      <c r="J187" s="153"/>
      <c r="K187" s="153"/>
      <c r="L187" s="153"/>
      <c r="M187" s="153"/>
      <c r="N187" s="153"/>
      <c r="O187" s="153"/>
    </row>
    <row r="188" spans="1:15" s="187" customFormat="1" x14ac:dyDescent="0.2">
      <c r="A188" s="162"/>
      <c r="B188" s="162"/>
      <c r="C188" s="188"/>
      <c r="D188" s="189"/>
      <c r="E188" s="189"/>
      <c r="F188" s="190"/>
      <c r="G188" s="189"/>
      <c r="H188" s="153"/>
      <c r="I188" s="153"/>
      <c r="J188" s="153"/>
      <c r="K188" s="153"/>
      <c r="L188" s="153"/>
      <c r="M188" s="153"/>
      <c r="N188" s="153"/>
      <c r="O188" s="153"/>
    </row>
    <row r="189" spans="1:15" s="187" customFormat="1" x14ac:dyDescent="0.2">
      <c r="A189" s="162"/>
      <c r="B189" s="162"/>
      <c r="C189" s="188"/>
      <c r="D189" s="189"/>
      <c r="E189" s="189"/>
      <c r="F189" s="190"/>
      <c r="G189" s="189"/>
      <c r="H189" s="153"/>
      <c r="I189" s="153"/>
      <c r="J189" s="153"/>
      <c r="K189" s="153"/>
      <c r="L189" s="153"/>
      <c r="M189" s="153"/>
      <c r="N189" s="153"/>
      <c r="O189" s="153"/>
    </row>
    <row r="190" spans="1:15" s="187" customFormat="1" x14ac:dyDescent="0.2">
      <c r="A190" s="162"/>
      <c r="B190" s="162"/>
      <c r="C190" s="188"/>
      <c r="D190" s="189"/>
      <c r="E190" s="189"/>
      <c r="F190" s="190"/>
      <c r="G190" s="189"/>
      <c r="H190" s="153"/>
      <c r="I190" s="153"/>
      <c r="J190" s="153"/>
      <c r="K190" s="153"/>
      <c r="L190" s="153"/>
      <c r="M190" s="153"/>
      <c r="N190" s="153"/>
      <c r="O190" s="153"/>
    </row>
    <row r="191" spans="1:15" s="187" customFormat="1" x14ac:dyDescent="0.2">
      <c r="A191" s="162"/>
      <c r="B191" s="162"/>
      <c r="C191" s="188"/>
      <c r="D191" s="189"/>
      <c r="E191" s="189"/>
      <c r="F191" s="190"/>
      <c r="G191" s="189"/>
      <c r="H191" s="153"/>
      <c r="I191" s="153"/>
      <c r="J191" s="153"/>
      <c r="K191" s="153"/>
      <c r="L191" s="153"/>
      <c r="M191" s="153"/>
      <c r="N191" s="153"/>
      <c r="O191" s="153"/>
    </row>
    <row r="192" spans="1:15" s="187" customFormat="1" x14ac:dyDescent="0.2">
      <c r="A192" s="162"/>
      <c r="B192" s="162"/>
      <c r="C192" s="188"/>
      <c r="D192" s="189"/>
      <c r="E192" s="189"/>
      <c r="F192" s="190"/>
      <c r="G192" s="189"/>
      <c r="H192" s="153"/>
      <c r="I192" s="153"/>
      <c r="J192" s="153"/>
      <c r="K192" s="153"/>
      <c r="L192" s="153"/>
      <c r="M192" s="153"/>
      <c r="N192" s="153"/>
      <c r="O192" s="153"/>
    </row>
    <row r="193" spans="1:15" s="187" customFormat="1" x14ac:dyDescent="0.2">
      <c r="A193" s="162"/>
      <c r="B193" s="162"/>
      <c r="C193" s="188"/>
      <c r="D193" s="189"/>
      <c r="E193" s="189"/>
      <c r="F193" s="190"/>
      <c r="G193" s="189"/>
      <c r="H193" s="153"/>
      <c r="I193" s="153"/>
      <c r="J193" s="153"/>
      <c r="K193" s="153"/>
      <c r="L193" s="153"/>
      <c r="M193" s="153"/>
      <c r="N193" s="153"/>
      <c r="O193" s="153"/>
    </row>
    <row r="194" spans="1:15" s="187" customFormat="1" x14ac:dyDescent="0.2">
      <c r="A194" s="162"/>
      <c r="B194" s="162"/>
      <c r="C194" s="188"/>
      <c r="D194" s="189"/>
      <c r="E194" s="189"/>
      <c r="F194" s="190"/>
      <c r="G194" s="189"/>
      <c r="H194" s="153"/>
      <c r="I194" s="153"/>
      <c r="J194" s="153"/>
      <c r="K194" s="153"/>
      <c r="L194" s="153"/>
      <c r="M194" s="153"/>
      <c r="N194" s="153"/>
      <c r="O194" s="153"/>
    </row>
    <row r="195" spans="1:15" s="187" customFormat="1" x14ac:dyDescent="0.2">
      <c r="A195" s="162"/>
      <c r="B195" s="162"/>
      <c r="C195" s="188"/>
      <c r="D195" s="189"/>
      <c r="E195" s="189"/>
      <c r="F195" s="190"/>
      <c r="G195" s="189"/>
      <c r="H195" s="153"/>
      <c r="I195" s="153"/>
      <c r="J195" s="153"/>
      <c r="K195" s="153"/>
      <c r="L195" s="153"/>
      <c r="M195" s="153"/>
      <c r="N195" s="153"/>
      <c r="O195" s="153"/>
    </row>
    <row r="196" spans="1:15" s="187" customFormat="1" x14ac:dyDescent="0.2">
      <c r="A196" s="162"/>
      <c r="B196" s="162"/>
      <c r="C196" s="188"/>
      <c r="D196" s="189"/>
      <c r="E196" s="189"/>
      <c r="F196" s="190"/>
      <c r="G196" s="189"/>
      <c r="H196" s="153"/>
      <c r="I196" s="153"/>
      <c r="J196" s="153"/>
      <c r="K196" s="153"/>
      <c r="L196" s="153"/>
      <c r="M196" s="153"/>
      <c r="N196" s="153"/>
      <c r="O196" s="153"/>
    </row>
    <row r="197" spans="1:15" s="187" customFormat="1" x14ac:dyDescent="0.2">
      <c r="A197" s="162"/>
      <c r="B197" s="162"/>
      <c r="C197" s="188"/>
      <c r="D197" s="189"/>
      <c r="E197" s="189"/>
      <c r="F197" s="190"/>
      <c r="G197" s="189"/>
      <c r="H197" s="153"/>
      <c r="I197" s="153"/>
      <c r="J197" s="153"/>
      <c r="K197" s="153"/>
      <c r="L197" s="153"/>
      <c r="M197" s="153"/>
      <c r="N197" s="153"/>
      <c r="O197" s="153"/>
    </row>
    <row r="198" spans="1:15" s="187" customFormat="1" x14ac:dyDescent="0.2">
      <c r="A198" s="162"/>
      <c r="B198" s="162"/>
      <c r="C198" s="188"/>
      <c r="D198" s="189"/>
      <c r="E198" s="189"/>
      <c r="F198" s="190"/>
      <c r="G198" s="189"/>
      <c r="H198" s="153"/>
      <c r="I198" s="153"/>
      <c r="J198" s="153"/>
      <c r="K198" s="153"/>
      <c r="L198" s="153"/>
      <c r="M198" s="153"/>
      <c r="N198" s="153"/>
      <c r="O198" s="153"/>
    </row>
    <row r="199" spans="1:15" s="187" customFormat="1" x14ac:dyDescent="0.2">
      <c r="A199" s="162"/>
      <c r="B199" s="162"/>
      <c r="C199" s="188"/>
      <c r="D199" s="189"/>
      <c r="E199" s="189"/>
      <c r="F199" s="190"/>
      <c r="G199" s="189"/>
      <c r="H199" s="153"/>
      <c r="I199" s="153"/>
      <c r="J199" s="153"/>
      <c r="K199" s="153"/>
      <c r="L199" s="153"/>
      <c r="M199" s="153"/>
      <c r="N199" s="153"/>
      <c r="O199" s="153"/>
    </row>
    <row r="200" spans="1:15" s="187" customFormat="1" x14ac:dyDescent="0.2">
      <c r="A200" s="162"/>
      <c r="B200" s="162"/>
      <c r="C200" s="188"/>
      <c r="D200" s="189"/>
      <c r="E200" s="189"/>
      <c r="F200" s="190"/>
      <c r="G200" s="189"/>
      <c r="H200" s="153"/>
      <c r="I200" s="153"/>
      <c r="J200" s="153"/>
      <c r="K200" s="153"/>
      <c r="L200" s="153"/>
      <c r="M200" s="153"/>
      <c r="N200" s="153"/>
      <c r="O200" s="153"/>
    </row>
    <row r="201" spans="1:15" s="187" customFormat="1" x14ac:dyDescent="0.2">
      <c r="A201" s="162"/>
      <c r="B201" s="162"/>
      <c r="C201" s="188"/>
      <c r="D201" s="189"/>
      <c r="E201" s="189"/>
      <c r="F201" s="190"/>
      <c r="G201" s="189"/>
      <c r="H201" s="153"/>
      <c r="I201" s="153"/>
      <c r="J201" s="153"/>
      <c r="K201" s="153"/>
      <c r="L201" s="153"/>
      <c r="M201" s="153"/>
      <c r="N201" s="153"/>
      <c r="O201" s="153"/>
    </row>
    <row r="202" spans="1:15" s="187" customFormat="1" x14ac:dyDescent="0.2">
      <c r="A202" s="162"/>
      <c r="B202" s="162"/>
      <c r="C202" s="188"/>
      <c r="D202" s="189"/>
      <c r="E202" s="189"/>
      <c r="F202" s="190"/>
      <c r="G202" s="189"/>
      <c r="H202" s="153"/>
      <c r="I202" s="153"/>
      <c r="J202" s="153"/>
      <c r="K202" s="153"/>
      <c r="L202" s="153"/>
      <c r="M202" s="153"/>
      <c r="N202" s="153"/>
      <c r="O202" s="153"/>
    </row>
    <row r="203" spans="1:15" s="187" customFormat="1" x14ac:dyDescent="0.2">
      <c r="A203" s="162"/>
      <c r="B203" s="162"/>
      <c r="C203" s="188"/>
      <c r="D203" s="189"/>
      <c r="E203" s="189"/>
      <c r="F203" s="190"/>
      <c r="G203" s="189"/>
      <c r="H203" s="153"/>
      <c r="I203" s="153"/>
      <c r="J203" s="153"/>
      <c r="K203" s="153"/>
      <c r="L203" s="153"/>
      <c r="M203" s="153"/>
      <c r="N203" s="153"/>
      <c r="O203" s="153"/>
    </row>
    <row r="204" spans="1:15" s="187" customFormat="1" x14ac:dyDescent="0.2">
      <c r="A204" s="162"/>
      <c r="B204" s="162"/>
      <c r="C204" s="188"/>
      <c r="D204" s="189"/>
      <c r="E204" s="189"/>
      <c r="F204" s="190"/>
      <c r="G204" s="189"/>
      <c r="H204" s="153"/>
      <c r="I204" s="153"/>
      <c r="J204" s="153"/>
      <c r="K204" s="153"/>
      <c r="L204" s="153"/>
      <c r="M204" s="153"/>
      <c r="N204" s="153"/>
      <c r="O204" s="153"/>
    </row>
    <row r="205" spans="1:15" s="187" customFormat="1" x14ac:dyDescent="0.2">
      <c r="A205" s="162"/>
      <c r="B205" s="162"/>
      <c r="C205" s="188"/>
      <c r="D205" s="189"/>
      <c r="E205" s="189"/>
      <c r="F205" s="190"/>
      <c r="G205" s="189"/>
      <c r="H205" s="153"/>
      <c r="I205" s="153"/>
      <c r="J205" s="153"/>
      <c r="K205" s="153"/>
      <c r="L205" s="153"/>
      <c r="M205" s="153"/>
      <c r="N205" s="153"/>
      <c r="O205" s="153"/>
    </row>
    <row r="206" spans="1:15" s="187" customFormat="1" x14ac:dyDescent="0.2">
      <c r="A206" s="162"/>
      <c r="B206" s="162"/>
      <c r="C206" s="188"/>
      <c r="D206" s="189"/>
      <c r="E206" s="189"/>
      <c r="F206" s="190"/>
      <c r="G206" s="189"/>
      <c r="H206" s="153"/>
      <c r="I206" s="153"/>
      <c r="J206" s="153"/>
      <c r="K206" s="153"/>
      <c r="L206" s="153"/>
      <c r="M206" s="153"/>
      <c r="N206" s="153"/>
      <c r="O206" s="153"/>
    </row>
    <row r="207" spans="1:15" s="187" customFormat="1" x14ac:dyDescent="0.2">
      <c r="A207" s="162"/>
      <c r="B207" s="162"/>
      <c r="C207" s="188"/>
      <c r="D207" s="189"/>
      <c r="E207" s="189"/>
      <c r="F207" s="190"/>
      <c r="G207" s="189"/>
      <c r="H207" s="153"/>
      <c r="I207" s="153"/>
      <c r="J207" s="153"/>
      <c r="K207" s="153"/>
      <c r="L207" s="153"/>
      <c r="M207" s="153"/>
      <c r="N207" s="153"/>
      <c r="O207" s="153"/>
    </row>
    <row r="208" spans="1:15" s="187" customFormat="1" x14ac:dyDescent="0.2">
      <c r="A208" s="162"/>
      <c r="B208" s="162"/>
      <c r="C208" s="188"/>
      <c r="D208" s="189"/>
      <c r="E208" s="189"/>
      <c r="F208" s="190"/>
      <c r="G208" s="189"/>
      <c r="H208" s="153"/>
      <c r="I208" s="153"/>
      <c r="J208" s="153"/>
      <c r="K208" s="153"/>
      <c r="L208" s="153"/>
      <c r="M208" s="153"/>
      <c r="N208" s="153"/>
      <c r="O208" s="153"/>
    </row>
    <row r="209" spans="1:15" s="187" customFormat="1" x14ac:dyDescent="0.2">
      <c r="A209" s="162"/>
      <c r="B209" s="162"/>
      <c r="C209" s="188"/>
      <c r="D209" s="189"/>
      <c r="E209" s="189"/>
      <c r="F209" s="190"/>
      <c r="G209" s="189"/>
      <c r="H209" s="153"/>
      <c r="I209" s="153"/>
      <c r="J209" s="153"/>
      <c r="K209" s="153"/>
      <c r="L209" s="153"/>
      <c r="M209" s="153"/>
      <c r="N209" s="153"/>
      <c r="O209" s="153"/>
    </row>
    <row r="210" spans="1:15" s="187" customFormat="1" x14ac:dyDescent="0.2">
      <c r="A210" s="162"/>
      <c r="B210" s="162"/>
      <c r="C210" s="188"/>
      <c r="D210" s="189"/>
      <c r="E210" s="189"/>
      <c r="F210" s="190"/>
      <c r="G210" s="189"/>
      <c r="H210" s="153"/>
      <c r="I210" s="153"/>
      <c r="J210" s="153"/>
      <c r="K210" s="153"/>
      <c r="L210" s="153"/>
      <c r="M210" s="153"/>
      <c r="N210" s="153"/>
      <c r="O210" s="153"/>
    </row>
    <row r="211" spans="1:15" s="187" customFormat="1" x14ac:dyDescent="0.2">
      <c r="A211" s="162"/>
      <c r="B211" s="162"/>
      <c r="C211" s="188"/>
      <c r="D211" s="189"/>
      <c r="E211" s="189"/>
      <c r="F211" s="190"/>
      <c r="G211" s="189"/>
      <c r="H211" s="153"/>
      <c r="I211" s="153"/>
      <c r="J211" s="153"/>
      <c r="K211" s="153"/>
      <c r="L211" s="153"/>
      <c r="M211" s="153"/>
      <c r="N211" s="153"/>
      <c r="O211" s="153"/>
    </row>
    <row r="212" spans="1:15" s="187" customFormat="1" x14ac:dyDescent="0.2">
      <c r="A212" s="162"/>
      <c r="B212" s="162"/>
      <c r="C212" s="188"/>
      <c r="D212" s="189"/>
      <c r="E212" s="189"/>
      <c r="F212" s="190"/>
      <c r="G212" s="189"/>
      <c r="H212" s="153"/>
      <c r="I212" s="153"/>
      <c r="J212" s="153"/>
      <c r="K212" s="153"/>
      <c r="L212" s="153"/>
      <c r="M212" s="153"/>
      <c r="N212" s="153"/>
      <c r="O212" s="153"/>
    </row>
    <row r="213" spans="1:15" s="187" customFormat="1" x14ac:dyDescent="0.2">
      <c r="A213" s="162"/>
      <c r="B213" s="162"/>
      <c r="C213" s="188"/>
      <c r="D213" s="189"/>
      <c r="E213" s="189"/>
      <c r="F213" s="190"/>
      <c r="G213" s="189"/>
      <c r="H213" s="153"/>
      <c r="I213" s="153"/>
      <c r="J213" s="153"/>
      <c r="K213" s="153"/>
      <c r="L213" s="153"/>
      <c r="M213" s="153"/>
      <c r="N213" s="153"/>
      <c r="O213" s="153"/>
    </row>
    <row r="214" spans="1:15" s="187" customFormat="1" x14ac:dyDescent="0.2">
      <c r="A214" s="162"/>
      <c r="B214" s="162"/>
      <c r="C214" s="188"/>
      <c r="D214" s="189"/>
      <c r="E214" s="189"/>
      <c r="F214" s="190"/>
      <c r="G214" s="189"/>
      <c r="H214" s="153"/>
      <c r="I214" s="153"/>
      <c r="J214" s="153"/>
      <c r="K214" s="153"/>
      <c r="L214" s="153"/>
      <c r="M214" s="153"/>
      <c r="N214" s="153"/>
      <c r="O214" s="153"/>
    </row>
    <row r="215" spans="1:15" s="187" customFormat="1" x14ac:dyDescent="0.2">
      <c r="A215" s="162"/>
      <c r="B215" s="162"/>
      <c r="C215" s="188"/>
      <c r="D215" s="189"/>
      <c r="E215" s="189"/>
      <c r="F215" s="190"/>
      <c r="G215" s="189"/>
      <c r="H215" s="153"/>
      <c r="I215" s="153"/>
      <c r="J215" s="153"/>
      <c r="K215" s="153"/>
      <c r="L215" s="153"/>
      <c r="M215" s="153"/>
      <c r="N215" s="153"/>
      <c r="O215" s="153"/>
    </row>
    <row r="216" spans="1:15" s="187" customFormat="1" x14ac:dyDescent="0.2">
      <c r="A216" s="162"/>
      <c r="B216" s="162"/>
      <c r="C216" s="188"/>
      <c r="D216" s="189"/>
      <c r="E216" s="189"/>
      <c r="F216" s="190"/>
      <c r="G216" s="189"/>
      <c r="H216" s="153"/>
      <c r="I216" s="153"/>
      <c r="J216" s="153"/>
      <c r="K216" s="153"/>
      <c r="L216" s="153"/>
      <c r="M216" s="153"/>
      <c r="N216" s="153"/>
      <c r="O216" s="153"/>
    </row>
    <row r="217" spans="1:15" s="187" customFormat="1" x14ac:dyDescent="0.2">
      <c r="A217" s="162"/>
      <c r="B217" s="162"/>
      <c r="C217" s="188"/>
      <c r="D217" s="189"/>
      <c r="E217" s="189"/>
      <c r="F217" s="190"/>
      <c r="G217" s="189"/>
      <c r="H217" s="153"/>
      <c r="I217" s="153"/>
      <c r="J217" s="153"/>
      <c r="K217" s="153"/>
      <c r="L217" s="153"/>
      <c r="M217" s="153"/>
      <c r="N217" s="153"/>
      <c r="O217" s="153"/>
    </row>
    <row r="218" spans="1:15" s="187" customFormat="1" x14ac:dyDescent="0.2">
      <c r="A218" s="162"/>
      <c r="B218" s="162"/>
      <c r="C218" s="188"/>
      <c r="D218" s="189"/>
      <c r="E218" s="189"/>
      <c r="F218" s="190"/>
      <c r="G218" s="189"/>
      <c r="H218" s="153"/>
      <c r="I218" s="153"/>
      <c r="J218" s="153"/>
      <c r="K218" s="153"/>
      <c r="L218" s="153"/>
      <c r="M218" s="153"/>
      <c r="N218" s="153"/>
      <c r="O218" s="153"/>
    </row>
    <row r="219" spans="1:15" s="187" customFormat="1" x14ac:dyDescent="0.2">
      <c r="A219" s="162"/>
      <c r="B219" s="162"/>
      <c r="C219" s="188"/>
      <c r="D219" s="189"/>
      <c r="E219" s="189"/>
      <c r="F219" s="190"/>
      <c r="G219" s="189"/>
      <c r="H219" s="153"/>
      <c r="I219" s="153"/>
      <c r="J219" s="153"/>
      <c r="K219" s="153"/>
      <c r="L219" s="153"/>
      <c r="M219" s="153"/>
      <c r="N219" s="153"/>
      <c r="O219" s="153"/>
    </row>
    <row r="220" spans="1:15" s="187" customFormat="1" x14ac:dyDescent="0.2">
      <c r="A220" s="162"/>
      <c r="B220" s="162"/>
      <c r="C220" s="188"/>
      <c r="D220" s="189"/>
      <c r="E220" s="189"/>
      <c r="F220" s="190"/>
      <c r="G220" s="189"/>
      <c r="H220" s="153"/>
      <c r="I220" s="153"/>
      <c r="J220" s="153"/>
      <c r="K220" s="153"/>
      <c r="L220" s="153"/>
      <c r="M220" s="153"/>
      <c r="N220" s="153"/>
      <c r="O220" s="153"/>
    </row>
    <row r="221" spans="1:15" s="187" customFormat="1" x14ac:dyDescent="0.2">
      <c r="A221" s="162"/>
      <c r="B221" s="162"/>
      <c r="C221" s="188"/>
      <c r="D221" s="189"/>
      <c r="E221" s="189"/>
      <c r="F221" s="190"/>
      <c r="G221" s="189"/>
      <c r="H221" s="153"/>
      <c r="I221" s="153"/>
      <c r="J221" s="153"/>
      <c r="K221" s="153"/>
      <c r="L221" s="153"/>
      <c r="M221" s="153"/>
      <c r="N221" s="153"/>
      <c r="O221" s="153"/>
    </row>
    <row r="222" spans="1:15" s="187" customFormat="1" x14ac:dyDescent="0.2">
      <c r="A222" s="162"/>
      <c r="B222" s="162"/>
      <c r="C222" s="188"/>
      <c r="D222" s="189"/>
      <c r="E222" s="189"/>
      <c r="F222" s="190"/>
      <c r="G222" s="189"/>
      <c r="H222" s="153"/>
      <c r="I222" s="153"/>
      <c r="J222" s="153"/>
      <c r="K222" s="153"/>
      <c r="L222" s="153"/>
      <c r="M222" s="153"/>
      <c r="N222" s="153"/>
      <c r="O222" s="153"/>
    </row>
    <row r="223" spans="1:15" s="187" customFormat="1" x14ac:dyDescent="0.2">
      <c r="A223" s="162"/>
      <c r="B223" s="162"/>
      <c r="C223" s="188"/>
      <c r="D223" s="189"/>
      <c r="E223" s="189"/>
      <c r="F223" s="190"/>
      <c r="G223" s="189"/>
      <c r="H223" s="153"/>
      <c r="I223" s="153"/>
      <c r="J223" s="153"/>
      <c r="K223" s="153"/>
      <c r="L223" s="153"/>
      <c r="M223" s="153"/>
      <c r="N223" s="153"/>
      <c r="O223" s="153"/>
    </row>
    <row r="224" spans="1:15" s="187" customFormat="1" x14ac:dyDescent="0.2">
      <c r="A224" s="162"/>
      <c r="B224" s="162"/>
      <c r="C224" s="188"/>
      <c r="D224" s="189"/>
      <c r="E224" s="189"/>
      <c r="F224" s="190"/>
      <c r="G224" s="189"/>
      <c r="H224" s="153"/>
      <c r="I224" s="153"/>
      <c r="J224" s="153"/>
      <c r="K224" s="153"/>
      <c r="L224" s="153"/>
      <c r="M224" s="153"/>
      <c r="N224" s="153"/>
      <c r="O224" s="153"/>
    </row>
    <row r="225" spans="1:15" s="187" customFormat="1" x14ac:dyDescent="0.2">
      <c r="A225" s="162"/>
      <c r="B225" s="162"/>
      <c r="C225" s="188"/>
      <c r="D225" s="189"/>
      <c r="E225" s="189"/>
      <c r="F225" s="190"/>
      <c r="G225" s="189"/>
      <c r="H225" s="153"/>
      <c r="I225" s="153"/>
      <c r="J225" s="153"/>
      <c r="K225" s="153"/>
      <c r="L225" s="153"/>
      <c r="M225" s="153"/>
      <c r="N225" s="153"/>
      <c r="O225" s="153"/>
    </row>
    <row r="226" spans="1:15" s="187" customFormat="1" x14ac:dyDescent="0.2">
      <c r="A226" s="162"/>
      <c r="B226" s="162"/>
      <c r="C226" s="188"/>
      <c r="D226" s="189"/>
      <c r="E226" s="189"/>
      <c r="F226" s="190"/>
      <c r="G226" s="189"/>
      <c r="H226" s="153"/>
      <c r="I226" s="153"/>
      <c r="J226" s="153"/>
      <c r="K226" s="153"/>
      <c r="L226" s="153"/>
      <c r="M226" s="153"/>
      <c r="N226" s="153"/>
      <c r="O226" s="153"/>
    </row>
    <row r="227" spans="1:15" s="187" customFormat="1" x14ac:dyDescent="0.2">
      <c r="A227" s="162"/>
      <c r="B227" s="162"/>
      <c r="C227" s="188"/>
      <c r="D227" s="189"/>
      <c r="E227" s="189"/>
      <c r="F227" s="190"/>
      <c r="G227" s="189"/>
      <c r="H227" s="153"/>
      <c r="I227" s="153"/>
      <c r="J227" s="153"/>
      <c r="K227" s="153"/>
      <c r="L227" s="153"/>
      <c r="M227" s="153"/>
      <c r="N227" s="153"/>
      <c r="O227" s="153"/>
    </row>
    <row r="228" spans="1:15" s="187" customFormat="1" x14ac:dyDescent="0.2">
      <c r="A228" s="162"/>
      <c r="B228" s="162"/>
      <c r="C228" s="188"/>
      <c r="D228" s="189"/>
      <c r="E228" s="189"/>
      <c r="F228" s="190"/>
      <c r="G228" s="189"/>
      <c r="H228" s="153"/>
      <c r="I228" s="153"/>
      <c r="J228" s="153"/>
      <c r="K228" s="153"/>
      <c r="L228" s="153"/>
      <c r="M228" s="153"/>
      <c r="N228" s="153"/>
      <c r="O228" s="153"/>
    </row>
    <row r="229" spans="1:15" s="187" customFormat="1" x14ac:dyDescent="0.2">
      <c r="A229" s="162"/>
      <c r="B229" s="162"/>
      <c r="C229" s="188"/>
      <c r="D229" s="189"/>
      <c r="E229" s="189"/>
      <c r="F229" s="190"/>
      <c r="G229" s="189"/>
      <c r="H229" s="153"/>
      <c r="I229" s="153"/>
      <c r="J229" s="153"/>
      <c r="K229" s="153"/>
      <c r="L229" s="153"/>
      <c r="M229" s="153"/>
      <c r="N229" s="153"/>
      <c r="O229" s="153"/>
    </row>
    <row r="230" spans="1:15" s="187" customFormat="1" x14ac:dyDescent="0.2">
      <c r="A230" s="162"/>
      <c r="B230" s="162"/>
      <c r="C230" s="188"/>
      <c r="D230" s="189"/>
      <c r="E230" s="189"/>
      <c r="F230" s="190"/>
      <c r="G230" s="189"/>
      <c r="H230" s="153"/>
      <c r="I230" s="153"/>
      <c r="J230" s="153"/>
      <c r="K230" s="153"/>
      <c r="L230" s="153"/>
      <c r="M230" s="153"/>
      <c r="N230" s="153"/>
      <c r="O230" s="153"/>
    </row>
    <row r="231" spans="1:15" s="187" customFormat="1" x14ac:dyDescent="0.2">
      <c r="A231" s="162"/>
      <c r="B231" s="162"/>
      <c r="C231" s="188"/>
      <c r="D231" s="189"/>
      <c r="E231" s="189"/>
      <c r="F231" s="190"/>
      <c r="G231" s="189"/>
      <c r="H231" s="153"/>
      <c r="I231" s="153"/>
      <c r="J231" s="153"/>
      <c r="K231" s="153"/>
      <c r="L231" s="153"/>
      <c r="M231" s="153"/>
      <c r="N231" s="153"/>
      <c r="O231" s="153"/>
    </row>
    <row r="232" spans="1:15" s="187" customFormat="1" x14ac:dyDescent="0.2">
      <c r="A232" s="162"/>
      <c r="B232" s="162"/>
      <c r="C232" s="188"/>
      <c r="D232" s="189"/>
      <c r="E232" s="189"/>
      <c r="F232" s="190"/>
      <c r="G232" s="189"/>
      <c r="H232" s="153"/>
      <c r="I232" s="153"/>
      <c r="J232" s="153"/>
      <c r="K232" s="153"/>
      <c r="L232" s="153"/>
      <c r="M232" s="153"/>
      <c r="N232" s="153"/>
      <c r="O232" s="153"/>
    </row>
    <row r="233" spans="1:15" s="187" customFormat="1" x14ac:dyDescent="0.2">
      <c r="A233" s="162"/>
      <c r="B233" s="162"/>
      <c r="C233" s="188"/>
      <c r="D233" s="189"/>
      <c r="E233" s="189"/>
      <c r="F233" s="190"/>
      <c r="G233" s="189"/>
      <c r="H233" s="153"/>
      <c r="I233" s="153"/>
      <c r="J233" s="153"/>
      <c r="K233" s="153"/>
      <c r="L233" s="153"/>
      <c r="M233" s="153"/>
      <c r="N233" s="153"/>
      <c r="O233" s="153"/>
    </row>
    <row r="234" spans="1:15" s="187" customFormat="1" x14ac:dyDescent="0.2">
      <c r="A234" s="162"/>
      <c r="B234" s="162"/>
      <c r="C234" s="188"/>
      <c r="D234" s="189"/>
      <c r="E234" s="189"/>
      <c r="F234" s="190"/>
      <c r="G234" s="189"/>
      <c r="H234" s="153"/>
      <c r="I234" s="153"/>
      <c r="J234" s="153"/>
      <c r="K234" s="153"/>
      <c r="L234" s="153"/>
      <c r="M234" s="153"/>
      <c r="N234" s="153"/>
      <c r="O234" s="153"/>
    </row>
    <row r="235" spans="1:15" s="187" customFormat="1" x14ac:dyDescent="0.2">
      <c r="A235" s="162"/>
      <c r="B235" s="162"/>
      <c r="C235" s="188"/>
      <c r="D235" s="189"/>
      <c r="E235" s="189"/>
      <c r="F235" s="190"/>
      <c r="G235" s="189"/>
      <c r="H235" s="153"/>
      <c r="I235" s="153"/>
      <c r="J235" s="153"/>
      <c r="K235" s="153"/>
      <c r="L235" s="153"/>
      <c r="M235" s="153"/>
      <c r="N235" s="153"/>
      <c r="O235" s="153"/>
    </row>
    <row r="236" spans="1:15" s="187" customFormat="1" x14ac:dyDescent="0.2">
      <c r="A236" s="162"/>
      <c r="B236" s="162"/>
      <c r="C236" s="188"/>
      <c r="D236" s="189"/>
      <c r="E236" s="189"/>
      <c r="F236" s="190"/>
      <c r="G236" s="189"/>
      <c r="H236" s="153"/>
      <c r="I236" s="153"/>
      <c r="J236" s="153"/>
      <c r="K236" s="153"/>
      <c r="L236" s="153"/>
      <c r="M236" s="153"/>
      <c r="N236" s="153"/>
      <c r="O236" s="153"/>
    </row>
    <row r="237" spans="1:15" s="187" customFormat="1" x14ac:dyDescent="0.2">
      <c r="A237" s="162"/>
      <c r="B237" s="162"/>
      <c r="C237" s="188"/>
      <c r="D237" s="189"/>
      <c r="E237" s="189"/>
      <c r="F237" s="190"/>
      <c r="G237" s="189"/>
      <c r="H237" s="153"/>
      <c r="I237" s="153"/>
      <c r="J237" s="153"/>
      <c r="K237" s="153"/>
      <c r="L237" s="153"/>
      <c r="M237" s="153"/>
      <c r="N237" s="153"/>
      <c r="O237" s="153"/>
    </row>
    <row r="238" spans="1:15" s="187" customFormat="1" x14ac:dyDescent="0.2">
      <c r="A238" s="162"/>
      <c r="B238" s="162"/>
      <c r="C238" s="188"/>
      <c r="D238" s="189"/>
      <c r="E238" s="189"/>
      <c r="F238" s="190"/>
      <c r="G238" s="189"/>
      <c r="H238" s="153"/>
      <c r="I238" s="153"/>
      <c r="J238" s="153"/>
      <c r="K238" s="153"/>
      <c r="L238" s="153"/>
      <c r="M238" s="153"/>
      <c r="N238" s="153"/>
      <c r="O238" s="153"/>
    </row>
    <row r="239" spans="1:15" s="187" customFormat="1" x14ac:dyDescent="0.2">
      <c r="A239" s="162"/>
      <c r="B239" s="162"/>
      <c r="C239" s="188"/>
      <c r="D239" s="189"/>
      <c r="E239" s="189"/>
      <c r="F239" s="190"/>
      <c r="G239" s="189"/>
      <c r="H239" s="153"/>
      <c r="I239" s="153"/>
      <c r="J239" s="153"/>
      <c r="K239" s="153"/>
      <c r="L239" s="153"/>
      <c r="M239" s="153"/>
      <c r="N239" s="153"/>
      <c r="O239" s="153"/>
    </row>
    <row r="240" spans="1:15" s="187" customFormat="1" x14ac:dyDescent="0.2">
      <c r="A240" s="162"/>
      <c r="B240" s="162"/>
      <c r="C240" s="188"/>
      <c r="D240" s="189"/>
      <c r="E240" s="189"/>
      <c r="F240" s="190"/>
      <c r="G240" s="189"/>
      <c r="H240" s="153"/>
      <c r="I240" s="153"/>
      <c r="J240" s="153"/>
      <c r="K240" s="153"/>
      <c r="L240" s="153"/>
      <c r="M240" s="153"/>
      <c r="N240" s="153"/>
      <c r="O240" s="153"/>
    </row>
    <row r="241" spans="1:15" s="187" customFormat="1" x14ac:dyDescent="0.2">
      <c r="A241" s="162"/>
      <c r="B241" s="162"/>
      <c r="C241" s="188"/>
      <c r="D241" s="189"/>
      <c r="E241" s="189"/>
      <c r="F241" s="190"/>
      <c r="G241" s="189"/>
      <c r="H241" s="153"/>
      <c r="I241" s="153"/>
      <c r="J241" s="153"/>
      <c r="K241" s="153"/>
      <c r="L241" s="153"/>
      <c r="M241" s="153"/>
      <c r="N241" s="153"/>
      <c r="O241" s="153"/>
    </row>
    <row r="242" spans="1:15" s="187" customFormat="1" x14ac:dyDescent="0.2">
      <c r="A242" s="162"/>
      <c r="B242" s="162"/>
      <c r="C242" s="188"/>
      <c r="D242" s="189"/>
      <c r="E242" s="189"/>
      <c r="F242" s="190"/>
      <c r="G242" s="189"/>
      <c r="H242" s="153"/>
      <c r="I242" s="153"/>
      <c r="J242" s="153"/>
      <c r="K242" s="153"/>
      <c r="L242" s="153"/>
      <c r="M242" s="153"/>
      <c r="N242" s="153"/>
      <c r="O242" s="153"/>
    </row>
    <row r="243" spans="1:15" s="187" customFormat="1" x14ac:dyDescent="0.2">
      <c r="A243" s="162"/>
      <c r="B243" s="162"/>
      <c r="C243" s="188"/>
      <c r="D243" s="189"/>
      <c r="E243" s="189"/>
      <c r="F243" s="190"/>
      <c r="G243" s="189"/>
      <c r="H243" s="153"/>
      <c r="I243" s="153"/>
      <c r="J243" s="153"/>
      <c r="K243" s="153"/>
      <c r="L243" s="153"/>
      <c r="M243" s="153"/>
      <c r="N243" s="153"/>
      <c r="O243" s="153"/>
    </row>
    <row r="244" spans="1:15" s="187" customFormat="1" x14ac:dyDescent="0.2">
      <c r="A244" s="162"/>
      <c r="B244" s="162"/>
      <c r="C244" s="188"/>
      <c r="D244" s="189"/>
      <c r="E244" s="189"/>
      <c r="F244" s="190"/>
      <c r="G244" s="189"/>
      <c r="H244" s="153"/>
      <c r="I244" s="153"/>
      <c r="J244" s="153"/>
      <c r="K244" s="153"/>
      <c r="L244" s="153"/>
      <c r="M244" s="153"/>
      <c r="N244" s="153"/>
      <c r="O244" s="153"/>
    </row>
    <row r="245" spans="1:15" s="187" customFormat="1" x14ac:dyDescent="0.2">
      <c r="A245" s="162"/>
      <c r="B245" s="162"/>
      <c r="C245" s="188"/>
      <c r="D245" s="189"/>
      <c r="E245" s="189"/>
      <c r="F245" s="190"/>
      <c r="G245" s="189"/>
      <c r="H245" s="153"/>
      <c r="I245" s="153"/>
      <c r="J245" s="153"/>
      <c r="K245" s="153"/>
      <c r="L245" s="153"/>
      <c r="M245" s="153"/>
      <c r="N245" s="153"/>
      <c r="O245" s="153"/>
    </row>
    <row r="246" spans="1:15" s="187" customFormat="1" x14ac:dyDescent="0.2">
      <c r="A246" s="162"/>
      <c r="B246" s="162"/>
      <c r="C246" s="188"/>
      <c r="D246" s="189"/>
      <c r="E246" s="189"/>
      <c r="F246" s="190"/>
      <c r="G246" s="189"/>
      <c r="H246" s="153"/>
      <c r="I246" s="153"/>
      <c r="J246" s="153"/>
      <c r="K246" s="153"/>
      <c r="L246" s="153"/>
      <c r="M246" s="153"/>
      <c r="N246" s="153"/>
      <c r="O246" s="153"/>
    </row>
    <row r="247" spans="1:15" s="187" customFormat="1" x14ac:dyDescent="0.2">
      <c r="A247" s="162"/>
      <c r="B247" s="162"/>
      <c r="C247" s="188"/>
      <c r="D247" s="189"/>
      <c r="E247" s="189"/>
      <c r="F247" s="190"/>
      <c r="G247" s="189"/>
      <c r="H247" s="153"/>
      <c r="I247" s="153"/>
      <c r="J247" s="153"/>
      <c r="K247" s="153"/>
      <c r="L247" s="153"/>
      <c r="M247" s="153"/>
      <c r="N247" s="153"/>
      <c r="O247" s="153"/>
    </row>
    <row r="248" spans="1:15" s="187" customFormat="1" x14ac:dyDescent="0.2">
      <c r="A248" s="162"/>
      <c r="B248" s="162"/>
      <c r="C248" s="188"/>
      <c r="D248" s="189"/>
      <c r="E248" s="189"/>
      <c r="F248" s="190"/>
      <c r="G248" s="189"/>
      <c r="H248" s="153"/>
      <c r="I248" s="153"/>
      <c r="J248" s="153"/>
      <c r="K248" s="153"/>
      <c r="L248" s="153"/>
      <c r="M248" s="153"/>
      <c r="N248" s="153"/>
      <c r="O248" s="153"/>
    </row>
    <row r="249" spans="1:15" s="187" customFormat="1" x14ac:dyDescent="0.2">
      <c r="A249" s="162"/>
      <c r="B249" s="162"/>
      <c r="C249" s="188"/>
      <c r="D249" s="189"/>
      <c r="E249" s="189"/>
      <c r="F249" s="190"/>
      <c r="G249" s="189"/>
      <c r="H249" s="153"/>
      <c r="I249" s="153"/>
      <c r="J249" s="153"/>
      <c r="K249" s="153"/>
      <c r="L249" s="153"/>
      <c r="M249" s="153"/>
      <c r="N249" s="153"/>
      <c r="O249" s="153"/>
    </row>
    <row r="250" spans="1:15" s="187" customFormat="1" x14ac:dyDescent="0.2">
      <c r="A250" s="162"/>
      <c r="B250" s="162"/>
      <c r="C250" s="188"/>
      <c r="D250" s="189"/>
      <c r="E250" s="189"/>
      <c r="F250" s="190"/>
      <c r="G250" s="189"/>
      <c r="H250" s="153"/>
      <c r="I250" s="153"/>
      <c r="J250" s="153"/>
      <c r="K250" s="153"/>
      <c r="L250" s="153"/>
      <c r="M250" s="153"/>
      <c r="N250" s="153"/>
      <c r="O250" s="153"/>
    </row>
    <row r="251" spans="1:15" s="187" customFormat="1" x14ac:dyDescent="0.2">
      <c r="A251" s="162"/>
      <c r="B251" s="162"/>
      <c r="C251" s="188"/>
      <c r="D251" s="189"/>
      <c r="E251" s="189"/>
      <c r="F251" s="190"/>
      <c r="G251" s="189"/>
      <c r="H251" s="153"/>
      <c r="I251" s="153"/>
      <c r="J251" s="153"/>
      <c r="K251" s="153"/>
      <c r="L251" s="153"/>
      <c r="M251" s="153"/>
      <c r="N251" s="153"/>
      <c r="O251" s="153"/>
    </row>
    <row r="252" spans="1:15" s="187" customFormat="1" x14ac:dyDescent="0.2">
      <c r="A252" s="162"/>
      <c r="B252" s="162"/>
      <c r="C252" s="188"/>
      <c r="D252" s="189"/>
      <c r="E252" s="189"/>
      <c r="F252" s="190"/>
      <c r="G252" s="189"/>
      <c r="H252" s="153"/>
      <c r="I252" s="153"/>
      <c r="J252" s="153"/>
      <c r="K252" s="153"/>
      <c r="L252" s="153"/>
      <c r="M252" s="153"/>
      <c r="N252" s="153"/>
      <c r="O252" s="153"/>
    </row>
    <row r="253" spans="1:15" s="187" customFormat="1" x14ac:dyDescent="0.2">
      <c r="A253" s="162"/>
      <c r="B253" s="162"/>
      <c r="C253" s="188"/>
      <c r="D253" s="189"/>
      <c r="E253" s="189"/>
      <c r="F253" s="190"/>
      <c r="G253" s="189"/>
      <c r="H253" s="153"/>
      <c r="I253" s="153"/>
      <c r="J253" s="153"/>
      <c r="K253" s="153"/>
      <c r="L253" s="153"/>
      <c r="M253" s="153"/>
      <c r="N253" s="153"/>
      <c r="O253" s="153"/>
    </row>
    <row r="254" spans="1:15" s="187" customFormat="1" x14ac:dyDescent="0.2">
      <c r="A254" s="162"/>
      <c r="B254" s="162"/>
      <c r="C254" s="188"/>
      <c r="D254" s="189"/>
      <c r="E254" s="189"/>
      <c r="F254" s="190"/>
      <c r="G254" s="189"/>
      <c r="H254" s="153"/>
      <c r="I254" s="153"/>
      <c r="J254" s="153"/>
      <c r="K254" s="153"/>
      <c r="L254" s="153"/>
      <c r="M254" s="153"/>
      <c r="N254" s="153"/>
      <c r="O254" s="153"/>
    </row>
    <row r="255" spans="1:15" s="187" customFormat="1" x14ac:dyDescent="0.2">
      <c r="A255" s="162"/>
      <c r="B255" s="162"/>
      <c r="C255" s="188"/>
      <c r="D255" s="189"/>
      <c r="E255" s="189"/>
      <c r="F255" s="190"/>
      <c r="G255" s="189"/>
      <c r="H255" s="153"/>
      <c r="I255" s="153"/>
      <c r="J255" s="153"/>
      <c r="K255" s="153"/>
      <c r="L255" s="153"/>
      <c r="M255" s="153"/>
      <c r="N255" s="153"/>
      <c r="O255" s="153"/>
    </row>
    <row r="256" spans="1:15" s="187" customFormat="1" x14ac:dyDescent="0.2">
      <c r="A256" s="162"/>
      <c r="B256" s="162"/>
      <c r="C256" s="188"/>
      <c r="D256" s="189"/>
      <c r="E256" s="189"/>
      <c r="F256" s="190"/>
      <c r="G256" s="189"/>
      <c r="H256" s="153"/>
      <c r="I256" s="153"/>
      <c r="J256" s="153"/>
      <c r="K256" s="153"/>
      <c r="L256" s="153"/>
      <c r="M256" s="153"/>
      <c r="N256" s="153"/>
      <c r="O256" s="153"/>
    </row>
    <row r="257" spans="1:15" s="187" customFormat="1" x14ac:dyDescent="0.2">
      <c r="A257" s="162"/>
      <c r="B257" s="162"/>
      <c r="C257" s="188"/>
      <c r="D257" s="189"/>
      <c r="E257" s="189"/>
      <c r="F257" s="190"/>
      <c r="G257" s="189"/>
      <c r="H257" s="153"/>
      <c r="I257" s="153"/>
      <c r="J257" s="153"/>
      <c r="K257" s="153"/>
      <c r="L257" s="153"/>
      <c r="M257" s="153"/>
      <c r="N257" s="153"/>
      <c r="O257" s="153"/>
    </row>
    <row r="258" spans="1:15" s="187" customFormat="1" x14ac:dyDescent="0.2">
      <c r="A258" s="162"/>
      <c r="B258" s="162"/>
      <c r="C258" s="188"/>
      <c r="D258" s="189"/>
      <c r="E258" s="189"/>
      <c r="F258" s="190"/>
      <c r="G258" s="189"/>
      <c r="H258" s="153"/>
      <c r="I258" s="153"/>
      <c r="J258" s="153"/>
      <c r="K258" s="153"/>
      <c r="L258" s="153"/>
      <c r="M258" s="153"/>
      <c r="N258" s="153"/>
      <c r="O258" s="153"/>
    </row>
    <row r="259" spans="1:15" s="187" customFormat="1" x14ac:dyDescent="0.2">
      <c r="A259" s="162"/>
      <c r="B259" s="162"/>
      <c r="C259" s="188"/>
      <c r="D259" s="189"/>
      <c r="E259" s="189"/>
      <c r="F259" s="190"/>
      <c r="G259" s="189"/>
      <c r="H259" s="153"/>
      <c r="I259" s="153"/>
      <c r="J259" s="153"/>
      <c r="K259" s="153"/>
      <c r="L259" s="153"/>
      <c r="M259" s="153"/>
      <c r="N259" s="153"/>
      <c r="O259" s="153"/>
    </row>
    <row r="260" spans="1:15" s="187" customFormat="1" x14ac:dyDescent="0.2">
      <c r="A260" s="162"/>
      <c r="B260" s="162"/>
      <c r="C260" s="188"/>
      <c r="D260" s="189"/>
      <c r="E260" s="189"/>
      <c r="F260" s="190"/>
      <c r="G260" s="189"/>
      <c r="H260" s="153"/>
      <c r="I260" s="153"/>
      <c r="J260" s="153"/>
      <c r="K260" s="153"/>
      <c r="L260" s="153"/>
      <c r="M260" s="153"/>
      <c r="N260" s="153"/>
      <c r="O260" s="153"/>
    </row>
    <row r="261" spans="1:15" s="187" customFormat="1" x14ac:dyDescent="0.2">
      <c r="A261" s="162"/>
      <c r="B261" s="162"/>
      <c r="C261" s="188"/>
      <c r="D261" s="189"/>
      <c r="E261" s="189"/>
      <c r="F261" s="190"/>
      <c r="G261" s="189"/>
      <c r="H261" s="153"/>
      <c r="I261" s="153"/>
      <c r="J261" s="153"/>
      <c r="K261" s="153"/>
      <c r="L261" s="153"/>
      <c r="M261" s="153"/>
      <c r="N261" s="153"/>
      <c r="O261" s="153"/>
    </row>
    <row r="262" spans="1:15" s="187" customFormat="1" x14ac:dyDescent="0.2">
      <c r="A262" s="162"/>
      <c r="B262" s="162"/>
      <c r="C262" s="188"/>
      <c r="D262" s="189"/>
      <c r="E262" s="189"/>
      <c r="F262" s="190"/>
      <c r="G262" s="189"/>
      <c r="H262" s="153"/>
      <c r="I262" s="153"/>
      <c r="J262" s="153"/>
      <c r="K262" s="153"/>
      <c r="L262" s="153"/>
      <c r="M262" s="153"/>
      <c r="N262" s="153"/>
      <c r="O262" s="153"/>
    </row>
    <row r="263" spans="1:15" s="187" customFormat="1" x14ac:dyDescent="0.2">
      <c r="A263" s="162"/>
      <c r="B263" s="162"/>
      <c r="C263" s="188"/>
      <c r="D263" s="189"/>
      <c r="E263" s="189"/>
      <c r="F263" s="190"/>
      <c r="G263" s="189"/>
      <c r="H263" s="153"/>
      <c r="I263" s="153"/>
      <c r="J263" s="153"/>
      <c r="K263" s="153"/>
      <c r="L263" s="153"/>
      <c r="M263" s="153"/>
      <c r="N263" s="153"/>
      <c r="O263" s="153"/>
    </row>
    <row r="264" spans="1:15" s="187" customFormat="1" x14ac:dyDescent="0.2">
      <c r="A264" s="162"/>
      <c r="B264" s="162"/>
      <c r="C264" s="188"/>
      <c r="D264" s="189"/>
      <c r="E264" s="189"/>
      <c r="F264" s="190"/>
      <c r="G264" s="189"/>
      <c r="H264" s="153"/>
      <c r="I264" s="153"/>
      <c r="J264" s="153"/>
      <c r="K264" s="153"/>
      <c r="L264" s="153"/>
      <c r="M264" s="153"/>
      <c r="N264" s="153"/>
      <c r="O264" s="153"/>
    </row>
    <row r="265" spans="1:15" s="187" customFormat="1" x14ac:dyDescent="0.2">
      <c r="A265" s="162"/>
      <c r="B265" s="162"/>
      <c r="C265" s="188"/>
      <c r="D265" s="189"/>
      <c r="E265" s="189"/>
      <c r="F265" s="190"/>
      <c r="G265" s="189"/>
      <c r="H265" s="153"/>
      <c r="I265" s="153"/>
      <c r="J265" s="153"/>
      <c r="K265" s="153"/>
      <c r="L265" s="153"/>
      <c r="M265" s="153"/>
      <c r="N265" s="153"/>
      <c r="O265" s="153"/>
    </row>
    <row r="266" spans="1:15" s="187" customFormat="1" x14ac:dyDescent="0.2">
      <c r="A266" s="162"/>
      <c r="B266" s="162"/>
      <c r="C266" s="188"/>
      <c r="D266" s="189"/>
      <c r="E266" s="189"/>
      <c r="F266" s="190"/>
      <c r="G266" s="189"/>
      <c r="H266" s="153"/>
      <c r="I266" s="153"/>
      <c r="J266" s="153"/>
      <c r="K266" s="153"/>
      <c r="L266" s="153"/>
      <c r="M266" s="153"/>
      <c r="N266" s="153"/>
      <c r="O266" s="153"/>
    </row>
    <row r="267" spans="1:15" s="187" customFormat="1" x14ac:dyDescent="0.2">
      <c r="A267" s="162"/>
      <c r="B267" s="162"/>
      <c r="C267" s="188"/>
      <c r="D267" s="189"/>
      <c r="E267" s="189"/>
      <c r="F267" s="190"/>
      <c r="G267" s="189"/>
      <c r="H267" s="153"/>
      <c r="I267" s="153"/>
      <c r="J267" s="153"/>
      <c r="K267" s="153"/>
      <c r="L267" s="153"/>
      <c r="M267" s="153"/>
      <c r="N267" s="153"/>
      <c r="O267" s="153"/>
    </row>
    <row r="268" spans="1:15" s="187" customFormat="1" x14ac:dyDescent="0.2">
      <c r="A268" s="162"/>
      <c r="B268" s="162"/>
      <c r="C268" s="188"/>
      <c r="D268" s="189"/>
      <c r="E268" s="189"/>
      <c r="F268" s="190"/>
      <c r="G268" s="189"/>
      <c r="H268" s="153"/>
      <c r="I268" s="153"/>
      <c r="J268" s="153"/>
      <c r="K268" s="153"/>
      <c r="L268" s="153"/>
      <c r="M268" s="153"/>
      <c r="N268" s="153"/>
      <c r="O268" s="153"/>
    </row>
    <row r="269" spans="1:15" s="187" customFormat="1" x14ac:dyDescent="0.2">
      <c r="A269" s="162"/>
      <c r="B269" s="162"/>
      <c r="C269" s="188"/>
      <c r="D269" s="189"/>
      <c r="E269" s="189"/>
      <c r="F269" s="190"/>
      <c r="G269" s="189"/>
      <c r="H269" s="153"/>
      <c r="I269" s="153"/>
      <c r="J269" s="153"/>
      <c r="K269" s="153"/>
      <c r="L269" s="153"/>
      <c r="M269" s="153"/>
      <c r="N269" s="153"/>
      <c r="O269" s="153"/>
    </row>
    <row r="270" spans="1:15" s="187" customFormat="1" x14ac:dyDescent="0.2">
      <c r="A270" s="162"/>
      <c r="B270" s="162"/>
      <c r="C270" s="188"/>
      <c r="D270" s="189"/>
      <c r="E270" s="189"/>
      <c r="F270" s="190"/>
      <c r="G270" s="189"/>
      <c r="H270" s="153"/>
      <c r="I270" s="153"/>
      <c r="J270" s="153"/>
      <c r="K270" s="153"/>
      <c r="L270" s="153"/>
      <c r="M270" s="153"/>
      <c r="N270" s="153"/>
      <c r="O270" s="153"/>
    </row>
    <row r="271" spans="1:15" s="187" customFormat="1" x14ac:dyDescent="0.2">
      <c r="A271" s="162"/>
      <c r="B271" s="162"/>
      <c r="C271" s="188"/>
      <c r="D271" s="189"/>
      <c r="E271" s="189"/>
      <c r="F271" s="190"/>
      <c r="G271" s="189"/>
      <c r="H271" s="153"/>
      <c r="I271" s="153"/>
      <c r="J271" s="153"/>
      <c r="K271" s="153"/>
      <c r="L271" s="153"/>
      <c r="M271" s="153"/>
      <c r="N271" s="153"/>
      <c r="O271" s="153"/>
    </row>
    <row r="272" spans="1:15" s="187" customFormat="1" x14ac:dyDescent="0.2">
      <c r="A272" s="162"/>
      <c r="B272" s="162"/>
      <c r="C272" s="188"/>
      <c r="D272" s="189"/>
      <c r="E272" s="189"/>
      <c r="F272" s="190"/>
      <c r="G272" s="189"/>
      <c r="H272" s="153"/>
      <c r="I272" s="153"/>
      <c r="J272" s="153"/>
      <c r="K272" s="153"/>
      <c r="L272" s="153"/>
      <c r="M272" s="153"/>
      <c r="N272" s="153"/>
      <c r="O272" s="153"/>
    </row>
    <row r="273" spans="1:15" s="187" customFormat="1" x14ac:dyDescent="0.2">
      <c r="A273" s="162"/>
      <c r="B273" s="162"/>
      <c r="C273" s="188"/>
      <c r="D273" s="189"/>
      <c r="E273" s="189"/>
      <c r="F273" s="190"/>
      <c r="G273" s="189"/>
      <c r="H273" s="153"/>
      <c r="I273" s="153"/>
      <c r="J273" s="153"/>
      <c r="K273" s="153"/>
      <c r="L273" s="153"/>
      <c r="M273" s="153"/>
      <c r="N273" s="153"/>
      <c r="O273" s="153"/>
    </row>
    <row r="274" spans="1:15" s="187" customFormat="1" x14ac:dyDescent="0.2">
      <c r="A274" s="162"/>
      <c r="B274" s="162"/>
      <c r="C274" s="188"/>
      <c r="D274" s="189"/>
      <c r="E274" s="189"/>
      <c r="F274" s="190"/>
      <c r="G274" s="189"/>
      <c r="H274" s="153"/>
      <c r="I274" s="153"/>
      <c r="J274" s="153"/>
      <c r="K274" s="153"/>
      <c r="L274" s="153"/>
      <c r="M274" s="153"/>
      <c r="N274" s="153"/>
      <c r="O274" s="153"/>
    </row>
    <row r="275" spans="1:15" s="187" customFormat="1" x14ac:dyDescent="0.2">
      <c r="A275" s="162"/>
      <c r="B275" s="162"/>
      <c r="C275" s="188"/>
      <c r="D275" s="189"/>
      <c r="E275" s="189"/>
      <c r="F275" s="190"/>
      <c r="G275" s="189"/>
      <c r="H275" s="153"/>
      <c r="I275" s="153"/>
      <c r="J275" s="153"/>
      <c r="K275" s="153"/>
      <c r="L275" s="153"/>
      <c r="M275" s="153"/>
      <c r="N275" s="153"/>
      <c r="O275" s="153"/>
    </row>
    <row r="276" spans="1:15" s="187" customFormat="1" x14ac:dyDescent="0.2">
      <c r="A276" s="162"/>
      <c r="B276" s="162"/>
      <c r="C276" s="188"/>
      <c r="D276" s="189"/>
      <c r="E276" s="189"/>
      <c r="F276" s="190"/>
      <c r="G276" s="189"/>
      <c r="H276" s="153"/>
      <c r="I276" s="153"/>
      <c r="J276" s="153"/>
      <c r="K276" s="153"/>
      <c r="L276" s="153"/>
      <c r="M276" s="153"/>
      <c r="N276" s="153"/>
      <c r="O276" s="153"/>
    </row>
    <row r="277" spans="1:15" s="187" customFormat="1" x14ac:dyDescent="0.2">
      <c r="A277" s="162"/>
      <c r="B277" s="162"/>
      <c r="C277" s="188"/>
      <c r="D277" s="189"/>
      <c r="E277" s="189"/>
      <c r="F277" s="190"/>
      <c r="G277" s="189"/>
      <c r="H277" s="153"/>
      <c r="I277" s="153"/>
      <c r="J277" s="153"/>
      <c r="K277" s="153"/>
      <c r="L277" s="153"/>
      <c r="M277" s="153"/>
      <c r="N277" s="153"/>
      <c r="O277" s="153"/>
    </row>
    <row r="278" spans="1:15" s="187" customFormat="1" x14ac:dyDescent="0.2">
      <c r="A278" s="162"/>
      <c r="B278" s="162"/>
      <c r="C278" s="188"/>
      <c r="D278" s="189"/>
      <c r="E278" s="189"/>
      <c r="F278" s="190"/>
      <c r="G278" s="189"/>
      <c r="H278" s="153"/>
      <c r="I278" s="153"/>
      <c r="J278" s="153"/>
      <c r="K278" s="153"/>
      <c r="L278" s="153"/>
      <c r="M278" s="153"/>
      <c r="N278" s="153"/>
      <c r="O278" s="153"/>
    </row>
    <row r="279" spans="1:15" s="187" customFormat="1" x14ac:dyDescent="0.2">
      <c r="A279" s="162"/>
      <c r="B279" s="162"/>
      <c r="C279" s="188"/>
      <c r="D279" s="189"/>
      <c r="E279" s="189"/>
      <c r="F279" s="190"/>
      <c r="G279" s="189"/>
      <c r="H279" s="153"/>
      <c r="I279" s="153"/>
      <c r="J279" s="153"/>
      <c r="K279" s="153"/>
      <c r="L279" s="153"/>
      <c r="M279" s="153"/>
      <c r="N279" s="153"/>
      <c r="O279" s="153"/>
    </row>
    <row r="280" spans="1:15" s="187" customFormat="1" x14ac:dyDescent="0.2">
      <c r="A280" s="162"/>
      <c r="B280" s="162"/>
      <c r="C280" s="188"/>
      <c r="D280" s="189"/>
      <c r="E280" s="189"/>
      <c r="F280" s="190"/>
      <c r="G280" s="189"/>
      <c r="H280" s="153"/>
      <c r="I280" s="153"/>
      <c r="J280" s="153"/>
      <c r="K280" s="153"/>
      <c r="L280" s="153"/>
      <c r="M280" s="153"/>
      <c r="N280" s="153"/>
      <c r="O280" s="153"/>
    </row>
    <row r="281" spans="1:15" s="187" customFormat="1" x14ac:dyDescent="0.2">
      <c r="A281" s="162"/>
      <c r="B281" s="162"/>
      <c r="C281" s="188"/>
      <c r="D281" s="189"/>
      <c r="E281" s="189"/>
      <c r="F281" s="190"/>
      <c r="G281" s="189"/>
      <c r="H281" s="153"/>
      <c r="I281" s="153"/>
      <c r="J281" s="153"/>
      <c r="K281" s="153"/>
      <c r="L281" s="153"/>
      <c r="M281" s="153"/>
      <c r="N281" s="153"/>
      <c r="O281" s="153"/>
    </row>
    <row r="282" spans="1:15" s="187" customFormat="1" x14ac:dyDescent="0.2">
      <c r="A282" s="162"/>
      <c r="B282" s="162"/>
      <c r="C282" s="188"/>
      <c r="D282" s="189"/>
      <c r="E282" s="189"/>
      <c r="F282" s="190"/>
      <c r="G282" s="189"/>
      <c r="H282" s="153"/>
      <c r="I282" s="153"/>
      <c r="J282" s="153"/>
      <c r="K282" s="153"/>
      <c r="L282" s="153"/>
      <c r="M282" s="153"/>
      <c r="N282" s="153"/>
      <c r="O282" s="153"/>
    </row>
    <row r="283" spans="1:15" s="187" customFormat="1" x14ac:dyDescent="0.2">
      <c r="A283" s="162"/>
      <c r="B283" s="162"/>
      <c r="C283" s="188"/>
      <c r="D283" s="189"/>
      <c r="E283" s="189"/>
      <c r="F283" s="190"/>
      <c r="G283" s="189"/>
      <c r="H283" s="153"/>
      <c r="I283" s="153"/>
      <c r="J283" s="153"/>
      <c r="K283" s="153"/>
      <c r="L283" s="153"/>
      <c r="M283" s="153"/>
      <c r="N283" s="153"/>
      <c r="O283" s="153"/>
    </row>
    <row r="284" spans="1:15" s="187" customFormat="1" x14ac:dyDescent="0.2">
      <c r="A284" s="162"/>
      <c r="B284" s="162"/>
      <c r="C284" s="188"/>
      <c r="D284" s="189"/>
      <c r="E284" s="189"/>
      <c r="F284" s="190"/>
      <c r="G284" s="189"/>
      <c r="H284" s="153"/>
      <c r="I284" s="153"/>
      <c r="J284" s="153"/>
      <c r="K284" s="153"/>
      <c r="L284" s="153"/>
      <c r="M284" s="153"/>
      <c r="N284" s="153"/>
      <c r="O284" s="153"/>
    </row>
    <row r="285" spans="1:15" s="187" customFormat="1" x14ac:dyDescent="0.2">
      <c r="A285" s="162"/>
      <c r="B285" s="162"/>
      <c r="C285" s="188"/>
      <c r="D285" s="189"/>
      <c r="E285" s="189"/>
      <c r="F285" s="190"/>
      <c r="G285" s="189"/>
      <c r="H285" s="153"/>
      <c r="I285" s="153"/>
      <c r="J285" s="153"/>
      <c r="K285" s="153"/>
      <c r="L285" s="153"/>
      <c r="M285" s="153"/>
      <c r="N285" s="153"/>
      <c r="O285" s="153"/>
    </row>
    <row r="286" spans="1:15" s="187" customFormat="1" x14ac:dyDescent="0.2">
      <c r="A286" s="162"/>
      <c r="B286" s="162"/>
      <c r="C286" s="188"/>
      <c r="D286" s="189"/>
      <c r="E286" s="189"/>
      <c r="F286" s="190"/>
      <c r="G286" s="189"/>
      <c r="H286" s="153"/>
      <c r="I286" s="153"/>
      <c r="J286" s="153"/>
      <c r="K286" s="153"/>
      <c r="L286" s="153"/>
      <c r="M286" s="153"/>
      <c r="N286" s="153"/>
      <c r="O286" s="153"/>
    </row>
    <row r="287" spans="1:15" s="187" customFormat="1" x14ac:dyDescent="0.2">
      <c r="A287" s="162"/>
      <c r="B287" s="162"/>
      <c r="C287" s="188"/>
      <c r="D287" s="189"/>
      <c r="E287" s="189"/>
      <c r="F287" s="190"/>
      <c r="G287" s="189"/>
      <c r="H287" s="153"/>
      <c r="I287" s="153"/>
      <c r="J287" s="153"/>
      <c r="K287" s="153"/>
      <c r="L287" s="153"/>
      <c r="M287" s="153"/>
      <c r="N287" s="153"/>
      <c r="O287" s="153"/>
    </row>
    <row r="288" spans="1:15" s="187" customFormat="1" x14ac:dyDescent="0.2">
      <c r="A288" s="162"/>
      <c r="B288" s="162"/>
      <c r="C288" s="188"/>
      <c r="D288" s="189"/>
      <c r="E288" s="189"/>
      <c r="F288" s="190"/>
      <c r="G288" s="189"/>
      <c r="H288" s="153"/>
      <c r="I288" s="153"/>
      <c r="J288" s="153"/>
      <c r="K288" s="153"/>
      <c r="L288" s="153"/>
      <c r="M288" s="153"/>
      <c r="N288" s="153"/>
      <c r="O288" s="153"/>
    </row>
    <row r="289" spans="1:15" s="187" customFormat="1" x14ac:dyDescent="0.2">
      <c r="A289" s="162"/>
      <c r="B289" s="162"/>
      <c r="C289" s="188"/>
      <c r="D289" s="189"/>
      <c r="E289" s="189"/>
      <c r="F289" s="190"/>
      <c r="G289" s="189"/>
      <c r="H289" s="153"/>
      <c r="I289" s="153"/>
      <c r="J289" s="153"/>
      <c r="K289" s="153"/>
      <c r="L289" s="153"/>
      <c r="M289" s="153"/>
      <c r="N289" s="153"/>
      <c r="O289" s="153"/>
    </row>
    <row r="290" spans="1:15" s="187" customFormat="1" x14ac:dyDescent="0.2">
      <c r="A290" s="162"/>
      <c r="B290" s="162"/>
      <c r="C290" s="188"/>
      <c r="D290" s="189"/>
      <c r="E290" s="189"/>
      <c r="F290" s="190"/>
      <c r="G290" s="189"/>
      <c r="H290" s="153"/>
      <c r="I290" s="153"/>
      <c r="J290" s="153"/>
      <c r="K290" s="153"/>
      <c r="L290" s="153"/>
      <c r="M290" s="153"/>
      <c r="N290" s="153"/>
      <c r="O290" s="153"/>
    </row>
    <row r="291" spans="1:15" s="187" customFormat="1" x14ac:dyDescent="0.2">
      <c r="A291" s="162"/>
      <c r="B291" s="162"/>
      <c r="C291" s="188"/>
      <c r="D291" s="189"/>
      <c r="E291" s="189"/>
      <c r="F291" s="190"/>
      <c r="G291" s="189"/>
      <c r="H291" s="153"/>
      <c r="I291" s="153"/>
      <c r="J291" s="153"/>
      <c r="K291" s="153"/>
      <c r="L291" s="153"/>
      <c r="M291" s="153"/>
      <c r="N291" s="153"/>
      <c r="O291" s="153"/>
    </row>
    <row r="292" spans="1:15" s="187" customFormat="1" x14ac:dyDescent="0.2">
      <c r="A292" s="162"/>
      <c r="B292" s="162"/>
      <c r="C292" s="188"/>
      <c r="D292" s="189"/>
      <c r="E292" s="189"/>
      <c r="F292" s="190"/>
      <c r="G292" s="189"/>
      <c r="H292" s="153"/>
      <c r="I292" s="153"/>
      <c r="J292" s="153"/>
      <c r="K292" s="153"/>
      <c r="L292" s="153"/>
      <c r="M292" s="153"/>
      <c r="N292" s="153"/>
      <c r="O292" s="153"/>
    </row>
    <row r="293" spans="1:15" s="187" customFormat="1" x14ac:dyDescent="0.2">
      <c r="A293" s="162"/>
      <c r="B293" s="162"/>
      <c r="C293" s="188"/>
      <c r="D293" s="189"/>
      <c r="E293" s="189"/>
      <c r="F293" s="190"/>
      <c r="G293" s="189"/>
      <c r="H293" s="153"/>
      <c r="I293" s="153"/>
      <c r="J293" s="153"/>
      <c r="K293" s="153"/>
      <c r="L293" s="153"/>
      <c r="M293" s="153"/>
      <c r="N293" s="153"/>
      <c r="O293" s="153"/>
    </row>
    <row r="294" spans="1:15" s="187" customFormat="1" x14ac:dyDescent="0.2">
      <c r="A294" s="162"/>
      <c r="B294" s="162"/>
      <c r="C294" s="188"/>
      <c r="D294" s="189"/>
      <c r="E294" s="189"/>
      <c r="F294" s="190"/>
      <c r="G294" s="189"/>
      <c r="H294" s="153"/>
      <c r="I294" s="153"/>
      <c r="J294" s="153"/>
      <c r="K294" s="153"/>
      <c r="L294" s="153"/>
      <c r="M294" s="153"/>
      <c r="N294" s="153"/>
      <c r="O294" s="153"/>
    </row>
    <row r="295" spans="1:15" s="187" customFormat="1" x14ac:dyDescent="0.2">
      <c r="A295" s="162"/>
      <c r="B295" s="162"/>
      <c r="C295" s="188"/>
      <c r="D295" s="189"/>
      <c r="E295" s="189"/>
      <c r="F295" s="190"/>
      <c r="G295" s="189"/>
      <c r="H295" s="153"/>
      <c r="I295" s="153"/>
      <c r="J295" s="153"/>
      <c r="K295" s="153"/>
      <c r="L295" s="153"/>
      <c r="M295" s="153"/>
      <c r="N295" s="153"/>
      <c r="O295" s="153"/>
    </row>
    <row r="296" spans="1:15" s="187" customFormat="1" x14ac:dyDescent="0.2">
      <c r="A296" s="162"/>
      <c r="B296" s="162"/>
      <c r="C296" s="188"/>
      <c r="D296" s="189"/>
      <c r="E296" s="189"/>
      <c r="F296" s="190"/>
      <c r="G296" s="189"/>
      <c r="H296" s="153"/>
      <c r="I296" s="153"/>
      <c r="J296" s="153"/>
      <c r="K296" s="153"/>
      <c r="L296" s="153"/>
      <c r="M296" s="153"/>
      <c r="N296" s="153"/>
      <c r="O296" s="153"/>
    </row>
    <row r="297" spans="1:15" s="187" customFormat="1" x14ac:dyDescent="0.2">
      <c r="A297" s="162"/>
      <c r="B297" s="162"/>
      <c r="C297" s="188"/>
      <c r="D297" s="189"/>
      <c r="E297" s="189"/>
      <c r="F297" s="190"/>
      <c r="G297" s="189"/>
      <c r="H297" s="153"/>
      <c r="I297" s="153"/>
      <c r="J297" s="153"/>
      <c r="K297" s="153"/>
      <c r="L297" s="153"/>
      <c r="M297" s="153"/>
      <c r="N297" s="153"/>
      <c r="O297" s="153"/>
    </row>
    <row r="298" spans="1:15" s="187" customFormat="1" x14ac:dyDescent="0.2">
      <c r="A298" s="162"/>
      <c r="B298" s="162"/>
      <c r="C298" s="188"/>
      <c r="D298" s="189"/>
      <c r="E298" s="189"/>
      <c r="F298" s="190"/>
      <c r="G298" s="189"/>
      <c r="H298" s="153"/>
      <c r="I298" s="153"/>
      <c r="J298" s="153"/>
      <c r="K298" s="153"/>
      <c r="L298" s="153"/>
      <c r="M298" s="153"/>
      <c r="N298" s="153"/>
      <c r="O298" s="153"/>
    </row>
    <row r="299" spans="1:15" s="187" customFormat="1" x14ac:dyDescent="0.2">
      <c r="A299" s="162"/>
      <c r="B299" s="162"/>
      <c r="C299" s="188"/>
      <c r="D299" s="189"/>
      <c r="E299" s="189"/>
      <c r="F299" s="190"/>
      <c r="G299" s="189"/>
      <c r="H299" s="153"/>
      <c r="I299" s="153"/>
      <c r="J299" s="153"/>
      <c r="K299" s="153"/>
      <c r="L299" s="153"/>
      <c r="M299" s="153"/>
      <c r="N299" s="153"/>
      <c r="O299" s="153"/>
    </row>
    <row r="300" spans="1:15" s="187" customFormat="1" x14ac:dyDescent="0.2">
      <c r="A300" s="162"/>
      <c r="B300" s="162"/>
      <c r="C300" s="188"/>
      <c r="D300" s="189"/>
      <c r="E300" s="189"/>
      <c r="F300" s="190"/>
      <c r="G300" s="189"/>
      <c r="H300" s="153"/>
      <c r="I300" s="153"/>
      <c r="J300" s="153"/>
      <c r="K300" s="153"/>
      <c r="L300" s="153"/>
      <c r="M300" s="153"/>
      <c r="N300" s="153"/>
      <c r="O300" s="153"/>
    </row>
  </sheetData>
  <autoFilter ref="C3:G3"/>
  <phoneticPr fontId="9" type="noConversion"/>
  <pageMargins left="0.75" right="0.75" top="1" bottom="1" header="0.5" footer="0.5"/>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tabColor theme="7" tint="0.39997558519241921"/>
  </sheetPr>
  <dimension ref="A1:BM1292"/>
  <sheetViews>
    <sheetView showGridLines="0" workbookViewId="0">
      <pane xSplit="5" ySplit="10" topLeftCell="F11" activePane="bottomRight" state="frozen"/>
      <selection pane="topRight" activeCell="F1" sqref="F1"/>
      <selection pane="bottomLeft" activeCell="A11" sqref="A11"/>
      <selection pane="bottomRight" activeCell="D3" sqref="D3"/>
    </sheetView>
  </sheetViews>
  <sheetFormatPr defaultRowHeight="12.75" x14ac:dyDescent="0.2"/>
  <cols>
    <col min="1" max="2" width="2.7109375" customWidth="1"/>
    <col min="3" max="3" width="12.28515625" hidden="1" customWidth="1"/>
    <col min="4" max="4" width="15.7109375" style="164" customWidth="1"/>
    <col min="5" max="21" width="20.7109375" style="164" customWidth="1"/>
    <col min="22" max="37" width="20.7109375" style="164" hidden="1" customWidth="1"/>
    <col min="38" max="39" width="9.28515625" style="164" bestFit="1" customWidth="1"/>
    <col min="40" max="16384" width="9.140625" style="164"/>
  </cols>
  <sheetData>
    <row r="1" spans="1:65" customFormat="1" x14ac:dyDescent="0.2">
      <c r="A1" s="110"/>
      <c r="B1" s="110"/>
      <c r="C1" s="110"/>
      <c r="D1" s="110"/>
      <c r="E1" s="110"/>
      <c r="F1" s="110"/>
      <c r="G1" s="110"/>
      <c r="H1" s="110"/>
      <c r="I1" s="110"/>
      <c r="J1" s="110"/>
      <c r="K1" s="110"/>
      <c r="L1" s="110"/>
      <c r="M1" s="110"/>
      <c r="N1" s="146"/>
      <c r="O1" s="110"/>
      <c r="P1" s="110"/>
      <c r="Q1" s="110"/>
      <c r="R1" s="110"/>
      <c r="S1" s="110"/>
      <c r="T1" s="110"/>
      <c r="U1" s="110"/>
      <c r="V1" s="110"/>
      <c r="W1" s="110"/>
      <c r="X1" s="110"/>
      <c r="Y1" s="110"/>
      <c r="Z1" s="110"/>
      <c r="AA1" s="110"/>
      <c r="AB1" s="110"/>
      <c r="AC1" s="110"/>
      <c r="AD1" s="110"/>
      <c r="AE1" s="110"/>
      <c r="AF1" s="110"/>
      <c r="AG1" s="110"/>
      <c r="AH1" s="110"/>
      <c r="AI1" s="110"/>
      <c r="AJ1" s="110"/>
      <c r="AK1" s="110"/>
      <c r="AL1" s="110"/>
      <c r="AM1" s="110"/>
      <c r="AN1" s="110"/>
      <c r="AO1" s="110"/>
      <c r="AP1" s="110"/>
      <c r="AQ1" s="110"/>
      <c r="AR1" s="110"/>
      <c r="AS1" s="110"/>
      <c r="AT1" s="110"/>
      <c r="AU1" s="110"/>
      <c r="AV1" s="110"/>
      <c r="AW1" s="110"/>
      <c r="AX1" s="110"/>
      <c r="AY1" s="110"/>
      <c r="AZ1" s="110"/>
      <c r="BA1" s="110"/>
      <c r="BB1" s="110"/>
      <c r="BC1" s="110"/>
      <c r="BD1" s="110"/>
      <c r="BE1" s="110"/>
      <c r="BF1" s="110"/>
      <c r="BG1" s="110"/>
      <c r="BH1" s="110"/>
      <c r="BI1" s="110"/>
      <c r="BJ1" s="110"/>
      <c r="BK1" s="110"/>
      <c r="BL1" s="110"/>
      <c r="BM1" s="110"/>
    </row>
    <row r="2" spans="1:65" customFormat="1" ht="13.5" thickBot="1" x14ac:dyDescent="0.25">
      <c r="A2" s="110"/>
      <c r="B2" s="110"/>
      <c r="C2" s="110" t="b">
        <v>0</v>
      </c>
      <c r="D2" s="110"/>
      <c r="E2" s="110"/>
      <c r="F2" s="110"/>
      <c r="G2" s="110"/>
      <c r="H2" s="110"/>
      <c r="I2" s="110"/>
      <c r="J2" s="110"/>
      <c r="K2" s="110"/>
      <c r="L2" s="110"/>
      <c r="M2" s="110"/>
      <c r="N2" s="146"/>
      <c r="O2" s="110"/>
      <c r="P2" s="110"/>
      <c r="Q2" s="110"/>
      <c r="R2" s="110"/>
      <c r="S2" s="110"/>
      <c r="T2" s="110"/>
      <c r="U2" s="110"/>
      <c r="V2" s="110"/>
      <c r="W2" s="110"/>
      <c r="X2" s="110"/>
      <c r="Y2" s="110"/>
      <c r="Z2" s="110"/>
      <c r="AA2" s="110"/>
      <c r="AB2" s="110"/>
      <c r="AC2" s="110"/>
      <c r="AD2" s="110"/>
      <c r="AE2" s="110"/>
      <c r="AF2" s="110"/>
      <c r="AG2" s="110"/>
      <c r="AH2" s="110"/>
      <c r="AI2" s="110"/>
      <c r="AJ2" s="110"/>
      <c r="AK2" s="110"/>
      <c r="AL2" s="110"/>
      <c r="AM2" s="110"/>
      <c r="AN2" s="110"/>
      <c r="AO2" s="110"/>
      <c r="AP2" s="110"/>
      <c r="AQ2" s="110"/>
      <c r="AR2" s="110"/>
      <c r="AS2" s="110"/>
      <c r="AT2" s="110"/>
      <c r="AU2" s="110"/>
      <c r="AV2" s="110"/>
      <c r="AW2" s="110"/>
      <c r="AX2" s="110"/>
      <c r="AY2" s="110"/>
      <c r="AZ2" s="110"/>
      <c r="BA2" s="110"/>
      <c r="BB2" s="110"/>
      <c r="BC2" s="110"/>
      <c r="BD2" s="110"/>
      <c r="BE2" s="110"/>
      <c r="BF2" s="110"/>
      <c r="BG2" s="110"/>
      <c r="BH2" s="110"/>
      <c r="BI2" s="110"/>
      <c r="BJ2" s="110"/>
      <c r="BK2" s="110"/>
      <c r="BL2" s="110"/>
      <c r="BM2" s="110"/>
    </row>
    <row r="3" spans="1:65" customFormat="1" ht="13.5" thickTop="1" x14ac:dyDescent="0.2">
      <c r="A3" s="110"/>
      <c r="B3" s="110"/>
      <c r="C3" s="110" t="s">
        <v>113</v>
      </c>
      <c r="D3" s="155" t="s">
        <v>264</v>
      </c>
      <c r="E3" s="174"/>
      <c r="F3" s="175"/>
      <c r="G3" s="110"/>
      <c r="H3" s="110"/>
      <c r="I3" s="110"/>
      <c r="J3" s="110"/>
      <c r="K3" s="110"/>
      <c r="L3" s="110"/>
      <c r="M3" s="110"/>
      <c r="N3" s="146"/>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0"/>
      <c r="BF3" s="110"/>
      <c r="BG3" s="110"/>
      <c r="BH3" s="110"/>
      <c r="BI3" s="110"/>
      <c r="BJ3" s="110"/>
      <c r="BK3" s="110"/>
      <c r="BL3" s="110"/>
      <c r="BM3" s="110"/>
    </row>
    <row r="4" spans="1:65" customFormat="1" x14ac:dyDescent="0.2">
      <c r="A4" s="110"/>
      <c r="B4" s="110"/>
      <c r="C4" s="110" t="s">
        <v>114</v>
      </c>
      <c r="D4" s="156" t="s">
        <v>115</v>
      </c>
      <c r="E4" s="176"/>
      <c r="F4" s="177"/>
      <c r="G4" s="110"/>
      <c r="H4" s="110"/>
      <c r="I4" s="110"/>
      <c r="J4" s="110"/>
      <c r="K4" s="110"/>
      <c r="L4" s="110"/>
      <c r="M4" s="110"/>
      <c r="N4" s="146"/>
      <c r="O4" s="110"/>
      <c r="P4" s="110"/>
      <c r="Q4" s="110"/>
      <c r="R4" s="110"/>
      <c r="S4" s="110"/>
      <c r="T4" s="110"/>
      <c r="U4" s="110"/>
      <c r="V4" s="110"/>
      <c r="W4" s="110"/>
      <c r="X4" s="110"/>
      <c r="Y4" s="110"/>
      <c r="Z4" s="110"/>
      <c r="AA4" s="110"/>
      <c r="AB4" s="110"/>
      <c r="AC4" s="110"/>
      <c r="AD4" s="110"/>
      <c r="AE4" s="110"/>
      <c r="AF4" s="110"/>
      <c r="AG4" s="110"/>
      <c r="AH4" s="110"/>
      <c r="AI4" s="110"/>
      <c r="AJ4" s="110"/>
      <c r="AK4" s="110"/>
      <c r="AL4" s="110"/>
      <c r="AM4" s="110"/>
      <c r="AN4" s="110"/>
      <c r="AO4" s="110"/>
      <c r="AP4" s="110"/>
      <c r="AQ4" s="110"/>
      <c r="AR4" s="110"/>
      <c r="AS4" s="110"/>
      <c r="AT4" s="110"/>
      <c r="AU4" s="110"/>
      <c r="AV4" s="110"/>
      <c r="AW4" s="110"/>
      <c r="AX4" s="110"/>
      <c r="AY4" s="110"/>
      <c r="AZ4" s="110"/>
      <c r="BA4" s="110"/>
      <c r="BB4" s="110"/>
      <c r="BC4" s="110"/>
      <c r="BD4" s="110"/>
      <c r="BE4" s="110"/>
      <c r="BF4" s="110"/>
      <c r="BG4" s="110"/>
      <c r="BH4" s="110"/>
      <c r="BI4" s="110"/>
      <c r="BJ4" s="110"/>
      <c r="BK4" s="110"/>
      <c r="BL4" s="110"/>
      <c r="BM4" s="110"/>
    </row>
    <row r="5" spans="1:65" customFormat="1" x14ac:dyDescent="0.2">
      <c r="A5" s="110"/>
      <c r="B5" s="110"/>
      <c r="C5" s="110" t="s">
        <v>116</v>
      </c>
      <c r="D5" s="156" t="s">
        <v>214</v>
      </c>
      <c r="E5" s="176"/>
      <c r="F5" s="177"/>
      <c r="G5" s="110"/>
      <c r="H5" s="110"/>
      <c r="I5" s="110"/>
      <c r="J5" s="110"/>
      <c r="K5" s="110"/>
      <c r="L5" s="110"/>
      <c r="M5" s="110"/>
      <c r="N5" s="146"/>
      <c r="O5" s="110"/>
      <c r="P5" s="110"/>
      <c r="Q5" s="110"/>
      <c r="R5" s="110"/>
      <c r="S5" s="110"/>
      <c r="T5" s="110"/>
      <c r="U5" s="110"/>
      <c r="V5" s="110"/>
      <c r="W5" s="110"/>
      <c r="X5" s="110"/>
      <c r="Y5" s="110"/>
      <c r="Z5" s="110"/>
      <c r="AA5" s="110"/>
      <c r="AB5" s="110"/>
      <c r="AC5" s="110"/>
      <c r="AD5" s="110"/>
      <c r="AE5" s="110"/>
      <c r="AF5" s="110"/>
      <c r="AG5" s="110"/>
      <c r="AH5" s="110"/>
      <c r="AI5" s="110"/>
      <c r="AJ5" s="110"/>
      <c r="AK5" s="110"/>
      <c r="AL5" s="110"/>
      <c r="AM5" s="110"/>
      <c r="AN5" s="110"/>
      <c r="AO5" s="110"/>
      <c r="AP5" s="110"/>
      <c r="AQ5" s="110"/>
      <c r="AR5" s="110"/>
      <c r="AS5" s="110"/>
      <c r="AT5" s="110"/>
      <c r="AU5" s="110"/>
      <c r="AV5" s="110"/>
      <c r="AW5" s="110"/>
      <c r="AX5" s="110"/>
      <c r="AY5" s="110"/>
      <c r="AZ5" s="110"/>
      <c r="BA5" s="110"/>
      <c r="BB5" s="110"/>
      <c r="BC5" s="110"/>
      <c r="BD5" s="110"/>
      <c r="BE5" s="110"/>
      <c r="BF5" s="110"/>
      <c r="BG5" s="110"/>
      <c r="BH5" s="110"/>
      <c r="BI5" s="110"/>
      <c r="BJ5" s="110"/>
      <c r="BK5" s="110"/>
      <c r="BL5" s="110"/>
      <c r="BM5" s="110"/>
    </row>
    <row r="6" spans="1:65" customFormat="1" x14ac:dyDescent="0.2">
      <c r="A6" s="110"/>
      <c r="B6" s="110"/>
      <c r="C6" s="110" t="s">
        <v>117</v>
      </c>
      <c r="D6" s="156" t="s">
        <v>118</v>
      </c>
      <c r="E6" s="259"/>
      <c r="F6" s="178"/>
      <c r="G6" s="110"/>
      <c r="H6" s="110"/>
      <c r="I6" s="110"/>
      <c r="J6" s="110"/>
      <c r="K6" s="110"/>
      <c r="L6" s="110"/>
      <c r="M6" s="110"/>
      <c r="N6" s="146"/>
      <c r="O6" s="110"/>
      <c r="P6" s="110"/>
      <c r="Q6" s="110"/>
      <c r="R6" s="110"/>
      <c r="S6" s="110"/>
      <c r="T6" s="110"/>
      <c r="U6" s="110"/>
      <c r="V6" s="110"/>
      <c r="W6" s="110"/>
      <c r="X6" s="110"/>
      <c r="Y6" s="110"/>
      <c r="Z6" s="110"/>
      <c r="AA6" s="110"/>
      <c r="AB6" s="110"/>
      <c r="AC6" s="110"/>
      <c r="AD6" s="110"/>
      <c r="AE6" s="110"/>
      <c r="AF6" s="110"/>
      <c r="AG6" s="110"/>
      <c r="AH6" s="110"/>
      <c r="AI6" s="110"/>
      <c r="AJ6" s="110"/>
      <c r="AK6" s="110"/>
      <c r="AL6" s="110"/>
      <c r="AM6" s="110"/>
      <c r="AN6" s="110"/>
      <c r="AO6" s="110"/>
      <c r="AP6" s="110"/>
      <c r="AQ6" s="110"/>
      <c r="AR6" s="110"/>
      <c r="AS6" s="110"/>
      <c r="AT6" s="110"/>
      <c r="AU6" s="110"/>
      <c r="AV6" s="110"/>
      <c r="AW6" s="110"/>
      <c r="AX6" s="110"/>
      <c r="AY6" s="110"/>
      <c r="AZ6" s="110"/>
      <c r="BA6" s="110"/>
      <c r="BB6" s="110"/>
      <c r="BC6" s="110"/>
      <c r="BD6" s="110"/>
      <c r="BE6" s="110"/>
      <c r="BF6" s="110"/>
      <c r="BG6" s="110"/>
      <c r="BH6" s="110"/>
      <c r="BI6" s="110"/>
      <c r="BJ6" s="110"/>
      <c r="BK6" s="110"/>
      <c r="BL6" s="110"/>
      <c r="BM6" s="110"/>
    </row>
    <row r="7" spans="1:65" customFormat="1" x14ac:dyDescent="0.2">
      <c r="A7" s="110"/>
      <c r="B7" s="110"/>
      <c r="C7" s="110" t="s">
        <v>119</v>
      </c>
      <c r="D7" s="156" t="s">
        <v>120</v>
      </c>
      <c r="E7" s="179"/>
      <c r="F7" s="180"/>
      <c r="G7" s="110"/>
      <c r="H7" s="154" t="str">
        <f ca="1">HYPERLINK(Current_Period_Link,"Link back to Planning View")</f>
        <v>Link back to Planning View</v>
      </c>
      <c r="I7" s="110"/>
      <c r="J7" s="110"/>
      <c r="K7" s="110"/>
      <c r="L7" s="110"/>
      <c r="M7" s="110"/>
      <c r="N7" s="146"/>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10"/>
      <c r="AN7" s="110"/>
      <c r="AO7" s="110"/>
      <c r="AP7" s="110"/>
      <c r="AQ7" s="110"/>
      <c r="AR7" s="110"/>
      <c r="AS7" s="110"/>
      <c r="AT7" s="110"/>
      <c r="AU7" s="110"/>
      <c r="AV7" s="110"/>
      <c r="AW7" s="110"/>
      <c r="AX7" s="110"/>
      <c r="AY7" s="110"/>
      <c r="AZ7" s="110"/>
      <c r="BA7" s="110"/>
      <c r="BB7" s="110"/>
      <c r="BC7" s="110"/>
      <c r="BD7" s="110"/>
      <c r="BE7" s="110"/>
      <c r="BF7" s="110"/>
      <c r="BG7" s="110"/>
      <c r="BH7" s="110"/>
      <c r="BI7" s="110"/>
      <c r="BJ7" s="110"/>
      <c r="BK7" s="110"/>
      <c r="BL7" s="110"/>
      <c r="BM7" s="110"/>
    </row>
    <row r="8" spans="1:65" customFormat="1" ht="13.5" thickBot="1" x14ac:dyDescent="0.25">
      <c r="A8" s="110"/>
      <c r="B8" s="110"/>
      <c r="C8" s="110" t="s">
        <v>121</v>
      </c>
      <c r="D8" s="157" t="s">
        <v>122</v>
      </c>
      <c r="E8" s="181"/>
      <c r="F8" s="182"/>
      <c r="G8" s="110"/>
      <c r="H8" s="110"/>
      <c r="I8" s="110"/>
      <c r="J8" s="110"/>
      <c r="K8" s="110"/>
      <c r="L8" s="110"/>
      <c r="M8" s="110"/>
      <c r="N8" s="146"/>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10"/>
      <c r="AN8" s="110"/>
      <c r="AO8" s="110"/>
      <c r="AP8" s="110"/>
      <c r="AQ8" s="110"/>
      <c r="AR8" s="110"/>
      <c r="AS8" s="110"/>
      <c r="AT8" s="110"/>
      <c r="AU8" s="110"/>
      <c r="AV8" s="110"/>
      <c r="AW8" s="110"/>
      <c r="AX8" s="110"/>
      <c r="AY8" s="110"/>
      <c r="AZ8" s="110"/>
      <c r="BA8" s="110"/>
      <c r="BB8" s="110"/>
      <c r="BC8" s="110"/>
      <c r="BD8" s="110"/>
      <c r="BE8" s="110"/>
      <c r="BF8" s="110"/>
      <c r="BG8" s="110"/>
      <c r="BH8" s="110"/>
      <c r="BI8" s="110"/>
      <c r="BJ8" s="110"/>
      <c r="BK8" s="110"/>
      <c r="BL8" s="110"/>
      <c r="BM8" s="110"/>
    </row>
    <row r="9" spans="1:65" customFormat="1" ht="14.25" thickTop="1" thickBot="1" x14ac:dyDescent="0.25">
      <c r="A9" s="110"/>
      <c r="B9" s="110"/>
      <c r="C9" s="110"/>
      <c r="D9" s="110"/>
      <c r="E9" s="110"/>
      <c r="F9" s="110"/>
      <c r="G9" s="110"/>
      <c r="H9" s="147"/>
      <c r="I9" s="110"/>
      <c r="J9" s="110"/>
      <c r="K9" s="110"/>
      <c r="L9" s="110"/>
      <c r="M9" s="110"/>
      <c r="N9" s="146"/>
      <c r="O9" s="110"/>
      <c r="P9" s="110"/>
      <c r="Q9" s="110"/>
      <c r="R9" s="110"/>
      <c r="S9" s="110"/>
      <c r="T9" s="110"/>
      <c r="U9" s="110"/>
      <c r="V9" s="110"/>
      <c r="W9" s="110"/>
      <c r="X9" s="110"/>
      <c r="Y9" s="110"/>
      <c r="Z9" s="110"/>
      <c r="AA9" s="110"/>
      <c r="AB9" s="110"/>
      <c r="AC9" s="110"/>
      <c r="AD9" s="110"/>
      <c r="AE9" s="110"/>
      <c r="AF9" s="110"/>
      <c r="AG9" s="110"/>
      <c r="AH9" s="110"/>
      <c r="AI9" s="110"/>
      <c r="AJ9" s="110"/>
      <c r="AK9" s="110"/>
      <c r="AL9" s="110"/>
      <c r="AM9" s="110"/>
      <c r="AN9" s="110"/>
      <c r="AO9" s="110"/>
      <c r="AP9" s="110"/>
      <c r="AQ9" s="110"/>
      <c r="AR9" s="110"/>
      <c r="AS9" s="110"/>
      <c r="AT9" s="110"/>
      <c r="AU9" s="110"/>
      <c r="AV9" s="110"/>
      <c r="AW9" s="110"/>
      <c r="AX9" s="110"/>
      <c r="AY9" s="110"/>
      <c r="AZ9" s="110"/>
      <c r="BA9" s="110"/>
      <c r="BB9" s="110"/>
      <c r="BC9" s="110"/>
      <c r="BD9" s="110"/>
      <c r="BE9" s="110"/>
      <c r="BF9" s="110"/>
      <c r="BG9" s="110"/>
      <c r="BH9" s="110"/>
      <c r="BI9" s="110"/>
      <c r="BJ9" s="110"/>
      <c r="BK9" s="110"/>
      <c r="BL9" s="110"/>
      <c r="BM9" s="110"/>
    </row>
    <row r="10" spans="1:65" s="161" customFormat="1" ht="14.25" thickTop="1" thickBot="1" x14ac:dyDescent="0.25">
      <c r="A10" s="139"/>
      <c r="B10" s="139"/>
      <c r="C10" s="139"/>
      <c r="D10" s="158"/>
      <c r="E10" s="158"/>
      <c r="F10" s="158"/>
      <c r="G10" s="158"/>
      <c r="H10" s="158"/>
      <c r="I10" s="158"/>
      <c r="J10" s="158"/>
      <c r="K10" s="158"/>
      <c r="L10" s="158"/>
      <c r="M10" s="158"/>
      <c r="N10" s="159"/>
      <c r="O10" s="158"/>
      <c r="P10" s="158"/>
      <c r="Q10" s="158"/>
      <c r="R10" s="158"/>
      <c r="S10" s="158"/>
      <c r="T10" s="158"/>
      <c r="U10" s="158"/>
      <c r="V10" s="158" t="s">
        <v>123</v>
      </c>
      <c r="W10" s="158" t="s">
        <v>124</v>
      </c>
      <c r="X10" s="158" t="s">
        <v>125</v>
      </c>
      <c r="Y10" s="158" t="s">
        <v>126</v>
      </c>
      <c r="Z10" s="158" t="s">
        <v>127</v>
      </c>
      <c r="AA10" s="158" t="s">
        <v>128</v>
      </c>
      <c r="AB10" s="158" t="s">
        <v>129</v>
      </c>
      <c r="AC10" s="158" t="s">
        <v>130</v>
      </c>
      <c r="AD10" s="158" t="s">
        <v>131</v>
      </c>
      <c r="AE10" s="158" t="s">
        <v>132</v>
      </c>
      <c r="AF10" s="158" t="s">
        <v>133</v>
      </c>
      <c r="AG10" s="158" t="s">
        <v>134</v>
      </c>
      <c r="AH10" s="158" t="s">
        <v>135</v>
      </c>
      <c r="AI10" s="158" t="s">
        <v>136</v>
      </c>
      <c r="AJ10" s="158" t="s">
        <v>137</v>
      </c>
      <c r="AK10" s="158" t="s">
        <v>138</v>
      </c>
      <c r="AL10" s="160"/>
      <c r="AM10" s="160"/>
      <c r="AN10" s="160"/>
      <c r="AO10" s="160"/>
      <c r="AP10" s="160"/>
      <c r="AQ10" s="160"/>
      <c r="AR10" s="160"/>
      <c r="AS10" s="160"/>
      <c r="AT10" s="160"/>
      <c r="AU10" s="160"/>
      <c r="AV10" s="160"/>
      <c r="AW10" s="160"/>
      <c r="AX10" s="160"/>
      <c r="AY10" s="160"/>
      <c r="AZ10" s="160"/>
      <c r="BA10" s="160"/>
      <c r="BB10" s="160"/>
      <c r="BC10" s="160"/>
      <c r="BD10" s="160"/>
      <c r="BE10" s="160"/>
      <c r="BF10" s="160"/>
      <c r="BG10" s="160"/>
      <c r="BH10" s="160"/>
      <c r="BI10" s="160"/>
      <c r="BJ10" s="160"/>
      <c r="BK10" s="160"/>
      <c r="BL10" s="160"/>
      <c r="BM10" s="160"/>
    </row>
    <row r="11" spans="1:65" ht="13.5" thickTop="1" x14ac:dyDescent="0.2">
      <c r="A11" s="110"/>
      <c r="B11" s="110"/>
      <c r="C11" s="110"/>
      <c r="D11" s="183"/>
      <c r="E11" s="183"/>
      <c r="F11" s="183"/>
      <c r="G11" s="183"/>
      <c r="H11" s="183"/>
      <c r="I11" s="183"/>
      <c r="J11" s="183"/>
      <c r="K11" s="183"/>
      <c r="L11" s="183"/>
      <c r="M11" s="183"/>
      <c r="N11" s="183"/>
      <c r="O11" s="183"/>
      <c r="P11" s="183"/>
      <c r="Q11" s="183"/>
      <c r="R11" s="183"/>
      <c r="S11" s="183"/>
      <c r="T11" s="183"/>
      <c r="U11" s="183"/>
      <c r="V11" s="183"/>
      <c r="W11" s="183"/>
      <c r="X11" s="183"/>
      <c r="Y11" s="183"/>
      <c r="Z11" s="183"/>
      <c r="AA11" s="183"/>
      <c r="AB11" s="183"/>
      <c r="AC11" s="183"/>
      <c r="AD11" s="183"/>
      <c r="AE11" s="183"/>
      <c r="AF11" s="183"/>
      <c r="AG11" s="183"/>
      <c r="AH11" s="183"/>
      <c r="AI11" s="183"/>
      <c r="AJ11" s="183"/>
      <c r="AK11" s="183"/>
      <c r="AL11" s="183"/>
      <c r="AM11" s="183"/>
      <c r="AN11" s="183"/>
      <c r="AO11" s="183"/>
      <c r="AP11" s="183"/>
      <c r="AQ11" s="183"/>
      <c r="AR11" s="183"/>
      <c r="AS11" s="183"/>
      <c r="AT11" s="183"/>
      <c r="AU11" s="183"/>
      <c r="AV11" s="183"/>
      <c r="AW11" s="183"/>
      <c r="AX11" s="183"/>
      <c r="AY11" s="183"/>
      <c r="AZ11" s="183"/>
      <c r="BA11" s="183"/>
      <c r="BB11" s="183"/>
      <c r="BC11" s="183"/>
      <c r="BD11" s="183"/>
      <c r="BE11" s="183"/>
      <c r="BF11" s="183"/>
      <c r="BG11" s="183"/>
      <c r="BH11" s="183"/>
      <c r="BI11" s="183"/>
      <c r="BJ11" s="183"/>
      <c r="BK11" s="183"/>
      <c r="BL11" s="183"/>
      <c r="BM11" s="183"/>
    </row>
    <row r="12" spans="1:65" x14ac:dyDescent="0.2">
      <c r="A12" s="110"/>
      <c r="B12" s="110"/>
      <c r="C12" s="110"/>
      <c r="D12" s="183"/>
      <c r="E12" s="183"/>
      <c r="F12" s="183"/>
      <c r="G12" s="183"/>
      <c r="H12" s="183"/>
      <c r="I12" s="183"/>
      <c r="J12" s="183"/>
      <c r="K12" s="183"/>
      <c r="L12" s="183"/>
      <c r="M12" s="183"/>
      <c r="N12" s="183"/>
      <c r="O12" s="183"/>
      <c r="P12" s="183"/>
      <c r="Q12" s="183"/>
      <c r="R12" s="183"/>
      <c r="S12" s="183"/>
      <c r="T12" s="183"/>
      <c r="U12" s="183"/>
      <c r="V12" s="183"/>
      <c r="W12" s="183"/>
      <c r="X12" s="183"/>
      <c r="Y12" s="183"/>
      <c r="Z12" s="183"/>
      <c r="AA12" s="183"/>
      <c r="AB12" s="183"/>
      <c r="AC12" s="183"/>
      <c r="AD12" s="183"/>
      <c r="AE12" s="183"/>
      <c r="AF12" s="183"/>
      <c r="AG12" s="183"/>
      <c r="AH12" s="183"/>
      <c r="AI12" s="183"/>
      <c r="AJ12" s="183"/>
      <c r="AK12" s="183"/>
      <c r="AL12" s="183"/>
      <c r="AM12" s="183"/>
      <c r="AN12" s="183"/>
      <c r="AO12" s="183"/>
      <c r="AP12" s="183"/>
      <c r="AQ12" s="183"/>
      <c r="AR12" s="183"/>
      <c r="AS12" s="183"/>
      <c r="AT12" s="183"/>
      <c r="AU12" s="183"/>
      <c r="AV12" s="183"/>
      <c r="AW12" s="183"/>
      <c r="AX12" s="183"/>
      <c r="AY12" s="183"/>
      <c r="AZ12" s="183"/>
      <c r="BA12" s="183"/>
      <c r="BB12" s="183"/>
      <c r="BC12" s="183"/>
      <c r="BD12" s="183"/>
      <c r="BE12" s="183"/>
      <c r="BF12" s="183"/>
      <c r="BG12" s="183"/>
      <c r="BH12" s="183"/>
      <c r="BI12" s="183"/>
      <c r="BJ12" s="183"/>
      <c r="BK12" s="183"/>
      <c r="BL12" s="183"/>
      <c r="BM12" s="183"/>
    </row>
    <row r="13" spans="1:65" x14ac:dyDescent="0.2">
      <c r="A13" s="110"/>
      <c r="B13" s="110"/>
      <c r="C13" s="110"/>
      <c r="D13" s="183"/>
      <c r="E13" s="183"/>
      <c r="F13" s="183"/>
      <c r="G13" s="183"/>
      <c r="H13" s="183"/>
      <c r="I13" s="183"/>
      <c r="J13" s="183"/>
      <c r="K13" s="183"/>
      <c r="L13" s="183"/>
      <c r="M13" s="183"/>
      <c r="N13" s="183"/>
      <c r="O13" s="183"/>
      <c r="P13" s="183"/>
      <c r="Q13" s="183"/>
      <c r="R13" s="183"/>
      <c r="S13" s="183"/>
      <c r="T13" s="183"/>
      <c r="U13" s="183"/>
      <c r="V13" s="183"/>
      <c r="W13" s="183"/>
      <c r="X13" s="183"/>
      <c r="Y13" s="183"/>
      <c r="Z13" s="183"/>
      <c r="AA13" s="183"/>
      <c r="AB13" s="183"/>
      <c r="AC13" s="183"/>
      <c r="AD13" s="183"/>
      <c r="AE13" s="183"/>
      <c r="AF13" s="183"/>
      <c r="AG13" s="183"/>
      <c r="AH13" s="183"/>
      <c r="AI13" s="183"/>
      <c r="AJ13" s="183"/>
      <c r="AK13" s="183"/>
      <c r="AL13" s="183"/>
      <c r="AM13" s="183"/>
      <c r="AN13" s="183"/>
      <c r="AO13" s="183"/>
      <c r="AP13" s="183"/>
      <c r="AQ13" s="183"/>
      <c r="AR13" s="183"/>
      <c r="AS13" s="183"/>
      <c r="AT13" s="183"/>
      <c r="AU13" s="183"/>
      <c r="AV13" s="183"/>
      <c r="AW13" s="183"/>
      <c r="AX13" s="183"/>
      <c r="AY13" s="183"/>
      <c r="AZ13" s="183"/>
      <c r="BA13" s="183"/>
      <c r="BB13" s="183"/>
      <c r="BC13" s="183"/>
      <c r="BD13" s="183"/>
      <c r="BE13" s="183"/>
      <c r="BF13" s="183"/>
      <c r="BG13" s="183"/>
      <c r="BH13" s="183"/>
      <c r="BI13" s="183"/>
      <c r="BJ13" s="183"/>
      <c r="BK13" s="183"/>
      <c r="BL13" s="183"/>
      <c r="BM13" s="183"/>
    </row>
    <row r="14" spans="1:65" x14ac:dyDescent="0.2">
      <c r="A14" s="110"/>
      <c r="B14" s="110"/>
      <c r="C14" s="110"/>
      <c r="D14" s="183"/>
      <c r="E14" s="183"/>
      <c r="F14" s="183"/>
      <c r="G14" s="183"/>
      <c r="H14" s="183"/>
      <c r="I14" s="183"/>
      <c r="J14" s="183"/>
      <c r="K14" s="183"/>
      <c r="L14" s="183"/>
      <c r="M14" s="183"/>
      <c r="N14" s="183"/>
      <c r="O14" s="183"/>
      <c r="P14" s="183"/>
      <c r="Q14" s="183"/>
      <c r="R14" s="183"/>
      <c r="S14" s="183"/>
      <c r="T14" s="183"/>
      <c r="U14" s="183"/>
      <c r="V14" s="183"/>
      <c r="W14" s="183"/>
      <c r="X14" s="183"/>
      <c r="Y14" s="183"/>
      <c r="Z14" s="183"/>
      <c r="AA14" s="183"/>
      <c r="AB14" s="183"/>
      <c r="AC14" s="183"/>
      <c r="AD14" s="183"/>
      <c r="AE14" s="183"/>
      <c r="AF14" s="183"/>
      <c r="AG14" s="183"/>
      <c r="AH14" s="183"/>
      <c r="AI14" s="183"/>
      <c r="AJ14" s="183"/>
      <c r="AK14" s="183"/>
      <c r="AL14" s="183"/>
      <c r="AM14" s="183"/>
      <c r="AN14" s="183"/>
      <c r="AO14" s="183"/>
      <c r="AP14" s="183"/>
      <c r="AQ14" s="183"/>
      <c r="AR14" s="183"/>
      <c r="AS14" s="183"/>
      <c r="AT14" s="183"/>
      <c r="AU14" s="183"/>
      <c r="AV14" s="183"/>
      <c r="AW14" s="183"/>
      <c r="AX14" s="183"/>
      <c r="AY14" s="183"/>
      <c r="AZ14" s="183"/>
      <c r="BA14" s="183"/>
      <c r="BB14" s="183"/>
      <c r="BC14" s="183"/>
      <c r="BD14" s="183"/>
      <c r="BE14" s="183"/>
      <c r="BF14" s="183"/>
      <c r="BG14" s="183"/>
      <c r="BH14" s="183"/>
      <c r="BI14" s="183"/>
      <c r="BJ14" s="183"/>
      <c r="BK14" s="183"/>
      <c r="BL14" s="183"/>
      <c r="BM14" s="183"/>
    </row>
    <row r="15" spans="1:65" x14ac:dyDescent="0.2">
      <c r="A15" s="110"/>
      <c r="B15" s="110"/>
      <c r="C15" s="110"/>
      <c r="D15" s="183"/>
      <c r="E15" s="183"/>
      <c r="F15" s="183"/>
      <c r="G15" s="183"/>
      <c r="H15" s="183"/>
      <c r="I15" s="183"/>
      <c r="J15" s="183"/>
      <c r="K15" s="183"/>
      <c r="L15" s="183"/>
      <c r="M15" s="183"/>
      <c r="N15" s="183"/>
      <c r="O15" s="183"/>
      <c r="P15" s="183"/>
      <c r="Q15" s="183"/>
      <c r="R15" s="183"/>
      <c r="S15" s="183"/>
      <c r="T15" s="183"/>
      <c r="U15" s="183"/>
      <c r="V15" s="183"/>
      <c r="W15" s="183"/>
      <c r="X15" s="183"/>
      <c r="Y15" s="183"/>
      <c r="Z15" s="183"/>
      <c r="AA15" s="183"/>
      <c r="AB15" s="183"/>
      <c r="AC15" s="183"/>
      <c r="AD15" s="183"/>
      <c r="AE15" s="183"/>
      <c r="AF15" s="183"/>
      <c r="AG15" s="183"/>
      <c r="AH15" s="183"/>
      <c r="AI15" s="183"/>
      <c r="AJ15" s="183"/>
      <c r="AK15" s="183"/>
      <c r="AL15" s="183"/>
      <c r="AM15" s="183"/>
      <c r="AN15" s="183"/>
      <c r="AO15" s="183"/>
      <c r="AP15" s="183"/>
      <c r="AQ15" s="183"/>
      <c r="AR15" s="183"/>
      <c r="AS15" s="183"/>
      <c r="AT15" s="183"/>
      <c r="AU15" s="183"/>
      <c r="AV15" s="183"/>
      <c r="AW15" s="183"/>
      <c r="AX15" s="183"/>
      <c r="AY15" s="183"/>
      <c r="AZ15" s="183"/>
      <c r="BA15" s="183"/>
      <c r="BB15" s="183"/>
      <c r="BC15" s="183"/>
      <c r="BD15" s="183"/>
      <c r="BE15" s="183"/>
      <c r="BF15" s="183"/>
      <c r="BG15" s="183"/>
      <c r="BH15" s="183"/>
      <c r="BI15" s="183"/>
      <c r="BJ15" s="183"/>
      <c r="BK15" s="183"/>
      <c r="BL15" s="183"/>
      <c r="BM15" s="183"/>
    </row>
    <row r="16" spans="1:65" x14ac:dyDescent="0.2">
      <c r="A16" s="110"/>
      <c r="B16" s="110"/>
      <c r="C16" s="110"/>
      <c r="D16" s="183"/>
      <c r="E16" s="183"/>
      <c r="F16" s="183"/>
      <c r="G16" s="183"/>
      <c r="H16" s="183"/>
      <c r="I16" s="183"/>
      <c r="J16" s="183"/>
      <c r="K16" s="183"/>
      <c r="L16" s="183"/>
      <c r="M16" s="183"/>
      <c r="N16" s="183"/>
      <c r="O16" s="183"/>
      <c r="P16" s="183"/>
      <c r="Q16" s="183"/>
      <c r="R16" s="183"/>
      <c r="S16" s="183"/>
      <c r="T16" s="183"/>
      <c r="U16" s="183"/>
      <c r="V16" s="183"/>
      <c r="W16" s="183"/>
      <c r="X16" s="183"/>
      <c r="Y16" s="183"/>
      <c r="Z16" s="183"/>
      <c r="AA16" s="183"/>
      <c r="AB16" s="183"/>
      <c r="AC16" s="183"/>
      <c r="AD16" s="183"/>
      <c r="AE16" s="183"/>
      <c r="AF16" s="183"/>
      <c r="AG16" s="183"/>
      <c r="AH16" s="183"/>
      <c r="AI16" s="183"/>
      <c r="AJ16" s="183"/>
      <c r="AK16" s="183"/>
      <c r="AL16" s="183"/>
      <c r="AM16" s="183"/>
      <c r="AN16" s="183"/>
      <c r="AO16" s="183"/>
      <c r="AP16" s="183"/>
      <c r="AQ16" s="183"/>
      <c r="AR16" s="183"/>
      <c r="AS16" s="183"/>
      <c r="AT16" s="183"/>
      <c r="AU16" s="183"/>
      <c r="AV16" s="183"/>
      <c r="AW16" s="183"/>
      <c r="AX16" s="183"/>
      <c r="AY16" s="183"/>
      <c r="AZ16" s="183"/>
      <c r="BA16" s="183"/>
      <c r="BB16" s="183"/>
      <c r="BC16" s="183"/>
      <c r="BD16" s="183"/>
      <c r="BE16" s="183"/>
      <c r="BF16" s="183"/>
      <c r="BG16" s="183"/>
      <c r="BH16" s="183"/>
      <c r="BI16" s="183"/>
      <c r="BJ16" s="183"/>
      <c r="BK16" s="183"/>
      <c r="BL16" s="183"/>
      <c r="BM16" s="183"/>
    </row>
    <row r="17" spans="1:65" x14ac:dyDescent="0.2">
      <c r="A17" s="110"/>
      <c r="B17" s="110"/>
      <c r="C17" s="110"/>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3"/>
      <c r="AW17" s="183"/>
      <c r="AX17" s="183"/>
      <c r="AY17" s="183"/>
      <c r="AZ17" s="183"/>
      <c r="BA17" s="183"/>
      <c r="BB17" s="183"/>
      <c r="BC17" s="183"/>
      <c r="BD17" s="183"/>
      <c r="BE17" s="183"/>
      <c r="BF17" s="183"/>
      <c r="BG17" s="183"/>
      <c r="BH17" s="183"/>
      <c r="BI17" s="183"/>
      <c r="BJ17" s="183"/>
      <c r="BK17" s="183"/>
      <c r="BL17" s="183"/>
      <c r="BM17" s="183"/>
    </row>
    <row r="18" spans="1:65" x14ac:dyDescent="0.2">
      <c r="A18" s="110"/>
      <c r="B18" s="110"/>
      <c r="C18" s="110"/>
      <c r="D18" s="183"/>
      <c r="E18" s="183"/>
      <c r="F18" s="183"/>
      <c r="G18" s="183"/>
      <c r="H18" s="183"/>
      <c r="I18" s="183"/>
      <c r="J18" s="183"/>
      <c r="K18" s="183"/>
      <c r="L18" s="183"/>
      <c r="M18" s="183"/>
      <c r="N18" s="183"/>
      <c r="O18" s="183"/>
      <c r="P18" s="183"/>
      <c r="Q18" s="183"/>
      <c r="R18" s="183"/>
      <c r="S18" s="183"/>
      <c r="T18" s="183"/>
      <c r="U18" s="183"/>
      <c r="V18" s="183"/>
      <c r="W18" s="183"/>
      <c r="X18" s="183"/>
      <c r="Y18" s="183"/>
      <c r="Z18" s="183"/>
      <c r="AA18" s="183"/>
      <c r="AB18" s="183"/>
      <c r="AC18" s="183"/>
      <c r="AD18" s="183"/>
      <c r="AE18" s="183"/>
      <c r="AF18" s="183"/>
      <c r="AG18" s="183"/>
      <c r="AH18" s="183"/>
      <c r="AI18" s="183"/>
      <c r="AJ18" s="183"/>
      <c r="AK18" s="183"/>
      <c r="AL18" s="183"/>
      <c r="AM18" s="183"/>
      <c r="AN18" s="183"/>
      <c r="AO18" s="183"/>
      <c r="AP18" s="183"/>
      <c r="AQ18" s="183"/>
      <c r="AR18" s="183"/>
      <c r="AS18" s="183"/>
      <c r="AT18" s="183"/>
      <c r="AU18" s="183"/>
      <c r="AV18" s="183"/>
      <c r="AW18" s="183"/>
      <c r="AX18" s="183"/>
      <c r="AY18" s="183"/>
      <c r="AZ18" s="183"/>
      <c r="BA18" s="183"/>
      <c r="BB18" s="183"/>
      <c r="BC18" s="183"/>
      <c r="BD18" s="183"/>
      <c r="BE18" s="183"/>
      <c r="BF18" s="183"/>
      <c r="BG18" s="183"/>
      <c r="BH18" s="183"/>
      <c r="BI18" s="183"/>
      <c r="BJ18" s="183"/>
      <c r="BK18" s="183"/>
      <c r="BL18" s="183"/>
      <c r="BM18" s="183"/>
    </row>
    <row r="19" spans="1:65" x14ac:dyDescent="0.2">
      <c r="A19" s="110"/>
      <c r="B19" s="110"/>
      <c r="C19" s="110"/>
      <c r="D19" s="183"/>
      <c r="E19" s="183"/>
      <c r="F19" s="183"/>
      <c r="G19" s="183"/>
      <c r="H19" s="183"/>
      <c r="I19" s="183"/>
      <c r="J19" s="183"/>
      <c r="K19" s="183"/>
      <c r="L19" s="183"/>
      <c r="M19" s="183"/>
      <c r="N19" s="183"/>
      <c r="O19" s="183"/>
      <c r="P19" s="183"/>
      <c r="Q19" s="183"/>
      <c r="R19" s="183"/>
      <c r="S19" s="183"/>
      <c r="T19" s="183"/>
      <c r="U19" s="183"/>
      <c r="V19" s="183"/>
      <c r="W19" s="183"/>
      <c r="X19" s="183"/>
      <c r="Y19" s="183"/>
      <c r="Z19" s="183"/>
      <c r="AA19" s="183"/>
      <c r="AB19" s="183"/>
      <c r="AC19" s="183"/>
      <c r="AD19" s="183"/>
      <c r="AE19" s="183"/>
      <c r="AF19" s="183"/>
      <c r="AG19" s="183"/>
      <c r="AH19" s="183"/>
      <c r="AI19" s="183"/>
      <c r="AJ19" s="183"/>
      <c r="AK19" s="183"/>
      <c r="AL19" s="183"/>
      <c r="AM19" s="183"/>
      <c r="AN19" s="183"/>
      <c r="AO19" s="183"/>
      <c r="AP19" s="183"/>
      <c r="AQ19" s="183"/>
      <c r="AR19" s="183"/>
      <c r="AS19" s="183"/>
      <c r="AT19" s="183"/>
      <c r="AU19" s="183"/>
      <c r="AV19" s="183"/>
      <c r="AW19" s="183"/>
      <c r="AX19" s="183"/>
      <c r="AY19" s="183"/>
      <c r="AZ19" s="183"/>
      <c r="BA19" s="183"/>
      <c r="BB19" s="183"/>
      <c r="BC19" s="183"/>
      <c r="BD19" s="183"/>
      <c r="BE19" s="183"/>
      <c r="BF19" s="183"/>
      <c r="BG19" s="183"/>
      <c r="BH19" s="183"/>
      <c r="BI19" s="183"/>
      <c r="BJ19" s="183"/>
      <c r="BK19" s="183"/>
      <c r="BL19" s="183"/>
      <c r="BM19" s="183"/>
    </row>
    <row r="20" spans="1:65" x14ac:dyDescent="0.2">
      <c r="A20" s="110"/>
      <c r="B20" s="110"/>
      <c r="C20" s="110"/>
      <c r="D20" s="183"/>
      <c r="E20" s="183"/>
      <c r="F20" s="183"/>
      <c r="G20" s="183"/>
      <c r="H20" s="183"/>
      <c r="I20" s="183"/>
      <c r="J20" s="183"/>
      <c r="K20" s="183"/>
      <c r="L20" s="183"/>
      <c r="M20" s="183"/>
      <c r="N20" s="183"/>
      <c r="O20" s="183"/>
      <c r="P20" s="183"/>
      <c r="Q20" s="183"/>
      <c r="R20" s="183"/>
      <c r="S20" s="183"/>
      <c r="T20" s="183"/>
      <c r="U20" s="183"/>
      <c r="V20" s="183"/>
      <c r="W20" s="183"/>
      <c r="X20" s="183"/>
      <c r="Y20" s="183"/>
      <c r="Z20" s="183"/>
      <c r="AA20" s="183"/>
      <c r="AB20" s="183"/>
      <c r="AC20" s="183"/>
      <c r="AD20" s="183"/>
      <c r="AE20" s="183"/>
      <c r="AF20" s="183"/>
      <c r="AG20" s="183"/>
      <c r="AH20" s="183"/>
      <c r="AI20" s="183"/>
      <c r="AJ20" s="183"/>
      <c r="AK20" s="183"/>
      <c r="AL20" s="183"/>
      <c r="AM20" s="183"/>
      <c r="AN20" s="183"/>
      <c r="AO20" s="183"/>
      <c r="AP20" s="183"/>
      <c r="AQ20" s="183"/>
      <c r="AR20" s="183"/>
      <c r="AS20" s="183"/>
      <c r="AT20" s="183"/>
      <c r="AU20" s="183"/>
      <c r="AV20" s="183"/>
      <c r="AW20" s="183"/>
      <c r="AX20" s="183"/>
      <c r="AY20" s="183"/>
      <c r="AZ20" s="183"/>
      <c r="BA20" s="183"/>
      <c r="BB20" s="183"/>
      <c r="BC20" s="183"/>
      <c r="BD20" s="183"/>
      <c r="BE20" s="183"/>
      <c r="BF20" s="183"/>
      <c r="BG20" s="183"/>
      <c r="BH20" s="183"/>
      <c r="BI20" s="183"/>
      <c r="BJ20" s="183"/>
      <c r="BK20" s="183"/>
      <c r="BL20" s="183"/>
      <c r="BM20" s="183"/>
    </row>
    <row r="21" spans="1:65" x14ac:dyDescent="0.2">
      <c r="A21" s="110"/>
      <c r="B21" s="110"/>
      <c r="C21" s="110"/>
      <c r="D21" s="183"/>
      <c r="E21" s="183"/>
      <c r="F21" s="183"/>
      <c r="G21" s="183"/>
      <c r="H21" s="183"/>
      <c r="I21" s="183"/>
      <c r="J21" s="183"/>
      <c r="K21" s="183"/>
      <c r="L21" s="183"/>
      <c r="M21" s="183"/>
      <c r="N21" s="183"/>
      <c r="O21" s="183"/>
      <c r="P21" s="183"/>
      <c r="Q21" s="183"/>
      <c r="R21" s="183"/>
      <c r="S21" s="183"/>
      <c r="T21" s="183"/>
      <c r="U21" s="183"/>
      <c r="V21" s="183"/>
      <c r="W21" s="183"/>
      <c r="X21" s="183"/>
      <c r="Y21" s="183"/>
      <c r="Z21" s="183"/>
      <c r="AA21" s="183"/>
      <c r="AB21" s="183"/>
      <c r="AC21" s="183"/>
      <c r="AD21" s="183"/>
      <c r="AE21" s="183"/>
      <c r="AF21" s="183"/>
      <c r="AG21" s="183"/>
      <c r="AH21" s="183"/>
      <c r="AI21" s="183"/>
      <c r="AJ21" s="183"/>
      <c r="AK21" s="183"/>
      <c r="AL21" s="183"/>
      <c r="AM21" s="183"/>
      <c r="AN21" s="183"/>
      <c r="AO21" s="183"/>
      <c r="AP21" s="183"/>
      <c r="AQ21" s="183"/>
      <c r="AR21" s="183"/>
      <c r="AS21" s="183"/>
      <c r="AT21" s="183"/>
      <c r="AU21" s="183"/>
      <c r="AV21" s="183"/>
      <c r="AW21" s="183"/>
      <c r="AX21" s="183"/>
      <c r="AY21" s="183"/>
      <c r="AZ21" s="183"/>
      <c r="BA21" s="183"/>
      <c r="BB21" s="183"/>
      <c r="BC21" s="183"/>
      <c r="BD21" s="183"/>
      <c r="BE21" s="183"/>
      <c r="BF21" s="183"/>
      <c r="BG21" s="183"/>
      <c r="BH21" s="183"/>
      <c r="BI21" s="183"/>
      <c r="BJ21" s="183"/>
      <c r="BK21" s="183"/>
      <c r="BL21" s="183"/>
      <c r="BM21" s="183"/>
    </row>
    <row r="22" spans="1:65" x14ac:dyDescent="0.2">
      <c r="A22" s="110"/>
      <c r="B22" s="110"/>
      <c r="C22" s="110"/>
      <c r="D22" s="183"/>
      <c r="E22" s="183"/>
      <c r="F22" s="183"/>
      <c r="G22" s="183"/>
      <c r="H22" s="183"/>
      <c r="I22" s="183"/>
      <c r="J22" s="183"/>
      <c r="K22" s="183"/>
      <c r="L22" s="183"/>
      <c r="M22" s="183"/>
      <c r="N22" s="183"/>
      <c r="O22" s="183"/>
      <c r="P22" s="183"/>
      <c r="Q22" s="183"/>
      <c r="R22" s="183"/>
      <c r="S22" s="183"/>
      <c r="T22" s="183"/>
      <c r="U22" s="183"/>
      <c r="V22" s="183"/>
      <c r="W22" s="183"/>
      <c r="X22" s="183"/>
      <c r="Y22" s="183"/>
      <c r="Z22" s="183"/>
      <c r="AA22" s="183"/>
      <c r="AB22" s="183"/>
      <c r="AC22" s="183"/>
      <c r="AD22" s="183"/>
      <c r="AE22" s="183"/>
      <c r="AF22" s="183"/>
      <c r="AG22" s="183"/>
      <c r="AH22" s="183"/>
      <c r="AI22" s="183"/>
      <c r="AJ22" s="183"/>
      <c r="AK22" s="183"/>
      <c r="AL22" s="183"/>
      <c r="AM22" s="183"/>
      <c r="AN22" s="183"/>
      <c r="AO22" s="183"/>
      <c r="AP22" s="183"/>
      <c r="AQ22" s="183"/>
      <c r="AR22" s="183"/>
      <c r="AS22" s="183"/>
      <c r="AT22" s="183"/>
      <c r="AU22" s="183"/>
      <c r="AV22" s="183"/>
      <c r="AW22" s="183"/>
      <c r="AX22" s="183"/>
      <c r="AY22" s="183"/>
      <c r="AZ22" s="183"/>
      <c r="BA22" s="183"/>
      <c r="BB22" s="183"/>
      <c r="BC22" s="183"/>
      <c r="BD22" s="183"/>
      <c r="BE22" s="183"/>
      <c r="BF22" s="183"/>
      <c r="BG22" s="183"/>
      <c r="BH22" s="183"/>
      <c r="BI22" s="183"/>
      <c r="BJ22" s="183"/>
      <c r="BK22" s="183"/>
      <c r="BL22" s="183"/>
      <c r="BM22" s="183"/>
    </row>
    <row r="23" spans="1:65" x14ac:dyDescent="0.2">
      <c r="A23" s="110"/>
      <c r="B23" s="110"/>
      <c r="C23" s="110"/>
      <c r="D23" s="183"/>
      <c r="E23" s="183"/>
      <c r="F23" s="183"/>
      <c r="G23" s="183"/>
      <c r="H23" s="183"/>
      <c r="I23" s="183"/>
      <c r="J23" s="183"/>
      <c r="K23" s="183"/>
      <c r="L23" s="183"/>
      <c r="M23" s="183"/>
      <c r="N23" s="183"/>
      <c r="O23" s="183"/>
      <c r="P23" s="183"/>
      <c r="Q23" s="183"/>
      <c r="R23" s="183"/>
      <c r="S23" s="183"/>
      <c r="T23" s="183"/>
      <c r="U23" s="183"/>
      <c r="V23" s="183"/>
      <c r="W23" s="183"/>
      <c r="X23" s="183"/>
      <c r="Y23" s="183"/>
      <c r="Z23" s="183"/>
      <c r="AA23" s="183"/>
      <c r="AB23" s="183"/>
      <c r="AC23" s="183"/>
      <c r="AD23" s="183"/>
      <c r="AE23" s="183"/>
      <c r="AF23" s="183"/>
      <c r="AG23" s="183"/>
      <c r="AH23" s="183"/>
      <c r="AI23" s="183"/>
      <c r="AJ23" s="183"/>
      <c r="AK23" s="183"/>
      <c r="AL23" s="183"/>
      <c r="AM23" s="183"/>
      <c r="AN23" s="183"/>
      <c r="AO23" s="183"/>
      <c r="AP23" s="183"/>
      <c r="AQ23" s="183"/>
      <c r="AR23" s="183"/>
      <c r="AS23" s="183"/>
      <c r="AT23" s="183"/>
      <c r="AU23" s="183"/>
      <c r="AV23" s="183"/>
      <c r="AW23" s="183"/>
      <c r="AX23" s="183"/>
      <c r="AY23" s="183"/>
      <c r="AZ23" s="183"/>
      <c r="BA23" s="183"/>
      <c r="BB23" s="183"/>
      <c r="BC23" s="183"/>
      <c r="BD23" s="183"/>
      <c r="BE23" s="183"/>
      <c r="BF23" s="183"/>
      <c r="BG23" s="183"/>
      <c r="BH23" s="183"/>
      <c r="BI23" s="183"/>
      <c r="BJ23" s="183"/>
      <c r="BK23" s="183"/>
      <c r="BL23" s="183"/>
      <c r="BM23" s="183"/>
    </row>
    <row r="24" spans="1:65" x14ac:dyDescent="0.2">
      <c r="A24" s="110"/>
      <c r="B24" s="110"/>
      <c r="C24" s="110"/>
      <c r="D24" s="183"/>
      <c r="E24" s="183"/>
      <c r="F24" s="183"/>
      <c r="G24" s="183"/>
      <c r="H24" s="183"/>
      <c r="I24" s="183"/>
      <c r="J24" s="183"/>
      <c r="K24" s="183"/>
      <c r="L24" s="183"/>
      <c r="M24" s="183"/>
      <c r="N24" s="183"/>
      <c r="O24" s="183"/>
      <c r="P24" s="183"/>
      <c r="Q24" s="183"/>
      <c r="R24" s="183"/>
      <c r="S24" s="183"/>
      <c r="T24" s="183"/>
      <c r="U24" s="183"/>
      <c r="V24" s="183"/>
      <c r="W24" s="183"/>
      <c r="X24" s="183"/>
      <c r="Y24" s="183"/>
      <c r="Z24" s="183"/>
      <c r="AA24" s="183"/>
      <c r="AB24" s="183"/>
      <c r="AC24" s="183"/>
      <c r="AD24" s="183"/>
      <c r="AE24" s="183"/>
      <c r="AF24" s="183"/>
      <c r="AG24" s="183"/>
      <c r="AH24" s="183"/>
      <c r="AI24" s="183"/>
      <c r="AJ24" s="183"/>
      <c r="AK24" s="183"/>
      <c r="AL24" s="183"/>
      <c r="AM24" s="183"/>
      <c r="AN24" s="183"/>
      <c r="AO24" s="183"/>
      <c r="AP24" s="183"/>
      <c r="AQ24" s="183"/>
      <c r="AR24" s="183"/>
      <c r="AS24" s="183"/>
      <c r="AT24" s="183"/>
      <c r="AU24" s="183"/>
      <c r="AV24" s="183"/>
      <c r="AW24" s="183"/>
      <c r="AX24" s="183"/>
      <c r="AY24" s="183"/>
      <c r="AZ24" s="183"/>
      <c r="BA24" s="183"/>
      <c r="BB24" s="183"/>
      <c r="BC24" s="183"/>
      <c r="BD24" s="183"/>
      <c r="BE24" s="183"/>
      <c r="BF24" s="183"/>
      <c r="BG24" s="183"/>
      <c r="BH24" s="183"/>
      <c r="BI24" s="183"/>
      <c r="BJ24" s="183"/>
      <c r="BK24" s="183"/>
      <c r="BL24" s="183"/>
      <c r="BM24" s="183"/>
    </row>
    <row r="25" spans="1:65" x14ac:dyDescent="0.2">
      <c r="A25" s="110"/>
      <c r="B25" s="110"/>
      <c r="C25" s="110"/>
      <c r="D25" s="183"/>
      <c r="E25" s="183"/>
      <c r="F25" s="183"/>
      <c r="G25" s="183"/>
      <c r="H25" s="183"/>
      <c r="I25" s="183"/>
      <c r="J25" s="183"/>
      <c r="K25" s="183"/>
      <c r="L25" s="183"/>
      <c r="M25" s="183"/>
      <c r="N25" s="183"/>
      <c r="O25" s="183"/>
      <c r="P25" s="183"/>
      <c r="Q25" s="183"/>
      <c r="R25" s="183"/>
      <c r="S25" s="183"/>
      <c r="T25" s="183"/>
      <c r="U25" s="183"/>
      <c r="V25" s="183"/>
      <c r="W25" s="183"/>
      <c r="X25" s="183"/>
      <c r="Y25" s="183"/>
      <c r="Z25" s="183"/>
      <c r="AA25" s="183"/>
      <c r="AB25" s="183"/>
      <c r="AC25" s="183"/>
      <c r="AD25" s="183"/>
      <c r="AE25" s="183"/>
      <c r="AF25" s="183"/>
      <c r="AG25" s="183"/>
      <c r="AH25" s="183"/>
      <c r="AI25" s="183"/>
      <c r="AJ25" s="183"/>
      <c r="AK25" s="183"/>
      <c r="AL25" s="183"/>
      <c r="AM25" s="183"/>
      <c r="AN25" s="183"/>
      <c r="AO25" s="183"/>
      <c r="AP25" s="183"/>
      <c r="AQ25" s="183"/>
      <c r="AR25" s="183"/>
      <c r="AS25" s="183"/>
      <c r="AT25" s="183"/>
      <c r="AU25" s="183"/>
      <c r="AV25" s="183"/>
      <c r="AW25" s="183"/>
      <c r="AX25" s="183"/>
      <c r="AY25" s="183"/>
      <c r="AZ25" s="183"/>
      <c r="BA25" s="183"/>
      <c r="BB25" s="183"/>
      <c r="BC25" s="183"/>
      <c r="BD25" s="183"/>
      <c r="BE25" s="183"/>
      <c r="BF25" s="183"/>
      <c r="BG25" s="183"/>
      <c r="BH25" s="183"/>
      <c r="BI25" s="183"/>
      <c r="BJ25" s="183"/>
      <c r="BK25" s="183"/>
      <c r="BL25" s="183"/>
      <c r="BM25" s="183"/>
    </row>
    <row r="26" spans="1:65" x14ac:dyDescent="0.2">
      <c r="A26" s="110"/>
      <c r="B26" s="110"/>
      <c r="C26" s="110"/>
      <c r="D26" s="183"/>
      <c r="E26" s="183"/>
      <c r="F26" s="183"/>
      <c r="G26" s="183"/>
      <c r="H26" s="183"/>
      <c r="I26" s="183"/>
      <c r="J26" s="183"/>
      <c r="K26" s="183"/>
      <c r="L26" s="183"/>
      <c r="M26" s="183"/>
      <c r="N26" s="183"/>
      <c r="O26" s="183"/>
      <c r="P26" s="183"/>
      <c r="Q26" s="183"/>
      <c r="R26" s="183"/>
      <c r="S26" s="183"/>
      <c r="T26" s="183"/>
      <c r="U26" s="183"/>
      <c r="V26" s="183"/>
      <c r="W26" s="183"/>
      <c r="X26" s="183"/>
      <c r="Y26" s="183"/>
      <c r="Z26" s="183"/>
      <c r="AA26" s="183"/>
      <c r="AB26" s="183"/>
      <c r="AC26" s="183"/>
      <c r="AD26" s="183"/>
      <c r="AE26" s="183"/>
      <c r="AF26" s="183"/>
      <c r="AG26" s="183"/>
      <c r="AH26" s="183"/>
      <c r="AI26" s="183"/>
      <c r="AJ26" s="183"/>
      <c r="AK26" s="183"/>
      <c r="AL26" s="183"/>
      <c r="AM26" s="183"/>
      <c r="AN26" s="183"/>
      <c r="AO26" s="183"/>
      <c r="AP26" s="183"/>
      <c r="AQ26" s="183"/>
      <c r="AR26" s="183"/>
      <c r="AS26" s="183"/>
      <c r="AT26" s="183"/>
      <c r="AU26" s="183"/>
      <c r="AV26" s="183"/>
      <c r="AW26" s="183"/>
      <c r="AX26" s="183"/>
      <c r="AY26" s="183"/>
      <c r="AZ26" s="183"/>
      <c r="BA26" s="183"/>
      <c r="BB26" s="183"/>
      <c r="BC26" s="183"/>
      <c r="BD26" s="183"/>
      <c r="BE26" s="183"/>
      <c r="BF26" s="183"/>
      <c r="BG26" s="183"/>
      <c r="BH26" s="183"/>
      <c r="BI26" s="183"/>
      <c r="BJ26" s="183"/>
      <c r="BK26" s="183"/>
      <c r="BL26" s="183"/>
      <c r="BM26" s="183"/>
    </row>
    <row r="27" spans="1:65" x14ac:dyDescent="0.2">
      <c r="A27" s="110"/>
      <c r="B27" s="110"/>
      <c r="C27" s="110"/>
      <c r="D27" s="183"/>
      <c r="E27" s="183"/>
      <c r="F27" s="183"/>
      <c r="G27" s="183"/>
      <c r="H27" s="183"/>
      <c r="I27" s="183"/>
      <c r="J27" s="183"/>
      <c r="K27" s="183"/>
      <c r="L27" s="183"/>
      <c r="M27" s="183"/>
      <c r="N27" s="183"/>
      <c r="O27" s="183"/>
      <c r="P27" s="183"/>
      <c r="Q27" s="183"/>
      <c r="R27" s="183"/>
      <c r="S27" s="183"/>
      <c r="T27" s="183"/>
      <c r="U27" s="183"/>
      <c r="V27" s="183"/>
      <c r="W27" s="183"/>
      <c r="X27" s="183"/>
      <c r="Y27" s="183"/>
      <c r="Z27" s="183"/>
      <c r="AA27" s="183"/>
      <c r="AB27" s="183"/>
      <c r="AC27" s="183"/>
      <c r="AD27" s="183"/>
      <c r="AE27" s="183"/>
      <c r="AF27" s="183"/>
      <c r="AG27" s="183"/>
      <c r="AH27" s="183"/>
      <c r="AI27" s="183"/>
      <c r="AJ27" s="183"/>
      <c r="AK27" s="183"/>
      <c r="AL27" s="183"/>
      <c r="AM27" s="183"/>
      <c r="AN27" s="183"/>
      <c r="AO27" s="183"/>
      <c r="AP27" s="183"/>
      <c r="AQ27" s="183"/>
      <c r="AR27" s="183"/>
      <c r="AS27" s="183"/>
      <c r="AT27" s="183"/>
      <c r="AU27" s="183"/>
      <c r="AV27" s="183"/>
      <c r="AW27" s="183"/>
      <c r="AX27" s="183"/>
      <c r="AY27" s="183"/>
      <c r="AZ27" s="183"/>
      <c r="BA27" s="183"/>
      <c r="BB27" s="183"/>
      <c r="BC27" s="183"/>
      <c r="BD27" s="183"/>
      <c r="BE27" s="183"/>
      <c r="BF27" s="183"/>
      <c r="BG27" s="183"/>
      <c r="BH27" s="183"/>
      <c r="BI27" s="183"/>
      <c r="BJ27" s="183"/>
      <c r="BK27" s="183"/>
      <c r="BL27" s="183"/>
      <c r="BM27" s="183"/>
    </row>
    <row r="28" spans="1:65" x14ac:dyDescent="0.2">
      <c r="A28" s="110"/>
      <c r="B28" s="110"/>
      <c r="C28" s="110"/>
      <c r="D28" s="183"/>
      <c r="E28" s="183"/>
      <c r="F28" s="183"/>
      <c r="G28" s="183"/>
      <c r="H28" s="183"/>
      <c r="I28" s="183"/>
      <c r="J28" s="183"/>
      <c r="K28" s="183"/>
      <c r="L28" s="183"/>
      <c r="M28" s="183"/>
      <c r="N28" s="183"/>
      <c r="O28" s="183"/>
      <c r="P28" s="183"/>
      <c r="Q28" s="183"/>
      <c r="R28" s="183"/>
      <c r="S28" s="183"/>
      <c r="T28" s="183"/>
      <c r="U28" s="183"/>
      <c r="V28" s="183"/>
      <c r="W28" s="183"/>
      <c r="X28" s="183"/>
      <c r="Y28" s="183"/>
      <c r="Z28" s="183"/>
      <c r="AA28" s="183"/>
      <c r="AB28" s="183"/>
      <c r="AC28" s="183"/>
      <c r="AD28" s="183"/>
      <c r="AE28" s="183"/>
      <c r="AF28" s="183"/>
      <c r="AG28" s="183"/>
      <c r="AH28" s="183"/>
      <c r="AI28" s="183"/>
      <c r="AJ28" s="183"/>
      <c r="AK28" s="183"/>
      <c r="AL28" s="183"/>
      <c r="AM28" s="183"/>
      <c r="AN28" s="183"/>
      <c r="AO28" s="183"/>
      <c r="AP28" s="183"/>
      <c r="AQ28" s="183"/>
      <c r="AR28" s="183"/>
      <c r="AS28" s="183"/>
      <c r="AT28" s="183"/>
      <c r="AU28" s="183"/>
      <c r="AV28" s="183"/>
      <c r="AW28" s="183"/>
      <c r="AX28" s="183"/>
      <c r="AY28" s="183"/>
      <c r="AZ28" s="183"/>
      <c r="BA28" s="183"/>
      <c r="BB28" s="183"/>
      <c r="BC28" s="183"/>
      <c r="BD28" s="183"/>
      <c r="BE28" s="183"/>
      <c r="BF28" s="183"/>
      <c r="BG28" s="183"/>
      <c r="BH28" s="183"/>
      <c r="BI28" s="183"/>
      <c r="BJ28" s="183"/>
      <c r="BK28" s="183"/>
      <c r="BL28" s="183"/>
      <c r="BM28" s="183"/>
    </row>
    <row r="29" spans="1:65" x14ac:dyDescent="0.2">
      <c r="A29" s="110"/>
      <c r="B29" s="110"/>
      <c r="C29" s="110"/>
      <c r="D29" s="183"/>
      <c r="E29" s="183"/>
      <c r="F29" s="183"/>
      <c r="G29" s="183"/>
      <c r="H29" s="183"/>
      <c r="I29" s="183"/>
      <c r="J29" s="183"/>
      <c r="K29" s="183"/>
      <c r="L29" s="183"/>
      <c r="M29" s="183"/>
      <c r="N29" s="183"/>
      <c r="O29" s="183"/>
      <c r="P29" s="183"/>
      <c r="Q29" s="183"/>
      <c r="R29" s="183"/>
      <c r="S29" s="183"/>
      <c r="T29" s="183"/>
      <c r="U29" s="183"/>
      <c r="V29" s="183"/>
      <c r="W29" s="183"/>
      <c r="X29" s="183"/>
      <c r="Y29" s="183"/>
      <c r="Z29" s="183"/>
      <c r="AA29" s="183"/>
      <c r="AB29" s="183"/>
      <c r="AC29" s="183"/>
      <c r="AD29" s="183"/>
      <c r="AE29" s="183"/>
      <c r="AF29" s="183"/>
      <c r="AG29" s="183"/>
      <c r="AH29" s="183"/>
      <c r="AI29" s="183"/>
      <c r="AJ29" s="183"/>
      <c r="AK29" s="183"/>
      <c r="AL29" s="183"/>
      <c r="AM29" s="183"/>
      <c r="AN29" s="183"/>
      <c r="AO29" s="183"/>
      <c r="AP29" s="183"/>
      <c r="AQ29" s="183"/>
      <c r="AR29" s="183"/>
      <c r="AS29" s="183"/>
      <c r="AT29" s="183"/>
      <c r="AU29" s="183"/>
      <c r="AV29" s="183"/>
      <c r="AW29" s="183"/>
      <c r="AX29" s="183"/>
      <c r="AY29" s="183"/>
      <c r="AZ29" s="183"/>
      <c r="BA29" s="183"/>
      <c r="BB29" s="183"/>
      <c r="BC29" s="183"/>
      <c r="BD29" s="183"/>
      <c r="BE29" s="183"/>
      <c r="BF29" s="183"/>
      <c r="BG29" s="183"/>
      <c r="BH29" s="183"/>
      <c r="BI29" s="183"/>
      <c r="BJ29" s="183"/>
      <c r="BK29" s="183"/>
      <c r="BL29" s="183"/>
      <c r="BM29" s="183"/>
    </row>
    <row r="30" spans="1:65" x14ac:dyDescent="0.2">
      <c r="A30" s="110"/>
      <c r="B30" s="110"/>
      <c r="C30" s="110"/>
      <c r="D30" s="183"/>
      <c r="E30" s="183"/>
      <c r="F30" s="183"/>
      <c r="G30" s="183"/>
      <c r="H30" s="183"/>
      <c r="I30" s="183"/>
      <c r="J30" s="183"/>
      <c r="K30" s="183"/>
      <c r="L30" s="183"/>
      <c r="M30" s="183"/>
      <c r="N30" s="183"/>
      <c r="O30" s="183"/>
      <c r="P30" s="183"/>
      <c r="Q30" s="183"/>
      <c r="R30" s="183"/>
      <c r="S30" s="183"/>
      <c r="T30" s="183"/>
      <c r="U30" s="183"/>
      <c r="V30" s="183"/>
      <c r="W30" s="183"/>
      <c r="X30" s="183"/>
      <c r="Y30" s="183"/>
      <c r="Z30" s="183"/>
      <c r="AA30" s="183"/>
      <c r="AB30" s="183"/>
      <c r="AC30" s="183"/>
      <c r="AD30" s="183"/>
      <c r="AE30" s="183"/>
      <c r="AF30" s="183"/>
      <c r="AG30" s="183"/>
      <c r="AH30" s="183"/>
      <c r="AI30" s="183"/>
      <c r="AJ30" s="183"/>
      <c r="AK30" s="183"/>
      <c r="AL30" s="183"/>
      <c r="AM30" s="183"/>
      <c r="AN30" s="183"/>
      <c r="AO30" s="183"/>
      <c r="AP30" s="183"/>
      <c r="AQ30" s="183"/>
      <c r="AR30" s="183"/>
      <c r="AS30" s="183"/>
      <c r="AT30" s="183"/>
      <c r="AU30" s="183"/>
      <c r="AV30" s="183"/>
      <c r="AW30" s="183"/>
      <c r="AX30" s="183"/>
      <c r="AY30" s="183"/>
      <c r="AZ30" s="183"/>
      <c r="BA30" s="183"/>
      <c r="BB30" s="183"/>
      <c r="BC30" s="183"/>
      <c r="BD30" s="183"/>
      <c r="BE30" s="183"/>
      <c r="BF30" s="183"/>
      <c r="BG30" s="183"/>
      <c r="BH30" s="183"/>
      <c r="BI30" s="183"/>
      <c r="BJ30" s="183"/>
      <c r="BK30" s="183"/>
      <c r="BL30" s="183"/>
      <c r="BM30" s="183"/>
    </row>
    <row r="31" spans="1:65" x14ac:dyDescent="0.2">
      <c r="A31" s="110"/>
      <c r="B31" s="110"/>
      <c r="C31" s="110"/>
      <c r="D31" s="183"/>
      <c r="E31" s="183"/>
      <c r="F31" s="183"/>
      <c r="G31" s="183"/>
      <c r="H31" s="183"/>
      <c r="I31" s="183"/>
      <c r="J31" s="183"/>
      <c r="K31" s="183"/>
      <c r="L31" s="183"/>
      <c r="M31" s="183"/>
      <c r="N31" s="183"/>
      <c r="O31" s="183"/>
      <c r="P31" s="183"/>
      <c r="Q31" s="183"/>
      <c r="R31" s="183"/>
      <c r="S31" s="183"/>
      <c r="T31" s="183"/>
      <c r="U31" s="183"/>
      <c r="V31" s="183"/>
      <c r="W31" s="183"/>
      <c r="X31" s="183"/>
      <c r="Y31" s="183"/>
      <c r="Z31" s="183"/>
      <c r="AA31" s="183"/>
      <c r="AB31" s="183"/>
      <c r="AC31" s="183"/>
      <c r="AD31" s="183"/>
      <c r="AE31" s="183"/>
      <c r="AF31" s="183"/>
      <c r="AG31" s="183"/>
      <c r="AH31" s="183"/>
      <c r="AI31" s="183"/>
      <c r="AJ31" s="183"/>
      <c r="AK31" s="183"/>
      <c r="AL31" s="183"/>
      <c r="AM31" s="183"/>
      <c r="AN31" s="183"/>
      <c r="AO31" s="183"/>
      <c r="AP31" s="183"/>
      <c r="AQ31" s="183"/>
      <c r="AR31" s="183"/>
      <c r="AS31" s="183"/>
      <c r="AT31" s="183"/>
      <c r="AU31" s="183"/>
      <c r="AV31" s="183"/>
      <c r="AW31" s="183"/>
      <c r="AX31" s="183"/>
      <c r="AY31" s="183"/>
      <c r="AZ31" s="183"/>
      <c r="BA31" s="183"/>
      <c r="BB31" s="183"/>
      <c r="BC31" s="183"/>
      <c r="BD31" s="183"/>
      <c r="BE31" s="183"/>
      <c r="BF31" s="183"/>
      <c r="BG31" s="183"/>
      <c r="BH31" s="183"/>
      <c r="BI31" s="183"/>
      <c r="BJ31" s="183"/>
      <c r="BK31" s="183"/>
      <c r="BL31" s="183"/>
      <c r="BM31" s="183"/>
    </row>
    <row r="32" spans="1:65" x14ac:dyDescent="0.2">
      <c r="A32" s="110"/>
      <c r="B32" s="110"/>
      <c r="C32" s="110"/>
      <c r="D32" s="183"/>
      <c r="E32" s="183"/>
      <c r="F32" s="183"/>
      <c r="G32" s="183"/>
      <c r="H32" s="183"/>
      <c r="I32" s="183"/>
      <c r="J32" s="183"/>
      <c r="K32" s="183"/>
      <c r="L32" s="183"/>
      <c r="M32" s="183"/>
      <c r="N32" s="183"/>
      <c r="O32" s="183"/>
      <c r="P32" s="183"/>
      <c r="Q32" s="183"/>
      <c r="R32" s="183"/>
      <c r="S32" s="183"/>
      <c r="T32" s="183"/>
      <c r="U32" s="183"/>
      <c r="V32" s="183"/>
      <c r="W32" s="183"/>
      <c r="X32" s="183"/>
      <c r="Y32" s="183"/>
      <c r="Z32" s="183"/>
      <c r="AA32" s="183"/>
      <c r="AB32" s="183"/>
      <c r="AC32" s="183"/>
      <c r="AD32" s="183"/>
      <c r="AE32" s="183"/>
      <c r="AF32" s="183"/>
      <c r="AG32" s="183"/>
      <c r="AH32" s="183"/>
      <c r="AI32" s="183"/>
      <c r="AJ32" s="183"/>
      <c r="AK32" s="183"/>
      <c r="AL32" s="183"/>
      <c r="AM32" s="183"/>
      <c r="AN32" s="183"/>
      <c r="AO32" s="183"/>
      <c r="AP32" s="183"/>
      <c r="AQ32" s="183"/>
      <c r="AR32" s="183"/>
      <c r="AS32" s="183"/>
      <c r="AT32" s="183"/>
      <c r="AU32" s="183"/>
      <c r="AV32" s="183"/>
      <c r="AW32" s="183"/>
      <c r="AX32" s="183"/>
      <c r="AY32" s="183"/>
      <c r="AZ32" s="183"/>
      <c r="BA32" s="183"/>
      <c r="BB32" s="183"/>
      <c r="BC32" s="183"/>
      <c r="BD32" s="183"/>
      <c r="BE32" s="183"/>
      <c r="BF32" s="183"/>
      <c r="BG32" s="183"/>
      <c r="BH32" s="183"/>
      <c r="BI32" s="183"/>
      <c r="BJ32" s="183"/>
      <c r="BK32" s="183"/>
      <c r="BL32" s="183"/>
      <c r="BM32" s="183"/>
    </row>
    <row r="33" spans="1:65" x14ac:dyDescent="0.2">
      <c r="A33" s="110"/>
      <c r="B33" s="110"/>
      <c r="C33" s="110"/>
      <c r="D33" s="183"/>
      <c r="E33" s="183"/>
      <c r="F33" s="183"/>
      <c r="G33" s="183"/>
      <c r="H33" s="183"/>
      <c r="I33" s="183"/>
      <c r="J33" s="183"/>
      <c r="K33" s="183"/>
      <c r="L33" s="183"/>
      <c r="M33" s="183"/>
      <c r="N33" s="183"/>
      <c r="O33" s="183"/>
      <c r="P33" s="183"/>
      <c r="Q33" s="183"/>
      <c r="R33" s="183"/>
      <c r="S33" s="183"/>
      <c r="T33" s="183"/>
      <c r="U33" s="183"/>
      <c r="V33" s="183"/>
      <c r="W33" s="183"/>
      <c r="X33" s="183"/>
      <c r="Y33" s="183"/>
      <c r="Z33" s="183"/>
      <c r="AA33" s="183"/>
      <c r="AB33" s="183"/>
      <c r="AC33" s="183"/>
      <c r="AD33" s="183"/>
      <c r="AE33" s="183"/>
      <c r="AF33" s="183"/>
      <c r="AG33" s="183"/>
      <c r="AH33" s="183"/>
      <c r="AI33" s="183"/>
      <c r="AJ33" s="183"/>
      <c r="AK33" s="183"/>
      <c r="AL33" s="183"/>
      <c r="AM33" s="183"/>
      <c r="AN33" s="183"/>
      <c r="AO33" s="183"/>
      <c r="AP33" s="183"/>
      <c r="AQ33" s="183"/>
      <c r="AR33" s="183"/>
      <c r="AS33" s="183"/>
      <c r="AT33" s="183"/>
      <c r="AU33" s="183"/>
      <c r="AV33" s="183"/>
      <c r="AW33" s="183"/>
      <c r="AX33" s="183"/>
      <c r="AY33" s="183"/>
      <c r="AZ33" s="183"/>
      <c r="BA33" s="183"/>
      <c r="BB33" s="183"/>
      <c r="BC33" s="183"/>
      <c r="BD33" s="183"/>
      <c r="BE33" s="183"/>
      <c r="BF33" s="183"/>
      <c r="BG33" s="183"/>
      <c r="BH33" s="183"/>
      <c r="BI33" s="183"/>
      <c r="BJ33" s="183"/>
      <c r="BK33" s="183"/>
      <c r="BL33" s="183"/>
      <c r="BM33" s="183"/>
    </row>
    <row r="34" spans="1:65" x14ac:dyDescent="0.2">
      <c r="A34" s="110"/>
      <c r="B34" s="110"/>
      <c r="C34" s="110"/>
      <c r="D34" s="183"/>
      <c r="E34" s="183"/>
      <c r="F34" s="183"/>
      <c r="G34" s="183"/>
      <c r="H34" s="183"/>
      <c r="I34" s="183"/>
      <c r="J34" s="183"/>
      <c r="K34" s="183"/>
      <c r="L34" s="183"/>
      <c r="M34" s="183"/>
      <c r="N34" s="183"/>
      <c r="O34" s="183"/>
      <c r="P34" s="183"/>
      <c r="Q34" s="183"/>
      <c r="R34" s="183"/>
      <c r="S34" s="183"/>
      <c r="T34" s="183"/>
      <c r="U34" s="183"/>
      <c r="V34" s="183"/>
      <c r="W34" s="183"/>
      <c r="X34" s="183"/>
      <c r="Y34" s="183"/>
      <c r="Z34" s="183"/>
      <c r="AA34" s="183"/>
      <c r="AB34" s="183"/>
      <c r="AC34" s="183"/>
      <c r="AD34" s="183"/>
      <c r="AE34" s="183"/>
      <c r="AF34" s="183"/>
      <c r="AG34" s="183"/>
      <c r="AH34" s="183"/>
      <c r="AI34" s="183"/>
      <c r="AJ34" s="183"/>
      <c r="AK34" s="183"/>
      <c r="AL34" s="183"/>
      <c r="AM34" s="183"/>
      <c r="AN34" s="183"/>
      <c r="AO34" s="183"/>
      <c r="AP34" s="183"/>
      <c r="AQ34" s="183"/>
      <c r="AR34" s="183"/>
      <c r="AS34" s="183"/>
      <c r="AT34" s="183"/>
      <c r="AU34" s="183"/>
      <c r="AV34" s="183"/>
      <c r="AW34" s="183"/>
      <c r="AX34" s="183"/>
      <c r="AY34" s="183"/>
      <c r="AZ34" s="183"/>
      <c r="BA34" s="183"/>
      <c r="BB34" s="183"/>
      <c r="BC34" s="183"/>
      <c r="BD34" s="183"/>
      <c r="BE34" s="183"/>
      <c r="BF34" s="183"/>
      <c r="BG34" s="183"/>
      <c r="BH34" s="183"/>
      <c r="BI34" s="183"/>
      <c r="BJ34" s="183"/>
      <c r="BK34" s="183"/>
      <c r="BL34" s="183"/>
      <c r="BM34" s="183"/>
    </row>
    <row r="35" spans="1:65" x14ac:dyDescent="0.2">
      <c r="A35" s="110"/>
      <c r="B35" s="110"/>
      <c r="C35" s="110"/>
      <c r="D35" s="183"/>
      <c r="E35" s="183"/>
      <c r="F35" s="183"/>
      <c r="G35" s="183"/>
      <c r="H35" s="183"/>
      <c r="I35" s="183"/>
      <c r="J35" s="183"/>
      <c r="K35" s="183"/>
      <c r="L35" s="183"/>
      <c r="M35" s="183"/>
      <c r="N35" s="183"/>
      <c r="O35" s="183"/>
      <c r="P35" s="183"/>
      <c r="Q35" s="183"/>
      <c r="R35" s="183"/>
      <c r="S35" s="183"/>
      <c r="T35" s="183"/>
      <c r="U35" s="183"/>
      <c r="V35" s="183"/>
      <c r="W35" s="183"/>
      <c r="X35" s="183"/>
      <c r="Y35" s="183"/>
      <c r="Z35" s="183"/>
      <c r="AA35" s="183"/>
      <c r="AB35" s="183"/>
      <c r="AC35" s="183"/>
      <c r="AD35" s="183"/>
      <c r="AE35" s="183"/>
      <c r="AF35" s="183"/>
      <c r="AG35" s="183"/>
      <c r="AH35" s="183"/>
      <c r="AI35" s="183"/>
      <c r="AJ35" s="183"/>
      <c r="AK35" s="183"/>
      <c r="AL35" s="183"/>
      <c r="AM35" s="183"/>
      <c r="AN35" s="183"/>
      <c r="AO35" s="183"/>
      <c r="AP35" s="183"/>
      <c r="AQ35" s="183"/>
      <c r="AR35" s="183"/>
      <c r="AS35" s="183"/>
      <c r="AT35" s="183"/>
      <c r="AU35" s="183"/>
      <c r="AV35" s="183"/>
      <c r="AW35" s="183"/>
      <c r="AX35" s="183"/>
      <c r="AY35" s="183"/>
      <c r="AZ35" s="183"/>
      <c r="BA35" s="183"/>
      <c r="BB35" s="183"/>
      <c r="BC35" s="183"/>
      <c r="BD35" s="183"/>
      <c r="BE35" s="183"/>
      <c r="BF35" s="183"/>
      <c r="BG35" s="183"/>
      <c r="BH35" s="183"/>
      <c r="BI35" s="183"/>
      <c r="BJ35" s="183"/>
      <c r="BK35" s="183"/>
      <c r="BL35" s="183"/>
      <c r="BM35" s="183"/>
    </row>
    <row r="36" spans="1:65" x14ac:dyDescent="0.2">
      <c r="A36" s="110"/>
      <c r="B36" s="110"/>
      <c r="C36" s="110"/>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c r="BA36" s="183"/>
      <c r="BB36" s="183"/>
      <c r="BC36" s="183"/>
      <c r="BD36" s="183"/>
      <c r="BE36" s="183"/>
      <c r="BF36" s="183"/>
      <c r="BG36" s="183"/>
      <c r="BH36" s="183"/>
      <c r="BI36" s="183"/>
      <c r="BJ36" s="183"/>
      <c r="BK36" s="183"/>
      <c r="BL36" s="183"/>
      <c r="BM36" s="183"/>
    </row>
    <row r="37" spans="1:65" x14ac:dyDescent="0.2">
      <c r="A37" s="110"/>
      <c r="B37" s="110"/>
      <c r="C37" s="110"/>
      <c r="D37" s="183"/>
      <c r="E37" s="183"/>
      <c r="F37" s="183"/>
      <c r="G37" s="183"/>
      <c r="H37" s="183"/>
      <c r="I37" s="183"/>
      <c r="J37" s="183"/>
      <c r="K37" s="183"/>
      <c r="L37" s="183"/>
      <c r="M37" s="183"/>
      <c r="N37" s="183"/>
      <c r="O37" s="183"/>
      <c r="P37" s="183"/>
      <c r="Q37" s="183"/>
      <c r="R37" s="183"/>
      <c r="S37" s="183"/>
      <c r="T37" s="183"/>
      <c r="U37" s="183"/>
      <c r="V37" s="183"/>
      <c r="W37" s="183"/>
      <c r="X37" s="183"/>
      <c r="Y37" s="183"/>
      <c r="Z37" s="183"/>
      <c r="AA37" s="183"/>
      <c r="AB37" s="183"/>
      <c r="AC37" s="183"/>
      <c r="AD37" s="183"/>
      <c r="AE37" s="183"/>
      <c r="AF37" s="183"/>
      <c r="AG37" s="183"/>
      <c r="AH37" s="183"/>
      <c r="AI37" s="183"/>
      <c r="AJ37" s="183"/>
      <c r="AK37" s="183"/>
      <c r="AL37" s="183"/>
      <c r="AM37" s="183"/>
      <c r="AN37" s="183"/>
      <c r="AO37" s="183"/>
      <c r="AP37" s="183"/>
      <c r="AQ37" s="183"/>
      <c r="AR37" s="183"/>
      <c r="AS37" s="183"/>
      <c r="AT37" s="183"/>
      <c r="AU37" s="183"/>
      <c r="AV37" s="183"/>
      <c r="AW37" s="183"/>
      <c r="AX37" s="183"/>
      <c r="AY37" s="183"/>
      <c r="AZ37" s="183"/>
      <c r="BA37" s="183"/>
      <c r="BB37" s="183"/>
      <c r="BC37" s="183"/>
      <c r="BD37" s="183"/>
      <c r="BE37" s="183"/>
      <c r="BF37" s="183"/>
      <c r="BG37" s="183"/>
      <c r="BH37" s="183"/>
      <c r="BI37" s="183"/>
      <c r="BJ37" s="183"/>
      <c r="BK37" s="183"/>
      <c r="BL37" s="183"/>
      <c r="BM37" s="183"/>
    </row>
    <row r="38" spans="1:65" x14ac:dyDescent="0.2">
      <c r="A38" s="110"/>
      <c r="B38" s="110"/>
      <c r="C38" s="110"/>
      <c r="D38" s="183"/>
      <c r="E38" s="183"/>
      <c r="F38" s="183"/>
      <c r="G38" s="183"/>
      <c r="H38" s="183"/>
      <c r="I38" s="183"/>
      <c r="J38" s="183"/>
      <c r="K38" s="183"/>
      <c r="L38" s="183"/>
      <c r="M38" s="183"/>
      <c r="N38" s="183"/>
      <c r="O38" s="183"/>
      <c r="P38" s="183"/>
      <c r="Q38" s="183"/>
      <c r="R38" s="183"/>
      <c r="S38" s="183"/>
      <c r="T38" s="183"/>
      <c r="U38" s="183"/>
      <c r="V38" s="183"/>
      <c r="W38" s="183"/>
      <c r="X38" s="183"/>
      <c r="Y38" s="183"/>
      <c r="Z38" s="183"/>
      <c r="AA38" s="183"/>
      <c r="AB38" s="183"/>
      <c r="AC38" s="183"/>
      <c r="AD38" s="183"/>
      <c r="AE38" s="183"/>
      <c r="AF38" s="183"/>
      <c r="AG38" s="183"/>
      <c r="AH38" s="183"/>
      <c r="AI38" s="183"/>
      <c r="AJ38" s="183"/>
      <c r="AK38" s="183"/>
      <c r="AL38" s="183"/>
      <c r="AM38" s="183"/>
      <c r="AN38" s="183"/>
      <c r="AO38" s="183"/>
      <c r="AP38" s="183"/>
      <c r="AQ38" s="183"/>
      <c r="AR38" s="183"/>
      <c r="AS38" s="183"/>
      <c r="AT38" s="183"/>
      <c r="AU38" s="183"/>
      <c r="AV38" s="183"/>
      <c r="AW38" s="183"/>
      <c r="AX38" s="183"/>
      <c r="AY38" s="183"/>
      <c r="AZ38" s="183"/>
      <c r="BA38" s="183"/>
      <c r="BB38" s="183"/>
      <c r="BC38" s="183"/>
      <c r="BD38" s="183"/>
      <c r="BE38" s="183"/>
      <c r="BF38" s="183"/>
      <c r="BG38" s="183"/>
      <c r="BH38" s="183"/>
      <c r="BI38" s="183"/>
      <c r="BJ38" s="183"/>
      <c r="BK38" s="183"/>
      <c r="BL38" s="183"/>
      <c r="BM38" s="183"/>
    </row>
    <row r="39" spans="1:65" x14ac:dyDescent="0.2">
      <c r="A39" s="110"/>
      <c r="B39" s="110"/>
      <c r="C39" s="110"/>
      <c r="D39" s="183"/>
      <c r="E39" s="183"/>
      <c r="F39" s="183"/>
      <c r="G39" s="183"/>
      <c r="H39" s="183"/>
      <c r="I39" s="183"/>
      <c r="J39" s="183"/>
      <c r="K39" s="183"/>
      <c r="L39" s="183"/>
      <c r="M39" s="183"/>
      <c r="N39" s="183"/>
      <c r="O39" s="183"/>
      <c r="P39" s="183"/>
      <c r="Q39" s="183"/>
      <c r="R39" s="183"/>
      <c r="S39" s="183"/>
      <c r="T39" s="183"/>
      <c r="U39" s="183"/>
      <c r="V39" s="183"/>
      <c r="W39" s="183"/>
      <c r="X39" s="183"/>
      <c r="Y39" s="183"/>
      <c r="Z39" s="183"/>
      <c r="AA39" s="183"/>
      <c r="AB39" s="183"/>
      <c r="AC39" s="183"/>
      <c r="AD39" s="183"/>
      <c r="AE39" s="183"/>
      <c r="AF39" s="183"/>
      <c r="AG39" s="183"/>
      <c r="AH39" s="183"/>
      <c r="AI39" s="183"/>
      <c r="AJ39" s="183"/>
      <c r="AK39" s="183"/>
      <c r="AL39" s="183"/>
      <c r="AM39" s="183"/>
      <c r="AN39" s="183"/>
      <c r="AO39" s="183"/>
      <c r="AP39" s="183"/>
      <c r="AQ39" s="183"/>
      <c r="AR39" s="183"/>
      <c r="AS39" s="183"/>
      <c r="AT39" s="183"/>
      <c r="AU39" s="183"/>
      <c r="AV39" s="183"/>
      <c r="AW39" s="183"/>
      <c r="AX39" s="183"/>
      <c r="AY39" s="183"/>
      <c r="AZ39" s="183"/>
      <c r="BA39" s="183"/>
      <c r="BB39" s="183"/>
      <c r="BC39" s="183"/>
      <c r="BD39" s="183"/>
      <c r="BE39" s="183"/>
      <c r="BF39" s="183"/>
      <c r="BG39" s="183"/>
      <c r="BH39" s="183"/>
      <c r="BI39" s="183"/>
      <c r="BJ39" s="183"/>
      <c r="BK39" s="183"/>
      <c r="BL39" s="183"/>
      <c r="BM39" s="183"/>
    </row>
    <row r="40" spans="1:65" x14ac:dyDescent="0.2">
      <c r="A40" s="110"/>
      <c r="B40" s="110"/>
      <c r="C40" s="110"/>
      <c r="D40" s="183"/>
      <c r="E40" s="183"/>
      <c r="F40" s="183"/>
      <c r="G40" s="183"/>
      <c r="H40" s="183"/>
      <c r="I40" s="183"/>
      <c r="J40" s="183"/>
      <c r="K40" s="183"/>
      <c r="L40" s="183"/>
      <c r="M40" s="183"/>
      <c r="N40" s="183"/>
      <c r="O40" s="183"/>
      <c r="P40" s="183"/>
      <c r="Q40" s="183"/>
      <c r="R40" s="183"/>
      <c r="S40" s="183"/>
      <c r="T40" s="183"/>
      <c r="U40" s="183"/>
      <c r="V40" s="183"/>
      <c r="W40" s="183"/>
      <c r="X40" s="183"/>
      <c r="Y40" s="183"/>
      <c r="Z40" s="183"/>
      <c r="AA40" s="183"/>
      <c r="AB40" s="183"/>
      <c r="AC40" s="183"/>
      <c r="AD40" s="183"/>
      <c r="AE40" s="183"/>
      <c r="AF40" s="183"/>
      <c r="AG40" s="183"/>
      <c r="AH40" s="183"/>
      <c r="AI40" s="183"/>
      <c r="AJ40" s="183"/>
      <c r="AK40" s="183"/>
      <c r="AL40" s="183"/>
      <c r="AM40" s="183"/>
      <c r="AN40" s="183"/>
      <c r="AO40" s="183"/>
      <c r="AP40" s="183"/>
      <c r="AQ40" s="183"/>
      <c r="AR40" s="183"/>
      <c r="AS40" s="183"/>
      <c r="AT40" s="183"/>
      <c r="AU40" s="183"/>
      <c r="AV40" s="183"/>
      <c r="AW40" s="183"/>
      <c r="AX40" s="183"/>
      <c r="AY40" s="183"/>
      <c r="AZ40" s="183"/>
      <c r="BA40" s="183"/>
      <c r="BB40" s="183"/>
      <c r="BC40" s="183"/>
      <c r="BD40" s="183"/>
      <c r="BE40" s="183"/>
      <c r="BF40" s="183"/>
      <c r="BG40" s="183"/>
      <c r="BH40" s="183"/>
      <c r="BI40" s="183"/>
      <c r="BJ40" s="183"/>
      <c r="BK40" s="183"/>
      <c r="BL40" s="183"/>
      <c r="BM40" s="183"/>
    </row>
    <row r="41" spans="1:65" x14ac:dyDescent="0.2">
      <c r="A41" s="110"/>
      <c r="B41" s="110"/>
      <c r="C41" s="110"/>
      <c r="D41" s="183"/>
      <c r="E41" s="183"/>
      <c r="F41" s="183"/>
      <c r="G41" s="183"/>
      <c r="H41" s="183"/>
      <c r="I41" s="183"/>
      <c r="J41" s="183"/>
      <c r="K41" s="183"/>
      <c r="L41" s="183"/>
      <c r="M41" s="183"/>
      <c r="N41" s="183"/>
      <c r="O41" s="183"/>
      <c r="P41" s="183"/>
      <c r="Q41" s="183"/>
      <c r="R41" s="183"/>
      <c r="S41" s="183"/>
      <c r="T41" s="183"/>
      <c r="U41" s="183"/>
      <c r="V41" s="183"/>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c r="BA41" s="183"/>
      <c r="BB41" s="183"/>
      <c r="BC41" s="183"/>
      <c r="BD41" s="183"/>
      <c r="BE41" s="183"/>
      <c r="BF41" s="183"/>
      <c r="BG41" s="183"/>
      <c r="BH41" s="183"/>
      <c r="BI41" s="183"/>
      <c r="BJ41" s="183"/>
      <c r="BK41" s="183"/>
      <c r="BL41" s="183"/>
      <c r="BM41" s="183"/>
    </row>
    <row r="42" spans="1:65" x14ac:dyDescent="0.2">
      <c r="A42" s="110"/>
      <c r="B42" s="110"/>
      <c r="C42" s="110"/>
      <c r="D42" s="183"/>
      <c r="E42" s="183"/>
      <c r="F42" s="183"/>
      <c r="G42" s="183"/>
      <c r="H42" s="183"/>
      <c r="I42" s="183"/>
      <c r="J42" s="183"/>
      <c r="K42" s="183"/>
      <c r="L42" s="183"/>
      <c r="M42" s="183"/>
      <c r="N42" s="183"/>
      <c r="O42" s="183"/>
      <c r="P42" s="183"/>
      <c r="Q42" s="183"/>
      <c r="R42" s="183"/>
      <c r="S42" s="183"/>
      <c r="T42" s="183"/>
      <c r="U42" s="183"/>
      <c r="V42" s="183"/>
      <c r="W42" s="183"/>
      <c r="X42" s="183"/>
      <c r="Y42" s="183"/>
      <c r="Z42" s="183"/>
      <c r="AA42" s="183"/>
      <c r="AB42" s="183"/>
      <c r="AC42" s="183"/>
      <c r="AD42" s="183"/>
      <c r="AE42" s="183"/>
      <c r="AF42" s="183"/>
      <c r="AG42" s="183"/>
      <c r="AH42" s="183"/>
      <c r="AI42" s="183"/>
      <c r="AJ42" s="183"/>
      <c r="AK42" s="183"/>
      <c r="AL42" s="183"/>
      <c r="AM42" s="183"/>
      <c r="AN42" s="183"/>
      <c r="AO42" s="183"/>
      <c r="AP42" s="183"/>
      <c r="AQ42" s="183"/>
      <c r="AR42" s="183"/>
      <c r="AS42" s="183"/>
      <c r="AT42" s="183"/>
      <c r="AU42" s="183"/>
      <c r="AV42" s="183"/>
      <c r="AW42" s="183"/>
      <c r="AX42" s="183"/>
      <c r="AY42" s="183"/>
      <c r="AZ42" s="183"/>
      <c r="BA42" s="183"/>
      <c r="BB42" s="183"/>
      <c r="BC42" s="183"/>
      <c r="BD42" s="183"/>
      <c r="BE42" s="183"/>
      <c r="BF42" s="183"/>
      <c r="BG42" s="183"/>
      <c r="BH42" s="183"/>
      <c r="BI42" s="183"/>
      <c r="BJ42" s="183"/>
      <c r="BK42" s="183"/>
      <c r="BL42" s="183"/>
      <c r="BM42" s="183"/>
    </row>
    <row r="43" spans="1:65" x14ac:dyDescent="0.2">
      <c r="A43" s="110"/>
      <c r="B43" s="110"/>
      <c r="C43" s="110"/>
      <c r="D43" s="183"/>
      <c r="E43" s="183"/>
      <c r="F43" s="183"/>
      <c r="G43" s="183"/>
      <c r="H43" s="183"/>
      <c r="I43" s="183"/>
      <c r="J43" s="183"/>
      <c r="K43" s="183"/>
      <c r="L43" s="183"/>
      <c r="M43" s="183"/>
      <c r="N43" s="183"/>
      <c r="O43" s="183"/>
      <c r="P43" s="183"/>
      <c r="Q43" s="183"/>
      <c r="R43" s="183"/>
      <c r="S43" s="183"/>
      <c r="T43" s="183"/>
      <c r="U43" s="183"/>
      <c r="V43" s="183"/>
      <c r="W43" s="183"/>
      <c r="X43" s="183"/>
      <c r="Y43" s="183"/>
      <c r="Z43" s="183"/>
      <c r="AA43" s="183"/>
      <c r="AB43" s="183"/>
      <c r="AC43" s="183"/>
      <c r="AD43" s="183"/>
      <c r="AE43" s="183"/>
      <c r="AF43" s="183"/>
      <c r="AG43" s="183"/>
      <c r="AH43" s="183"/>
      <c r="AI43" s="183"/>
      <c r="AJ43" s="183"/>
      <c r="AK43" s="183"/>
      <c r="AL43" s="183"/>
      <c r="AM43" s="183"/>
      <c r="AN43" s="183"/>
      <c r="AO43" s="183"/>
      <c r="AP43" s="183"/>
      <c r="AQ43" s="183"/>
      <c r="AR43" s="183"/>
      <c r="AS43" s="183"/>
      <c r="AT43" s="183"/>
      <c r="AU43" s="183"/>
      <c r="AV43" s="183"/>
      <c r="AW43" s="183"/>
      <c r="AX43" s="183"/>
      <c r="AY43" s="183"/>
      <c r="AZ43" s="183"/>
      <c r="BA43" s="183"/>
      <c r="BB43" s="183"/>
      <c r="BC43" s="183"/>
      <c r="BD43" s="183"/>
      <c r="BE43" s="183"/>
      <c r="BF43" s="183"/>
      <c r="BG43" s="183"/>
      <c r="BH43" s="183"/>
      <c r="BI43" s="183"/>
      <c r="BJ43" s="183"/>
      <c r="BK43" s="183"/>
      <c r="BL43" s="183"/>
      <c r="BM43" s="183"/>
    </row>
    <row r="44" spans="1:65" x14ac:dyDescent="0.2">
      <c r="A44" s="110"/>
      <c r="B44" s="110"/>
      <c r="C44" s="110"/>
      <c r="D44" s="183"/>
      <c r="E44" s="183"/>
      <c r="F44" s="183"/>
      <c r="G44" s="183"/>
      <c r="H44" s="183"/>
      <c r="I44" s="183"/>
      <c r="J44" s="183"/>
      <c r="K44" s="183"/>
      <c r="L44" s="183"/>
      <c r="M44" s="183"/>
      <c r="N44" s="183"/>
      <c r="O44" s="183"/>
      <c r="P44" s="183"/>
      <c r="Q44" s="183"/>
      <c r="R44" s="183"/>
      <c r="S44" s="183"/>
      <c r="T44" s="183"/>
      <c r="U44" s="183"/>
      <c r="V44" s="183"/>
      <c r="W44" s="183"/>
      <c r="X44" s="183"/>
      <c r="Y44" s="183"/>
      <c r="Z44" s="183"/>
      <c r="AA44" s="183"/>
      <c r="AB44" s="183"/>
      <c r="AC44" s="183"/>
      <c r="AD44" s="183"/>
      <c r="AE44" s="183"/>
      <c r="AF44" s="183"/>
      <c r="AG44" s="183"/>
      <c r="AH44" s="183"/>
      <c r="AI44" s="183"/>
      <c r="AJ44" s="183"/>
      <c r="AK44" s="183"/>
      <c r="AL44" s="183"/>
      <c r="AM44" s="183"/>
      <c r="AN44" s="183"/>
      <c r="AO44" s="183"/>
      <c r="AP44" s="183"/>
      <c r="AQ44" s="183"/>
      <c r="AR44" s="183"/>
      <c r="AS44" s="183"/>
      <c r="AT44" s="183"/>
      <c r="AU44" s="183"/>
      <c r="AV44" s="183"/>
      <c r="AW44" s="183"/>
      <c r="AX44" s="183"/>
      <c r="AY44" s="183"/>
      <c r="AZ44" s="183"/>
      <c r="BA44" s="183"/>
      <c r="BB44" s="183"/>
      <c r="BC44" s="183"/>
      <c r="BD44" s="183"/>
      <c r="BE44" s="183"/>
      <c r="BF44" s="183"/>
      <c r="BG44" s="183"/>
      <c r="BH44" s="183"/>
      <c r="BI44" s="183"/>
      <c r="BJ44" s="183"/>
      <c r="BK44" s="183"/>
      <c r="BL44" s="183"/>
      <c r="BM44" s="183"/>
    </row>
    <row r="45" spans="1:65" x14ac:dyDescent="0.2">
      <c r="A45" s="110"/>
      <c r="B45" s="110"/>
      <c r="C45" s="110"/>
      <c r="D45" s="183"/>
      <c r="E45" s="183"/>
      <c r="F45" s="183"/>
      <c r="G45" s="183"/>
      <c r="H45" s="183"/>
      <c r="I45" s="183"/>
      <c r="J45" s="183"/>
      <c r="K45" s="183"/>
      <c r="L45" s="183"/>
      <c r="M45" s="183"/>
      <c r="N45" s="183"/>
      <c r="O45" s="183"/>
      <c r="P45" s="183"/>
      <c r="Q45" s="183"/>
      <c r="R45" s="183"/>
      <c r="S45" s="183"/>
      <c r="T45" s="183"/>
      <c r="U45" s="183"/>
      <c r="V45" s="183"/>
      <c r="W45" s="183"/>
      <c r="X45" s="183"/>
      <c r="Y45" s="183"/>
      <c r="Z45" s="183"/>
      <c r="AA45" s="183"/>
      <c r="AB45" s="183"/>
      <c r="AC45" s="183"/>
      <c r="AD45" s="183"/>
      <c r="AE45" s="183"/>
      <c r="AF45" s="183"/>
      <c r="AG45" s="183"/>
      <c r="AH45" s="183"/>
      <c r="AI45" s="183"/>
      <c r="AJ45" s="183"/>
      <c r="AK45" s="183"/>
      <c r="AL45" s="183"/>
      <c r="AM45" s="183"/>
      <c r="AN45" s="183"/>
      <c r="AO45" s="183"/>
      <c r="AP45" s="183"/>
      <c r="AQ45" s="183"/>
      <c r="AR45" s="183"/>
      <c r="AS45" s="183"/>
      <c r="AT45" s="183"/>
      <c r="AU45" s="183"/>
      <c r="AV45" s="183"/>
      <c r="AW45" s="183"/>
      <c r="AX45" s="183"/>
      <c r="AY45" s="183"/>
      <c r="AZ45" s="183"/>
      <c r="BA45" s="183"/>
      <c r="BB45" s="183"/>
      <c r="BC45" s="183"/>
      <c r="BD45" s="183"/>
      <c r="BE45" s="183"/>
      <c r="BF45" s="183"/>
      <c r="BG45" s="183"/>
      <c r="BH45" s="183"/>
      <c r="BI45" s="183"/>
      <c r="BJ45" s="183"/>
      <c r="BK45" s="183"/>
      <c r="BL45" s="183"/>
      <c r="BM45" s="183"/>
    </row>
    <row r="46" spans="1:65" x14ac:dyDescent="0.2">
      <c r="A46" s="110"/>
      <c r="B46" s="110"/>
      <c r="C46" s="110"/>
      <c r="D46" s="183"/>
      <c r="E46" s="183"/>
      <c r="F46" s="183"/>
      <c r="G46" s="183"/>
      <c r="H46" s="183"/>
      <c r="I46" s="183"/>
      <c r="J46" s="183"/>
      <c r="K46" s="183"/>
      <c r="L46" s="183"/>
      <c r="M46" s="183"/>
      <c r="N46" s="183"/>
      <c r="O46" s="183"/>
      <c r="P46" s="183"/>
      <c r="Q46" s="183"/>
      <c r="R46" s="183"/>
      <c r="S46" s="183"/>
      <c r="T46" s="183"/>
      <c r="U46" s="183"/>
      <c r="V46" s="183"/>
      <c r="W46" s="183"/>
      <c r="X46" s="183"/>
      <c r="Y46" s="183"/>
      <c r="Z46" s="183"/>
      <c r="AA46" s="183"/>
      <c r="AB46" s="183"/>
      <c r="AC46" s="183"/>
      <c r="AD46" s="183"/>
      <c r="AE46" s="183"/>
      <c r="AF46" s="183"/>
      <c r="AG46" s="183"/>
      <c r="AH46" s="183"/>
      <c r="AI46" s="183"/>
      <c r="AJ46" s="183"/>
      <c r="AK46" s="183"/>
      <c r="AL46" s="183"/>
      <c r="AM46" s="183"/>
      <c r="AN46" s="183"/>
      <c r="AO46" s="183"/>
      <c r="AP46" s="183"/>
      <c r="AQ46" s="183"/>
      <c r="AR46" s="183"/>
      <c r="AS46" s="183"/>
      <c r="AT46" s="183"/>
      <c r="AU46" s="183"/>
      <c r="AV46" s="183"/>
      <c r="AW46" s="183"/>
      <c r="AX46" s="183"/>
      <c r="AY46" s="183"/>
      <c r="AZ46" s="183"/>
      <c r="BA46" s="183"/>
      <c r="BB46" s="183"/>
      <c r="BC46" s="183"/>
      <c r="BD46" s="183"/>
      <c r="BE46" s="183"/>
      <c r="BF46" s="183"/>
      <c r="BG46" s="183"/>
      <c r="BH46" s="183"/>
      <c r="BI46" s="183"/>
      <c r="BJ46" s="183"/>
      <c r="BK46" s="183"/>
      <c r="BL46" s="183"/>
      <c r="BM46" s="183"/>
    </row>
    <row r="47" spans="1:65" x14ac:dyDescent="0.2">
      <c r="A47" s="110"/>
      <c r="B47" s="110"/>
      <c r="C47" s="110"/>
      <c r="D47" s="183"/>
      <c r="E47" s="183"/>
      <c r="F47" s="183"/>
      <c r="G47" s="183"/>
      <c r="H47" s="183"/>
      <c r="I47" s="183"/>
      <c r="J47" s="183"/>
      <c r="K47" s="183"/>
      <c r="L47" s="183"/>
      <c r="M47" s="183"/>
      <c r="N47" s="183"/>
      <c r="O47" s="183"/>
      <c r="P47" s="183"/>
      <c r="Q47" s="183"/>
      <c r="R47" s="183"/>
      <c r="S47" s="183"/>
      <c r="T47" s="183"/>
      <c r="U47" s="183"/>
      <c r="V47" s="183"/>
      <c r="W47" s="183"/>
      <c r="X47" s="183"/>
      <c r="Y47" s="183"/>
      <c r="Z47" s="183"/>
      <c r="AA47" s="183"/>
      <c r="AB47" s="183"/>
      <c r="AC47" s="183"/>
      <c r="AD47" s="183"/>
      <c r="AE47" s="183"/>
      <c r="AF47" s="183"/>
      <c r="AG47" s="183"/>
      <c r="AH47" s="183"/>
      <c r="AI47" s="183"/>
      <c r="AJ47" s="183"/>
      <c r="AK47" s="183"/>
      <c r="AL47" s="183"/>
      <c r="AM47" s="183"/>
      <c r="AN47" s="183"/>
      <c r="AO47" s="183"/>
      <c r="AP47" s="183"/>
      <c r="AQ47" s="183"/>
      <c r="AR47" s="183"/>
      <c r="AS47" s="183"/>
      <c r="AT47" s="183"/>
      <c r="AU47" s="183"/>
      <c r="AV47" s="183"/>
      <c r="AW47" s="183"/>
      <c r="AX47" s="183"/>
      <c r="AY47" s="183"/>
      <c r="AZ47" s="183"/>
      <c r="BA47" s="183"/>
      <c r="BB47" s="183"/>
      <c r="BC47" s="183"/>
      <c r="BD47" s="183"/>
      <c r="BE47" s="183"/>
      <c r="BF47" s="183"/>
      <c r="BG47" s="183"/>
      <c r="BH47" s="183"/>
      <c r="BI47" s="183"/>
      <c r="BJ47" s="183"/>
      <c r="BK47" s="183"/>
      <c r="BL47" s="183"/>
      <c r="BM47" s="183"/>
    </row>
    <row r="48" spans="1:65" x14ac:dyDescent="0.2">
      <c r="A48" s="110"/>
      <c r="B48" s="110"/>
      <c r="C48" s="110"/>
      <c r="D48" s="183"/>
      <c r="E48" s="183"/>
      <c r="F48" s="183"/>
      <c r="G48" s="183"/>
      <c r="H48" s="183"/>
      <c r="I48" s="183"/>
      <c r="J48" s="183"/>
      <c r="K48" s="183"/>
      <c r="L48" s="183"/>
      <c r="M48" s="183"/>
      <c r="N48" s="183"/>
      <c r="O48" s="183"/>
      <c r="P48" s="183"/>
      <c r="Q48" s="183"/>
      <c r="R48" s="183"/>
      <c r="S48" s="183"/>
      <c r="T48" s="183"/>
      <c r="U48" s="183"/>
      <c r="V48" s="183"/>
      <c r="W48" s="183"/>
      <c r="X48" s="183"/>
      <c r="Y48" s="183"/>
      <c r="Z48" s="183"/>
      <c r="AA48" s="183"/>
      <c r="AB48" s="183"/>
      <c r="AC48" s="183"/>
      <c r="AD48" s="183"/>
      <c r="AE48" s="183"/>
      <c r="AF48" s="183"/>
      <c r="AG48" s="183"/>
      <c r="AH48" s="183"/>
      <c r="AI48" s="183"/>
      <c r="AJ48" s="183"/>
      <c r="AK48" s="183"/>
      <c r="AL48" s="183"/>
      <c r="AM48" s="183"/>
      <c r="AN48" s="183"/>
      <c r="AO48" s="183"/>
      <c r="AP48" s="183"/>
      <c r="AQ48" s="183"/>
      <c r="AR48" s="183"/>
      <c r="AS48" s="183"/>
      <c r="AT48" s="183"/>
      <c r="AU48" s="183"/>
      <c r="AV48" s="183"/>
      <c r="AW48" s="183"/>
      <c r="AX48" s="183"/>
      <c r="AY48" s="183"/>
      <c r="AZ48" s="183"/>
      <c r="BA48" s="183"/>
      <c r="BB48" s="183"/>
      <c r="BC48" s="183"/>
      <c r="BD48" s="183"/>
      <c r="BE48" s="183"/>
      <c r="BF48" s="183"/>
      <c r="BG48" s="183"/>
      <c r="BH48" s="183"/>
      <c r="BI48" s="183"/>
      <c r="BJ48" s="183"/>
      <c r="BK48" s="183"/>
      <c r="BL48" s="183"/>
      <c r="BM48" s="183"/>
    </row>
    <row r="49" spans="1:65" x14ac:dyDescent="0.2">
      <c r="A49" s="110"/>
      <c r="B49" s="110"/>
      <c r="C49" s="110"/>
      <c r="D49" s="183"/>
      <c r="E49" s="183"/>
      <c r="F49" s="183"/>
      <c r="G49" s="183"/>
      <c r="H49" s="183"/>
      <c r="I49" s="183"/>
      <c r="J49" s="183"/>
      <c r="K49" s="183"/>
      <c r="L49" s="183"/>
      <c r="M49" s="183"/>
      <c r="N49" s="183"/>
      <c r="O49" s="183"/>
      <c r="P49" s="183"/>
      <c r="Q49" s="183"/>
      <c r="R49" s="183"/>
      <c r="S49" s="183"/>
      <c r="T49" s="183"/>
      <c r="U49" s="183"/>
      <c r="V49" s="183"/>
      <c r="W49" s="183"/>
      <c r="X49" s="183"/>
      <c r="Y49" s="183"/>
      <c r="Z49" s="183"/>
      <c r="AA49" s="183"/>
      <c r="AB49" s="183"/>
      <c r="AC49" s="183"/>
      <c r="AD49" s="183"/>
      <c r="AE49" s="183"/>
      <c r="AF49" s="183"/>
      <c r="AG49" s="183"/>
      <c r="AH49" s="183"/>
      <c r="AI49" s="183"/>
      <c r="AJ49" s="183"/>
      <c r="AK49" s="183"/>
      <c r="AL49" s="183"/>
      <c r="AM49" s="183"/>
      <c r="AN49" s="183"/>
      <c r="AO49" s="183"/>
      <c r="AP49" s="183"/>
      <c r="AQ49" s="183"/>
      <c r="AR49" s="183"/>
      <c r="AS49" s="183"/>
      <c r="AT49" s="183"/>
      <c r="AU49" s="183"/>
      <c r="AV49" s="183"/>
      <c r="AW49" s="183"/>
      <c r="AX49" s="183"/>
      <c r="AY49" s="183"/>
      <c r="AZ49" s="183"/>
      <c r="BA49" s="183"/>
      <c r="BB49" s="183"/>
      <c r="BC49" s="183"/>
      <c r="BD49" s="183"/>
      <c r="BE49" s="183"/>
      <c r="BF49" s="183"/>
      <c r="BG49" s="183"/>
      <c r="BH49" s="183"/>
      <c r="BI49" s="183"/>
      <c r="BJ49" s="183"/>
      <c r="BK49" s="183"/>
      <c r="BL49" s="183"/>
      <c r="BM49" s="183"/>
    </row>
    <row r="50" spans="1:65" x14ac:dyDescent="0.2">
      <c r="A50" s="110"/>
      <c r="B50" s="110"/>
      <c r="C50" s="110"/>
      <c r="D50" s="183"/>
      <c r="E50" s="183"/>
      <c r="F50" s="183"/>
      <c r="G50" s="183"/>
      <c r="H50" s="183"/>
      <c r="I50" s="183"/>
      <c r="J50" s="183"/>
      <c r="K50" s="183"/>
      <c r="L50" s="183"/>
      <c r="M50" s="183"/>
      <c r="N50" s="183"/>
      <c r="O50" s="183"/>
      <c r="P50" s="183"/>
      <c r="Q50" s="183"/>
      <c r="R50" s="183"/>
      <c r="S50" s="183"/>
      <c r="T50" s="183"/>
      <c r="U50" s="183"/>
      <c r="V50" s="183"/>
      <c r="W50" s="183"/>
      <c r="X50" s="183"/>
      <c r="Y50" s="183"/>
      <c r="Z50" s="183"/>
      <c r="AA50" s="183"/>
      <c r="AB50" s="183"/>
      <c r="AC50" s="183"/>
      <c r="AD50" s="183"/>
      <c r="AE50" s="183"/>
      <c r="AF50" s="183"/>
      <c r="AG50" s="183"/>
      <c r="AH50" s="183"/>
      <c r="AI50" s="183"/>
      <c r="AJ50" s="183"/>
      <c r="AK50" s="183"/>
      <c r="AL50" s="183"/>
      <c r="AM50" s="183"/>
      <c r="AN50" s="183"/>
      <c r="AO50" s="183"/>
      <c r="AP50" s="183"/>
      <c r="AQ50" s="183"/>
      <c r="AR50" s="183"/>
      <c r="AS50" s="183"/>
      <c r="AT50" s="183"/>
      <c r="AU50" s="183"/>
      <c r="AV50" s="183"/>
      <c r="AW50" s="183"/>
      <c r="AX50" s="183"/>
      <c r="AY50" s="183"/>
      <c r="AZ50" s="183"/>
      <c r="BA50" s="183"/>
      <c r="BB50" s="183"/>
      <c r="BC50" s="183"/>
      <c r="BD50" s="183"/>
      <c r="BE50" s="183"/>
      <c r="BF50" s="183"/>
      <c r="BG50" s="183"/>
      <c r="BH50" s="183"/>
      <c r="BI50" s="183"/>
      <c r="BJ50" s="183"/>
      <c r="BK50" s="183"/>
      <c r="BL50" s="183"/>
      <c r="BM50" s="183"/>
    </row>
    <row r="51" spans="1:65" x14ac:dyDescent="0.2">
      <c r="A51" s="110"/>
      <c r="B51" s="110"/>
      <c r="C51" s="110"/>
      <c r="D51" s="183"/>
      <c r="E51" s="183"/>
      <c r="F51" s="183"/>
      <c r="G51" s="183"/>
      <c r="H51" s="183"/>
      <c r="I51" s="183"/>
      <c r="J51" s="183"/>
      <c r="K51" s="183"/>
      <c r="L51" s="183"/>
      <c r="M51" s="183"/>
      <c r="N51" s="183"/>
      <c r="O51" s="183"/>
      <c r="P51" s="183"/>
      <c r="Q51" s="183"/>
      <c r="R51" s="183"/>
      <c r="S51" s="183"/>
      <c r="T51" s="183"/>
      <c r="U51" s="183"/>
      <c r="V51" s="183"/>
      <c r="W51" s="183"/>
      <c r="X51" s="183"/>
      <c r="Y51" s="183"/>
      <c r="Z51" s="183"/>
      <c r="AA51" s="183"/>
      <c r="AB51" s="183"/>
      <c r="AC51" s="183"/>
      <c r="AD51" s="183"/>
      <c r="AE51" s="183"/>
      <c r="AF51" s="183"/>
      <c r="AG51" s="183"/>
      <c r="AH51" s="183"/>
      <c r="AI51" s="183"/>
      <c r="AJ51" s="183"/>
      <c r="AK51" s="183"/>
      <c r="AL51" s="183"/>
      <c r="AM51" s="183"/>
      <c r="AN51" s="183"/>
      <c r="AO51" s="183"/>
      <c r="AP51" s="183"/>
      <c r="AQ51" s="183"/>
      <c r="AR51" s="183"/>
      <c r="AS51" s="183"/>
      <c r="AT51" s="183"/>
      <c r="AU51" s="183"/>
      <c r="AV51" s="183"/>
      <c r="AW51" s="183"/>
      <c r="AX51" s="183"/>
      <c r="AY51" s="183"/>
      <c r="AZ51" s="183"/>
      <c r="BA51" s="183"/>
      <c r="BB51" s="183"/>
      <c r="BC51" s="183"/>
      <c r="BD51" s="183"/>
      <c r="BE51" s="183"/>
      <c r="BF51" s="183"/>
      <c r="BG51" s="183"/>
      <c r="BH51" s="183"/>
      <c r="BI51" s="183"/>
      <c r="BJ51" s="183"/>
      <c r="BK51" s="183"/>
      <c r="BL51" s="183"/>
      <c r="BM51" s="183"/>
    </row>
    <row r="52" spans="1:65" x14ac:dyDescent="0.2">
      <c r="A52" s="110"/>
      <c r="B52" s="110"/>
      <c r="C52" s="110"/>
      <c r="D52" s="183"/>
      <c r="E52" s="183"/>
      <c r="F52" s="183"/>
      <c r="G52" s="183"/>
      <c r="H52" s="183"/>
      <c r="I52" s="183"/>
      <c r="J52" s="183"/>
      <c r="K52" s="183"/>
      <c r="L52" s="183"/>
      <c r="M52" s="183"/>
      <c r="N52" s="183"/>
      <c r="O52" s="183"/>
      <c r="P52" s="183"/>
      <c r="Q52" s="183"/>
      <c r="R52" s="183"/>
      <c r="S52" s="183"/>
      <c r="T52" s="183"/>
      <c r="U52" s="183"/>
      <c r="V52" s="183"/>
      <c r="W52" s="183"/>
      <c r="X52" s="183"/>
      <c r="Y52" s="183"/>
      <c r="Z52" s="183"/>
      <c r="AA52" s="183"/>
      <c r="AB52" s="183"/>
      <c r="AC52" s="183"/>
      <c r="AD52" s="183"/>
      <c r="AE52" s="183"/>
      <c r="AF52" s="183"/>
      <c r="AG52" s="183"/>
      <c r="AH52" s="183"/>
      <c r="AI52" s="183"/>
      <c r="AJ52" s="183"/>
      <c r="AK52" s="183"/>
      <c r="AL52" s="183"/>
      <c r="AM52" s="183"/>
      <c r="AN52" s="183"/>
      <c r="AO52" s="183"/>
      <c r="AP52" s="183"/>
      <c r="AQ52" s="183"/>
      <c r="AR52" s="183"/>
      <c r="AS52" s="183"/>
      <c r="AT52" s="183"/>
      <c r="AU52" s="183"/>
      <c r="AV52" s="183"/>
      <c r="AW52" s="183"/>
      <c r="AX52" s="183"/>
      <c r="AY52" s="183"/>
      <c r="AZ52" s="183"/>
      <c r="BA52" s="183"/>
      <c r="BB52" s="183"/>
      <c r="BC52" s="183"/>
      <c r="BD52" s="183"/>
      <c r="BE52" s="183"/>
      <c r="BF52" s="183"/>
      <c r="BG52" s="183"/>
      <c r="BH52" s="183"/>
      <c r="BI52" s="183"/>
      <c r="BJ52" s="183"/>
      <c r="BK52" s="183"/>
      <c r="BL52" s="183"/>
      <c r="BM52" s="183"/>
    </row>
    <row r="53" spans="1:65" x14ac:dyDescent="0.2">
      <c r="A53" s="110"/>
      <c r="B53" s="110"/>
      <c r="C53" s="110"/>
      <c r="D53" s="183"/>
      <c r="E53" s="183"/>
      <c r="F53" s="183"/>
      <c r="G53" s="183"/>
      <c r="H53" s="183"/>
      <c r="I53" s="183"/>
      <c r="J53" s="183"/>
      <c r="K53" s="183"/>
      <c r="L53" s="183"/>
      <c r="M53" s="183"/>
      <c r="N53" s="183"/>
      <c r="O53" s="183"/>
      <c r="P53" s="183"/>
      <c r="Q53" s="183"/>
      <c r="R53" s="183"/>
      <c r="S53" s="183"/>
      <c r="T53" s="183"/>
      <c r="U53" s="183"/>
      <c r="V53" s="183"/>
      <c r="W53" s="183"/>
      <c r="X53" s="183"/>
      <c r="Y53" s="183"/>
      <c r="Z53" s="183"/>
      <c r="AA53" s="183"/>
      <c r="AB53" s="183"/>
      <c r="AC53" s="183"/>
      <c r="AD53" s="183"/>
      <c r="AE53" s="183"/>
      <c r="AF53" s="183"/>
      <c r="AG53" s="183"/>
      <c r="AH53" s="183"/>
      <c r="AI53" s="183"/>
      <c r="AJ53" s="183"/>
      <c r="AK53" s="183"/>
      <c r="AL53" s="183"/>
      <c r="AM53" s="183"/>
      <c r="AN53" s="183"/>
      <c r="AO53" s="183"/>
      <c r="AP53" s="183"/>
      <c r="AQ53" s="183"/>
      <c r="AR53" s="183"/>
      <c r="AS53" s="183"/>
      <c r="AT53" s="183"/>
      <c r="AU53" s="183"/>
      <c r="AV53" s="183"/>
      <c r="AW53" s="183"/>
      <c r="AX53" s="183"/>
      <c r="AY53" s="183"/>
      <c r="AZ53" s="183"/>
      <c r="BA53" s="183"/>
      <c r="BB53" s="183"/>
      <c r="BC53" s="183"/>
      <c r="BD53" s="183"/>
      <c r="BE53" s="183"/>
      <c r="BF53" s="183"/>
      <c r="BG53" s="183"/>
      <c r="BH53" s="183"/>
      <c r="BI53" s="183"/>
      <c r="BJ53" s="183"/>
      <c r="BK53" s="183"/>
      <c r="BL53" s="183"/>
      <c r="BM53" s="183"/>
    </row>
    <row r="54" spans="1:65" x14ac:dyDescent="0.2">
      <c r="A54" s="110"/>
      <c r="B54" s="110"/>
      <c r="C54" s="110"/>
      <c r="D54" s="183"/>
      <c r="E54" s="183"/>
      <c r="F54" s="183"/>
      <c r="G54" s="183"/>
      <c r="H54" s="183"/>
      <c r="I54" s="183"/>
      <c r="J54" s="183"/>
      <c r="K54" s="183"/>
      <c r="L54" s="183"/>
      <c r="M54" s="183"/>
      <c r="N54" s="183"/>
      <c r="O54" s="183"/>
      <c r="P54" s="183"/>
      <c r="Q54" s="183"/>
      <c r="R54" s="183"/>
      <c r="S54" s="183"/>
      <c r="T54" s="183"/>
      <c r="U54" s="183"/>
      <c r="V54" s="183"/>
      <c r="W54" s="183"/>
      <c r="X54" s="183"/>
      <c r="Y54" s="183"/>
      <c r="Z54" s="183"/>
      <c r="AA54" s="183"/>
      <c r="AB54" s="183"/>
      <c r="AC54" s="183"/>
      <c r="AD54" s="183"/>
      <c r="AE54" s="183"/>
      <c r="AF54" s="183"/>
      <c r="AG54" s="183"/>
      <c r="AH54" s="183"/>
      <c r="AI54" s="183"/>
      <c r="AJ54" s="183"/>
      <c r="AK54" s="183"/>
      <c r="AL54" s="183"/>
      <c r="AM54" s="183"/>
      <c r="AN54" s="183"/>
      <c r="AO54" s="183"/>
      <c r="AP54" s="183"/>
      <c r="AQ54" s="183"/>
      <c r="AR54" s="183"/>
      <c r="AS54" s="183"/>
      <c r="AT54" s="183"/>
      <c r="AU54" s="183"/>
      <c r="AV54" s="183"/>
      <c r="AW54" s="183"/>
      <c r="AX54" s="183"/>
      <c r="AY54" s="183"/>
      <c r="AZ54" s="183"/>
      <c r="BA54" s="183"/>
      <c r="BB54" s="183"/>
      <c r="BC54" s="183"/>
      <c r="BD54" s="183"/>
      <c r="BE54" s="183"/>
      <c r="BF54" s="183"/>
      <c r="BG54" s="183"/>
      <c r="BH54" s="183"/>
      <c r="BI54" s="183"/>
      <c r="BJ54" s="183"/>
      <c r="BK54" s="183"/>
      <c r="BL54" s="183"/>
      <c r="BM54" s="183"/>
    </row>
    <row r="55" spans="1:65" x14ac:dyDescent="0.2">
      <c r="A55" s="110"/>
      <c r="B55" s="110"/>
      <c r="C55" s="110"/>
      <c r="D55" s="183"/>
      <c r="E55" s="183"/>
      <c r="F55" s="183"/>
      <c r="G55" s="183"/>
      <c r="H55" s="183"/>
      <c r="I55" s="183"/>
      <c r="J55" s="183"/>
      <c r="K55" s="183"/>
      <c r="L55" s="183"/>
      <c r="M55" s="183"/>
      <c r="N55" s="183"/>
      <c r="O55" s="183"/>
      <c r="P55" s="183"/>
      <c r="Q55" s="183"/>
      <c r="R55" s="183"/>
      <c r="S55" s="183"/>
      <c r="T55" s="183"/>
      <c r="U55" s="183"/>
      <c r="V55" s="183"/>
      <c r="W55" s="183"/>
      <c r="X55" s="183"/>
      <c r="Y55" s="183"/>
      <c r="Z55" s="183"/>
      <c r="AA55" s="183"/>
      <c r="AB55" s="183"/>
      <c r="AC55" s="183"/>
      <c r="AD55" s="183"/>
      <c r="AE55" s="183"/>
      <c r="AF55" s="183"/>
      <c r="AG55" s="183"/>
      <c r="AH55" s="183"/>
      <c r="AI55" s="183"/>
      <c r="AJ55" s="183"/>
      <c r="AK55" s="183"/>
      <c r="AL55" s="183"/>
      <c r="AM55" s="183"/>
      <c r="AN55" s="183"/>
      <c r="AO55" s="183"/>
      <c r="AP55" s="183"/>
      <c r="AQ55" s="183"/>
      <c r="AR55" s="183"/>
      <c r="AS55" s="183"/>
      <c r="AT55" s="183"/>
      <c r="AU55" s="183"/>
      <c r="AV55" s="183"/>
      <c r="AW55" s="183"/>
      <c r="AX55" s="183"/>
      <c r="AY55" s="183"/>
      <c r="AZ55" s="183"/>
      <c r="BA55" s="183"/>
      <c r="BB55" s="183"/>
      <c r="BC55" s="183"/>
      <c r="BD55" s="183"/>
      <c r="BE55" s="183"/>
      <c r="BF55" s="183"/>
      <c r="BG55" s="183"/>
      <c r="BH55" s="183"/>
      <c r="BI55" s="183"/>
      <c r="BJ55" s="183"/>
      <c r="BK55" s="183"/>
      <c r="BL55" s="183"/>
      <c r="BM55" s="183"/>
    </row>
    <row r="56" spans="1:65" x14ac:dyDescent="0.2">
      <c r="A56" s="110"/>
      <c r="B56" s="110"/>
      <c r="C56" s="110"/>
      <c r="D56" s="183"/>
      <c r="E56" s="183"/>
      <c r="F56" s="183"/>
      <c r="G56" s="183"/>
      <c r="H56" s="183"/>
      <c r="I56" s="183"/>
      <c r="J56" s="183"/>
      <c r="K56" s="183"/>
      <c r="L56" s="183"/>
      <c r="M56" s="183"/>
      <c r="N56" s="183"/>
      <c r="O56" s="183"/>
      <c r="P56" s="183"/>
      <c r="Q56" s="183"/>
      <c r="R56" s="183"/>
      <c r="S56" s="183"/>
      <c r="T56" s="183"/>
      <c r="U56" s="183"/>
      <c r="V56" s="183"/>
      <c r="W56" s="183"/>
      <c r="X56" s="183"/>
      <c r="Y56" s="183"/>
      <c r="Z56" s="183"/>
      <c r="AA56" s="183"/>
      <c r="AB56" s="183"/>
      <c r="AC56" s="183"/>
      <c r="AD56" s="183"/>
      <c r="AE56" s="183"/>
      <c r="AF56" s="183"/>
      <c r="AG56" s="183"/>
      <c r="AH56" s="183"/>
      <c r="AI56" s="183"/>
      <c r="AJ56" s="183"/>
      <c r="AK56" s="183"/>
      <c r="AL56" s="183"/>
      <c r="AM56" s="183"/>
      <c r="AN56" s="183"/>
      <c r="AO56" s="183"/>
      <c r="AP56" s="183"/>
      <c r="AQ56" s="183"/>
      <c r="AR56" s="183"/>
      <c r="AS56" s="183"/>
      <c r="AT56" s="183"/>
      <c r="AU56" s="183"/>
      <c r="AV56" s="183"/>
      <c r="AW56" s="183"/>
      <c r="AX56" s="183"/>
      <c r="AY56" s="183"/>
      <c r="AZ56" s="183"/>
      <c r="BA56" s="183"/>
      <c r="BB56" s="183"/>
      <c r="BC56" s="183"/>
      <c r="BD56" s="183"/>
      <c r="BE56" s="183"/>
      <c r="BF56" s="183"/>
      <c r="BG56" s="183"/>
      <c r="BH56" s="183"/>
      <c r="BI56" s="183"/>
      <c r="BJ56" s="183"/>
      <c r="BK56" s="183"/>
      <c r="BL56" s="183"/>
      <c r="BM56" s="183"/>
    </row>
    <row r="57" spans="1:65" x14ac:dyDescent="0.2">
      <c r="A57" s="110"/>
      <c r="B57" s="110"/>
      <c r="C57" s="110"/>
      <c r="D57" s="183"/>
      <c r="E57" s="183"/>
      <c r="F57" s="183"/>
      <c r="G57" s="183"/>
      <c r="H57" s="183"/>
      <c r="I57" s="183"/>
      <c r="J57" s="183"/>
      <c r="K57" s="183"/>
      <c r="L57" s="183"/>
      <c r="M57" s="183"/>
      <c r="N57" s="183"/>
      <c r="O57" s="183"/>
      <c r="P57" s="183"/>
      <c r="Q57" s="183"/>
      <c r="R57" s="183"/>
      <c r="S57" s="183"/>
      <c r="T57" s="183"/>
      <c r="U57" s="183"/>
      <c r="V57" s="183"/>
      <c r="W57" s="183"/>
      <c r="X57" s="183"/>
      <c r="Y57" s="183"/>
      <c r="Z57" s="183"/>
      <c r="AA57" s="183"/>
      <c r="AB57" s="183"/>
      <c r="AC57" s="183"/>
      <c r="AD57" s="183"/>
      <c r="AE57" s="183"/>
      <c r="AF57" s="183"/>
      <c r="AG57" s="183"/>
      <c r="AH57" s="183"/>
      <c r="AI57" s="183"/>
      <c r="AJ57" s="183"/>
      <c r="AK57" s="183"/>
      <c r="AL57" s="183"/>
      <c r="AM57" s="183"/>
      <c r="AN57" s="183"/>
      <c r="AO57" s="183"/>
      <c r="AP57" s="183"/>
      <c r="AQ57" s="183"/>
      <c r="AR57" s="183"/>
      <c r="AS57" s="183"/>
      <c r="AT57" s="183"/>
      <c r="AU57" s="183"/>
      <c r="AV57" s="183"/>
      <c r="AW57" s="183"/>
      <c r="AX57" s="183"/>
      <c r="AY57" s="183"/>
      <c r="AZ57" s="183"/>
      <c r="BA57" s="183"/>
      <c r="BB57" s="183"/>
      <c r="BC57" s="183"/>
      <c r="BD57" s="183"/>
      <c r="BE57" s="183"/>
      <c r="BF57" s="183"/>
      <c r="BG57" s="183"/>
      <c r="BH57" s="183"/>
      <c r="BI57" s="183"/>
      <c r="BJ57" s="183"/>
      <c r="BK57" s="183"/>
      <c r="BL57" s="183"/>
      <c r="BM57" s="183"/>
    </row>
    <row r="58" spans="1:65" x14ac:dyDescent="0.2">
      <c r="A58" s="110"/>
      <c r="B58" s="110"/>
      <c r="C58" s="110"/>
      <c r="D58" s="183"/>
      <c r="E58" s="183"/>
      <c r="F58" s="183"/>
      <c r="G58" s="183"/>
      <c r="H58" s="183"/>
      <c r="I58" s="183"/>
      <c r="J58" s="183"/>
      <c r="K58" s="183"/>
      <c r="L58" s="183"/>
      <c r="M58" s="183"/>
      <c r="N58" s="183"/>
      <c r="O58" s="183"/>
      <c r="P58" s="183"/>
      <c r="Q58" s="183"/>
      <c r="R58" s="183"/>
      <c r="S58" s="183"/>
      <c r="T58" s="183"/>
      <c r="U58" s="183"/>
      <c r="V58" s="183"/>
      <c r="W58" s="183"/>
      <c r="X58" s="183"/>
      <c r="Y58" s="183"/>
      <c r="Z58" s="183"/>
      <c r="AA58" s="183"/>
      <c r="AB58" s="183"/>
      <c r="AC58" s="183"/>
      <c r="AD58" s="183"/>
      <c r="AE58" s="183"/>
      <c r="AF58" s="183"/>
      <c r="AG58" s="183"/>
      <c r="AH58" s="183"/>
      <c r="AI58" s="183"/>
      <c r="AJ58" s="183"/>
      <c r="AK58" s="183"/>
      <c r="AL58" s="183"/>
      <c r="AM58" s="183"/>
      <c r="AN58" s="183"/>
      <c r="AO58" s="183"/>
      <c r="AP58" s="183"/>
      <c r="AQ58" s="183"/>
      <c r="AR58" s="183"/>
      <c r="AS58" s="183"/>
      <c r="AT58" s="183"/>
      <c r="AU58" s="183"/>
      <c r="AV58" s="183"/>
      <c r="AW58" s="183"/>
      <c r="AX58" s="183"/>
      <c r="AY58" s="183"/>
      <c r="AZ58" s="183"/>
      <c r="BA58" s="183"/>
      <c r="BB58" s="183"/>
      <c r="BC58" s="183"/>
      <c r="BD58" s="183"/>
      <c r="BE58" s="183"/>
      <c r="BF58" s="183"/>
      <c r="BG58" s="183"/>
      <c r="BH58" s="183"/>
      <c r="BI58" s="183"/>
      <c r="BJ58" s="183"/>
      <c r="BK58" s="183"/>
      <c r="BL58" s="183"/>
      <c r="BM58" s="183"/>
    </row>
    <row r="59" spans="1:65" x14ac:dyDescent="0.2">
      <c r="A59" s="110"/>
      <c r="B59" s="110"/>
      <c r="C59" s="110"/>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c r="BA59" s="183"/>
      <c r="BB59" s="183"/>
      <c r="BC59" s="183"/>
      <c r="BD59" s="183"/>
      <c r="BE59" s="183"/>
      <c r="BF59" s="183"/>
      <c r="BG59" s="183"/>
      <c r="BH59" s="183"/>
      <c r="BI59" s="183"/>
      <c r="BJ59" s="183"/>
      <c r="BK59" s="183"/>
      <c r="BL59" s="183"/>
      <c r="BM59" s="183"/>
    </row>
    <row r="60" spans="1:65" x14ac:dyDescent="0.2">
      <c r="A60" s="110"/>
      <c r="B60" s="110"/>
      <c r="C60" s="110"/>
      <c r="D60" s="183"/>
      <c r="E60" s="183"/>
      <c r="F60" s="183"/>
      <c r="G60" s="183"/>
      <c r="H60" s="183"/>
      <c r="I60" s="183"/>
      <c r="J60" s="183"/>
      <c r="K60" s="183"/>
      <c r="L60" s="183"/>
      <c r="M60" s="183"/>
      <c r="N60" s="183"/>
      <c r="O60" s="183"/>
      <c r="P60" s="183"/>
      <c r="Q60" s="183"/>
      <c r="R60" s="183"/>
      <c r="S60" s="183"/>
      <c r="T60" s="183"/>
      <c r="U60" s="183"/>
      <c r="V60" s="183"/>
      <c r="W60" s="183"/>
      <c r="X60" s="183"/>
      <c r="Y60" s="183"/>
      <c r="Z60" s="183"/>
      <c r="AA60" s="183"/>
      <c r="AB60" s="183"/>
      <c r="AC60" s="183"/>
      <c r="AD60" s="183"/>
      <c r="AE60" s="183"/>
      <c r="AF60" s="183"/>
      <c r="AG60" s="183"/>
      <c r="AH60" s="183"/>
      <c r="AI60" s="183"/>
      <c r="AJ60" s="183"/>
      <c r="AK60" s="183"/>
      <c r="AL60" s="183"/>
      <c r="AM60" s="183"/>
      <c r="AN60" s="183"/>
      <c r="AO60" s="183"/>
      <c r="AP60" s="183"/>
      <c r="AQ60" s="183"/>
      <c r="AR60" s="183"/>
      <c r="AS60" s="183"/>
      <c r="AT60" s="183"/>
      <c r="AU60" s="183"/>
      <c r="AV60" s="183"/>
      <c r="AW60" s="183"/>
      <c r="AX60" s="183"/>
      <c r="AY60" s="183"/>
      <c r="AZ60" s="183"/>
      <c r="BA60" s="183"/>
      <c r="BB60" s="183"/>
      <c r="BC60" s="183"/>
      <c r="BD60" s="183"/>
      <c r="BE60" s="183"/>
      <c r="BF60" s="183"/>
      <c r="BG60" s="183"/>
      <c r="BH60" s="183"/>
      <c r="BI60" s="183"/>
      <c r="BJ60" s="183"/>
      <c r="BK60" s="183"/>
      <c r="BL60" s="183"/>
      <c r="BM60" s="183"/>
    </row>
    <row r="61" spans="1:65" x14ac:dyDescent="0.2">
      <c r="A61" s="110"/>
      <c r="B61" s="110"/>
      <c r="C61" s="110"/>
      <c r="D61" s="183"/>
      <c r="E61" s="183"/>
      <c r="F61" s="183"/>
      <c r="G61" s="183"/>
      <c r="H61" s="183"/>
      <c r="I61" s="183"/>
      <c r="J61" s="183"/>
      <c r="K61" s="183"/>
      <c r="L61" s="183"/>
      <c r="M61" s="183"/>
      <c r="N61" s="183"/>
      <c r="O61" s="183"/>
      <c r="P61" s="183"/>
      <c r="Q61" s="183"/>
      <c r="R61" s="183"/>
      <c r="S61" s="183"/>
      <c r="T61" s="183"/>
      <c r="U61" s="183"/>
      <c r="V61" s="183"/>
      <c r="W61" s="183"/>
      <c r="X61" s="183"/>
      <c r="Y61" s="183"/>
      <c r="Z61" s="183"/>
      <c r="AA61" s="183"/>
      <c r="AB61" s="183"/>
      <c r="AC61" s="183"/>
      <c r="AD61" s="183"/>
      <c r="AE61" s="183"/>
      <c r="AF61" s="183"/>
      <c r="AG61" s="183"/>
      <c r="AH61" s="183"/>
      <c r="AI61" s="183"/>
      <c r="AJ61" s="183"/>
      <c r="AK61" s="183"/>
      <c r="AL61" s="183"/>
      <c r="AM61" s="183"/>
      <c r="AN61" s="183"/>
      <c r="AO61" s="183"/>
      <c r="AP61" s="183"/>
      <c r="AQ61" s="183"/>
      <c r="AR61" s="183"/>
      <c r="AS61" s="183"/>
      <c r="AT61" s="183"/>
      <c r="AU61" s="183"/>
      <c r="AV61" s="183"/>
      <c r="AW61" s="183"/>
      <c r="AX61" s="183"/>
      <c r="AY61" s="183"/>
      <c r="AZ61" s="183"/>
      <c r="BA61" s="183"/>
      <c r="BB61" s="183"/>
      <c r="BC61" s="183"/>
      <c r="BD61" s="183"/>
      <c r="BE61" s="183"/>
      <c r="BF61" s="183"/>
      <c r="BG61" s="183"/>
      <c r="BH61" s="183"/>
      <c r="BI61" s="183"/>
      <c r="BJ61" s="183"/>
      <c r="BK61" s="183"/>
      <c r="BL61" s="183"/>
      <c r="BM61" s="183"/>
    </row>
    <row r="62" spans="1:65" x14ac:dyDescent="0.2">
      <c r="A62" s="110"/>
      <c r="B62" s="110"/>
      <c r="C62" s="110"/>
      <c r="D62" s="183"/>
      <c r="E62" s="183"/>
      <c r="F62" s="183"/>
      <c r="G62" s="183"/>
      <c r="H62" s="183"/>
      <c r="I62" s="183"/>
      <c r="J62" s="183"/>
      <c r="K62" s="183"/>
      <c r="L62" s="183"/>
      <c r="M62" s="183"/>
      <c r="N62" s="183"/>
      <c r="O62" s="183"/>
      <c r="P62" s="183"/>
      <c r="Q62" s="183"/>
      <c r="R62" s="183"/>
      <c r="S62" s="183"/>
      <c r="T62" s="183"/>
      <c r="U62" s="183"/>
      <c r="V62" s="183"/>
      <c r="W62" s="183"/>
      <c r="X62" s="183"/>
      <c r="Y62" s="183"/>
      <c r="Z62" s="183"/>
      <c r="AA62" s="183"/>
      <c r="AB62" s="183"/>
      <c r="AC62" s="183"/>
      <c r="AD62" s="183"/>
      <c r="AE62" s="183"/>
      <c r="AF62" s="183"/>
      <c r="AG62" s="183"/>
      <c r="AH62" s="183"/>
      <c r="AI62" s="183"/>
      <c r="AJ62" s="183"/>
      <c r="AK62" s="183"/>
      <c r="AL62" s="183"/>
      <c r="AM62" s="183"/>
      <c r="AN62" s="183"/>
      <c r="AO62" s="183"/>
      <c r="AP62" s="183"/>
      <c r="AQ62" s="183"/>
      <c r="AR62" s="183"/>
      <c r="AS62" s="183"/>
      <c r="AT62" s="183"/>
      <c r="AU62" s="183"/>
      <c r="AV62" s="183"/>
      <c r="AW62" s="183"/>
      <c r="AX62" s="183"/>
      <c r="AY62" s="183"/>
      <c r="AZ62" s="183"/>
      <c r="BA62" s="183"/>
      <c r="BB62" s="183"/>
      <c r="BC62" s="183"/>
      <c r="BD62" s="183"/>
      <c r="BE62" s="183"/>
      <c r="BF62" s="183"/>
      <c r="BG62" s="183"/>
      <c r="BH62" s="183"/>
      <c r="BI62" s="183"/>
      <c r="BJ62" s="183"/>
      <c r="BK62" s="183"/>
      <c r="BL62" s="183"/>
      <c r="BM62" s="183"/>
    </row>
    <row r="63" spans="1:65" x14ac:dyDescent="0.2">
      <c r="A63" s="110"/>
      <c r="B63" s="110"/>
      <c r="C63" s="110"/>
      <c r="D63" s="183"/>
      <c r="E63" s="183"/>
      <c r="F63" s="183"/>
      <c r="G63" s="183"/>
      <c r="H63" s="183"/>
      <c r="I63" s="183"/>
      <c r="J63" s="183"/>
      <c r="K63" s="183"/>
      <c r="L63" s="183"/>
      <c r="M63" s="183"/>
      <c r="N63" s="183"/>
      <c r="O63" s="183"/>
      <c r="P63" s="183"/>
      <c r="Q63" s="183"/>
      <c r="R63" s="183"/>
      <c r="S63" s="183"/>
      <c r="T63" s="183"/>
      <c r="U63" s="183"/>
      <c r="V63" s="183"/>
      <c r="W63" s="183"/>
      <c r="X63" s="183"/>
      <c r="Y63" s="183"/>
      <c r="Z63" s="183"/>
      <c r="AA63" s="183"/>
      <c r="AB63" s="183"/>
      <c r="AC63" s="183"/>
      <c r="AD63" s="183"/>
      <c r="AE63" s="183"/>
      <c r="AF63" s="183"/>
      <c r="AG63" s="183"/>
      <c r="AH63" s="183"/>
      <c r="AI63" s="183"/>
      <c r="AJ63" s="183"/>
      <c r="AK63" s="183"/>
      <c r="AL63" s="183"/>
      <c r="AM63" s="183"/>
      <c r="AN63" s="183"/>
      <c r="AO63" s="183"/>
      <c r="AP63" s="183"/>
      <c r="AQ63" s="183"/>
      <c r="AR63" s="183"/>
      <c r="AS63" s="183"/>
      <c r="AT63" s="183"/>
      <c r="AU63" s="183"/>
      <c r="AV63" s="183"/>
      <c r="AW63" s="183"/>
      <c r="AX63" s="183"/>
      <c r="AY63" s="183"/>
      <c r="AZ63" s="183"/>
      <c r="BA63" s="183"/>
      <c r="BB63" s="183"/>
      <c r="BC63" s="183"/>
      <c r="BD63" s="183"/>
      <c r="BE63" s="183"/>
      <c r="BF63" s="183"/>
      <c r="BG63" s="183"/>
      <c r="BH63" s="183"/>
      <c r="BI63" s="183"/>
      <c r="BJ63" s="183"/>
      <c r="BK63" s="183"/>
      <c r="BL63" s="183"/>
      <c r="BM63" s="183"/>
    </row>
    <row r="64" spans="1:65" x14ac:dyDescent="0.2">
      <c r="A64" s="110"/>
      <c r="B64" s="110"/>
      <c r="C64" s="110"/>
      <c r="D64" s="183"/>
      <c r="E64" s="183"/>
      <c r="F64" s="183"/>
      <c r="G64" s="183"/>
      <c r="H64" s="183"/>
      <c r="I64" s="183"/>
      <c r="J64" s="183"/>
      <c r="K64" s="183"/>
      <c r="L64" s="183"/>
      <c r="M64" s="183"/>
      <c r="N64" s="183"/>
      <c r="O64" s="183"/>
      <c r="P64" s="183"/>
      <c r="Q64" s="183"/>
      <c r="R64" s="183"/>
      <c r="S64" s="183"/>
      <c r="T64" s="183"/>
      <c r="U64" s="183"/>
      <c r="V64" s="183"/>
      <c r="W64" s="183"/>
      <c r="X64" s="183"/>
      <c r="Y64" s="183"/>
      <c r="Z64" s="183"/>
      <c r="AA64" s="183"/>
      <c r="AB64" s="183"/>
      <c r="AC64" s="183"/>
      <c r="AD64" s="183"/>
      <c r="AE64" s="183"/>
      <c r="AF64" s="183"/>
      <c r="AG64" s="183"/>
      <c r="AH64" s="183"/>
      <c r="AI64" s="183"/>
      <c r="AJ64" s="183"/>
      <c r="AK64" s="183"/>
      <c r="AL64" s="183"/>
      <c r="AM64" s="183"/>
      <c r="AN64" s="183"/>
      <c r="AO64" s="183"/>
      <c r="AP64" s="183"/>
      <c r="AQ64" s="183"/>
      <c r="AR64" s="183"/>
      <c r="AS64" s="183"/>
      <c r="AT64" s="183"/>
      <c r="AU64" s="183"/>
      <c r="AV64" s="183"/>
      <c r="AW64" s="183"/>
      <c r="AX64" s="183"/>
      <c r="AY64" s="183"/>
      <c r="AZ64" s="183"/>
      <c r="BA64" s="183"/>
      <c r="BB64" s="183"/>
      <c r="BC64" s="183"/>
      <c r="BD64" s="183"/>
      <c r="BE64" s="183"/>
      <c r="BF64" s="183"/>
      <c r="BG64" s="183"/>
      <c r="BH64" s="183"/>
      <c r="BI64" s="183"/>
      <c r="BJ64" s="183"/>
      <c r="BK64" s="183"/>
      <c r="BL64" s="183"/>
      <c r="BM64" s="183"/>
    </row>
    <row r="65" spans="1:65" x14ac:dyDescent="0.2">
      <c r="A65" s="110"/>
      <c r="B65" s="110"/>
      <c r="C65" s="110"/>
      <c r="D65" s="183"/>
      <c r="E65" s="183"/>
      <c r="F65" s="183"/>
      <c r="G65" s="183"/>
      <c r="H65" s="183"/>
      <c r="I65" s="183"/>
      <c r="J65" s="183"/>
      <c r="K65" s="183"/>
      <c r="L65" s="183"/>
      <c r="M65" s="183"/>
      <c r="N65" s="183"/>
      <c r="O65" s="183"/>
      <c r="P65" s="183"/>
      <c r="Q65" s="183"/>
      <c r="R65" s="183"/>
      <c r="S65" s="183"/>
      <c r="T65" s="183"/>
      <c r="U65" s="183"/>
      <c r="V65" s="183"/>
      <c r="W65" s="183"/>
      <c r="X65" s="183"/>
      <c r="Y65" s="183"/>
      <c r="Z65" s="183"/>
      <c r="AA65" s="183"/>
      <c r="AB65" s="183"/>
      <c r="AC65" s="183"/>
      <c r="AD65" s="183"/>
      <c r="AE65" s="183"/>
      <c r="AF65" s="183"/>
      <c r="AG65" s="183"/>
      <c r="AH65" s="183"/>
      <c r="AI65" s="183"/>
      <c r="AJ65" s="183"/>
      <c r="AK65" s="183"/>
      <c r="AL65" s="183"/>
      <c r="AM65" s="183"/>
      <c r="AN65" s="183"/>
      <c r="AO65" s="183"/>
      <c r="AP65" s="183"/>
      <c r="AQ65" s="183"/>
      <c r="AR65" s="183"/>
      <c r="AS65" s="183"/>
      <c r="AT65" s="183"/>
      <c r="AU65" s="183"/>
      <c r="AV65" s="183"/>
      <c r="AW65" s="183"/>
      <c r="AX65" s="183"/>
      <c r="AY65" s="183"/>
      <c r="AZ65" s="183"/>
      <c r="BA65" s="183"/>
      <c r="BB65" s="183"/>
      <c r="BC65" s="183"/>
      <c r="BD65" s="183"/>
      <c r="BE65" s="183"/>
      <c r="BF65" s="183"/>
      <c r="BG65" s="183"/>
      <c r="BH65" s="183"/>
      <c r="BI65" s="183"/>
      <c r="BJ65" s="183"/>
      <c r="BK65" s="183"/>
      <c r="BL65" s="183"/>
      <c r="BM65" s="183"/>
    </row>
    <row r="66" spans="1:65" x14ac:dyDescent="0.2">
      <c r="A66" s="110"/>
      <c r="B66" s="110"/>
      <c r="C66" s="110"/>
      <c r="D66" s="183"/>
      <c r="E66" s="183"/>
      <c r="F66" s="183"/>
      <c r="G66" s="183"/>
      <c r="H66" s="183"/>
      <c r="I66" s="183"/>
      <c r="J66" s="183"/>
      <c r="K66" s="183"/>
      <c r="L66" s="183"/>
      <c r="M66" s="183"/>
      <c r="N66" s="183"/>
      <c r="O66" s="183"/>
      <c r="P66" s="183"/>
      <c r="Q66" s="183"/>
      <c r="R66" s="183"/>
      <c r="S66" s="183"/>
      <c r="T66" s="183"/>
      <c r="U66" s="183"/>
      <c r="V66" s="183"/>
      <c r="W66" s="183"/>
      <c r="X66" s="183"/>
      <c r="Y66" s="183"/>
      <c r="Z66" s="183"/>
      <c r="AA66" s="183"/>
      <c r="AB66" s="183"/>
      <c r="AC66" s="183"/>
      <c r="AD66" s="183"/>
      <c r="AE66" s="183"/>
      <c r="AF66" s="183"/>
      <c r="AG66" s="183"/>
      <c r="AH66" s="183"/>
      <c r="AI66" s="183"/>
      <c r="AJ66" s="183"/>
      <c r="AK66" s="183"/>
      <c r="AL66" s="183"/>
      <c r="AM66" s="183"/>
      <c r="AN66" s="183"/>
      <c r="AO66" s="183"/>
      <c r="AP66" s="183"/>
      <c r="AQ66" s="183"/>
      <c r="AR66" s="183"/>
      <c r="AS66" s="183"/>
      <c r="AT66" s="183"/>
      <c r="AU66" s="183"/>
      <c r="AV66" s="183"/>
      <c r="AW66" s="183"/>
      <c r="AX66" s="183"/>
      <c r="AY66" s="183"/>
      <c r="AZ66" s="183"/>
      <c r="BA66" s="183"/>
      <c r="BB66" s="183"/>
      <c r="BC66" s="183"/>
      <c r="BD66" s="183"/>
      <c r="BE66" s="183"/>
      <c r="BF66" s="183"/>
      <c r="BG66" s="183"/>
      <c r="BH66" s="183"/>
      <c r="BI66" s="183"/>
      <c r="BJ66" s="183"/>
      <c r="BK66" s="183"/>
      <c r="BL66" s="183"/>
      <c r="BM66" s="183"/>
    </row>
    <row r="67" spans="1:65" x14ac:dyDescent="0.2">
      <c r="A67" s="110"/>
      <c r="B67" s="110"/>
      <c r="C67" s="110"/>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183"/>
      <c r="AH67" s="183"/>
      <c r="AI67" s="183"/>
      <c r="AJ67" s="183"/>
      <c r="AK67" s="183"/>
      <c r="AL67" s="183"/>
      <c r="AM67" s="183"/>
      <c r="AN67" s="183"/>
      <c r="AO67" s="183"/>
      <c r="AP67" s="183"/>
      <c r="AQ67" s="183"/>
      <c r="AR67" s="183"/>
      <c r="AS67" s="183"/>
      <c r="AT67" s="183"/>
      <c r="AU67" s="183"/>
      <c r="AV67" s="183"/>
      <c r="AW67" s="183"/>
      <c r="AX67" s="183"/>
      <c r="AY67" s="183"/>
      <c r="AZ67" s="183"/>
      <c r="BA67" s="183"/>
      <c r="BB67" s="183"/>
      <c r="BC67" s="183"/>
      <c r="BD67" s="183"/>
      <c r="BE67" s="183"/>
      <c r="BF67" s="183"/>
      <c r="BG67" s="183"/>
      <c r="BH67" s="183"/>
      <c r="BI67" s="183"/>
      <c r="BJ67" s="183"/>
      <c r="BK67" s="183"/>
      <c r="BL67" s="183"/>
      <c r="BM67" s="183"/>
    </row>
    <row r="68" spans="1:65" x14ac:dyDescent="0.2">
      <c r="A68" s="110"/>
      <c r="B68" s="110"/>
      <c r="C68" s="110"/>
      <c r="D68" s="183"/>
      <c r="E68" s="183"/>
      <c r="F68" s="183"/>
      <c r="G68" s="183"/>
      <c r="H68" s="183"/>
      <c r="I68" s="183"/>
      <c r="J68" s="183"/>
      <c r="K68" s="183"/>
      <c r="L68" s="183"/>
      <c r="M68" s="183"/>
      <c r="N68" s="183"/>
      <c r="O68" s="183"/>
      <c r="P68" s="183"/>
      <c r="Q68" s="183"/>
      <c r="R68" s="183"/>
      <c r="S68" s="183"/>
      <c r="T68" s="183"/>
      <c r="U68" s="183"/>
      <c r="V68" s="183"/>
      <c r="W68" s="183"/>
      <c r="X68" s="183"/>
      <c r="Y68" s="183"/>
      <c r="Z68" s="183"/>
      <c r="AA68" s="183"/>
      <c r="AB68" s="183"/>
      <c r="AC68" s="183"/>
      <c r="AD68" s="183"/>
      <c r="AE68" s="183"/>
      <c r="AF68" s="183"/>
      <c r="AG68" s="183"/>
      <c r="AH68" s="183"/>
      <c r="AI68" s="183"/>
      <c r="AJ68" s="183"/>
      <c r="AK68" s="183"/>
      <c r="AL68" s="183"/>
      <c r="AM68" s="183"/>
      <c r="AN68" s="183"/>
      <c r="AO68" s="183"/>
      <c r="AP68" s="183"/>
      <c r="AQ68" s="183"/>
      <c r="AR68" s="183"/>
      <c r="AS68" s="183"/>
      <c r="AT68" s="183"/>
      <c r="AU68" s="183"/>
      <c r="AV68" s="183"/>
      <c r="AW68" s="183"/>
      <c r="AX68" s="183"/>
      <c r="AY68" s="183"/>
      <c r="AZ68" s="183"/>
      <c r="BA68" s="183"/>
      <c r="BB68" s="183"/>
      <c r="BC68" s="183"/>
      <c r="BD68" s="183"/>
      <c r="BE68" s="183"/>
      <c r="BF68" s="183"/>
      <c r="BG68" s="183"/>
      <c r="BH68" s="183"/>
      <c r="BI68" s="183"/>
      <c r="BJ68" s="183"/>
      <c r="BK68" s="183"/>
      <c r="BL68" s="183"/>
      <c r="BM68" s="183"/>
    </row>
    <row r="69" spans="1:65" x14ac:dyDescent="0.2">
      <c r="A69" s="110"/>
      <c r="B69" s="110"/>
      <c r="C69" s="110"/>
      <c r="D69" s="183"/>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row>
    <row r="70" spans="1:65" x14ac:dyDescent="0.2">
      <c r="A70" s="110"/>
      <c r="B70" s="110"/>
      <c r="C70" s="110"/>
      <c r="D70" s="183"/>
      <c r="E70" s="183"/>
      <c r="F70" s="183"/>
      <c r="G70" s="183"/>
      <c r="H70" s="183"/>
      <c r="I70" s="183"/>
      <c r="J70" s="183"/>
      <c r="K70" s="183"/>
      <c r="L70" s="183"/>
      <c r="M70" s="183"/>
      <c r="N70" s="183"/>
      <c r="O70" s="183"/>
      <c r="P70" s="183"/>
      <c r="Q70" s="183"/>
      <c r="R70" s="183"/>
      <c r="S70" s="183"/>
      <c r="T70" s="183"/>
      <c r="U70" s="183"/>
      <c r="V70" s="183"/>
      <c r="W70" s="183"/>
      <c r="X70" s="183"/>
      <c r="Y70" s="183"/>
      <c r="Z70" s="183"/>
      <c r="AA70" s="183"/>
      <c r="AB70" s="183"/>
      <c r="AC70" s="183"/>
      <c r="AD70" s="183"/>
      <c r="AE70" s="183"/>
      <c r="AF70" s="183"/>
      <c r="AG70" s="183"/>
      <c r="AH70" s="183"/>
      <c r="AI70" s="183"/>
      <c r="AJ70" s="183"/>
      <c r="AK70" s="183"/>
      <c r="AL70" s="183"/>
      <c r="AM70" s="183"/>
      <c r="AN70" s="183"/>
      <c r="AO70" s="183"/>
      <c r="AP70" s="183"/>
      <c r="AQ70" s="183"/>
      <c r="AR70" s="183"/>
      <c r="AS70" s="183"/>
      <c r="AT70" s="183"/>
      <c r="AU70" s="183"/>
      <c r="AV70" s="183"/>
      <c r="AW70" s="183"/>
      <c r="AX70" s="183"/>
      <c r="AY70" s="183"/>
      <c r="AZ70" s="183"/>
      <c r="BA70" s="183"/>
      <c r="BB70" s="183"/>
      <c r="BC70" s="183"/>
      <c r="BD70" s="183"/>
      <c r="BE70" s="183"/>
      <c r="BF70" s="183"/>
      <c r="BG70" s="183"/>
      <c r="BH70" s="183"/>
      <c r="BI70" s="183"/>
      <c r="BJ70" s="183"/>
      <c r="BK70" s="183"/>
      <c r="BL70" s="183"/>
      <c r="BM70" s="183"/>
    </row>
    <row r="71" spans="1:65" x14ac:dyDescent="0.2">
      <c r="A71" s="110"/>
      <c r="B71" s="110"/>
      <c r="C71" s="110"/>
      <c r="D71" s="183"/>
      <c r="E71" s="183"/>
      <c r="F71" s="183"/>
      <c r="G71" s="183"/>
      <c r="H71" s="183"/>
      <c r="I71" s="183"/>
      <c r="J71" s="183"/>
      <c r="K71" s="183"/>
      <c r="L71" s="183"/>
      <c r="M71" s="183"/>
      <c r="N71" s="183"/>
      <c r="O71" s="183"/>
      <c r="P71" s="183"/>
      <c r="Q71" s="183"/>
      <c r="R71" s="183"/>
      <c r="S71" s="183"/>
      <c r="T71" s="183"/>
      <c r="U71" s="183"/>
      <c r="V71" s="183"/>
      <c r="W71" s="183"/>
      <c r="X71" s="183"/>
      <c r="Y71" s="183"/>
      <c r="Z71" s="183"/>
      <c r="AA71" s="183"/>
      <c r="AB71" s="183"/>
      <c r="AC71" s="183"/>
      <c r="AD71" s="183"/>
      <c r="AE71" s="183"/>
      <c r="AF71" s="183"/>
      <c r="AG71" s="183"/>
      <c r="AH71" s="183"/>
      <c r="AI71" s="183"/>
      <c r="AJ71" s="183"/>
      <c r="AK71" s="183"/>
      <c r="AL71" s="183"/>
      <c r="AM71" s="183"/>
      <c r="AN71" s="183"/>
      <c r="AO71" s="183"/>
      <c r="AP71" s="183"/>
      <c r="AQ71" s="183"/>
      <c r="AR71" s="183"/>
      <c r="AS71" s="183"/>
      <c r="AT71" s="183"/>
      <c r="AU71" s="183"/>
      <c r="AV71" s="183"/>
      <c r="AW71" s="183"/>
      <c r="AX71" s="183"/>
      <c r="AY71" s="183"/>
      <c r="AZ71" s="183"/>
      <c r="BA71" s="183"/>
      <c r="BB71" s="183"/>
      <c r="BC71" s="183"/>
      <c r="BD71" s="183"/>
      <c r="BE71" s="183"/>
      <c r="BF71" s="183"/>
      <c r="BG71" s="183"/>
      <c r="BH71" s="183"/>
      <c r="BI71" s="183"/>
      <c r="BJ71" s="183"/>
      <c r="BK71" s="183"/>
      <c r="BL71" s="183"/>
      <c r="BM71" s="183"/>
    </row>
    <row r="72" spans="1:65" x14ac:dyDescent="0.2">
      <c r="A72" s="110"/>
      <c r="B72" s="110"/>
      <c r="C72" s="110"/>
      <c r="D72" s="183"/>
      <c r="E72" s="183"/>
      <c r="F72" s="183"/>
      <c r="G72" s="183"/>
      <c r="H72" s="183"/>
      <c r="I72" s="183"/>
      <c r="J72" s="183"/>
      <c r="K72" s="183"/>
      <c r="L72" s="183"/>
      <c r="M72" s="183"/>
      <c r="N72" s="183"/>
      <c r="O72" s="183"/>
      <c r="P72" s="183"/>
      <c r="Q72" s="183"/>
      <c r="R72" s="183"/>
      <c r="S72" s="183"/>
      <c r="T72" s="183"/>
      <c r="U72" s="183"/>
      <c r="V72" s="183"/>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row>
    <row r="73" spans="1:65" x14ac:dyDescent="0.2">
      <c r="A73" s="110"/>
      <c r="B73" s="110"/>
      <c r="C73" s="110"/>
      <c r="D73" s="183"/>
      <c r="E73" s="183"/>
      <c r="F73" s="183"/>
      <c r="G73" s="183"/>
      <c r="H73" s="183"/>
      <c r="I73" s="183"/>
      <c r="J73" s="183"/>
      <c r="K73" s="183"/>
      <c r="L73" s="183"/>
      <c r="M73" s="183"/>
      <c r="N73" s="183"/>
      <c r="O73" s="183"/>
      <c r="P73" s="183"/>
      <c r="Q73" s="183"/>
      <c r="R73" s="183"/>
      <c r="S73" s="183"/>
      <c r="T73" s="183"/>
      <c r="U73" s="183"/>
      <c r="V73" s="183"/>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row>
    <row r="74" spans="1:65" x14ac:dyDescent="0.2">
      <c r="A74" s="110"/>
      <c r="B74" s="110"/>
      <c r="C74" s="110"/>
      <c r="D74" s="183"/>
      <c r="E74" s="183"/>
      <c r="F74" s="183"/>
      <c r="G74" s="183"/>
      <c r="H74" s="183"/>
      <c r="I74" s="183"/>
      <c r="J74" s="183"/>
      <c r="K74" s="183"/>
      <c r="L74" s="183"/>
      <c r="M74" s="183"/>
      <c r="N74" s="183"/>
      <c r="O74" s="183"/>
      <c r="P74" s="183"/>
      <c r="Q74" s="183"/>
      <c r="R74" s="183"/>
      <c r="S74" s="183"/>
      <c r="T74" s="183"/>
      <c r="U74" s="183"/>
      <c r="V74" s="183"/>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row>
    <row r="75" spans="1:65" x14ac:dyDescent="0.2">
      <c r="A75" s="110"/>
      <c r="B75" s="110"/>
      <c r="C75" s="110"/>
      <c r="D75" s="183"/>
      <c r="E75" s="183"/>
      <c r="F75" s="183"/>
      <c r="G75" s="183"/>
      <c r="H75" s="183"/>
      <c r="I75" s="183"/>
      <c r="J75" s="183"/>
      <c r="K75" s="183"/>
      <c r="L75" s="183"/>
      <c r="M75" s="183"/>
      <c r="N75" s="183"/>
      <c r="O75" s="183"/>
      <c r="P75" s="183"/>
      <c r="Q75" s="183"/>
      <c r="R75" s="183"/>
      <c r="S75" s="183"/>
      <c r="T75" s="183"/>
      <c r="U75" s="183"/>
      <c r="V75" s="183"/>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row>
    <row r="76" spans="1:65" x14ac:dyDescent="0.2">
      <c r="A76" s="110"/>
      <c r="B76" s="110"/>
      <c r="C76" s="110"/>
      <c r="D76" s="183"/>
      <c r="E76" s="183"/>
      <c r="F76" s="183"/>
      <c r="G76" s="183"/>
      <c r="H76" s="183"/>
      <c r="I76" s="183"/>
      <c r="J76" s="183"/>
      <c r="K76" s="183"/>
      <c r="L76" s="183"/>
      <c r="M76" s="183"/>
      <c r="N76" s="183"/>
      <c r="O76" s="183"/>
      <c r="P76" s="183"/>
      <c r="Q76" s="183"/>
      <c r="R76" s="183"/>
      <c r="S76" s="183"/>
      <c r="T76" s="183"/>
      <c r="U76" s="183"/>
      <c r="V76" s="183"/>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row>
    <row r="77" spans="1:65" x14ac:dyDescent="0.2">
      <c r="A77" s="110"/>
      <c r="B77" s="110"/>
      <c r="C77" s="110"/>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row>
    <row r="78" spans="1:65" x14ac:dyDescent="0.2">
      <c r="A78" s="110"/>
      <c r="B78" s="110"/>
      <c r="C78" s="110"/>
      <c r="D78" s="183"/>
      <c r="E78" s="183"/>
      <c r="F78" s="183"/>
      <c r="G78" s="183"/>
      <c r="H78" s="183"/>
      <c r="I78" s="183"/>
      <c r="J78" s="183"/>
      <c r="K78" s="183"/>
      <c r="L78" s="183"/>
      <c r="M78" s="183"/>
      <c r="N78" s="183"/>
      <c r="O78" s="183"/>
      <c r="P78" s="183"/>
      <c r="Q78" s="183"/>
      <c r="R78" s="183"/>
      <c r="S78" s="183"/>
      <c r="T78" s="183"/>
      <c r="U78" s="183"/>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row>
    <row r="79" spans="1:65" x14ac:dyDescent="0.2">
      <c r="A79" s="110"/>
      <c r="B79" s="110"/>
      <c r="C79" s="110"/>
      <c r="D79" s="183"/>
      <c r="E79" s="183"/>
      <c r="F79" s="183"/>
      <c r="G79" s="183"/>
      <c r="H79" s="183"/>
      <c r="I79" s="183"/>
      <c r="J79" s="183"/>
      <c r="K79" s="183"/>
      <c r="L79" s="183"/>
      <c r="M79" s="183"/>
      <c r="N79" s="183"/>
      <c r="O79" s="183"/>
      <c r="P79" s="183"/>
      <c r="Q79" s="183"/>
      <c r="R79" s="183"/>
      <c r="S79" s="183"/>
      <c r="T79" s="183"/>
      <c r="U79" s="183"/>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row>
    <row r="80" spans="1:65" x14ac:dyDescent="0.2">
      <c r="A80" s="110"/>
      <c r="B80" s="110"/>
      <c r="C80" s="110"/>
      <c r="D80" s="183"/>
      <c r="E80" s="183"/>
      <c r="F80" s="183"/>
      <c r="G80" s="183"/>
      <c r="H80" s="183"/>
      <c r="I80" s="183"/>
      <c r="J80" s="183"/>
      <c r="K80" s="183"/>
      <c r="L80" s="183"/>
      <c r="M80" s="183"/>
      <c r="N80" s="183"/>
      <c r="O80" s="183"/>
      <c r="P80" s="183"/>
      <c r="Q80" s="183"/>
      <c r="R80" s="183"/>
      <c r="S80" s="183"/>
      <c r="T80" s="183"/>
      <c r="U80" s="183"/>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row>
    <row r="81" spans="1:65" x14ac:dyDescent="0.2">
      <c r="A81" s="110"/>
      <c r="B81" s="110"/>
      <c r="C81" s="110"/>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row>
    <row r="82" spans="1:65" x14ac:dyDescent="0.2">
      <c r="A82" s="110"/>
      <c r="B82" s="110"/>
      <c r="C82" s="110"/>
      <c r="D82" s="183"/>
      <c r="E82" s="183"/>
      <c r="F82" s="183"/>
      <c r="G82" s="183"/>
      <c r="H82" s="183"/>
      <c r="I82" s="183"/>
      <c r="J82" s="183"/>
      <c r="K82" s="183"/>
      <c r="L82" s="183"/>
      <c r="M82" s="183"/>
      <c r="N82" s="183"/>
      <c r="O82" s="183"/>
      <c r="P82" s="183"/>
      <c r="Q82" s="183"/>
      <c r="R82" s="183"/>
      <c r="S82" s="183"/>
      <c r="T82" s="183"/>
      <c r="U82" s="183"/>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row>
    <row r="83" spans="1:65" x14ac:dyDescent="0.2">
      <c r="A83" s="110"/>
      <c r="B83" s="110"/>
      <c r="C83" s="110"/>
      <c r="D83" s="183"/>
      <c r="E83" s="183"/>
      <c r="F83" s="183"/>
      <c r="G83" s="183"/>
      <c r="H83" s="183"/>
      <c r="I83" s="183"/>
      <c r="J83" s="183"/>
      <c r="K83" s="183"/>
      <c r="L83" s="183"/>
      <c r="M83" s="183"/>
      <c r="N83" s="183"/>
      <c r="O83" s="183"/>
      <c r="P83" s="183"/>
      <c r="Q83" s="183"/>
      <c r="R83" s="183"/>
      <c r="S83" s="183"/>
      <c r="T83" s="183"/>
      <c r="U83" s="183"/>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row>
    <row r="84" spans="1:65" x14ac:dyDescent="0.2">
      <c r="A84" s="110"/>
      <c r="B84" s="110"/>
      <c r="C84" s="110"/>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row>
    <row r="85" spans="1:65" x14ac:dyDescent="0.2">
      <c r="A85" s="110"/>
      <c r="B85" s="110"/>
      <c r="C85" s="110"/>
      <c r="D85" s="183"/>
      <c r="E85" s="183"/>
      <c r="F85" s="183"/>
      <c r="G85" s="183"/>
      <c r="H85" s="183"/>
      <c r="I85" s="183"/>
      <c r="J85" s="183"/>
      <c r="K85" s="183"/>
      <c r="L85" s="183"/>
      <c r="M85" s="183"/>
      <c r="N85" s="183"/>
      <c r="O85" s="183"/>
      <c r="P85" s="183"/>
      <c r="Q85" s="183"/>
      <c r="R85" s="183"/>
      <c r="S85" s="183"/>
      <c r="T85" s="183"/>
      <c r="U85" s="183"/>
      <c r="V85" s="183"/>
      <c r="W85" s="183"/>
      <c r="X85" s="183"/>
      <c r="Y85" s="183"/>
      <c r="Z85" s="183"/>
      <c r="AA85" s="183"/>
      <c r="AB85" s="183"/>
      <c r="AC85" s="183"/>
      <c r="AD85" s="183"/>
      <c r="AE85" s="183"/>
      <c r="AF85" s="183"/>
      <c r="AG85" s="183"/>
      <c r="AH85" s="183"/>
      <c r="AI85" s="183"/>
      <c r="AJ85" s="183"/>
      <c r="AK85" s="183"/>
      <c r="AL85" s="183"/>
      <c r="AM85" s="183"/>
      <c r="AN85" s="183"/>
      <c r="AO85" s="183"/>
      <c r="AP85" s="183"/>
      <c r="AQ85" s="183"/>
      <c r="AR85" s="183"/>
      <c r="AS85" s="183"/>
      <c r="AT85" s="183"/>
      <c r="AU85" s="183"/>
      <c r="AV85" s="183"/>
      <c r="AW85" s="183"/>
      <c r="AX85" s="183"/>
      <c r="AY85" s="183"/>
      <c r="AZ85" s="183"/>
      <c r="BA85" s="183"/>
      <c r="BB85" s="183"/>
      <c r="BC85" s="183"/>
      <c r="BD85" s="183"/>
      <c r="BE85" s="183"/>
      <c r="BF85" s="183"/>
      <c r="BG85" s="183"/>
      <c r="BH85" s="183"/>
      <c r="BI85" s="183"/>
      <c r="BJ85" s="183"/>
      <c r="BK85" s="183"/>
      <c r="BL85" s="183"/>
      <c r="BM85" s="183"/>
    </row>
    <row r="86" spans="1:65" x14ac:dyDescent="0.2">
      <c r="A86" s="110"/>
      <c r="B86" s="110"/>
      <c r="C86" s="110"/>
      <c r="D86" s="183"/>
      <c r="E86" s="183"/>
      <c r="F86" s="183"/>
      <c r="G86" s="183"/>
      <c r="H86" s="183"/>
      <c r="I86" s="183"/>
      <c r="J86" s="183"/>
      <c r="K86" s="183"/>
      <c r="L86" s="183"/>
      <c r="M86" s="183"/>
      <c r="N86" s="183"/>
      <c r="O86" s="183"/>
      <c r="P86" s="183"/>
      <c r="Q86" s="183"/>
      <c r="R86" s="183"/>
      <c r="S86" s="183"/>
      <c r="T86" s="183"/>
      <c r="U86" s="183"/>
      <c r="V86" s="183"/>
      <c r="W86" s="183"/>
      <c r="X86" s="183"/>
      <c r="Y86" s="183"/>
      <c r="Z86" s="183"/>
      <c r="AA86" s="183"/>
      <c r="AB86" s="183"/>
      <c r="AC86" s="183"/>
      <c r="AD86" s="183"/>
      <c r="AE86" s="183"/>
      <c r="AF86" s="183"/>
      <c r="AG86" s="183"/>
      <c r="AH86" s="183"/>
      <c r="AI86" s="183"/>
      <c r="AJ86" s="183"/>
      <c r="AK86" s="183"/>
      <c r="AL86" s="183"/>
      <c r="AM86" s="183"/>
      <c r="AN86" s="183"/>
      <c r="AO86" s="183"/>
      <c r="AP86" s="183"/>
      <c r="AQ86" s="183"/>
      <c r="AR86" s="183"/>
      <c r="AS86" s="183"/>
      <c r="AT86" s="183"/>
      <c r="AU86" s="183"/>
      <c r="AV86" s="183"/>
      <c r="AW86" s="183"/>
      <c r="AX86" s="183"/>
      <c r="AY86" s="183"/>
      <c r="AZ86" s="183"/>
      <c r="BA86" s="183"/>
      <c r="BB86" s="183"/>
      <c r="BC86" s="183"/>
      <c r="BD86" s="183"/>
      <c r="BE86" s="183"/>
      <c r="BF86" s="183"/>
      <c r="BG86" s="183"/>
      <c r="BH86" s="183"/>
      <c r="BI86" s="183"/>
      <c r="BJ86" s="183"/>
      <c r="BK86" s="183"/>
      <c r="BL86" s="183"/>
      <c r="BM86" s="183"/>
    </row>
    <row r="87" spans="1:65" x14ac:dyDescent="0.2">
      <c r="A87" s="110"/>
      <c r="B87" s="110"/>
      <c r="C87" s="110"/>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183"/>
      <c r="AH87" s="183"/>
      <c r="AI87" s="183"/>
      <c r="AJ87" s="183"/>
      <c r="AK87" s="183"/>
      <c r="AL87" s="183"/>
      <c r="AM87" s="183"/>
      <c r="AN87" s="183"/>
      <c r="AO87" s="183"/>
      <c r="AP87" s="183"/>
      <c r="AQ87" s="183"/>
      <c r="AR87" s="183"/>
      <c r="AS87" s="183"/>
      <c r="AT87" s="183"/>
      <c r="AU87" s="183"/>
      <c r="AV87" s="183"/>
      <c r="AW87" s="183"/>
      <c r="AX87" s="183"/>
      <c r="AY87" s="183"/>
      <c r="AZ87" s="183"/>
      <c r="BA87" s="183"/>
      <c r="BB87" s="183"/>
      <c r="BC87" s="183"/>
      <c r="BD87" s="183"/>
      <c r="BE87" s="183"/>
      <c r="BF87" s="183"/>
      <c r="BG87" s="183"/>
      <c r="BH87" s="183"/>
      <c r="BI87" s="183"/>
      <c r="BJ87" s="183"/>
      <c r="BK87" s="183"/>
      <c r="BL87" s="183"/>
      <c r="BM87" s="183"/>
    </row>
    <row r="88" spans="1:65" x14ac:dyDescent="0.2">
      <c r="A88" s="110"/>
      <c r="B88" s="110"/>
      <c r="C88" s="110"/>
      <c r="D88" s="183"/>
      <c r="E88" s="183"/>
      <c r="F88" s="183"/>
      <c r="G88" s="183"/>
      <c r="H88" s="183"/>
      <c r="I88" s="183"/>
      <c r="J88" s="183"/>
      <c r="K88" s="183"/>
      <c r="L88" s="183"/>
      <c r="M88" s="183"/>
      <c r="N88" s="183"/>
      <c r="O88" s="183"/>
      <c r="P88" s="183"/>
      <c r="Q88" s="183"/>
      <c r="R88" s="183"/>
      <c r="S88" s="183"/>
      <c r="T88" s="183"/>
      <c r="U88" s="183"/>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row>
    <row r="89" spans="1:65" x14ac:dyDescent="0.2">
      <c r="A89" s="110"/>
      <c r="B89" s="110"/>
      <c r="C89" s="110"/>
      <c r="D89" s="183"/>
      <c r="E89" s="183"/>
      <c r="F89" s="183"/>
      <c r="G89" s="183"/>
      <c r="H89" s="183"/>
      <c r="I89" s="183"/>
      <c r="J89" s="183"/>
      <c r="K89" s="183"/>
      <c r="L89" s="183"/>
      <c r="M89" s="183"/>
      <c r="N89" s="183"/>
      <c r="O89" s="183"/>
      <c r="P89" s="183"/>
      <c r="Q89" s="183"/>
      <c r="R89" s="183"/>
      <c r="S89" s="183"/>
      <c r="T89" s="183"/>
      <c r="U89" s="183"/>
      <c r="V89" s="183"/>
      <c r="W89" s="183"/>
      <c r="X89" s="183"/>
      <c r="Y89" s="183"/>
      <c r="Z89" s="183"/>
      <c r="AA89" s="183"/>
      <c r="AB89" s="183"/>
      <c r="AC89" s="183"/>
      <c r="AD89" s="183"/>
      <c r="AE89" s="183"/>
      <c r="AF89" s="183"/>
      <c r="AG89" s="183"/>
      <c r="AH89" s="183"/>
      <c r="AI89" s="183"/>
      <c r="AJ89" s="183"/>
      <c r="AK89" s="183"/>
      <c r="AL89" s="183"/>
      <c r="AM89" s="183"/>
      <c r="AN89" s="183"/>
      <c r="AO89" s="183"/>
      <c r="AP89" s="183"/>
      <c r="AQ89" s="183"/>
      <c r="AR89" s="183"/>
      <c r="AS89" s="183"/>
      <c r="AT89" s="183"/>
      <c r="AU89" s="183"/>
      <c r="AV89" s="183"/>
      <c r="AW89" s="183"/>
      <c r="AX89" s="183"/>
      <c r="AY89" s="183"/>
      <c r="AZ89" s="183"/>
      <c r="BA89" s="183"/>
      <c r="BB89" s="183"/>
      <c r="BC89" s="183"/>
      <c r="BD89" s="183"/>
      <c r="BE89" s="183"/>
      <c r="BF89" s="183"/>
      <c r="BG89" s="183"/>
      <c r="BH89" s="183"/>
      <c r="BI89" s="183"/>
      <c r="BJ89" s="183"/>
      <c r="BK89" s="183"/>
      <c r="BL89" s="183"/>
      <c r="BM89" s="183"/>
    </row>
    <row r="90" spans="1:65" x14ac:dyDescent="0.2">
      <c r="A90" s="110"/>
      <c r="B90" s="110"/>
      <c r="C90" s="110"/>
      <c r="D90" s="183"/>
      <c r="E90" s="183"/>
      <c r="F90" s="183"/>
      <c r="G90" s="183"/>
      <c r="H90" s="183"/>
      <c r="I90" s="183"/>
      <c r="J90" s="183"/>
      <c r="K90" s="183"/>
      <c r="L90" s="183"/>
      <c r="M90" s="183"/>
      <c r="N90" s="183"/>
      <c r="O90" s="183"/>
      <c r="P90" s="183"/>
      <c r="Q90" s="183"/>
      <c r="R90" s="183"/>
      <c r="S90" s="183"/>
      <c r="T90" s="183"/>
      <c r="U90" s="183"/>
      <c r="V90" s="183"/>
      <c r="W90" s="183"/>
      <c r="X90" s="183"/>
      <c r="Y90" s="183"/>
      <c r="Z90" s="183"/>
      <c r="AA90" s="183"/>
      <c r="AB90" s="183"/>
      <c r="AC90" s="183"/>
      <c r="AD90" s="183"/>
      <c r="AE90" s="183"/>
      <c r="AF90" s="183"/>
      <c r="AG90" s="183"/>
      <c r="AH90" s="183"/>
      <c r="AI90" s="183"/>
      <c r="AJ90" s="183"/>
      <c r="AK90" s="183"/>
      <c r="AL90" s="183"/>
      <c r="AM90" s="183"/>
      <c r="AN90" s="183"/>
      <c r="AO90" s="183"/>
      <c r="AP90" s="183"/>
      <c r="AQ90" s="183"/>
      <c r="AR90" s="183"/>
      <c r="AS90" s="183"/>
      <c r="AT90" s="183"/>
      <c r="AU90" s="183"/>
      <c r="AV90" s="183"/>
      <c r="AW90" s="183"/>
      <c r="AX90" s="183"/>
      <c r="AY90" s="183"/>
      <c r="AZ90" s="183"/>
      <c r="BA90" s="183"/>
      <c r="BB90" s="183"/>
      <c r="BC90" s="183"/>
      <c r="BD90" s="183"/>
      <c r="BE90" s="183"/>
      <c r="BF90" s="183"/>
      <c r="BG90" s="183"/>
      <c r="BH90" s="183"/>
      <c r="BI90" s="183"/>
      <c r="BJ90" s="183"/>
      <c r="BK90" s="183"/>
      <c r="BL90" s="183"/>
      <c r="BM90" s="183"/>
    </row>
    <row r="91" spans="1:65" x14ac:dyDescent="0.2">
      <c r="A91" s="110"/>
      <c r="B91" s="110"/>
      <c r="C91" s="110"/>
      <c r="D91" s="183"/>
      <c r="E91" s="183"/>
      <c r="F91" s="183"/>
      <c r="G91" s="183"/>
      <c r="H91" s="183"/>
      <c r="I91" s="183"/>
      <c r="J91" s="183"/>
      <c r="K91" s="183"/>
      <c r="L91" s="183"/>
      <c r="M91" s="183"/>
      <c r="N91" s="183"/>
      <c r="O91" s="183"/>
      <c r="P91" s="183"/>
      <c r="Q91" s="183"/>
      <c r="R91" s="183"/>
      <c r="S91" s="183"/>
      <c r="T91" s="183"/>
      <c r="U91" s="183"/>
      <c r="V91" s="183"/>
      <c r="W91" s="183"/>
      <c r="X91" s="183"/>
      <c r="Y91" s="183"/>
      <c r="Z91" s="183"/>
      <c r="AA91" s="183"/>
      <c r="AB91" s="183"/>
      <c r="AC91" s="183"/>
      <c r="AD91" s="183"/>
      <c r="AE91" s="183"/>
      <c r="AF91" s="183"/>
      <c r="AG91" s="183"/>
      <c r="AH91" s="183"/>
      <c r="AI91" s="183"/>
      <c r="AJ91" s="183"/>
      <c r="AK91" s="183"/>
      <c r="AL91" s="183"/>
      <c r="AM91" s="183"/>
      <c r="AN91" s="183"/>
      <c r="AO91" s="183"/>
      <c r="AP91" s="183"/>
      <c r="AQ91" s="183"/>
      <c r="AR91" s="183"/>
      <c r="AS91" s="183"/>
      <c r="AT91" s="183"/>
      <c r="AU91" s="183"/>
      <c r="AV91" s="183"/>
      <c r="AW91" s="183"/>
      <c r="AX91" s="183"/>
      <c r="AY91" s="183"/>
      <c r="AZ91" s="183"/>
      <c r="BA91" s="183"/>
      <c r="BB91" s="183"/>
      <c r="BC91" s="183"/>
      <c r="BD91" s="183"/>
      <c r="BE91" s="183"/>
      <c r="BF91" s="183"/>
      <c r="BG91" s="183"/>
      <c r="BH91" s="183"/>
      <c r="BI91" s="183"/>
      <c r="BJ91" s="183"/>
      <c r="BK91" s="183"/>
      <c r="BL91" s="183"/>
      <c r="BM91" s="183"/>
    </row>
    <row r="92" spans="1:65" x14ac:dyDescent="0.2">
      <c r="A92" s="110"/>
      <c r="B92" s="110"/>
      <c r="C92" s="110"/>
      <c r="D92" s="183"/>
      <c r="E92" s="183"/>
      <c r="F92" s="183"/>
      <c r="G92" s="183"/>
      <c r="H92" s="183"/>
      <c r="I92" s="183"/>
      <c r="J92" s="183"/>
      <c r="K92" s="183"/>
      <c r="L92" s="183"/>
      <c r="M92" s="183"/>
      <c r="N92" s="183"/>
      <c r="O92" s="183"/>
      <c r="P92" s="183"/>
      <c r="Q92" s="183"/>
      <c r="R92" s="183"/>
      <c r="S92" s="183"/>
      <c r="T92" s="183"/>
      <c r="U92" s="183"/>
      <c r="V92" s="183"/>
      <c r="W92" s="183"/>
      <c r="X92" s="183"/>
      <c r="Y92" s="183"/>
      <c r="Z92" s="183"/>
      <c r="AA92" s="183"/>
      <c r="AB92" s="183"/>
      <c r="AC92" s="183"/>
      <c r="AD92" s="183"/>
      <c r="AE92" s="183"/>
      <c r="AF92" s="183"/>
      <c r="AG92" s="183"/>
      <c r="AH92" s="183"/>
      <c r="AI92" s="183"/>
      <c r="AJ92" s="183"/>
      <c r="AK92" s="183"/>
      <c r="AL92" s="183"/>
      <c r="AM92" s="183"/>
      <c r="AN92" s="183"/>
      <c r="AO92" s="183"/>
      <c r="AP92" s="183"/>
      <c r="AQ92" s="183"/>
      <c r="AR92" s="183"/>
      <c r="AS92" s="183"/>
      <c r="AT92" s="183"/>
      <c r="AU92" s="183"/>
      <c r="AV92" s="183"/>
      <c r="AW92" s="183"/>
      <c r="AX92" s="183"/>
      <c r="AY92" s="183"/>
      <c r="AZ92" s="183"/>
      <c r="BA92" s="183"/>
      <c r="BB92" s="183"/>
      <c r="BC92" s="183"/>
      <c r="BD92" s="183"/>
      <c r="BE92" s="183"/>
      <c r="BF92" s="183"/>
      <c r="BG92" s="183"/>
      <c r="BH92" s="183"/>
      <c r="BI92" s="183"/>
      <c r="BJ92" s="183"/>
      <c r="BK92" s="183"/>
      <c r="BL92" s="183"/>
      <c r="BM92" s="183"/>
    </row>
    <row r="93" spans="1:65" x14ac:dyDescent="0.2">
      <c r="A93" s="110"/>
      <c r="B93" s="110"/>
      <c r="C93" s="110"/>
      <c r="D93" s="183"/>
      <c r="E93" s="183"/>
      <c r="F93" s="183"/>
      <c r="G93" s="183"/>
      <c r="H93" s="183"/>
      <c r="I93" s="183"/>
      <c r="J93" s="183"/>
      <c r="K93" s="183"/>
      <c r="L93" s="183"/>
      <c r="M93" s="183"/>
      <c r="N93" s="183"/>
      <c r="O93" s="183"/>
      <c r="P93" s="183"/>
      <c r="Q93" s="183"/>
      <c r="R93" s="183"/>
      <c r="S93" s="183"/>
      <c r="T93" s="183"/>
      <c r="U93" s="183"/>
      <c r="V93" s="183"/>
      <c r="W93" s="183"/>
      <c r="X93" s="183"/>
      <c r="Y93" s="183"/>
      <c r="Z93" s="183"/>
      <c r="AA93" s="183"/>
      <c r="AB93" s="183"/>
      <c r="AC93" s="183"/>
      <c r="AD93" s="183"/>
      <c r="AE93" s="183"/>
      <c r="AF93" s="183"/>
      <c r="AG93" s="183"/>
      <c r="AH93" s="183"/>
      <c r="AI93" s="183"/>
      <c r="AJ93" s="183"/>
      <c r="AK93" s="183"/>
      <c r="AL93" s="183"/>
      <c r="AM93" s="183"/>
      <c r="AN93" s="183"/>
      <c r="AO93" s="183"/>
      <c r="AP93" s="183"/>
      <c r="AQ93" s="183"/>
      <c r="AR93" s="183"/>
      <c r="AS93" s="183"/>
      <c r="AT93" s="183"/>
      <c r="AU93" s="183"/>
      <c r="AV93" s="183"/>
      <c r="AW93" s="183"/>
      <c r="AX93" s="183"/>
      <c r="AY93" s="183"/>
      <c r="AZ93" s="183"/>
      <c r="BA93" s="183"/>
      <c r="BB93" s="183"/>
      <c r="BC93" s="183"/>
      <c r="BD93" s="183"/>
      <c r="BE93" s="183"/>
      <c r="BF93" s="183"/>
      <c r="BG93" s="183"/>
      <c r="BH93" s="183"/>
      <c r="BI93" s="183"/>
      <c r="BJ93" s="183"/>
      <c r="BK93" s="183"/>
      <c r="BL93" s="183"/>
      <c r="BM93" s="183"/>
    </row>
    <row r="94" spans="1:65" x14ac:dyDescent="0.2">
      <c r="A94" s="110"/>
      <c r="B94" s="110"/>
      <c r="C94" s="110"/>
      <c r="D94" s="183"/>
      <c r="E94" s="183"/>
      <c r="F94" s="183"/>
      <c r="G94" s="183"/>
      <c r="H94" s="183"/>
      <c r="I94" s="183"/>
      <c r="J94" s="183"/>
      <c r="K94" s="183"/>
      <c r="L94" s="183"/>
      <c r="M94" s="183"/>
      <c r="N94" s="183"/>
      <c r="O94" s="183"/>
      <c r="P94" s="183"/>
      <c r="Q94" s="183"/>
      <c r="R94" s="183"/>
      <c r="S94" s="183"/>
      <c r="T94" s="183"/>
      <c r="U94" s="183"/>
      <c r="V94" s="183"/>
      <c r="W94" s="183"/>
      <c r="X94" s="183"/>
      <c r="Y94" s="183"/>
      <c r="Z94" s="183"/>
      <c r="AA94" s="183"/>
      <c r="AB94" s="183"/>
      <c r="AC94" s="183"/>
      <c r="AD94" s="183"/>
      <c r="AE94" s="183"/>
      <c r="AF94" s="183"/>
      <c r="AG94" s="183"/>
      <c r="AH94" s="183"/>
      <c r="AI94" s="183"/>
      <c r="AJ94" s="183"/>
      <c r="AK94" s="183"/>
      <c r="AL94" s="183"/>
      <c r="AM94" s="183"/>
      <c r="AN94" s="183"/>
      <c r="AO94" s="183"/>
      <c r="AP94" s="183"/>
      <c r="AQ94" s="183"/>
      <c r="AR94" s="183"/>
      <c r="AS94" s="183"/>
      <c r="AT94" s="183"/>
      <c r="AU94" s="183"/>
      <c r="AV94" s="183"/>
      <c r="AW94" s="183"/>
      <c r="AX94" s="183"/>
      <c r="AY94" s="183"/>
      <c r="AZ94" s="183"/>
      <c r="BA94" s="183"/>
      <c r="BB94" s="183"/>
      <c r="BC94" s="183"/>
      <c r="BD94" s="183"/>
      <c r="BE94" s="183"/>
      <c r="BF94" s="183"/>
      <c r="BG94" s="183"/>
      <c r="BH94" s="183"/>
      <c r="BI94" s="183"/>
      <c r="BJ94" s="183"/>
      <c r="BK94" s="183"/>
      <c r="BL94" s="183"/>
      <c r="BM94" s="183"/>
    </row>
    <row r="95" spans="1:65" x14ac:dyDescent="0.2">
      <c r="A95" s="110"/>
      <c r="B95" s="110"/>
      <c r="C95" s="110"/>
      <c r="D95" s="183"/>
      <c r="E95" s="183"/>
      <c r="F95" s="183"/>
      <c r="G95" s="183"/>
      <c r="H95" s="183"/>
      <c r="I95" s="183"/>
      <c r="J95" s="183"/>
      <c r="K95" s="183"/>
      <c r="L95" s="183"/>
      <c r="M95" s="183"/>
      <c r="N95" s="183"/>
      <c r="O95" s="183"/>
      <c r="P95" s="183"/>
      <c r="Q95" s="183"/>
      <c r="R95" s="183"/>
      <c r="S95" s="183"/>
      <c r="T95" s="183"/>
      <c r="U95" s="183"/>
      <c r="V95" s="183"/>
      <c r="W95" s="183"/>
      <c r="X95" s="183"/>
      <c r="Y95" s="183"/>
      <c r="Z95" s="183"/>
      <c r="AA95" s="183"/>
      <c r="AB95" s="183"/>
      <c r="AC95" s="183"/>
      <c r="AD95" s="183"/>
      <c r="AE95" s="183"/>
      <c r="AF95" s="183"/>
      <c r="AG95" s="183"/>
      <c r="AH95" s="183"/>
      <c r="AI95" s="183"/>
      <c r="AJ95" s="183"/>
      <c r="AK95" s="183"/>
      <c r="AL95" s="183"/>
      <c r="AM95" s="183"/>
      <c r="AN95" s="183"/>
      <c r="AO95" s="183"/>
      <c r="AP95" s="183"/>
      <c r="AQ95" s="183"/>
      <c r="AR95" s="183"/>
      <c r="AS95" s="183"/>
      <c r="AT95" s="183"/>
      <c r="AU95" s="183"/>
      <c r="AV95" s="183"/>
      <c r="AW95" s="183"/>
      <c r="AX95" s="183"/>
      <c r="AY95" s="183"/>
      <c r="AZ95" s="183"/>
      <c r="BA95" s="183"/>
      <c r="BB95" s="183"/>
      <c r="BC95" s="183"/>
      <c r="BD95" s="183"/>
      <c r="BE95" s="183"/>
      <c r="BF95" s="183"/>
      <c r="BG95" s="183"/>
      <c r="BH95" s="183"/>
      <c r="BI95" s="183"/>
      <c r="BJ95" s="183"/>
      <c r="BK95" s="183"/>
      <c r="BL95" s="183"/>
      <c r="BM95" s="183"/>
    </row>
    <row r="96" spans="1:65" x14ac:dyDescent="0.2">
      <c r="A96" s="110"/>
      <c r="B96" s="110"/>
      <c r="C96" s="110"/>
      <c r="D96" s="183"/>
      <c r="E96" s="183"/>
      <c r="F96" s="183"/>
      <c r="G96" s="183"/>
      <c r="H96" s="183"/>
      <c r="I96" s="183"/>
      <c r="J96" s="183"/>
      <c r="K96" s="183"/>
      <c r="L96" s="183"/>
      <c r="M96" s="183"/>
      <c r="N96" s="183"/>
      <c r="O96" s="183"/>
      <c r="P96" s="183"/>
      <c r="Q96" s="183"/>
      <c r="R96" s="183"/>
      <c r="S96" s="183"/>
      <c r="T96" s="183"/>
      <c r="U96" s="183"/>
      <c r="V96" s="183"/>
      <c r="W96" s="183"/>
      <c r="X96" s="183"/>
      <c r="Y96" s="183"/>
      <c r="Z96" s="183"/>
      <c r="AA96" s="183"/>
      <c r="AB96" s="183"/>
      <c r="AC96" s="183"/>
      <c r="AD96" s="183"/>
      <c r="AE96" s="183"/>
      <c r="AF96" s="183"/>
      <c r="AG96" s="183"/>
      <c r="AH96" s="183"/>
      <c r="AI96" s="183"/>
      <c r="AJ96" s="183"/>
      <c r="AK96" s="183"/>
      <c r="AL96" s="183"/>
      <c r="AM96" s="183"/>
      <c r="AN96" s="183"/>
      <c r="AO96" s="183"/>
      <c r="AP96" s="183"/>
      <c r="AQ96" s="183"/>
      <c r="AR96" s="183"/>
      <c r="AS96" s="183"/>
      <c r="AT96" s="183"/>
      <c r="AU96" s="183"/>
      <c r="AV96" s="183"/>
      <c r="AW96" s="183"/>
      <c r="AX96" s="183"/>
      <c r="AY96" s="183"/>
      <c r="AZ96" s="183"/>
      <c r="BA96" s="183"/>
      <c r="BB96" s="183"/>
      <c r="BC96" s="183"/>
      <c r="BD96" s="183"/>
      <c r="BE96" s="183"/>
      <c r="BF96" s="183"/>
      <c r="BG96" s="183"/>
      <c r="BH96" s="183"/>
      <c r="BI96" s="183"/>
      <c r="BJ96" s="183"/>
      <c r="BK96" s="183"/>
      <c r="BL96" s="183"/>
      <c r="BM96" s="183"/>
    </row>
    <row r="97" spans="1:65" x14ac:dyDescent="0.2">
      <c r="A97" s="110"/>
      <c r="B97" s="110"/>
      <c r="C97" s="110"/>
      <c r="D97" s="183"/>
      <c r="E97" s="183"/>
      <c r="F97" s="183"/>
      <c r="G97" s="183"/>
      <c r="H97" s="183"/>
      <c r="I97" s="183"/>
      <c r="J97" s="183"/>
      <c r="K97" s="183"/>
      <c r="L97" s="183"/>
      <c r="M97" s="183"/>
      <c r="N97" s="183"/>
      <c r="O97" s="183"/>
      <c r="P97" s="183"/>
      <c r="Q97" s="183"/>
      <c r="R97" s="183"/>
      <c r="S97" s="183"/>
      <c r="T97" s="183"/>
      <c r="U97" s="183"/>
      <c r="V97" s="183"/>
      <c r="W97" s="183"/>
      <c r="X97" s="183"/>
      <c r="Y97" s="183"/>
      <c r="Z97" s="183"/>
      <c r="AA97" s="183"/>
      <c r="AB97" s="183"/>
      <c r="AC97" s="183"/>
      <c r="AD97" s="183"/>
      <c r="AE97" s="183"/>
      <c r="AF97" s="183"/>
      <c r="AG97" s="183"/>
      <c r="AH97" s="183"/>
      <c r="AI97" s="183"/>
      <c r="AJ97" s="183"/>
      <c r="AK97" s="183"/>
      <c r="AL97" s="183"/>
      <c r="AM97" s="183"/>
      <c r="AN97" s="183"/>
      <c r="AO97" s="183"/>
      <c r="AP97" s="183"/>
      <c r="AQ97" s="183"/>
      <c r="AR97" s="183"/>
      <c r="AS97" s="183"/>
      <c r="AT97" s="183"/>
      <c r="AU97" s="183"/>
      <c r="AV97" s="183"/>
      <c r="AW97" s="183"/>
      <c r="AX97" s="183"/>
      <c r="AY97" s="183"/>
      <c r="AZ97" s="183"/>
      <c r="BA97" s="183"/>
      <c r="BB97" s="183"/>
      <c r="BC97" s="183"/>
      <c r="BD97" s="183"/>
      <c r="BE97" s="183"/>
      <c r="BF97" s="183"/>
      <c r="BG97" s="183"/>
      <c r="BH97" s="183"/>
      <c r="BI97" s="183"/>
      <c r="BJ97" s="183"/>
      <c r="BK97" s="183"/>
      <c r="BL97" s="183"/>
      <c r="BM97" s="183"/>
    </row>
    <row r="98" spans="1:65" x14ac:dyDescent="0.2">
      <c r="A98" s="110"/>
      <c r="B98" s="110"/>
      <c r="C98" s="110"/>
      <c r="D98" s="183"/>
      <c r="E98" s="183"/>
      <c r="F98" s="183"/>
      <c r="G98" s="183"/>
      <c r="H98" s="183"/>
      <c r="I98" s="183"/>
      <c r="J98" s="183"/>
      <c r="K98" s="183"/>
      <c r="L98" s="183"/>
      <c r="M98" s="183"/>
      <c r="N98" s="183"/>
      <c r="O98" s="183"/>
      <c r="P98" s="183"/>
      <c r="Q98" s="183"/>
      <c r="R98" s="183"/>
      <c r="S98" s="183"/>
      <c r="T98" s="183"/>
      <c r="U98" s="183"/>
      <c r="V98" s="183"/>
      <c r="W98" s="183"/>
      <c r="X98" s="183"/>
      <c r="Y98" s="183"/>
      <c r="Z98" s="183"/>
      <c r="AA98" s="183"/>
      <c r="AB98" s="183"/>
      <c r="AC98" s="183"/>
      <c r="AD98" s="183"/>
      <c r="AE98" s="183"/>
      <c r="AF98" s="183"/>
      <c r="AG98" s="183"/>
      <c r="AH98" s="183"/>
      <c r="AI98" s="183"/>
      <c r="AJ98" s="183"/>
      <c r="AK98" s="183"/>
      <c r="AL98" s="183"/>
      <c r="AM98" s="183"/>
      <c r="AN98" s="183"/>
      <c r="AO98" s="183"/>
      <c r="AP98" s="183"/>
      <c r="AQ98" s="183"/>
      <c r="AR98" s="183"/>
      <c r="AS98" s="183"/>
      <c r="AT98" s="183"/>
      <c r="AU98" s="183"/>
      <c r="AV98" s="183"/>
      <c r="AW98" s="183"/>
      <c r="AX98" s="183"/>
      <c r="AY98" s="183"/>
      <c r="AZ98" s="183"/>
      <c r="BA98" s="183"/>
      <c r="BB98" s="183"/>
      <c r="BC98" s="183"/>
      <c r="BD98" s="183"/>
      <c r="BE98" s="183"/>
      <c r="BF98" s="183"/>
      <c r="BG98" s="183"/>
      <c r="BH98" s="183"/>
      <c r="BI98" s="183"/>
      <c r="BJ98" s="183"/>
      <c r="BK98" s="183"/>
      <c r="BL98" s="183"/>
      <c r="BM98" s="183"/>
    </row>
    <row r="99" spans="1:65" x14ac:dyDescent="0.2">
      <c r="A99" s="110"/>
      <c r="B99" s="110"/>
      <c r="C99" s="110"/>
      <c r="D99" s="183"/>
      <c r="E99" s="183"/>
      <c r="F99" s="183"/>
      <c r="G99" s="183"/>
      <c r="H99" s="183"/>
      <c r="I99" s="183"/>
      <c r="J99" s="183"/>
      <c r="K99" s="183"/>
      <c r="L99" s="183"/>
      <c r="M99" s="183"/>
      <c r="N99" s="183"/>
      <c r="O99" s="183"/>
      <c r="P99" s="183"/>
      <c r="Q99" s="183"/>
      <c r="R99" s="183"/>
      <c r="S99" s="183"/>
      <c r="T99" s="183"/>
      <c r="U99" s="183"/>
      <c r="V99" s="183"/>
      <c r="W99" s="183"/>
      <c r="X99" s="183"/>
      <c r="Y99" s="183"/>
      <c r="Z99" s="183"/>
      <c r="AA99" s="183"/>
      <c r="AB99" s="183"/>
      <c r="AC99" s="183"/>
      <c r="AD99" s="183"/>
      <c r="AE99" s="183"/>
      <c r="AF99" s="183"/>
      <c r="AG99" s="183"/>
      <c r="AH99" s="183"/>
      <c r="AI99" s="183"/>
      <c r="AJ99" s="183"/>
      <c r="AK99" s="183"/>
      <c r="AL99" s="183"/>
      <c r="AM99" s="183"/>
      <c r="AN99" s="183"/>
      <c r="AO99" s="183"/>
      <c r="AP99" s="183"/>
      <c r="AQ99" s="183"/>
      <c r="AR99" s="183"/>
      <c r="AS99" s="183"/>
      <c r="AT99" s="183"/>
      <c r="AU99" s="183"/>
      <c r="AV99" s="183"/>
      <c r="AW99" s="183"/>
      <c r="AX99" s="183"/>
      <c r="AY99" s="183"/>
      <c r="AZ99" s="183"/>
      <c r="BA99" s="183"/>
      <c r="BB99" s="183"/>
      <c r="BC99" s="183"/>
      <c r="BD99" s="183"/>
      <c r="BE99" s="183"/>
      <c r="BF99" s="183"/>
      <c r="BG99" s="183"/>
      <c r="BH99" s="183"/>
      <c r="BI99" s="183"/>
      <c r="BJ99" s="183"/>
      <c r="BK99" s="183"/>
      <c r="BL99" s="183"/>
      <c r="BM99" s="183"/>
    </row>
    <row r="100" spans="1:65" x14ac:dyDescent="0.2">
      <c r="A100" s="110"/>
      <c r="B100" s="110"/>
      <c r="C100" s="110"/>
      <c r="D100" s="183"/>
      <c r="E100" s="183"/>
      <c r="F100" s="183"/>
      <c r="G100" s="183"/>
      <c r="H100" s="183"/>
      <c r="I100" s="183"/>
      <c r="J100" s="183"/>
      <c r="K100" s="183"/>
      <c r="L100" s="183"/>
      <c r="M100" s="183"/>
      <c r="N100" s="183"/>
      <c r="O100" s="183"/>
      <c r="P100" s="183"/>
      <c r="Q100" s="183"/>
      <c r="R100" s="183"/>
      <c r="S100" s="183"/>
      <c r="T100" s="183"/>
      <c r="U100" s="183"/>
      <c r="V100" s="183"/>
      <c r="W100" s="183"/>
      <c r="X100" s="183"/>
      <c r="Y100" s="183"/>
      <c r="Z100" s="183"/>
      <c r="AA100" s="183"/>
      <c r="AB100" s="183"/>
      <c r="AC100" s="183"/>
      <c r="AD100" s="183"/>
      <c r="AE100" s="183"/>
      <c r="AF100" s="183"/>
      <c r="AG100" s="183"/>
      <c r="AH100" s="183"/>
      <c r="AI100" s="183"/>
      <c r="AJ100" s="183"/>
      <c r="AK100" s="183"/>
      <c r="AL100" s="183"/>
      <c r="AM100" s="183"/>
      <c r="AN100" s="183"/>
      <c r="AO100" s="183"/>
      <c r="AP100" s="183"/>
      <c r="AQ100" s="183"/>
      <c r="AR100" s="183"/>
      <c r="AS100" s="183"/>
      <c r="AT100" s="183"/>
      <c r="AU100" s="183"/>
      <c r="AV100" s="183"/>
      <c r="AW100" s="183"/>
      <c r="AX100" s="183"/>
      <c r="AY100" s="183"/>
      <c r="AZ100" s="183"/>
      <c r="BA100" s="183"/>
      <c r="BB100" s="183"/>
      <c r="BC100" s="183"/>
      <c r="BD100" s="183"/>
      <c r="BE100" s="183"/>
      <c r="BF100" s="183"/>
      <c r="BG100" s="183"/>
      <c r="BH100" s="183"/>
      <c r="BI100" s="183"/>
      <c r="BJ100" s="183"/>
      <c r="BK100" s="183"/>
      <c r="BL100" s="183"/>
      <c r="BM100" s="183"/>
    </row>
    <row r="101" spans="1:65" x14ac:dyDescent="0.2">
      <c r="A101" s="110"/>
      <c r="B101" s="110"/>
      <c r="C101" s="110"/>
      <c r="D101" s="183"/>
      <c r="E101" s="183"/>
      <c r="F101" s="183"/>
      <c r="G101" s="183"/>
      <c r="H101" s="183"/>
      <c r="I101" s="183"/>
      <c r="J101" s="183"/>
      <c r="K101" s="183"/>
      <c r="L101" s="183"/>
      <c r="M101" s="183"/>
      <c r="N101" s="183"/>
      <c r="O101" s="183"/>
      <c r="P101" s="183"/>
      <c r="Q101" s="183"/>
      <c r="R101" s="183"/>
      <c r="S101" s="183"/>
      <c r="T101" s="183"/>
      <c r="U101" s="183"/>
      <c r="V101" s="183"/>
      <c r="W101" s="183"/>
      <c r="X101" s="183"/>
      <c r="Y101" s="183"/>
      <c r="Z101" s="183"/>
      <c r="AA101" s="183"/>
      <c r="AB101" s="183"/>
      <c r="AC101" s="183"/>
      <c r="AD101" s="183"/>
      <c r="AE101" s="183"/>
      <c r="AF101" s="183"/>
      <c r="AG101" s="183"/>
      <c r="AH101" s="183"/>
      <c r="AI101" s="183"/>
      <c r="AJ101" s="183"/>
      <c r="AK101" s="183"/>
      <c r="AL101" s="183"/>
      <c r="AM101" s="183"/>
      <c r="AN101" s="183"/>
      <c r="AO101" s="183"/>
      <c r="AP101" s="183"/>
      <c r="AQ101" s="183"/>
      <c r="AR101" s="183"/>
      <c r="AS101" s="183"/>
      <c r="AT101" s="183"/>
      <c r="AU101" s="183"/>
      <c r="AV101" s="183"/>
      <c r="AW101" s="183"/>
      <c r="AX101" s="183"/>
      <c r="AY101" s="183"/>
      <c r="AZ101" s="183"/>
      <c r="BA101" s="183"/>
      <c r="BB101" s="183"/>
      <c r="BC101" s="183"/>
      <c r="BD101" s="183"/>
      <c r="BE101" s="183"/>
      <c r="BF101" s="183"/>
      <c r="BG101" s="183"/>
      <c r="BH101" s="183"/>
      <c r="BI101" s="183"/>
      <c r="BJ101" s="183"/>
      <c r="BK101" s="183"/>
      <c r="BL101" s="183"/>
      <c r="BM101" s="183"/>
    </row>
    <row r="102" spans="1:65" x14ac:dyDescent="0.2">
      <c r="A102" s="110"/>
      <c r="B102" s="110"/>
      <c r="C102" s="110"/>
      <c r="D102" s="183"/>
      <c r="E102" s="183"/>
      <c r="F102" s="183"/>
      <c r="G102" s="183"/>
      <c r="H102" s="183"/>
      <c r="I102" s="183"/>
      <c r="J102" s="183"/>
      <c r="K102" s="183"/>
      <c r="L102" s="183"/>
      <c r="M102" s="183"/>
      <c r="N102" s="183"/>
      <c r="O102" s="183"/>
      <c r="P102" s="183"/>
      <c r="Q102" s="183"/>
      <c r="R102" s="183"/>
      <c r="S102" s="183"/>
      <c r="T102" s="183"/>
      <c r="U102" s="183"/>
      <c r="V102" s="183"/>
      <c r="W102" s="183"/>
      <c r="X102" s="183"/>
      <c r="Y102" s="183"/>
      <c r="Z102" s="183"/>
      <c r="AA102" s="183"/>
      <c r="AB102" s="183"/>
      <c r="AC102" s="183"/>
      <c r="AD102" s="183"/>
      <c r="AE102" s="183"/>
      <c r="AF102" s="183"/>
      <c r="AG102" s="183"/>
      <c r="AH102" s="183"/>
      <c r="AI102" s="183"/>
      <c r="AJ102" s="183"/>
      <c r="AK102" s="183"/>
      <c r="AL102" s="183"/>
      <c r="AM102" s="183"/>
      <c r="AN102" s="183"/>
      <c r="AO102" s="183"/>
      <c r="AP102" s="183"/>
      <c r="AQ102" s="183"/>
      <c r="AR102" s="183"/>
      <c r="AS102" s="183"/>
      <c r="AT102" s="183"/>
      <c r="AU102" s="183"/>
      <c r="AV102" s="183"/>
      <c r="AW102" s="183"/>
      <c r="AX102" s="183"/>
      <c r="AY102" s="183"/>
      <c r="AZ102" s="183"/>
      <c r="BA102" s="183"/>
      <c r="BB102" s="183"/>
      <c r="BC102" s="183"/>
      <c r="BD102" s="183"/>
      <c r="BE102" s="183"/>
      <c r="BF102" s="183"/>
      <c r="BG102" s="183"/>
      <c r="BH102" s="183"/>
      <c r="BI102" s="183"/>
      <c r="BJ102" s="183"/>
      <c r="BK102" s="183"/>
      <c r="BL102" s="183"/>
      <c r="BM102" s="183"/>
    </row>
    <row r="103" spans="1:65" x14ac:dyDescent="0.2">
      <c r="A103" s="110"/>
      <c r="B103" s="110"/>
      <c r="C103" s="110"/>
      <c r="D103" s="183"/>
      <c r="E103" s="183"/>
      <c r="F103" s="183"/>
      <c r="G103" s="183"/>
      <c r="H103" s="183"/>
      <c r="I103" s="183"/>
      <c r="J103" s="183"/>
      <c r="K103" s="183"/>
      <c r="L103" s="183"/>
      <c r="M103" s="183"/>
      <c r="N103" s="183"/>
      <c r="O103" s="183"/>
      <c r="P103" s="183"/>
      <c r="Q103" s="183"/>
      <c r="R103" s="183"/>
      <c r="S103" s="183"/>
      <c r="T103" s="183"/>
      <c r="U103" s="183"/>
      <c r="V103" s="183"/>
      <c r="W103" s="183"/>
      <c r="X103" s="183"/>
      <c r="Y103" s="183"/>
      <c r="Z103" s="183"/>
      <c r="AA103" s="183"/>
      <c r="AB103" s="183"/>
      <c r="AC103" s="183"/>
      <c r="AD103" s="183"/>
      <c r="AE103" s="183"/>
      <c r="AF103" s="183"/>
      <c r="AG103" s="183"/>
      <c r="AH103" s="183"/>
      <c r="AI103" s="183"/>
      <c r="AJ103" s="183"/>
      <c r="AK103" s="183"/>
      <c r="AL103" s="183"/>
      <c r="AM103" s="183"/>
      <c r="AN103" s="183"/>
      <c r="AO103" s="183"/>
      <c r="AP103" s="183"/>
      <c r="AQ103" s="183"/>
      <c r="AR103" s="183"/>
      <c r="AS103" s="183"/>
      <c r="AT103" s="183"/>
      <c r="AU103" s="183"/>
      <c r="AV103" s="183"/>
      <c r="AW103" s="183"/>
      <c r="AX103" s="183"/>
      <c r="AY103" s="183"/>
      <c r="AZ103" s="183"/>
      <c r="BA103" s="183"/>
      <c r="BB103" s="183"/>
      <c r="BC103" s="183"/>
      <c r="BD103" s="183"/>
      <c r="BE103" s="183"/>
      <c r="BF103" s="183"/>
      <c r="BG103" s="183"/>
      <c r="BH103" s="183"/>
      <c r="BI103" s="183"/>
      <c r="BJ103" s="183"/>
      <c r="BK103" s="183"/>
      <c r="BL103" s="183"/>
      <c r="BM103" s="183"/>
    </row>
    <row r="104" spans="1:65" x14ac:dyDescent="0.2">
      <c r="A104" s="110"/>
      <c r="B104" s="110"/>
      <c r="C104" s="110"/>
      <c r="D104" s="183"/>
      <c r="E104" s="183"/>
      <c r="F104" s="183"/>
      <c r="G104" s="183"/>
      <c r="H104" s="183"/>
      <c r="I104" s="183"/>
      <c r="J104" s="183"/>
      <c r="K104" s="183"/>
      <c r="L104" s="183"/>
      <c r="M104" s="183"/>
      <c r="N104" s="183"/>
      <c r="O104" s="183"/>
      <c r="P104" s="183"/>
      <c r="Q104" s="183"/>
      <c r="R104" s="183"/>
      <c r="S104" s="183"/>
      <c r="T104" s="183"/>
      <c r="U104" s="183"/>
      <c r="V104" s="183"/>
      <c r="W104" s="183"/>
      <c r="X104" s="183"/>
      <c r="Y104" s="183"/>
      <c r="Z104" s="183"/>
      <c r="AA104" s="183"/>
      <c r="AB104" s="183"/>
      <c r="AC104" s="183"/>
      <c r="AD104" s="183"/>
      <c r="AE104" s="183"/>
      <c r="AF104" s="183"/>
      <c r="AG104" s="183"/>
      <c r="AH104" s="183"/>
      <c r="AI104" s="183"/>
      <c r="AJ104" s="183"/>
      <c r="AK104" s="183"/>
      <c r="AL104" s="183"/>
      <c r="AM104" s="183"/>
      <c r="AN104" s="183"/>
      <c r="AO104" s="183"/>
      <c r="AP104" s="183"/>
      <c r="AQ104" s="183"/>
      <c r="AR104" s="183"/>
      <c r="AS104" s="183"/>
      <c r="AT104" s="183"/>
      <c r="AU104" s="183"/>
      <c r="AV104" s="183"/>
      <c r="AW104" s="183"/>
      <c r="AX104" s="183"/>
      <c r="AY104" s="183"/>
      <c r="AZ104" s="183"/>
      <c r="BA104" s="183"/>
      <c r="BB104" s="183"/>
      <c r="BC104" s="183"/>
      <c r="BD104" s="183"/>
      <c r="BE104" s="183"/>
      <c r="BF104" s="183"/>
      <c r="BG104" s="183"/>
      <c r="BH104" s="183"/>
      <c r="BI104" s="183"/>
      <c r="BJ104" s="183"/>
      <c r="BK104" s="183"/>
      <c r="BL104" s="183"/>
      <c r="BM104" s="183"/>
    </row>
    <row r="105" spans="1:65" x14ac:dyDescent="0.2">
      <c r="A105" s="110"/>
      <c r="B105" s="110"/>
      <c r="C105" s="110"/>
      <c r="D105" s="183"/>
      <c r="E105" s="183"/>
      <c r="F105" s="183"/>
      <c r="G105" s="183"/>
      <c r="H105" s="183"/>
      <c r="I105" s="183"/>
      <c r="J105" s="183"/>
      <c r="K105" s="183"/>
      <c r="L105" s="183"/>
      <c r="M105" s="183"/>
      <c r="N105" s="183"/>
      <c r="O105" s="183"/>
      <c r="P105" s="183"/>
      <c r="Q105" s="183"/>
      <c r="R105" s="183"/>
      <c r="S105" s="183"/>
      <c r="T105" s="183"/>
      <c r="U105" s="183"/>
      <c r="V105" s="183"/>
      <c r="W105" s="183"/>
      <c r="X105" s="183"/>
      <c r="Y105" s="183"/>
      <c r="Z105" s="183"/>
      <c r="AA105" s="183"/>
      <c r="AB105" s="183"/>
      <c r="AC105" s="183"/>
      <c r="AD105" s="183"/>
      <c r="AE105" s="183"/>
      <c r="AF105" s="183"/>
      <c r="AG105" s="183"/>
      <c r="AH105" s="183"/>
      <c r="AI105" s="183"/>
      <c r="AJ105" s="183"/>
      <c r="AK105" s="183"/>
      <c r="AL105" s="183"/>
      <c r="AM105" s="183"/>
      <c r="AN105" s="183"/>
      <c r="AO105" s="183"/>
      <c r="AP105" s="183"/>
      <c r="AQ105" s="183"/>
      <c r="AR105" s="183"/>
      <c r="AS105" s="183"/>
      <c r="AT105" s="183"/>
      <c r="AU105" s="183"/>
      <c r="AV105" s="183"/>
      <c r="AW105" s="183"/>
      <c r="AX105" s="183"/>
      <c r="AY105" s="183"/>
      <c r="AZ105" s="183"/>
      <c r="BA105" s="183"/>
      <c r="BB105" s="183"/>
      <c r="BC105" s="183"/>
      <c r="BD105" s="183"/>
      <c r="BE105" s="183"/>
      <c r="BF105" s="183"/>
      <c r="BG105" s="183"/>
      <c r="BH105" s="183"/>
      <c r="BI105" s="183"/>
      <c r="BJ105" s="183"/>
      <c r="BK105" s="183"/>
      <c r="BL105" s="183"/>
      <c r="BM105" s="183"/>
    </row>
    <row r="106" spans="1:65" x14ac:dyDescent="0.2">
      <c r="A106" s="110"/>
      <c r="B106" s="110"/>
      <c r="C106" s="110"/>
      <c r="D106" s="183"/>
      <c r="E106" s="183"/>
      <c r="F106" s="183"/>
      <c r="G106" s="183"/>
      <c r="H106" s="183"/>
      <c r="I106" s="183"/>
      <c r="J106" s="183"/>
      <c r="K106" s="183"/>
      <c r="L106" s="183"/>
      <c r="M106" s="183"/>
      <c r="N106" s="183"/>
      <c r="O106" s="183"/>
      <c r="P106" s="183"/>
      <c r="Q106" s="183"/>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row>
    <row r="107" spans="1:65" x14ac:dyDescent="0.2">
      <c r="A107" s="110"/>
      <c r="B107" s="110"/>
      <c r="C107" s="110"/>
      <c r="D107" s="183"/>
      <c r="E107" s="183"/>
      <c r="F107" s="183"/>
      <c r="G107" s="183"/>
      <c r="H107" s="183"/>
      <c r="I107" s="183"/>
      <c r="J107" s="183"/>
      <c r="K107" s="183"/>
      <c r="L107" s="183"/>
      <c r="M107" s="183"/>
      <c r="N107" s="183"/>
      <c r="O107" s="183"/>
      <c r="P107" s="183"/>
      <c r="Q107" s="183"/>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row>
    <row r="108" spans="1:65" x14ac:dyDescent="0.2">
      <c r="A108" s="110"/>
      <c r="B108" s="110"/>
      <c r="C108" s="110"/>
      <c r="D108" s="183"/>
      <c r="E108" s="183"/>
      <c r="F108" s="183"/>
      <c r="G108" s="183"/>
      <c r="H108" s="183"/>
      <c r="I108" s="183"/>
      <c r="J108" s="183"/>
      <c r="K108" s="183"/>
      <c r="L108" s="183"/>
      <c r="M108" s="183"/>
      <c r="N108" s="183"/>
      <c r="O108" s="183"/>
      <c r="P108" s="183"/>
      <c r="Q108" s="183"/>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row>
    <row r="109" spans="1:65" x14ac:dyDescent="0.2">
      <c r="A109" s="110"/>
      <c r="B109" s="110"/>
      <c r="C109" s="110"/>
      <c r="D109" s="183"/>
      <c r="E109" s="183"/>
      <c r="F109" s="183"/>
      <c r="G109" s="183"/>
      <c r="H109" s="183"/>
      <c r="I109" s="183"/>
      <c r="J109" s="183"/>
      <c r="K109" s="183"/>
      <c r="L109" s="183"/>
      <c r="M109" s="183"/>
      <c r="N109" s="183"/>
      <c r="O109" s="183"/>
      <c r="P109" s="183"/>
      <c r="Q109" s="183"/>
      <c r="R109" s="183"/>
      <c r="S109" s="183"/>
      <c r="T109" s="183"/>
      <c r="U109" s="183"/>
      <c r="V109" s="183"/>
      <c r="W109" s="183"/>
      <c r="X109" s="183"/>
      <c r="Y109" s="183"/>
      <c r="Z109" s="183"/>
      <c r="AA109" s="183"/>
      <c r="AB109" s="183"/>
      <c r="AC109" s="183"/>
      <c r="AD109" s="183"/>
      <c r="AE109" s="183"/>
      <c r="AF109" s="183"/>
      <c r="AG109" s="183"/>
      <c r="AH109" s="183"/>
      <c r="AI109" s="183"/>
      <c r="AJ109" s="183"/>
      <c r="AK109" s="183"/>
      <c r="AL109" s="183"/>
      <c r="AM109" s="183"/>
      <c r="AN109" s="183"/>
      <c r="AO109" s="183"/>
      <c r="AP109" s="183"/>
      <c r="AQ109" s="183"/>
      <c r="AR109" s="183"/>
      <c r="AS109" s="183"/>
      <c r="AT109" s="183"/>
      <c r="AU109" s="183"/>
      <c r="AV109" s="183"/>
      <c r="AW109" s="183"/>
      <c r="AX109" s="183"/>
      <c r="AY109" s="183"/>
      <c r="AZ109" s="183"/>
      <c r="BA109" s="183"/>
      <c r="BB109" s="183"/>
      <c r="BC109" s="183"/>
      <c r="BD109" s="183"/>
      <c r="BE109" s="183"/>
      <c r="BF109" s="183"/>
      <c r="BG109" s="183"/>
      <c r="BH109" s="183"/>
      <c r="BI109" s="183"/>
      <c r="BJ109" s="183"/>
      <c r="BK109" s="183"/>
      <c r="BL109" s="183"/>
      <c r="BM109" s="183"/>
    </row>
    <row r="110" spans="1:65" x14ac:dyDescent="0.2">
      <c r="A110" s="110"/>
      <c r="B110" s="110"/>
      <c r="C110" s="110"/>
      <c r="D110" s="183"/>
      <c r="E110" s="183"/>
      <c r="F110" s="183"/>
      <c r="G110" s="183"/>
      <c r="H110" s="183"/>
      <c r="I110" s="183"/>
      <c r="J110" s="183"/>
      <c r="K110" s="183"/>
      <c r="L110" s="183"/>
      <c r="M110" s="183"/>
      <c r="N110" s="183"/>
      <c r="O110" s="183"/>
      <c r="P110" s="183"/>
      <c r="Q110" s="183"/>
      <c r="R110" s="183"/>
      <c r="S110" s="183"/>
      <c r="T110" s="183"/>
      <c r="U110" s="183"/>
      <c r="V110" s="183"/>
      <c r="W110" s="183"/>
      <c r="X110" s="183"/>
      <c r="Y110" s="183"/>
      <c r="Z110" s="183"/>
      <c r="AA110" s="183"/>
      <c r="AB110" s="183"/>
      <c r="AC110" s="183"/>
      <c r="AD110" s="183"/>
      <c r="AE110" s="183"/>
      <c r="AF110" s="183"/>
      <c r="AG110" s="183"/>
      <c r="AH110" s="183"/>
      <c r="AI110" s="183"/>
      <c r="AJ110" s="183"/>
      <c r="AK110" s="183"/>
      <c r="AL110" s="183"/>
      <c r="AM110" s="183"/>
      <c r="AN110" s="183"/>
      <c r="AO110" s="183"/>
      <c r="AP110" s="183"/>
      <c r="AQ110" s="183"/>
      <c r="AR110" s="183"/>
      <c r="AS110" s="183"/>
      <c r="AT110" s="183"/>
      <c r="AU110" s="183"/>
      <c r="AV110" s="183"/>
      <c r="AW110" s="183"/>
      <c r="AX110" s="183"/>
      <c r="AY110" s="183"/>
      <c r="AZ110" s="183"/>
      <c r="BA110" s="183"/>
      <c r="BB110" s="183"/>
      <c r="BC110" s="183"/>
      <c r="BD110" s="183"/>
      <c r="BE110" s="183"/>
      <c r="BF110" s="183"/>
      <c r="BG110" s="183"/>
      <c r="BH110" s="183"/>
      <c r="BI110" s="183"/>
      <c r="BJ110" s="183"/>
      <c r="BK110" s="183"/>
      <c r="BL110" s="183"/>
      <c r="BM110" s="183"/>
    </row>
    <row r="111" spans="1:65" x14ac:dyDescent="0.2">
      <c r="A111" s="110"/>
      <c r="B111" s="110"/>
      <c r="C111" s="110"/>
      <c r="D111" s="183"/>
      <c r="E111" s="183"/>
      <c r="F111" s="183"/>
      <c r="G111" s="183"/>
      <c r="H111" s="183"/>
      <c r="I111" s="183"/>
      <c r="J111" s="183"/>
      <c r="K111" s="183"/>
      <c r="L111" s="183"/>
      <c r="M111" s="183"/>
      <c r="N111" s="183"/>
      <c r="O111" s="183"/>
      <c r="P111" s="183"/>
      <c r="Q111" s="183"/>
      <c r="R111" s="183"/>
      <c r="S111" s="183"/>
      <c r="T111" s="183"/>
      <c r="U111" s="183"/>
      <c r="V111" s="183"/>
      <c r="W111" s="183"/>
      <c r="X111" s="183"/>
      <c r="Y111" s="183"/>
      <c r="Z111" s="183"/>
      <c r="AA111" s="183"/>
      <c r="AB111" s="183"/>
      <c r="AC111" s="183"/>
      <c r="AD111" s="183"/>
      <c r="AE111" s="183"/>
      <c r="AF111" s="183"/>
      <c r="AG111" s="183"/>
      <c r="AH111" s="183"/>
      <c r="AI111" s="183"/>
      <c r="AJ111" s="183"/>
      <c r="AK111" s="183"/>
      <c r="AL111" s="183"/>
      <c r="AM111" s="183"/>
      <c r="AN111" s="183"/>
      <c r="AO111" s="183"/>
      <c r="AP111" s="183"/>
      <c r="AQ111" s="183"/>
      <c r="AR111" s="183"/>
      <c r="AS111" s="183"/>
      <c r="AT111" s="183"/>
      <c r="AU111" s="183"/>
      <c r="AV111" s="183"/>
      <c r="AW111" s="183"/>
      <c r="AX111" s="183"/>
      <c r="AY111" s="183"/>
      <c r="AZ111" s="183"/>
      <c r="BA111" s="183"/>
      <c r="BB111" s="183"/>
      <c r="BC111" s="183"/>
      <c r="BD111" s="183"/>
      <c r="BE111" s="183"/>
      <c r="BF111" s="183"/>
      <c r="BG111" s="183"/>
      <c r="BH111" s="183"/>
      <c r="BI111" s="183"/>
      <c r="BJ111" s="183"/>
      <c r="BK111" s="183"/>
      <c r="BL111" s="183"/>
      <c r="BM111" s="183"/>
    </row>
    <row r="112" spans="1:65" x14ac:dyDescent="0.2">
      <c r="A112" s="110"/>
      <c r="B112" s="110"/>
      <c r="C112" s="110"/>
      <c r="D112" s="183"/>
      <c r="E112" s="183"/>
      <c r="F112" s="183"/>
      <c r="G112" s="183"/>
      <c r="H112" s="183"/>
      <c r="I112" s="183"/>
      <c r="J112" s="183"/>
      <c r="K112" s="183"/>
      <c r="L112" s="183"/>
      <c r="M112" s="183"/>
      <c r="N112" s="183"/>
      <c r="O112" s="183"/>
      <c r="P112" s="183"/>
      <c r="Q112" s="183"/>
      <c r="R112" s="183"/>
      <c r="S112" s="183"/>
      <c r="T112" s="183"/>
      <c r="U112" s="183"/>
      <c r="V112" s="183"/>
      <c r="W112" s="183"/>
      <c r="X112" s="183"/>
      <c r="Y112" s="183"/>
      <c r="Z112" s="183"/>
      <c r="AA112" s="183"/>
      <c r="AB112" s="183"/>
      <c r="AC112" s="183"/>
      <c r="AD112" s="183"/>
      <c r="AE112" s="183"/>
      <c r="AF112" s="183"/>
      <c r="AG112" s="183"/>
      <c r="AH112" s="183"/>
      <c r="AI112" s="183"/>
      <c r="AJ112" s="183"/>
      <c r="AK112" s="183"/>
      <c r="AL112" s="183"/>
      <c r="AM112" s="183"/>
      <c r="AN112" s="183"/>
      <c r="AO112" s="183"/>
      <c r="AP112" s="183"/>
      <c r="AQ112" s="183"/>
      <c r="AR112" s="183"/>
      <c r="AS112" s="183"/>
      <c r="AT112" s="183"/>
      <c r="AU112" s="183"/>
      <c r="AV112" s="183"/>
      <c r="AW112" s="183"/>
      <c r="AX112" s="183"/>
      <c r="AY112" s="183"/>
      <c r="AZ112" s="183"/>
      <c r="BA112" s="183"/>
      <c r="BB112" s="183"/>
      <c r="BC112" s="183"/>
      <c r="BD112" s="183"/>
      <c r="BE112" s="183"/>
      <c r="BF112" s="183"/>
      <c r="BG112" s="183"/>
      <c r="BH112" s="183"/>
      <c r="BI112" s="183"/>
      <c r="BJ112" s="183"/>
      <c r="BK112" s="183"/>
      <c r="BL112" s="183"/>
      <c r="BM112" s="183"/>
    </row>
    <row r="113" spans="1:65" x14ac:dyDescent="0.2">
      <c r="A113" s="110"/>
      <c r="B113" s="110"/>
      <c r="C113" s="110"/>
      <c r="D113" s="183"/>
      <c r="E113" s="183"/>
      <c r="F113" s="183"/>
      <c r="G113" s="183"/>
      <c r="H113" s="183"/>
      <c r="I113" s="183"/>
      <c r="J113" s="183"/>
      <c r="K113" s="183"/>
      <c r="L113" s="183"/>
      <c r="M113" s="183"/>
      <c r="N113" s="183"/>
      <c r="O113" s="183"/>
      <c r="P113" s="183"/>
      <c r="Q113" s="183"/>
      <c r="R113" s="183"/>
      <c r="S113" s="183"/>
      <c r="T113" s="183"/>
      <c r="U113" s="183"/>
      <c r="V113" s="183"/>
      <c r="W113" s="183"/>
      <c r="X113" s="183"/>
      <c r="Y113" s="183"/>
      <c r="Z113" s="183"/>
      <c r="AA113" s="183"/>
      <c r="AB113" s="183"/>
      <c r="AC113" s="183"/>
      <c r="AD113" s="183"/>
      <c r="AE113" s="183"/>
      <c r="AF113" s="183"/>
      <c r="AG113" s="183"/>
      <c r="AH113" s="183"/>
      <c r="AI113" s="183"/>
      <c r="AJ113" s="183"/>
      <c r="AK113" s="183"/>
      <c r="AL113" s="183"/>
      <c r="AM113" s="183"/>
      <c r="AN113" s="183"/>
      <c r="AO113" s="183"/>
      <c r="AP113" s="183"/>
      <c r="AQ113" s="183"/>
      <c r="AR113" s="183"/>
      <c r="AS113" s="183"/>
      <c r="AT113" s="183"/>
      <c r="AU113" s="183"/>
      <c r="AV113" s="183"/>
      <c r="AW113" s="183"/>
      <c r="AX113" s="183"/>
      <c r="AY113" s="183"/>
      <c r="AZ113" s="183"/>
      <c r="BA113" s="183"/>
      <c r="BB113" s="183"/>
      <c r="BC113" s="183"/>
      <c r="BD113" s="183"/>
      <c r="BE113" s="183"/>
      <c r="BF113" s="183"/>
      <c r="BG113" s="183"/>
      <c r="BH113" s="183"/>
      <c r="BI113" s="183"/>
      <c r="BJ113" s="183"/>
      <c r="BK113" s="183"/>
      <c r="BL113" s="183"/>
      <c r="BM113" s="183"/>
    </row>
    <row r="114" spans="1:65" x14ac:dyDescent="0.2">
      <c r="A114" s="110"/>
      <c r="B114" s="110"/>
      <c r="C114" s="110"/>
      <c r="D114" s="183"/>
      <c r="E114" s="183"/>
      <c r="F114" s="183"/>
      <c r="G114" s="183"/>
      <c r="H114" s="183"/>
      <c r="I114" s="183"/>
      <c r="J114" s="183"/>
      <c r="K114" s="183"/>
      <c r="L114" s="183"/>
      <c r="M114" s="183"/>
      <c r="N114" s="183"/>
      <c r="O114" s="183"/>
      <c r="P114" s="183"/>
      <c r="Q114" s="183"/>
      <c r="R114" s="183"/>
      <c r="S114" s="183"/>
      <c r="T114" s="183"/>
      <c r="U114" s="183"/>
      <c r="V114" s="183"/>
      <c r="W114" s="183"/>
      <c r="X114" s="183"/>
      <c r="Y114" s="183"/>
      <c r="Z114" s="183"/>
      <c r="AA114" s="183"/>
      <c r="AB114" s="183"/>
      <c r="AC114" s="183"/>
      <c r="AD114" s="183"/>
      <c r="AE114" s="183"/>
      <c r="AF114" s="183"/>
      <c r="AG114" s="183"/>
      <c r="AH114" s="183"/>
      <c r="AI114" s="183"/>
      <c r="AJ114" s="183"/>
      <c r="AK114" s="183"/>
      <c r="AL114" s="183"/>
      <c r="AM114" s="183"/>
      <c r="AN114" s="183"/>
      <c r="AO114" s="183"/>
      <c r="AP114" s="183"/>
      <c r="AQ114" s="183"/>
      <c r="AR114" s="183"/>
      <c r="AS114" s="183"/>
      <c r="AT114" s="183"/>
      <c r="AU114" s="183"/>
      <c r="AV114" s="183"/>
      <c r="AW114" s="183"/>
      <c r="AX114" s="183"/>
      <c r="AY114" s="183"/>
      <c r="AZ114" s="183"/>
      <c r="BA114" s="183"/>
      <c r="BB114" s="183"/>
      <c r="BC114" s="183"/>
      <c r="BD114" s="183"/>
      <c r="BE114" s="183"/>
      <c r="BF114" s="183"/>
      <c r="BG114" s="183"/>
      <c r="BH114" s="183"/>
      <c r="BI114" s="183"/>
      <c r="BJ114" s="183"/>
      <c r="BK114" s="183"/>
      <c r="BL114" s="183"/>
      <c r="BM114" s="183"/>
    </row>
    <row r="115" spans="1:65" x14ac:dyDescent="0.2">
      <c r="A115" s="110"/>
      <c r="B115" s="110"/>
      <c r="C115" s="110"/>
      <c r="D115" s="183"/>
      <c r="E115" s="183"/>
      <c r="F115" s="183"/>
      <c r="G115" s="183"/>
      <c r="H115" s="183"/>
      <c r="I115" s="183"/>
      <c r="J115" s="183"/>
      <c r="K115" s="183"/>
      <c r="L115" s="183"/>
      <c r="M115" s="183"/>
      <c r="N115" s="183"/>
      <c r="O115" s="183"/>
      <c r="P115" s="183"/>
      <c r="Q115" s="183"/>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row>
    <row r="116" spans="1:65" x14ac:dyDescent="0.2">
      <c r="A116" s="110"/>
      <c r="B116" s="110"/>
      <c r="C116" s="110"/>
      <c r="D116" s="183"/>
      <c r="E116" s="183"/>
      <c r="F116" s="183"/>
      <c r="G116" s="183"/>
      <c r="H116" s="183"/>
      <c r="I116" s="183"/>
      <c r="J116" s="183"/>
      <c r="K116" s="183"/>
      <c r="L116" s="183"/>
      <c r="M116" s="183"/>
      <c r="N116" s="183"/>
      <c r="O116" s="183"/>
      <c r="P116" s="183"/>
      <c r="Q116" s="183"/>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row>
    <row r="117" spans="1:65" x14ac:dyDescent="0.2">
      <c r="A117" s="110"/>
      <c r="B117" s="110"/>
      <c r="C117" s="110"/>
      <c r="D117" s="183"/>
      <c r="E117" s="183"/>
      <c r="F117" s="183"/>
      <c r="G117" s="183"/>
      <c r="H117" s="183"/>
      <c r="I117" s="183"/>
      <c r="J117" s="183"/>
      <c r="K117" s="183"/>
      <c r="L117" s="183"/>
      <c r="M117" s="183"/>
      <c r="N117" s="183"/>
      <c r="O117" s="183"/>
      <c r="P117" s="183"/>
      <c r="Q117" s="183"/>
      <c r="R117" s="183"/>
      <c r="S117" s="183"/>
      <c r="T117" s="183"/>
      <c r="U117" s="183"/>
      <c r="V117" s="183"/>
      <c r="W117" s="183"/>
      <c r="X117" s="183"/>
      <c r="Y117" s="183"/>
      <c r="Z117" s="183"/>
      <c r="AA117" s="183"/>
      <c r="AB117" s="183"/>
      <c r="AC117" s="183"/>
      <c r="AD117" s="183"/>
      <c r="AE117" s="183"/>
      <c r="AF117" s="183"/>
      <c r="AG117" s="183"/>
      <c r="AH117" s="183"/>
      <c r="AI117" s="183"/>
      <c r="AJ117" s="183"/>
      <c r="AK117" s="183"/>
      <c r="AL117" s="183"/>
      <c r="AM117" s="183"/>
      <c r="AN117" s="183"/>
      <c r="AO117" s="183"/>
      <c r="AP117" s="183"/>
      <c r="AQ117" s="183"/>
      <c r="AR117" s="183"/>
      <c r="AS117" s="183"/>
      <c r="AT117" s="183"/>
      <c r="AU117" s="183"/>
      <c r="AV117" s="183"/>
      <c r="AW117" s="183"/>
      <c r="AX117" s="183"/>
      <c r="AY117" s="183"/>
      <c r="AZ117" s="183"/>
      <c r="BA117" s="183"/>
      <c r="BB117" s="183"/>
      <c r="BC117" s="183"/>
      <c r="BD117" s="183"/>
      <c r="BE117" s="183"/>
      <c r="BF117" s="183"/>
      <c r="BG117" s="183"/>
      <c r="BH117" s="183"/>
      <c r="BI117" s="183"/>
      <c r="BJ117" s="183"/>
      <c r="BK117" s="183"/>
      <c r="BL117" s="183"/>
      <c r="BM117" s="183"/>
    </row>
    <row r="118" spans="1:65" x14ac:dyDescent="0.2">
      <c r="A118" s="110"/>
      <c r="B118" s="110"/>
      <c r="C118" s="110"/>
      <c r="D118" s="183"/>
      <c r="E118" s="183"/>
      <c r="F118" s="183"/>
      <c r="G118" s="183"/>
      <c r="H118" s="183"/>
      <c r="I118" s="183"/>
      <c r="J118" s="183"/>
      <c r="K118" s="183"/>
      <c r="L118" s="183"/>
      <c r="M118" s="183"/>
      <c r="N118" s="183"/>
      <c r="O118" s="183"/>
      <c r="P118" s="183"/>
      <c r="Q118" s="183"/>
      <c r="R118" s="183"/>
      <c r="S118" s="183"/>
      <c r="T118" s="183"/>
      <c r="U118" s="183"/>
      <c r="V118" s="183"/>
      <c r="W118" s="183"/>
      <c r="X118" s="183"/>
      <c r="Y118" s="183"/>
      <c r="Z118" s="183"/>
      <c r="AA118" s="183"/>
      <c r="AB118" s="183"/>
      <c r="AC118" s="183"/>
      <c r="AD118" s="183"/>
      <c r="AE118" s="183"/>
      <c r="AF118" s="183"/>
      <c r="AG118" s="183"/>
      <c r="AH118" s="183"/>
      <c r="AI118" s="183"/>
      <c r="AJ118" s="183"/>
      <c r="AK118" s="183"/>
      <c r="AL118" s="183"/>
      <c r="AM118" s="183"/>
      <c r="AN118" s="183"/>
      <c r="AO118" s="183"/>
      <c r="AP118" s="183"/>
      <c r="AQ118" s="183"/>
      <c r="AR118" s="183"/>
      <c r="AS118" s="183"/>
      <c r="AT118" s="183"/>
      <c r="AU118" s="183"/>
      <c r="AV118" s="183"/>
      <c r="AW118" s="183"/>
      <c r="AX118" s="183"/>
      <c r="AY118" s="183"/>
      <c r="AZ118" s="183"/>
      <c r="BA118" s="183"/>
      <c r="BB118" s="183"/>
      <c r="BC118" s="183"/>
      <c r="BD118" s="183"/>
      <c r="BE118" s="183"/>
      <c r="BF118" s="183"/>
      <c r="BG118" s="183"/>
      <c r="BH118" s="183"/>
      <c r="BI118" s="183"/>
      <c r="BJ118" s="183"/>
      <c r="BK118" s="183"/>
      <c r="BL118" s="183"/>
      <c r="BM118" s="183"/>
    </row>
    <row r="119" spans="1:65" x14ac:dyDescent="0.2">
      <c r="A119" s="110"/>
      <c r="B119" s="110"/>
      <c r="C119" s="110"/>
      <c r="D119" s="183"/>
      <c r="E119" s="183"/>
      <c r="F119" s="183"/>
      <c r="G119" s="183"/>
      <c r="H119" s="183"/>
      <c r="I119" s="183"/>
      <c r="J119" s="183"/>
      <c r="K119" s="183"/>
      <c r="L119" s="183"/>
      <c r="M119" s="183"/>
      <c r="N119" s="183"/>
      <c r="O119" s="183"/>
      <c r="P119" s="183"/>
      <c r="Q119" s="183"/>
      <c r="R119" s="183"/>
      <c r="S119" s="183"/>
      <c r="T119" s="183"/>
      <c r="U119" s="183"/>
      <c r="V119" s="183"/>
      <c r="W119" s="183"/>
      <c r="X119" s="183"/>
      <c r="Y119" s="183"/>
      <c r="Z119" s="183"/>
      <c r="AA119" s="183"/>
      <c r="AB119" s="183"/>
      <c r="AC119" s="183"/>
      <c r="AD119" s="183"/>
      <c r="AE119" s="183"/>
      <c r="AF119" s="183"/>
      <c r="AG119" s="183"/>
      <c r="AH119" s="183"/>
      <c r="AI119" s="183"/>
      <c r="AJ119" s="183"/>
      <c r="AK119" s="183"/>
      <c r="AL119" s="183"/>
      <c r="AM119" s="183"/>
      <c r="AN119" s="183"/>
      <c r="AO119" s="183"/>
      <c r="AP119" s="183"/>
      <c r="AQ119" s="183"/>
      <c r="AR119" s="183"/>
      <c r="AS119" s="183"/>
      <c r="AT119" s="183"/>
      <c r="AU119" s="183"/>
      <c r="AV119" s="183"/>
      <c r="AW119" s="183"/>
      <c r="AX119" s="183"/>
      <c r="AY119" s="183"/>
      <c r="AZ119" s="183"/>
      <c r="BA119" s="183"/>
      <c r="BB119" s="183"/>
      <c r="BC119" s="183"/>
      <c r="BD119" s="183"/>
      <c r="BE119" s="183"/>
      <c r="BF119" s="183"/>
      <c r="BG119" s="183"/>
      <c r="BH119" s="183"/>
      <c r="BI119" s="183"/>
      <c r="BJ119" s="183"/>
      <c r="BK119" s="183"/>
      <c r="BL119" s="183"/>
      <c r="BM119" s="183"/>
    </row>
    <row r="120" spans="1:65" x14ac:dyDescent="0.2">
      <c r="A120" s="110"/>
      <c r="B120" s="110"/>
      <c r="C120" s="110"/>
      <c r="D120" s="183"/>
      <c r="E120" s="183"/>
      <c r="F120" s="183"/>
      <c r="G120" s="183"/>
      <c r="H120" s="183"/>
      <c r="I120" s="183"/>
      <c r="J120" s="183"/>
      <c r="K120" s="183"/>
      <c r="L120" s="183"/>
      <c r="M120" s="183"/>
      <c r="N120" s="183"/>
      <c r="O120" s="183"/>
      <c r="P120" s="183"/>
      <c r="Q120" s="183"/>
      <c r="R120" s="183"/>
      <c r="S120" s="183"/>
      <c r="T120" s="183"/>
      <c r="U120" s="183"/>
      <c r="V120" s="183"/>
      <c r="W120" s="183"/>
      <c r="X120" s="183"/>
      <c r="Y120" s="183"/>
      <c r="Z120" s="183"/>
      <c r="AA120" s="183"/>
      <c r="AB120" s="183"/>
      <c r="AC120" s="183"/>
      <c r="AD120" s="183"/>
      <c r="AE120" s="183"/>
      <c r="AF120" s="183"/>
      <c r="AG120" s="183"/>
      <c r="AH120" s="183"/>
      <c r="AI120" s="183"/>
      <c r="AJ120" s="183"/>
      <c r="AK120" s="183"/>
      <c r="AL120" s="183"/>
      <c r="AM120" s="183"/>
      <c r="AN120" s="183"/>
      <c r="AO120" s="183"/>
      <c r="AP120" s="183"/>
      <c r="AQ120" s="183"/>
      <c r="AR120" s="183"/>
      <c r="AS120" s="183"/>
      <c r="AT120" s="183"/>
      <c r="AU120" s="183"/>
      <c r="AV120" s="183"/>
      <c r="AW120" s="183"/>
      <c r="AX120" s="183"/>
      <c r="AY120" s="183"/>
      <c r="AZ120" s="183"/>
      <c r="BA120" s="183"/>
      <c r="BB120" s="183"/>
      <c r="BC120" s="183"/>
      <c r="BD120" s="183"/>
      <c r="BE120" s="183"/>
      <c r="BF120" s="183"/>
      <c r="BG120" s="183"/>
      <c r="BH120" s="183"/>
      <c r="BI120" s="183"/>
      <c r="BJ120" s="183"/>
      <c r="BK120" s="183"/>
      <c r="BL120" s="183"/>
      <c r="BM120" s="183"/>
    </row>
    <row r="121" spans="1:65" x14ac:dyDescent="0.2">
      <c r="A121" s="110"/>
      <c r="B121" s="110"/>
      <c r="C121" s="110"/>
      <c r="D121" s="183"/>
      <c r="E121" s="183"/>
      <c r="F121" s="183"/>
      <c r="G121" s="183"/>
      <c r="H121" s="183"/>
      <c r="I121" s="183"/>
      <c r="J121" s="183"/>
      <c r="K121" s="183"/>
      <c r="L121" s="183"/>
      <c r="M121" s="183"/>
      <c r="N121" s="183"/>
      <c r="O121" s="183"/>
      <c r="P121" s="183"/>
      <c r="Q121" s="183"/>
      <c r="R121" s="183"/>
      <c r="S121" s="183"/>
      <c r="T121" s="183"/>
      <c r="U121" s="183"/>
      <c r="V121" s="183"/>
      <c r="W121" s="183"/>
      <c r="X121" s="183"/>
      <c r="Y121" s="183"/>
      <c r="Z121" s="183"/>
      <c r="AA121" s="183"/>
      <c r="AB121" s="183"/>
      <c r="AC121" s="183"/>
      <c r="AD121" s="183"/>
      <c r="AE121" s="183"/>
      <c r="AF121" s="183"/>
      <c r="AG121" s="183"/>
      <c r="AH121" s="183"/>
      <c r="AI121" s="183"/>
      <c r="AJ121" s="183"/>
      <c r="AK121" s="183"/>
      <c r="AL121" s="183"/>
      <c r="AM121" s="183"/>
      <c r="AN121" s="183"/>
      <c r="AO121" s="183"/>
      <c r="AP121" s="183"/>
      <c r="AQ121" s="183"/>
      <c r="AR121" s="183"/>
      <c r="AS121" s="183"/>
      <c r="AT121" s="183"/>
      <c r="AU121" s="183"/>
      <c r="AV121" s="183"/>
      <c r="AW121" s="183"/>
      <c r="AX121" s="183"/>
      <c r="AY121" s="183"/>
      <c r="AZ121" s="183"/>
      <c r="BA121" s="183"/>
      <c r="BB121" s="183"/>
      <c r="BC121" s="183"/>
      <c r="BD121" s="183"/>
      <c r="BE121" s="183"/>
      <c r="BF121" s="183"/>
      <c r="BG121" s="183"/>
      <c r="BH121" s="183"/>
      <c r="BI121" s="183"/>
      <c r="BJ121" s="183"/>
      <c r="BK121" s="183"/>
      <c r="BL121" s="183"/>
      <c r="BM121" s="183"/>
    </row>
    <row r="122" spans="1:65" x14ac:dyDescent="0.2">
      <c r="A122" s="110"/>
      <c r="B122" s="110"/>
      <c r="C122" s="110"/>
      <c r="D122" s="183"/>
      <c r="E122" s="183"/>
      <c r="F122" s="183"/>
      <c r="G122" s="183"/>
      <c r="H122" s="183"/>
      <c r="I122" s="183"/>
      <c r="J122" s="183"/>
      <c r="K122" s="183"/>
      <c r="L122" s="183"/>
      <c r="M122" s="183"/>
      <c r="N122" s="183"/>
      <c r="O122" s="183"/>
      <c r="P122" s="183"/>
      <c r="Q122" s="183"/>
      <c r="R122" s="183"/>
      <c r="S122" s="183"/>
      <c r="T122" s="183"/>
      <c r="U122" s="183"/>
      <c r="V122" s="183"/>
      <c r="W122" s="183"/>
      <c r="X122" s="183"/>
      <c r="Y122" s="183"/>
      <c r="Z122" s="183"/>
      <c r="AA122" s="183"/>
      <c r="AB122" s="183"/>
      <c r="AC122" s="183"/>
      <c r="AD122" s="183"/>
      <c r="AE122" s="183"/>
      <c r="AF122" s="183"/>
      <c r="AG122" s="183"/>
      <c r="AH122" s="183"/>
      <c r="AI122" s="183"/>
      <c r="AJ122" s="183"/>
      <c r="AK122" s="183"/>
      <c r="AL122" s="183"/>
      <c r="AM122" s="183"/>
      <c r="AN122" s="183"/>
      <c r="AO122" s="183"/>
      <c r="AP122" s="183"/>
      <c r="AQ122" s="183"/>
      <c r="AR122" s="183"/>
      <c r="AS122" s="183"/>
      <c r="AT122" s="183"/>
      <c r="AU122" s="183"/>
      <c r="AV122" s="183"/>
      <c r="AW122" s="183"/>
      <c r="AX122" s="183"/>
      <c r="AY122" s="183"/>
      <c r="AZ122" s="183"/>
      <c r="BA122" s="183"/>
      <c r="BB122" s="183"/>
      <c r="BC122" s="183"/>
      <c r="BD122" s="183"/>
      <c r="BE122" s="183"/>
      <c r="BF122" s="183"/>
      <c r="BG122" s="183"/>
      <c r="BH122" s="183"/>
      <c r="BI122" s="183"/>
      <c r="BJ122" s="183"/>
      <c r="BK122" s="183"/>
      <c r="BL122" s="183"/>
      <c r="BM122" s="183"/>
    </row>
    <row r="123" spans="1:65" x14ac:dyDescent="0.2">
      <c r="A123" s="110"/>
      <c r="B123" s="110"/>
      <c r="C123" s="110"/>
      <c r="D123" s="183"/>
      <c r="E123" s="183"/>
      <c r="F123" s="183"/>
      <c r="G123" s="183"/>
      <c r="H123" s="183"/>
      <c r="I123" s="183"/>
      <c r="J123" s="183"/>
      <c r="K123" s="183"/>
      <c r="L123" s="183"/>
      <c r="M123" s="183"/>
      <c r="N123" s="183"/>
      <c r="O123" s="183"/>
      <c r="P123" s="183"/>
      <c r="Q123" s="183"/>
      <c r="R123" s="183"/>
      <c r="S123" s="183"/>
      <c r="T123" s="183"/>
      <c r="U123" s="183"/>
      <c r="V123" s="183"/>
      <c r="W123" s="183"/>
      <c r="X123" s="183"/>
      <c r="Y123" s="183"/>
      <c r="Z123" s="183"/>
      <c r="AA123" s="183"/>
      <c r="AB123" s="183"/>
      <c r="AC123" s="183"/>
      <c r="AD123" s="183"/>
      <c r="AE123" s="183"/>
      <c r="AF123" s="183"/>
      <c r="AG123" s="183"/>
      <c r="AH123" s="183"/>
      <c r="AI123" s="183"/>
      <c r="AJ123" s="183"/>
      <c r="AK123" s="183"/>
      <c r="AL123" s="183"/>
      <c r="AM123" s="183"/>
      <c r="AN123" s="183"/>
      <c r="AO123" s="183"/>
      <c r="AP123" s="183"/>
      <c r="AQ123" s="183"/>
      <c r="AR123" s="183"/>
      <c r="AS123" s="183"/>
      <c r="AT123" s="183"/>
      <c r="AU123" s="183"/>
      <c r="AV123" s="183"/>
      <c r="AW123" s="183"/>
      <c r="AX123" s="183"/>
      <c r="AY123" s="183"/>
      <c r="AZ123" s="183"/>
      <c r="BA123" s="183"/>
      <c r="BB123" s="183"/>
      <c r="BC123" s="183"/>
      <c r="BD123" s="183"/>
      <c r="BE123" s="183"/>
      <c r="BF123" s="183"/>
      <c r="BG123" s="183"/>
      <c r="BH123" s="183"/>
      <c r="BI123" s="183"/>
      <c r="BJ123" s="183"/>
      <c r="BK123" s="183"/>
      <c r="BL123" s="183"/>
      <c r="BM123" s="183"/>
    </row>
    <row r="124" spans="1:65" x14ac:dyDescent="0.2">
      <c r="A124" s="110"/>
      <c r="B124" s="110"/>
      <c r="C124" s="110"/>
      <c r="D124" s="183"/>
      <c r="E124" s="183"/>
      <c r="F124" s="183"/>
      <c r="G124" s="183"/>
      <c r="H124" s="183"/>
      <c r="I124" s="183"/>
      <c r="J124" s="183"/>
      <c r="K124" s="183"/>
      <c r="L124" s="183"/>
      <c r="M124" s="183"/>
      <c r="N124" s="183"/>
      <c r="O124" s="183"/>
      <c r="P124" s="183"/>
      <c r="Q124" s="183"/>
      <c r="R124" s="183"/>
      <c r="S124" s="183"/>
      <c r="T124" s="183"/>
      <c r="U124" s="183"/>
      <c r="V124" s="183"/>
      <c r="W124" s="183"/>
      <c r="X124" s="183"/>
      <c r="Y124" s="183"/>
      <c r="Z124" s="183"/>
      <c r="AA124" s="183"/>
      <c r="AB124" s="183"/>
      <c r="AC124" s="183"/>
      <c r="AD124" s="183"/>
      <c r="AE124" s="183"/>
      <c r="AF124" s="183"/>
      <c r="AG124" s="183"/>
      <c r="AH124" s="183"/>
      <c r="AI124" s="183"/>
      <c r="AJ124" s="183"/>
      <c r="AK124" s="183"/>
      <c r="AL124" s="183"/>
      <c r="AM124" s="183"/>
      <c r="AN124" s="183"/>
      <c r="AO124" s="183"/>
      <c r="AP124" s="183"/>
      <c r="AQ124" s="183"/>
      <c r="AR124" s="183"/>
      <c r="AS124" s="183"/>
      <c r="AT124" s="183"/>
      <c r="AU124" s="183"/>
      <c r="AV124" s="183"/>
      <c r="AW124" s="183"/>
      <c r="AX124" s="183"/>
      <c r="AY124" s="183"/>
      <c r="AZ124" s="183"/>
      <c r="BA124" s="183"/>
      <c r="BB124" s="183"/>
      <c r="BC124" s="183"/>
      <c r="BD124" s="183"/>
      <c r="BE124" s="183"/>
      <c r="BF124" s="183"/>
      <c r="BG124" s="183"/>
      <c r="BH124" s="183"/>
      <c r="BI124" s="183"/>
      <c r="BJ124" s="183"/>
      <c r="BK124" s="183"/>
      <c r="BL124" s="183"/>
      <c r="BM124" s="183"/>
    </row>
    <row r="125" spans="1:65" x14ac:dyDescent="0.2">
      <c r="A125" s="110"/>
      <c r="B125" s="110"/>
      <c r="C125" s="110"/>
      <c r="D125" s="183"/>
      <c r="E125" s="183"/>
      <c r="F125" s="183"/>
      <c r="G125" s="183"/>
      <c r="H125" s="183"/>
      <c r="I125" s="183"/>
      <c r="J125" s="183"/>
      <c r="K125" s="183"/>
      <c r="L125" s="183"/>
      <c r="M125" s="183"/>
      <c r="N125" s="183"/>
      <c r="O125" s="183"/>
      <c r="P125" s="183"/>
      <c r="Q125" s="183"/>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row>
    <row r="126" spans="1:65" x14ac:dyDescent="0.2">
      <c r="A126" s="110"/>
      <c r="B126" s="110"/>
      <c r="C126" s="110"/>
      <c r="D126" s="183"/>
      <c r="E126" s="183"/>
      <c r="F126" s="183"/>
      <c r="G126" s="183"/>
      <c r="H126" s="183"/>
      <c r="I126" s="183"/>
      <c r="J126" s="183"/>
      <c r="K126" s="183"/>
      <c r="L126" s="183"/>
      <c r="M126" s="183"/>
      <c r="N126" s="183"/>
      <c r="O126" s="183"/>
      <c r="P126" s="183"/>
      <c r="Q126" s="183"/>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row>
    <row r="127" spans="1:65" x14ac:dyDescent="0.2">
      <c r="A127" s="110"/>
      <c r="B127" s="110"/>
      <c r="C127" s="110"/>
      <c r="D127" s="183"/>
      <c r="E127" s="183"/>
      <c r="F127" s="183"/>
      <c r="G127" s="183"/>
      <c r="H127" s="183"/>
      <c r="I127" s="183"/>
      <c r="J127" s="183"/>
      <c r="K127" s="183"/>
      <c r="L127" s="183"/>
      <c r="M127" s="183"/>
      <c r="N127" s="183"/>
      <c r="O127" s="183"/>
      <c r="P127" s="183"/>
      <c r="Q127" s="183"/>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row>
    <row r="128" spans="1:65" x14ac:dyDescent="0.2">
      <c r="A128" s="110"/>
      <c r="B128" s="110"/>
      <c r="C128" s="110"/>
      <c r="D128" s="183"/>
      <c r="E128" s="183"/>
      <c r="F128" s="183"/>
      <c r="G128" s="183"/>
      <c r="H128" s="183"/>
      <c r="I128" s="183"/>
      <c r="J128" s="183"/>
      <c r="K128" s="183"/>
      <c r="L128" s="183"/>
      <c r="M128" s="183"/>
      <c r="N128" s="183"/>
      <c r="O128" s="183"/>
      <c r="P128" s="183"/>
      <c r="Q128" s="183"/>
      <c r="R128" s="183"/>
      <c r="S128" s="183"/>
      <c r="T128" s="183"/>
      <c r="U128" s="183"/>
      <c r="V128" s="183"/>
      <c r="W128" s="183"/>
      <c r="X128" s="183"/>
      <c r="Y128" s="183"/>
      <c r="Z128" s="183"/>
      <c r="AA128" s="183"/>
      <c r="AB128" s="183"/>
      <c r="AC128" s="183"/>
      <c r="AD128" s="183"/>
      <c r="AE128" s="183"/>
      <c r="AF128" s="183"/>
      <c r="AG128" s="183"/>
      <c r="AH128" s="183"/>
      <c r="AI128" s="183"/>
      <c r="AJ128" s="183"/>
      <c r="AK128" s="183"/>
      <c r="AL128" s="183"/>
      <c r="AM128" s="183"/>
      <c r="AN128" s="183"/>
      <c r="AO128" s="183"/>
      <c r="AP128" s="183"/>
      <c r="AQ128" s="183"/>
      <c r="AR128" s="183"/>
      <c r="AS128" s="183"/>
      <c r="AT128" s="183"/>
      <c r="AU128" s="183"/>
      <c r="AV128" s="183"/>
      <c r="AW128" s="183"/>
      <c r="AX128" s="183"/>
      <c r="AY128" s="183"/>
      <c r="AZ128" s="183"/>
      <c r="BA128" s="183"/>
      <c r="BB128" s="183"/>
      <c r="BC128" s="183"/>
      <c r="BD128" s="183"/>
      <c r="BE128" s="183"/>
      <c r="BF128" s="183"/>
      <c r="BG128" s="183"/>
      <c r="BH128" s="183"/>
      <c r="BI128" s="183"/>
      <c r="BJ128" s="183"/>
      <c r="BK128" s="183"/>
      <c r="BL128" s="183"/>
      <c r="BM128" s="183"/>
    </row>
    <row r="129" spans="1:65" x14ac:dyDescent="0.2">
      <c r="A129" s="110"/>
      <c r="B129" s="110"/>
      <c r="C129" s="110"/>
      <c r="D129" s="183"/>
      <c r="E129" s="183"/>
      <c r="F129" s="183"/>
      <c r="G129" s="183"/>
      <c r="H129" s="183"/>
      <c r="I129" s="183"/>
      <c r="J129" s="183"/>
      <c r="K129" s="183"/>
      <c r="L129" s="183"/>
      <c r="M129" s="183"/>
      <c r="N129" s="183"/>
      <c r="O129" s="183"/>
      <c r="P129" s="183"/>
      <c r="Q129" s="183"/>
      <c r="R129" s="183"/>
      <c r="S129" s="183"/>
      <c r="T129" s="183"/>
      <c r="U129" s="183"/>
      <c r="V129" s="183"/>
      <c r="W129" s="183"/>
      <c r="X129" s="183"/>
      <c r="Y129" s="183"/>
      <c r="Z129" s="183"/>
      <c r="AA129" s="183"/>
      <c r="AB129" s="183"/>
      <c r="AC129" s="183"/>
      <c r="AD129" s="183"/>
      <c r="AE129" s="183"/>
      <c r="AF129" s="183"/>
      <c r="AG129" s="183"/>
      <c r="AH129" s="183"/>
      <c r="AI129" s="183"/>
      <c r="AJ129" s="183"/>
      <c r="AK129" s="183"/>
      <c r="AL129" s="183"/>
      <c r="AM129" s="183"/>
      <c r="AN129" s="183"/>
      <c r="AO129" s="183"/>
      <c r="AP129" s="183"/>
      <c r="AQ129" s="183"/>
      <c r="AR129" s="183"/>
      <c r="AS129" s="183"/>
      <c r="AT129" s="183"/>
      <c r="AU129" s="183"/>
      <c r="AV129" s="183"/>
      <c r="AW129" s="183"/>
      <c r="AX129" s="183"/>
      <c r="AY129" s="183"/>
      <c r="AZ129" s="183"/>
      <c r="BA129" s="183"/>
      <c r="BB129" s="183"/>
      <c r="BC129" s="183"/>
      <c r="BD129" s="183"/>
      <c r="BE129" s="183"/>
      <c r="BF129" s="183"/>
      <c r="BG129" s="183"/>
      <c r="BH129" s="183"/>
      <c r="BI129" s="183"/>
      <c r="BJ129" s="183"/>
      <c r="BK129" s="183"/>
      <c r="BL129" s="183"/>
      <c r="BM129" s="183"/>
    </row>
    <row r="130" spans="1:65" x14ac:dyDescent="0.2">
      <c r="A130" s="110"/>
      <c r="B130" s="110"/>
      <c r="C130" s="110"/>
      <c r="D130" s="183"/>
      <c r="E130" s="183"/>
      <c r="F130" s="183"/>
      <c r="G130" s="183"/>
      <c r="H130" s="183"/>
      <c r="I130" s="183"/>
      <c r="J130" s="183"/>
      <c r="K130" s="183"/>
      <c r="L130" s="183"/>
      <c r="M130" s="183"/>
      <c r="N130" s="183"/>
      <c r="O130" s="183"/>
      <c r="P130" s="183"/>
      <c r="Q130" s="183"/>
      <c r="R130" s="183"/>
      <c r="S130" s="183"/>
      <c r="T130" s="183"/>
      <c r="U130" s="183"/>
      <c r="V130" s="183"/>
      <c r="W130" s="183"/>
      <c r="X130" s="183"/>
      <c r="Y130" s="183"/>
      <c r="Z130" s="183"/>
      <c r="AA130" s="183"/>
      <c r="AB130" s="183"/>
      <c r="AC130" s="183"/>
      <c r="AD130" s="183"/>
      <c r="AE130" s="183"/>
      <c r="AF130" s="183"/>
      <c r="AG130" s="183"/>
      <c r="AH130" s="183"/>
      <c r="AI130" s="183"/>
      <c r="AJ130" s="183"/>
      <c r="AK130" s="183"/>
      <c r="AL130" s="183"/>
      <c r="AM130" s="183"/>
      <c r="AN130" s="183"/>
      <c r="AO130" s="183"/>
      <c r="AP130" s="183"/>
      <c r="AQ130" s="183"/>
      <c r="AR130" s="183"/>
      <c r="AS130" s="183"/>
      <c r="AT130" s="183"/>
      <c r="AU130" s="183"/>
      <c r="AV130" s="183"/>
      <c r="AW130" s="183"/>
      <c r="AX130" s="183"/>
      <c r="AY130" s="183"/>
      <c r="AZ130" s="183"/>
      <c r="BA130" s="183"/>
      <c r="BB130" s="183"/>
      <c r="BC130" s="183"/>
      <c r="BD130" s="183"/>
      <c r="BE130" s="183"/>
      <c r="BF130" s="183"/>
      <c r="BG130" s="183"/>
      <c r="BH130" s="183"/>
      <c r="BI130" s="183"/>
      <c r="BJ130" s="183"/>
      <c r="BK130" s="183"/>
      <c r="BL130" s="183"/>
      <c r="BM130" s="183"/>
    </row>
    <row r="131" spans="1:65" x14ac:dyDescent="0.2">
      <c r="A131" s="110"/>
      <c r="B131" s="110"/>
      <c r="C131" s="110"/>
      <c r="D131" s="183"/>
      <c r="E131" s="183"/>
      <c r="F131" s="183"/>
      <c r="G131" s="183"/>
      <c r="H131" s="183"/>
      <c r="I131" s="183"/>
      <c r="J131" s="183"/>
      <c r="K131" s="183"/>
      <c r="L131" s="183"/>
      <c r="M131" s="183"/>
      <c r="N131" s="183"/>
      <c r="O131" s="183"/>
      <c r="P131" s="183"/>
      <c r="Q131" s="183"/>
      <c r="R131" s="183"/>
      <c r="S131" s="183"/>
      <c r="T131" s="183"/>
      <c r="U131" s="183"/>
      <c r="V131" s="183"/>
      <c r="W131" s="183"/>
      <c r="X131" s="183"/>
      <c r="Y131" s="183"/>
      <c r="Z131" s="183"/>
      <c r="AA131" s="183"/>
      <c r="AB131" s="183"/>
      <c r="AC131" s="183"/>
      <c r="AD131" s="183"/>
      <c r="AE131" s="183"/>
      <c r="AF131" s="183"/>
      <c r="AG131" s="183"/>
      <c r="AH131" s="183"/>
      <c r="AI131" s="183"/>
      <c r="AJ131" s="183"/>
      <c r="AK131" s="183"/>
      <c r="AL131" s="183"/>
      <c r="AM131" s="183"/>
      <c r="AN131" s="183"/>
      <c r="AO131" s="183"/>
      <c r="AP131" s="183"/>
      <c r="AQ131" s="183"/>
      <c r="AR131" s="183"/>
      <c r="AS131" s="183"/>
      <c r="AT131" s="183"/>
      <c r="AU131" s="183"/>
      <c r="AV131" s="183"/>
      <c r="AW131" s="183"/>
      <c r="AX131" s="183"/>
      <c r="AY131" s="183"/>
      <c r="AZ131" s="183"/>
      <c r="BA131" s="183"/>
      <c r="BB131" s="183"/>
      <c r="BC131" s="183"/>
      <c r="BD131" s="183"/>
      <c r="BE131" s="183"/>
      <c r="BF131" s="183"/>
      <c r="BG131" s="183"/>
      <c r="BH131" s="183"/>
      <c r="BI131" s="183"/>
      <c r="BJ131" s="183"/>
      <c r="BK131" s="183"/>
      <c r="BL131" s="183"/>
      <c r="BM131" s="183"/>
    </row>
    <row r="132" spans="1:65" x14ac:dyDescent="0.2">
      <c r="A132" s="110"/>
      <c r="B132" s="110"/>
      <c r="C132" s="110"/>
      <c r="D132" s="183"/>
      <c r="E132" s="183"/>
      <c r="F132" s="183"/>
      <c r="G132" s="183"/>
      <c r="H132" s="183"/>
      <c r="I132" s="183"/>
      <c r="J132" s="183"/>
      <c r="K132" s="183"/>
      <c r="L132" s="183"/>
      <c r="M132" s="183"/>
      <c r="N132" s="183"/>
      <c r="O132" s="183"/>
      <c r="P132" s="183"/>
      <c r="Q132" s="183"/>
      <c r="R132" s="183"/>
      <c r="S132" s="183"/>
      <c r="T132" s="183"/>
      <c r="U132" s="183"/>
      <c r="V132" s="183"/>
      <c r="W132" s="183"/>
      <c r="X132" s="183"/>
      <c r="Y132" s="183"/>
      <c r="Z132" s="183"/>
      <c r="AA132" s="183"/>
      <c r="AB132" s="183"/>
      <c r="AC132" s="183"/>
      <c r="AD132" s="183"/>
      <c r="AE132" s="183"/>
      <c r="AF132" s="183"/>
      <c r="AG132" s="183"/>
      <c r="AH132" s="183"/>
      <c r="AI132" s="183"/>
      <c r="AJ132" s="183"/>
      <c r="AK132" s="183"/>
      <c r="AL132" s="183"/>
      <c r="AM132" s="183"/>
      <c r="AN132" s="183"/>
      <c r="AO132" s="183"/>
      <c r="AP132" s="183"/>
      <c r="AQ132" s="183"/>
      <c r="AR132" s="183"/>
      <c r="AS132" s="183"/>
      <c r="AT132" s="183"/>
      <c r="AU132" s="183"/>
      <c r="AV132" s="183"/>
      <c r="AW132" s="183"/>
      <c r="AX132" s="183"/>
      <c r="AY132" s="183"/>
      <c r="AZ132" s="183"/>
      <c r="BA132" s="183"/>
      <c r="BB132" s="183"/>
      <c r="BC132" s="183"/>
      <c r="BD132" s="183"/>
      <c r="BE132" s="183"/>
      <c r="BF132" s="183"/>
      <c r="BG132" s="183"/>
      <c r="BH132" s="183"/>
      <c r="BI132" s="183"/>
      <c r="BJ132" s="183"/>
      <c r="BK132" s="183"/>
      <c r="BL132" s="183"/>
      <c r="BM132" s="183"/>
    </row>
    <row r="133" spans="1:65" x14ac:dyDescent="0.2">
      <c r="A133" s="110"/>
      <c r="B133" s="110"/>
      <c r="C133" s="110"/>
      <c r="D133" s="183"/>
      <c r="E133" s="183"/>
      <c r="F133" s="183"/>
      <c r="G133" s="183"/>
      <c r="H133" s="183"/>
      <c r="I133" s="183"/>
      <c r="J133" s="183"/>
      <c r="K133" s="183"/>
      <c r="L133" s="183"/>
      <c r="M133" s="183"/>
      <c r="N133" s="183"/>
      <c r="O133" s="183"/>
      <c r="P133" s="183"/>
      <c r="Q133" s="183"/>
      <c r="R133" s="183"/>
      <c r="S133" s="183"/>
      <c r="T133" s="183"/>
      <c r="U133" s="183"/>
      <c r="V133" s="183"/>
      <c r="W133" s="183"/>
      <c r="X133" s="183"/>
      <c r="Y133" s="183"/>
      <c r="Z133" s="183"/>
      <c r="AA133" s="183"/>
      <c r="AB133" s="183"/>
      <c r="AC133" s="183"/>
      <c r="AD133" s="183"/>
      <c r="AE133" s="183"/>
      <c r="AF133" s="183"/>
      <c r="AG133" s="183"/>
      <c r="AH133" s="183"/>
      <c r="AI133" s="183"/>
      <c r="AJ133" s="183"/>
      <c r="AK133" s="183"/>
      <c r="AL133" s="183"/>
      <c r="AM133" s="183"/>
      <c r="AN133" s="183"/>
      <c r="AO133" s="183"/>
      <c r="AP133" s="183"/>
      <c r="AQ133" s="183"/>
      <c r="AR133" s="183"/>
      <c r="AS133" s="183"/>
      <c r="AT133" s="183"/>
      <c r="AU133" s="183"/>
      <c r="AV133" s="183"/>
      <c r="AW133" s="183"/>
      <c r="AX133" s="183"/>
      <c r="AY133" s="183"/>
      <c r="AZ133" s="183"/>
      <c r="BA133" s="183"/>
      <c r="BB133" s="183"/>
      <c r="BC133" s="183"/>
      <c r="BD133" s="183"/>
      <c r="BE133" s="183"/>
      <c r="BF133" s="183"/>
      <c r="BG133" s="183"/>
      <c r="BH133" s="183"/>
      <c r="BI133" s="183"/>
      <c r="BJ133" s="183"/>
      <c r="BK133" s="183"/>
      <c r="BL133" s="183"/>
      <c r="BM133" s="183"/>
    </row>
    <row r="134" spans="1:65" x14ac:dyDescent="0.2">
      <c r="A134" s="110"/>
      <c r="B134" s="110"/>
      <c r="C134" s="110"/>
      <c r="D134" s="183"/>
      <c r="E134" s="183"/>
      <c r="F134" s="183"/>
      <c r="G134" s="183"/>
      <c r="H134" s="183"/>
      <c r="I134" s="183"/>
      <c r="J134" s="183"/>
      <c r="K134" s="183"/>
      <c r="L134" s="183"/>
      <c r="M134" s="183"/>
      <c r="N134" s="183"/>
      <c r="O134" s="183"/>
      <c r="P134" s="183"/>
      <c r="Q134" s="183"/>
      <c r="R134" s="183"/>
      <c r="S134" s="183"/>
      <c r="T134" s="183"/>
      <c r="U134" s="183"/>
      <c r="V134" s="183"/>
      <c r="W134" s="183"/>
      <c r="X134" s="183"/>
      <c r="Y134" s="183"/>
      <c r="Z134" s="183"/>
      <c r="AA134" s="183"/>
      <c r="AB134" s="183"/>
      <c r="AC134" s="183"/>
      <c r="AD134" s="183"/>
      <c r="AE134" s="183"/>
      <c r="AF134" s="183"/>
      <c r="AG134" s="183"/>
      <c r="AH134" s="183"/>
      <c r="AI134" s="183"/>
      <c r="AJ134" s="183"/>
      <c r="AK134" s="183"/>
      <c r="AL134" s="183"/>
      <c r="AM134" s="183"/>
      <c r="AN134" s="183"/>
      <c r="AO134" s="183"/>
      <c r="AP134" s="183"/>
      <c r="AQ134" s="183"/>
      <c r="AR134" s="183"/>
      <c r="AS134" s="183"/>
      <c r="AT134" s="183"/>
      <c r="AU134" s="183"/>
      <c r="AV134" s="183"/>
      <c r="AW134" s="183"/>
      <c r="AX134" s="183"/>
      <c r="AY134" s="183"/>
      <c r="AZ134" s="183"/>
      <c r="BA134" s="183"/>
      <c r="BB134" s="183"/>
      <c r="BC134" s="183"/>
      <c r="BD134" s="183"/>
      <c r="BE134" s="183"/>
      <c r="BF134" s="183"/>
      <c r="BG134" s="183"/>
      <c r="BH134" s="183"/>
      <c r="BI134" s="183"/>
      <c r="BJ134" s="183"/>
      <c r="BK134" s="183"/>
      <c r="BL134" s="183"/>
      <c r="BM134" s="183"/>
    </row>
    <row r="135" spans="1:65" x14ac:dyDescent="0.2">
      <c r="A135" s="110"/>
      <c r="B135" s="110"/>
      <c r="C135" s="110"/>
      <c r="D135" s="183"/>
      <c r="E135" s="183"/>
      <c r="F135" s="183"/>
      <c r="G135" s="183"/>
      <c r="H135" s="183"/>
      <c r="I135" s="183"/>
      <c r="J135" s="183"/>
      <c r="K135" s="183"/>
      <c r="L135" s="183"/>
      <c r="M135" s="183"/>
      <c r="N135" s="183"/>
      <c r="O135" s="183"/>
      <c r="P135" s="183"/>
      <c r="Q135" s="183"/>
      <c r="R135" s="183"/>
      <c r="S135" s="183"/>
      <c r="T135" s="183"/>
      <c r="U135" s="183"/>
      <c r="V135" s="183"/>
      <c r="W135" s="183"/>
      <c r="X135" s="183"/>
      <c r="Y135" s="183"/>
      <c r="Z135" s="183"/>
      <c r="AA135" s="183"/>
      <c r="AB135" s="183"/>
      <c r="AC135" s="183"/>
      <c r="AD135" s="183"/>
      <c r="AE135" s="183"/>
      <c r="AF135" s="183"/>
      <c r="AG135" s="183"/>
      <c r="AH135" s="183"/>
      <c r="AI135" s="183"/>
      <c r="AJ135" s="183"/>
      <c r="AK135" s="183"/>
      <c r="AL135" s="183"/>
      <c r="AM135" s="183"/>
      <c r="AN135" s="183"/>
      <c r="AO135" s="183"/>
      <c r="AP135" s="183"/>
      <c r="AQ135" s="183"/>
      <c r="AR135" s="183"/>
      <c r="AS135" s="183"/>
      <c r="AT135" s="183"/>
      <c r="AU135" s="183"/>
      <c r="AV135" s="183"/>
      <c r="AW135" s="183"/>
      <c r="AX135" s="183"/>
      <c r="AY135" s="183"/>
      <c r="AZ135" s="183"/>
      <c r="BA135" s="183"/>
      <c r="BB135" s="183"/>
      <c r="BC135" s="183"/>
      <c r="BD135" s="183"/>
      <c r="BE135" s="183"/>
      <c r="BF135" s="183"/>
      <c r="BG135" s="183"/>
      <c r="BH135" s="183"/>
      <c r="BI135" s="183"/>
      <c r="BJ135" s="183"/>
      <c r="BK135" s="183"/>
      <c r="BL135" s="183"/>
      <c r="BM135" s="183"/>
    </row>
    <row r="136" spans="1:65" x14ac:dyDescent="0.2">
      <c r="A136" s="110"/>
      <c r="B136" s="110"/>
      <c r="C136" s="110"/>
      <c r="D136" s="183"/>
      <c r="E136" s="183"/>
      <c r="F136" s="183"/>
      <c r="G136" s="183"/>
      <c r="H136" s="183"/>
      <c r="I136" s="183"/>
      <c r="J136" s="183"/>
      <c r="K136" s="183"/>
      <c r="L136" s="183"/>
      <c r="M136" s="183"/>
      <c r="N136" s="183"/>
      <c r="O136" s="183"/>
      <c r="P136" s="183"/>
      <c r="Q136" s="183"/>
      <c r="R136" s="183"/>
      <c r="S136" s="183"/>
      <c r="T136" s="183"/>
      <c r="U136" s="183"/>
      <c r="V136" s="183"/>
      <c r="W136" s="183"/>
      <c r="X136" s="183"/>
      <c r="Y136" s="183"/>
      <c r="Z136" s="183"/>
      <c r="AA136" s="183"/>
      <c r="AB136" s="183"/>
      <c r="AC136" s="183"/>
      <c r="AD136" s="183"/>
      <c r="AE136" s="183"/>
      <c r="AF136" s="183"/>
      <c r="AG136" s="183"/>
      <c r="AH136" s="183"/>
      <c r="AI136" s="183"/>
      <c r="AJ136" s="183"/>
      <c r="AK136" s="183"/>
      <c r="AL136" s="183"/>
      <c r="AM136" s="183"/>
      <c r="AN136" s="183"/>
      <c r="AO136" s="183"/>
      <c r="AP136" s="183"/>
      <c r="AQ136" s="183"/>
      <c r="AR136" s="183"/>
      <c r="AS136" s="183"/>
      <c r="AT136" s="183"/>
      <c r="AU136" s="183"/>
      <c r="AV136" s="183"/>
      <c r="AW136" s="183"/>
      <c r="AX136" s="183"/>
      <c r="AY136" s="183"/>
      <c r="AZ136" s="183"/>
      <c r="BA136" s="183"/>
      <c r="BB136" s="183"/>
      <c r="BC136" s="183"/>
      <c r="BD136" s="183"/>
      <c r="BE136" s="183"/>
      <c r="BF136" s="183"/>
      <c r="BG136" s="183"/>
      <c r="BH136" s="183"/>
      <c r="BI136" s="183"/>
      <c r="BJ136" s="183"/>
      <c r="BK136" s="183"/>
      <c r="BL136" s="183"/>
      <c r="BM136" s="183"/>
    </row>
    <row r="137" spans="1:65" x14ac:dyDescent="0.2">
      <c r="A137" s="110"/>
      <c r="B137" s="110"/>
      <c r="C137" s="110"/>
      <c r="D137" s="183"/>
      <c r="E137" s="183"/>
      <c r="F137" s="183"/>
      <c r="G137" s="183"/>
      <c r="H137" s="183"/>
      <c r="I137" s="183"/>
      <c r="J137" s="183"/>
      <c r="K137" s="183"/>
      <c r="L137" s="183"/>
      <c r="M137" s="183"/>
      <c r="N137" s="183"/>
      <c r="O137" s="183"/>
      <c r="P137" s="183"/>
      <c r="Q137" s="183"/>
      <c r="R137" s="183"/>
      <c r="S137" s="183"/>
      <c r="T137" s="183"/>
      <c r="U137" s="183"/>
      <c r="V137" s="183"/>
      <c r="W137" s="183"/>
      <c r="X137" s="183"/>
      <c r="Y137" s="183"/>
      <c r="Z137" s="183"/>
      <c r="AA137" s="183"/>
      <c r="AB137" s="183"/>
      <c r="AC137" s="183"/>
      <c r="AD137" s="183"/>
      <c r="AE137" s="183"/>
      <c r="AF137" s="183"/>
      <c r="AG137" s="183"/>
      <c r="AH137" s="183"/>
      <c r="AI137" s="183"/>
      <c r="AJ137" s="183"/>
      <c r="AK137" s="183"/>
      <c r="AL137" s="183"/>
      <c r="AM137" s="183"/>
      <c r="AN137" s="183"/>
      <c r="AO137" s="183"/>
      <c r="AP137" s="183"/>
      <c r="AQ137" s="183"/>
      <c r="AR137" s="183"/>
      <c r="AS137" s="183"/>
      <c r="AT137" s="183"/>
      <c r="AU137" s="183"/>
      <c r="AV137" s="183"/>
      <c r="AW137" s="183"/>
      <c r="AX137" s="183"/>
      <c r="AY137" s="183"/>
      <c r="AZ137" s="183"/>
      <c r="BA137" s="183"/>
      <c r="BB137" s="183"/>
      <c r="BC137" s="183"/>
      <c r="BD137" s="183"/>
      <c r="BE137" s="183"/>
      <c r="BF137" s="183"/>
      <c r="BG137" s="183"/>
      <c r="BH137" s="183"/>
      <c r="BI137" s="183"/>
      <c r="BJ137" s="183"/>
      <c r="BK137" s="183"/>
      <c r="BL137" s="183"/>
      <c r="BM137" s="183"/>
    </row>
    <row r="138" spans="1:65" x14ac:dyDescent="0.2">
      <c r="A138" s="110"/>
      <c r="B138" s="110"/>
      <c r="C138" s="110"/>
      <c r="D138" s="183"/>
      <c r="E138" s="183"/>
      <c r="F138" s="183"/>
      <c r="G138" s="183"/>
      <c r="H138" s="183"/>
      <c r="I138" s="183"/>
      <c r="J138" s="183"/>
      <c r="K138" s="183"/>
      <c r="L138" s="183"/>
      <c r="M138" s="183"/>
      <c r="N138" s="183"/>
      <c r="O138" s="183"/>
      <c r="P138" s="183"/>
      <c r="Q138" s="183"/>
      <c r="R138" s="183"/>
      <c r="S138" s="183"/>
      <c r="T138" s="183"/>
      <c r="U138" s="183"/>
      <c r="V138" s="183"/>
      <c r="W138" s="183"/>
      <c r="X138" s="183"/>
      <c r="Y138" s="183"/>
      <c r="Z138" s="183"/>
      <c r="AA138" s="183"/>
      <c r="AB138" s="183"/>
      <c r="AC138" s="183"/>
      <c r="AD138" s="183"/>
      <c r="AE138" s="183"/>
      <c r="AF138" s="183"/>
      <c r="AG138" s="183"/>
      <c r="AH138" s="183"/>
      <c r="AI138" s="183"/>
      <c r="AJ138" s="183"/>
      <c r="AK138" s="183"/>
      <c r="AL138" s="183"/>
      <c r="AM138" s="183"/>
      <c r="AN138" s="183"/>
      <c r="AO138" s="183"/>
      <c r="AP138" s="183"/>
      <c r="AQ138" s="183"/>
      <c r="AR138" s="183"/>
      <c r="AS138" s="183"/>
      <c r="AT138" s="183"/>
      <c r="AU138" s="183"/>
      <c r="AV138" s="183"/>
      <c r="AW138" s="183"/>
      <c r="AX138" s="183"/>
      <c r="AY138" s="183"/>
      <c r="AZ138" s="183"/>
      <c r="BA138" s="183"/>
      <c r="BB138" s="183"/>
      <c r="BC138" s="183"/>
      <c r="BD138" s="183"/>
      <c r="BE138" s="183"/>
      <c r="BF138" s="183"/>
      <c r="BG138" s="183"/>
      <c r="BH138" s="183"/>
      <c r="BI138" s="183"/>
      <c r="BJ138" s="183"/>
      <c r="BK138" s="183"/>
      <c r="BL138" s="183"/>
      <c r="BM138" s="183"/>
    </row>
    <row r="139" spans="1:65" x14ac:dyDescent="0.2">
      <c r="A139" s="110"/>
      <c r="B139" s="110"/>
      <c r="C139" s="110"/>
      <c r="D139" s="183"/>
      <c r="E139" s="183"/>
      <c r="F139" s="183"/>
      <c r="G139" s="183"/>
      <c r="H139" s="183"/>
      <c r="I139" s="183"/>
      <c r="J139" s="183"/>
      <c r="K139" s="183"/>
      <c r="L139" s="183"/>
      <c r="M139" s="183"/>
      <c r="N139" s="183"/>
      <c r="O139" s="183"/>
      <c r="P139" s="183"/>
      <c r="Q139" s="183"/>
      <c r="R139" s="183"/>
      <c r="S139" s="183"/>
      <c r="T139" s="183"/>
      <c r="U139" s="183"/>
      <c r="V139" s="183"/>
      <c r="W139" s="183"/>
      <c r="X139" s="183"/>
      <c r="Y139" s="183"/>
      <c r="Z139" s="183"/>
      <c r="AA139" s="183"/>
      <c r="AB139" s="183"/>
      <c r="AC139" s="183"/>
      <c r="AD139" s="183"/>
      <c r="AE139" s="183"/>
      <c r="AF139" s="183"/>
      <c r="AG139" s="183"/>
      <c r="AH139" s="183"/>
      <c r="AI139" s="183"/>
      <c r="AJ139" s="183"/>
      <c r="AK139" s="183"/>
      <c r="AL139" s="183"/>
      <c r="AM139" s="183"/>
      <c r="AN139" s="183"/>
      <c r="AO139" s="183"/>
      <c r="AP139" s="183"/>
      <c r="AQ139" s="183"/>
      <c r="AR139" s="183"/>
      <c r="AS139" s="183"/>
      <c r="AT139" s="183"/>
      <c r="AU139" s="183"/>
      <c r="AV139" s="183"/>
      <c r="AW139" s="183"/>
      <c r="AX139" s="183"/>
      <c r="AY139" s="183"/>
      <c r="AZ139" s="183"/>
      <c r="BA139" s="183"/>
      <c r="BB139" s="183"/>
      <c r="BC139" s="183"/>
      <c r="BD139" s="183"/>
      <c r="BE139" s="183"/>
      <c r="BF139" s="183"/>
      <c r="BG139" s="183"/>
      <c r="BH139" s="183"/>
      <c r="BI139" s="183"/>
      <c r="BJ139" s="183"/>
      <c r="BK139" s="183"/>
      <c r="BL139" s="183"/>
      <c r="BM139" s="183"/>
    </row>
    <row r="140" spans="1:65" x14ac:dyDescent="0.2">
      <c r="A140" s="110"/>
      <c r="B140" s="110"/>
      <c r="C140" s="110"/>
      <c r="D140" s="183"/>
      <c r="E140" s="183"/>
      <c r="F140" s="183"/>
      <c r="G140" s="183"/>
      <c r="H140" s="183"/>
      <c r="I140" s="183"/>
      <c r="J140" s="183"/>
      <c r="K140" s="183"/>
      <c r="L140" s="183"/>
      <c r="M140" s="183"/>
      <c r="N140" s="183"/>
      <c r="O140" s="183"/>
      <c r="P140" s="183"/>
      <c r="Q140" s="183"/>
      <c r="R140" s="183"/>
      <c r="S140" s="183"/>
      <c r="T140" s="183"/>
      <c r="U140" s="183"/>
      <c r="V140" s="183"/>
      <c r="W140" s="183"/>
      <c r="X140" s="183"/>
      <c r="Y140" s="183"/>
      <c r="Z140" s="183"/>
      <c r="AA140" s="183"/>
      <c r="AB140" s="183"/>
      <c r="AC140" s="183"/>
      <c r="AD140" s="183"/>
      <c r="AE140" s="183"/>
      <c r="AF140" s="183"/>
      <c r="AG140" s="183"/>
      <c r="AH140" s="183"/>
      <c r="AI140" s="183"/>
      <c r="AJ140" s="183"/>
      <c r="AK140" s="183"/>
      <c r="AL140" s="183"/>
      <c r="AM140" s="183"/>
      <c r="AN140" s="183"/>
      <c r="AO140" s="183"/>
      <c r="AP140" s="183"/>
      <c r="AQ140" s="183"/>
      <c r="AR140" s="183"/>
      <c r="AS140" s="183"/>
      <c r="AT140" s="183"/>
      <c r="AU140" s="183"/>
      <c r="AV140" s="183"/>
      <c r="AW140" s="183"/>
      <c r="AX140" s="183"/>
      <c r="AY140" s="183"/>
      <c r="AZ140" s="183"/>
      <c r="BA140" s="183"/>
      <c r="BB140" s="183"/>
      <c r="BC140" s="183"/>
      <c r="BD140" s="183"/>
      <c r="BE140" s="183"/>
      <c r="BF140" s="183"/>
      <c r="BG140" s="183"/>
      <c r="BH140" s="183"/>
      <c r="BI140" s="183"/>
      <c r="BJ140" s="183"/>
      <c r="BK140" s="183"/>
      <c r="BL140" s="183"/>
      <c r="BM140" s="183"/>
    </row>
    <row r="141" spans="1:65" x14ac:dyDescent="0.2">
      <c r="A141" s="110"/>
      <c r="B141" s="110"/>
      <c r="C141" s="110"/>
      <c r="D141" s="183"/>
      <c r="E141" s="183"/>
      <c r="F141" s="183"/>
      <c r="G141" s="183"/>
      <c r="H141" s="183"/>
      <c r="I141" s="183"/>
      <c r="J141" s="183"/>
      <c r="K141" s="183"/>
      <c r="L141" s="183"/>
      <c r="M141" s="183"/>
      <c r="N141" s="183"/>
      <c r="O141" s="183"/>
      <c r="P141" s="183"/>
      <c r="Q141" s="183"/>
      <c r="R141" s="183"/>
      <c r="S141" s="183"/>
      <c r="T141" s="183"/>
      <c r="U141" s="183"/>
      <c r="V141" s="183"/>
      <c r="W141" s="183"/>
      <c r="X141" s="183"/>
      <c r="Y141" s="183"/>
      <c r="Z141" s="183"/>
      <c r="AA141" s="183"/>
      <c r="AB141" s="183"/>
      <c r="AC141" s="183"/>
      <c r="AD141" s="183"/>
      <c r="AE141" s="183"/>
      <c r="AF141" s="183"/>
      <c r="AG141" s="183"/>
      <c r="AH141" s="183"/>
      <c r="AI141" s="183"/>
      <c r="AJ141" s="183"/>
      <c r="AK141" s="183"/>
      <c r="AL141" s="183"/>
      <c r="AM141" s="183"/>
      <c r="AN141" s="183"/>
      <c r="AO141" s="183"/>
      <c r="AP141" s="183"/>
      <c r="AQ141" s="183"/>
      <c r="AR141" s="183"/>
      <c r="AS141" s="183"/>
      <c r="AT141" s="183"/>
      <c r="AU141" s="183"/>
      <c r="AV141" s="183"/>
      <c r="AW141" s="183"/>
      <c r="AX141" s="183"/>
      <c r="AY141" s="183"/>
      <c r="AZ141" s="183"/>
      <c r="BA141" s="183"/>
      <c r="BB141" s="183"/>
      <c r="BC141" s="183"/>
      <c r="BD141" s="183"/>
      <c r="BE141" s="183"/>
      <c r="BF141" s="183"/>
      <c r="BG141" s="183"/>
      <c r="BH141" s="183"/>
      <c r="BI141" s="183"/>
      <c r="BJ141" s="183"/>
      <c r="BK141" s="183"/>
      <c r="BL141" s="183"/>
      <c r="BM141" s="183"/>
    </row>
    <row r="142" spans="1:65" x14ac:dyDescent="0.2">
      <c r="A142" s="110"/>
      <c r="B142" s="110"/>
      <c r="C142" s="110"/>
      <c r="D142" s="183"/>
      <c r="E142" s="183"/>
      <c r="F142" s="183"/>
      <c r="G142" s="183"/>
      <c r="H142" s="183"/>
      <c r="I142" s="183"/>
      <c r="J142" s="183"/>
      <c r="K142" s="183"/>
      <c r="L142" s="183"/>
      <c r="M142" s="183"/>
      <c r="N142" s="183"/>
      <c r="O142" s="183"/>
      <c r="P142" s="183"/>
      <c r="Q142" s="183"/>
      <c r="R142" s="183"/>
      <c r="S142" s="183"/>
      <c r="T142" s="183"/>
      <c r="U142" s="183"/>
      <c r="V142" s="183"/>
      <c r="W142" s="183"/>
      <c r="X142" s="183"/>
      <c r="Y142" s="183"/>
      <c r="Z142" s="183"/>
      <c r="AA142" s="183"/>
      <c r="AB142" s="183"/>
      <c r="AC142" s="183"/>
      <c r="AD142" s="183"/>
      <c r="AE142" s="183"/>
      <c r="AF142" s="183"/>
      <c r="AG142" s="183"/>
      <c r="AH142" s="183"/>
      <c r="AI142" s="183"/>
      <c r="AJ142" s="183"/>
      <c r="AK142" s="183"/>
      <c r="AL142" s="183"/>
      <c r="AM142" s="183"/>
      <c r="AN142" s="183"/>
      <c r="AO142" s="183"/>
      <c r="AP142" s="183"/>
      <c r="AQ142" s="183"/>
      <c r="AR142" s="183"/>
      <c r="AS142" s="183"/>
      <c r="AT142" s="183"/>
      <c r="AU142" s="183"/>
      <c r="AV142" s="183"/>
      <c r="AW142" s="183"/>
      <c r="AX142" s="183"/>
      <c r="AY142" s="183"/>
      <c r="AZ142" s="183"/>
      <c r="BA142" s="183"/>
      <c r="BB142" s="183"/>
      <c r="BC142" s="183"/>
      <c r="BD142" s="183"/>
      <c r="BE142" s="183"/>
      <c r="BF142" s="183"/>
      <c r="BG142" s="183"/>
      <c r="BH142" s="183"/>
      <c r="BI142" s="183"/>
      <c r="BJ142" s="183"/>
      <c r="BK142" s="183"/>
      <c r="BL142" s="183"/>
      <c r="BM142" s="183"/>
    </row>
    <row r="143" spans="1:65" x14ac:dyDescent="0.2">
      <c r="A143" s="110"/>
      <c r="B143" s="110"/>
      <c r="C143" s="110"/>
      <c r="D143" s="183"/>
      <c r="E143" s="183"/>
      <c r="F143" s="183"/>
      <c r="G143" s="183"/>
      <c r="H143" s="183"/>
      <c r="I143" s="183"/>
      <c r="J143" s="183"/>
      <c r="K143" s="183"/>
      <c r="L143" s="183"/>
      <c r="M143" s="183"/>
      <c r="N143" s="183"/>
      <c r="O143" s="183"/>
      <c r="P143" s="183"/>
      <c r="Q143" s="183"/>
      <c r="R143" s="183"/>
      <c r="S143" s="183"/>
      <c r="T143" s="183"/>
      <c r="U143" s="183"/>
      <c r="V143" s="183"/>
      <c r="W143" s="183"/>
      <c r="X143" s="183"/>
      <c r="Y143" s="183"/>
      <c r="Z143" s="183"/>
      <c r="AA143" s="183"/>
      <c r="AB143" s="183"/>
      <c r="AC143" s="183"/>
      <c r="AD143" s="183"/>
      <c r="AE143" s="183"/>
      <c r="AF143" s="183"/>
      <c r="AG143" s="183"/>
      <c r="AH143" s="183"/>
      <c r="AI143" s="183"/>
      <c r="AJ143" s="183"/>
      <c r="AK143" s="183"/>
      <c r="AL143" s="183"/>
      <c r="AM143" s="183"/>
      <c r="AN143" s="183"/>
      <c r="AO143" s="183"/>
      <c r="AP143" s="183"/>
      <c r="AQ143" s="183"/>
      <c r="AR143" s="183"/>
      <c r="AS143" s="183"/>
      <c r="AT143" s="183"/>
      <c r="AU143" s="183"/>
      <c r="AV143" s="183"/>
      <c r="AW143" s="183"/>
      <c r="AX143" s="183"/>
      <c r="AY143" s="183"/>
      <c r="AZ143" s="183"/>
      <c r="BA143" s="183"/>
      <c r="BB143" s="183"/>
      <c r="BC143" s="183"/>
      <c r="BD143" s="183"/>
      <c r="BE143" s="183"/>
      <c r="BF143" s="183"/>
      <c r="BG143" s="183"/>
      <c r="BH143" s="183"/>
      <c r="BI143" s="183"/>
      <c r="BJ143" s="183"/>
      <c r="BK143" s="183"/>
      <c r="BL143" s="183"/>
      <c r="BM143" s="183"/>
    </row>
    <row r="144" spans="1:65" x14ac:dyDescent="0.2">
      <c r="A144" s="110"/>
      <c r="B144" s="110"/>
      <c r="C144" s="110"/>
      <c r="D144" s="183"/>
      <c r="E144" s="183"/>
      <c r="F144" s="183"/>
      <c r="G144" s="183"/>
      <c r="H144" s="183"/>
      <c r="I144" s="183"/>
      <c r="J144" s="183"/>
      <c r="K144" s="183"/>
      <c r="L144" s="183"/>
      <c r="M144" s="183"/>
      <c r="N144" s="183"/>
      <c r="O144" s="183"/>
      <c r="P144" s="183"/>
      <c r="Q144" s="183"/>
      <c r="R144" s="183"/>
      <c r="S144" s="183"/>
      <c r="T144" s="183"/>
      <c r="U144" s="183"/>
      <c r="V144" s="183"/>
      <c r="W144" s="183"/>
      <c r="X144" s="183"/>
      <c r="Y144" s="183"/>
      <c r="Z144" s="183"/>
      <c r="AA144" s="183"/>
      <c r="AB144" s="183"/>
      <c r="AC144" s="183"/>
      <c r="AD144" s="183"/>
      <c r="AE144" s="183"/>
      <c r="AF144" s="183"/>
      <c r="AG144" s="183"/>
      <c r="AH144" s="183"/>
      <c r="AI144" s="183"/>
      <c r="AJ144" s="183"/>
      <c r="AK144" s="183"/>
      <c r="AL144" s="183"/>
      <c r="AM144" s="183"/>
      <c r="AN144" s="183"/>
      <c r="AO144" s="183"/>
      <c r="AP144" s="183"/>
      <c r="AQ144" s="183"/>
      <c r="AR144" s="183"/>
      <c r="AS144" s="183"/>
      <c r="AT144" s="183"/>
      <c r="AU144" s="183"/>
      <c r="AV144" s="183"/>
      <c r="AW144" s="183"/>
      <c r="AX144" s="183"/>
      <c r="AY144" s="183"/>
      <c r="AZ144" s="183"/>
      <c r="BA144" s="183"/>
      <c r="BB144" s="183"/>
      <c r="BC144" s="183"/>
      <c r="BD144" s="183"/>
      <c r="BE144" s="183"/>
      <c r="BF144" s="183"/>
      <c r="BG144" s="183"/>
      <c r="BH144" s="183"/>
      <c r="BI144" s="183"/>
      <c r="BJ144" s="183"/>
      <c r="BK144" s="183"/>
      <c r="BL144" s="183"/>
      <c r="BM144" s="183"/>
    </row>
    <row r="145" spans="1:65" x14ac:dyDescent="0.2">
      <c r="A145" s="110"/>
      <c r="B145" s="110"/>
      <c r="C145" s="110"/>
      <c r="D145" s="183"/>
      <c r="E145" s="183"/>
      <c r="F145" s="183"/>
      <c r="G145" s="183"/>
      <c r="H145" s="183"/>
      <c r="I145" s="183"/>
      <c r="J145" s="183"/>
      <c r="K145" s="183"/>
      <c r="L145" s="183"/>
      <c r="M145" s="183"/>
      <c r="N145" s="183"/>
      <c r="O145" s="183"/>
      <c r="P145" s="183"/>
      <c r="Q145" s="183"/>
      <c r="R145" s="183"/>
      <c r="S145" s="183"/>
      <c r="T145" s="183"/>
      <c r="U145" s="183"/>
      <c r="V145" s="183"/>
      <c r="W145" s="183"/>
      <c r="X145" s="183"/>
      <c r="Y145" s="183"/>
      <c r="Z145" s="183"/>
      <c r="AA145" s="183"/>
      <c r="AB145" s="183"/>
      <c r="AC145" s="183"/>
      <c r="AD145" s="183"/>
      <c r="AE145" s="183"/>
      <c r="AF145" s="183"/>
      <c r="AG145" s="183"/>
      <c r="AH145" s="183"/>
      <c r="AI145" s="183"/>
      <c r="AJ145" s="183"/>
      <c r="AK145" s="183"/>
      <c r="AL145" s="183"/>
      <c r="AM145" s="183"/>
      <c r="AN145" s="183"/>
      <c r="AO145" s="183"/>
      <c r="AP145" s="183"/>
      <c r="AQ145" s="183"/>
      <c r="AR145" s="183"/>
      <c r="AS145" s="183"/>
      <c r="AT145" s="183"/>
      <c r="AU145" s="183"/>
      <c r="AV145" s="183"/>
      <c r="AW145" s="183"/>
      <c r="AX145" s="183"/>
      <c r="AY145" s="183"/>
      <c r="AZ145" s="183"/>
      <c r="BA145" s="183"/>
      <c r="BB145" s="183"/>
      <c r="BC145" s="183"/>
      <c r="BD145" s="183"/>
      <c r="BE145" s="183"/>
      <c r="BF145" s="183"/>
      <c r="BG145" s="183"/>
      <c r="BH145" s="183"/>
      <c r="BI145" s="183"/>
      <c r="BJ145" s="183"/>
      <c r="BK145" s="183"/>
      <c r="BL145" s="183"/>
      <c r="BM145" s="183"/>
    </row>
    <row r="146" spans="1:65" x14ac:dyDescent="0.2">
      <c r="A146" s="110"/>
      <c r="B146" s="110"/>
      <c r="C146" s="110"/>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183"/>
      <c r="AH146" s="183"/>
      <c r="AI146" s="183"/>
      <c r="AJ146" s="183"/>
      <c r="AK146" s="183"/>
      <c r="AL146" s="183"/>
      <c r="AM146" s="183"/>
      <c r="AN146" s="183"/>
      <c r="AO146" s="183"/>
      <c r="AP146" s="183"/>
      <c r="AQ146" s="183"/>
      <c r="AR146" s="183"/>
      <c r="AS146" s="183"/>
      <c r="AT146" s="183"/>
      <c r="AU146" s="183"/>
      <c r="AV146" s="183"/>
      <c r="AW146" s="183"/>
      <c r="AX146" s="183"/>
      <c r="AY146" s="183"/>
      <c r="AZ146" s="183"/>
      <c r="BA146" s="183"/>
      <c r="BB146" s="183"/>
      <c r="BC146" s="183"/>
      <c r="BD146" s="183"/>
      <c r="BE146" s="183"/>
      <c r="BF146" s="183"/>
      <c r="BG146" s="183"/>
      <c r="BH146" s="183"/>
      <c r="BI146" s="183"/>
      <c r="BJ146" s="183"/>
      <c r="BK146" s="183"/>
      <c r="BL146" s="183"/>
      <c r="BM146" s="183"/>
    </row>
    <row r="147" spans="1:65" x14ac:dyDescent="0.2">
      <c r="A147" s="110"/>
      <c r="B147" s="110"/>
      <c r="C147" s="110"/>
      <c r="D147" s="183"/>
      <c r="E147" s="183"/>
      <c r="F147" s="183"/>
      <c r="G147" s="183"/>
      <c r="H147" s="183"/>
      <c r="I147" s="183"/>
      <c r="J147" s="183"/>
      <c r="K147" s="183"/>
      <c r="L147" s="183"/>
      <c r="M147" s="183"/>
      <c r="N147" s="183"/>
      <c r="O147" s="183"/>
      <c r="P147" s="183"/>
      <c r="Q147" s="183"/>
      <c r="R147" s="183"/>
      <c r="S147" s="183"/>
      <c r="T147" s="183"/>
      <c r="U147" s="183"/>
      <c r="V147" s="183"/>
      <c r="W147" s="183"/>
      <c r="X147" s="183"/>
      <c r="Y147" s="183"/>
      <c r="Z147" s="183"/>
      <c r="AA147" s="183"/>
      <c r="AB147" s="183"/>
      <c r="AC147" s="183"/>
      <c r="AD147" s="183"/>
      <c r="AE147" s="183"/>
      <c r="AF147" s="183"/>
      <c r="AG147" s="183"/>
      <c r="AH147" s="183"/>
      <c r="AI147" s="183"/>
      <c r="AJ147" s="183"/>
      <c r="AK147" s="183"/>
      <c r="AL147" s="183"/>
      <c r="AM147" s="183"/>
      <c r="AN147" s="183"/>
      <c r="AO147" s="183"/>
      <c r="AP147" s="183"/>
      <c r="AQ147" s="183"/>
      <c r="AR147" s="183"/>
      <c r="AS147" s="183"/>
      <c r="AT147" s="183"/>
      <c r="AU147" s="183"/>
      <c r="AV147" s="183"/>
      <c r="AW147" s="183"/>
      <c r="AX147" s="183"/>
      <c r="AY147" s="183"/>
      <c r="AZ147" s="183"/>
      <c r="BA147" s="183"/>
      <c r="BB147" s="183"/>
      <c r="BC147" s="183"/>
      <c r="BD147" s="183"/>
      <c r="BE147" s="183"/>
      <c r="BF147" s="183"/>
      <c r="BG147" s="183"/>
      <c r="BH147" s="183"/>
      <c r="BI147" s="183"/>
      <c r="BJ147" s="183"/>
      <c r="BK147" s="183"/>
      <c r="BL147" s="183"/>
      <c r="BM147" s="183"/>
    </row>
    <row r="148" spans="1:65" x14ac:dyDescent="0.2">
      <c r="A148" s="110"/>
      <c r="B148" s="110"/>
      <c r="C148" s="110"/>
      <c r="D148" s="183"/>
      <c r="E148" s="183"/>
      <c r="F148" s="183"/>
      <c r="G148" s="183"/>
      <c r="H148" s="183"/>
      <c r="I148" s="183"/>
      <c r="J148" s="183"/>
      <c r="K148" s="183"/>
      <c r="L148" s="183"/>
      <c r="M148" s="183"/>
      <c r="N148" s="183"/>
      <c r="O148" s="183"/>
      <c r="P148" s="183"/>
      <c r="Q148" s="183"/>
      <c r="R148" s="183"/>
      <c r="S148" s="183"/>
      <c r="T148" s="183"/>
      <c r="U148" s="183"/>
      <c r="V148" s="183"/>
      <c r="W148" s="183"/>
      <c r="X148" s="183"/>
      <c r="Y148" s="183"/>
      <c r="Z148" s="183"/>
      <c r="AA148" s="183"/>
      <c r="AB148" s="183"/>
      <c r="AC148" s="183"/>
      <c r="AD148" s="183"/>
      <c r="AE148" s="183"/>
      <c r="AF148" s="183"/>
      <c r="AG148" s="183"/>
      <c r="AH148" s="183"/>
      <c r="AI148" s="183"/>
      <c r="AJ148" s="183"/>
      <c r="AK148" s="183"/>
      <c r="AL148" s="183"/>
      <c r="AM148" s="183"/>
      <c r="AN148" s="183"/>
      <c r="AO148" s="183"/>
      <c r="AP148" s="183"/>
      <c r="AQ148" s="183"/>
      <c r="AR148" s="183"/>
      <c r="AS148" s="183"/>
      <c r="AT148" s="183"/>
      <c r="AU148" s="183"/>
      <c r="AV148" s="183"/>
      <c r="AW148" s="183"/>
      <c r="AX148" s="183"/>
      <c r="AY148" s="183"/>
      <c r="AZ148" s="183"/>
      <c r="BA148" s="183"/>
      <c r="BB148" s="183"/>
      <c r="BC148" s="183"/>
      <c r="BD148" s="183"/>
      <c r="BE148" s="183"/>
      <c r="BF148" s="183"/>
      <c r="BG148" s="183"/>
      <c r="BH148" s="183"/>
      <c r="BI148" s="183"/>
      <c r="BJ148" s="183"/>
      <c r="BK148" s="183"/>
      <c r="BL148" s="183"/>
      <c r="BM148" s="183"/>
    </row>
    <row r="149" spans="1:65" x14ac:dyDescent="0.2">
      <c r="A149" s="110"/>
      <c r="B149" s="110"/>
      <c r="C149" s="110"/>
      <c r="D149" s="183"/>
      <c r="E149" s="183"/>
      <c r="F149" s="183"/>
      <c r="G149" s="183"/>
      <c r="H149" s="183"/>
      <c r="I149" s="183"/>
      <c r="J149" s="183"/>
      <c r="K149" s="183"/>
      <c r="L149" s="183"/>
      <c r="M149" s="183"/>
      <c r="N149" s="183"/>
      <c r="O149" s="183"/>
      <c r="P149" s="183"/>
      <c r="Q149" s="183"/>
      <c r="R149" s="183"/>
      <c r="S149" s="183"/>
      <c r="T149" s="183"/>
      <c r="U149" s="183"/>
      <c r="V149" s="183"/>
      <c r="W149" s="183"/>
      <c r="X149" s="183"/>
      <c r="Y149" s="183"/>
      <c r="Z149" s="183"/>
      <c r="AA149" s="183"/>
      <c r="AB149" s="183"/>
      <c r="AC149" s="183"/>
      <c r="AD149" s="183"/>
      <c r="AE149" s="183"/>
      <c r="AF149" s="183"/>
      <c r="AG149" s="183"/>
      <c r="AH149" s="183"/>
      <c r="AI149" s="183"/>
      <c r="AJ149" s="183"/>
      <c r="AK149" s="183"/>
      <c r="AL149" s="183"/>
      <c r="AM149" s="183"/>
      <c r="AN149" s="183"/>
      <c r="AO149" s="183"/>
      <c r="AP149" s="183"/>
      <c r="AQ149" s="183"/>
      <c r="AR149" s="183"/>
      <c r="AS149" s="183"/>
      <c r="AT149" s="183"/>
      <c r="AU149" s="183"/>
      <c r="AV149" s="183"/>
      <c r="AW149" s="183"/>
      <c r="AX149" s="183"/>
      <c r="AY149" s="183"/>
      <c r="AZ149" s="183"/>
      <c r="BA149" s="183"/>
      <c r="BB149" s="183"/>
      <c r="BC149" s="183"/>
      <c r="BD149" s="183"/>
      <c r="BE149" s="183"/>
      <c r="BF149" s="183"/>
      <c r="BG149" s="183"/>
      <c r="BH149" s="183"/>
      <c r="BI149" s="183"/>
      <c r="BJ149" s="183"/>
      <c r="BK149" s="183"/>
      <c r="BL149" s="183"/>
      <c r="BM149" s="183"/>
    </row>
    <row r="150" spans="1:65" x14ac:dyDescent="0.2">
      <c r="A150" s="110"/>
      <c r="B150" s="110"/>
      <c r="C150" s="110"/>
      <c r="D150" s="183"/>
      <c r="E150" s="183"/>
      <c r="F150" s="183"/>
      <c r="G150" s="183"/>
      <c r="H150" s="183"/>
      <c r="I150" s="183"/>
      <c r="J150" s="183"/>
      <c r="K150" s="183"/>
      <c r="L150" s="183"/>
      <c r="M150" s="183"/>
      <c r="N150" s="183"/>
      <c r="O150" s="183"/>
      <c r="P150" s="183"/>
      <c r="Q150" s="183"/>
      <c r="R150" s="183"/>
      <c r="S150" s="183"/>
      <c r="T150" s="183"/>
      <c r="U150" s="183"/>
      <c r="V150" s="183"/>
      <c r="W150" s="183"/>
      <c r="X150" s="183"/>
      <c r="Y150" s="183"/>
      <c r="Z150" s="183"/>
      <c r="AA150" s="183"/>
      <c r="AB150" s="183"/>
      <c r="AC150" s="183"/>
      <c r="AD150" s="183"/>
      <c r="AE150" s="183"/>
      <c r="AF150" s="183"/>
      <c r="AG150" s="183"/>
      <c r="AH150" s="183"/>
      <c r="AI150" s="183"/>
      <c r="AJ150" s="183"/>
      <c r="AK150" s="183"/>
      <c r="AL150" s="183"/>
      <c r="AM150" s="183"/>
      <c r="AN150" s="183"/>
      <c r="AO150" s="183"/>
      <c r="AP150" s="183"/>
      <c r="AQ150" s="183"/>
      <c r="AR150" s="183"/>
      <c r="AS150" s="183"/>
      <c r="AT150" s="183"/>
      <c r="AU150" s="183"/>
      <c r="AV150" s="183"/>
      <c r="AW150" s="183"/>
      <c r="AX150" s="183"/>
      <c r="AY150" s="183"/>
      <c r="AZ150" s="183"/>
      <c r="BA150" s="183"/>
      <c r="BB150" s="183"/>
      <c r="BC150" s="183"/>
      <c r="BD150" s="183"/>
      <c r="BE150" s="183"/>
      <c r="BF150" s="183"/>
      <c r="BG150" s="183"/>
      <c r="BH150" s="183"/>
      <c r="BI150" s="183"/>
      <c r="BJ150" s="183"/>
      <c r="BK150" s="183"/>
      <c r="BL150" s="183"/>
      <c r="BM150" s="183"/>
    </row>
    <row r="151" spans="1:65" x14ac:dyDescent="0.2">
      <c r="A151" s="110"/>
      <c r="B151" s="110"/>
      <c r="C151" s="110"/>
      <c r="D151" s="183"/>
      <c r="E151" s="183"/>
      <c r="F151" s="183"/>
      <c r="G151" s="183"/>
      <c r="H151" s="183"/>
      <c r="I151" s="183"/>
      <c r="J151" s="183"/>
      <c r="K151" s="183"/>
      <c r="L151" s="183"/>
      <c r="M151" s="183"/>
      <c r="N151" s="183"/>
      <c r="O151" s="183"/>
      <c r="P151" s="183"/>
      <c r="Q151" s="183"/>
      <c r="R151" s="183"/>
      <c r="S151" s="183"/>
      <c r="T151" s="183"/>
      <c r="U151" s="183"/>
      <c r="V151" s="183"/>
      <c r="W151" s="183"/>
      <c r="X151" s="183"/>
      <c r="Y151" s="183"/>
      <c r="Z151" s="183"/>
      <c r="AA151" s="183"/>
      <c r="AB151" s="183"/>
      <c r="AC151" s="183"/>
      <c r="AD151" s="183"/>
      <c r="AE151" s="183"/>
      <c r="AF151" s="183"/>
      <c r="AG151" s="183"/>
      <c r="AH151" s="183"/>
      <c r="AI151" s="183"/>
      <c r="AJ151" s="183"/>
      <c r="AK151" s="183"/>
      <c r="AL151" s="183"/>
      <c r="AM151" s="183"/>
      <c r="AN151" s="183"/>
      <c r="AO151" s="183"/>
      <c r="AP151" s="183"/>
      <c r="AQ151" s="183"/>
      <c r="AR151" s="183"/>
      <c r="AS151" s="183"/>
      <c r="AT151" s="183"/>
      <c r="AU151" s="183"/>
      <c r="AV151" s="183"/>
      <c r="AW151" s="183"/>
      <c r="AX151" s="183"/>
      <c r="AY151" s="183"/>
      <c r="AZ151" s="183"/>
      <c r="BA151" s="183"/>
      <c r="BB151" s="183"/>
      <c r="BC151" s="183"/>
      <c r="BD151" s="183"/>
      <c r="BE151" s="183"/>
      <c r="BF151" s="183"/>
      <c r="BG151" s="183"/>
      <c r="BH151" s="183"/>
      <c r="BI151" s="183"/>
      <c r="BJ151" s="183"/>
      <c r="BK151" s="183"/>
      <c r="BL151" s="183"/>
      <c r="BM151" s="183"/>
    </row>
    <row r="152" spans="1:65" x14ac:dyDescent="0.2">
      <c r="A152" s="110"/>
      <c r="B152" s="110"/>
      <c r="C152" s="110"/>
      <c r="D152" s="183"/>
      <c r="E152" s="183"/>
      <c r="F152" s="183"/>
      <c r="G152" s="183"/>
      <c r="H152" s="183"/>
      <c r="I152" s="183"/>
      <c r="J152" s="183"/>
      <c r="K152" s="183"/>
      <c r="L152" s="183"/>
      <c r="M152" s="183"/>
      <c r="N152" s="183"/>
      <c r="O152" s="183"/>
      <c r="P152" s="183"/>
      <c r="Q152" s="183"/>
      <c r="R152" s="183"/>
      <c r="S152" s="183"/>
      <c r="T152" s="183"/>
      <c r="U152" s="183"/>
      <c r="V152" s="183"/>
      <c r="W152" s="183"/>
      <c r="X152" s="183"/>
      <c r="Y152" s="183"/>
      <c r="Z152" s="183"/>
      <c r="AA152" s="183"/>
      <c r="AB152" s="183"/>
      <c r="AC152" s="183"/>
      <c r="AD152" s="183"/>
      <c r="AE152" s="183"/>
      <c r="AF152" s="183"/>
      <c r="AG152" s="183"/>
      <c r="AH152" s="183"/>
      <c r="AI152" s="183"/>
      <c r="AJ152" s="183"/>
      <c r="AK152" s="183"/>
      <c r="AL152" s="183"/>
      <c r="AM152" s="183"/>
      <c r="AN152" s="183"/>
      <c r="AO152" s="183"/>
      <c r="AP152" s="183"/>
      <c r="AQ152" s="183"/>
      <c r="AR152" s="183"/>
      <c r="AS152" s="183"/>
      <c r="AT152" s="183"/>
      <c r="AU152" s="183"/>
      <c r="AV152" s="183"/>
      <c r="AW152" s="183"/>
      <c r="AX152" s="183"/>
      <c r="AY152" s="183"/>
      <c r="AZ152" s="183"/>
      <c r="BA152" s="183"/>
      <c r="BB152" s="183"/>
      <c r="BC152" s="183"/>
      <c r="BD152" s="183"/>
      <c r="BE152" s="183"/>
      <c r="BF152" s="183"/>
      <c r="BG152" s="183"/>
      <c r="BH152" s="183"/>
      <c r="BI152" s="183"/>
      <c r="BJ152" s="183"/>
      <c r="BK152" s="183"/>
      <c r="BL152" s="183"/>
      <c r="BM152" s="183"/>
    </row>
    <row r="153" spans="1:65" x14ac:dyDescent="0.2">
      <c r="A153" s="110"/>
      <c r="B153" s="110"/>
      <c r="C153" s="110"/>
      <c r="D153" s="183"/>
      <c r="E153" s="183"/>
      <c r="F153" s="183"/>
      <c r="G153" s="183"/>
      <c r="H153" s="183"/>
      <c r="I153" s="183"/>
      <c r="J153" s="183"/>
      <c r="K153" s="183"/>
      <c r="L153" s="183"/>
      <c r="M153" s="183"/>
      <c r="N153" s="183"/>
      <c r="O153" s="183"/>
      <c r="P153" s="183"/>
      <c r="Q153" s="183"/>
      <c r="R153" s="183"/>
      <c r="S153" s="183"/>
      <c r="T153" s="183"/>
      <c r="U153" s="183"/>
      <c r="V153" s="183"/>
      <c r="W153" s="183"/>
      <c r="X153" s="183"/>
      <c r="Y153" s="183"/>
      <c r="Z153" s="183"/>
      <c r="AA153" s="183"/>
      <c r="AB153" s="183"/>
      <c r="AC153" s="183"/>
      <c r="AD153" s="183"/>
      <c r="AE153" s="183"/>
      <c r="AF153" s="183"/>
      <c r="AG153" s="183"/>
      <c r="AH153" s="183"/>
      <c r="AI153" s="183"/>
      <c r="AJ153" s="183"/>
      <c r="AK153" s="183"/>
      <c r="AL153" s="183"/>
      <c r="AM153" s="183"/>
      <c r="AN153" s="183"/>
      <c r="AO153" s="183"/>
      <c r="AP153" s="183"/>
      <c r="AQ153" s="183"/>
      <c r="AR153" s="183"/>
      <c r="AS153" s="183"/>
      <c r="AT153" s="183"/>
      <c r="AU153" s="183"/>
      <c r="AV153" s="183"/>
      <c r="AW153" s="183"/>
      <c r="AX153" s="183"/>
      <c r="AY153" s="183"/>
      <c r="AZ153" s="183"/>
      <c r="BA153" s="183"/>
      <c r="BB153" s="183"/>
      <c r="BC153" s="183"/>
      <c r="BD153" s="183"/>
      <c r="BE153" s="183"/>
      <c r="BF153" s="183"/>
      <c r="BG153" s="183"/>
      <c r="BH153" s="183"/>
      <c r="BI153" s="183"/>
      <c r="BJ153" s="183"/>
      <c r="BK153" s="183"/>
      <c r="BL153" s="183"/>
      <c r="BM153" s="183"/>
    </row>
    <row r="154" spans="1:65" x14ac:dyDescent="0.2">
      <c r="A154" s="110"/>
      <c r="B154" s="110"/>
      <c r="C154" s="110"/>
      <c r="D154" s="183"/>
      <c r="E154" s="183"/>
      <c r="F154" s="183"/>
      <c r="G154" s="183"/>
      <c r="H154" s="183"/>
      <c r="I154" s="183"/>
      <c r="J154" s="183"/>
      <c r="K154" s="183"/>
      <c r="L154" s="183"/>
      <c r="M154" s="183"/>
      <c r="N154" s="183"/>
      <c r="O154" s="183"/>
      <c r="P154" s="183"/>
      <c r="Q154" s="183"/>
      <c r="R154" s="183"/>
      <c r="S154" s="183"/>
      <c r="T154" s="183"/>
      <c r="U154" s="183"/>
      <c r="V154" s="183"/>
      <c r="W154" s="183"/>
      <c r="X154" s="183"/>
      <c r="Y154" s="183"/>
      <c r="Z154" s="183"/>
      <c r="AA154" s="183"/>
      <c r="AB154" s="183"/>
      <c r="AC154" s="183"/>
      <c r="AD154" s="183"/>
      <c r="AE154" s="183"/>
      <c r="AF154" s="183"/>
      <c r="AG154" s="183"/>
      <c r="AH154" s="183"/>
      <c r="AI154" s="183"/>
      <c r="AJ154" s="183"/>
      <c r="AK154" s="183"/>
      <c r="AL154" s="183"/>
      <c r="AM154" s="183"/>
      <c r="AN154" s="183"/>
      <c r="AO154" s="183"/>
      <c r="AP154" s="183"/>
      <c r="AQ154" s="183"/>
      <c r="AR154" s="183"/>
      <c r="AS154" s="183"/>
      <c r="AT154" s="183"/>
      <c r="AU154" s="183"/>
      <c r="AV154" s="183"/>
      <c r="AW154" s="183"/>
      <c r="AX154" s="183"/>
      <c r="AY154" s="183"/>
      <c r="AZ154" s="183"/>
      <c r="BA154" s="183"/>
      <c r="BB154" s="183"/>
      <c r="BC154" s="183"/>
      <c r="BD154" s="183"/>
      <c r="BE154" s="183"/>
      <c r="BF154" s="183"/>
      <c r="BG154" s="183"/>
      <c r="BH154" s="183"/>
      <c r="BI154" s="183"/>
      <c r="BJ154" s="183"/>
      <c r="BK154" s="183"/>
      <c r="BL154" s="183"/>
      <c r="BM154" s="183"/>
    </row>
    <row r="155" spans="1:65" x14ac:dyDescent="0.2">
      <c r="A155" s="110"/>
      <c r="B155" s="110"/>
      <c r="C155" s="110"/>
      <c r="D155" s="183"/>
      <c r="E155" s="183"/>
      <c r="F155" s="183"/>
      <c r="G155" s="183"/>
      <c r="H155" s="183"/>
      <c r="I155" s="183"/>
      <c r="J155" s="183"/>
      <c r="K155" s="183"/>
      <c r="L155" s="183"/>
      <c r="M155" s="183"/>
      <c r="N155" s="183"/>
      <c r="O155" s="183"/>
      <c r="P155" s="183"/>
      <c r="Q155" s="183"/>
      <c r="R155" s="183"/>
      <c r="S155" s="183"/>
      <c r="T155" s="183"/>
      <c r="U155" s="183"/>
      <c r="V155" s="183"/>
      <c r="W155" s="183"/>
      <c r="X155" s="183"/>
      <c r="Y155" s="183"/>
      <c r="Z155" s="183"/>
      <c r="AA155" s="183"/>
      <c r="AB155" s="183"/>
      <c r="AC155" s="183"/>
      <c r="AD155" s="183"/>
      <c r="AE155" s="183"/>
      <c r="AF155" s="183"/>
      <c r="AG155" s="183"/>
      <c r="AH155" s="183"/>
      <c r="AI155" s="183"/>
      <c r="AJ155" s="183"/>
      <c r="AK155" s="183"/>
      <c r="AL155" s="183"/>
      <c r="AM155" s="183"/>
      <c r="AN155" s="183"/>
      <c r="AO155" s="183"/>
      <c r="AP155" s="183"/>
      <c r="AQ155" s="183"/>
      <c r="AR155" s="183"/>
      <c r="AS155" s="183"/>
      <c r="AT155" s="183"/>
      <c r="AU155" s="183"/>
      <c r="AV155" s="183"/>
      <c r="AW155" s="183"/>
      <c r="AX155" s="183"/>
      <c r="AY155" s="183"/>
      <c r="AZ155" s="183"/>
      <c r="BA155" s="183"/>
      <c r="BB155" s="183"/>
      <c r="BC155" s="183"/>
      <c r="BD155" s="183"/>
      <c r="BE155" s="183"/>
      <c r="BF155" s="183"/>
      <c r="BG155" s="183"/>
      <c r="BH155" s="183"/>
      <c r="BI155" s="183"/>
      <c r="BJ155" s="183"/>
      <c r="BK155" s="183"/>
      <c r="BL155" s="183"/>
      <c r="BM155" s="183"/>
    </row>
    <row r="156" spans="1:65" x14ac:dyDescent="0.2">
      <c r="A156" s="110"/>
      <c r="B156" s="110"/>
      <c r="C156" s="110"/>
      <c r="D156" s="183"/>
      <c r="E156" s="183"/>
      <c r="F156" s="183"/>
      <c r="G156" s="183"/>
      <c r="H156" s="183"/>
      <c r="I156" s="183"/>
      <c r="J156" s="183"/>
      <c r="K156" s="183"/>
      <c r="L156" s="183"/>
      <c r="M156" s="183"/>
      <c r="N156" s="183"/>
      <c r="O156" s="183"/>
      <c r="P156" s="183"/>
      <c r="Q156" s="183"/>
      <c r="R156" s="183"/>
      <c r="S156" s="183"/>
      <c r="T156" s="183"/>
      <c r="U156" s="183"/>
      <c r="V156" s="183"/>
      <c r="W156" s="183"/>
      <c r="X156" s="183"/>
      <c r="Y156" s="183"/>
      <c r="Z156" s="183"/>
      <c r="AA156" s="183"/>
      <c r="AB156" s="183"/>
      <c r="AC156" s="183"/>
      <c r="AD156" s="183"/>
      <c r="AE156" s="183"/>
      <c r="AF156" s="183"/>
      <c r="AG156" s="183"/>
      <c r="AH156" s="183"/>
      <c r="AI156" s="183"/>
      <c r="AJ156" s="183"/>
      <c r="AK156" s="183"/>
      <c r="AL156" s="183"/>
      <c r="AM156" s="183"/>
      <c r="AN156" s="183"/>
      <c r="AO156" s="183"/>
      <c r="AP156" s="183"/>
      <c r="AQ156" s="183"/>
      <c r="AR156" s="183"/>
      <c r="AS156" s="183"/>
      <c r="AT156" s="183"/>
      <c r="AU156" s="183"/>
      <c r="AV156" s="183"/>
      <c r="AW156" s="183"/>
      <c r="AX156" s="183"/>
      <c r="AY156" s="183"/>
      <c r="AZ156" s="183"/>
      <c r="BA156" s="183"/>
      <c r="BB156" s="183"/>
      <c r="BC156" s="183"/>
      <c r="BD156" s="183"/>
      <c r="BE156" s="183"/>
      <c r="BF156" s="183"/>
      <c r="BG156" s="183"/>
      <c r="BH156" s="183"/>
      <c r="BI156" s="183"/>
      <c r="BJ156" s="183"/>
      <c r="BK156" s="183"/>
      <c r="BL156" s="183"/>
      <c r="BM156" s="183"/>
    </row>
    <row r="157" spans="1:65" x14ac:dyDescent="0.2">
      <c r="A157" s="110"/>
      <c r="B157" s="110"/>
      <c r="C157" s="110"/>
      <c r="D157" s="183"/>
      <c r="E157" s="183"/>
      <c r="F157" s="183"/>
      <c r="G157" s="183"/>
      <c r="H157" s="183"/>
      <c r="I157" s="183"/>
      <c r="J157" s="183"/>
      <c r="K157" s="183"/>
      <c r="L157" s="183"/>
      <c r="M157" s="183"/>
      <c r="N157" s="183"/>
      <c r="O157" s="183"/>
      <c r="P157" s="183"/>
      <c r="Q157" s="183"/>
      <c r="R157" s="183"/>
      <c r="S157" s="183"/>
      <c r="T157" s="183"/>
      <c r="U157" s="183"/>
      <c r="V157" s="183"/>
      <c r="W157" s="183"/>
      <c r="X157" s="183"/>
      <c r="Y157" s="183"/>
      <c r="Z157" s="183"/>
      <c r="AA157" s="183"/>
      <c r="AB157" s="183"/>
      <c r="AC157" s="183"/>
      <c r="AD157" s="183"/>
      <c r="AE157" s="183"/>
      <c r="AF157" s="183"/>
      <c r="AG157" s="183"/>
      <c r="AH157" s="183"/>
      <c r="AI157" s="183"/>
      <c r="AJ157" s="183"/>
      <c r="AK157" s="183"/>
      <c r="AL157" s="183"/>
      <c r="AM157" s="183"/>
      <c r="AN157" s="183"/>
      <c r="AO157" s="183"/>
      <c r="AP157" s="183"/>
      <c r="AQ157" s="183"/>
      <c r="AR157" s="183"/>
      <c r="AS157" s="183"/>
      <c r="AT157" s="183"/>
      <c r="AU157" s="183"/>
      <c r="AV157" s="183"/>
      <c r="AW157" s="183"/>
      <c r="AX157" s="183"/>
      <c r="AY157" s="183"/>
      <c r="AZ157" s="183"/>
      <c r="BA157" s="183"/>
      <c r="BB157" s="183"/>
      <c r="BC157" s="183"/>
      <c r="BD157" s="183"/>
      <c r="BE157" s="183"/>
      <c r="BF157" s="183"/>
      <c r="BG157" s="183"/>
      <c r="BH157" s="183"/>
      <c r="BI157" s="183"/>
      <c r="BJ157" s="183"/>
      <c r="BK157" s="183"/>
      <c r="BL157" s="183"/>
      <c r="BM157" s="183"/>
    </row>
    <row r="158" spans="1:65" x14ac:dyDescent="0.2">
      <c r="A158" s="110"/>
      <c r="B158" s="110"/>
      <c r="C158" s="110"/>
      <c r="D158" s="183"/>
      <c r="E158" s="183"/>
      <c r="F158" s="183"/>
      <c r="G158" s="183"/>
      <c r="H158" s="183"/>
      <c r="I158" s="183"/>
      <c r="J158" s="183"/>
      <c r="K158" s="183"/>
      <c r="L158" s="183"/>
      <c r="M158" s="183"/>
      <c r="N158" s="183"/>
      <c r="O158" s="183"/>
      <c r="P158" s="183"/>
      <c r="Q158" s="183"/>
      <c r="R158" s="183"/>
      <c r="S158" s="183"/>
      <c r="T158" s="183"/>
      <c r="U158" s="183"/>
      <c r="V158" s="183"/>
      <c r="W158" s="183"/>
      <c r="X158" s="183"/>
      <c r="Y158" s="183"/>
      <c r="Z158" s="183"/>
      <c r="AA158" s="183"/>
      <c r="AB158" s="183"/>
      <c r="AC158" s="183"/>
      <c r="AD158" s="183"/>
      <c r="AE158" s="183"/>
      <c r="AF158" s="183"/>
      <c r="AG158" s="183"/>
      <c r="AH158" s="183"/>
      <c r="AI158" s="183"/>
      <c r="AJ158" s="183"/>
      <c r="AK158" s="183"/>
      <c r="AL158" s="183"/>
      <c r="AM158" s="183"/>
      <c r="AN158" s="183"/>
      <c r="AO158" s="183"/>
      <c r="AP158" s="183"/>
      <c r="AQ158" s="183"/>
      <c r="AR158" s="183"/>
      <c r="AS158" s="183"/>
      <c r="AT158" s="183"/>
      <c r="AU158" s="183"/>
      <c r="AV158" s="183"/>
      <c r="AW158" s="183"/>
      <c r="AX158" s="183"/>
      <c r="AY158" s="183"/>
      <c r="AZ158" s="183"/>
      <c r="BA158" s="183"/>
      <c r="BB158" s="183"/>
      <c r="BC158" s="183"/>
      <c r="BD158" s="183"/>
      <c r="BE158" s="183"/>
      <c r="BF158" s="183"/>
      <c r="BG158" s="183"/>
      <c r="BH158" s="183"/>
      <c r="BI158" s="183"/>
      <c r="BJ158" s="183"/>
      <c r="BK158" s="183"/>
      <c r="BL158" s="183"/>
      <c r="BM158" s="183"/>
    </row>
    <row r="159" spans="1:65" x14ac:dyDescent="0.2">
      <c r="A159" s="110"/>
      <c r="B159" s="110"/>
      <c r="C159" s="110"/>
      <c r="D159" s="183"/>
      <c r="E159" s="183"/>
      <c r="F159" s="183"/>
      <c r="G159" s="183"/>
      <c r="H159" s="183"/>
      <c r="I159" s="183"/>
      <c r="J159" s="183"/>
      <c r="K159" s="183"/>
      <c r="L159" s="183"/>
      <c r="M159" s="183"/>
      <c r="N159" s="183"/>
      <c r="O159" s="183"/>
      <c r="P159" s="183"/>
      <c r="Q159" s="183"/>
      <c r="R159" s="183"/>
      <c r="S159" s="183"/>
      <c r="T159" s="183"/>
      <c r="U159" s="183"/>
      <c r="V159" s="183"/>
      <c r="W159" s="183"/>
      <c r="X159" s="183"/>
      <c r="Y159" s="183"/>
      <c r="Z159" s="183"/>
      <c r="AA159" s="183"/>
      <c r="AB159" s="183"/>
      <c r="AC159" s="183"/>
      <c r="AD159" s="183"/>
      <c r="AE159" s="183"/>
      <c r="AF159" s="183"/>
      <c r="AG159" s="183"/>
      <c r="AH159" s="183"/>
      <c r="AI159" s="183"/>
      <c r="AJ159" s="183"/>
      <c r="AK159" s="183"/>
      <c r="AL159" s="183"/>
      <c r="AM159" s="183"/>
      <c r="AN159" s="183"/>
      <c r="AO159" s="183"/>
      <c r="AP159" s="183"/>
      <c r="AQ159" s="183"/>
      <c r="AR159" s="183"/>
      <c r="AS159" s="183"/>
      <c r="AT159" s="183"/>
      <c r="AU159" s="183"/>
      <c r="AV159" s="183"/>
      <c r="AW159" s="183"/>
      <c r="AX159" s="183"/>
      <c r="AY159" s="183"/>
      <c r="AZ159" s="183"/>
      <c r="BA159" s="183"/>
      <c r="BB159" s="183"/>
      <c r="BC159" s="183"/>
      <c r="BD159" s="183"/>
      <c r="BE159" s="183"/>
      <c r="BF159" s="183"/>
      <c r="BG159" s="183"/>
      <c r="BH159" s="183"/>
      <c r="BI159" s="183"/>
      <c r="BJ159" s="183"/>
      <c r="BK159" s="183"/>
      <c r="BL159" s="183"/>
      <c r="BM159" s="183"/>
    </row>
    <row r="160" spans="1:65" x14ac:dyDescent="0.2">
      <c r="A160" s="110"/>
      <c r="B160" s="110"/>
      <c r="C160" s="110"/>
      <c r="D160" s="183"/>
      <c r="E160" s="183"/>
      <c r="F160" s="183"/>
      <c r="G160" s="183"/>
      <c r="H160" s="183"/>
      <c r="I160" s="183"/>
      <c r="J160" s="183"/>
      <c r="K160" s="183"/>
      <c r="L160" s="183"/>
      <c r="M160" s="183"/>
      <c r="N160" s="183"/>
      <c r="O160" s="183"/>
      <c r="P160" s="183"/>
      <c r="Q160" s="183"/>
      <c r="R160" s="183"/>
      <c r="S160" s="183"/>
      <c r="T160" s="183"/>
      <c r="U160" s="183"/>
      <c r="V160" s="183"/>
      <c r="W160" s="183"/>
      <c r="X160" s="183"/>
      <c r="Y160" s="183"/>
      <c r="Z160" s="183"/>
      <c r="AA160" s="183"/>
      <c r="AB160" s="183"/>
      <c r="AC160" s="183"/>
      <c r="AD160" s="183"/>
      <c r="AE160" s="183"/>
      <c r="AF160" s="183"/>
      <c r="AG160" s="183"/>
      <c r="AH160" s="183"/>
      <c r="AI160" s="183"/>
      <c r="AJ160" s="183"/>
      <c r="AK160" s="183"/>
      <c r="AL160" s="183"/>
      <c r="AM160" s="183"/>
      <c r="AN160" s="183"/>
      <c r="AO160" s="183"/>
      <c r="AP160" s="183"/>
      <c r="AQ160" s="183"/>
      <c r="AR160" s="183"/>
      <c r="AS160" s="183"/>
      <c r="AT160" s="183"/>
      <c r="AU160" s="183"/>
      <c r="AV160" s="183"/>
      <c r="AW160" s="183"/>
      <c r="AX160" s="183"/>
      <c r="AY160" s="183"/>
      <c r="AZ160" s="183"/>
      <c r="BA160" s="183"/>
      <c r="BB160" s="183"/>
      <c r="BC160" s="183"/>
      <c r="BD160" s="183"/>
      <c r="BE160" s="183"/>
      <c r="BF160" s="183"/>
      <c r="BG160" s="183"/>
      <c r="BH160" s="183"/>
      <c r="BI160" s="183"/>
      <c r="BJ160" s="183"/>
      <c r="BK160" s="183"/>
      <c r="BL160" s="183"/>
      <c r="BM160" s="183"/>
    </row>
    <row r="161" spans="1:65" x14ac:dyDescent="0.2">
      <c r="A161" s="110"/>
      <c r="B161" s="110"/>
      <c r="C161" s="110"/>
      <c r="D161" s="183"/>
      <c r="E161" s="183"/>
      <c r="F161" s="183"/>
      <c r="G161" s="183"/>
      <c r="H161" s="183"/>
      <c r="I161" s="183"/>
      <c r="J161" s="183"/>
      <c r="K161" s="183"/>
      <c r="L161" s="183"/>
      <c r="M161" s="183"/>
      <c r="N161" s="183"/>
      <c r="O161" s="183"/>
      <c r="P161" s="183"/>
      <c r="Q161" s="183"/>
      <c r="R161" s="183"/>
      <c r="S161" s="183"/>
      <c r="T161" s="183"/>
      <c r="U161" s="183"/>
      <c r="V161" s="183"/>
      <c r="W161" s="183"/>
      <c r="X161" s="183"/>
      <c r="Y161" s="183"/>
      <c r="Z161" s="183"/>
      <c r="AA161" s="183"/>
      <c r="AB161" s="183"/>
      <c r="AC161" s="183"/>
      <c r="AD161" s="183"/>
      <c r="AE161" s="183"/>
      <c r="AF161" s="183"/>
      <c r="AG161" s="183"/>
      <c r="AH161" s="183"/>
      <c r="AI161" s="183"/>
      <c r="AJ161" s="183"/>
      <c r="AK161" s="183"/>
      <c r="AL161" s="183"/>
      <c r="AM161" s="183"/>
      <c r="AN161" s="183"/>
      <c r="AO161" s="183"/>
      <c r="AP161" s="183"/>
      <c r="AQ161" s="183"/>
      <c r="AR161" s="183"/>
      <c r="AS161" s="183"/>
      <c r="AT161" s="183"/>
      <c r="AU161" s="183"/>
      <c r="AV161" s="183"/>
      <c r="AW161" s="183"/>
      <c r="AX161" s="183"/>
      <c r="AY161" s="183"/>
      <c r="AZ161" s="183"/>
      <c r="BA161" s="183"/>
      <c r="BB161" s="183"/>
      <c r="BC161" s="183"/>
      <c r="BD161" s="183"/>
      <c r="BE161" s="183"/>
      <c r="BF161" s="183"/>
      <c r="BG161" s="183"/>
      <c r="BH161" s="183"/>
      <c r="BI161" s="183"/>
      <c r="BJ161" s="183"/>
      <c r="BK161" s="183"/>
      <c r="BL161" s="183"/>
      <c r="BM161" s="183"/>
    </row>
    <row r="162" spans="1:65" x14ac:dyDescent="0.2">
      <c r="A162" s="110"/>
      <c r="B162" s="110"/>
      <c r="C162" s="110"/>
      <c r="D162" s="183"/>
      <c r="E162" s="183"/>
      <c r="F162" s="183"/>
      <c r="G162" s="183"/>
      <c r="H162" s="183"/>
      <c r="I162" s="183"/>
      <c r="J162" s="183"/>
      <c r="K162" s="183"/>
      <c r="L162" s="183"/>
      <c r="M162" s="183"/>
      <c r="N162" s="183"/>
      <c r="O162" s="183"/>
      <c r="P162" s="183"/>
      <c r="Q162" s="183"/>
      <c r="R162" s="183"/>
      <c r="S162" s="183"/>
      <c r="T162" s="183"/>
      <c r="U162" s="183"/>
      <c r="V162" s="183"/>
      <c r="W162" s="183"/>
      <c r="X162" s="183"/>
      <c r="Y162" s="183"/>
      <c r="Z162" s="183"/>
      <c r="AA162" s="183"/>
      <c r="AB162" s="183"/>
      <c r="AC162" s="183"/>
      <c r="AD162" s="183"/>
      <c r="AE162" s="183"/>
      <c r="AF162" s="183"/>
      <c r="AG162" s="183"/>
      <c r="AH162" s="183"/>
      <c r="AI162" s="183"/>
      <c r="AJ162" s="183"/>
      <c r="AK162" s="183"/>
      <c r="AL162" s="183"/>
      <c r="AM162" s="183"/>
      <c r="AN162" s="183"/>
      <c r="AO162" s="183"/>
      <c r="AP162" s="183"/>
      <c r="AQ162" s="183"/>
      <c r="AR162" s="183"/>
      <c r="AS162" s="183"/>
      <c r="AT162" s="183"/>
      <c r="AU162" s="183"/>
      <c r="AV162" s="183"/>
      <c r="AW162" s="183"/>
      <c r="AX162" s="183"/>
      <c r="AY162" s="183"/>
      <c r="AZ162" s="183"/>
      <c r="BA162" s="183"/>
      <c r="BB162" s="183"/>
      <c r="BC162" s="183"/>
      <c r="BD162" s="183"/>
      <c r="BE162" s="183"/>
      <c r="BF162" s="183"/>
      <c r="BG162" s="183"/>
      <c r="BH162" s="183"/>
      <c r="BI162" s="183"/>
      <c r="BJ162" s="183"/>
      <c r="BK162" s="183"/>
      <c r="BL162" s="183"/>
      <c r="BM162" s="183"/>
    </row>
    <row r="163" spans="1:65" x14ac:dyDescent="0.2">
      <c r="A163" s="110"/>
      <c r="B163" s="110"/>
      <c r="C163" s="110"/>
      <c r="D163" s="183"/>
      <c r="E163" s="183"/>
      <c r="F163" s="183"/>
      <c r="G163" s="183"/>
      <c r="H163" s="183"/>
      <c r="I163" s="183"/>
      <c r="J163" s="183"/>
      <c r="K163" s="183"/>
      <c r="L163" s="183"/>
      <c r="M163" s="183"/>
      <c r="N163" s="183"/>
      <c r="O163" s="183"/>
      <c r="P163" s="183"/>
      <c r="Q163" s="183"/>
      <c r="R163" s="183"/>
      <c r="S163" s="183"/>
      <c r="T163" s="183"/>
      <c r="U163" s="183"/>
      <c r="V163" s="183"/>
      <c r="W163" s="183"/>
      <c r="X163" s="183"/>
      <c r="Y163" s="183"/>
      <c r="Z163" s="183"/>
      <c r="AA163" s="183"/>
      <c r="AB163" s="183"/>
      <c r="AC163" s="183"/>
      <c r="AD163" s="183"/>
      <c r="AE163" s="183"/>
      <c r="AF163" s="183"/>
      <c r="AG163" s="183"/>
      <c r="AH163" s="183"/>
      <c r="AI163" s="183"/>
      <c r="AJ163" s="183"/>
      <c r="AK163" s="183"/>
      <c r="AL163" s="183"/>
      <c r="AM163" s="183"/>
      <c r="AN163" s="183"/>
      <c r="AO163" s="183"/>
      <c r="AP163" s="183"/>
      <c r="AQ163" s="183"/>
      <c r="AR163" s="183"/>
      <c r="AS163" s="183"/>
      <c r="AT163" s="183"/>
      <c r="AU163" s="183"/>
      <c r="AV163" s="183"/>
      <c r="AW163" s="183"/>
      <c r="AX163" s="183"/>
      <c r="AY163" s="183"/>
      <c r="AZ163" s="183"/>
      <c r="BA163" s="183"/>
      <c r="BB163" s="183"/>
      <c r="BC163" s="183"/>
      <c r="BD163" s="183"/>
      <c r="BE163" s="183"/>
      <c r="BF163" s="183"/>
      <c r="BG163" s="183"/>
      <c r="BH163" s="183"/>
      <c r="BI163" s="183"/>
      <c r="BJ163" s="183"/>
      <c r="BK163" s="183"/>
      <c r="BL163" s="183"/>
      <c r="BM163" s="183"/>
    </row>
    <row r="164" spans="1:65" x14ac:dyDescent="0.2">
      <c r="A164" s="110"/>
      <c r="B164" s="110"/>
      <c r="C164" s="110"/>
      <c r="D164" s="183"/>
      <c r="E164" s="183"/>
      <c r="F164" s="183"/>
      <c r="G164" s="183"/>
      <c r="H164" s="183"/>
      <c r="I164" s="183"/>
      <c r="J164" s="183"/>
      <c r="K164" s="183"/>
      <c r="L164" s="183"/>
      <c r="M164" s="183"/>
      <c r="N164" s="183"/>
      <c r="O164" s="183"/>
      <c r="P164" s="183"/>
      <c r="Q164" s="183"/>
      <c r="R164" s="183"/>
      <c r="S164" s="183"/>
      <c r="T164" s="183"/>
      <c r="U164" s="183"/>
      <c r="V164" s="183"/>
      <c r="W164" s="183"/>
      <c r="X164" s="183"/>
      <c r="Y164" s="183"/>
      <c r="Z164" s="183"/>
      <c r="AA164" s="183"/>
      <c r="AB164" s="183"/>
      <c r="AC164" s="183"/>
      <c r="AD164" s="183"/>
      <c r="AE164" s="183"/>
      <c r="AF164" s="183"/>
      <c r="AG164" s="183"/>
      <c r="AH164" s="183"/>
      <c r="AI164" s="183"/>
      <c r="AJ164" s="183"/>
      <c r="AK164" s="183"/>
      <c r="AL164" s="183"/>
      <c r="AM164" s="183"/>
      <c r="AN164" s="183"/>
      <c r="AO164" s="183"/>
      <c r="AP164" s="183"/>
      <c r="AQ164" s="183"/>
      <c r="AR164" s="183"/>
      <c r="AS164" s="183"/>
      <c r="AT164" s="183"/>
      <c r="AU164" s="183"/>
      <c r="AV164" s="183"/>
      <c r="AW164" s="183"/>
      <c r="AX164" s="183"/>
      <c r="AY164" s="183"/>
      <c r="AZ164" s="183"/>
      <c r="BA164" s="183"/>
      <c r="BB164" s="183"/>
      <c r="BC164" s="183"/>
      <c r="BD164" s="183"/>
      <c r="BE164" s="183"/>
      <c r="BF164" s="183"/>
      <c r="BG164" s="183"/>
      <c r="BH164" s="183"/>
      <c r="BI164" s="183"/>
      <c r="BJ164" s="183"/>
      <c r="BK164" s="183"/>
      <c r="BL164" s="183"/>
      <c r="BM164" s="183"/>
    </row>
    <row r="165" spans="1:65" x14ac:dyDescent="0.2">
      <c r="A165" s="110"/>
      <c r="B165" s="110"/>
      <c r="C165" s="110"/>
      <c r="D165" s="183"/>
      <c r="E165" s="183"/>
      <c r="F165" s="183"/>
      <c r="G165" s="183"/>
      <c r="H165" s="183"/>
      <c r="I165" s="183"/>
      <c r="J165" s="183"/>
      <c r="K165" s="183"/>
      <c r="L165" s="183"/>
      <c r="M165" s="183"/>
      <c r="N165" s="183"/>
      <c r="O165" s="183"/>
      <c r="P165" s="183"/>
      <c r="Q165" s="183"/>
      <c r="R165" s="183"/>
      <c r="S165" s="183"/>
      <c r="T165" s="183"/>
      <c r="U165" s="183"/>
      <c r="V165" s="183"/>
      <c r="W165" s="183"/>
      <c r="X165" s="183"/>
      <c r="Y165" s="183"/>
      <c r="Z165" s="183"/>
      <c r="AA165" s="183"/>
      <c r="AB165" s="183"/>
      <c r="AC165" s="183"/>
      <c r="AD165" s="183"/>
      <c r="AE165" s="183"/>
      <c r="AF165" s="183"/>
      <c r="AG165" s="183"/>
      <c r="AH165" s="183"/>
      <c r="AI165" s="183"/>
      <c r="AJ165" s="183"/>
      <c r="AK165" s="183"/>
      <c r="AL165" s="183"/>
      <c r="AM165" s="183"/>
      <c r="AN165" s="183"/>
      <c r="AO165" s="183"/>
      <c r="AP165" s="183"/>
      <c r="AQ165" s="183"/>
      <c r="AR165" s="183"/>
      <c r="AS165" s="183"/>
      <c r="AT165" s="183"/>
      <c r="AU165" s="183"/>
      <c r="AV165" s="183"/>
      <c r="AW165" s="183"/>
      <c r="AX165" s="183"/>
      <c r="AY165" s="183"/>
      <c r="AZ165" s="183"/>
      <c r="BA165" s="183"/>
      <c r="BB165" s="183"/>
      <c r="BC165" s="183"/>
      <c r="BD165" s="183"/>
      <c r="BE165" s="183"/>
      <c r="BF165" s="183"/>
      <c r="BG165" s="183"/>
      <c r="BH165" s="183"/>
      <c r="BI165" s="183"/>
      <c r="BJ165" s="183"/>
      <c r="BK165" s="183"/>
      <c r="BL165" s="183"/>
      <c r="BM165" s="183"/>
    </row>
    <row r="166" spans="1:65" x14ac:dyDescent="0.2">
      <c r="A166" s="110"/>
      <c r="B166" s="110"/>
      <c r="C166" s="110"/>
      <c r="D166" s="183"/>
      <c r="E166" s="183"/>
      <c r="F166" s="183"/>
      <c r="G166" s="183"/>
      <c r="H166" s="183"/>
      <c r="I166" s="183"/>
      <c r="J166" s="183"/>
      <c r="K166" s="183"/>
      <c r="L166" s="183"/>
      <c r="M166" s="183"/>
      <c r="N166" s="183"/>
      <c r="O166" s="183"/>
      <c r="P166" s="183"/>
      <c r="Q166" s="183"/>
      <c r="R166" s="183"/>
      <c r="S166" s="183"/>
      <c r="T166" s="183"/>
      <c r="U166" s="183"/>
      <c r="V166" s="183"/>
      <c r="W166" s="183"/>
      <c r="X166" s="183"/>
      <c r="Y166" s="183"/>
      <c r="Z166" s="183"/>
      <c r="AA166" s="183"/>
      <c r="AB166" s="183"/>
      <c r="AC166" s="183"/>
      <c r="AD166" s="183"/>
      <c r="AE166" s="183"/>
      <c r="AF166" s="183"/>
      <c r="AG166" s="183"/>
      <c r="AH166" s="183"/>
      <c r="AI166" s="183"/>
      <c r="AJ166" s="183"/>
      <c r="AK166" s="183"/>
      <c r="AL166" s="183"/>
      <c r="AM166" s="183"/>
      <c r="AN166" s="183"/>
      <c r="AO166" s="183"/>
      <c r="AP166" s="183"/>
      <c r="AQ166" s="183"/>
      <c r="AR166" s="183"/>
      <c r="AS166" s="183"/>
      <c r="AT166" s="183"/>
      <c r="AU166" s="183"/>
      <c r="AV166" s="183"/>
      <c r="AW166" s="183"/>
      <c r="AX166" s="183"/>
      <c r="AY166" s="183"/>
      <c r="AZ166" s="183"/>
      <c r="BA166" s="183"/>
      <c r="BB166" s="183"/>
      <c r="BC166" s="183"/>
      <c r="BD166" s="183"/>
      <c r="BE166" s="183"/>
      <c r="BF166" s="183"/>
      <c r="BG166" s="183"/>
      <c r="BH166" s="183"/>
      <c r="BI166" s="183"/>
      <c r="BJ166" s="183"/>
      <c r="BK166" s="183"/>
      <c r="BL166" s="183"/>
      <c r="BM166" s="183"/>
    </row>
    <row r="167" spans="1:65" x14ac:dyDescent="0.2">
      <c r="A167" s="110"/>
      <c r="B167" s="110"/>
      <c r="C167" s="110"/>
      <c r="D167" s="183"/>
      <c r="E167" s="183"/>
      <c r="F167" s="183"/>
      <c r="G167" s="183"/>
      <c r="H167" s="183"/>
      <c r="I167" s="183"/>
      <c r="J167" s="183"/>
      <c r="K167" s="183"/>
      <c r="L167" s="183"/>
      <c r="M167" s="183"/>
      <c r="N167" s="183"/>
      <c r="O167" s="183"/>
      <c r="P167" s="183"/>
      <c r="Q167" s="183"/>
      <c r="R167" s="183"/>
      <c r="S167" s="183"/>
      <c r="T167" s="183"/>
      <c r="U167" s="183"/>
      <c r="V167" s="183"/>
      <c r="W167" s="183"/>
      <c r="X167" s="183"/>
      <c r="Y167" s="183"/>
      <c r="Z167" s="183"/>
      <c r="AA167" s="183"/>
      <c r="AB167" s="183"/>
      <c r="AC167" s="183"/>
      <c r="AD167" s="183"/>
      <c r="AE167" s="183"/>
      <c r="AF167" s="183"/>
      <c r="AG167" s="183"/>
      <c r="AH167" s="183"/>
      <c r="AI167" s="183"/>
      <c r="AJ167" s="183"/>
      <c r="AK167" s="183"/>
      <c r="AL167" s="183"/>
      <c r="AM167" s="183"/>
      <c r="AN167" s="183"/>
      <c r="AO167" s="183"/>
      <c r="AP167" s="183"/>
      <c r="AQ167" s="183"/>
      <c r="AR167" s="183"/>
      <c r="AS167" s="183"/>
      <c r="AT167" s="183"/>
      <c r="AU167" s="183"/>
      <c r="AV167" s="183"/>
      <c r="AW167" s="183"/>
      <c r="AX167" s="183"/>
      <c r="AY167" s="183"/>
      <c r="AZ167" s="183"/>
      <c r="BA167" s="183"/>
      <c r="BB167" s="183"/>
      <c r="BC167" s="183"/>
      <c r="BD167" s="183"/>
      <c r="BE167" s="183"/>
      <c r="BF167" s="183"/>
      <c r="BG167" s="183"/>
      <c r="BH167" s="183"/>
      <c r="BI167" s="183"/>
      <c r="BJ167" s="183"/>
      <c r="BK167" s="183"/>
      <c r="BL167" s="183"/>
      <c r="BM167" s="183"/>
    </row>
    <row r="168" spans="1:65" x14ac:dyDescent="0.2">
      <c r="A168" s="110"/>
      <c r="B168" s="110"/>
      <c r="C168" s="110"/>
      <c r="D168" s="183"/>
      <c r="E168" s="183"/>
      <c r="F168" s="183"/>
      <c r="G168" s="183"/>
      <c r="H168" s="183"/>
      <c r="I168" s="183"/>
      <c r="J168" s="183"/>
      <c r="K168" s="183"/>
      <c r="L168" s="183"/>
      <c r="M168" s="183"/>
      <c r="N168" s="183"/>
      <c r="O168" s="183"/>
      <c r="P168" s="183"/>
      <c r="Q168" s="183"/>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row>
    <row r="169" spans="1:65" x14ac:dyDescent="0.2">
      <c r="A169" s="110"/>
      <c r="B169" s="110"/>
      <c r="C169" s="110"/>
      <c r="D169" s="183"/>
      <c r="E169" s="183"/>
      <c r="F169" s="183"/>
      <c r="G169" s="183"/>
      <c r="H169" s="183"/>
      <c r="I169" s="183"/>
      <c r="J169" s="183"/>
      <c r="K169" s="183"/>
      <c r="L169" s="183"/>
      <c r="M169" s="183"/>
      <c r="N169" s="183"/>
      <c r="O169" s="183"/>
      <c r="P169" s="183"/>
      <c r="Q169" s="183"/>
      <c r="R169" s="183"/>
      <c r="S169" s="183"/>
      <c r="T169" s="183"/>
      <c r="U169" s="183"/>
      <c r="V169" s="183"/>
      <c r="W169" s="183"/>
      <c r="X169" s="183"/>
      <c r="Y169" s="183"/>
      <c r="Z169" s="183"/>
      <c r="AA169" s="183"/>
      <c r="AB169" s="183"/>
      <c r="AC169" s="183"/>
      <c r="AD169" s="183"/>
      <c r="AE169" s="183"/>
      <c r="AF169" s="183"/>
      <c r="AG169" s="183"/>
      <c r="AH169" s="183"/>
      <c r="AI169" s="183"/>
      <c r="AJ169" s="183"/>
      <c r="AK169" s="183"/>
      <c r="AL169" s="183"/>
      <c r="AM169" s="183"/>
      <c r="AN169" s="183"/>
      <c r="AO169" s="183"/>
      <c r="AP169" s="183"/>
      <c r="AQ169" s="183"/>
      <c r="AR169" s="183"/>
      <c r="AS169" s="183"/>
      <c r="AT169" s="183"/>
      <c r="AU169" s="183"/>
      <c r="AV169" s="183"/>
      <c r="AW169" s="183"/>
      <c r="AX169" s="183"/>
      <c r="AY169" s="183"/>
      <c r="AZ169" s="183"/>
      <c r="BA169" s="183"/>
      <c r="BB169" s="183"/>
      <c r="BC169" s="183"/>
      <c r="BD169" s="183"/>
      <c r="BE169" s="183"/>
      <c r="BF169" s="183"/>
      <c r="BG169" s="183"/>
      <c r="BH169" s="183"/>
      <c r="BI169" s="183"/>
      <c r="BJ169" s="183"/>
      <c r="BK169" s="183"/>
      <c r="BL169" s="183"/>
      <c r="BM169" s="183"/>
    </row>
    <row r="170" spans="1:65" x14ac:dyDescent="0.2">
      <c r="A170" s="110"/>
      <c r="B170" s="110"/>
      <c r="C170" s="110"/>
      <c r="D170" s="183"/>
      <c r="E170" s="183"/>
      <c r="F170" s="183"/>
      <c r="G170" s="183"/>
      <c r="H170" s="183"/>
      <c r="I170" s="183"/>
      <c r="J170" s="183"/>
      <c r="K170" s="183"/>
      <c r="L170" s="183"/>
      <c r="M170" s="183"/>
      <c r="N170" s="183"/>
      <c r="O170" s="183"/>
      <c r="P170" s="183"/>
      <c r="Q170" s="183"/>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row>
    <row r="171" spans="1:65" x14ac:dyDescent="0.2">
      <c r="A171" s="110"/>
      <c r="B171" s="110"/>
      <c r="C171" s="110"/>
      <c r="D171" s="183"/>
      <c r="E171" s="183"/>
      <c r="F171" s="183"/>
      <c r="G171" s="183"/>
      <c r="H171" s="183"/>
      <c r="I171" s="183"/>
      <c r="J171" s="183"/>
      <c r="K171" s="183"/>
      <c r="L171" s="183"/>
      <c r="M171" s="183"/>
      <c r="N171" s="183"/>
      <c r="O171" s="183"/>
      <c r="P171" s="183"/>
      <c r="Q171" s="183"/>
      <c r="R171" s="183"/>
      <c r="S171" s="183"/>
      <c r="T171" s="183"/>
      <c r="U171" s="183"/>
      <c r="V171" s="183"/>
      <c r="W171" s="183"/>
      <c r="X171" s="183"/>
      <c r="Y171" s="183"/>
      <c r="Z171" s="183"/>
      <c r="AA171" s="183"/>
      <c r="AB171" s="183"/>
      <c r="AC171" s="183"/>
      <c r="AD171" s="183"/>
      <c r="AE171" s="183"/>
      <c r="AF171" s="183"/>
      <c r="AG171" s="183"/>
      <c r="AH171" s="183"/>
      <c r="AI171" s="183"/>
      <c r="AJ171" s="183"/>
      <c r="AK171" s="183"/>
      <c r="AL171" s="183"/>
      <c r="AM171" s="183"/>
      <c r="AN171" s="183"/>
      <c r="AO171" s="183"/>
      <c r="AP171" s="183"/>
      <c r="AQ171" s="183"/>
      <c r="AR171" s="183"/>
      <c r="AS171" s="183"/>
      <c r="AT171" s="183"/>
      <c r="AU171" s="183"/>
      <c r="AV171" s="183"/>
      <c r="AW171" s="183"/>
      <c r="AX171" s="183"/>
      <c r="AY171" s="183"/>
      <c r="AZ171" s="183"/>
      <c r="BA171" s="183"/>
      <c r="BB171" s="183"/>
      <c r="BC171" s="183"/>
      <c r="BD171" s="183"/>
      <c r="BE171" s="183"/>
      <c r="BF171" s="183"/>
      <c r="BG171" s="183"/>
      <c r="BH171" s="183"/>
      <c r="BI171" s="183"/>
      <c r="BJ171" s="183"/>
      <c r="BK171" s="183"/>
      <c r="BL171" s="183"/>
      <c r="BM171" s="183"/>
    </row>
    <row r="172" spans="1:65" x14ac:dyDescent="0.2">
      <c r="A172" s="110"/>
      <c r="B172" s="110"/>
      <c r="C172" s="110"/>
      <c r="D172" s="183"/>
      <c r="E172" s="183"/>
      <c r="F172" s="183"/>
      <c r="G172" s="183"/>
      <c r="H172" s="183"/>
      <c r="I172" s="183"/>
      <c r="J172" s="183"/>
      <c r="K172" s="183"/>
      <c r="L172" s="183"/>
      <c r="M172" s="183"/>
      <c r="N172" s="183"/>
      <c r="O172" s="183"/>
      <c r="P172" s="183"/>
      <c r="Q172" s="183"/>
      <c r="R172" s="183"/>
      <c r="S172" s="183"/>
      <c r="T172" s="183"/>
      <c r="U172" s="183"/>
      <c r="V172" s="183"/>
      <c r="W172" s="183"/>
      <c r="X172" s="183"/>
      <c r="Y172" s="183"/>
      <c r="Z172" s="183"/>
      <c r="AA172" s="183"/>
      <c r="AB172" s="183"/>
      <c r="AC172" s="183"/>
      <c r="AD172" s="183"/>
      <c r="AE172" s="183"/>
      <c r="AF172" s="183"/>
      <c r="AG172" s="183"/>
      <c r="AH172" s="183"/>
      <c r="AI172" s="183"/>
      <c r="AJ172" s="183"/>
      <c r="AK172" s="183"/>
      <c r="AL172" s="183"/>
      <c r="AM172" s="183"/>
      <c r="AN172" s="183"/>
      <c r="AO172" s="183"/>
      <c r="AP172" s="183"/>
      <c r="AQ172" s="183"/>
      <c r="AR172" s="183"/>
      <c r="AS172" s="183"/>
      <c r="AT172" s="183"/>
      <c r="AU172" s="183"/>
      <c r="AV172" s="183"/>
      <c r="AW172" s="183"/>
      <c r="AX172" s="183"/>
      <c r="AY172" s="183"/>
      <c r="AZ172" s="183"/>
      <c r="BA172" s="183"/>
      <c r="BB172" s="183"/>
      <c r="BC172" s="183"/>
      <c r="BD172" s="183"/>
      <c r="BE172" s="183"/>
      <c r="BF172" s="183"/>
      <c r="BG172" s="183"/>
      <c r="BH172" s="183"/>
      <c r="BI172" s="183"/>
      <c r="BJ172" s="183"/>
      <c r="BK172" s="183"/>
      <c r="BL172" s="183"/>
      <c r="BM172" s="183"/>
    </row>
    <row r="173" spans="1:65" x14ac:dyDescent="0.2">
      <c r="A173" s="110"/>
      <c r="B173" s="110"/>
      <c r="C173" s="110"/>
      <c r="D173" s="183"/>
      <c r="E173" s="183"/>
      <c r="F173" s="183"/>
      <c r="G173" s="183"/>
      <c r="H173" s="183"/>
      <c r="I173" s="183"/>
      <c r="J173" s="183"/>
      <c r="K173" s="183"/>
      <c r="L173" s="183"/>
      <c r="M173" s="183"/>
      <c r="N173" s="183"/>
      <c r="O173" s="183"/>
      <c r="P173" s="183"/>
      <c r="Q173" s="183"/>
      <c r="R173" s="183"/>
      <c r="S173" s="183"/>
      <c r="T173" s="183"/>
      <c r="U173" s="183"/>
      <c r="V173" s="183"/>
      <c r="W173" s="183"/>
      <c r="X173" s="183"/>
      <c r="Y173" s="183"/>
      <c r="Z173" s="183"/>
      <c r="AA173" s="183"/>
      <c r="AB173" s="183"/>
      <c r="AC173" s="183"/>
      <c r="AD173" s="183"/>
      <c r="AE173" s="183"/>
      <c r="AF173" s="183"/>
      <c r="AG173" s="183"/>
      <c r="AH173" s="183"/>
      <c r="AI173" s="183"/>
      <c r="AJ173" s="183"/>
      <c r="AK173" s="183"/>
      <c r="AL173" s="183"/>
      <c r="AM173" s="183"/>
      <c r="AN173" s="183"/>
      <c r="AO173" s="183"/>
      <c r="AP173" s="183"/>
      <c r="AQ173" s="183"/>
      <c r="AR173" s="183"/>
      <c r="AS173" s="183"/>
      <c r="AT173" s="183"/>
      <c r="AU173" s="183"/>
      <c r="AV173" s="183"/>
      <c r="AW173" s="183"/>
      <c r="AX173" s="183"/>
      <c r="AY173" s="183"/>
      <c r="AZ173" s="183"/>
      <c r="BA173" s="183"/>
      <c r="BB173" s="183"/>
      <c r="BC173" s="183"/>
      <c r="BD173" s="183"/>
      <c r="BE173" s="183"/>
      <c r="BF173" s="183"/>
      <c r="BG173" s="183"/>
      <c r="BH173" s="183"/>
      <c r="BI173" s="183"/>
      <c r="BJ173" s="183"/>
      <c r="BK173" s="183"/>
      <c r="BL173" s="183"/>
      <c r="BM173" s="183"/>
    </row>
    <row r="174" spans="1:65" x14ac:dyDescent="0.2">
      <c r="A174" s="110"/>
      <c r="B174" s="110"/>
      <c r="C174" s="110"/>
      <c r="D174" s="183"/>
      <c r="E174" s="183"/>
      <c r="F174" s="183"/>
      <c r="G174" s="183"/>
      <c r="H174" s="183"/>
      <c r="I174" s="183"/>
      <c r="J174" s="183"/>
      <c r="K174" s="183"/>
      <c r="L174" s="183"/>
      <c r="M174" s="183"/>
      <c r="N174" s="183"/>
      <c r="O174" s="183"/>
      <c r="P174" s="183"/>
      <c r="Q174" s="183"/>
      <c r="R174" s="183"/>
      <c r="S174" s="183"/>
      <c r="T174" s="183"/>
      <c r="U174" s="183"/>
      <c r="V174" s="183"/>
      <c r="W174" s="183"/>
      <c r="X174" s="183"/>
      <c r="Y174" s="183"/>
      <c r="Z174" s="183"/>
      <c r="AA174" s="183"/>
      <c r="AB174" s="183"/>
      <c r="AC174" s="183"/>
      <c r="AD174" s="183"/>
      <c r="AE174" s="183"/>
      <c r="AF174" s="183"/>
      <c r="AG174" s="183"/>
      <c r="AH174" s="183"/>
      <c r="AI174" s="183"/>
      <c r="AJ174" s="183"/>
      <c r="AK174" s="183"/>
      <c r="AL174" s="183"/>
      <c r="AM174" s="183"/>
      <c r="AN174" s="183"/>
      <c r="AO174" s="183"/>
      <c r="AP174" s="183"/>
      <c r="AQ174" s="183"/>
      <c r="AR174" s="183"/>
      <c r="AS174" s="183"/>
      <c r="AT174" s="183"/>
      <c r="AU174" s="183"/>
      <c r="AV174" s="183"/>
      <c r="AW174" s="183"/>
      <c r="AX174" s="183"/>
      <c r="AY174" s="183"/>
      <c r="AZ174" s="183"/>
      <c r="BA174" s="183"/>
      <c r="BB174" s="183"/>
      <c r="BC174" s="183"/>
      <c r="BD174" s="183"/>
      <c r="BE174" s="183"/>
      <c r="BF174" s="183"/>
      <c r="BG174" s="183"/>
      <c r="BH174" s="183"/>
      <c r="BI174" s="183"/>
      <c r="BJ174" s="183"/>
      <c r="BK174" s="183"/>
      <c r="BL174" s="183"/>
      <c r="BM174" s="183"/>
    </row>
    <row r="175" spans="1:65" x14ac:dyDescent="0.2">
      <c r="A175" s="110"/>
      <c r="B175" s="110"/>
      <c r="C175" s="110"/>
      <c r="D175" s="183"/>
      <c r="E175" s="183"/>
      <c r="F175" s="183"/>
      <c r="G175" s="183"/>
      <c r="H175" s="183"/>
      <c r="I175" s="183"/>
      <c r="J175" s="183"/>
      <c r="K175" s="183"/>
      <c r="L175" s="183"/>
      <c r="M175" s="183"/>
      <c r="N175" s="183"/>
      <c r="O175" s="183"/>
      <c r="P175" s="183"/>
      <c r="Q175" s="183"/>
      <c r="R175" s="183"/>
      <c r="S175" s="183"/>
      <c r="T175" s="183"/>
      <c r="U175" s="183"/>
      <c r="V175" s="183"/>
      <c r="W175" s="183"/>
      <c r="X175" s="183"/>
      <c r="Y175" s="183"/>
      <c r="Z175" s="183"/>
      <c r="AA175" s="183"/>
      <c r="AB175" s="183"/>
      <c r="AC175" s="183"/>
      <c r="AD175" s="183"/>
      <c r="AE175" s="183"/>
      <c r="AF175" s="183"/>
      <c r="AG175" s="183"/>
      <c r="AH175" s="183"/>
      <c r="AI175" s="183"/>
      <c r="AJ175" s="183"/>
      <c r="AK175" s="183"/>
      <c r="AL175" s="183"/>
      <c r="AM175" s="183"/>
      <c r="AN175" s="183"/>
      <c r="AO175" s="183"/>
      <c r="AP175" s="183"/>
      <c r="AQ175" s="183"/>
      <c r="AR175" s="183"/>
      <c r="AS175" s="183"/>
      <c r="AT175" s="183"/>
      <c r="AU175" s="183"/>
      <c r="AV175" s="183"/>
      <c r="AW175" s="183"/>
      <c r="AX175" s="183"/>
      <c r="AY175" s="183"/>
      <c r="AZ175" s="183"/>
      <c r="BA175" s="183"/>
      <c r="BB175" s="183"/>
      <c r="BC175" s="183"/>
      <c r="BD175" s="183"/>
      <c r="BE175" s="183"/>
      <c r="BF175" s="183"/>
      <c r="BG175" s="183"/>
      <c r="BH175" s="183"/>
      <c r="BI175" s="183"/>
      <c r="BJ175" s="183"/>
      <c r="BK175" s="183"/>
      <c r="BL175" s="183"/>
      <c r="BM175" s="183"/>
    </row>
    <row r="176" spans="1:65" x14ac:dyDescent="0.2">
      <c r="A176" s="110"/>
      <c r="B176" s="110"/>
      <c r="C176" s="110"/>
      <c r="D176" s="183"/>
      <c r="E176" s="183"/>
      <c r="F176" s="183"/>
      <c r="G176" s="183"/>
      <c r="H176" s="183"/>
      <c r="I176" s="183"/>
      <c r="J176" s="183"/>
      <c r="K176" s="183"/>
      <c r="L176" s="183"/>
      <c r="M176" s="183"/>
      <c r="N176" s="183"/>
      <c r="O176" s="183"/>
      <c r="P176" s="183"/>
      <c r="Q176" s="183"/>
      <c r="R176" s="183"/>
      <c r="S176" s="183"/>
      <c r="T176" s="183"/>
      <c r="U176" s="183"/>
      <c r="V176" s="183"/>
      <c r="W176" s="183"/>
      <c r="X176" s="183"/>
      <c r="Y176" s="183"/>
      <c r="Z176" s="183"/>
      <c r="AA176" s="183"/>
      <c r="AB176" s="183"/>
      <c r="AC176" s="183"/>
      <c r="AD176" s="183"/>
      <c r="AE176" s="183"/>
      <c r="AF176" s="183"/>
      <c r="AG176" s="183"/>
      <c r="AH176" s="183"/>
      <c r="AI176" s="183"/>
      <c r="AJ176" s="183"/>
      <c r="AK176" s="183"/>
      <c r="AL176" s="183"/>
      <c r="AM176" s="183"/>
      <c r="AN176" s="183"/>
      <c r="AO176" s="183"/>
      <c r="AP176" s="183"/>
      <c r="AQ176" s="183"/>
      <c r="AR176" s="183"/>
      <c r="AS176" s="183"/>
      <c r="AT176" s="183"/>
      <c r="AU176" s="183"/>
      <c r="AV176" s="183"/>
      <c r="AW176" s="183"/>
      <c r="AX176" s="183"/>
      <c r="AY176" s="183"/>
      <c r="AZ176" s="183"/>
      <c r="BA176" s="183"/>
      <c r="BB176" s="183"/>
      <c r="BC176" s="183"/>
      <c r="BD176" s="183"/>
      <c r="BE176" s="183"/>
      <c r="BF176" s="183"/>
      <c r="BG176" s="183"/>
      <c r="BH176" s="183"/>
      <c r="BI176" s="183"/>
      <c r="BJ176" s="183"/>
      <c r="BK176" s="183"/>
      <c r="BL176" s="183"/>
      <c r="BM176" s="183"/>
    </row>
    <row r="177" spans="1:65" x14ac:dyDescent="0.2">
      <c r="A177" s="110"/>
      <c r="B177" s="110"/>
      <c r="C177" s="110"/>
      <c r="D177" s="183"/>
      <c r="E177" s="183"/>
      <c r="F177" s="183"/>
      <c r="G177" s="183"/>
      <c r="H177" s="183"/>
      <c r="I177" s="183"/>
      <c r="J177" s="183"/>
      <c r="K177" s="183"/>
      <c r="L177" s="183"/>
      <c r="M177" s="183"/>
      <c r="N177" s="183"/>
      <c r="O177" s="183"/>
      <c r="P177" s="183"/>
      <c r="Q177" s="183"/>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row>
    <row r="178" spans="1:65" x14ac:dyDescent="0.2">
      <c r="A178" s="110"/>
      <c r="B178" s="110"/>
      <c r="C178" s="110"/>
      <c r="D178" s="183"/>
      <c r="E178" s="183"/>
      <c r="F178" s="183"/>
      <c r="G178" s="183"/>
      <c r="H178" s="183"/>
      <c r="I178" s="183"/>
      <c r="J178" s="183"/>
      <c r="K178" s="183"/>
      <c r="L178" s="183"/>
      <c r="M178" s="183"/>
      <c r="N178" s="183"/>
      <c r="O178" s="183"/>
      <c r="P178" s="183"/>
      <c r="Q178" s="183"/>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row>
    <row r="179" spans="1:65" x14ac:dyDescent="0.2">
      <c r="A179" s="110"/>
      <c r="B179" s="110"/>
      <c r="C179" s="110"/>
      <c r="D179" s="183"/>
      <c r="E179" s="183"/>
      <c r="F179" s="183"/>
      <c r="G179" s="183"/>
      <c r="H179" s="183"/>
      <c r="I179" s="183"/>
      <c r="J179" s="183"/>
      <c r="K179" s="183"/>
      <c r="L179" s="183"/>
      <c r="M179" s="183"/>
      <c r="N179" s="183"/>
      <c r="O179" s="183"/>
      <c r="P179" s="183"/>
      <c r="Q179" s="183"/>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row>
    <row r="180" spans="1:65" x14ac:dyDescent="0.2">
      <c r="A180" s="110"/>
      <c r="B180" s="110"/>
      <c r="C180" s="110"/>
      <c r="D180" s="183"/>
      <c r="E180" s="183"/>
      <c r="F180" s="183"/>
      <c r="G180" s="183"/>
      <c r="H180" s="183"/>
      <c r="I180" s="183"/>
      <c r="J180" s="183"/>
      <c r="K180" s="183"/>
      <c r="L180" s="183"/>
      <c r="M180" s="183"/>
      <c r="N180" s="183"/>
      <c r="O180" s="183"/>
      <c r="P180" s="183"/>
      <c r="Q180" s="183"/>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row>
    <row r="181" spans="1:65" x14ac:dyDescent="0.2">
      <c r="A181" s="110"/>
      <c r="B181" s="110"/>
      <c r="C181" s="110"/>
      <c r="D181" s="183"/>
      <c r="E181" s="183"/>
      <c r="F181" s="183"/>
      <c r="G181" s="183"/>
      <c r="H181" s="183"/>
      <c r="I181" s="183"/>
      <c r="J181" s="183"/>
      <c r="K181" s="183"/>
      <c r="L181" s="183"/>
      <c r="M181" s="183"/>
      <c r="N181" s="183"/>
      <c r="O181" s="183"/>
      <c r="P181" s="183"/>
      <c r="Q181" s="183"/>
      <c r="R181" s="183"/>
      <c r="S181" s="183"/>
      <c r="T181" s="183"/>
      <c r="U181" s="183"/>
      <c r="V181" s="183"/>
      <c r="W181" s="183"/>
      <c r="X181" s="183"/>
      <c r="Y181" s="183"/>
      <c r="Z181" s="183"/>
      <c r="AA181" s="183"/>
      <c r="AB181" s="183"/>
      <c r="AC181" s="183"/>
      <c r="AD181" s="183"/>
      <c r="AE181" s="183"/>
      <c r="AF181" s="183"/>
      <c r="AG181" s="183"/>
      <c r="AH181" s="183"/>
      <c r="AI181" s="183"/>
      <c r="AJ181" s="183"/>
      <c r="AK181" s="183"/>
      <c r="AL181" s="183"/>
      <c r="AM181" s="183"/>
      <c r="AN181" s="183"/>
      <c r="AO181" s="183"/>
      <c r="AP181" s="183"/>
      <c r="AQ181" s="183"/>
      <c r="AR181" s="183"/>
      <c r="AS181" s="183"/>
      <c r="AT181" s="183"/>
      <c r="AU181" s="183"/>
      <c r="AV181" s="183"/>
      <c r="AW181" s="183"/>
      <c r="AX181" s="183"/>
      <c r="AY181" s="183"/>
      <c r="AZ181" s="183"/>
      <c r="BA181" s="183"/>
      <c r="BB181" s="183"/>
      <c r="BC181" s="183"/>
      <c r="BD181" s="183"/>
      <c r="BE181" s="183"/>
      <c r="BF181" s="183"/>
      <c r="BG181" s="183"/>
      <c r="BH181" s="183"/>
      <c r="BI181" s="183"/>
      <c r="BJ181" s="183"/>
      <c r="BK181" s="183"/>
      <c r="BL181" s="183"/>
      <c r="BM181" s="183"/>
    </row>
    <row r="182" spans="1:65" x14ac:dyDescent="0.2">
      <c r="A182" s="110"/>
      <c r="B182" s="110"/>
      <c r="C182" s="110"/>
      <c r="D182" s="183"/>
      <c r="E182" s="183"/>
      <c r="F182" s="183"/>
      <c r="G182" s="183"/>
      <c r="H182" s="183"/>
      <c r="I182" s="183"/>
      <c r="J182" s="183"/>
      <c r="K182" s="183"/>
      <c r="L182" s="183"/>
      <c r="M182" s="183"/>
      <c r="N182" s="183"/>
      <c r="O182" s="183"/>
      <c r="P182" s="183"/>
      <c r="Q182" s="183"/>
      <c r="R182" s="183"/>
      <c r="S182" s="183"/>
      <c r="T182" s="183"/>
      <c r="U182" s="183"/>
      <c r="V182" s="183"/>
      <c r="W182" s="183"/>
      <c r="X182" s="183"/>
      <c r="Y182" s="183"/>
      <c r="Z182" s="183"/>
      <c r="AA182" s="183"/>
      <c r="AB182" s="183"/>
      <c r="AC182" s="183"/>
      <c r="AD182" s="183"/>
      <c r="AE182" s="183"/>
      <c r="AF182" s="183"/>
      <c r="AG182" s="183"/>
      <c r="AH182" s="183"/>
      <c r="AI182" s="183"/>
      <c r="AJ182" s="183"/>
      <c r="AK182" s="183"/>
      <c r="AL182" s="183"/>
      <c r="AM182" s="183"/>
      <c r="AN182" s="183"/>
      <c r="AO182" s="183"/>
      <c r="AP182" s="183"/>
      <c r="AQ182" s="183"/>
      <c r="AR182" s="183"/>
      <c r="AS182" s="183"/>
      <c r="AT182" s="183"/>
      <c r="AU182" s="183"/>
      <c r="AV182" s="183"/>
      <c r="AW182" s="183"/>
      <c r="AX182" s="183"/>
      <c r="AY182" s="183"/>
      <c r="AZ182" s="183"/>
      <c r="BA182" s="183"/>
      <c r="BB182" s="183"/>
      <c r="BC182" s="183"/>
      <c r="BD182" s="183"/>
      <c r="BE182" s="183"/>
      <c r="BF182" s="183"/>
      <c r="BG182" s="183"/>
      <c r="BH182" s="183"/>
      <c r="BI182" s="183"/>
      <c r="BJ182" s="183"/>
      <c r="BK182" s="183"/>
      <c r="BL182" s="183"/>
      <c r="BM182" s="183"/>
    </row>
    <row r="183" spans="1:65" x14ac:dyDescent="0.2">
      <c r="A183" s="110"/>
      <c r="B183" s="110"/>
      <c r="C183" s="110"/>
      <c r="D183" s="183"/>
      <c r="E183" s="183"/>
      <c r="F183" s="183"/>
      <c r="G183" s="183"/>
      <c r="H183" s="183"/>
      <c r="I183" s="183"/>
      <c r="J183" s="183"/>
      <c r="K183" s="183"/>
      <c r="L183" s="183"/>
      <c r="M183" s="183"/>
      <c r="N183" s="183"/>
      <c r="O183" s="183"/>
      <c r="P183" s="183"/>
      <c r="Q183" s="183"/>
      <c r="R183" s="183"/>
      <c r="S183" s="183"/>
      <c r="T183" s="183"/>
      <c r="U183" s="183"/>
      <c r="V183" s="183"/>
      <c r="W183" s="183"/>
      <c r="X183" s="183"/>
      <c r="Y183" s="183"/>
      <c r="Z183" s="183"/>
      <c r="AA183" s="183"/>
      <c r="AB183" s="183"/>
      <c r="AC183" s="183"/>
      <c r="AD183" s="183"/>
      <c r="AE183" s="183"/>
      <c r="AF183" s="183"/>
      <c r="AG183" s="183"/>
      <c r="AH183" s="183"/>
      <c r="AI183" s="183"/>
      <c r="AJ183" s="183"/>
      <c r="AK183" s="183"/>
      <c r="AL183" s="183"/>
      <c r="AM183" s="183"/>
      <c r="AN183" s="183"/>
      <c r="AO183" s="183"/>
      <c r="AP183" s="183"/>
      <c r="AQ183" s="183"/>
      <c r="AR183" s="183"/>
      <c r="AS183" s="183"/>
      <c r="AT183" s="183"/>
      <c r="AU183" s="183"/>
      <c r="AV183" s="183"/>
      <c r="AW183" s="183"/>
      <c r="AX183" s="183"/>
      <c r="AY183" s="183"/>
      <c r="AZ183" s="183"/>
      <c r="BA183" s="183"/>
      <c r="BB183" s="183"/>
      <c r="BC183" s="183"/>
      <c r="BD183" s="183"/>
      <c r="BE183" s="183"/>
      <c r="BF183" s="183"/>
      <c r="BG183" s="183"/>
      <c r="BH183" s="183"/>
      <c r="BI183" s="183"/>
      <c r="BJ183" s="183"/>
      <c r="BK183" s="183"/>
      <c r="BL183" s="183"/>
      <c r="BM183" s="183"/>
    </row>
    <row r="184" spans="1:65" x14ac:dyDescent="0.2">
      <c r="A184" s="110"/>
      <c r="B184" s="110"/>
      <c r="C184" s="110"/>
      <c r="D184" s="183"/>
      <c r="E184" s="183"/>
      <c r="F184" s="183"/>
      <c r="G184" s="183"/>
      <c r="H184" s="183"/>
      <c r="I184" s="183"/>
      <c r="J184" s="183"/>
      <c r="K184" s="183"/>
      <c r="L184" s="183"/>
      <c r="M184" s="183"/>
      <c r="N184" s="183"/>
      <c r="O184" s="183"/>
      <c r="P184" s="183"/>
      <c r="Q184" s="183"/>
      <c r="R184" s="183"/>
      <c r="S184" s="183"/>
      <c r="T184" s="183"/>
      <c r="U184" s="183"/>
      <c r="V184" s="183"/>
      <c r="W184" s="183"/>
      <c r="X184" s="183"/>
      <c r="Y184" s="183"/>
      <c r="Z184" s="183"/>
      <c r="AA184" s="183"/>
      <c r="AB184" s="183"/>
      <c r="AC184" s="183"/>
      <c r="AD184" s="183"/>
      <c r="AE184" s="183"/>
      <c r="AF184" s="183"/>
      <c r="AG184" s="183"/>
      <c r="AH184" s="183"/>
      <c r="AI184" s="183"/>
      <c r="AJ184" s="183"/>
      <c r="AK184" s="183"/>
      <c r="AL184" s="183"/>
      <c r="AM184" s="183"/>
      <c r="AN184" s="183"/>
      <c r="AO184" s="183"/>
      <c r="AP184" s="183"/>
      <c r="AQ184" s="183"/>
      <c r="AR184" s="183"/>
      <c r="AS184" s="183"/>
      <c r="AT184" s="183"/>
      <c r="AU184" s="183"/>
      <c r="AV184" s="183"/>
      <c r="AW184" s="183"/>
      <c r="AX184" s="183"/>
      <c r="AY184" s="183"/>
      <c r="AZ184" s="183"/>
      <c r="BA184" s="183"/>
      <c r="BB184" s="183"/>
      <c r="BC184" s="183"/>
      <c r="BD184" s="183"/>
      <c r="BE184" s="183"/>
      <c r="BF184" s="183"/>
      <c r="BG184" s="183"/>
      <c r="BH184" s="183"/>
      <c r="BI184" s="183"/>
      <c r="BJ184" s="183"/>
      <c r="BK184" s="183"/>
      <c r="BL184" s="183"/>
      <c r="BM184" s="183"/>
    </row>
    <row r="185" spans="1:65" x14ac:dyDescent="0.2">
      <c r="A185" s="110"/>
      <c r="B185" s="110"/>
      <c r="C185" s="110"/>
      <c r="D185" s="183"/>
      <c r="E185" s="183"/>
      <c r="F185" s="183"/>
      <c r="G185" s="183"/>
      <c r="H185" s="183"/>
      <c r="I185" s="183"/>
      <c r="J185" s="183"/>
      <c r="K185" s="183"/>
      <c r="L185" s="183"/>
      <c r="M185" s="183"/>
      <c r="N185" s="183"/>
      <c r="O185" s="183"/>
      <c r="P185" s="183"/>
      <c r="Q185" s="183"/>
      <c r="R185" s="183"/>
      <c r="S185" s="183"/>
      <c r="T185" s="183"/>
      <c r="U185" s="183"/>
      <c r="V185" s="183"/>
      <c r="W185" s="183"/>
      <c r="X185" s="183"/>
      <c r="Y185" s="183"/>
      <c r="Z185" s="183"/>
      <c r="AA185" s="183"/>
      <c r="AB185" s="183"/>
      <c r="AC185" s="183"/>
      <c r="AD185" s="183"/>
      <c r="AE185" s="183"/>
      <c r="AF185" s="183"/>
      <c r="AG185" s="183"/>
      <c r="AH185" s="183"/>
      <c r="AI185" s="183"/>
      <c r="AJ185" s="183"/>
      <c r="AK185" s="183"/>
      <c r="AL185" s="183"/>
      <c r="AM185" s="183"/>
      <c r="AN185" s="183"/>
      <c r="AO185" s="183"/>
      <c r="AP185" s="183"/>
      <c r="AQ185" s="183"/>
      <c r="AR185" s="183"/>
      <c r="AS185" s="183"/>
      <c r="AT185" s="183"/>
      <c r="AU185" s="183"/>
      <c r="AV185" s="183"/>
      <c r="AW185" s="183"/>
      <c r="AX185" s="183"/>
      <c r="AY185" s="183"/>
      <c r="AZ185" s="183"/>
      <c r="BA185" s="183"/>
      <c r="BB185" s="183"/>
      <c r="BC185" s="183"/>
      <c r="BD185" s="183"/>
      <c r="BE185" s="183"/>
      <c r="BF185" s="183"/>
      <c r="BG185" s="183"/>
      <c r="BH185" s="183"/>
      <c r="BI185" s="183"/>
      <c r="BJ185" s="183"/>
      <c r="BK185" s="183"/>
      <c r="BL185" s="183"/>
      <c r="BM185" s="183"/>
    </row>
    <row r="186" spans="1:65" x14ac:dyDescent="0.2">
      <c r="A186" s="110"/>
      <c r="B186" s="110"/>
      <c r="C186" s="110"/>
      <c r="D186" s="183"/>
      <c r="E186" s="183"/>
      <c r="F186" s="183"/>
      <c r="G186" s="183"/>
      <c r="H186" s="183"/>
      <c r="I186" s="183"/>
      <c r="J186" s="183"/>
      <c r="K186" s="183"/>
      <c r="L186" s="183"/>
      <c r="M186" s="183"/>
      <c r="N186" s="183"/>
      <c r="O186" s="183"/>
      <c r="P186" s="183"/>
      <c r="Q186" s="183"/>
      <c r="R186" s="183"/>
      <c r="S186" s="183"/>
      <c r="T186" s="183"/>
      <c r="U186" s="183"/>
      <c r="V186" s="183"/>
      <c r="W186" s="183"/>
      <c r="X186" s="183"/>
      <c r="Y186" s="183"/>
      <c r="Z186" s="183"/>
      <c r="AA186" s="183"/>
      <c r="AB186" s="183"/>
      <c r="AC186" s="183"/>
      <c r="AD186" s="183"/>
      <c r="AE186" s="183"/>
      <c r="AF186" s="183"/>
      <c r="AG186" s="183"/>
      <c r="AH186" s="183"/>
      <c r="AI186" s="183"/>
      <c r="AJ186" s="183"/>
      <c r="AK186" s="183"/>
      <c r="AL186" s="183"/>
      <c r="AM186" s="183"/>
      <c r="AN186" s="183"/>
      <c r="AO186" s="183"/>
      <c r="AP186" s="183"/>
      <c r="AQ186" s="183"/>
      <c r="AR186" s="183"/>
      <c r="AS186" s="183"/>
      <c r="AT186" s="183"/>
      <c r="AU186" s="183"/>
      <c r="AV186" s="183"/>
      <c r="AW186" s="183"/>
      <c r="AX186" s="183"/>
      <c r="AY186" s="183"/>
      <c r="AZ186" s="183"/>
      <c r="BA186" s="183"/>
      <c r="BB186" s="183"/>
      <c r="BC186" s="183"/>
      <c r="BD186" s="183"/>
      <c r="BE186" s="183"/>
      <c r="BF186" s="183"/>
      <c r="BG186" s="183"/>
      <c r="BH186" s="183"/>
      <c r="BI186" s="183"/>
      <c r="BJ186" s="183"/>
      <c r="BK186" s="183"/>
      <c r="BL186" s="183"/>
      <c r="BM186" s="183"/>
    </row>
    <row r="187" spans="1:65" x14ac:dyDescent="0.2">
      <c r="A187" s="110"/>
      <c r="B187" s="110"/>
      <c r="C187" s="110"/>
      <c r="D187" s="183"/>
      <c r="E187" s="183"/>
      <c r="F187" s="183"/>
      <c r="G187" s="183"/>
      <c r="H187" s="183"/>
      <c r="I187" s="183"/>
      <c r="J187" s="183"/>
      <c r="K187" s="183"/>
      <c r="L187" s="183"/>
      <c r="M187" s="183"/>
      <c r="N187" s="183"/>
      <c r="O187" s="183"/>
      <c r="P187" s="183"/>
      <c r="Q187" s="183"/>
      <c r="R187" s="183"/>
      <c r="S187" s="183"/>
      <c r="T187" s="183"/>
      <c r="U187" s="183"/>
      <c r="V187" s="183"/>
      <c r="W187" s="183"/>
      <c r="X187" s="183"/>
      <c r="Y187" s="183"/>
      <c r="Z187" s="183"/>
      <c r="AA187" s="183"/>
      <c r="AB187" s="183"/>
      <c r="AC187" s="183"/>
      <c r="AD187" s="183"/>
      <c r="AE187" s="183"/>
      <c r="AF187" s="183"/>
      <c r="AG187" s="183"/>
      <c r="AH187" s="183"/>
      <c r="AI187" s="183"/>
      <c r="AJ187" s="183"/>
      <c r="AK187" s="183"/>
      <c r="AL187" s="183"/>
      <c r="AM187" s="183"/>
      <c r="AN187" s="183"/>
      <c r="AO187" s="183"/>
      <c r="AP187" s="183"/>
      <c r="AQ187" s="183"/>
      <c r="AR187" s="183"/>
      <c r="AS187" s="183"/>
      <c r="AT187" s="183"/>
      <c r="AU187" s="183"/>
      <c r="AV187" s="183"/>
      <c r="AW187" s="183"/>
      <c r="AX187" s="183"/>
      <c r="AY187" s="183"/>
      <c r="AZ187" s="183"/>
      <c r="BA187" s="183"/>
      <c r="BB187" s="183"/>
      <c r="BC187" s="183"/>
      <c r="BD187" s="183"/>
      <c r="BE187" s="183"/>
      <c r="BF187" s="183"/>
      <c r="BG187" s="183"/>
      <c r="BH187" s="183"/>
      <c r="BI187" s="183"/>
      <c r="BJ187" s="183"/>
      <c r="BK187" s="183"/>
      <c r="BL187" s="183"/>
      <c r="BM187" s="183"/>
    </row>
    <row r="188" spans="1:65" x14ac:dyDescent="0.2">
      <c r="A188" s="110"/>
      <c r="B188" s="110"/>
      <c r="C188" s="110"/>
      <c r="D188" s="183"/>
      <c r="E188" s="183"/>
      <c r="F188" s="183"/>
      <c r="G188" s="183"/>
      <c r="H188" s="183"/>
      <c r="I188" s="183"/>
      <c r="J188" s="183"/>
      <c r="K188" s="183"/>
      <c r="L188" s="183"/>
      <c r="M188" s="183"/>
      <c r="N188" s="183"/>
      <c r="O188" s="183"/>
      <c r="P188" s="183"/>
      <c r="Q188" s="183"/>
      <c r="R188" s="183"/>
      <c r="S188" s="183"/>
      <c r="T188" s="183"/>
      <c r="U188" s="183"/>
      <c r="V188" s="183"/>
      <c r="W188" s="183"/>
      <c r="X188" s="183"/>
      <c r="Y188" s="183"/>
      <c r="Z188" s="183"/>
      <c r="AA188" s="183"/>
      <c r="AB188" s="183"/>
      <c r="AC188" s="183"/>
      <c r="AD188" s="183"/>
      <c r="AE188" s="183"/>
      <c r="AF188" s="183"/>
      <c r="AG188" s="183"/>
      <c r="AH188" s="183"/>
      <c r="AI188" s="183"/>
      <c r="AJ188" s="183"/>
      <c r="AK188" s="183"/>
      <c r="AL188" s="183"/>
      <c r="AM188" s="183"/>
      <c r="AN188" s="183"/>
      <c r="AO188" s="183"/>
      <c r="AP188" s="183"/>
      <c r="AQ188" s="183"/>
      <c r="AR188" s="183"/>
      <c r="AS188" s="183"/>
      <c r="AT188" s="183"/>
      <c r="AU188" s="183"/>
      <c r="AV188" s="183"/>
      <c r="AW188" s="183"/>
      <c r="AX188" s="183"/>
      <c r="AY188" s="183"/>
      <c r="AZ188" s="183"/>
      <c r="BA188" s="183"/>
      <c r="BB188" s="183"/>
      <c r="BC188" s="183"/>
      <c r="BD188" s="183"/>
      <c r="BE188" s="183"/>
      <c r="BF188" s="183"/>
      <c r="BG188" s="183"/>
      <c r="BH188" s="183"/>
      <c r="BI188" s="183"/>
      <c r="BJ188" s="183"/>
      <c r="BK188" s="183"/>
      <c r="BL188" s="183"/>
      <c r="BM188" s="183"/>
    </row>
    <row r="189" spans="1:65" x14ac:dyDescent="0.2">
      <c r="A189" s="110"/>
      <c r="B189" s="110"/>
      <c r="C189" s="110"/>
      <c r="D189" s="183"/>
      <c r="E189" s="183"/>
      <c r="F189" s="183"/>
      <c r="G189" s="183"/>
      <c r="H189" s="183"/>
      <c r="I189" s="183"/>
      <c r="J189" s="183"/>
      <c r="K189" s="183"/>
      <c r="L189" s="183"/>
      <c r="M189" s="183"/>
      <c r="N189" s="183"/>
      <c r="O189" s="183"/>
      <c r="P189" s="183"/>
      <c r="Q189" s="183"/>
      <c r="R189" s="183"/>
      <c r="S189" s="183"/>
      <c r="T189" s="183"/>
      <c r="U189" s="183"/>
      <c r="V189" s="183"/>
      <c r="W189" s="183"/>
      <c r="X189" s="183"/>
      <c r="Y189" s="183"/>
      <c r="Z189" s="183"/>
      <c r="AA189" s="183"/>
      <c r="AB189" s="183"/>
      <c r="AC189" s="183"/>
      <c r="AD189" s="183"/>
      <c r="AE189" s="183"/>
      <c r="AF189" s="183"/>
      <c r="AG189" s="183"/>
      <c r="AH189" s="183"/>
      <c r="AI189" s="183"/>
      <c r="AJ189" s="183"/>
      <c r="AK189" s="183"/>
      <c r="AL189" s="183"/>
      <c r="AM189" s="183"/>
      <c r="AN189" s="183"/>
      <c r="AO189" s="183"/>
      <c r="AP189" s="183"/>
      <c r="AQ189" s="183"/>
      <c r="AR189" s="183"/>
      <c r="AS189" s="183"/>
      <c r="AT189" s="183"/>
      <c r="AU189" s="183"/>
      <c r="AV189" s="183"/>
      <c r="AW189" s="183"/>
      <c r="AX189" s="183"/>
      <c r="AY189" s="183"/>
      <c r="AZ189" s="183"/>
      <c r="BA189" s="183"/>
      <c r="BB189" s="183"/>
      <c r="BC189" s="183"/>
      <c r="BD189" s="183"/>
      <c r="BE189" s="183"/>
      <c r="BF189" s="183"/>
      <c r="BG189" s="183"/>
      <c r="BH189" s="183"/>
      <c r="BI189" s="183"/>
      <c r="BJ189" s="183"/>
      <c r="BK189" s="183"/>
      <c r="BL189" s="183"/>
      <c r="BM189" s="183"/>
    </row>
    <row r="190" spans="1:65" x14ac:dyDescent="0.2">
      <c r="A190" s="110"/>
      <c r="B190" s="110"/>
      <c r="C190" s="110"/>
      <c r="D190" s="183"/>
      <c r="E190" s="183"/>
      <c r="F190" s="183"/>
      <c r="G190" s="183"/>
      <c r="H190" s="183"/>
      <c r="I190" s="183"/>
      <c r="J190" s="183"/>
      <c r="K190" s="183"/>
      <c r="L190" s="183"/>
      <c r="M190" s="183"/>
      <c r="N190" s="183"/>
      <c r="O190" s="183"/>
      <c r="P190" s="183"/>
      <c r="Q190" s="183"/>
      <c r="R190" s="183"/>
      <c r="S190" s="183"/>
      <c r="T190" s="183"/>
      <c r="U190" s="183"/>
      <c r="V190" s="183"/>
      <c r="W190" s="183"/>
      <c r="X190" s="183"/>
      <c r="Y190" s="183"/>
      <c r="Z190" s="183"/>
      <c r="AA190" s="183"/>
      <c r="AB190" s="183"/>
      <c r="AC190" s="183"/>
      <c r="AD190" s="183"/>
      <c r="AE190" s="183"/>
      <c r="AF190" s="183"/>
      <c r="AG190" s="183"/>
      <c r="AH190" s="183"/>
      <c r="AI190" s="183"/>
      <c r="AJ190" s="183"/>
      <c r="AK190" s="183"/>
      <c r="AL190" s="183"/>
      <c r="AM190" s="183"/>
      <c r="AN190" s="183"/>
      <c r="AO190" s="183"/>
      <c r="AP190" s="183"/>
      <c r="AQ190" s="183"/>
      <c r="AR190" s="183"/>
      <c r="AS190" s="183"/>
      <c r="AT190" s="183"/>
      <c r="AU190" s="183"/>
      <c r="AV190" s="183"/>
      <c r="AW190" s="183"/>
      <c r="AX190" s="183"/>
      <c r="AY190" s="183"/>
      <c r="AZ190" s="183"/>
      <c r="BA190" s="183"/>
      <c r="BB190" s="183"/>
      <c r="BC190" s="183"/>
      <c r="BD190" s="183"/>
      <c r="BE190" s="183"/>
      <c r="BF190" s="183"/>
      <c r="BG190" s="183"/>
      <c r="BH190" s="183"/>
      <c r="BI190" s="183"/>
      <c r="BJ190" s="183"/>
      <c r="BK190" s="183"/>
      <c r="BL190" s="183"/>
      <c r="BM190" s="183"/>
    </row>
    <row r="191" spans="1:65" x14ac:dyDescent="0.2">
      <c r="A191" s="110"/>
      <c r="B191" s="110"/>
      <c r="C191" s="110"/>
      <c r="D191" s="183"/>
      <c r="E191" s="183"/>
      <c r="F191" s="183"/>
      <c r="G191" s="183"/>
      <c r="H191" s="183"/>
      <c r="I191" s="183"/>
      <c r="J191" s="183"/>
      <c r="K191" s="183"/>
      <c r="L191" s="183"/>
      <c r="M191" s="183"/>
      <c r="N191" s="183"/>
      <c r="O191" s="183"/>
      <c r="P191" s="183"/>
      <c r="Q191" s="183"/>
      <c r="R191" s="183"/>
      <c r="S191" s="183"/>
      <c r="T191" s="183"/>
      <c r="U191" s="183"/>
      <c r="V191" s="183"/>
      <c r="W191" s="183"/>
      <c r="X191" s="183"/>
      <c r="Y191" s="183"/>
      <c r="Z191" s="183"/>
      <c r="AA191" s="183"/>
      <c r="AB191" s="183"/>
      <c r="AC191" s="183"/>
      <c r="AD191" s="183"/>
      <c r="AE191" s="183"/>
      <c r="AF191" s="183"/>
      <c r="AG191" s="183"/>
      <c r="AH191" s="183"/>
      <c r="AI191" s="183"/>
      <c r="AJ191" s="183"/>
      <c r="AK191" s="183"/>
      <c r="AL191" s="183"/>
      <c r="AM191" s="183"/>
      <c r="AN191" s="183"/>
      <c r="AO191" s="183"/>
      <c r="AP191" s="183"/>
      <c r="AQ191" s="183"/>
      <c r="AR191" s="183"/>
      <c r="AS191" s="183"/>
      <c r="AT191" s="183"/>
      <c r="AU191" s="183"/>
      <c r="AV191" s="183"/>
      <c r="AW191" s="183"/>
      <c r="AX191" s="183"/>
      <c r="AY191" s="183"/>
      <c r="AZ191" s="183"/>
      <c r="BA191" s="183"/>
      <c r="BB191" s="183"/>
      <c r="BC191" s="183"/>
      <c r="BD191" s="183"/>
      <c r="BE191" s="183"/>
      <c r="BF191" s="183"/>
      <c r="BG191" s="183"/>
      <c r="BH191" s="183"/>
      <c r="BI191" s="183"/>
      <c r="BJ191" s="183"/>
      <c r="BK191" s="183"/>
      <c r="BL191" s="183"/>
      <c r="BM191" s="183"/>
    </row>
    <row r="192" spans="1:65" x14ac:dyDescent="0.2">
      <c r="A192" s="110"/>
      <c r="B192" s="110"/>
      <c r="C192" s="110"/>
      <c r="D192" s="183"/>
      <c r="E192" s="183"/>
      <c r="F192" s="183"/>
      <c r="G192" s="183"/>
      <c r="H192" s="183"/>
      <c r="I192" s="183"/>
      <c r="J192" s="183"/>
      <c r="K192" s="183"/>
      <c r="L192" s="183"/>
      <c r="M192" s="183"/>
      <c r="N192" s="183"/>
      <c r="O192" s="183"/>
      <c r="P192" s="183"/>
      <c r="Q192" s="183"/>
      <c r="R192" s="183"/>
      <c r="S192" s="183"/>
      <c r="T192" s="183"/>
      <c r="U192" s="183"/>
      <c r="V192" s="183"/>
      <c r="W192" s="183"/>
      <c r="X192" s="183"/>
      <c r="Y192" s="183"/>
      <c r="Z192" s="183"/>
      <c r="AA192" s="183"/>
      <c r="AB192" s="183"/>
      <c r="AC192" s="183"/>
      <c r="AD192" s="183"/>
      <c r="AE192" s="183"/>
      <c r="AF192" s="183"/>
      <c r="AG192" s="183"/>
      <c r="AH192" s="183"/>
      <c r="AI192" s="183"/>
      <c r="AJ192" s="183"/>
      <c r="AK192" s="183"/>
      <c r="AL192" s="183"/>
      <c r="AM192" s="183"/>
      <c r="AN192" s="183"/>
      <c r="AO192" s="183"/>
      <c r="AP192" s="183"/>
      <c r="AQ192" s="183"/>
      <c r="AR192" s="183"/>
      <c r="AS192" s="183"/>
      <c r="AT192" s="183"/>
      <c r="AU192" s="183"/>
      <c r="AV192" s="183"/>
      <c r="AW192" s="183"/>
      <c r="AX192" s="183"/>
      <c r="AY192" s="183"/>
      <c r="AZ192" s="183"/>
      <c r="BA192" s="183"/>
      <c r="BB192" s="183"/>
      <c r="BC192" s="183"/>
      <c r="BD192" s="183"/>
      <c r="BE192" s="183"/>
      <c r="BF192" s="183"/>
      <c r="BG192" s="183"/>
      <c r="BH192" s="183"/>
      <c r="BI192" s="183"/>
      <c r="BJ192" s="183"/>
      <c r="BK192" s="183"/>
      <c r="BL192" s="183"/>
      <c r="BM192" s="183"/>
    </row>
    <row r="193" spans="1:65" x14ac:dyDescent="0.2">
      <c r="A193" s="110"/>
      <c r="B193" s="110"/>
      <c r="C193" s="110"/>
      <c r="D193" s="183"/>
      <c r="E193" s="183"/>
      <c r="F193" s="183"/>
      <c r="G193" s="183"/>
      <c r="H193" s="183"/>
      <c r="I193" s="183"/>
      <c r="J193" s="183"/>
      <c r="K193" s="183"/>
      <c r="L193" s="183"/>
      <c r="M193" s="183"/>
      <c r="N193" s="183"/>
      <c r="O193" s="183"/>
      <c r="P193" s="183"/>
      <c r="Q193" s="183"/>
      <c r="R193" s="183"/>
      <c r="S193" s="183"/>
      <c r="T193" s="183"/>
      <c r="U193" s="183"/>
      <c r="V193" s="183"/>
      <c r="W193" s="183"/>
      <c r="X193" s="183"/>
      <c r="Y193" s="183"/>
      <c r="Z193" s="183"/>
      <c r="AA193" s="183"/>
      <c r="AB193" s="183"/>
      <c r="AC193" s="183"/>
      <c r="AD193" s="183"/>
      <c r="AE193" s="183"/>
      <c r="AF193" s="183"/>
      <c r="AG193" s="183"/>
      <c r="AH193" s="183"/>
      <c r="AI193" s="183"/>
      <c r="AJ193" s="183"/>
      <c r="AK193" s="183"/>
      <c r="AL193" s="183"/>
      <c r="AM193" s="183"/>
      <c r="AN193" s="183"/>
      <c r="AO193" s="183"/>
      <c r="AP193" s="183"/>
      <c r="AQ193" s="183"/>
      <c r="AR193" s="183"/>
      <c r="AS193" s="183"/>
      <c r="AT193" s="183"/>
      <c r="AU193" s="183"/>
      <c r="AV193" s="183"/>
      <c r="AW193" s="183"/>
      <c r="AX193" s="183"/>
      <c r="AY193" s="183"/>
      <c r="AZ193" s="183"/>
      <c r="BA193" s="183"/>
      <c r="BB193" s="183"/>
      <c r="BC193" s="183"/>
      <c r="BD193" s="183"/>
      <c r="BE193" s="183"/>
      <c r="BF193" s="183"/>
      <c r="BG193" s="183"/>
      <c r="BH193" s="183"/>
      <c r="BI193" s="183"/>
      <c r="BJ193" s="183"/>
      <c r="BK193" s="183"/>
      <c r="BL193" s="183"/>
      <c r="BM193" s="183"/>
    </row>
    <row r="194" spans="1:65" x14ac:dyDescent="0.2">
      <c r="A194" s="110"/>
      <c r="B194" s="110"/>
      <c r="C194" s="110"/>
      <c r="D194" s="183"/>
      <c r="E194" s="183"/>
      <c r="F194" s="183"/>
      <c r="G194" s="183"/>
      <c r="H194" s="183"/>
      <c r="I194" s="183"/>
      <c r="J194" s="183"/>
      <c r="K194" s="183"/>
      <c r="L194" s="183"/>
      <c r="M194" s="183"/>
      <c r="N194" s="183"/>
      <c r="O194" s="183"/>
      <c r="P194" s="183"/>
      <c r="Q194" s="183"/>
      <c r="R194" s="183"/>
      <c r="S194" s="183"/>
      <c r="T194" s="183"/>
      <c r="U194" s="183"/>
      <c r="V194" s="183"/>
      <c r="W194" s="183"/>
      <c r="X194" s="183"/>
      <c r="Y194" s="183"/>
      <c r="Z194" s="183"/>
      <c r="AA194" s="183"/>
      <c r="AB194" s="183"/>
      <c r="AC194" s="183"/>
      <c r="AD194" s="183"/>
      <c r="AE194" s="183"/>
      <c r="AF194" s="183"/>
      <c r="AG194" s="183"/>
      <c r="AH194" s="183"/>
      <c r="AI194" s="183"/>
      <c r="AJ194" s="183"/>
      <c r="AK194" s="183"/>
      <c r="AL194" s="183"/>
      <c r="AM194" s="183"/>
      <c r="AN194" s="183"/>
      <c r="AO194" s="183"/>
      <c r="AP194" s="183"/>
      <c r="AQ194" s="183"/>
      <c r="AR194" s="183"/>
      <c r="AS194" s="183"/>
      <c r="AT194" s="183"/>
      <c r="AU194" s="183"/>
      <c r="AV194" s="183"/>
      <c r="AW194" s="183"/>
      <c r="AX194" s="183"/>
      <c r="AY194" s="183"/>
      <c r="AZ194" s="183"/>
      <c r="BA194" s="183"/>
      <c r="BB194" s="183"/>
      <c r="BC194" s="183"/>
      <c r="BD194" s="183"/>
      <c r="BE194" s="183"/>
      <c r="BF194" s="183"/>
      <c r="BG194" s="183"/>
      <c r="BH194" s="183"/>
      <c r="BI194" s="183"/>
      <c r="BJ194" s="183"/>
      <c r="BK194" s="183"/>
      <c r="BL194" s="183"/>
      <c r="BM194" s="183"/>
    </row>
    <row r="195" spans="1:65" x14ac:dyDescent="0.2">
      <c r="A195" s="110"/>
      <c r="B195" s="110"/>
      <c r="C195" s="110"/>
      <c r="D195" s="183"/>
      <c r="E195" s="183"/>
      <c r="F195" s="183"/>
      <c r="G195" s="183"/>
      <c r="H195" s="183"/>
      <c r="I195" s="183"/>
      <c r="J195" s="183"/>
      <c r="K195" s="183"/>
      <c r="L195" s="183"/>
      <c r="M195" s="183"/>
      <c r="N195" s="183"/>
      <c r="O195" s="183"/>
      <c r="P195" s="183"/>
      <c r="Q195" s="183"/>
      <c r="R195" s="183"/>
      <c r="S195" s="183"/>
      <c r="T195" s="183"/>
      <c r="U195" s="183"/>
      <c r="V195" s="183"/>
      <c r="W195" s="183"/>
      <c r="X195" s="183"/>
      <c r="Y195" s="183"/>
      <c r="Z195" s="183"/>
      <c r="AA195" s="183"/>
      <c r="AB195" s="183"/>
      <c r="AC195" s="183"/>
      <c r="AD195" s="183"/>
      <c r="AE195" s="183"/>
      <c r="AF195" s="183"/>
      <c r="AG195" s="183"/>
      <c r="AH195" s="183"/>
      <c r="AI195" s="183"/>
      <c r="AJ195" s="183"/>
      <c r="AK195" s="183"/>
      <c r="AL195" s="183"/>
      <c r="AM195" s="183"/>
      <c r="AN195" s="183"/>
      <c r="AO195" s="183"/>
      <c r="AP195" s="183"/>
      <c r="AQ195" s="183"/>
      <c r="AR195" s="183"/>
      <c r="AS195" s="183"/>
      <c r="AT195" s="183"/>
      <c r="AU195" s="183"/>
      <c r="AV195" s="183"/>
      <c r="AW195" s="183"/>
      <c r="AX195" s="183"/>
      <c r="AY195" s="183"/>
      <c r="AZ195" s="183"/>
      <c r="BA195" s="183"/>
      <c r="BB195" s="183"/>
      <c r="BC195" s="183"/>
      <c r="BD195" s="183"/>
      <c r="BE195" s="183"/>
      <c r="BF195" s="183"/>
      <c r="BG195" s="183"/>
      <c r="BH195" s="183"/>
      <c r="BI195" s="183"/>
      <c r="BJ195" s="183"/>
      <c r="BK195" s="183"/>
      <c r="BL195" s="183"/>
      <c r="BM195" s="183"/>
    </row>
    <row r="196" spans="1:65" x14ac:dyDescent="0.2">
      <c r="A196" s="110"/>
      <c r="B196" s="110"/>
      <c r="C196" s="110"/>
      <c r="D196" s="183"/>
      <c r="E196" s="183"/>
      <c r="F196" s="183"/>
      <c r="G196" s="183"/>
      <c r="H196" s="183"/>
      <c r="I196" s="183"/>
      <c r="J196" s="183"/>
      <c r="K196" s="183"/>
      <c r="L196" s="183"/>
      <c r="M196" s="183"/>
      <c r="N196" s="183"/>
      <c r="O196" s="183"/>
      <c r="P196" s="183"/>
      <c r="Q196" s="183"/>
      <c r="R196" s="183"/>
      <c r="S196" s="183"/>
      <c r="T196" s="183"/>
      <c r="U196" s="183"/>
      <c r="V196" s="183"/>
      <c r="W196" s="183"/>
      <c r="X196" s="183"/>
      <c r="Y196" s="183"/>
      <c r="Z196" s="183"/>
      <c r="AA196" s="183"/>
      <c r="AB196" s="183"/>
      <c r="AC196" s="183"/>
      <c r="AD196" s="183"/>
      <c r="AE196" s="183"/>
      <c r="AF196" s="183"/>
      <c r="AG196" s="183"/>
      <c r="AH196" s="183"/>
      <c r="AI196" s="183"/>
      <c r="AJ196" s="183"/>
      <c r="AK196" s="183"/>
      <c r="AL196" s="183"/>
      <c r="AM196" s="183"/>
      <c r="AN196" s="183"/>
      <c r="AO196" s="183"/>
      <c r="AP196" s="183"/>
      <c r="AQ196" s="183"/>
      <c r="AR196" s="183"/>
      <c r="AS196" s="183"/>
      <c r="AT196" s="183"/>
      <c r="AU196" s="183"/>
      <c r="AV196" s="183"/>
      <c r="AW196" s="183"/>
      <c r="AX196" s="183"/>
      <c r="AY196" s="183"/>
      <c r="AZ196" s="183"/>
      <c r="BA196" s="183"/>
      <c r="BB196" s="183"/>
      <c r="BC196" s="183"/>
      <c r="BD196" s="183"/>
      <c r="BE196" s="183"/>
      <c r="BF196" s="183"/>
      <c r="BG196" s="183"/>
      <c r="BH196" s="183"/>
      <c r="BI196" s="183"/>
      <c r="BJ196" s="183"/>
      <c r="BK196" s="183"/>
      <c r="BL196" s="183"/>
      <c r="BM196" s="183"/>
    </row>
    <row r="197" spans="1:65" x14ac:dyDescent="0.2">
      <c r="A197" s="110"/>
      <c r="B197" s="110"/>
      <c r="C197" s="110"/>
      <c r="D197" s="183"/>
      <c r="E197" s="183"/>
      <c r="F197" s="183"/>
      <c r="G197" s="183"/>
      <c r="H197" s="183"/>
      <c r="I197" s="183"/>
      <c r="J197" s="183"/>
      <c r="K197" s="183"/>
      <c r="L197" s="183"/>
      <c r="M197" s="183"/>
      <c r="N197" s="183"/>
      <c r="O197" s="183"/>
      <c r="P197" s="183"/>
      <c r="Q197" s="183"/>
      <c r="R197" s="183"/>
      <c r="S197" s="183"/>
      <c r="T197" s="183"/>
      <c r="U197" s="183"/>
      <c r="V197" s="183"/>
      <c r="W197" s="183"/>
      <c r="X197" s="183"/>
      <c r="Y197" s="183"/>
      <c r="Z197" s="183"/>
      <c r="AA197" s="183"/>
      <c r="AB197" s="183"/>
      <c r="AC197" s="183"/>
      <c r="AD197" s="183"/>
      <c r="AE197" s="183"/>
      <c r="AF197" s="183"/>
      <c r="AG197" s="183"/>
      <c r="AH197" s="183"/>
      <c r="AI197" s="183"/>
      <c r="AJ197" s="183"/>
      <c r="AK197" s="183"/>
      <c r="AL197" s="183"/>
      <c r="AM197" s="183"/>
      <c r="AN197" s="183"/>
      <c r="AO197" s="183"/>
      <c r="AP197" s="183"/>
      <c r="AQ197" s="183"/>
      <c r="AR197" s="183"/>
      <c r="AS197" s="183"/>
      <c r="AT197" s="183"/>
      <c r="AU197" s="183"/>
      <c r="AV197" s="183"/>
      <c r="AW197" s="183"/>
      <c r="AX197" s="183"/>
      <c r="AY197" s="183"/>
      <c r="AZ197" s="183"/>
      <c r="BA197" s="183"/>
      <c r="BB197" s="183"/>
      <c r="BC197" s="183"/>
      <c r="BD197" s="183"/>
      <c r="BE197" s="183"/>
      <c r="BF197" s="183"/>
      <c r="BG197" s="183"/>
      <c r="BH197" s="183"/>
      <c r="BI197" s="183"/>
      <c r="BJ197" s="183"/>
      <c r="BK197" s="183"/>
      <c r="BL197" s="183"/>
      <c r="BM197" s="183"/>
    </row>
    <row r="198" spans="1:65" x14ac:dyDescent="0.2">
      <c r="A198" s="110"/>
      <c r="B198" s="110"/>
      <c r="C198" s="110"/>
      <c r="D198" s="183"/>
      <c r="E198" s="183"/>
      <c r="F198" s="183"/>
      <c r="G198" s="183"/>
      <c r="H198" s="183"/>
      <c r="I198" s="183"/>
      <c r="J198" s="183"/>
      <c r="K198" s="183"/>
      <c r="L198" s="183"/>
      <c r="M198" s="183"/>
      <c r="N198" s="183"/>
      <c r="O198" s="183"/>
      <c r="P198" s="183"/>
      <c r="Q198" s="183"/>
      <c r="R198" s="183"/>
      <c r="S198" s="183"/>
      <c r="T198" s="183"/>
      <c r="U198" s="183"/>
      <c r="V198" s="183"/>
      <c r="W198" s="183"/>
      <c r="X198" s="183"/>
      <c r="Y198" s="183"/>
      <c r="Z198" s="183"/>
      <c r="AA198" s="183"/>
      <c r="AB198" s="183"/>
      <c r="AC198" s="183"/>
      <c r="AD198" s="183"/>
      <c r="AE198" s="183"/>
      <c r="AF198" s="183"/>
      <c r="AG198" s="183"/>
      <c r="AH198" s="183"/>
      <c r="AI198" s="183"/>
      <c r="AJ198" s="183"/>
      <c r="AK198" s="183"/>
      <c r="AL198" s="183"/>
      <c r="AM198" s="183"/>
      <c r="AN198" s="183"/>
      <c r="AO198" s="183"/>
      <c r="AP198" s="183"/>
      <c r="AQ198" s="183"/>
      <c r="AR198" s="183"/>
      <c r="AS198" s="183"/>
      <c r="AT198" s="183"/>
      <c r="AU198" s="183"/>
      <c r="AV198" s="183"/>
      <c r="AW198" s="183"/>
      <c r="AX198" s="183"/>
      <c r="AY198" s="183"/>
      <c r="AZ198" s="183"/>
      <c r="BA198" s="183"/>
      <c r="BB198" s="183"/>
      <c r="BC198" s="183"/>
      <c r="BD198" s="183"/>
      <c r="BE198" s="183"/>
      <c r="BF198" s="183"/>
      <c r="BG198" s="183"/>
      <c r="BH198" s="183"/>
      <c r="BI198" s="183"/>
      <c r="BJ198" s="183"/>
      <c r="BK198" s="183"/>
      <c r="BL198" s="183"/>
      <c r="BM198" s="183"/>
    </row>
    <row r="199" spans="1:65" x14ac:dyDescent="0.2">
      <c r="A199" s="110"/>
      <c r="B199" s="110"/>
      <c r="C199" s="110"/>
      <c r="D199" s="183"/>
      <c r="E199" s="183"/>
      <c r="F199" s="183"/>
      <c r="G199" s="183"/>
      <c r="H199" s="183"/>
      <c r="I199" s="183"/>
      <c r="J199" s="183"/>
      <c r="K199" s="183"/>
      <c r="L199" s="183"/>
      <c r="M199" s="183"/>
      <c r="N199" s="183"/>
      <c r="O199" s="183"/>
      <c r="P199" s="183"/>
      <c r="Q199" s="183"/>
      <c r="R199" s="183"/>
      <c r="S199" s="183"/>
      <c r="T199" s="183"/>
      <c r="U199" s="183"/>
      <c r="V199" s="183"/>
      <c r="W199" s="183"/>
      <c r="X199" s="183"/>
      <c r="Y199" s="183"/>
      <c r="Z199" s="183"/>
      <c r="AA199" s="183"/>
      <c r="AB199" s="183"/>
      <c r="AC199" s="183"/>
      <c r="AD199" s="183"/>
      <c r="AE199" s="183"/>
      <c r="AF199" s="183"/>
      <c r="AG199" s="183"/>
      <c r="AH199" s="183"/>
      <c r="AI199" s="183"/>
      <c r="AJ199" s="183"/>
      <c r="AK199" s="183"/>
      <c r="AL199" s="183"/>
      <c r="AM199" s="183"/>
      <c r="AN199" s="183"/>
      <c r="AO199" s="183"/>
      <c r="AP199" s="183"/>
      <c r="AQ199" s="183"/>
      <c r="AR199" s="183"/>
      <c r="AS199" s="183"/>
      <c r="AT199" s="183"/>
      <c r="AU199" s="183"/>
      <c r="AV199" s="183"/>
      <c r="AW199" s="183"/>
      <c r="AX199" s="183"/>
      <c r="AY199" s="183"/>
      <c r="AZ199" s="183"/>
      <c r="BA199" s="183"/>
      <c r="BB199" s="183"/>
      <c r="BC199" s="183"/>
      <c r="BD199" s="183"/>
      <c r="BE199" s="183"/>
      <c r="BF199" s="183"/>
      <c r="BG199" s="183"/>
      <c r="BH199" s="183"/>
      <c r="BI199" s="183"/>
      <c r="BJ199" s="183"/>
      <c r="BK199" s="183"/>
      <c r="BL199" s="183"/>
      <c r="BM199" s="183"/>
    </row>
    <row r="200" spans="1:65" x14ac:dyDescent="0.2">
      <c r="A200" s="110"/>
      <c r="B200" s="110"/>
      <c r="C200" s="110"/>
      <c r="D200" s="183"/>
      <c r="E200" s="183"/>
      <c r="F200" s="183"/>
      <c r="G200" s="183"/>
      <c r="H200" s="183"/>
      <c r="I200" s="183"/>
      <c r="J200" s="183"/>
      <c r="K200" s="183"/>
      <c r="L200" s="183"/>
      <c r="M200" s="183"/>
      <c r="N200" s="183"/>
      <c r="O200" s="183"/>
      <c r="P200" s="183"/>
      <c r="Q200" s="183"/>
      <c r="R200" s="183"/>
      <c r="S200" s="183"/>
      <c r="T200" s="183"/>
      <c r="U200" s="183"/>
      <c r="V200" s="183"/>
      <c r="W200" s="183"/>
      <c r="X200" s="183"/>
      <c r="Y200" s="183"/>
      <c r="Z200" s="183"/>
      <c r="AA200" s="183"/>
      <c r="AB200" s="183"/>
      <c r="AC200" s="183"/>
      <c r="AD200" s="183"/>
      <c r="AE200" s="183"/>
      <c r="AF200" s="183"/>
      <c r="AG200" s="183"/>
      <c r="AH200" s="183"/>
      <c r="AI200" s="183"/>
      <c r="AJ200" s="183"/>
      <c r="AK200" s="183"/>
      <c r="AL200" s="183"/>
      <c r="AM200" s="183"/>
      <c r="AN200" s="183"/>
      <c r="AO200" s="183"/>
      <c r="AP200" s="183"/>
      <c r="AQ200" s="183"/>
      <c r="AR200" s="183"/>
      <c r="AS200" s="183"/>
      <c r="AT200" s="183"/>
      <c r="AU200" s="183"/>
      <c r="AV200" s="183"/>
      <c r="AW200" s="183"/>
      <c r="AX200" s="183"/>
      <c r="AY200" s="183"/>
      <c r="AZ200" s="183"/>
      <c r="BA200" s="183"/>
      <c r="BB200" s="183"/>
      <c r="BC200" s="183"/>
      <c r="BD200" s="183"/>
      <c r="BE200" s="183"/>
      <c r="BF200" s="183"/>
      <c r="BG200" s="183"/>
      <c r="BH200" s="183"/>
      <c r="BI200" s="183"/>
      <c r="BJ200" s="183"/>
      <c r="BK200" s="183"/>
      <c r="BL200" s="183"/>
      <c r="BM200" s="183"/>
    </row>
    <row r="201" spans="1:65" x14ac:dyDescent="0.2">
      <c r="A201" s="110"/>
      <c r="B201" s="110"/>
      <c r="C201" s="110"/>
      <c r="D201" s="183"/>
      <c r="E201" s="183"/>
      <c r="F201" s="183"/>
      <c r="G201" s="183"/>
      <c r="H201" s="183"/>
      <c r="I201" s="183"/>
      <c r="J201" s="183"/>
      <c r="K201" s="183"/>
      <c r="L201" s="183"/>
      <c r="M201" s="183"/>
      <c r="N201" s="183"/>
      <c r="O201" s="183"/>
      <c r="P201" s="183"/>
      <c r="Q201" s="183"/>
      <c r="R201" s="183"/>
      <c r="S201" s="183"/>
      <c r="T201" s="183"/>
      <c r="U201" s="183"/>
      <c r="V201" s="183"/>
      <c r="W201" s="183"/>
      <c r="X201" s="183"/>
      <c r="Y201" s="183"/>
      <c r="Z201" s="183"/>
      <c r="AA201" s="183"/>
      <c r="AB201" s="183"/>
      <c r="AC201" s="183"/>
      <c r="AD201" s="183"/>
      <c r="AE201" s="183"/>
      <c r="AF201" s="183"/>
      <c r="AG201" s="183"/>
      <c r="AH201" s="183"/>
      <c r="AI201" s="183"/>
      <c r="AJ201" s="183"/>
      <c r="AK201" s="183"/>
      <c r="AL201" s="183"/>
      <c r="AM201" s="183"/>
      <c r="AN201" s="183"/>
      <c r="AO201" s="183"/>
      <c r="AP201" s="183"/>
      <c r="AQ201" s="183"/>
      <c r="AR201" s="183"/>
      <c r="AS201" s="183"/>
      <c r="AT201" s="183"/>
      <c r="AU201" s="183"/>
      <c r="AV201" s="183"/>
      <c r="AW201" s="183"/>
      <c r="AX201" s="183"/>
      <c r="AY201" s="183"/>
      <c r="AZ201" s="183"/>
      <c r="BA201" s="183"/>
      <c r="BB201" s="183"/>
      <c r="BC201" s="183"/>
      <c r="BD201" s="183"/>
      <c r="BE201" s="183"/>
      <c r="BF201" s="183"/>
      <c r="BG201" s="183"/>
      <c r="BH201" s="183"/>
      <c r="BI201" s="183"/>
      <c r="BJ201" s="183"/>
      <c r="BK201" s="183"/>
      <c r="BL201" s="183"/>
      <c r="BM201" s="183"/>
    </row>
    <row r="202" spans="1:65" x14ac:dyDescent="0.2">
      <c r="A202" s="110"/>
      <c r="B202" s="110"/>
      <c r="C202" s="110"/>
      <c r="D202" s="183"/>
      <c r="E202" s="183"/>
      <c r="F202" s="183"/>
      <c r="G202" s="183"/>
      <c r="H202" s="183"/>
      <c r="I202" s="183"/>
      <c r="J202" s="183"/>
      <c r="K202" s="183"/>
      <c r="L202" s="183"/>
      <c r="M202" s="183"/>
      <c r="N202" s="183"/>
      <c r="O202" s="183"/>
      <c r="P202" s="183"/>
      <c r="Q202" s="183"/>
      <c r="R202" s="183"/>
      <c r="S202" s="183"/>
      <c r="T202" s="183"/>
      <c r="U202" s="183"/>
      <c r="V202" s="183"/>
      <c r="W202" s="183"/>
      <c r="X202" s="183"/>
      <c r="Y202" s="183"/>
      <c r="Z202" s="183"/>
      <c r="AA202" s="183"/>
      <c r="AB202" s="183"/>
      <c r="AC202" s="183"/>
      <c r="AD202" s="183"/>
      <c r="AE202" s="183"/>
      <c r="AF202" s="183"/>
      <c r="AG202" s="183"/>
      <c r="AH202" s="183"/>
      <c r="AI202" s="183"/>
      <c r="AJ202" s="183"/>
      <c r="AK202" s="183"/>
      <c r="AL202" s="183"/>
      <c r="AM202" s="183"/>
      <c r="AN202" s="183"/>
      <c r="AO202" s="183"/>
      <c r="AP202" s="183"/>
      <c r="AQ202" s="183"/>
      <c r="AR202" s="183"/>
      <c r="AS202" s="183"/>
      <c r="AT202" s="183"/>
      <c r="AU202" s="183"/>
      <c r="AV202" s="183"/>
      <c r="AW202" s="183"/>
      <c r="AX202" s="183"/>
      <c r="AY202" s="183"/>
      <c r="AZ202" s="183"/>
      <c r="BA202" s="183"/>
      <c r="BB202" s="183"/>
      <c r="BC202" s="183"/>
      <c r="BD202" s="183"/>
      <c r="BE202" s="183"/>
      <c r="BF202" s="183"/>
      <c r="BG202" s="183"/>
      <c r="BH202" s="183"/>
      <c r="BI202" s="183"/>
      <c r="BJ202" s="183"/>
      <c r="BK202" s="183"/>
      <c r="BL202" s="183"/>
      <c r="BM202" s="183"/>
    </row>
    <row r="203" spans="1:65" x14ac:dyDescent="0.2">
      <c r="A203" s="110"/>
      <c r="B203" s="110"/>
      <c r="C203" s="110"/>
      <c r="D203" s="183"/>
      <c r="E203" s="183"/>
      <c r="F203" s="183"/>
      <c r="G203" s="183"/>
      <c r="H203" s="183"/>
      <c r="I203" s="183"/>
      <c r="J203" s="183"/>
      <c r="K203" s="183"/>
      <c r="L203" s="183"/>
      <c r="M203" s="183"/>
      <c r="N203" s="183"/>
      <c r="O203" s="183"/>
      <c r="P203" s="183"/>
      <c r="Q203" s="183"/>
      <c r="R203" s="183"/>
      <c r="S203" s="183"/>
      <c r="T203" s="183"/>
      <c r="U203" s="183"/>
      <c r="V203" s="183"/>
      <c r="W203" s="183"/>
      <c r="X203" s="183"/>
      <c r="Y203" s="183"/>
      <c r="Z203" s="183"/>
      <c r="AA203" s="183"/>
      <c r="AB203" s="183"/>
      <c r="AC203" s="183"/>
      <c r="AD203" s="183"/>
      <c r="AE203" s="183"/>
      <c r="AF203" s="183"/>
      <c r="AG203" s="183"/>
      <c r="AH203" s="183"/>
      <c r="AI203" s="183"/>
      <c r="AJ203" s="183"/>
      <c r="AK203" s="183"/>
      <c r="AL203" s="183"/>
      <c r="AM203" s="183"/>
      <c r="AN203" s="183"/>
      <c r="AO203" s="183"/>
      <c r="AP203" s="183"/>
      <c r="AQ203" s="183"/>
      <c r="AR203" s="183"/>
      <c r="AS203" s="183"/>
      <c r="AT203" s="183"/>
      <c r="AU203" s="183"/>
      <c r="AV203" s="183"/>
      <c r="AW203" s="183"/>
      <c r="AX203" s="183"/>
      <c r="AY203" s="183"/>
      <c r="AZ203" s="183"/>
      <c r="BA203" s="183"/>
      <c r="BB203" s="183"/>
      <c r="BC203" s="183"/>
      <c r="BD203" s="183"/>
      <c r="BE203" s="183"/>
      <c r="BF203" s="183"/>
      <c r="BG203" s="183"/>
      <c r="BH203" s="183"/>
      <c r="BI203" s="183"/>
      <c r="BJ203" s="183"/>
      <c r="BK203" s="183"/>
      <c r="BL203" s="183"/>
      <c r="BM203" s="183"/>
    </row>
    <row r="204" spans="1:65" x14ac:dyDescent="0.2">
      <c r="A204" s="110"/>
      <c r="B204" s="110"/>
      <c r="C204" s="110"/>
      <c r="D204" s="183"/>
      <c r="E204" s="183"/>
      <c r="F204" s="183"/>
      <c r="G204" s="183"/>
      <c r="H204" s="183"/>
      <c r="I204" s="183"/>
      <c r="J204" s="183"/>
      <c r="K204" s="183"/>
      <c r="L204" s="183"/>
      <c r="M204" s="183"/>
      <c r="N204" s="183"/>
      <c r="O204" s="183"/>
      <c r="P204" s="183"/>
      <c r="Q204" s="183"/>
      <c r="R204" s="183"/>
      <c r="S204" s="183"/>
      <c r="T204" s="183"/>
      <c r="U204" s="183"/>
      <c r="V204" s="183"/>
      <c r="W204" s="183"/>
      <c r="X204" s="183"/>
      <c r="Y204" s="183"/>
      <c r="Z204" s="183"/>
      <c r="AA204" s="183"/>
      <c r="AB204" s="183"/>
      <c r="AC204" s="183"/>
      <c r="AD204" s="183"/>
      <c r="AE204" s="183"/>
      <c r="AF204" s="183"/>
      <c r="AG204" s="183"/>
      <c r="AH204" s="183"/>
      <c r="AI204" s="183"/>
      <c r="AJ204" s="183"/>
      <c r="AK204" s="183"/>
      <c r="AL204" s="183"/>
      <c r="AM204" s="183"/>
      <c r="AN204" s="183"/>
      <c r="AO204" s="183"/>
      <c r="AP204" s="183"/>
      <c r="AQ204" s="183"/>
      <c r="AR204" s="183"/>
      <c r="AS204" s="183"/>
      <c r="AT204" s="183"/>
      <c r="AU204" s="183"/>
      <c r="AV204" s="183"/>
      <c r="AW204" s="183"/>
      <c r="AX204" s="183"/>
      <c r="AY204" s="183"/>
      <c r="AZ204" s="183"/>
      <c r="BA204" s="183"/>
      <c r="BB204" s="183"/>
      <c r="BC204" s="183"/>
      <c r="BD204" s="183"/>
      <c r="BE204" s="183"/>
      <c r="BF204" s="183"/>
      <c r="BG204" s="183"/>
      <c r="BH204" s="183"/>
      <c r="BI204" s="183"/>
      <c r="BJ204" s="183"/>
      <c r="BK204" s="183"/>
      <c r="BL204" s="183"/>
      <c r="BM204" s="183"/>
    </row>
    <row r="205" spans="1:65" x14ac:dyDescent="0.2">
      <c r="A205" s="110"/>
      <c r="B205" s="110"/>
      <c r="C205" s="110"/>
      <c r="D205" s="183"/>
      <c r="E205" s="183"/>
      <c r="F205" s="183"/>
      <c r="G205" s="183"/>
      <c r="H205" s="183"/>
      <c r="I205" s="183"/>
      <c r="J205" s="183"/>
      <c r="K205" s="183"/>
      <c r="L205" s="183"/>
      <c r="M205" s="183"/>
      <c r="N205" s="183"/>
      <c r="O205" s="183"/>
      <c r="P205" s="183"/>
      <c r="Q205" s="183"/>
      <c r="R205" s="183"/>
      <c r="S205" s="183"/>
      <c r="T205" s="183"/>
      <c r="U205" s="183"/>
      <c r="V205" s="183"/>
      <c r="W205" s="183"/>
      <c r="X205" s="183"/>
      <c r="Y205" s="183"/>
      <c r="Z205" s="183"/>
      <c r="AA205" s="183"/>
      <c r="AB205" s="183"/>
      <c r="AC205" s="183"/>
      <c r="AD205" s="183"/>
      <c r="AE205" s="183"/>
      <c r="AF205" s="183"/>
      <c r="AG205" s="183"/>
      <c r="AH205" s="183"/>
      <c r="AI205" s="183"/>
      <c r="AJ205" s="183"/>
      <c r="AK205" s="183"/>
      <c r="AL205" s="183"/>
      <c r="AM205" s="183"/>
      <c r="AN205" s="183"/>
      <c r="AO205" s="183"/>
      <c r="AP205" s="183"/>
      <c r="AQ205" s="183"/>
      <c r="AR205" s="183"/>
      <c r="AS205" s="183"/>
      <c r="AT205" s="183"/>
      <c r="AU205" s="183"/>
      <c r="AV205" s="183"/>
      <c r="AW205" s="183"/>
      <c r="AX205" s="183"/>
      <c r="AY205" s="183"/>
      <c r="AZ205" s="183"/>
      <c r="BA205" s="183"/>
      <c r="BB205" s="183"/>
      <c r="BC205" s="183"/>
      <c r="BD205" s="183"/>
      <c r="BE205" s="183"/>
      <c r="BF205" s="183"/>
      <c r="BG205" s="183"/>
      <c r="BH205" s="183"/>
      <c r="BI205" s="183"/>
      <c r="BJ205" s="183"/>
      <c r="BK205" s="183"/>
      <c r="BL205" s="183"/>
      <c r="BM205" s="183"/>
    </row>
    <row r="206" spans="1:65" x14ac:dyDescent="0.2">
      <c r="A206" s="110"/>
      <c r="B206" s="110"/>
      <c r="C206" s="110"/>
      <c r="D206" s="183"/>
      <c r="E206" s="183"/>
      <c r="F206" s="183"/>
      <c r="G206" s="183"/>
      <c r="H206" s="183"/>
      <c r="I206" s="183"/>
      <c r="J206" s="183"/>
      <c r="K206" s="183"/>
      <c r="L206" s="183"/>
      <c r="M206" s="183"/>
      <c r="N206" s="183"/>
      <c r="O206" s="183"/>
      <c r="P206" s="183"/>
      <c r="Q206" s="183"/>
      <c r="R206" s="183"/>
      <c r="S206" s="183"/>
      <c r="T206" s="183"/>
      <c r="U206" s="183"/>
      <c r="V206" s="183"/>
      <c r="W206" s="183"/>
      <c r="X206" s="183"/>
      <c r="Y206" s="183"/>
      <c r="Z206" s="183"/>
      <c r="AA206" s="183"/>
      <c r="AB206" s="183"/>
      <c r="AC206" s="183"/>
      <c r="AD206" s="183"/>
      <c r="AE206" s="183"/>
      <c r="AF206" s="183"/>
      <c r="AG206" s="183"/>
      <c r="AH206" s="183"/>
      <c r="AI206" s="183"/>
      <c r="AJ206" s="183"/>
      <c r="AK206" s="183"/>
      <c r="AL206" s="183"/>
      <c r="AM206" s="183"/>
      <c r="AN206" s="183"/>
      <c r="AO206" s="183"/>
      <c r="AP206" s="183"/>
      <c r="AQ206" s="183"/>
      <c r="AR206" s="183"/>
      <c r="AS206" s="183"/>
      <c r="AT206" s="183"/>
      <c r="AU206" s="183"/>
      <c r="AV206" s="183"/>
      <c r="AW206" s="183"/>
      <c r="AX206" s="183"/>
      <c r="AY206" s="183"/>
      <c r="AZ206" s="183"/>
      <c r="BA206" s="183"/>
      <c r="BB206" s="183"/>
      <c r="BC206" s="183"/>
      <c r="BD206" s="183"/>
      <c r="BE206" s="183"/>
      <c r="BF206" s="183"/>
      <c r="BG206" s="183"/>
      <c r="BH206" s="183"/>
      <c r="BI206" s="183"/>
      <c r="BJ206" s="183"/>
      <c r="BK206" s="183"/>
      <c r="BL206" s="183"/>
      <c r="BM206" s="183"/>
    </row>
    <row r="207" spans="1:65" x14ac:dyDescent="0.2">
      <c r="A207" s="110"/>
      <c r="B207" s="110"/>
      <c r="C207" s="110"/>
      <c r="D207" s="183"/>
      <c r="E207" s="183"/>
      <c r="F207" s="183"/>
      <c r="G207" s="183"/>
      <c r="H207" s="183"/>
      <c r="I207" s="183"/>
      <c r="J207" s="183"/>
      <c r="K207" s="183"/>
      <c r="L207" s="183"/>
      <c r="M207" s="183"/>
      <c r="N207" s="183"/>
      <c r="O207" s="183"/>
      <c r="P207" s="183"/>
      <c r="Q207" s="183"/>
      <c r="R207" s="183"/>
      <c r="S207" s="183"/>
      <c r="T207" s="183"/>
      <c r="U207" s="183"/>
      <c r="V207" s="183"/>
      <c r="W207" s="183"/>
      <c r="X207" s="183"/>
      <c r="Y207" s="183"/>
      <c r="Z207" s="183"/>
      <c r="AA207" s="183"/>
      <c r="AB207" s="183"/>
      <c r="AC207" s="183"/>
      <c r="AD207" s="183"/>
      <c r="AE207" s="183"/>
      <c r="AF207" s="183"/>
      <c r="AG207" s="183"/>
      <c r="AH207" s="183"/>
      <c r="AI207" s="183"/>
      <c r="AJ207" s="183"/>
      <c r="AK207" s="183"/>
      <c r="AL207" s="183"/>
      <c r="AM207" s="183"/>
      <c r="AN207" s="183"/>
      <c r="AO207" s="183"/>
      <c r="AP207" s="183"/>
      <c r="AQ207" s="183"/>
      <c r="AR207" s="183"/>
      <c r="AS207" s="183"/>
      <c r="AT207" s="183"/>
      <c r="AU207" s="183"/>
      <c r="AV207" s="183"/>
      <c r="AW207" s="183"/>
      <c r="AX207" s="183"/>
      <c r="AY207" s="183"/>
      <c r="AZ207" s="183"/>
      <c r="BA207" s="183"/>
      <c r="BB207" s="183"/>
      <c r="BC207" s="183"/>
      <c r="BD207" s="183"/>
      <c r="BE207" s="183"/>
      <c r="BF207" s="183"/>
      <c r="BG207" s="183"/>
      <c r="BH207" s="183"/>
      <c r="BI207" s="183"/>
      <c r="BJ207" s="183"/>
      <c r="BK207" s="183"/>
      <c r="BL207" s="183"/>
      <c r="BM207" s="183"/>
    </row>
    <row r="208" spans="1:65" x14ac:dyDescent="0.2">
      <c r="A208" s="110"/>
      <c r="B208" s="110"/>
      <c r="C208" s="110"/>
      <c r="D208" s="183"/>
      <c r="E208" s="183"/>
      <c r="F208" s="183"/>
      <c r="G208" s="183"/>
      <c r="H208" s="183"/>
      <c r="I208" s="183"/>
      <c r="J208" s="183"/>
      <c r="K208" s="183"/>
      <c r="L208" s="183"/>
      <c r="M208" s="183"/>
      <c r="N208" s="183"/>
      <c r="O208" s="183"/>
      <c r="P208" s="183"/>
      <c r="Q208" s="183"/>
      <c r="R208" s="183"/>
      <c r="S208" s="183"/>
      <c r="T208" s="183"/>
      <c r="U208" s="183"/>
      <c r="V208" s="183"/>
      <c r="W208" s="183"/>
      <c r="X208" s="183"/>
      <c r="Y208" s="183"/>
      <c r="Z208" s="183"/>
      <c r="AA208" s="183"/>
      <c r="AB208" s="183"/>
      <c r="AC208" s="183"/>
      <c r="AD208" s="183"/>
      <c r="AE208" s="183"/>
      <c r="AF208" s="183"/>
      <c r="AG208" s="183"/>
      <c r="AH208" s="183"/>
      <c r="AI208" s="183"/>
      <c r="AJ208" s="183"/>
      <c r="AK208" s="183"/>
      <c r="AL208" s="183"/>
      <c r="AM208" s="183"/>
      <c r="AN208" s="183"/>
      <c r="AO208" s="183"/>
      <c r="AP208" s="183"/>
      <c r="AQ208" s="183"/>
      <c r="AR208" s="183"/>
      <c r="AS208" s="183"/>
      <c r="AT208" s="183"/>
      <c r="AU208" s="183"/>
      <c r="AV208" s="183"/>
      <c r="AW208" s="183"/>
      <c r="AX208" s="183"/>
      <c r="AY208" s="183"/>
      <c r="AZ208" s="183"/>
      <c r="BA208" s="183"/>
      <c r="BB208" s="183"/>
      <c r="BC208" s="183"/>
      <c r="BD208" s="183"/>
      <c r="BE208" s="183"/>
      <c r="BF208" s="183"/>
      <c r="BG208" s="183"/>
      <c r="BH208" s="183"/>
      <c r="BI208" s="183"/>
      <c r="BJ208" s="183"/>
      <c r="BK208" s="183"/>
      <c r="BL208" s="183"/>
      <c r="BM208" s="183"/>
    </row>
    <row r="209" spans="1:65" x14ac:dyDescent="0.2">
      <c r="A209" s="110"/>
      <c r="B209" s="110"/>
      <c r="C209" s="110"/>
      <c r="D209" s="183"/>
      <c r="E209" s="183"/>
      <c r="F209" s="183"/>
      <c r="G209" s="183"/>
      <c r="H209" s="183"/>
      <c r="I209" s="183"/>
      <c r="J209" s="183"/>
      <c r="K209" s="183"/>
      <c r="L209" s="183"/>
      <c r="M209" s="183"/>
      <c r="N209" s="183"/>
      <c r="O209" s="183"/>
      <c r="P209" s="183"/>
      <c r="Q209" s="183"/>
      <c r="R209" s="183"/>
      <c r="S209" s="183"/>
      <c r="T209" s="183"/>
      <c r="U209" s="183"/>
      <c r="V209" s="183"/>
      <c r="W209" s="183"/>
      <c r="X209" s="183"/>
      <c r="Y209" s="183"/>
      <c r="Z209" s="183"/>
      <c r="AA209" s="183"/>
      <c r="AB209" s="183"/>
      <c r="AC209" s="183"/>
      <c r="AD209" s="183"/>
      <c r="AE209" s="183"/>
      <c r="AF209" s="183"/>
      <c r="AG209" s="183"/>
      <c r="AH209" s="183"/>
      <c r="AI209" s="183"/>
      <c r="AJ209" s="183"/>
      <c r="AK209" s="183"/>
      <c r="AL209" s="183"/>
      <c r="AM209" s="183"/>
      <c r="AN209" s="183"/>
      <c r="AO209" s="183"/>
      <c r="AP209" s="183"/>
      <c r="AQ209" s="183"/>
      <c r="AR209" s="183"/>
      <c r="AS209" s="183"/>
      <c r="AT209" s="183"/>
      <c r="AU209" s="183"/>
      <c r="AV209" s="183"/>
      <c r="AW209" s="183"/>
      <c r="AX209" s="183"/>
      <c r="AY209" s="183"/>
      <c r="AZ209" s="183"/>
      <c r="BA209" s="183"/>
      <c r="BB209" s="183"/>
      <c r="BC209" s="183"/>
      <c r="BD209" s="183"/>
      <c r="BE209" s="183"/>
      <c r="BF209" s="183"/>
      <c r="BG209" s="183"/>
      <c r="BH209" s="183"/>
      <c r="BI209" s="183"/>
      <c r="BJ209" s="183"/>
      <c r="BK209" s="183"/>
      <c r="BL209" s="183"/>
      <c r="BM209" s="183"/>
    </row>
    <row r="210" spans="1:65" x14ac:dyDescent="0.2">
      <c r="A210" s="110"/>
      <c r="B210" s="110"/>
      <c r="C210" s="110"/>
      <c r="D210" s="183"/>
      <c r="E210" s="183"/>
      <c r="F210" s="183"/>
      <c r="G210" s="183"/>
      <c r="H210" s="183"/>
      <c r="I210" s="183"/>
      <c r="J210" s="183"/>
      <c r="K210" s="183"/>
      <c r="L210" s="183"/>
      <c r="M210" s="183"/>
      <c r="N210" s="183"/>
      <c r="O210" s="183"/>
      <c r="P210" s="183"/>
      <c r="Q210" s="183"/>
      <c r="R210" s="183"/>
      <c r="S210" s="183"/>
      <c r="T210" s="183"/>
      <c r="U210" s="183"/>
      <c r="V210" s="183"/>
      <c r="W210" s="183"/>
      <c r="X210" s="183"/>
      <c r="Y210" s="183"/>
      <c r="Z210" s="183"/>
      <c r="AA210" s="183"/>
      <c r="AB210" s="183"/>
      <c r="AC210" s="183"/>
      <c r="AD210" s="183"/>
      <c r="AE210" s="183"/>
      <c r="AF210" s="183"/>
      <c r="AG210" s="183"/>
      <c r="AH210" s="183"/>
      <c r="AI210" s="183"/>
      <c r="AJ210" s="183"/>
      <c r="AK210" s="183"/>
      <c r="AL210" s="183"/>
      <c r="AM210" s="183"/>
      <c r="AN210" s="183"/>
      <c r="AO210" s="183"/>
      <c r="AP210" s="183"/>
      <c r="AQ210" s="183"/>
      <c r="AR210" s="183"/>
      <c r="AS210" s="183"/>
      <c r="AT210" s="183"/>
      <c r="AU210" s="183"/>
      <c r="AV210" s="183"/>
      <c r="AW210" s="183"/>
      <c r="AX210" s="183"/>
      <c r="AY210" s="183"/>
      <c r="AZ210" s="183"/>
      <c r="BA210" s="183"/>
      <c r="BB210" s="183"/>
      <c r="BC210" s="183"/>
      <c r="BD210" s="183"/>
      <c r="BE210" s="183"/>
      <c r="BF210" s="183"/>
      <c r="BG210" s="183"/>
      <c r="BH210" s="183"/>
      <c r="BI210" s="183"/>
      <c r="BJ210" s="183"/>
      <c r="BK210" s="183"/>
      <c r="BL210" s="183"/>
      <c r="BM210" s="183"/>
    </row>
    <row r="211" spans="1:65" x14ac:dyDescent="0.2">
      <c r="A211" s="110"/>
      <c r="B211" s="110"/>
      <c r="C211" s="110"/>
      <c r="D211" s="183"/>
      <c r="E211" s="183"/>
      <c r="F211" s="183"/>
      <c r="G211" s="183"/>
      <c r="H211" s="183"/>
      <c r="I211" s="183"/>
      <c r="J211" s="183"/>
      <c r="K211" s="183"/>
      <c r="L211" s="183"/>
      <c r="M211" s="183"/>
      <c r="N211" s="183"/>
      <c r="O211" s="183"/>
      <c r="P211" s="183"/>
      <c r="Q211" s="183"/>
      <c r="R211" s="183"/>
      <c r="S211" s="183"/>
      <c r="T211" s="183"/>
      <c r="U211" s="183"/>
      <c r="V211" s="183"/>
      <c r="W211" s="183"/>
      <c r="X211" s="183"/>
      <c r="Y211" s="183"/>
      <c r="Z211" s="183"/>
      <c r="AA211" s="183"/>
      <c r="AB211" s="183"/>
      <c r="AC211" s="183"/>
      <c r="AD211" s="183"/>
      <c r="AE211" s="183"/>
      <c r="AF211" s="183"/>
      <c r="AG211" s="183"/>
      <c r="AH211" s="183"/>
      <c r="AI211" s="183"/>
      <c r="AJ211" s="183"/>
      <c r="AK211" s="183"/>
      <c r="AL211" s="183"/>
      <c r="AM211" s="183"/>
      <c r="AN211" s="183"/>
      <c r="AO211" s="183"/>
      <c r="AP211" s="183"/>
      <c r="AQ211" s="183"/>
      <c r="AR211" s="183"/>
      <c r="AS211" s="183"/>
      <c r="AT211" s="183"/>
      <c r="AU211" s="183"/>
      <c r="AV211" s="183"/>
      <c r="AW211" s="183"/>
      <c r="AX211" s="183"/>
      <c r="AY211" s="183"/>
      <c r="AZ211" s="183"/>
      <c r="BA211" s="183"/>
      <c r="BB211" s="183"/>
      <c r="BC211" s="183"/>
      <c r="BD211" s="183"/>
      <c r="BE211" s="183"/>
      <c r="BF211" s="183"/>
      <c r="BG211" s="183"/>
      <c r="BH211" s="183"/>
      <c r="BI211" s="183"/>
      <c r="BJ211" s="183"/>
      <c r="BK211" s="183"/>
      <c r="BL211" s="183"/>
      <c r="BM211" s="183"/>
    </row>
    <row r="212" spans="1:65" x14ac:dyDescent="0.2">
      <c r="A212" s="110"/>
      <c r="B212" s="110"/>
      <c r="C212" s="110"/>
      <c r="D212" s="183"/>
      <c r="E212" s="183"/>
      <c r="F212" s="183"/>
      <c r="G212" s="183"/>
      <c r="H212" s="183"/>
      <c r="I212" s="183"/>
      <c r="J212" s="183"/>
      <c r="K212" s="183"/>
      <c r="L212" s="183"/>
      <c r="M212" s="183"/>
      <c r="N212" s="183"/>
      <c r="O212" s="183"/>
      <c r="P212" s="183"/>
      <c r="Q212" s="183"/>
      <c r="R212" s="183"/>
      <c r="S212" s="183"/>
      <c r="T212" s="183"/>
      <c r="U212" s="183"/>
      <c r="V212" s="183"/>
      <c r="W212" s="183"/>
      <c r="X212" s="183"/>
      <c r="Y212" s="183"/>
      <c r="Z212" s="183"/>
      <c r="AA212" s="183"/>
      <c r="AB212" s="183"/>
      <c r="AC212" s="183"/>
      <c r="AD212" s="183"/>
      <c r="AE212" s="183"/>
      <c r="AF212" s="183"/>
      <c r="AG212" s="183"/>
      <c r="AH212" s="183"/>
      <c r="AI212" s="183"/>
      <c r="AJ212" s="183"/>
      <c r="AK212" s="183"/>
      <c r="AL212" s="183"/>
      <c r="AM212" s="183"/>
      <c r="AN212" s="183"/>
      <c r="AO212" s="183"/>
      <c r="AP212" s="183"/>
      <c r="AQ212" s="183"/>
      <c r="AR212" s="183"/>
      <c r="AS212" s="183"/>
      <c r="AT212" s="183"/>
      <c r="AU212" s="183"/>
      <c r="AV212" s="183"/>
      <c r="AW212" s="183"/>
      <c r="AX212" s="183"/>
      <c r="AY212" s="183"/>
      <c r="AZ212" s="183"/>
      <c r="BA212" s="183"/>
      <c r="BB212" s="183"/>
      <c r="BC212" s="183"/>
      <c r="BD212" s="183"/>
      <c r="BE212" s="183"/>
      <c r="BF212" s="183"/>
      <c r="BG212" s="183"/>
      <c r="BH212" s="183"/>
      <c r="BI212" s="183"/>
      <c r="BJ212" s="183"/>
      <c r="BK212" s="183"/>
      <c r="BL212" s="183"/>
      <c r="BM212" s="183"/>
    </row>
    <row r="213" spans="1:65" x14ac:dyDescent="0.2">
      <c r="A213" s="110"/>
      <c r="B213" s="110"/>
      <c r="C213" s="110"/>
      <c r="D213" s="183"/>
      <c r="E213" s="183"/>
      <c r="F213" s="183"/>
      <c r="G213" s="183"/>
      <c r="H213" s="183"/>
      <c r="I213" s="183"/>
      <c r="J213" s="183"/>
      <c r="K213" s="183"/>
      <c r="L213" s="183"/>
      <c r="M213" s="183"/>
      <c r="N213" s="183"/>
      <c r="O213" s="183"/>
      <c r="P213" s="183"/>
      <c r="Q213" s="183"/>
      <c r="R213" s="183"/>
      <c r="S213" s="183"/>
      <c r="T213" s="183"/>
      <c r="U213" s="183"/>
      <c r="V213" s="183"/>
      <c r="W213" s="183"/>
      <c r="X213" s="183"/>
      <c r="Y213" s="183"/>
      <c r="Z213" s="183"/>
      <c r="AA213" s="183"/>
      <c r="AB213" s="183"/>
      <c r="AC213" s="183"/>
      <c r="AD213" s="183"/>
      <c r="AE213" s="183"/>
      <c r="AF213" s="183"/>
      <c r="AG213" s="183"/>
      <c r="AH213" s="183"/>
      <c r="AI213" s="183"/>
      <c r="AJ213" s="183"/>
      <c r="AK213" s="183"/>
      <c r="AL213" s="183"/>
      <c r="AM213" s="183"/>
      <c r="AN213" s="183"/>
      <c r="AO213" s="183"/>
      <c r="AP213" s="183"/>
      <c r="AQ213" s="183"/>
      <c r="AR213" s="183"/>
      <c r="AS213" s="183"/>
      <c r="AT213" s="183"/>
      <c r="AU213" s="183"/>
      <c r="AV213" s="183"/>
      <c r="AW213" s="183"/>
      <c r="AX213" s="183"/>
      <c r="AY213" s="183"/>
      <c r="AZ213" s="183"/>
      <c r="BA213" s="183"/>
      <c r="BB213" s="183"/>
      <c r="BC213" s="183"/>
      <c r="BD213" s="183"/>
      <c r="BE213" s="183"/>
      <c r="BF213" s="183"/>
      <c r="BG213" s="183"/>
      <c r="BH213" s="183"/>
      <c r="BI213" s="183"/>
      <c r="BJ213" s="183"/>
      <c r="BK213" s="183"/>
      <c r="BL213" s="183"/>
      <c r="BM213" s="183"/>
    </row>
    <row r="214" spans="1:65" x14ac:dyDescent="0.2">
      <c r="A214" s="110"/>
      <c r="B214" s="110"/>
      <c r="C214" s="110"/>
      <c r="D214" s="183"/>
      <c r="E214" s="183"/>
      <c r="F214" s="183"/>
      <c r="G214" s="183"/>
      <c r="H214" s="183"/>
      <c r="I214" s="183"/>
      <c r="J214" s="183"/>
      <c r="K214" s="183"/>
      <c r="L214" s="183"/>
      <c r="M214" s="183"/>
      <c r="N214" s="183"/>
      <c r="O214" s="183"/>
      <c r="P214" s="183"/>
      <c r="Q214" s="183"/>
      <c r="R214" s="183"/>
      <c r="S214" s="183"/>
      <c r="T214" s="183"/>
      <c r="U214" s="183"/>
      <c r="V214" s="183"/>
      <c r="W214" s="183"/>
      <c r="X214" s="183"/>
      <c r="Y214" s="183"/>
      <c r="Z214" s="183"/>
      <c r="AA214" s="183"/>
      <c r="AB214" s="183"/>
      <c r="AC214" s="183"/>
      <c r="AD214" s="183"/>
      <c r="AE214" s="183"/>
      <c r="AF214" s="183"/>
      <c r="AG214" s="183"/>
      <c r="AH214" s="183"/>
      <c r="AI214" s="183"/>
      <c r="AJ214" s="183"/>
      <c r="AK214" s="183"/>
      <c r="AL214" s="183"/>
      <c r="AM214" s="183"/>
      <c r="AN214" s="183"/>
      <c r="AO214" s="183"/>
      <c r="AP214" s="183"/>
      <c r="AQ214" s="183"/>
      <c r="AR214" s="183"/>
      <c r="AS214" s="183"/>
      <c r="AT214" s="183"/>
      <c r="AU214" s="183"/>
      <c r="AV214" s="183"/>
      <c r="AW214" s="183"/>
      <c r="AX214" s="183"/>
      <c r="AY214" s="183"/>
      <c r="AZ214" s="183"/>
      <c r="BA214" s="183"/>
      <c r="BB214" s="183"/>
      <c r="BC214" s="183"/>
      <c r="BD214" s="183"/>
      <c r="BE214" s="183"/>
      <c r="BF214" s="183"/>
      <c r="BG214" s="183"/>
      <c r="BH214" s="183"/>
      <c r="BI214" s="183"/>
      <c r="BJ214" s="183"/>
      <c r="BK214" s="183"/>
      <c r="BL214" s="183"/>
      <c r="BM214" s="183"/>
    </row>
    <row r="215" spans="1:65" x14ac:dyDescent="0.2">
      <c r="A215" s="110"/>
      <c r="B215" s="110"/>
      <c r="C215" s="110"/>
      <c r="D215" s="183"/>
      <c r="E215" s="183"/>
      <c r="F215" s="183"/>
      <c r="G215" s="183"/>
      <c r="H215" s="183"/>
      <c r="I215" s="183"/>
      <c r="J215" s="183"/>
      <c r="K215" s="183"/>
      <c r="L215" s="183"/>
      <c r="M215" s="183"/>
      <c r="N215" s="183"/>
      <c r="O215" s="183"/>
      <c r="P215" s="183"/>
      <c r="Q215" s="183"/>
      <c r="R215" s="183"/>
      <c r="S215" s="183"/>
      <c r="T215" s="183"/>
      <c r="U215" s="183"/>
      <c r="V215" s="183"/>
      <c r="W215" s="183"/>
      <c r="X215" s="183"/>
      <c r="Y215" s="183"/>
      <c r="Z215" s="183"/>
      <c r="AA215" s="183"/>
      <c r="AB215" s="183"/>
      <c r="AC215" s="183"/>
      <c r="AD215" s="183"/>
      <c r="AE215" s="183"/>
      <c r="AF215" s="183"/>
      <c r="AG215" s="183"/>
      <c r="AH215" s="183"/>
      <c r="AI215" s="183"/>
      <c r="AJ215" s="183"/>
      <c r="AK215" s="183"/>
      <c r="AL215" s="183"/>
      <c r="AM215" s="183"/>
      <c r="AN215" s="183"/>
      <c r="AO215" s="183"/>
      <c r="AP215" s="183"/>
      <c r="AQ215" s="183"/>
      <c r="AR215" s="183"/>
      <c r="AS215" s="183"/>
      <c r="AT215" s="183"/>
      <c r="AU215" s="183"/>
      <c r="AV215" s="183"/>
      <c r="AW215" s="183"/>
      <c r="AX215" s="183"/>
      <c r="AY215" s="183"/>
      <c r="AZ215" s="183"/>
      <c r="BA215" s="183"/>
      <c r="BB215" s="183"/>
      <c r="BC215" s="183"/>
      <c r="BD215" s="183"/>
      <c r="BE215" s="183"/>
      <c r="BF215" s="183"/>
      <c r="BG215" s="183"/>
      <c r="BH215" s="183"/>
      <c r="BI215" s="183"/>
      <c r="BJ215" s="183"/>
      <c r="BK215" s="183"/>
      <c r="BL215" s="183"/>
      <c r="BM215" s="183"/>
    </row>
    <row r="216" spans="1:65" x14ac:dyDescent="0.2">
      <c r="A216" s="110"/>
      <c r="B216" s="110"/>
      <c r="C216" s="110"/>
      <c r="D216" s="183"/>
      <c r="E216" s="183"/>
      <c r="F216" s="183"/>
      <c r="G216" s="183"/>
      <c r="H216" s="183"/>
      <c r="I216" s="183"/>
      <c r="J216" s="183"/>
      <c r="K216" s="183"/>
      <c r="L216" s="183"/>
      <c r="M216" s="183"/>
      <c r="N216" s="183"/>
      <c r="O216" s="183"/>
      <c r="P216" s="183"/>
      <c r="Q216" s="183"/>
      <c r="R216" s="183"/>
      <c r="S216" s="183"/>
      <c r="T216" s="183"/>
      <c r="U216" s="183"/>
      <c r="V216" s="183"/>
      <c r="W216" s="183"/>
      <c r="X216" s="183"/>
      <c r="Y216" s="183"/>
      <c r="Z216" s="183"/>
      <c r="AA216" s="183"/>
      <c r="AB216" s="183"/>
      <c r="AC216" s="183"/>
      <c r="AD216" s="183"/>
      <c r="AE216" s="183"/>
      <c r="AF216" s="183"/>
      <c r="AG216" s="183"/>
      <c r="AH216" s="183"/>
      <c r="AI216" s="183"/>
      <c r="AJ216" s="183"/>
      <c r="AK216" s="183"/>
      <c r="AL216" s="183"/>
      <c r="AM216" s="183"/>
      <c r="AN216" s="183"/>
      <c r="AO216" s="183"/>
      <c r="AP216" s="183"/>
      <c r="AQ216" s="183"/>
      <c r="AR216" s="183"/>
      <c r="AS216" s="183"/>
      <c r="AT216" s="183"/>
      <c r="AU216" s="183"/>
      <c r="AV216" s="183"/>
      <c r="AW216" s="183"/>
      <c r="AX216" s="183"/>
      <c r="AY216" s="183"/>
      <c r="AZ216" s="183"/>
      <c r="BA216" s="183"/>
      <c r="BB216" s="183"/>
      <c r="BC216" s="183"/>
      <c r="BD216" s="183"/>
      <c r="BE216" s="183"/>
      <c r="BF216" s="183"/>
      <c r="BG216" s="183"/>
      <c r="BH216" s="183"/>
      <c r="BI216" s="183"/>
      <c r="BJ216" s="183"/>
      <c r="BK216" s="183"/>
      <c r="BL216" s="183"/>
      <c r="BM216" s="183"/>
    </row>
    <row r="217" spans="1:65" x14ac:dyDescent="0.2">
      <c r="A217" s="110"/>
      <c r="B217" s="110"/>
      <c r="C217" s="110"/>
      <c r="D217" s="183"/>
      <c r="E217" s="183"/>
      <c r="F217" s="183"/>
      <c r="G217" s="183"/>
      <c r="H217" s="183"/>
      <c r="I217" s="183"/>
      <c r="J217" s="183"/>
      <c r="K217" s="183"/>
      <c r="L217" s="183"/>
      <c r="M217" s="183"/>
      <c r="N217" s="183"/>
      <c r="O217" s="183"/>
      <c r="P217" s="183"/>
      <c r="Q217" s="183"/>
      <c r="R217" s="183"/>
      <c r="S217" s="183"/>
      <c r="T217" s="183"/>
      <c r="U217" s="183"/>
      <c r="V217" s="183"/>
      <c r="W217" s="183"/>
      <c r="X217" s="183"/>
      <c r="Y217" s="183"/>
      <c r="Z217" s="183"/>
      <c r="AA217" s="183"/>
      <c r="AB217" s="183"/>
      <c r="AC217" s="183"/>
      <c r="AD217" s="183"/>
      <c r="AE217" s="183"/>
      <c r="AF217" s="183"/>
      <c r="AG217" s="183"/>
      <c r="AH217" s="183"/>
      <c r="AI217" s="183"/>
      <c r="AJ217" s="183"/>
      <c r="AK217" s="183"/>
      <c r="AL217" s="183"/>
      <c r="AM217" s="183"/>
      <c r="AN217" s="183"/>
      <c r="AO217" s="183"/>
      <c r="AP217" s="183"/>
      <c r="AQ217" s="183"/>
      <c r="AR217" s="183"/>
      <c r="AS217" s="183"/>
      <c r="AT217" s="183"/>
      <c r="AU217" s="183"/>
      <c r="AV217" s="183"/>
      <c r="AW217" s="183"/>
      <c r="AX217" s="183"/>
      <c r="AY217" s="183"/>
      <c r="AZ217" s="183"/>
      <c r="BA217" s="183"/>
      <c r="BB217" s="183"/>
      <c r="BC217" s="183"/>
      <c r="BD217" s="183"/>
      <c r="BE217" s="183"/>
      <c r="BF217" s="183"/>
      <c r="BG217" s="183"/>
      <c r="BH217" s="183"/>
      <c r="BI217" s="183"/>
      <c r="BJ217" s="183"/>
      <c r="BK217" s="183"/>
      <c r="BL217" s="183"/>
      <c r="BM217" s="183"/>
    </row>
    <row r="218" spans="1:65" x14ac:dyDescent="0.2">
      <c r="A218" s="110"/>
      <c r="B218" s="110"/>
      <c r="C218" s="110"/>
      <c r="D218" s="183"/>
      <c r="E218" s="183"/>
      <c r="F218" s="183"/>
      <c r="G218" s="183"/>
      <c r="H218" s="183"/>
      <c r="I218" s="183"/>
      <c r="J218" s="183"/>
      <c r="K218" s="183"/>
      <c r="L218" s="183"/>
      <c r="M218" s="183"/>
      <c r="N218" s="183"/>
      <c r="O218" s="183"/>
      <c r="P218" s="183"/>
      <c r="Q218" s="183"/>
      <c r="R218" s="183"/>
      <c r="S218" s="183"/>
      <c r="T218" s="183"/>
      <c r="U218" s="183"/>
      <c r="V218" s="183"/>
      <c r="W218" s="183"/>
      <c r="X218" s="183"/>
      <c r="Y218" s="183"/>
      <c r="Z218" s="183"/>
      <c r="AA218" s="183"/>
      <c r="AB218" s="183"/>
      <c r="AC218" s="183"/>
      <c r="AD218" s="183"/>
      <c r="AE218" s="183"/>
      <c r="AF218" s="183"/>
      <c r="AG218" s="183"/>
      <c r="AH218" s="183"/>
      <c r="AI218" s="183"/>
      <c r="AJ218" s="183"/>
      <c r="AK218" s="183"/>
      <c r="AL218" s="183"/>
      <c r="AM218" s="183"/>
      <c r="AN218" s="183"/>
      <c r="AO218" s="183"/>
      <c r="AP218" s="183"/>
      <c r="AQ218" s="183"/>
      <c r="AR218" s="183"/>
      <c r="AS218" s="183"/>
      <c r="AT218" s="183"/>
      <c r="AU218" s="183"/>
      <c r="AV218" s="183"/>
      <c r="AW218" s="183"/>
      <c r="AX218" s="183"/>
      <c r="AY218" s="183"/>
      <c r="AZ218" s="183"/>
      <c r="BA218" s="183"/>
      <c r="BB218" s="183"/>
      <c r="BC218" s="183"/>
      <c r="BD218" s="183"/>
      <c r="BE218" s="183"/>
      <c r="BF218" s="183"/>
      <c r="BG218" s="183"/>
      <c r="BH218" s="183"/>
      <c r="BI218" s="183"/>
      <c r="BJ218" s="183"/>
      <c r="BK218" s="183"/>
      <c r="BL218" s="183"/>
      <c r="BM218" s="183"/>
    </row>
    <row r="219" spans="1:65" x14ac:dyDescent="0.2">
      <c r="A219" s="110"/>
      <c r="B219" s="110"/>
      <c r="C219" s="110"/>
      <c r="D219" s="183"/>
      <c r="E219" s="183"/>
      <c r="F219" s="183"/>
      <c r="G219" s="183"/>
      <c r="H219" s="183"/>
      <c r="I219" s="183"/>
      <c r="J219" s="183"/>
      <c r="K219" s="183"/>
      <c r="L219" s="183"/>
      <c r="M219" s="183"/>
      <c r="N219" s="183"/>
      <c r="O219" s="183"/>
      <c r="P219" s="183"/>
      <c r="Q219" s="183"/>
      <c r="R219" s="183"/>
      <c r="S219" s="183"/>
      <c r="T219" s="183"/>
      <c r="U219" s="183"/>
      <c r="V219" s="183"/>
      <c r="W219" s="183"/>
      <c r="X219" s="183"/>
      <c r="Y219" s="183"/>
      <c r="Z219" s="183"/>
      <c r="AA219" s="183"/>
      <c r="AB219" s="183"/>
      <c r="AC219" s="183"/>
      <c r="AD219" s="183"/>
      <c r="AE219" s="183"/>
      <c r="AF219" s="183"/>
      <c r="AG219" s="183"/>
      <c r="AH219" s="183"/>
      <c r="AI219" s="183"/>
      <c r="AJ219" s="183"/>
      <c r="AK219" s="183"/>
      <c r="AL219" s="183"/>
      <c r="AM219" s="183"/>
      <c r="AN219" s="183"/>
      <c r="AO219" s="183"/>
      <c r="AP219" s="183"/>
      <c r="AQ219" s="183"/>
      <c r="AR219" s="183"/>
      <c r="AS219" s="183"/>
      <c r="AT219" s="183"/>
      <c r="AU219" s="183"/>
      <c r="AV219" s="183"/>
      <c r="AW219" s="183"/>
      <c r="AX219" s="183"/>
      <c r="AY219" s="183"/>
      <c r="AZ219" s="183"/>
      <c r="BA219" s="183"/>
      <c r="BB219" s="183"/>
      <c r="BC219" s="183"/>
      <c r="BD219" s="183"/>
      <c r="BE219" s="183"/>
      <c r="BF219" s="183"/>
      <c r="BG219" s="183"/>
      <c r="BH219" s="183"/>
      <c r="BI219" s="183"/>
      <c r="BJ219" s="183"/>
      <c r="BK219" s="183"/>
      <c r="BL219" s="183"/>
      <c r="BM219" s="183"/>
    </row>
    <row r="220" spans="1:65" x14ac:dyDescent="0.2">
      <c r="A220" s="110"/>
      <c r="B220" s="110"/>
      <c r="C220" s="110"/>
      <c r="D220" s="183"/>
      <c r="E220" s="183"/>
      <c r="F220" s="183"/>
      <c r="G220" s="183"/>
      <c r="H220" s="183"/>
      <c r="I220" s="183"/>
      <c r="J220" s="183"/>
      <c r="K220" s="183"/>
      <c r="L220" s="183"/>
      <c r="M220" s="183"/>
      <c r="N220" s="183"/>
      <c r="O220" s="183"/>
      <c r="P220" s="183"/>
      <c r="Q220" s="183"/>
      <c r="R220" s="183"/>
      <c r="S220" s="183"/>
      <c r="T220" s="183"/>
      <c r="U220" s="183"/>
      <c r="V220" s="183"/>
      <c r="W220" s="183"/>
      <c r="X220" s="183"/>
      <c r="Y220" s="183"/>
      <c r="Z220" s="183"/>
      <c r="AA220" s="183"/>
      <c r="AB220" s="183"/>
      <c r="AC220" s="183"/>
      <c r="AD220" s="183"/>
      <c r="AE220" s="183"/>
      <c r="AF220" s="183"/>
      <c r="AG220" s="183"/>
      <c r="AH220" s="183"/>
      <c r="AI220" s="183"/>
      <c r="AJ220" s="183"/>
      <c r="AK220" s="183"/>
      <c r="AL220" s="183"/>
      <c r="AM220" s="183"/>
      <c r="AN220" s="183"/>
      <c r="AO220" s="183"/>
      <c r="AP220" s="183"/>
      <c r="AQ220" s="183"/>
      <c r="AR220" s="183"/>
      <c r="AS220" s="183"/>
      <c r="AT220" s="183"/>
      <c r="AU220" s="183"/>
      <c r="AV220" s="183"/>
      <c r="AW220" s="183"/>
      <c r="AX220" s="183"/>
      <c r="AY220" s="183"/>
      <c r="AZ220" s="183"/>
      <c r="BA220" s="183"/>
      <c r="BB220" s="183"/>
      <c r="BC220" s="183"/>
      <c r="BD220" s="183"/>
      <c r="BE220" s="183"/>
      <c r="BF220" s="183"/>
      <c r="BG220" s="183"/>
      <c r="BH220" s="183"/>
      <c r="BI220" s="183"/>
      <c r="BJ220" s="183"/>
      <c r="BK220" s="183"/>
      <c r="BL220" s="183"/>
      <c r="BM220" s="183"/>
    </row>
    <row r="221" spans="1:65" x14ac:dyDescent="0.2">
      <c r="A221" s="110"/>
      <c r="B221" s="110"/>
      <c r="C221" s="110"/>
      <c r="D221" s="183"/>
      <c r="E221" s="183"/>
      <c r="F221" s="183"/>
      <c r="G221" s="183"/>
      <c r="H221" s="183"/>
      <c r="I221" s="183"/>
      <c r="J221" s="183"/>
      <c r="K221" s="183"/>
      <c r="L221" s="183"/>
      <c r="M221" s="183"/>
      <c r="N221" s="183"/>
      <c r="O221" s="183"/>
      <c r="P221" s="183"/>
      <c r="Q221" s="183"/>
      <c r="R221" s="183"/>
      <c r="S221" s="183"/>
      <c r="T221" s="183"/>
      <c r="U221" s="183"/>
      <c r="V221" s="183"/>
      <c r="W221" s="183"/>
      <c r="X221" s="183"/>
      <c r="Y221" s="183"/>
      <c r="Z221" s="183"/>
      <c r="AA221" s="183"/>
      <c r="AB221" s="183"/>
      <c r="AC221" s="183"/>
      <c r="AD221" s="183"/>
      <c r="AE221" s="183"/>
      <c r="AF221" s="183"/>
      <c r="AG221" s="183"/>
      <c r="AH221" s="183"/>
      <c r="AI221" s="183"/>
      <c r="AJ221" s="183"/>
      <c r="AK221" s="183"/>
      <c r="AL221" s="183"/>
      <c r="AM221" s="183"/>
      <c r="AN221" s="183"/>
      <c r="AO221" s="183"/>
      <c r="AP221" s="183"/>
      <c r="AQ221" s="183"/>
      <c r="AR221" s="183"/>
      <c r="AS221" s="183"/>
      <c r="AT221" s="183"/>
      <c r="AU221" s="183"/>
      <c r="AV221" s="183"/>
      <c r="AW221" s="183"/>
      <c r="AX221" s="183"/>
      <c r="AY221" s="183"/>
      <c r="AZ221" s="183"/>
      <c r="BA221" s="183"/>
      <c r="BB221" s="183"/>
      <c r="BC221" s="183"/>
      <c r="BD221" s="183"/>
      <c r="BE221" s="183"/>
      <c r="BF221" s="183"/>
      <c r="BG221" s="183"/>
      <c r="BH221" s="183"/>
      <c r="BI221" s="183"/>
      <c r="BJ221" s="183"/>
      <c r="BK221" s="183"/>
      <c r="BL221" s="183"/>
      <c r="BM221" s="183"/>
    </row>
    <row r="222" spans="1:65" x14ac:dyDescent="0.2">
      <c r="A222" s="110"/>
      <c r="B222" s="110"/>
      <c r="C222" s="110"/>
      <c r="D222" s="183"/>
      <c r="E222" s="183"/>
      <c r="F222" s="183"/>
      <c r="G222" s="183"/>
      <c r="H222" s="183"/>
      <c r="I222" s="183"/>
      <c r="J222" s="183"/>
      <c r="K222" s="183"/>
      <c r="L222" s="183"/>
      <c r="M222" s="183"/>
      <c r="N222" s="183"/>
      <c r="O222" s="183"/>
      <c r="P222" s="183"/>
      <c r="Q222" s="183"/>
      <c r="R222" s="183"/>
      <c r="S222" s="183"/>
      <c r="T222" s="183"/>
      <c r="U222" s="183"/>
      <c r="V222" s="183"/>
      <c r="W222" s="183"/>
      <c r="X222" s="183"/>
      <c r="Y222" s="183"/>
      <c r="Z222" s="183"/>
      <c r="AA222" s="183"/>
      <c r="AB222" s="183"/>
      <c r="AC222" s="183"/>
      <c r="AD222" s="183"/>
      <c r="AE222" s="183"/>
      <c r="AF222" s="183"/>
      <c r="AG222" s="183"/>
      <c r="AH222" s="183"/>
      <c r="AI222" s="183"/>
      <c r="AJ222" s="183"/>
      <c r="AK222" s="183"/>
      <c r="AL222" s="183"/>
      <c r="AM222" s="183"/>
      <c r="AN222" s="183"/>
      <c r="AO222" s="183"/>
      <c r="AP222" s="183"/>
      <c r="AQ222" s="183"/>
      <c r="AR222" s="183"/>
      <c r="AS222" s="183"/>
      <c r="AT222" s="183"/>
      <c r="AU222" s="183"/>
      <c r="AV222" s="183"/>
      <c r="AW222" s="183"/>
      <c r="AX222" s="183"/>
      <c r="AY222" s="183"/>
      <c r="AZ222" s="183"/>
      <c r="BA222" s="183"/>
      <c r="BB222" s="183"/>
      <c r="BC222" s="183"/>
      <c r="BD222" s="183"/>
      <c r="BE222" s="183"/>
      <c r="BF222" s="183"/>
      <c r="BG222" s="183"/>
      <c r="BH222" s="183"/>
      <c r="BI222" s="183"/>
      <c r="BJ222" s="183"/>
      <c r="BK222" s="183"/>
      <c r="BL222" s="183"/>
      <c r="BM222" s="183"/>
    </row>
    <row r="223" spans="1:65" x14ac:dyDescent="0.2">
      <c r="A223" s="110"/>
      <c r="B223" s="110"/>
      <c r="C223" s="110"/>
      <c r="D223" s="183"/>
      <c r="E223" s="183"/>
      <c r="F223" s="183"/>
      <c r="G223" s="183"/>
      <c r="H223" s="183"/>
      <c r="I223" s="183"/>
      <c r="J223" s="183"/>
      <c r="K223" s="183"/>
      <c r="L223" s="183"/>
      <c r="M223" s="183"/>
      <c r="N223" s="183"/>
      <c r="O223" s="183"/>
      <c r="P223" s="183"/>
      <c r="Q223" s="183"/>
      <c r="R223" s="183"/>
      <c r="S223" s="183"/>
      <c r="T223" s="183"/>
      <c r="U223" s="183"/>
      <c r="V223" s="183"/>
      <c r="W223" s="183"/>
      <c r="X223" s="183"/>
      <c r="Y223" s="183"/>
      <c r="Z223" s="183"/>
      <c r="AA223" s="183"/>
      <c r="AB223" s="183"/>
      <c r="AC223" s="183"/>
      <c r="AD223" s="183"/>
      <c r="AE223" s="183"/>
      <c r="AF223" s="183"/>
      <c r="AG223" s="183"/>
      <c r="AH223" s="183"/>
      <c r="AI223" s="183"/>
      <c r="AJ223" s="183"/>
      <c r="AK223" s="183"/>
      <c r="AL223" s="183"/>
      <c r="AM223" s="183"/>
      <c r="AN223" s="183"/>
      <c r="AO223" s="183"/>
      <c r="AP223" s="183"/>
      <c r="AQ223" s="183"/>
      <c r="AR223" s="183"/>
      <c r="AS223" s="183"/>
      <c r="AT223" s="183"/>
      <c r="AU223" s="183"/>
      <c r="AV223" s="183"/>
      <c r="AW223" s="183"/>
      <c r="AX223" s="183"/>
      <c r="AY223" s="183"/>
      <c r="AZ223" s="183"/>
      <c r="BA223" s="183"/>
      <c r="BB223" s="183"/>
      <c r="BC223" s="183"/>
      <c r="BD223" s="183"/>
      <c r="BE223" s="183"/>
      <c r="BF223" s="183"/>
      <c r="BG223" s="183"/>
      <c r="BH223" s="183"/>
      <c r="BI223" s="183"/>
      <c r="BJ223" s="183"/>
      <c r="BK223" s="183"/>
      <c r="BL223" s="183"/>
      <c r="BM223" s="183"/>
    </row>
    <row r="224" spans="1:65" x14ac:dyDescent="0.2">
      <c r="A224" s="110"/>
      <c r="B224" s="110"/>
      <c r="C224" s="110"/>
      <c r="D224" s="183"/>
      <c r="E224" s="183"/>
      <c r="F224" s="183"/>
      <c r="G224" s="183"/>
      <c r="H224" s="183"/>
      <c r="I224" s="183"/>
      <c r="J224" s="183"/>
      <c r="K224" s="183"/>
      <c r="L224" s="183"/>
      <c r="M224" s="183"/>
      <c r="N224" s="183"/>
      <c r="O224" s="183"/>
      <c r="P224" s="183"/>
      <c r="Q224" s="183"/>
      <c r="R224" s="183"/>
      <c r="S224" s="183"/>
      <c r="T224" s="183"/>
      <c r="U224" s="183"/>
      <c r="V224" s="183"/>
      <c r="W224" s="183"/>
      <c r="X224" s="183"/>
      <c r="Y224" s="183"/>
      <c r="Z224" s="183"/>
      <c r="AA224" s="183"/>
      <c r="AB224" s="183"/>
      <c r="AC224" s="183"/>
      <c r="AD224" s="183"/>
      <c r="AE224" s="183"/>
      <c r="AF224" s="183"/>
      <c r="AG224" s="183"/>
      <c r="AH224" s="183"/>
      <c r="AI224" s="183"/>
      <c r="AJ224" s="183"/>
      <c r="AK224" s="183"/>
      <c r="AL224" s="183"/>
      <c r="AM224" s="183"/>
      <c r="AN224" s="183"/>
      <c r="AO224" s="183"/>
      <c r="AP224" s="183"/>
      <c r="AQ224" s="183"/>
      <c r="AR224" s="183"/>
      <c r="AS224" s="183"/>
      <c r="AT224" s="183"/>
      <c r="AU224" s="183"/>
      <c r="AV224" s="183"/>
      <c r="AW224" s="183"/>
      <c r="AX224" s="183"/>
      <c r="AY224" s="183"/>
      <c r="AZ224" s="183"/>
      <c r="BA224" s="183"/>
      <c r="BB224" s="183"/>
      <c r="BC224" s="183"/>
      <c r="BD224" s="183"/>
      <c r="BE224" s="183"/>
      <c r="BF224" s="183"/>
      <c r="BG224" s="183"/>
      <c r="BH224" s="183"/>
      <c r="BI224" s="183"/>
      <c r="BJ224" s="183"/>
      <c r="BK224" s="183"/>
      <c r="BL224" s="183"/>
      <c r="BM224" s="183"/>
    </row>
    <row r="225" spans="1:65" x14ac:dyDescent="0.2">
      <c r="A225" s="110"/>
      <c r="B225" s="110"/>
      <c r="C225" s="110"/>
      <c r="D225" s="183"/>
      <c r="E225" s="183"/>
      <c r="F225" s="183"/>
      <c r="G225" s="183"/>
      <c r="H225" s="183"/>
      <c r="I225" s="183"/>
      <c r="J225" s="183"/>
      <c r="K225" s="183"/>
      <c r="L225" s="183"/>
      <c r="M225" s="183"/>
      <c r="N225" s="183"/>
      <c r="O225" s="183"/>
      <c r="P225" s="183"/>
      <c r="Q225" s="183"/>
      <c r="R225" s="183"/>
      <c r="S225" s="183"/>
      <c r="T225" s="183"/>
      <c r="U225" s="183"/>
      <c r="V225" s="183"/>
      <c r="W225" s="183"/>
      <c r="X225" s="183"/>
      <c r="Y225" s="183"/>
      <c r="Z225" s="183"/>
      <c r="AA225" s="183"/>
      <c r="AB225" s="183"/>
      <c r="AC225" s="183"/>
      <c r="AD225" s="183"/>
      <c r="AE225" s="183"/>
      <c r="AF225" s="183"/>
      <c r="AG225" s="183"/>
      <c r="AH225" s="183"/>
      <c r="AI225" s="183"/>
      <c r="AJ225" s="183"/>
      <c r="AK225" s="183"/>
      <c r="AL225" s="183"/>
      <c r="AM225" s="183"/>
      <c r="AN225" s="183"/>
      <c r="AO225" s="183"/>
      <c r="AP225" s="183"/>
      <c r="AQ225" s="183"/>
      <c r="AR225" s="183"/>
      <c r="AS225" s="183"/>
      <c r="AT225" s="183"/>
      <c r="AU225" s="183"/>
      <c r="AV225" s="183"/>
      <c r="AW225" s="183"/>
      <c r="AX225" s="183"/>
      <c r="AY225" s="183"/>
      <c r="AZ225" s="183"/>
      <c r="BA225" s="183"/>
      <c r="BB225" s="183"/>
      <c r="BC225" s="183"/>
      <c r="BD225" s="183"/>
      <c r="BE225" s="183"/>
      <c r="BF225" s="183"/>
      <c r="BG225" s="183"/>
      <c r="BH225" s="183"/>
      <c r="BI225" s="183"/>
      <c r="BJ225" s="183"/>
      <c r="BK225" s="183"/>
      <c r="BL225" s="183"/>
      <c r="BM225" s="183"/>
    </row>
    <row r="226" spans="1:65" x14ac:dyDescent="0.2">
      <c r="A226" s="110"/>
      <c r="B226" s="110"/>
      <c r="C226" s="110"/>
      <c r="D226" s="183"/>
      <c r="E226" s="183"/>
      <c r="F226" s="183"/>
      <c r="G226" s="183"/>
      <c r="H226" s="183"/>
      <c r="I226" s="183"/>
      <c r="J226" s="183"/>
      <c r="K226" s="183"/>
      <c r="L226" s="183"/>
      <c r="M226" s="183"/>
      <c r="N226" s="183"/>
      <c r="O226" s="183"/>
      <c r="P226" s="183"/>
      <c r="Q226" s="183"/>
      <c r="R226" s="183"/>
      <c r="S226" s="183"/>
      <c r="T226" s="183"/>
      <c r="U226" s="183"/>
      <c r="V226" s="183"/>
      <c r="W226" s="183"/>
      <c r="X226" s="183"/>
      <c r="Y226" s="183"/>
      <c r="Z226" s="183"/>
      <c r="AA226" s="183"/>
      <c r="AB226" s="183"/>
      <c r="AC226" s="183"/>
      <c r="AD226" s="183"/>
      <c r="AE226" s="183"/>
      <c r="AF226" s="183"/>
      <c r="AG226" s="183"/>
      <c r="AH226" s="183"/>
      <c r="AI226" s="183"/>
      <c r="AJ226" s="183"/>
      <c r="AK226" s="183"/>
      <c r="AL226" s="183"/>
      <c r="AM226" s="183"/>
      <c r="AN226" s="183"/>
      <c r="AO226" s="183"/>
      <c r="AP226" s="183"/>
      <c r="AQ226" s="183"/>
      <c r="AR226" s="183"/>
      <c r="AS226" s="183"/>
      <c r="AT226" s="183"/>
      <c r="AU226" s="183"/>
      <c r="AV226" s="183"/>
      <c r="AW226" s="183"/>
      <c r="AX226" s="183"/>
      <c r="AY226" s="183"/>
      <c r="AZ226" s="183"/>
      <c r="BA226" s="183"/>
      <c r="BB226" s="183"/>
      <c r="BC226" s="183"/>
      <c r="BD226" s="183"/>
      <c r="BE226" s="183"/>
      <c r="BF226" s="183"/>
      <c r="BG226" s="183"/>
      <c r="BH226" s="183"/>
      <c r="BI226" s="183"/>
      <c r="BJ226" s="183"/>
      <c r="BK226" s="183"/>
      <c r="BL226" s="183"/>
      <c r="BM226" s="183"/>
    </row>
    <row r="227" spans="1:65" x14ac:dyDescent="0.2">
      <c r="A227" s="110"/>
      <c r="B227" s="110"/>
      <c r="C227" s="110"/>
      <c r="D227" s="183"/>
      <c r="E227" s="183"/>
      <c r="F227" s="183"/>
      <c r="G227" s="183"/>
      <c r="H227" s="183"/>
      <c r="I227" s="183"/>
      <c r="J227" s="183"/>
      <c r="K227" s="183"/>
      <c r="L227" s="183"/>
      <c r="M227" s="183"/>
      <c r="N227" s="183"/>
      <c r="O227" s="183"/>
      <c r="P227" s="183"/>
      <c r="Q227" s="183"/>
      <c r="R227" s="183"/>
      <c r="S227" s="183"/>
      <c r="T227" s="183"/>
      <c r="U227" s="183"/>
      <c r="V227" s="183"/>
      <c r="W227" s="183"/>
      <c r="X227" s="183"/>
      <c r="Y227" s="183"/>
      <c r="Z227" s="183"/>
      <c r="AA227" s="183"/>
      <c r="AB227" s="183"/>
      <c r="AC227" s="183"/>
      <c r="AD227" s="183"/>
      <c r="AE227" s="183"/>
      <c r="AF227" s="183"/>
      <c r="AG227" s="183"/>
      <c r="AH227" s="183"/>
      <c r="AI227" s="183"/>
      <c r="AJ227" s="183"/>
      <c r="AK227" s="183"/>
      <c r="AL227" s="183"/>
      <c r="AM227" s="183"/>
      <c r="AN227" s="183"/>
      <c r="AO227" s="183"/>
      <c r="AP227" s="183"/>
      <c r="AQ227" s="183"/>
      <c r="AR227" s="183"/>
      <c r="AS227" s="183"/>
      <c r="AT227" s="183"/>
      <c r="AU227" s="183"/>
      <c r="AV227" s="183"/>
      <c r="AW227" s="183"/>
      <c r="AX227" s="183"/>
      <c r="AY227" s="183"/>
      <c r="AZ227" s="183"/>
      <c r="BA227" s="183"/>
      <c r="BB227" s="183"/>
      <c r="BC227" s="183"/>
      <c r="BD227" s="183"/>
      <c r="BE227" s="183"/>
      <c r="BF227" s="183"/>
      <c r="BG227" s="183"/>
      <c r="BH227" s="183"/>
      <c r="BI227" s="183"/>
      <c r="BJ227" s="183"/>
      <c r="BK227" s="183"/>
      <c r="BL227" s="183"/>
      <c r="BM227" s="183"/>
    </row>
    <row r="228" spans="1:65" x14ac:dyDescent="0.2">
      <c r="A228" s="110"/>
      <c r="B228" s="110"/>
      <c r="C228" s="110"/>
      <c r="D228" s="183"/>
      <c r="E228" s="183"/>
      <c r="F228" s="183"/>
      <c r="G228" s="183"/>
      <c r="H228" s="183"/>
      <c r="I228" s="183"/>
      <c r="J228" s="183"/>
      <c r="K228" s="183"/>
      <c r="L228" s="183"/>
      <c r="M228" s="183"/>
      <c r="N228" s="183"/>
      <c r="O228" s="183"/>
      <c r="P228" s="183"/>
      <c r="Q228" s="183"/>
      <c r="R228" s="183"/>
      <c r="S228" s="183"/>
      <c r="T228" s="183"/>
      <c r="U228" s="183"/>
      <c r="V228" s="183"/>
      <c r="W228" s="183"/>
      <c r="X228" s="183"/>
      <c r="Y228" s="183"/>
      <c r="Z228" s="183"/>
      <c r="AA228" s="183"/>
      <c r="AB228" s="183"/>
      <c r="AC228" s="183"/>
      <c r="AD228" s="183"/>
      <c r="AE228" s="183"/>
      <c r="AF228" s="183"/>
      <c r="AG228" s="183"/>
      <c r="AH228" s="183"/>
      <c r="AI228" s="183"/>
      <c r="AJ228" s="183"/>
      <c r="AK228" s="183"/>
      <c r="AL228" s="183"/>
      <c r="AM228" s="183"/>
      <c r="AN228" s="183"/>
      <c r="AO228" s="183"/>
      <c r="AP228" s="183"/>
      <c r="AQ228" s="183"/>
      <c r="AR228" s="183"/>
      <c r="AS228" s="183"/>
      <c r="AT228" s="183"/>
      <c r="AU228" s="183"/>
      <c r="AV228" s="183"/>
      <c r="AW228" s="183"/>
      <c r="AX228" s="183"/>
      <c r="AY228" s="183"/>
      <c r="AZ228" s="183"/>
      <c r="BA228" s="183"/>
      <c r="BB228" s="183"/>
      <c r="BC228" s="183"/>
      <c r="BD228" s="183"/>
      <c r="BE228" s="183"/>
      <c r="BF228" s="183"/>
      <c r="BG228" s="183"/>
      <c r="BH228" s="183"/>
      <c r="BI228" s="183"/>
      <c r="BJ228" s="183"/>
      <c r="BK228" s="183"/>
      <c r="BL228" s="183"/>
      <c r="BM228" s="183"/>
    </row>
    <row r="229" spans="1:65" x14ac:dyDescent="0.2">
      <c r="A229" s="110"/>
      <c r="B229" s="110"/>
      <c r="C229" s="110"/>
      <c r="D229" s="183"/>
      <c r="E229" s="183"/>
      <c r="F229" s="183"/>
      <c r="G229" s="183"/>
      <c r="H229" s="183"/>
      <c r="I229" s="183"/>
      <c r="J229" s="183"/>
      <c r="K229" s="183"/>
      <c r="L229" s="183"/>
      <c r="M229" s="183"/>
      <c r="N229" s="183"/>
      <c r="O229" s="183"/>
      <c r="P229" s="183"/>
      <c r="Q229" s="183"/>
      <c r="R229" s="183"/>
      <c r="S229" s="183"/>
      <c r="T229" s="183"/>
      <c r="U229" s="183"/>
      <c r="V229" s="183"/>
      <c r="W229" s="183"/>
      <c r="X229" s="183"/>
      <c r="Y229" s="183"/>
      <c r="Z229" s="183"/>
      <c r="AA229" s="183"/>
      <c r="AB229" s="183"/>
      <c r="AC229" s="183"/>
      <c r="AD229" s="183"/>
      <c r="AE229" s="183"/>
      <c r="AF229" s="183"/>
      <c r="AG229" s="183"/>
      <c r="AH229" s="183"/>
      <c r="AI229" s="183"/>
      <c r="AJ229" s="183"/>
      <c r="AK229" s="183"/>
      <c r="AL229" s="183"/>
      <c r="AM229" s="183"/>
      <c r="AN229" s="183"/>
      <c r="AO229" s="183"/>
      <c r="AP229" s="183"/>
      <c r="AQ229" s="183"/>
      <c r="AR229" s="183"/>
      <c r="AS229" s="183"/>
      <c r="AT229" s="183"/>
      <c r="AU229" s="183"/>
      <c r="AV229" s="183"/>
      <c r="AW229" s="183"/>
      <c r="AX229" s="183"/>
      <c r="AY229" s="183"/>
      <c r="AZ229" s="183"/>
      <c r="BA229" s="183"/>
      <c r="BB229" s="183"/>
      <c r="BC229" s="183"/>
      <c r="BD229" s="183"/>
      <c r="BE229" s="183"/>
      <c r="BF229" s="183"/>
      <c r="BG229" s="183"/>
      <c r="BH229" s="183"/>
      <c r="BI229" s="183"/>
      <c r="BJ229" s="183"/>
      <c r="BK229" s="183"/>
      <c r="BL229" s="183"/>
      <c r="BM229" s="183"/>
    </row>
    <row r="230" spans="1:65" x14ac:dyDescent="0.2">
      <c r="A230" s="110"/>
      <c r="B230" s="110"/>
      <c r="C230" s="110"/>
      <c r="D230" s="183"/>
      <c r="E230" s="183"/>
      <c r="F230" s="183"/>
      <c r="G230" s="183"/>
      <c r="H230" s="183"/>
      <c r="I230" s="183"/>
      <c r="J230" s="183"/>
      <c r="K230" s="183"/>
      <c r="L230" s="183"/>
      <c r="M230" s="183"/>
      <c r="N230" s="183"/>
      <c r="O230" s="183"/>
      <c r="P230" s="183"/>
      <c r="Q230" s="183"/>
      <c r="R230" s="183"/>
      <c r="S230" s="183"/>
      <c r="T230" s="183"/>
      <c r="U230" s="183"/>
      <c r="V230" s="183"/>
      <c r="W230" s="183"/>
      <c r="X230" s="183"/>
      <c r="Y230" s="183"/>
      <c r="Z230" s="183"/>
      <c r="AA230" s="183"/>
      <c r="AB230" s="183"/>
      <c r="AC230" s="183"/>
      <c r="AD230" s="183"/>
      <c r="AE230" s="183"/>
      <c r="AF230" s="183"/>
      <c r="AG230" s="183"/>
      <c r="AH230" s="183"/>
      <c r="AI230" s="183"/>
      <c r="AJ230" s="183"/>
      <c r="AK230" s="183"/>
      <c r="AL230" s="183"/>
      <c r="AM230" s="183"/>
      <c r="AN230" s="183"/>
      <c r="AO230" s="183"/>
      <c r="AP230" s="183"/>
      <c r="AQ230" s="183"/>
      <c r="AR230" s="183"/>
      <c r="AS230" s="183"/>
      <c r="AT230" s="183"/>
      <c r="AU230" s="183"/>
      <c r="AV230" s="183"/>
      <c r="AW230" s="183"/>
      <c r="AX230" s="183"/>
      <c r="AY230" s="183"/>
      <c r="AZ230" s="183"/>
      <c r="BA230" s="183"/>
      <c r="BB230" s="183"/>
      <c r="BC230" s="183"/>
      <c r="BD230" s="183"/>
      <c r="BE230" s="183"/>
      <c r="BF230" s="183"/>
      <c r="BG230" s="183"/>
      <c r="BH230" s="183"/>
      <c r="BI230" s="183"/>
      <c r="BJ230" s="183"/>
      <c r="BK230" s="183"/>
      <c r="BL230" s="183"/>
      <c r="BM230" s="183"/>
    </row>
    <row r="231" spans="1:65" x14ac:dyDescent="0.2">
      <c r="A231" s="110"/>
      <c r="B231" s="110"/>
      <c r="C231" s="110"/>
      <c r="D231" s="183"/>
      <c r="E231" s="183"/>
      <c r="F231" s="183"/>
      <c r="G231" s="183"/>
      <c r="H231" s="183"/>
      <c r="I231" s="183"/>
      <c r="J231" s="183"/>
      <c r="K231" s="183"/>
      <c r="L231" s="183"/>
      <c r="M231" s="183"/>
      <c r="N231" s="183"/>
      <c r="O231" s="183"/>
      <c r="P231" s="183"/>
      <c r="Q231" s="183"/>
      <c r="R231" s="183"/>
      <c r="S231" s="183"/>
      <c r="T231" s="183"/>
      <c r="U231" s="183"/>
      <c r="V231" s="183"/>
      <c r="W231" s="183"/>
      <c r="X231" s="183"/>
      <c r="Y231" s="183"/>
      <c r="Z231" s="183"/>
      <c r="AA231" s="183"/>
      <c r="AB231" s="183"/>
      <c r="AC231" s="183"/>
      <c r="AD231" s="183"/>
      <c r="AE231" s="183"/>
      <c r="AF231" s="183"/>
      <c r="AG231" s="183"/>
      <c r="AH231" s="183"/>
      <c r="AI231" s="183"/>
      <c r="AJ231" s="183"/>
      <c r="AK231" s="183"/>
      <c r="AL231" s="183"/>
      <c r="AM231" s="183"/>
      <c r="AN231" s="183"/>
      <c r="AO231" s="183"/>
      <c r="AP231" s="183"/>
      <c r="AQ231" s="183"/>
      <c r="AR231" s="183"/>
      <c r="AS231" s="183"/>
      <c r="AT231" s="183"/>
      <c r="AU231" s="183"/>
      <c r="AV231" s="183"/>
      <c r="AW231" s="183"/>
      <c r="AX231" s="183"/>
      <c r="AY231" s="183"/>
      <c r="AZ231" s="183"/>
      <c r="BA231" s="183"/>
      <c r="BB231" s="183"/>
      <c r="BC231" s="183"/>
      <c r="BD231" s="183"/>
      <c r="BE231" s="183"/>
      <c r="BF231" s="183"/>
      <c r="BG231" s="183"/>
      <c r="BH231" s="183"/>
      <c r="BI231" s="183"/>
      <c r="BJ231" s="183"/>
      <c r="BK231" s="183"/>
      <c r="BL231" s="183"/>
      <c r="BM231" s="183"/>
    </row>
    <row r="232" spans="1:65" x14ac:dyDescent="0.2">
      <c r="A232" s="110"/>
      <c r="B232" s="110"/>
      <c r="C232" s="110"/>
      <c r="D232" s="183"/>
      <c r="E232" s="183"/>
      <c r="F232" s="183"/>
      <c r="G232" s="183"/>
      <c r="H232" s="183"/>
      <c r="I232" s="183"/>
      <c r="J232" s="183"/>
      <c r="K232" s="183"/>
      <c r="L232" s="183"/>
      <c r="M232" s="183"/>
      <c r="N232" s="183"/>
      <c r="O232" s="183"/>
      <c r="P232" s="183"/>
      <c r="Q232" s="183"/>
      <c r="R232" s="183"/>
      <c r="S232" s="183"/>
      <c r="T232" s="183"/>
      <c r="U232" s="183"/>
      <c r="V232" s="183"/>
      <c r="W232" s="183"/>
      <c r="X232" s="183"/>
      <c r="Y232" s="183"/>
      <c r="Z232" s="183"/>
      <c r="AA232" s="183"/>
      <c r="AB232" s="183"/>
      <c r="AC232" s="183"/>
      <c r="AD232" s="183"/>
      <c r="AE232" s="183"/>
      <c r="AF232" s="183"/>
      <c r="AG232" s="183"/>
      <c r="AH232" s="183"/>
      <c r="AI232" s="183"/>
      <c r="AJ232" s="183"/>
      <c r="AK232" s="183"/>
      <c r="AL232" s="183"/>
      <c r="AM232" s="183"/>
      <c r="AN232" s="183"/>
      <c r="AO232" s="183"/>
      <c r="AP232" s="183"/>
      <c r="AQ232" s="183"/>
      <c r="AR232" s="183"/>
      <c r="AS232" s="183"/>
      <c r="AT232" s="183"/>
      <c r="AU232" s="183"/>
      <c r="AV232" s="183"/>
      <c r="AW232" s="183"/>
      <c r="AX232" s="183"/>
      <c r="AY232" s="183"/>
      <c r="AZ232" s="183"/>
      <c r="BA232" s="183"/>
      <c r="BB232" s="183"/>
      <c r="BC232" s="183"/>
      <c r="BD232" s="183"/>
      <c r="BE232" s="183"/>
      <c r="BF232" s="183"/>
      <c r="BG232" s="183"/>
      <c r="BH232" s="183"/>
      <c r="BI232" s="183"/>
      <c r="BJ232" s="183"/>
      <c r="BK232" s="183"/>
      <c r="BL232" s="183"/>
      <c r="BM232" s="183"/>
    </row>
    <row r="233" spans="1:65" x14ac:dyDescent="0.2">
      <c r="A233" s="110"/>
      <c r="B233" s="110"/>
      <c r="C233" s="110"/>
      <c r="D233" s="183"/>
      <c r="E233" s="183"/>
      <c r="F233" s="183"/>
      <c r="G233" s="183"/>
      <c r="H233" s="183"/>
      <c r="I233" s="183"/>
      <c r="J233" s="183"/>
      <c r="K233" s="183"/>
      <c r="L233" s="183"/>
      <c r="M233" s="183"/>
      <c r="N233" s="183"/>
      <c r="O233" s="183"/>
      <c r="P233" s="183"/>
      <c r="Q233" s="183"/>
      <c r="R233" s="183"/>
      <c r="S233" s="183"/>
      <c r="T233" s="183"/>
      <c r="U233" s="183"/>
      <c r="V233" s="183"/>
      <c r="W233" s="183"/>
      <c r="X233" s="183"/>
      <c r="Y233" s="183"/>
      <c r="Z233" s="183"/>
      <c r="AA233" s="183"/>
      <c r="AB233" s="183"/>
      <c r="AC233" s="183"/>
      <c r="AD233" s="183"/>
      <c r="AE233" s="183"/>
      <c r="AF233" s="183"/>
      <c r="AG233" s="183"/>
      <c r="AH233" s="183"/>
      <c r="AI233" s="183"/>
      <c r="AJ233" s="183"/>
      <c r="AK233" s="183"/>
      <c r="AL233" s="183"/>
      <c r="AM233" s="183"/>
      <c r="AN233" s="183"/>
      <c r="AO233" s="183"/>
      <c r="AP233" s="183"/>
      <c r="AQ233" s="183"/>
      <c r="AR233" s="183"/>
      <c r="AS233" s="183"/>
      <c r="AT233" s="183"/>
      <c r="AU233" s="183"/>
      <c r="AV233" s="183"/>
      <c r="AW233" s="183"/>
      <c r="AX233" s="183"/>
      <c r="AY233" s="183"/>
      <c r="AZ233" s="183"/>
      <c r="BA233" s="183"/>
      <c r="BB233" s="183"/>
      <c r="BC233" s="183"/>
      <c r="BD233" s="183"/>
      <c r="BE233" s="183"/>
      <c r="BF233" s="183"/>
      <c r="BG233" s="183"/>
      <c r="BH233" s="183"/>
      <c r="BI233" s="183"/>
      <c r="BJ233" s="183"/>
      <c r="BK233" s="183"/>
      <c r="BL233" s="183"/>
      <c r="BM233" s="183"/>
    </row>
    <row r="234" spans="1:65" x14ac:dyDescent="0.2">
      <c r="A234" s="110"/>
      <c r="B234" s="110"/>
      <c r="C234" s="110"/>
      <c r="D234" s="183"/>
      <c r="E234" s="183"/>
      <c r="F234" s="183"/>
      <c r="G234" s="183"/>
      <c r="H234" s="183"/>
      <c r="I234" s="183"/>
      <c r="J234" s="183"/>
      <c r="K234" s="183"/>
      <c r="L234" s="183"/>
      <c r="M234" s="183"/>
      <c r="N234" s="183"/>
      <c r="O234" s="183"/>
      <c r="P234" s="183"/>
      <c r="Q234" s="183"/>
      <c r="R234" s="183"/>
      <c r="S234" s="183"/>
      <c r="T234" s="183"/>
      <c r="U234" s="183"/>
      <c r="V234" s="183"/>
      <c r="W234" s="183"/>
      <c r="X234" s="183"/>
      <c r="Y234" s="183"/>
      <c r="Z234" s="183"/>
      <c r="AA234" s="183"/>
      <c r="AB234" s="183"/>
      <c r="AC234" s="183"/>
      <c r="AD234" s="183"/>
      <c r="AE234" s="183"/>
      <c r="AF234" s="183"/>
      <c r="AG234" s="183"/>
      <c r="AH234" s="183"/>
      <c r="AI234" s="183"/>
      <c r="AJ234" s="183"/>
      <c r="AK234" s="183"/>
      <c r="AL234" s="183"/>
      <c r="AM234" s="183"/>
      <c r="AN234" s="183"/>
      <c r="AO234" s="183"/>
      <c r="AP234" s="183"/>
      <c r="AQ234" s="183"/>
      <c r="AR234" s="183"/>
      <c r="AS234" s="183"/>
      <c r="AT234" s="183"/>
      <c r="AU234" s="183"/>
      <c r="AV234" s="183"/>
      <c r="AW234" s="183"/>
      <c r="AX234" s="183"/>
      <c r="AY234" s="183"/>
      <c r="AZ234" s="183"/>
      <c r="BA234" s="183"/>
      <c r="BB234" s="183"/>
      <c r="BC234" s="183"/>
      <c r="BD234" s="183"/>
      <c r="BE234" s="183"/>
      <c r="BF234" s="183"/>
      <c r="BG234" s="183"/>
      <c r="BH234" s="183"/>
      <c r="BI234" s="183"/>
      <c r="BJ234" s="183"/>
      <c r="BK234" s="183"/>
      <c r="BL234" s="183"/>
      <c r="BM234" s="183"/>
    </row>
    <row r="235" spans="1:65" x14ac:dyDescent="0.2">
      <c r="A235" s="110"/>
      <c r="B235" s="110"/>
      <c r="C235" s="110"/>
      <c r="D235" s="183"/>
      <c r="E235" s="183"/>
      <c r="F235" s="183"/>
      <c r="G235" s="183"/>
      <c r="H235" s="183"/>
      <c r="I235" s="183"/>
      <c r="J235" s="183"/>
      <c r="K235" s="183"/>
      <c r="L235" s="183"/>
      <c r="M235" s="183"/>
      <c r="N235" s="183"/>
      <c r="O235" s="183"/>
      <c r="P235" s="183"/>
      <c r="Q235" s="183"/>
      <c r="R235" s="183"/>
      <c r="S235" s="183"/>
      <c r="T235" s="183"/>
      <c r="U235" s="183"/>
      <c r="V235" s="183"/>
      <c r="W235" s="183"/>
      <c r="X235" s="183"/>
      <c r="Y235" s="183"/>
      <c r="Z235" s="183"/>
      <c r="AA235" s="183"/>
      <c r="AB235" s="183"/>
      <c r="AC235" s="183"/>
      <c r="AD235" s="183"/>
      <c r="AE235" s="183"/>
      <c r="AF235" s="183"/>
      <c r="AG235" s="183"/>
      <c r="AH235" s="183"/>
      <c r="AI235" s="183"/>
      <c r="AJ235" s="183"/>
      <c r="AK235" s="183"/>
      <c r="AL235" s="183"/>
      <c r="AM235" s="183"/>
      <c r="AN235" s="183"/>
      <c r="AO235" s="183"/>
      <c r="AP235" s="183"/>
      <c r="AQ235" s="183"/>
      <c r="AR235" s="183"/>
      <c r="AS235" s="183"/>
      <c r="AT235" s="183"/>
      <c r="AU235" s="183"/>
      <c r="AV235" s="183"/>
      <c r="AW235" s="183"/>
      <c r="AX235" s="183"/>
      <c r="AY235" s="183"/>
      <c r="AZ235" s="183"/>
      <c r="BA235" s="183"/>
      <c r="BB235" s="183"/>
      <c r="BC235" s="183"/>
      <c r="BD235" s="183"/>
      <c r="BE235" s="183"/>
      <c r="BF235" s="183"/>
      <c r="BG235" s="183"/>
      <c r="BH235" s="183"/>
      <c r="BI235" s="183"/>
      <c r="BJ235" s="183"/>
      <c r="BK235" s="183"/>
      <c r="BL235" s="183"/>
      <c r="BM235" s="183"/>
    </row>
    <row r="236" spans="1:65" x14ac:dyDescent="0.2">
      <c r="A236" s="110"/>
      <c r="B236" s="110"/>
      <c r="C236" s="110"/>
      <c r="D236" s="183"/>
      <c r="E236" s="183"/>
      <c r="F236" s="183"/>
      <c r="G236" s="183"/>
      <c r="H236" s="183"/>
      <c r="I236" s="183"/>
      <c r="J236" s="183"/>
      <c r="K236" s="183"/>
      <c r="L236" s="183"/>
      <c r="M236" s="183"/>
      <c r="N236" s="183"/>
      <c r="O236" s="183"/>
      <c r="P236" s="183"/>
      <c r="Q236" s="183"/>
      <c r="R236" s="183"/>
      <c r="S236" s="183"/>
      <c r="T236" s="183"/>
      <c r="U236" s="183"/>
      <c r="V236" s="183"/>
      <c r="W236" s="183"/>
      <c r="X236" s="183"/>
      <c r="Y236" s="183"/>
      <c r="Z236" s="183"/>
      <c r="AA236" s="183"/>
      <c r="AB236" s="183"/>
      <c r="AC236" s="183"/>
      <c r="AD236" s="183"/>
      <c r="AE236" s="183"/>
      <c r="AF236" s="183"/>
      <c r="AG236" s="183"/>
      <c r="AH236" s="183"/>
      <c r="AI236" s="183"/>
      <c r="AJ236" s="183"/>
      <c r="AK236" s="183"/>
      <c r="AL236" s="183"/>
      <c r="AM236" s="183"/>
      <c r="AN236" s="183"/>
      <c r="AO236" s="183"/>
      <c r="AP236" s="183"/>
      <c r="AQ236" s="183"/>
      <c r="AR236" s="183"/>
      <c r="AS236" s="183"/>
      <c r="AT236" s="183"/>
      <c r="AU236" s="183"/>
      <c r="AV236" s="183"/>
      <c r="AW236" s="183"/>
      <c r="AX236" s="183"/>
      <c r="AY236" s="183"/>
      <c r="AZ236" s="183"/>
      <c r="BA236" s="183"/>
      <c r="BB236" s="183"/>
      <c r="BC236" s="183"/>
      <c r="BD236" s="183"/>
      <c r="BE236" s="183"/>
      <c r="BF236" s="183"/>
      <c r="BG236" s="183"/>
      <c r="BH236" s="183"/>
      <c r="BI236" s="183"/>
      <c r="BJ236" s="183"/>
      <c r="BK236" s="183"/>
      <c r="BL236" s="183"/>
      <c r="BM236" s="183"/>
    </row>
    <row r="237" spans="1:65" x14ac:dyDescent="0.2">
      <c r="A237" s="110"/>
      <c r="B237" s="110"/>
      <c r="C237" s="110"/>
      <c r="D237" s="183"/>
      <c r="E237" s="183"/>
      <c r="F237" s="183"/>
      <c r="G237" s="183"/>
      <c r="H237" s="183"/>
      <c r="I237" s="183"/>
      <c r="J237" s="183"/>
      <c r="K237" s="183"/>
      <c r="L237" s="183"/>
      <c r="M237" s="183"/>
      <c r="N237" s="183"/>
      <c r="O237" s="183"/>
      <c r="P237" s="183"/>
      <c r="Q237" s="183"/>
      <c r="R237" s="183"/>
      <c r="S237" s="183"/>
      <c r="T237" s="183"/>
      <c r="U237" s="183"/>
      <c r="V237" s="183"/>
      <c r="W237" s="183"/>
      <c r="X237" s="183"/>
      <c r="Y237" s="183"/>
      <c r="Z237" s="183"/>
      <c r="AA237" s="183"/>
      <c r="AB237" s="183"/>
      <c r="AC237" s="183"/>
      <c r="AD237" s="183"/>
      <c r="AE237" s="183"/>
      <c r="AF237" s="183"/>
      <c r="AG237" s="183"/>
      <c r="AH237" s="183"/>
      <c r="AI237" s="183"/>
      <c r="AJ237" s="183"/>
      <c r="AK237" s="183"/>
      <c r="AL237" s="183"/>
      <c r="AM237" s="183"/>
      <c r="AN237" s="183"/>
      <c r="AO237" s="183"/>
      <c r="AP237" s="183"/>
      <c r="AQ237" s="183"/>
      <c r="AR237" s="183"/>
      <c r="AS237" s="183"/>
      <c r="AT237" s="183"/>
      <c r="AU237" s="183"/>
      <c r="AV237" s="183"/>
      <c r="AW237" s="183"/>
      <c r="AX237" s="183"/>
      <c r="AY237" s="183"/>
      <c r="AZ237" s="183"/>
      <c r="BA237" s="183"/>
      <c r="BB237" s="183"/>
      <c r="BC237" s="183"/>
      <c r="BD237" s="183"/>
      <c r="BE237" s="183"/>
      <c r="BF237" s="183"/>
      <c r="BG237" s="183"/>
      <c r="BH237" s="183"/>
      <c r="BI237" s="183"/>
      <c r="BJ237" s="183"/>
      <c r="BK237" s="183"/>
      <c r="BL237" s="183"/>
      <c r="BM237" s="183"/>
    </row>
    <row r="238" spans="1:65" x14ac:dyDescent="0.2">
      <c r="A238" s="110"/>
      <c r="B238" s="110"/>
      <c r="C238" s="110"/>
      <c r="D238" s="183"/>
      <c r="E238" s="183"/>
      <c r="F238" s="183"/>
      <c r="G238" s="183"/>
      <c r="H238" s="183"/>
      <c r="I238" s="183"/>
      <c r="J238" s="183"/>
      <c r="K238" s="183"/>
      <c r="L238" s="183"/>
      <c r="M238" s="183"/>
      <c r="N238" s="183"/>
      <c r="O238" s="183"/>
      <c r="P238" s="183"/>
      <c r="Q238" s="183"/>
      <c r="R238" s="183"/>
      <c r="S238" s="183"/>
      <c r="T238" s="183"/>
      <c r="U238" s="183"/>
      <c r="V238" s="183"/>
      <c r="W238" s="183"/>
      <c r="X238" s="183"/>
      <c r="Y238" s="183"/>
      <c r="Z238" s="183"/>
      <c r="AA238" s="183"/>
      <c r="AB238" s="183"/>
      <c r="AC238" s="183"/>
      <c r="AD238" s="183"/>
      <c r="AE238" s="183"/>
      <c r="AF238" s="183"/>
      <c r="AG238" s="183"/>
      <c r="AH238" s="183"/>
      <c r="AI238" s="183"/>
      <c r="AJ238" s="183"/>
      <c r="AK238" s="183"/>
      <c r="AL238" s="183"/>
      <c r="AM238" s="183"/>
      <c r="AN238" s="183"/>
      <c r="AO238" s="183"/>
      <c r="AP238" s="183"/>
      <c r="AQ238" s="183"/>
      <c r="AR238" s="183"/>
      <c r="AS238" s="183"/>
      <c r="AT238" s="183"/>
      <c r="AU238" s="183"/>
      <c r="AV238" s="183"/>
      <c r="AW238" s="183"/>
      <c r="AX238" s="183"/>
      <c r="AY238" s="183"/>
      <c r="AZ238" s="183"/>
      <c r="BA238" s="183"/>
      <c r="BB238" s="183"/>
      <c r="BC238" s="183"/>
      <c r="BD238" s="183"/>
      <c r="BE238" s="183"/>
      <c r="BF238" s="183"/>
      <c r="BG238" s="183"/>
      <c r="BH238" s="183"/>
      <c r="BI238" s="183"/>
      <c r="BJ238" s="183"/>
      <c r="BK238" s="183"/>
      <c r="BL238" s="183"/>
      <c r="BM238" s="183"/>
    </row>
    <row r="239" spans="1:65" x14ac:dyDescent="0.2">
      <c r="A239" s="110"/>
      <c r="B239" s="110"/>
      <c r="C239" s="110"/>
      <c r="D239" s="183"/>
      <c r="E239" s="183"/>
      <c r="F239" s="183"/>
      <c r="G239" s="183"/>
      <c r="H239" s="183"/>
      <c r="I239" s="183"/>
      <c r="J239" s="183"/>
      <c r="K239" s="183"/>
      <c r="L239" s="183"/>
      <c r="M239" s="183"/>
      <c r="N239" s="183"/>
      <c r="O239" s="183"/>
      <c r="P239" s="183"/>
      <c r="Q239" s="183"/>
      <c r="R239" s="183"/>
      <c r="S239" s="183"/>
      <c r="T239" s="183"/>
      <c r="U239" s="183"/>
      <c r="V239" s="183"/>
      <c r="W239" s="183"/>
      <c r="X239" s="183"/>
      <c r="Y239" s="183"/>
      <c r="Z239" s="183"/>
      <c r="AA239" s="183"/>
      <c r="AB239" s="183"/>
      <c r="AC239" s="183"/>
      <c r="AD239" s="183"/>
      <c r="AE239" s="183"/>
      <c r="AF239" s="183"/>
      <c r="AG239" s="183"/>
      <c r="AH239" s="183"/>
      <c r="AI239" s="183"/>
      <c r="AJ239" s="183"/>
      <c r="AK239" s="183"/>
      <c r="AL239" s="183"/>
      <c r="AM239" s="183"/>
      <c r="AN239" s="183"/>
      <c r="AO239" s="183"/>
      <c r="AP239" s="183"/>
      <c r="AQ239" s="183"/>
      <c r="AR239" s="183"/>
      <c r="AS239" s="183"/>
      <c r="AT239" s="183"/>
      <c r="AU239" s="183"/>
      <c r="AV239" s="183"/>
      <c r="AW239" s="183"/>
      <c r="AX239" s="183"/>
      <c r="AY239" s="183"/>
      <c r="AZ239" s="183"/>
      <c r="BA239" s="183"/>
      <c r="BB239" s="183"/>
      <c r="BC239" s="183"/>
      <c r="BD239" s="183"/>
      <c r="BE239" s="183"/>
      <c r="BF239" s="183"/>
      <c r="BG239" s="183"/>
      <c r="BH239" s="183"/>
      <c r="BI239" s="183"/>
      <c r="BJ239" s="183"/>
      <c r="BK239" s="183"/>
      <c r="BL239" s="183"/>
      <c r="BM239" s="183"/>
    </row>
    <row r="240" spans="1:65" x14ac:dyDescent="0.2">
      <c r="A240" s="110"/>
      <c r="B240" s="110"/>
      <c r="C240" s="110"/>
      <c r="D240" s="183"/>
      <c r="E240" s="183"/>
      <c r="F240" s="183"/>
      <c r="G240" s="183"/>
      <c r="H240" s="183"/>
      <c r="I240" s="183"/>
      <c r="J240" s="183"/>
      <c r="K240" s="183"/>
      <c r="L240" s="183"/>
      <c r="M240" s="183"/>
      <c r="N240" s="183"/>
      <c r="O240" s="183"/>
      <c r="P240" s="183"/>
      <c r="Q240" s="183"/>
      <c r="R240" s="183"/>
      <c r="S240" s="183"/>
      <c r="T240" s="183"/>
      <c r="U240" s="183"/>
      <c r="V240" s="183"/>
      <c r="W240" s="183"/>
      <c r="X240" s="183"/>
      <c r="Y240" s="183"/>
      <c r="Z240" s="183"/>
      <c r="AA240" s="183"/>
      <c r="AB240" s="183"/>
      <c r="AC240" s="183"/>
      <c r="AD240" s="183"/>
      <c r="AE240" s="183"/>
      <c r="AF240" s="183"/>
      <c r="AG240" s="183"/>
      <c r="AH240" s="183"/>
      <c r="AI240" s="183"/>
      <c r="AJ240" s="183"/>
      <c r="AK240" s="183"/>
      <c r="AL240" s="183"/>
      <c r="AM240" s="183"/>
      <c r="AN240" s="183"/>
      <c r="AO240" s="183"/>
      <c r="AP240" s="183"/>
      <c r="AQ240" s="183"/>
      <c r="AR240" s="183"/>
      <c r="AS240" s="183"/>
      <c r="AT240" s="183"/>
      <c r="AU240" s="183"/>
      <c r="AV240" s="183"/>
      <c r="AW240" s="183"/>
      <c r="AX240" s="183"/>
      <c r="AY240" s="183"/>
      <c r="AZ240" s="183"/>
      <c r="BA240" s="183"/>
      <c r="BB240" s="183"/>
      <c r="BC240" s="183"/>
      <c r="BD240" s="183"/>
      <c r="BE240" s="183"/>
      <c r="BF240" s="183"/>
      <c r="BG240" s="183"/>
      <c r="BH240" s="183"/>
      <c r="BI240" s="183"/>
      <c r="BJ240" s="183"/>
      <c r="BK240" s="183"/>
      <c r="BL240" s="183"/>
      <c r="BM240" s="183"/>
    </row>
    <row r="241" spans="1:65" x14ac:dyDescent="0.2">
      <c r="A241" s="110"/>
      <c r="B241" s="110"/>
      <c r="C241" s="110"/>
      <c r="D241" s="183"/>
      <c r="E241" s="183"/>
      <c r="F241" s="183"/>
      <c r="G241" s="183"/>
      <c r="H241" s="183"/>
      <c r="I241" s="183"/>
      <c r="J241" s="183"/>
      <c r="K241" s="183"/>
      <c r="L241" s="183"/>
      <c r="M241" s="183"/>
      <c r="N241" s="183"/>
      <c r="O241" s="183"/>
      <c r="P241" s="183"/>
      <c r="Q241" s="183"/>
      <c r="R241" s="183"/>
      <c r="S241" s="183"/>
      <c r="T241" s="183"/>
      <c r="U241" s="183"/>
      <c r="V241" s="183"/>
      <c r="W241" s="183"/>
      <c r="X241" s="183"/>
      <c r="Y241" s="183"/>
      <c r="Z241" s="183"/>
      <c r="AA241" s="183"/>
      <c r="AB241" s="183"/>
      <c r="AC241" s="183"/>
      <c r="AD241" s="183"/>
      <c r="AE241" s="183"/>
      <c r="AF241" s="183"/>
      <c r="AG241" s="183"/>
      <c r="AH241" s="183"/>
      <c r="AI241" s="183"/>
      <c r="AJ241" s="183"/>
      <c r="AK241" s="183"/>
      <c r="AL241" s="183"/>
      <c r="AM241" s="183"/>
      <c r="AN241" s="183"/>
      <c r="AO241" s="183"/>
      <c r="AP241" s="183"/>
      <c r="AQ241" s="183"/>
      <c r="AR241" s="183"/>
      <c r="AS241" s="183"/>
      <c r="AT241" s="183"/>
      <c r="AU241" s="183"/>
      <c r="AV241" s="183"/>
      <c r="AW241" s="183"/>
      <c r="AX241" s="183"/>
      <c r="AY241" s="183"/>
      <c r="AZ241" s="183"/>
      <c r="BA241" s="183"/>
      <c r="BB241" s="183"/>
      <c r="BC241" s="183"/>
      <c r="BD241" s="183"/>
      <c r="BE241" s="183"/>
      <c r="BF241" s="183"/>
      <c r="BG241" s="183"/>
      <c r="BH241" s="183"/>
      <c r="BI241" s="183"/>
      <c r="BJ241" s="183"/>
      <c r="BK241" s="183"/>
      <c r="BL241" s="183"/>
      <c r="BM241" s="183"/>
    </row>
    <row r="242" spans="1:65" x14ac:dyDescent="0.2">
      <c r="A242" s="110"/>
      <c r="B242" s="110"/>
      <c r="C242" s="110"/>
      <c r="D242" s="183"/>
      <c r="E242" s="183"/>
      <c r="F242" s="183"/>
      <c r="G242" s="183"/>
      <c r="H242" s="183"/>
      <c r="I242" s="183"/>
      <c r="J242" s="183"/>
      <c r="K242" s="183"/>
      <c r="L242" s="183"/>
      <c r="M242" s="183"/>
      <c r="N242" s="183"/>
      <c r="O242" s="183"/>
      <c r="P242" s="183"/>
      <c r="Q242" s="183"/>
      <c r="R242" s="183"/>
      <c r="S242" s="183"/>
      <c r="T242" s="183"/>
      <c r="U242" s="183"/>
      <c r="V242" s="183"/>
      <c r="W242" s="183"/>
      <c r="X242" s="183"/>
      <c r="Y242" s="183"/>
      <c r="Z242" s="183"/>
      <c r="AA242" s="183"/>
      <c r="AB242" s="183"/>
      <c r="AC242" s="183"/>
      <c r="AD242" s="183"/>
      <c r="AE242" s="183"/>
      <c r="AF242" s="183"/>
      <c r="AG242" s="183"/>
      <c r="AH242" s="183"/>
      <c r="AI242" s="183"/>
      <c r="AJ242" s="183"/>
      <c r="AK242" s="183"/>
      <c r="AL242" s="183"/>
      <c r="AM242" s="183"/>
      <c r="AN242" s="183"/>
      <c r="AO242" s="183"/>
      <c r="AP242" s="183"/>
      <c r="AQ242" s="183"/>
      <c r="AR242" s="183"/>
      <c r="AS242" s="183"/>
      <c r="AT242" s="183"/>
      <c r="AU242" s="183"/>
      <c r="AV242" s="183"/>
      <c r="AW242" s="183"/>
      <c r="AX242" s="183"/>
      <c r="AY242" s="183"/>
      <c r="AZ242" s="183"/>
      <c r="BA242" s="183"/>
      <c r="BB242" s="183"/>
      <c r="BC242" s="183"/>
      <c r="BD242" s="183"/>
      <c r="BE242" s="183"/>
      <c r="BF242" s="183"/>
      <c r="BG242" s="183"/>
      <c r="BH242" s="183"/>
      <c r="BI242" s="183"/>
      <c r="BJ242" s="183"/>
      <c r="BK242" s="183"/>
      <c r="BL242" s="183"/>
      <c r="BM242" s="183"/>
    </row>
    <row r="243" spans="1:65" x14ac:dyDescent="0.2">
      <c r="A243" s="110"/>
      <c r="B243" s="110"/>
      <c r="C243" s="110"/>
      <c r="D243" s="183"/>
      <c r="E243" s="183"/>
      <c r="F243" s="183"/>
      <c r="G243" s="183"/>
      <c r="H243" s="183"/>
      <c r="I243" s="183"/>
      <c r="J243" s="183"/>
      <c r="K243" s="183"/>
      <c r="L243" s="183"/>
      <c r="M243" s="183"/>
      <c r="N243" s="183"/>
      <c r="O243" s="183"/>
      <c r="P243" s="183"/>
      <c r="Q243" s="183"/>
      <c r="R243" s="183"/>
      <c r="S243" s="183"/>
      <c r="T243" s="183"/>
      <c r="U243" s="183"/>
      <c r="V243" s="183"/>
      <c r="W243" s="183"/>
      <c r="X243" s="183"/>
      <c r="Y243" s="183"/>
      <c r="Z243" s="183"/>
      <c r="AA243" s="183"/>
      <c r="AB243" s="183"/>
      <c r="AC243" s="183"/>
      <c r="AD243" s="183"/>
      <c r="AE243" s="183"/>
      <c r="AF243" s="183"/>
      <c r="AG243" s="183"/>
      <c r="AH243" s="183"/>
      <c r="AI243" s="183"/>
      <c r="AJ243" s="183"/>
      <c r="AK243" s="183"/>
      <c r="AL243" s="183"/>
      <c r="AM243" s="183"/>
      <c r="AN243" s="183"/>
      <c r="AO243" s="183"/>
      <c r="AP243" s="183"/>
      <c r="AQ243" s="183"/>
      <c r="AR243" s="183"/>
      <c r="AS243" s="183"/>
      <c r="AT243" s="183"/>
      <c r="AU243" s="183"/>
      <c r="AV243" s="183"/>
      <c r="AW243" s="183"/>
      <c r="AX243" s="183"/>
      <c r="AY243" s="183"/>
      <c r="AZ243" s="183"/>
      <c r="BA243" s="183"/>
      <c r="BB243" s="183"/>
      <c r="BC243" s="183"/>
      <c r="BD243" s="183"/>
      <c r="BE243" s="183"/>
      <c r="BF243" s="183"/>
      <c r="BG243" s="183"/>
      <c r="BH243" s="183"/>
      <c r="BI243" s="183"/>
      <c r="BJ243" s="183"/>
      <c r="BK243" s="183"/>
      <c r="BL243" s="183"/>
      <c r="BM243" s="183"/>
    </row>
    <row r="244" spans="1:65" x14ac:dyDescent="0.2">
      <c r="A244" s="110"/>
      <c r="B244" s="110"/>
      <c r="C244" s="110"/>
      <c r="D244" s="183"/>
      <c r="E244" s="183"/>
      <c r="F244" s="183"/>
      <c r="G244" s="183"/>
      <c r="H244" s="183"/>
      <c r="I244" s="183"/>
      <c r="J244" s="183"/>
      <c r="K244" s="183"/>
      <c r="L244" s="183"/>
      <c r="M244" s="183"/>
      <c r="N244" s="183"/>
      <c r="O244" s="183"/>
      <c r="P244" s="183"/>
      <c r="Q244" s="183"/>
      <c r="R244" s="183"/>
      <c r="S244" s="183"/>
      <c r="T244" s="183"/>
      <c r="U244" s="183"/>
      <c r="V244" s="183"/>
      <c r="W244" s="183"/>
      <c r="X244" s="183"/>
      <c r="Y244" s="183"/>
      <c r="Z244" s="183"/>
      <c r="AA244" s="183"/>
      <c r="AB244" s="183"/>
      <c r="AC244" s="183"/>
      <c r="AD244" s="183"/>
      <c r="AE244" s="183"/>
      <c r="AF244" s="183"/>
      <c r="AG244" s="183"/>
      <c r="AH244" s="183"/>
      <c r="AI244" s="183"/>
      <c r="AJ244" s="183"/>
      <c r="AK244" s="183"/>
      <c r="AL244" s="183"/>
      <c r="AM244" s="183"/>
      <c r="AN244" s="183"/>
      <c r="AO244" s="183"/>
      <c r="AP244" s="183"/>
      <c r="AQ244" s="183"/>
      <c r="AR244" s="183"/>
      <c r="AS244" s="183"/>
      <c r="AT244" s="183"/>
      <c r="AU244" s="183"/>
      <c r="AV244" s="183"/>
      <c r="AW244" s="183"/>
      <c r="AX244" s="183"/>
      <c r="AY244" s="183"/>
      <c r="AZ244" s="183"/>
      <c r="BA244" s="183"/>
      <c r="BB244" s="183"/>
      <c r="BC244" s="183"/>
      <c r="BD244" s="183"/>
      <c r="BE244" s="183"/>
      <c r="BF244" s="183"/>
      <c r="BG244" s="183"/>
      <c r="BH244" s="183"/>
      <c r="BI244" s="183"/>
      <c r="BJ244" s="183"/>
      <c r="BK244" s="183"/>
      <c r="BL244" s="183"/>
      <c r="BM244" s="183"/>
    </row>
    <row r="245" spans="1:65" x14ac:dyDescent="0.2">
      <c r="A245" s="110"/>
      <c r="B245" s="110"/>
      <c r="C245" s="110"/>
      <c r="D245" s="183"/>
      <c r="E245" s="183"/>
      <c r="F245" s="183"/>
      <c r="G245" s="183"/>
      <c r="H245" s="183"/>
      <c r="I245" s="183"/>
      <c r="J245" s="183"/>
      <c r="K245" s="183"/>
      <c r="L245" s="183"/>
      <c r="M245" s="183"/>
      <c r="N245" s="183"/>
      <c r="O245" s="183"/>
      <c r="P245" s="183"/>
      <c r="Q245" s="183"/>
      <c r="R245" s="183"/>
      <c r="S245" s="183"/>
      <c r="T245" s="183"/>
      <c r="U245" s="183"/>
      <c r="V245" s="183"/>
      <c r="W245" s="183"/>
      <c r="X245" s="183"/>
      <c r="Y245" s="183"/>
      <c r="Z245" s="183"/>
      <c r="AA245" s="183"/>
      <c r="AB245" s="183"/>
      <c r="AC245" s="183"/>
      <c r="AD245" s="183"/>
      <c r="AE245" s="183"/>
      <c r="AF245" s="183"/>
      <c r="AG245" s="183"/>
      <c r="AH245" s="183"/>
      <c r="AI245" s="183"/>
      <c r="AJ245" s="183"/>
      <c r="AK245" s="183"/>
      <c r="AL245" s="183"/>
      <c r="AM245" s="183"/>
      <c r="AN245" s="183"/>
      <c r="AO245" s="183"/>
      <c r="AP245" s="183"/>
      <c r="AQ245" s="183"/>
      <c r="AR245" s="183"/>
      <c r="AS245" s="183"/>
      <c r="AT245" s="183"/>
      <c r="AU245" s="183"/>
      <c r="AV245" s="183"/>
      <c r="AW245" s="183"/>
      <c r="AX245" s="183"/>
      <c r="AY245" s="183"/>
      <c r="AZ245" s="183"/>
      <c r="BA245" s="183"/>
      <c r="BB245" s="183"/>
      <c r="BC245" s="183"/>
      <c r="BD245" s="183"/>
      <c r="BE245" s="183"/>
      <c r="BF245" s="183"/>
      <c r="BG245" s="183"/>
      <c r="BH245" s="183"/>
      <c r="BI245" s="183"/>
      <c r="BJ245" s="183"/>
      <c r="BK245" s="183"/>
      <c r="BL245" s="183"/>
      <c r="BM245" s="183"/>
    </row>
    <row r="246" spans="1:65" x14ac:dyDescent="0.2">
      <c r="A246" s="110"/>
      <c r="B246" s="110"/>
      <c r="C246" s="110"/>
      <c r="D246" s="183"/>
      <c r="E246" s="183"/>
      <c r="F246" s="183"/>
      <c r="G246" s="183"/>
      <c r="H246" s="183"/>
      <c r="I246" s="183"/>
      <c r="J246" s="183"/>
      <c r="K246" s="183"/>
      <c r="L246" s="183"/>
      <c r="M246" s="183"/>
      <c r="N246" s="183"/>
      <c r="O246" s="183"/>
      <c r="P246" s="183"/>
      <c r="Q246" s="183"/>
      <c r="R246" s="183"/>
      <c r="S246" s="183"/>
      <c r="T246" s="183"/>
      <c r="U246" s="183"/>
      <c r="V246" s="183"/>
      <c r="W246" s="183"/>
      <c r="X246" s="183"/>
      <c r="Y246" s="183"/>
      <c r="Z246" s="183"/>
      <c r="AA246" s="183"/>
      <c r="AB246" s="183"/>
      <c r="AC246" s="183"/>
      <c r="AD246" s="183"/>
      <c r="AE246" s="183"/>
      <c r="AF246" s="183"/>
      <c r="AG246" s="183"/>
      <c r="AH246" s="183"/>
      <c r="AI246" s="183"/>
      <c r="AJ246" s="183"/>
      <c r="AK246" s="183"/>
      <c r="AL246" s="183"/>
      <c r="AM246" s="183"/>
      <c r="AN246" s="183"/>
      <c r="AO246" s="183"/>
      <c r="AP246" s="183"/>
      <c r="AQ246" s="183"/>
      <c r="AR246" s="183"/>
      <c r="AS246" s="183"/>
      <c r="AT246" s="183"/>
      <c r="AU246" s="183"/>
      <c r="AV246" s="183"/>
      <c r="AW246" s="183"/>
      <c r="AX246" s="183"/>
      <c r="AY246" s="183"/>
      <c r="AZ246" s="183"/>
      <c r="BA246" s="183"/>
      <c r="BB246" s="183"/>
      <c r="BC246" s="183"/>
      <c r="BD246" s="183"/>
      <c r="BE246" s="183"/>
      <c r="BF246" s="183"/>
      <c r="BG246" s="183"/>
      <c r="BH246" s="183"/>
      <c r="BI246" s="183"/>
      <c r="BJ246" s="183"/>
      <c r="BK246" s="183"/>
      <c r="BL246" s="183"/>
      <c r="BM246" s="183"/>
    </row>
    <row r="247" spans="1:65" x14ac:dyDescent="0.2">
      <c r="A247" s="110"/>
      <c r="B247" s="110"/>
      <c r="C247" s="110"/>
      <c r="D247" s="183"/>
      <c r="E247" s="183"/>
      <c r="F247" s="183"/>
      <c r="G247" s="183"/>
      <c r="H247" s="183"/>
      <c r="I247" s="183"/>
      <c r="J247" s="183"/>
      <c r="K247" s="183"/>
      <c r="L247" s="183"/>
      <c r="M247" s="183"/>
      <c r="N247" s="183"/>
      <c r="O247" s="183"/>
      <c r="P247" s="183"/>
      <c r="Q247" s="183"/>
      <c r="R247" s="183"/>
      <c r="S247" s="183"/>
      <c r="T247" s="183"/>
      <c r="U247" s="183"/>
      <c r="V247" s="183"/>
      <c r="W247" s="183"/>
      <c r="X247" s="183"/>
      <c r="Y247" s="183"/>
      <c r="Z247" s="183"/>
      <c r="AA247" s="183"/>
      <c r="AB247" s="183"/>
      <c r="AC247" s="183"/>
      <c r="AD247" s="183"/>
      <c r="AE247" s="183"/>
      <c r="AF247" s="183"/>
      <c r="AG247" s="183"/>
      <c r="AH247" s="183"/>
      <c r="AI247" s="183"/>
      <c r="AJ247" s="183"/>
      <c r="AK247" s="183"/>
      <c r="AL247" s="183"/>
      <c r="AM247" s="183"/>
      <c r="AN247" s="183"/>
      <c r="AO247" s="183"/>
      <c r="AP247" s="183"/>
      <c r="AQ247" s="183"/>
      <c r="AR247" s="183"/>
      <c r="AS247" s="183"/>
      <c r="AT247" s="183"/>
      <c r="AU247" s="183"/>
      <c r="AV247" s="183"/>
      <c r="AW247" s="183"/>
      <c r="AX247" s="183"/>
      <c r="AY247" s="183"/>
      <c r="AZ247" s="183"/>
      <c r="BA247" s="183"/>
      <c r="BB247" s="183"/>
      <c r="BC247" s="183"/>
      <c r="BD247" s="183"/>
      <c r="BE247" s="183"/>
      <c r="BF247" s="183"/>
      <c r="BG247" s="183"/>
      <c r="BH247" s="183"/>
      <c r="BI247" s="183"/>
      <c r="BJ247" s="183"/>
      <c r="BK247" s="183"/>
      <c r="BL247" s="183"/>
      <c r="BM247" s="183"/>
    </row>
    <row r="248" spans="1:65" x14ac:dyDescent="0.2">
      <c r="A248" s="110"/>
      <c r="B248" s="110"/>
      <c r="C248" s="110"/>
      <c r="D248" s="183"/>
      <c r="E248" s="183"/>
      <c r="F248" s="183"/>
      <c r="G248" s="183"/>
      <c r="H248" s="183"/>
      <c r="I248" s="183"/>
      <c r="J248" s="183"/>
      <c r="K248" s="183"/>
      <c r="L248" s="183"/>
      <c r="M248" s="183"/>
      <c r="N248" s="183"/>
      <c r="O248" s="183"/>
      <c r="P248" s="183"/>
      <c r="Q248" s="183"/>
      <c r="R248" s="183"/>
      <c r="S248" s="183"/>
      <c r="T248" s="183"/>
      <c r="U248" s="183"/>
      <c r="V248" s="183"/>
      <c r="W248" s="183"/>
      <c r="X248" s="183"/>
      <c r="Y248" s="183"/>
      <c r="Z248" s="183"/>
      <c r="AA248" s="183"/>
      <c r="AB248" s="183"/>
      <c r="AC248" s="183"/>
      <c r="AD248" s="183"/>
      <c r="AE248" s="183"/>
      <c r="AF248" s="183"/>
      <c r="AG248" s="183"/>
      <c r="AH248" s="183"/>
      <c r="AI248" s="183"/>
      <c r="AJ248" s="183"/>
      <c r="AK248" s="183"/>
      <c r="AL248" s="183"/>
      <c r="AM248" s="183"/>
      <c r="AN248" s="183"/>
      <c r="AO248" s="183"/>
      <c r="AP248" s="183"/>
      <c r="AQ248" s="183"/>
      <c r="AR248" s="183"/>
      <c r="AS248" s="183"/>
      <c r="AT248" s="183"/>
      <c r="AU248" s="183"/>
      <c r="AV248" s="183"/>
      <c r="AW248" s="183"/>
      <c r="AX248" s="183"/>
      <c r="AY248" s="183"/>
      <c r="AZ248" s="183"/>
      <c r="BA248" s="183"/>
      <c r="BB248" s="183"/>
      <c r="BC248" s="183"/>
      <c r="BD248" s="183"/>
      <c r="BE248" s="183"/>
      <c r="BF248" s="183"/>
      <c r="BG248" s="183"/>
      <c r="BH248" s="183"/>
      <c r="BI248" s="183"/>
      <c r="BJ248" s="183"/>
      <c r="BK248" s="183"/>
      <c r="BL248" s="183"/>
      <c r="BM248" s="183"/>
    </row>
    <row r="249" spans="1:65" x14ac:dyDescent="0.2">
      <c r="A249" s="110"/>
      <c r="B249" s="110"/>
      <c r="C249" s="110"/>
      <c r="D249" s="183"/>
      <c r="E249" s="183"/>
      <c r="F249" s="183"/>
      <c r="G249" s="183"/>
      <c r="H249" s="183"/>
      <c r="I249" s="183"/>
      <c r="J249" s="183"/>
      <c r="K249" s="183"/>
      <c r="L249" s="183"/>
      <c r="M249" s="183"/>
      <c r="N249" s="183"/>
      <c r="O249" s="183"/>
      <c r="P249" s="183"/>
      <c r="Q249" s="183"/>
      <c r="R249" s="183"/>
      <c r="S249" s="183"/>
      <c r="T249" s="183"/>
      <c r="U249" s="183"/>
      <c r="V249" s="183"/>
      <c r="W249" s="183"/>
      <c r="X249" s="183"/>
      <c r="Y249" s="183"/>
      <c r="Z249" s="183"/>
      <c r="AA249" s="183"/>
      <c r="AB249" s="183"/>
      <c r="AC249" s="183"/>
      <c r="AD249" s="183"/>
      <c r="AE249" s="183"/>
      <c r="AF249" s="183"/>
      <c r="AG249" s="183"/>
      <c r="AH249" s="183"/>
      <c r="AI249" s="183"/>
      <c r="AJ249" s="183"/>
      <c r="AK249" s="183"/>
      <c r="AL249" s="183"/>
      <c r="AM249" s="183"/>
      <c r="AN249" s="183"/>
      <c r="AO249" s="183"/>
      <c r="AP249" s="183"/>
      <c r="AQ249" s="183"/>
      <c r="AR249" s="183"/>
      <c r="AS249" s="183"/>
      <c r="AT249" s="183"/>
      <c r="AU249" s="183"/>
      <c r="AV249" s="183"/>
      <c r="AW249" s="183"/>
      <c r="AX249" s="183"/>
      <c r="AY249" s="183"/>
      <c r="AZ249" s="183"/>
      <c r="BA249" s="183"/>
      <c r="BB249" s="183"/>
      <c r="BC249" s="183"/>
      <c r="BD249" s="183"/>
      <c r="BE249" s="183"/>
      <c r="BF249" s="183"/>
      <c r="BG249" s="183"/>
      <c r="BH249" s="183"/>
      <c r="BI249" s="183"/>
      <c r="BJ249" s="183"/>
      <c r="BK249" s="183"/>
      <c r="BL249" s="183"/>
      <c r="BM249" s="183"/>
    </row>
    <row r="250" spans="1:65" x14ac:dyDescent="0.2">
      <c r="A250" s="110"/>
      <c r="B250" s="110"/>
      <c r="C250" s="110"/>
      <c r="D250" s="183"/>
      <c r="E250" s="183"/>
      <c r="F250" s="183"/>
      <c r="G250" s="183"/>
      <c r="H250" s="183"/>
      <c r="I250" s="183"/>
      <c r="J250" s="183"/>
      <c r="K250" s="183"/>
      <c r="L250" s="183"/>
      <c r="M250" s="183"/>
      <c r="N250" s="183"/>
      <c r="O250" s="183"/>
      <c r="P250" s="183"/>
      <c r="Q250" s="183"/>
      <c r="R250" s="183"/>
      <c r="S250" s="183"/>
      <c r="T250" s="183"/>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row>
    <row r="251" spans="1:65" x14ac:dyDescent="0.2">
      <c r="A251" s="110"/>
      <c r="B251" s="110"/>
      <c r="C251" s="110"/>
      <c r="D251" s="183"/>
      <c r="E251" s="183"/>
      <c r="F251" s="183"/>
      <c r="G251" s="183"/>
      <c r="H251" s="183"/>
      <c r="I251" s="183"/>
      <c r="J251" s="183"/>
      <c r="K251" s="183"/>
      <c r="L251" s="183"/>
      <c r="M251" s="183"/>
      <c r="N251" s="183"/>
      <c r="O251" s="183"/>
      <c r="P251" s="183"/>
      <c r="Q251" s="183"/>
      <c r="R251" s="183"/>
      <c r="S251" s="183"/>
      <c r="T251" s="183"/>
      <c r="U251" s="183"/>
      <c r="V251" s="183"/>
      <c r="W251" s="183"/>
      <c r="X251" s="183"/>
      <c r="Y251" s="183"/>
      <c r="Z251" s="183"/>
      <c r="AA251" s="183"/>
      <c r="AB251" s="183"/>
      <c r="AC251" s="183"/>
      <c r="AD251" s="183"/>
      <c r="AE251" s="183"/>
      <c r="AF251" s="183"/>
      <c r="AG251" s="183"/>
      <c r="AH251" s="183"/>
      <c r="AI251" s="183"/>
      <c r="AJ251" s="183"/>
      <c r="AK251" s="183"/>
      <c r="AL251" s="183"/>
      <c r="AM251" s="183"/>
      <c r="AN251" s="183"/>
      <c r="AO251" s="183"/>
      <c r="AP251" s="183"/>
      <c r="AQ251" s="183"/>
      <c r="AR251" s="183"/>
      <c r="AS251" s="183"/>
      <c r="AT251" s="183"/>
      <c r="AU251" s="183"/>
      <c r="AV251" s="183"/>
      <c r="AW251" s="183"/>
      <c r="AX251" s="183"/>
      <c r="AY251" s="183"/>
      <c r="AZ251" s="183"/>
      <c r="BA251" s="183"/>
      <c r="BB251" s="183"/>
      <c r="BC251" s="183"/>
      <c r="BD251" s="183"/>
      <c r="BE251" s="183"/>
      <c r="BF251" s="183"/>
      <c r="BG251" s="183"/>
      <c r="BH251" s="183"/>
      <c r="BI251" s="183"/>
      <c r="BJ251" s="183"/>
      <c r="BK251" s="183"/>
      <c r="BL251" s="183"/>
      <c r="BM251" s="183"/>
    </row>
    <row r="252" spans="1:65" x14ac:dyDescent="0.2">
      <c r="A252" s="110"/>
      <c r="B252" s="110"/>
      <c r="C252" s="110"/>
      <c r="D252" s="183"/>
      <c r="E252" s="183"/>
      <c r="F252" s="183"/>
      <c r="G252" s="183"/>
      <c r="H252" s="183"/>
      <c r="I252" s="183"/>
      <c r="J252" s="183"/>
      <c r="K252" s="183"/>
      <c r="L252" s="183"/>
      <c r="M252" s="183"/>
      <c r="N252" s="183"/>
      <c r="O252" s="183"/>
      <c r="P252" s="183"/>
      <c r="Q252" s="183"/>
      <c r="R252" s="183"/>
      <c r="S252" s="183"/>
      <c r="T252" s="183"/>
      <c r="U252" s="183"/>
      <c r="V252" s="183"/>
      <c r="W252" s="183"/>
      <c r="X252" s="183"/>
      <c r="Y252" s="183"/>
      <c r="Z252" s="183"/>
      <c r="AA252" s="183"/>
      <c r="AB252" s="183"/>
      <c r="AC252" s="183"/>
      <c r="AD252" s="183"/>
      <c r="AE252" s="183"/>
      <c r="AF252" s="183"/>
      <c r="AG252" s="183"/>
      <c r="AH252" s="183"/>
      <c r="AI252" s="183"/>
      <c r="AJ252" s="183"/>
      <c r="AK252" s="183"/>
      <c r="AL252" s="183"/>
      <c r="AM252" s="183"/>
      <c r="AN252" s="183"/>
      <c r="AO252" s="183"/>
      <c r="AP252" s="183"/>
      <c r="AQ252" s="183"/>
      <c r="AR252" s="183"/>
      <c r="AS252" s="183"/>
      <c r="AT252" s="183"/>
      <c r="AU252" s="183"/>
      <c r="AV252" s="183"/>
      <c r="AW252" s="183"/>
      <c r="AX252" s="183"/>
      <c r="AY252" s="183"/>
      <c r="AZ252" s="183"/>
      <c r="BA252" s="183"/>
      <c r="BB252" s="183"/>
      <c r="BC252" s="183"/>
      <c r="BD252" s="183"/>
      <c r="BE252" s="183"/>
      <c r="BF252" s="183"/>
      <c r="BG252" s="183"/>
      <c r="BH252" s="183"/>
      <c r="BI252" s="183"/>
      <c r="BJ252" s="183"/>
      <c r="BK252" s="183"/>
      <c r="BL252" s="183"/>
      <c r="BM252" s="183"/>
    </row>
    <row r="253" spans="1:65" x14ac:dyDescent="0.2">
      <c r="A253" s="110"/>
      <c r="B253" s="110"/>
      <c r="C253" s="110"/>
      <c r="D253" s="183"/>
      <c r="E253" s="183"/>
      <c r="F253" s="183"/>
      <c r="G253" s="183"/>
      <c r="H253" s="183"/>
      <c r="I253" s="183"/>
      <c r="J253" s="183"/>
      <c r="K253" s="183"/>
      <c r="L253" s="183"/>
      <c r="M253" s="183"/>
      <c r="N253" s="183"/>
      <c r="O253" s="183"/>
      <c r="P253" s="183"/>
      <c r="Q253" s="183"/>
      <c r="R253" s="183"/>
      <c r="S253" s="183"/>
      <c r="T253" s="183"/>
      <c r="U253" s="183"/>
      <c r="V253" s="183"/>
      <c r="W253" s="183"/>
      <c r="X253" s="183"/>
      <c r="Y253" s="183"/>
      <c r="Z253" s="183"/>
      <c r="AA253" s="183"/>
      <c r="AB253" s="183"/>
      <c r="AC253" s="183"/>
      <c r="AD253" s="183"/>
      <c r="AE253" s="183"/>
      <c r="AF253" s="183"/>
      <c r="AG253" s="183"/>
      <c r="AH253" s="183"/>
      <c r="AI253" s="183"/>
      <c r="AJ253" s="183"/>
      <c r="AK253" s="183"/>
      <c r="AL253" s="183"/>
      <c r="AM253" s="183"/>
      <c r="AN253" s="183"/>
      <c r="AO253" s="183"/>
      <c r="AP253" s="183"/>
      <c r="AQ253" s="183"/>
      <c r="AR253" s="183"/>
      <c r="AS253" s="183"/>
      <c r="AT253" s="183"/>
      <c r="AU253" s="183"/>
      <c r="AV253" s="183"/>
      <c r="AW253" s="183"/>
      <c r="AX253" s="183"/>
      <c r="AY253" s="183"/>
      <c r="AZ253" s="183"/>
      <c r="BA253" s="183"/>
      <c r="BB253" s="183"/>
      <c r="BC253" s="183"/>
      <c r="BD253" s="183"/>
      <c r="BE253" s="183"/>
      <c r="BF253" s="183"/>
      <c r="BG253" s="183"/>
      <c r="BH253" s="183"/>
      <c r="BI253" s="183"/>
      <c r="BJ253" s="183"/>
      <c r="BK253" s="183"/>
      <c r="BL253" s="183"/>
      <c r="BM253" s="183"/>
    </row>
    <row r="254" spans="1:65" x14ac:dyDescent="0.2">
      <c r="A254" s="110"/>
      <c r="B254" s="110"/>
      <c r="C254" s="110"/>
      <c r="D254" s="183"/>
      <c r="E254" s="183"/>
      <c r="F254" s="183"/>
      <c r="G254" s="183"/>
      <c r="H254" s="183"/>
      <c r="I254" s="183"/>
      <c r="J254" s="183"/>
      <c r="K254" s="183"/>
      <c r="L254" s="183"/>
      <c r="M254" s="183"/>
      <c r="N254" s="183"/>
      <c r="O254" s="183"/>
      <c r="P254" s="183"/>
      <c r="Q254" s="183"/>
      <c r="R254" s="183"/>
      <c r="S254" s="183"/>
      <c r="T254" s="183"/>
      <c r="U254" s="183"/>
      <c r="V254" s="183"/>
      <c r="W254" s="183"/>
      <c r="X254" s="183"/>
      <c r="Y254" s="183"/>
      <c r="Z254" s="183"/>
      <c r="AA254" s="183"/>
      <c r="AB254" s="183"/>
      <c r="AC254" s="183"/>
      <c r="AD254" s="183"/>
      <c r="AE254" s="183"/>
      <c r="AF254" s="183"/>
      <c r="AG254" s="183"/>
      <c r="AH254" s="183"/>
      <c r="AI254" s="183"/>
      <c r="AJ254" s="183"/>
      <c r="AK254" s="183"/>
      <c r="AL254" s="183"/>
      <c r="AM254" s="183"/>
      <c r="AN254" s="183"/>
      <c r="AO254" s="183"/>
      <c r="AP254" s="183"/>
      <c r="AQ254" s="183"/>
      <c r="AR254" s="183"/>
      <c r="AS254" s="183"/>
      <c r="AT254" s="183"/>
      <c r="AU254" s="183"/>
      <c r="AV254" s="183"/>
      <c r="AW254" s="183"/>
      <c r="AX254" s="183"/>
      <c r="AY254" s="183"/>
      <c r="AZ254" s="183"/>
      <c r="BA254" s="183"/>
      <c r="BB254" s="183"/>
      <c r="BC254" s="183"/>
      <c r="BD254" s="183"/>
      <c r="BE254" s="183"/>
      <c r="BF254" s="183"/>
      <c r="BG254" s="183"/>
      <c r="BH254" s="183"/>
      <c r="BI254" s="183"/>
      <c r="BJ254" s="183"/>
      <c r="BK254" s="183"/>
      <c r="BL254" s="183"/>
      <c r="BM254" s="183"/>
    </row>
    <row r="255" spans="1:65" x14ac:dyDescent="0.2">
      <c r="A255" s="110"/>
      <c r="B255" s="110"/>
      <c r="C255" s="110"/>
      <c r="D255" s="183"/>
      <c r="E255" s="183"/>
      <c r="F255" s="183"/>
      <c r="G255" s="183"/>
      <c r="H255" s="183"/>
      <c r="I255" s="183"/>
      <c r="J255" s="183"/>
      <c r="K255" s="183"/>
      <c r="L255" s="183"/>
      <c r="M255" s="183"/>
      <c r="N255" s="183"/>
      <c r="O255" s="183"/>
      <c r="P255" s="183"/>
      <c r="Q255" s="183"/>
      <c r="R255" s="183"/>
      <c r="S255" s="183"/>
      <c r="T255" s="183"/>
      <c r="U255" s="183"/>
      <c r="V255" s="183"/>
      <c r="W255" s="183"/>
      <c r="X255" s="183"/>
      <c r="Y255" s="183"/>
      <c r="Z255" s="183"/>
      <c r="AA255" s="183"/>
      <c r="AB255" s="183"/>
      <c r="AC255" s="183"/>
      <c r="AD255" s="183"/>
      <c r="AE255" s="183"/>
      <c r="AF255" s="183"/>
      <c r="AG255" s="183"/>
      <c r="AH255" s="183"/>
      <c r="AI255" s="183"/>
      <c r="AJ255" s="183"/>
      <c r="AK255" s="183"/>
      <c r="AL255" s="183"/>
      <c r="AM255" s="183"/>
      <c r="AN255" s="183"/>
      <c r="AO255" s="183"/>
      <c r="AP255" s="183"/>
      <c r="AQ255" s="183"/>
      <c r="AR255" s="183"/>
      <c r="AS255" s="183"/>
      <c r="AT255" s="183"/>
      <c r="AU255" s="183"/>
      <c r="AV255" s="183"/>
      <c r="AW255" s="183"/>
      <c r="AX255" s="183"/>
      <c r="AY255" s="183"/>
      <c r="AZ255" s="183"/>
      <c r="BA255" s="183"/>
      <c r="BB255" s="183"/>
      <c r="BC255" s="183"/>
      <c r="BD255" s="183"/>
      <c r="BE255" s="183"/>
      <c r="BF255" s="183"/>
      <c r="BG255" s="183"/>
      <c r="BH255" s="183"/>
      <c r="BI255" s="183"/>
      <c r="BJ255" s="183"/>
      <c r="BK255" s="183"/>
      <c r="BL255" s="183"/>
      <c r="BM255" s="183"/>
    </row>
    <row r="256" spans="1:65" x14ac:dyDescent="0.2">
      <c r="A256" s="110"/>
      <c r="B256" s="110"/>
      <c r="C256" s="110"/>
      <c r="D256" s="183"/>
      <c r="E256" s="183"/>
      <c r="F256" s="183"/>
      <c r="G256" s="183"/>
      <c r="H256" s="183"/>
      <c r="I256" s="183"/>
      <c r="J256" s="183"/>
      <c r="K256" s="183"/>
      <c r="L256" s="183"/>
      <c r="M256" s="183"/>
      <c r="N256" s="183"/>
      <c r="O256" s="183"/>
      <c r="P256" s="183"/>
      <c r="Q256" s="183"/>
      <c r="R256" s="183"/>
      <c r="S256" s="183"/>
      <c r="T256" s="183"/>
      <c r="U256" s="183"/>
      <c r="V256" s="183"/>
      <c r="W256" s="183"/>
      <c r="X256" s="183"/>
      <c r="Y256" s="183"/>
      <c r="Z256" s="183"/>
      <c r="AA256" s="183"/>
      <c r="AB256" s="183"/>
      <c r="AC256" s="183"/>
      <c r="AD256" s="183"/>
      <c r="AE256" s="183"/>
      <c r="AF256" s="183"/>
      <c r="AG256" s="183"/>
      <c r="AH256" s="183"/>
      <c r="AI256" s="183"/>
      <c r="AJ256" s="183"/>
      <c r="AK256" s="183"/>
      <c r="AL256" s="183"/>
      <c r="AM256" s="183"/>
      <c r="AN256" s="183"/>
      <c r="AO256" s="183"/>
      <c r="AP256" s="183"/>
      <c r="AQ256" s="183"/>
      <c r="AR256" s="183"/>
      <c r="AS256" s="183"/>
      <c r="AT256" s="183"/>
      <c r="AU256" s="183"/>
      <c r="AV256" s="183"/>
      <c r="AW256" s="183"/>
      <c r="AX256" s="183"/>
      <c r="AY256" s="183"/>
      <c r="AZ256" s="183"/>
      <c r="BA256" s="183"/>
      <c r="BB256" s="183"/>
      <c r="BC256" s="183"/>
      <c r="BD256" s="183"/>
      <c r="BE256" s="183"/>
      <c r="BF256" s="183"/>
      <c r="BG256" s="183"/>
      <c r="BH256" s="183"/>
      <c r="BI256" s="183"/>
      <c r="BJ256" s="183"/>
      <c r="BK256" s="183"/>
      <c r="BL256" s="183"/>
      <c r="BM256" s="183"/>
    </row>
    <row r="257" spans="1:65" x14ac:dyDescent="0.2">
      <c r="A257" s="110"/>
      <c r="B257" s="110"/>
      <c r="C257" s="110"/>
      <c r="D257" s="183"/>
      <c r="E257" s="183"/>
      <c r="F257" s="183"/>
      <c r="G257" s="183"/>
      <c r="H257" s="183"/>
      <c r="I257" s="183"/>
      <c r="J257" s="183"/>
      <c r="K257" s="183"/>
      <c r="L257" s="183"/>
      <c r="M257" s="183"/>
      <c r="N257" s="183"/>
      <c r="O257" s="183"/>
      <c r="P257" s="183"/>
      <c r="Q257" s="183"/>
      <c r="R257" s="183"/>
      <c r="S257" s="183"/>
      <c r="T257" s="183"/>
      <c r="U257" s="183"/>
      <c r="V257" s="183"/>
      <c r="W257" s="183"/>
      <c r="X257" s="183"/>
      <c r="Y257" s="183"/>
      <c r="Z257" s="183"/>
      <c r="AA257" s="183"/>
      <c r="AB257" s="183"/>
      <c r="AC257" s="183"/>
      <c r="AD257" s="183"/>
      <c r="AE257" s="183"/>
      <c r="AF257" s="183"/>
      <c r="AG257" s="183"/>
      <c r="AH257" s="183"/>
      <c r="AI257" s="183"/>
      <c r="AJ257" s="183"/>
      <c r="AK257" s="183"/>
      <c r="AL257" s="183"/>
      <c r="AM257" s="183"/>
      <c r="AN257" s="183"/>
      <c r="AO257" s="183"/>
      <c r="AP257" s="183"/>
      <c r="AQ257" s="183"/>
      <c r="AR257" s="183"/>
      <c r="AS257" s="183"/>
      <c r="AT257" s="183"/>
      <c r="AU257" s="183"/>
      <c r="AV257" s="183"/>
      <c r="AW257" s="183"/>
      <c r="AX257" s="183"/>
      <c r="AY257" s="183"/>
      <c r="AZ257" s="183"/>
      <c r="BA257" s="183"/>
      <c r="BB257" s="183"/>
      <c r="BC257" s="183"/>
      <c r="BD257" s="183"/>
      <c r="BE257" s="183"/>
      <c r="BF257" s="183"/>
      <c r="BG257" s="183"/>
      <c r="BH257" s="183"/>
      <c r="BI257" s="183"/>
      <c r="BJ257" s="183"/>
      <c r="BK257" s="183"/>
      <c r="BL257" s="183"/>
      <c r="BM257" s="183"/>
    </row>
    <row r="258" spans="1:65" x14ac:dyDescent="0.2">
      <c r="A258" s="110"/>
      <c r="B258" s="110"/>
      <c r="C258" s="110"/>
      <c r="D258" s="183"/>
      <c r="E258" s="183"/>
      <c r="F258" s="183"/>
      <c r="G258" s="183"/>
      <c r="H258" s="183"/>
      <c r="I258" s="183"/>
      <c r="J258" s="183"/>
      <c r="K258" s="183"/>
      <c r="L258" s="183"/>
      <c r="M258" s="183"/>
      <c r="N258" s="183"/>
      <c r="O258" s="183"/>
      <c r="P258" s="183"/>
      <c r="Q258" s="183"/>
      <c r="R258" s="183"/>
      <c r="S258" s="183"/>
      <c r="T258" s="183"/>
      <c r="U258" s="183"/>
      <c r="V258" s="183"/>
      <c r="W258" s="183"/>
      <c r="X258" s="183"/>
      <c r="Y258" s="183"/>
      <c r="Z258" s="183"/>
      <c r="AA258" s="183"/>
      <c r="AB258" s="183"/>
      <c r="AC258" s="183"/>
      <c r="AD258" s="183"/>
      <c r="AE258" s="183"/>
      <c r="AF258" s="183"/>
      <c r="AG258" s="183"/>
      <c r="AH258" s="183"/>
      <c r="AI258" s="183"/>
      <c r="AJ258" s="183"/>
      <c r="AK258" s="183"/>
      <c r="AL258" s="183"/>
      <c r="AM258" s="183"/>
      <c r="AN258" s="183"/>
      <c r="AO258" s="183"/>
      <c r="AP258" s="183"/>
      <c r="AQ258" s="183"/>
      <c r="AR258" s="183"/>
      <c r="AS258" s="183"/>
      <c r="AT258" s="183"/>
      <c r="AU258" s="183"/>
      <c r="AV258" s="183"/>
      <c r="AW258" s="183"/>
      <c r="AX258" s="183"/>
      <c r="AY258" s="183"/>
      <c r="AZ258" s="183"/>
      <c r="BA258" s="183"/>
      <c r="BB258" s="183"/>
      <c r="BC258" s="183"/>
      <c r="BD258" s="183"/>
      <c r="BE258" s="183"/>
      <c r="BF258" s="183"/>
      <c r="BG258" s="183"/>
      <c r="BH258" s="183"/>
      <c r="BI258" s="183"/>
      <c r="BJ258" s="183"/>
      <c r="BK258" s="183"/>
      <c r="BL258" s="183"/>
      <c r="BM258" s="183"/>
    </row>
    <row r="259" spans="1:65" x14ac:dyDescent="0.2">
      <c r="A259" s="110"/>
      <c r="B259" s="110"/>
      <c r="C259" s="110"/>
      <c r="D259" s="183"/>
      <c r="E259" s="183"/>
      <c r="F259" s="183"/>
      <c r="G259" s="183"/>
      <c r="H259" s="183"/>
      <c r="I259" s="183"/>
      <c r="J259" s="183"/>
      <c r="K259" s="183"/>
      <c r="L259" s="183"/>
      <c r="M259" s="183"/>
      <c r="N259" s="183"/>
      <c r="O259" s="183"/>
      <c r="P259" s="183"/>
      <c r="Q259" s="183"/>
      <c r="R259" s="183"/>
      <c r="S259" s="183"/>
      <c r="T259" s="183"/>
      <c r="U259" s="183"/>
      <c r="V259" s="183"/>
      <c r="W259" s="183"/>
      <c r="X259" s="183"/>
      <c r="Y259" s="183"/>
      <c r="Z259" s="183"/>
      <c r="AA259" s="183"/>
      <c r="AB259" s="183"/>
      <c r="AC259" s="183"/>
      <c r="AD259" s="183"/>
      <c r="AE259" s="183"/>
      <c r="AF259" s="183"/>
      <c r="AG259" s="183"/>
      <c r="AH259" s="183"/>
      <c r="AI259" s="183"/>
      <c r="AJ259" s="183"/>
      <c r="AK259" s="183"/>
      <c r="AL259" s="183"/>
      <c r="AM259" s="183"/>
      <c r="AN259" s="183"/>
      <c r="AO259" s="183"/>
      <c r="AP259" s="183"/>
      <c r="AQ259" s="183"/>
      <c r="AR259" s="183"/>
      <c r="AS259" s="183"/>
      <c r="AT259" s="183"/>
      <c r="AU259" s="183"/>
      <c r="AV259" s="183"/>
      <c r="AW259" s="183"/>
      <c r="AX259" s="183"/>
      <c r="AY259" s="183"/>
      <c r="AZ259" s="183"/>
      <c r="BA259" s="183"/>
      <c r="BB259" s="183"/>
      <c r="BC259" s="183"/>
      <c r="BD259" s="183"/>
      <c r="BE259" s="183"/>
      <c r="BF259" s="183"/>
      <c r="BG259" s="183"/>
      <c r="BH259" s="183"/>
      <c r="BI259" s="183"/>
      <c r="BJ259" s="183"/>
      <c r="BK259" s="183"/>
      <c r="BL259" s="183"/>
      <c r="BM259" s="183"/>
    </row>
    <row r="260" spans="1:65" x14ac:dyDescent="0.2">
      <c r="A260" s="110"/>
      <c r="B260" s="110"/>
      <c r="C260" s="110"/>
      <c r="D260" s="183"/>
      <c r="E260" s="183"/>
      <c r="F260" s="183"/>
      <c r="G260" s="183"/>
      <c r="H260" s="183"/>
      <c r="I260" s="183"/>
      <c r="J260" s="183"/>
      <c r="K260" s="183"/>
      <c r="L260" s="183"/>
      <c r="M260" s="183"/>
      <c r="N260" s="183"/>
      <c r="O260" s="183"/>
      <c r="P260" s="183"/>
      <c r="Q260" s="183"/>
      <c r="R260" s="183"/>
      <c r="S260" s="183"/>
      <c r="T260" s="183"/>
      <c r="U260" s="183"/>
      <c r="V260" s="183"/>
      <c r="W260" s="183"/>
      <c r="X260" s="183"/>
      <c r="Y260" s="183"/>
      <c r="Z260" s="183"/>
      <c r="AA260" s="183"/>
      <c r="AB260" s="183"/>
      <c r="AC260" s="183"/>
      <c r="AD260" s="183"/>
      <c r="AE260" s="183"/>
      <c r="AF260" s="183"/>
      <c r="AG260" s="183"/>
      <c r="AH260" s="183"/>
      <c r="AI260" s="183"/>
      <c r="AJ260" s="183"/>
      <c r="AK260" s="183"/>
      <c r="AL260" s="183"/>
      <c r="AM260" s="183"/>
      <c r="AN260" s="183"/>
      <c r="AO260" s="183"/>
      <c r="AP260" s="183"/>
      <c r="AQ260" s="183"/>
      <c r="AR260" s="183"/>
      <c r="AS260" s="183"/>
      <c r="AT260" s="183"/>
      <c r="AU260" s="183"/>
      <c r="AV260" s="183"/>
      <c r="AW260" s="183"/>
      <c r="AX260" s="183"/>
      <c r="AY260" s="183"/>
      <c r="AZ260" s="183"/>
      <c r="BA260" s="183"/>
      <c r="BB260" s="183"/>
      <c r="BC260" s="183"/>
      <c r="BD260" s="183"/>
      <c r="BE260" s="183"/>
      <c r="BF260" s="183"/>
      <c r="BG260" s="183"/>
      <c r="BH260" s="183"/>
      <c r="BI260" s="183"/>
      <c r="BJ260" s="183"/>
      <c r="BK260" s="183"/>
      <c r="BL260" s="183"/>
      <c r="BM260" s="183"/>
    </row>
    <row r="261" spans="1:65" x14ac:dyDescent="0.2">
      <c r="A261" s="110"/>
      <c r="B261" s="110"/>
      <c r="C261" s="110"/>
      <c r="D261" s="183"/>
      <c r="E261" s="183"/>
      <c r="F261" s="183"/>
      <c r="G261" s="183"/>
      <c r="H261" s="183"/>
      <c r="I261" s="183"/>
      <c r="J261" s="183"/>
      <c r="K261" s="183"/>
      <c r="L261" s="183"/>
      <c r="M261" s="183"/>
      <c r="N261" s="183"/>
      <c r="O261" s="183"/>
      <c r="P261" s="183"/>
      <c r="Q261" s="183"/>
      <c r="R261" s="183"/>
      <c r="S261" s="183"/>
      <c r="T261" s="183"/>
      <c r="U261" s="183"/>
      <c r="V261" s="183"/>
      <c r="W261" s="183"/>
      <c r="X261" s="183"/>
      <c r="Y261" s="183"/>
      <c r="Z261" s="183"/>
      <c r="AA261" s="183"/>
      <c r="AB261" s="183"/>
      <c r="AC261" s="183"/>
      <c r="AD261" s="183"/>
      <c r="AE261" s="183"/>
      <c r="AF261" s="183"/>
      <c r="AG261" s="183"/>
      <c r="AH261" s="183"/>
      <c r="AI261" s="183"/>
      <c r="AJ261" s="183"/>
      <c r="AK261" s="183"/>
      <c r="AL261" s="183"/>
      <c r="AM261" s="183"/>
      <c r="AN261" s="183"/>
      <c r="AO261" s="183"/>
      <c r="AP261" s="183"/>
      <c r="AQ261" s="183"/>
      <c r="AR261" s="183"/>
      <c r="AS261" s="183"/>
      <c r="AT261" s="183"/>
      <c r="AU261" s="183"/>
      <c r="AV261" s="183"/>
      <c r="AW261" s="183"/>
      <c r="AX261" s="183"/>
      <c r="AY261" s="183"/>
      <c r="AZ261" s="183"/>
      <c r="BA261" s="183"/>
      <c r="BB261" s="183"/>
      <c r="BC261" s="183"/>
      <c r="BD261" s="183"/>
      <c r="BE261" s="183"/>
      <c r="BF261" s="183"/>
      <c r="BG261" s="183"/>
      <c r="BH261" s="183"/>
      <c r="BI261" s="183"/>
      <c r="BJ261" s="183"/>
      <c r="BK261" s="183"/>
      <c r="BL261" s="183"/>
      <c r="BM261" s="183"/>
    </row>
    <row r="262" spans="1:65" x14ac:dyDescent="0.2">
      <c r="A262" s="110"/>
      <c r="B262" s="110"/>
      <c r="C262" s="110"/>
      <c r="D262" s="183"/>
      <c r="E262" s="183"/>
      <c r="F262" s="183"/>
      <c r="G262" s="183"/>
      <c r="H262" s="183"/>
      <c r="I262" s="183"/>
      <c r="J262" s="183"/>
      <c r="K262" s="183"/>
      <c r="L262" s="183"/>
      <c r="M262" s="183"/>
      <c r="N262" s="183"/>
      <c r="O262" s="183"/>
      <c r="P262" s="183"/>
      <c r="Q262" s="183"/>
      <c r="R262" s="183"/>
      <c r="S262" s="183"/>
      <c r="T262" s="183"/>
      <c r="U262" s="183"/>
      <c r="V262" s="183"/>
      <c r="W262" s="183"/>
      <c r="X262" s="183"/>
      <c r="Y262" s="183"/>
      <c r="Z262" s="183"/>
      <c r="AA262" s="183"/>
      <c r="AB262" s="183"/>
      <c r="AC262" s="183"/>
      <c r="AD262" s="183"/>
      <c r="AE262" s="183"/>
      <c r="AF262" s="183"/>
      <c r="AG262" s="183"/>
      <c r="AH262" s="183"/>
      <c r="AI262" s="183"/>
      <c r="AJ262" s="183"/>
      <c r="AK262" s="183"/>
      <c r="AL262" s="183"/>
      <c r="AM262" s="183"/>
      <c r="AN262" s="183"/>
      <c r="AO262" s="183"/>
      <c r="AP262" s="183"/>
      <c r="AQ262" s="183"/>
      <c r="AR262" s="183"/>
      <c r="AS262" s="183"/>
      <c r="AT262" s="183"/>
      <c r="AU262" s="183"/>
      <c r="AV262" s="183"/>
      <c r="AW262" s="183"/>
      <c r="AX262" s="183"/>
      <c r="AY262" s="183"/>
      <c r="AZ262" s="183"/>
      <c r="BA262" s="183"/>
      <c r="BB262" s="183"/>
      <c r="BC262" s="183"/>
      <c r="BD262" s="183"/>
      <c r="BE262" s="183"/>
      <c r="BF262" s="183"/>
      <c r="BG262" s="183"/>
      <c r="BH262" s="183"/>
      <c r="BI262" s="183"/>
      <c r="BJ262" s="183"/>
      <c r="BK262" s="183"/>
      <c r="BL262" s="183"/>
      <c r="BM262" s="183"/>
    </row>
    <row r="263" spans="1:65" x14ac:dyDescent="0.2">
      <c r="A263" s="110"/>
      <c r="B263" s="110"/>
      <c r="C263" s="110"/>
      <c r="D263" s="183"/>
      <c r="E263" s="183"/>
      <c r="F263" s="183"/>
      <c r="G263" s="183"/>
      <c r="H263" s="183"/>
      <c r="I263" s="183"/>
      <c r="J263" s="183"/>
      <c r="K263" s="183"/>
      <c r="L263" s="183"/>
      <c r="M263" s="183"/>
      <c r="N263" s="183"/>
      <c r="O263" s="183"/>
      <c r="P263" s="183"/>
      <c r="Q263" s="183"/>
      <c r="R263" s="183"/>
      <c r="S263" s="183"/>
      <c r="T263" s="183"/>
      <c r="U263" s="183"/>
      <c r="V263" s="183"/>
      <c r="W263" s="183"/>
      <c r="X263" s="183"/>
      <c r="Y263" s="183"/>
      <c r="Z263" s="183"/>
      <c r="AA263" s="183"/>
      <c r="AB263" s="183"/>
      <c r="AC263" s="183"/>
      <c r="AD263" s="183"/>
      <c r="AE263" s="183"/>
      <c r="AF263" s="183"/>
      <c r="AG263" s="183"/>
      <c r="AH263" s="183"/>
      <c r="AI263" s="183"/>
      <c r="AJ263" s="183"/>
      <c r="AK263" s="183"/>
      <c r="AL263" s="183"/>
      <c r="AM263" s="183"/>
      <c r="AN263" s="183"/>
      <c r="AO263" s="183"/>
      <c r="AP263" s="183"/>
      <c r="AQ263" s="183"/>
      <c r="AR263" s="183"/>
      <c r="AS263" s="183"/>
      <c r="AT263" s="183"/>
      <c r="AU263" s="183"/>
      <c r="AV263" s="183"/>
      <c r="AW263" s="183"/>
      <c r="AX263" s="183"/>
      <c r="AY263" s="183"/>
      <c r="AZ263" s="183"/>
      <c r="BA263" s="183"/>
      <c r="BB263" s="183"/>
      <c r="BC263" s="183"/>
      <c r="BD263" s="183"/>
      <c r="BE263" s="183"/>
      <c r="BF263" s="183"/>
      <c r="BG263" s="183"/>
      <c r="BH263" s="183"/>
      <c r="BI263" s="183"/>
      <c r="BJ263" s="183"/>
      <c r="BK263" s="183"/>
      <c r="BL263" s="183"/>
      <c r="BM263" s="183"/>
    </row>
    <row r="264" spans="1:65" x14ac:dyDescent="0.2">
      <c r="A264" s="110"/>
      <c r="B264" s="110"/>
      <c r="C264" s="110"/>
      <c r="D264" s="183"/>
      <c r="E264" s="183"/>
      <c r="F264" s="183"/>
      <c r="G264" s="183"/>
      <c r="H264" s="183"/>
      <c r="I264" s="183"/>
      <c r="J264" s="183"/>
      <c r="K264" s="183"/>
      <c r="L264" s="183"/>
      <c r="M264" s="183"/>
      <c r="N264" s="183"/>
      <c r="O264" s="183"/>
      <c r="P264" s="183"/>
      <c r="Q264" s="183"/>
      <c r="R264" s="183"/>
      <c r="S264" s="183"/>
      <c r="T264" s="183"/>
      <c r="U264" s="183"/>
      <c r="V264" s="183"/>
      <c r="W264" s="183"/>
      <c r="X264" s="183"/>
      <c r="Y264" s="183"/>
      <c r="Z264" s="183"/>
      <c r="AA264" s="183"/>
      <c r="AB264" s="183"/>
      <c r="AC264" s="183"/>
      <c r="AD264" s="183"/>
      <c r="AE264" s="183"/>
      <c r="AF264" s="183"/>
      <c r="AG264" s="183"/>
      <c r="AH264" s="183"/>
      <c r="AI264" s="183"/>
      <c r="AJ264" s="183"/>
      <c r="AK264" s="183"/>
      <c r="AL264" s="183"/>
      <c r="AM264" s="183"/>
      <c r="AN264" s="183"/>
      <c r="AO264" s="183"/>
      <c r="AP264" s="183"/>
      <c r="AQ264" s="183"/>
      <c r="AR264" s="183"/>
      <c r="AS264" s="183"/>
      <c r="AT264" s="183"/>
      <c r="AU264" s="183"/>
      <c r="AV264" s="183"/>
      <c r="AW264" s="183"/>
      <c r="AX264" s="183"/>
      <c r="AY264" s="183"/>
      <c r="AZ264" s="183"/>
      <c r="BA264" s="183"/>
      <c r="BB264" s="183"/>
      <c r="BC264" s="183"/>
      <c r="BD264" s="183"/>
      <c r="BE264" s="183"/>
      <c r="BF264" s="183"/>
      <c r="BG264" s="183"/>
      <c r="BH264" s="183"/>
      <c r="BI264" s="183"/>
      <c r="BJ264" s="183"/>
      <c r="BK264" s="183"/>
      <c r="BL264" s="183"/>
      <c r="BM264" s="183"/>
    </row>
    <row r="265" spans="1:65" x14ac:dyDescent="0.2">
      <c r="A265" s="110"/>
      <c r="B265" s="110"/>
      <c r="C265" s="110"/>
      <c r="D265" s="183"/>
      <c r="E265" s="183"/>
      <c r="F265" s="183"/>
      <c r="G265" s="183"/>
      <c r="H265" s="183"/>
      <c r="I265" s="183"/>
      <c r="J265" s="183"/>
      <c r="K265" s="183"/>
      <c r="L265" s="183"/>
      <c r="M265" s="183"/>
      <c r="N265" s="183"/>
      <c r="O265" s="183"/>
      <c r="P265" s="183"/>
      <c r="Q265" s="183"/>
      <c r="R265" s="183"/>
      <c r="S265" s="183"/>
      <c r="T265" s="183"/>
      <c r="U265" s="183"/>
      <c r="V265" s="183"/>
      <c r="W265" s="183"/>
      <c r="X265" s="183"/>
      <c r="Y265" s="183"/>
      <c r="Z265" s="183"/>
      <c r="AA265" s="183"/>
      <c r="AB265" s="183"/>
      <c r="AC265" s="183"/>
      <c r="AD265" s="183"/>
      <c r="AE265" s="183"/>
      <c r="AF265" s="183"/>
      <c r="AG265" s="183"/>
      <c r="AH265" s="183"/>
      <c r="AI265" s="183"/>
      <c r="AJ265" s="183"/>
      <c r="AK265" s="183"/>
      <c r="AL265" s="183"/>
      <c r="AM265" s="183"/>
      <c r="AN265" s="183"/>
      <c r="AO265" s="183"/>
      <c r="AP265" s="183"/>
      <c r="AQ265" s="183"/>
      <c r="AR265" s="183"/>
      <c r="AS265" s="183"/>
      <c r="AT265" s="183"/>
      <c r="AU265" s="183"/>
      <c r="AV265" s="183"/>
      <c r="AW265" s="183"/>
      <c r="AX265" s="183"/>
      <c r="AY265" s="183"/>
      <c r="AZ265" s="183"/>
      <c r="BA265" s="183"/>
      <c r="BB265" s="183"/>
      <c r="BC265" s="183"/>
      <c r="BD265" s="183"/>
      <c r="BE265" s="183"/>
      <c r="BF265" s="183"/>
      <c r="BG265" s="183"/>
      <c r="BH265" s="183"/>
      <c r="BI265" s="183"/>
      <c r="BJ265" s="183"/>
      <c r="BK265" s="183"/>
      <c r="BL265" s="183"/>
      <c r="BM265" s="183"/>
    </row>
    <row r="266" spans="1:65" x14ac:dyDescent="0.2">
      <c r="A266" s="110"/>
      <c r="B266" s="110"/>
      <c r="C266" s="110"/>
      <c r="D266" s="183"/>
      <c r="E266" s="183"/>
      <c r="F266" s="183"/>
      <c r="G266" s="183"/>
      <c r="H266" s="183"/>
      <c r="I266" s="183"/>
      <c r="J266" s="183"/>
      <c r="K266" s="183"/>
      <c r="L266" s="183"/>
      <c r="M266" s="183"/>
      <c r="N266" s="183"/>
      <c r="O266" s="183"/>
      <c r="P266" s="183"/>
      <c r="Q266" s="183"/>
      <c r="R266" s="183"/>
      <c r="S266" s="183"/>
      <c r="T266" s="183"/>
      <c r="U266" s="183"/>
      <c r="V266" s="183"/>
      <c r="W266" s="183"/>
      <c r="X266" s="183"/>
      <c r="Y266" s="183"/>
      <c r="Z266" s="183"/>
      <c r="AA266" s="183"/>
      <c r="AB266" s="183"/>
      <c r="AC266" s="183"/>
      <c r="AD266" s="183"/>
      <c r="AE266" s="183"/>
      <c r="AF266" s="183"/>
      <c r="AG266" s="183"/>
      <c r="AH266" s="183"/>
      <c r="AI266" s="183"/>
      <c r="AJ266" s="183"/>
      <c r="AK266" s="183"/>
      <c r="AL266" s="183"/>
      <c r="AM266" s="183"/>
      <c r="AN266" s="183"/>
      <c r="AO266" s="183"/>
      <c r="AP266" s="183"/>
      <c r="AQ266" s="183"/>
      <c r="AR266" s="183"/>
      <c r="AS266" s="183"/>
      <c r="AT266" s="183"/>
      <c r="AU266" s="183"/>
      <c r="AV266" s="183"/>
      <c r="AW266" s="183"/>
      <c r="AX266" s="183"/>
      <c r="AY266" s="183"/>
      <c r="AZ266" s="183"/>
      <c r="BA266" s="183"/>
      <c r="BB266" s="183"/>
      <c r="BC266" s="183"/>
      <c r="BD266" s="183"/>
      <c r="BE266" s="183"/>
      <c r="BF266" s="183"/>
      <c r="BG266" s="183"/>
      <c r="BH266" s="183"/>
      <c r="BI266" s="183"/>
      <c r="BJ266" s="183"/>
      <c r="BK266" s="183"/>
      <c r="BL266" s="183"/>
      <c r="BM266" s="183"/>
    </row>
    <row r="267" spans="1:65" x14ac:dyDescent="0.2">
      <c r="A267" s="110"/>
      <c r="B267" s="110"/>
      <c r="C267" s="110"/>
      <c r="D267" s="183"/>
      <c r="E267" s="183"/>
      <c r="F267" s="183"/>
      <c r="G267" s="183"/>
      <c r="H267" s="183"/>
      <c r="I267" s="183"/>
      <c r="J267" s="183"/>
      <c r="K267" s="183"/>
      <c r="L267" s="183"/>
      <c r="M267" s="183"/>
      <c r="N267" s="183"/>
      <c r="O267" s="183"/>
      <c r="P267" s="183"/>
      <c r="Q267" s="183"/>
      <c r="R267" s="183"/>
      <c r="S267" s="183"/>
      <c r="T267" s="183"/>
      <c r="U267" s="183"/>
      <c r="V267" s="183"/>
      <c r="W267" s="183"/>
      <c r="X267" s="183"/>
      <c r="Y267" s="183"/>
      <c r="Z267" s="183"/>
      <c r="AA267" s="183"/>
      <c r="AB267" s="183"/>
      <c r="AC267" s="183"/>
      <c r="AD267" s="183"/>
      <c r="AE267" s="183"/>
      <c r="AF267" s="183"/>
      <c r="AG267" s="183"/>
      <c r="AH267" s="183"/>
      <c r="AI267" s="183"/>
      <c r="AJ267" s="183"/>
      <c r="AK267" s="183"/>
      <c r="AL267" s="183"/>
      <c r="AM267" s="183"/>
      <c r="AN267" s="183"/>
      <c r="AO267" s="183"/>
      <c r="AP267" s="183"/>
      <c r="AQ267" s="183"/>
      <c r="AR267" s="183"/>
      <c r="AS267" s="183"/>
      <c r="AT267" s="183"/>
      <c r="AU267" s="183"/>
      <c r="AV267" s="183"/>
      <c r="AW267" s="183"/>
      <c r="AX267" s="183"/>
      <c r="AY267" s="183"/>
      <c r="AZ267" s="183"/>
      <c r="BA267" s="183"/>
      <c r="BB267" s="183"/>
      <c r="BC267" s="183"/>
      <c r="BD267" s="183"/>
      <c r="BE267" s="183"/>
      <c r="BF267" s="183"/>
      <c r="BG267" s="183"/>
      <c r="BH267" s="183"/>
      <c r="BI267" s="183"/>
      <c r="BJ267" s="183"/>
      <c r="BK267" s="183"/>
      <c r="BL267" s="183"/>
      <c r="BM267" s="183"/>
    </row>
    <row r="268" spans="1:65" x14ac:dyDescent="0.2">
      <c r="A268" s="110"/>
      <c r="B268" s="110"/>
      <c r="C268" s="110"/>
      <c r="D268" s="183"/>
      <c r="E268" s="183"/>
      <c r="F268" s="183"/>
      <c r="G268" s="183"/>
      <c r="H268" s="183"/>
      <c r="I268" s="183"/>
      <c r="J268" s="183"/>
      <c r="K268" s="183"/>
      <c r="L268" s="183"/>
      <c r="M268" s="183"/>
      <c r="N268" s="183"/>
      <c r="O268" s="183"/>
      <c r="P268" s="183"/>
      <c r="Q268" s="183"/>
      <c r="R268" s="183"/>
      <c r="S268" s="183"/>
      <c r="T268" s="183"/>
      <c r="U268" s="183"/>
      <c r="V268" s="183"/>
      <c r="W268" s="183"/>
      <c r="X268" s="183"/>
      <c r="Y268" s="183"/>
      <c r="Z268" s="183"/>
      <c r="AA268" s="183"/>
      <c r="AB268" s="183"/>
      <c r="AC268" s="183"/>
      <c r="AD268" s="183"/>
      <c r="AE268" s="183"/>
      <c r="AF268" s="183"/>
      <c r="AG268" s="183"/>
      <c r="AH268" s="183"/>
      <c r="AI268" s="183"/>
      <c r="AJ268" s="183"/>
      <c r="AK268" s="183"/>
      <c r="AL268" s="183"/>
      <c r="AM268" s="183"/>
      <c r="AN268" s="183"/>
      <c r="AO268" s="183"/>
      <c r="AP268" s="183"/>
      <c r="AQ268" s="183"/>
      <c r="AR268" s="183"/>
      <c r="AS268" s="183"/>
      <c r="AT268" s="183"/>
      <c r="AU268" s="183"/>
      <c r="AV268" s="183"/>
      <c r="AW268" s="183"/>
      <c r="AX268" s="183"/>
      <c r="AY268" s="183"/>
      <c r="AZ268" s="183"/>
      <c r="BA268" s="183"/>
      <c r="BB268" s="183"/>
      <c r="BC268" s="183"/>
      <c r="BD268" s="183"/>
      <c r="BE268" s="183"/>
      <c r="BF268" s="183"/>
      <c r="BG268" s="183"/>
      <c r="BH268" s="183"/>
      <c r="BI268" s="183"/>
      <c r="BJ268" s="183"/>
      <c r="BK268" s="183"/>
      <c r="BL268" s="183"/>
      <c r="BM268" s="183"/>
    </row>
    <row r="269" spans="1:65" x14ac:dyDescent="0.2">
      <c r="A269" s="110"/>
      <c r="B269" s="110"/>
      <c r="C269" s="110"/>
      <c r="D269" s="183"/>
      <c r="E269" s="183"/>
      <c r="F269" s="183"/>
      <c r="G269" s="183"/>
      <c r="H269" s="183"/>
      <c r="I269" s="183"/>
      <c r="J269" s="183"/>
      <c r="K269" s="183"/>
      <c r="L269" s="183"/>
      <c r="M269" s="183"/>
      <c r="N269" s="183"/>
      <c r="O269" s="183"/>
      <c r="P269" s="183"/>
      <c r="Q269" s="183"/>
      <c r="R269" s="183"/>
      <c r="S269" s="183"/>
      <c r="T269" s="183"/>
      <c r="U269" s="183"/>
      <c r="V269" s="183"/>
      <c r="W269" s="183"/>
      <c r="X269" s="183"/>
      <c r="Y269" s="183"/>
      <c r="Z269" s="183"/>
      <c r="AA269" s="183"/>
      <c r="AB269" s="183"/>
      <c r="AC269" s="183"/>
      <c r="AD269" s="183"/>
      <c r="AE269" s="183"/>
      <c r="AF269" s="183"/>
      <c r="AG269" s="183"/>
      <c r="AH269" s="183"/>
      <c r="AI269" s="183"/>
      <c r="AJ269" s="183"/>
      <c r="AK269" s="183"/>
      <c r="AL269" s="183"/>
      <c r="AM269" s="183"/>
      <c r="AN269" s="183"/>
      <c r="AO269" s="183"/>
      <c r="AP269" s="183"/>
      <c r="AQ269" s="183"/>
      <c r="AR269" s="183"/>
      <c r="AS269" s="183"/>
      <c r="AT269" s="183"/>
      <c r="AU269" s="183"/>
      <c r="AV269" s="183"/>
      <c r="AW269" s="183"/>
      <c r="AX269" s="183"/>
      <c r="AY269" s="183"/>
      <c r="AZ269" s="183"/>
      <c r="BA269" s="183"/>
      <c r="BB269" s="183"/>
      <c r="BC269" s="183"/>
      <c r="BD269" s="183"/>
      <c r="BE269" s="183"/>
      <c r="BF269" s="183"/>
      <c r="BG269" s="183"/>
      <c r="BH269" s="183"/>
      <c r="BI269" s="183"/>
      <c r="BJ269" s="183"/>
      <c r="BK269" s="183"/>
      <c r="BL269" s="183"/>
      <c r="BM269" s="183"/>
    </row>
    <row r="270" spans="1:65" x14ac:dyDescent="0.2">
      <c r="A270" s="110"/>
      <c r="B270" s="110"/>
      <c r="C270" s="110"/>
      <c r="D270" s="183"/>
      <c r="E270" s="183"/>
      <c r="F270" s="183"/>
      <c r="G270" s="183"/>
      <c r="H270" s="183"/>
      <c r="I270" s="183"/>
      <c r="J270" s="183"/>
      <c r="K270" s="183"/>
      <c r="L270" s="183"/>
      <c r="M270" s="183"/>
      <c r="N270" s="183"/>
      <c r="O270" s="183"/>
      <c r="P270" s="183"/>
      <c r="Q270" s="183"/>
      <c r="R270" s="183"/>
      <c r="S270" s="183"/>
      <c r="T270" s="183"/>
      <c r="U270" s="183"/>
      <c r="V270" s="183"/>
      <c r="W270" s="183"/>
      <c r="X270" s="183"/>
      <c r="Y270" s="183"/>
      <c r="Z270" s="183"/>
      <c r="AA270" s="183"/>
      <c r="AB270" s="183"/>
      <c r="AC270" s="183"/>
      <c r="AD270" s="183"/>
      <c r="AE270" s="183"/>
      <c r="AF270" s="183"/>
      <c r="AG270" s="183"/>
      <c r="AH270" s="183"/>
      <c r="AI270" s="183"/>
      <c r="AJ270" s="183"/>
      <c r="AK270" s="183"/>
      <c r="AL270" s="183"/>
      <c r="AM270" s="183"/>
      <c r="AN270" s="183"/>
      <c r="AO270" s="183"/>
      <c r="AP270" s="183"/>
      <c r="AQ270" s="183"/>
      <c r="AR270" s="183"/>
      <c r="AS270" s="183"/>
      <c r="AT270" s="183"/>
      <c r="AU270" s="183"/>
      <c r="AV270" s="183"/>
      <c r="AW270" s="183"/>
      <c r="AX270" s="183"/>
      <c r="AY270" s="183"/>
      <c r="AZ270" s="183"/>
      <c r="BA270" s="183"/>
      <c r="BB270" s="183"/>
      <c r="BC270" s="183"/>
      <c r="BD270" s="183"/>
      <c r="BE270" s="183"/>
      <c r="BF270" s="183"/>
      <c r="BG270" s="183"/>
      <c r="BH270" s="183"/>
      <c r="BI270" s="183"/>
      <c r="BJ270" s="183"/>
      <c r="BK270" s="183"/>
      <c r="BL270" s="183"/>
      <c r="BM270" s="183"/>
    </row>
    <row r="271" spans="1:65" x14ac:dyDescent="0.2">
      <c r="A271" s="110"/>
      <c r="B271" s="110"/>
      <c r="C271" s="110"/>
      <c r="D271" s="183"/>
      <c r="E271" s="183"/>
      <c r="F271" s="183"/>
      <c r="G271" s="183"/>
      <c r="H271" s="183"/>
      <c r="I271" s="183"/>
      <c r="J271" s="183"/>
      <c r="K271" s="183"/>
      <c r="L271" s="183"/>
      <c r="M271" s="183"/>
      <c r="N271" s="183"/>
      <c r="O271" s="183"/>
      <c r="P271" s="183"/>
      <c r="Q271" s="183"/>
      <c r="R271" s="183"/>
      <c r="S271" s="183"/>
      <c r="T271" s="183"/>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row>
    <row r="272" spans="1:65" x14ac:dyDescent="0.2">
      <c r="A272" s="110"/>
      <c r="B272" s="110"/>
      <c r="C272" s="110"/>
      <c r="D272" s="183"/>
      <c r="E272" s="183"/>
      <c r="F272" s="183"/>
      <c r="G272" s="183"/>
      <c r="H272" s="183"/>
      <c r="I272" s="183"/>
      <c r="J272" s="183"/>
      <c r="K272" s="183"/>
      <c r="L272" s="183"/>
      <c r="M272" s="183"/>
      <c r="N272" s="183"/>
      <c r="O272" s="183"/>
      <c r="P272" s="183"/>
      <c r="Q272" s="183"/>
      <c r="R272" s="183"/>
      <c r="S272" s="183"/>
      <c r="T272" s="183"/>
      <c r="U272" s="183"/>
      <c r="V272" s="183"/>
      <c r="W272" s="183"/>
      <c r="X272" s="183"/>
      <c r="Y272" s="183"/>
      <c r="Z272" s="183"/>
      <c r="AA272" s="183"/>
      <c r="AB272" s="183"/>
      <c r="AC272" s="183"/>
      <c r="AD272" s="183"/>
      <c r="AE272" s="183"/>
      <c r="AF272" s="183"/>
      <c r="AG272" s="183"/>
      <c r="AH272" s="183"/>
      <c r="AI272" s="183"/>
      <c r="AJ272" s="183"/>
      <c r="AK272" s="183"/>
      <c r="AL272" s="183"/>
      <c r="AM272" s="183"/>
      <c r="AN272" s="183"/>
      <c r="AO272" s="183"/>
      <c r="AP272" s="183"/>
      <c r="AQ272" s="183"/>
      <c r="AR272" s="183"/>
      <c r="AS272" s="183"/>
      <c r="AT272" s="183"/>
      <c r="AU272" s="183"/>
      <c r="AV272" s="183"/>
      <c r="AW272" s="183"/>
      <c r="AX272" s="183"/>
      <c r="AY272" s="183"/>
      <c r="AZ272" s="183"/>
      <c r="BA272" s="183"/>
      <c r="BB272" s="183"/>
      <c r="BC272" s="183"/>
      <c r="BD272" s="183"/>
      <c r="BE272" s="183"/>
      <c r="BF272" s="183"/>
      <c r="BG272" s="183"/>
      <c r="BH272" s="183"/>
      <c r="BI272" s="183"/>
      <c r="BJ272" s="183"/>
      <c r="BK272" s="183"/>
      <c r="BL272" s="183"/>
      <c r="BM272" s="183"/>
    </row>
    <row r="273" spans="1:65" x14ac:dyDescent="0.2">
      <c r="A273" s="110"/>
      <c r="B273" s="110"/>
      <c r="C273" s="110"/>
      <c r="D273" s="183"/>
      <c r="E273" s="183"/>
      <c r="F273" s="183"/>
      <c r="G273" s="183"/>
      <c r="H273" s="183"/>
      <c r="I273" s="183"/>
      <c r="J273" s="183"/>
      <c r="K273" s="183"/>
      <c r="L273" s="183"/>
      <c r="M273" s="183"/>
      <c r="N273" s="183"/>
      <c r="O273" s="183"/>
      <c r="P273" s="183"/>
      <c r="Q273" s="183"/>
      <c r="R273" s="183"/>
      <c r="S273" s="183"/>
      <c r="T273" s="183"/>
      <c r="U273" s="183"/>
      <c r="V273" s="183"/>
      <c r="W273" s="183"/>
      <c r="X273" s="183"/>
      <c r="Y273" s="183"/>
      <c r="Z273" s="183"/>
      <c r="AA273" s="183"/>
      <c r="AB273" s="183"/>
      <c r="AC273" s="183"/>
      <c r="AD273" s="183"/>
      <c r="AE273" s="183"/>
      <c r="AF273" s="183"/>
      <c r="AG273" s="183"/>
      <c r="AH273" s="183"/>
      <c r="AI273" s="183"/>
      <c r="AJ273" s="183"/>
      <c r="AK273" s="183"/>
      <c r="AL273" s="183"/>
      <c r="AM273" s="183"/>
      <c r="AN273" s="183"/>
      <c r="AO273" s="183"/>
      <c r="AP273" s="183"/>
      <c r="AQ273" s="183"/>
      <c r="AR273" s="183"/>
      <c r="AS273" s="183"/>
      <c r="AT273" s="183"/>
      <c r="AU273" s="183"/>
      <c r="AV273" s="183"/>
      <c r="AW273" s="183"/>
      <c r="AX273" s="183"/>
      <c r="AY273" s="183"/>
      <c r="AZ273" s="183"/>
      <c r="BA273" s="183"/>
      <c r="BB273" s="183"/>
      <c r="BC273" s="183"/>
      <c r="BD273" s="183"/>
      <c r="BE273" s="183"/>
      <c r="BF273" s="183"/>
      <c r="BG273" s="183"/>
      <c r="BH273" s="183"/>
      <c r="BI273" s="183"/>
      <c r="BJ273" s="183"/>
      <c r="BK273" s="183"/>
      <c r="BL273" s="183"/>
      <c r="BM273" s="183"/>
    </row>
    <row r="274" spans="1:65" x14ac:dyDescent="0.2">
      <c r="A274" s="110"/>
      <c r="B274" s="110"/>
      <c r="C274" s="110"/>
      <c r="D274" s="183"/>
      <c r="E274" s="183"/>
      <c r="F274" s="183"/>
      <c r="G274" s="183"/>
      <c r="H274" s="183"/>
      <c r="I274" s="183"/>
      <c r="J274" s="183"/>
      <c r="K274" s="183"/>
      <c r="L274" s="183"/>
      <c r="M274" s="183"/>
      <c r="N274" s="183"/>
      <c r="O274" s="183"/>
      <c r="P274" s="183"/>
      <c r="Q274" s="183"/>
      <c r="R274" s="183"/>
      <c r="S274" s="183"/>
      <c r="T274" s="183"/>
      <c r="U274" s="183"/>
      <c r="V274" s="183"/>
      <c r="W274" s="183"/>
      <c r="X274" s="183"/>
      <c r="Y274" s="183"/>
      <c r="Z274" s="183"/>
      <c r="AA274" s="183"/>
      <c r="AB274" s="183"/>
      <c r="AC274" s="183"/>
      <c r="AD274" s="183"/>
      <c r="AE274" s="183"/>
      <c r="AF274" s="183"/>
      <c r="AG274" s="183"/>
      <c r="AH274" s="183"/>
      <c r="AI274" s="183"/>
      <c r="AJ274" s="183"/>
      <c r="AK274" s="183"/>
      <c r="AL274" s="183"/>
      <c r="AM274" s="183"/>
      <c r="AN274" s="183"/>
      <c r="AO274" s="183"/>
      <c r="AP274" s="183"/>
      <c r="AQ274" s="183"/>
      <c r="AR274" s="183"/>
      <c r="AS274" s="183"/>
      <c r="AT274" s="183"/>
      <c r="AU274" s="183"/>
      <c r="AV274" s="183"/>
      <c r="AW274" s="183"/>
      <c r="AX274" s="183"/>
      <c r="AY274" s="183"/>
      <c r="AZ274" s="183"/>
      <c r="BA274" s="183"/>
      <c r="BB274" s="183"/>
      <c r="BC274" s="183"/>
      <c r="BD274" s="183"/>
      <c r="BE274" s="183"/>
      <c r="BF274" s="183"/>
      <c r="BG274" s="183"/>
      <c r="BH274" s="183"/>
      <c r="BI274" s="183"/>
      <c r="BJ274" s="183"/>
      <c r="BK274" s="183"/>
      <c r="BL274" s="183"/>
      <c r="BM274" s="183"/>
    </row>
    <row r="275" spans="1:65" x14ac:dyDescent="0.2">
      <c r="A275" s="110"/>
      <c r="B275" s="110"/>
      <c r="C275" s="110"/>
      <c r="D275" s="183"/>
      <c r="E275" s="183"/>
      <c r="F275" s="183"/>
      <c r="G275" s="183"/>
      <c r="H275" s="183"/>
      <c r="I275" s="183"/>
      <c r="J275" s="183"/>
      <c r="K275" s="183"/>
      <c r="L275" s="183"/>
      <c r="M275" s="183"/>
      <c r="N275" s="183"/>
      <c r="O275" s="183"/>
      <c r="P275" s="183"/>
      <c r="Q275" s="183"/>
      <c r="R275" s="183"/>
      <c r="S275" s="183"/>
      <c r="T275" s="183"/>
      <c r="U275" s="183"/>
      <c r="V275" s="183"/>
      <c r="W275" s="183"/>
      <c r="X275" s="183"/>
      <c r="Y275" s="183"/>
      <c r="Z275" s="183"/>
      <c r="AA275" s="183"/>
      <c r="AB275" s="183"/>
      <c r="AC275" s="183"/>
      <c r="AD275" s="183"/>
      <c r="AE275" s="183"/>
      <c r="AF275" s="183"/>
      <c r="AG275" s="183"/>
      <c r="AH275" s="183"/>
      <c r="AI275" s="183"/>
      <c r="AJ275" s="183"/>
      <c r="AK275" s="183"/>
      <c r="AL275" s="183"/>
      <c r="AM275" s="183"/>
      <c r="AN275" s="183"/>
      <c r="AO275" s="183"/>
      <c r="AP275" s="183"/>
      <c r="AQ275" s="183"/>
      <c r="AR275" s="183"/>
      <c r="AS275" s="183"/>
      <c r="AT275" s="183"/>
      <c r="AU275" s="183"/>
      <c r="AV275" s="183"/>
      <c r="AW275" s="183"/>
      <c r="AX275" s="183"/>
      <c r="AY275" s="183"/>
      <c r="AZ275" s="183"/>
      <c r="BA275" s="183"/>
      <c r="BB275" s="183"/>
      <c r="BC275" s="183"/>
      <c r="BD275" s="183"/>
      <c r="BE275" s="183"/>
      <c r="BF275" s="183"/>
      <c r="BG275" s="183"/>
      <c r="BH275" s="183"/>
      <c r="BI275" s="183"/>
      <c r="BJ275" s="183"/>
      <c r="BK275" s="183"/>
      <c r="BL275" s="183"/>
      <c r="BM275" s="183"/>
    </row>
    <row r="276" spans="1:65" x14ac:dyDescent="0.2">
      <c r="A276" s="110"/>
      <c r="B276" s="110"/>
      <c r="C276" s="110"/>
      <c r="D276" s="183"/>
      <c r="E276" s="183"/>
      <c r="F276" s="183"/>
      <c r="G276" s="183"/>
      <c r="H276" s="183"/>
      <c r="I276" s="183"/>
      <c r="J276" s="183"/>
      <c r="K276" s="183"/>
      <c r="L276" s="183"/>
      <c r="M276" s="183"/>
      <c r="N276" s="183"/>
      <c r="O276" s="183"/>
      <c r="P276" s="183"/>
      <c r="Q276" s="183"/>
      <c r="R276" s="183"/>
      <c r="S276" s="183"/>
      <c r="T276" s="183"/>
      <c r="U276" s="183"/>
      <c r="V276" s="183"/>
      <c r="W276" s="183"/>
      <c r="X276" s="183"/>
      <c r="Y276" s="183"/>
      <c r="Z276" s="183"/>
      <c r="AA276" s="183"/>
      <c r="AB276" s="183"/>
      <c r="AC276" s="183"/>
      <c r="AD276" s="183"/>
      <c r="AE276" s="183"/>
      <c r="AF276" s="183"/>
      <c r="AG276" s="183"/>
      <c r="AH276" s="183"/>
      <c r="AI276" s="183"/>
      <c r="AJ276" s="183"/>
      <c r="AK276" s="183"/>
      <c r="AL276" s="183"/>
      <c r="AM276" s="183"/>
      <c r="AN276" s="183"/>
      <c r="AO276" s="183"/>
      <c r="AP276" s="183"/>
      <c r="AQ276" s="183"/>
      <c r="AR276" s="183"/>
      <c r="AS276" s="183"/>
      <c r="AT276" s="183"/>
      <c r="AU276" s="183"/>
      <c r="AV276" s="183"/>
      <c r="AW276" s="183"/>
      <c r="AX276" s="183"/>
      <c r="AY276" s="183"/>
      <c r="AZ276" s="183"/>
      <c r="BA276" s="183"/>
      <c r="BB276" s="183"/>
      <c r="BC276" s="183"/>
      <c r="BD276" s="183"/>
      <c r="BE276" s="183"/>
      <c r="BF276" s="183"/>
      <c r="BG276" s="183"/>
      <c r="BH276" s="183"/>
      <c r="BI276" s="183"/>
      <c r="BJ276" s="183"/>
      <c r="BK276" s="183"/>
      <c r="BL276" s="183"/>
      <c r="BM276" s="183"/>
    </row>
    <row r="277" spans="1:65" x14ac:dyDescent="0.2">
      <c r="A277" s="110"/>
      <c r="B277" s="110"/>
      <c r="C277" s="110"/>
      <c r="D277" s="183"/>
      <c r="E277" s="183"/>
      <c r="F277" s="183"/>
      <c r="G277" s="183"/>
      <c r="H277" s="183"/>
      <c r="I277" s="183"/>
      <c r="J277" s="183"/>
      <c r="K277" s="183"/>
      <c r="L277" s="183"/>
      <c r="M277" s="183"/>
      <c r="N277" s="183"/>
      <c r="O277" s="183"/>
      <c r="P277" s="183"/>
      <c r="Q277" s="183"/>
      <c r="R277" s="183"/>
      <c r="S277" s="183"/>
      <c r="T277" s="183"/>
      <c r="U277" s="183"/>
      <c r="V277" s="183"/>
      <c r="W277" s="183"/>
      <c r="X277" s="183"/>
      <c r="Y277" s="183"/>
      <c r="Z277" s="183"/>
      <c r="AA277" s="183"/>
      <c r="AB277" s="183"/>
      <c r="AC277" s="183"/>
      <c r="AD277" s="183"/>
      <c r="AE277" s="183"/>
      <c r="AF277" s="183"/>
      <c r="AG277" s="183"/>
      <c r="AH277" s="183"/>
      <c r="AI277" s="183"/>
      <c r="AJ277" s="183"/>
      <c r="AK277" s="183"/>
      <c r="AL277" s="183"/>
      <c r="AM277" s="183"/>
      <c r="AN277" s="183"/>
      <c r="AO277" s="183"/>
      <c r="AP277" s="183"/>
      <c r="AQ277" s="183"/>
      <c r="AR277" s="183"/>
      <c r="AS277" s="183"/>
      <c r="AT277" s="183"/>
      <c r="AU277" s="183"/>
      <c r="AV277" s="183"/>
      <c r="AW277" s="183"/>
      <c r="AX277" s="183"/>
      <c r="AY277" s="183"/>
      <c r="AZ277" s="183"/>
      <c r="BA277" s="183"/>
      <c r="BB277" s="183"/>
      <c r="BC277" s="183"/>
      <c r="BD277" s="183"/>
      <c r="BE277" s="183"/>
      <c r="BF277" s="183"/>
      <c r="BG277" s="183"/>
      <c r="BH277" s="183"/>
      <c r="BI277" s="183"/>
      <c r="BJ277" s="183"/>
      <c r="BK277" s="183"/>
      <c r="BL277" s="183"/>
      <c r="BM277" s="183"/>
    </row>
    <row r="278" spans="1:65" x14ac:dyDescent="0.2">
      <c r="A278" s="110"/>
      <c r="B278" s="110"/>
      <c r="C278" s="110"/>
      <c r="D278" s="183"/>
      <c r="E278" s="183"/>
      <c r="F278" s="183"/>
      <c r="G278" s="183"/>
      <c r="H278" s="183"/>
      <c r="I278" s="183"/>
      <c r="J278" s="183"/>
      <c r="K278" s="183"/>
      <c r="L278" s="183"/>
      <c r="M278" s="183"/>
      <c r="N278" s="183"/>
      <c r="O278" s="183"/>
      <c r="P278" s="183"/>
      <c r="Q278" s="183"/>
      <c r="R278" s="183"/>
      <c r="S278" s="183"/>
      <c r="T278" s="183"/>
      <c r="U278" s="183"/>
      <c r="V278" s="183"/>
      <c r="W278" s="183"/>
      <c r="X278" s="183"/>
      <c r="Y278" s="183"/>
      <c r="Z278" s="183"/>
      <c r="AA278" s="183"/>
      <c r="AB278" s="183"/>
      <c r="AC278" s="183"/>
      <c r="AD278" s="183"/>
      <c r="AE278" s="183"/>
      <c r="AF278" s="183"/>
      <c r="AG278" s="183"/>
      <c r="AH278" s="183"/>
      <c r="AI278" s="183"/>
      <c r="AJ278" s="183"/>
      <c r="AK278" s="183"/>
      <c r="AL278" s="183"/>
      <c r="AM278" s="183"/>
      <c r="AN278" s="183"/>
      <c r="AO278" s="183"/>
      <c r="AP278" s="183"/>
      <c r="AQ278" s="183"/>
      <c r="AR278" s="183"/>
      <c r="AS278" s="183"/>
      <c r="AT278" s="183"/>
      <c r="AU278" s="183"/>
      <c r="AV278" s="183"/>
      <c r="AW278" s="183"/>
      <c r="AX278" s="183"/>
      <c r="AY278" s="183"/>
      <c r="AZ278" s="183"/>
      <c r="BA278" s="183"/>
      <c r="BB278" s="183"/>
      <c r="BC278" s="183"/>
      <c r="BD278" s="183"/>
      <c r="BE278" s="183"/>
      <c r="BF278" s="183"/>
      <c r="BG278" s="183"/>
      <c r="BH278" s="183"/>
      <c r="BI278" s="183"/>
      <c r="BJ278" s="183"/>
      <c r="BK278" s="183"/>
      <c r="BL278" s="183"/>
      <c r="BM278" s="183"/>
    </row>
    <row r="279" spans="1:65" x14ac:dyDescent="0.2">
      <c r="A279" s="110"/>
      <c r="B279" s="110"/>
      <c r="C279" s="110"/>
      <c r="D279" s="183"/>
      <c r="E279" s="183"/>
      <c r="F279" s="183"/>
      <c r="G279" s="183"/>
      <c r="H279" s="183"/>
      <c r="I279" s="183"/>
      <c r="J279" s="183"/>
      <c r="K279" s="183"/>
      <c r="L279" s="183"/>
      <c r="M279" s="183"/>
      <c r="N279" s="183"/>
      <c r="O279" s="183"/>
      <c r="P279" s="183"/>
      <c r="Q279" s="183"/>
      <c r="R279" s="183"/>
      <c r="S279" s="183"/>
      <c r="T279" s="183"/>
      <c r="U279" s="183"/>
      <c r="V279" s="183"/>
      <c r="W279" s="183"/>
      <c r="X279" s="183"/>
      <c r="Y279" s="183"/>
      <c r="Z279" s="183"/>
      <c r="AA279" s="183"/>
      <c r="AB279" s="183"/>
      <c r="AC279" s="183"/>
      <c r="AD279" s="183"/>
      <c r="AE279" s="183"/>
      <c r="AF279" s="183"/>
      <c r="AG279" s="183"/>
      <c r="AH279" s="183"/>
      <c r="AI279" s="183"/>
      <c r="AJ279" s="183"/>
      <c r="AK279" s="183"/>
      <c r="AL279" s="183"/>
      <c r="AM279" s="183"/>
      <c r="AN279" s="183"/>
      <c r="AO279" s="183"/>
      <c r="AP279" s="183"/>
      <c r="AQ279" s="183"/>
      <c r="AR279" s="183"/>
      <c r="AS279" s="183"/>
      <c r="AT279" s="183"/>
      <c r="AU279" s="183"/>
      <c r="AV279" s="183"/>
      <c r="AW279" s="183"/>
      <c r="AX279" s="183"/>
      <c r="AY279" s="183"/>
      <c r="AZ279" s="183"/>
      <c r="BA279" s="183"/>
      <c r="BB279" s="183"/>
      <c r="BC279" s="183"/>
      <c r="BD279" s="183"/>
      <c r="BE279" s="183"/>
      <c r="BF279" s="183"/>
      <c r="BG279" s="183"/>
      <c r="BH279" s="183"/>
      <c r="BI279" s="183"/>
      <c r="BJ279" s="183"/>
      <c r="BK279" s="183"/>
      <c r="BL279" s="183"/>
      <c r="BM279" s="183"/>
    </row>
    <row r="280" spans="1:65" x14ac:dyDescent="0.2">
      <c r="A280" s="110"/>
      <c r="B280" s="110"/>
      <c r="C280" s="110"/>
      <c r="D280" s="183"/>
      <c r="E280" s="183"/>
      <c r="F280" s="183"/>
      <c r="G280" s="183"/>
      <c r="H280" s="183"/>
      <c r="I280" s="183"/>
      <c r="J280" s="183"/>
      <c r="K280" s="183"/>
      <c r="L280" s="183"/>
      <c r="M280" s="183"/>
      <c r="N280" s="183"/>
      <c r="O280" s="183"/>
      <c r="P280" s="183"/>
      <c r="Q280" s="183"/>
      <c r="R280" s="183"/>
      <c r="S280" s="183"/>
      <c r="T280" s="183"/>
      <c r="U280" s="183"/>
      <c r="V280" s="183"/>
      <c r="W280" s="183"/>
      <c r="X280" s="183"/>
      <c r="Y280" s="183"/>
      <c r="Z280" s="183"/>
      <c r="AA280" s="183"/>
      <c r="AB280" s="183"/>
      <c r="AC280" s="183"/>
      <c r="AD280" s="183"/>
      <c r="AE280" s="183"/>
      <c r="AF280" s="183"/>
      <c r="AG280" s="183"/>
      <c r="AH280" s="183"/>
      <c r="AI280" s="183"/>
      <c r="AJ280" s="183"/>
      <c r="AK280" s="183"/>
      <c r="AL280" s="183"/>
      <c r="AM280" s="183"/>
      <c r="AN280" s="183"/>
      <c r="AO280" s="183"/>
      <c r="AP280" s="183"/>
      <c r="AQ280" s="183"/>
      <c r="AR280" s="183"/>
      <c r="AS280" s="183"/>
      <c r="AT280" s="183"/>
      <c r="AU280" s="183"/>
      <c r="AV280" s="183"/>
      <c r="AW280" s="183"/>
      <c r="AX280" s="183"/>
      <c r="AY280" s="183"/>
      <c r="AZ280" s="183"/>
      <c r="BA280" s="183"/>
      <c r="BB280" s="183"/>
      <c r="BC280" s="183"/>
      <c r="BD280" s="183"/>
      <c r="BE280" s="183"/>
      <c r="BF280" s="183"/>
      <c r="BG280" s="183"/>
      <c r="BH280" s="183"/>
      <c r="BI280" s="183"/>
      <c r="BJ280" s="183"/>
      <c r="BK280" s="183"/>
      <c r="BL280" s="183"/>
      <c r="BM280" s="183"/>
    </row>
    <row r="281" spans="1:65" x14ac:dyDescent="0.2">
      <c r="A281" s="110"/>
      <c r="B281" s="110"/>
      <c r="C281" s="110"/>
      <c r="D281" s="183"/>
      <c r="E281" s="183"/>
      <c r="F281" s="183"/>
      <c r="G281" s="183"/>
      <c r="H281" s="183"/>
      <c r="I281" s="183"/>
      <c r="J281" s="183"/>
      <c r="K281" s="183"/>
      <c r="L281" s="183"/>
      <c r="M281" s="183"/>
      <c r="N281" s="183"/>
      <c r="O281" s="183"/>
      <c r="P281" s="183"/>
      <c r="Q281" s="183"/>
      <c r="R281" s="183"/>
      <c r="S281" s="183"/>
      <c r="T281" s="183"/>
      <c r="U281" s="183"/>
      <c r="V281" s="183"/>
      <c r="W281" s="183"/>
      <c r="X281" s="183"/>
      <c r="Y281" s="183"/>
      <c r="Z281" s="183"/>
      <c r="AA281" s="183"/>
      <c r="AB281" s="183"/>
      <c r="AC281" s="183"/>
      <c r="AD281" s="183"/>
      <c r="AE281" s="183"/>
      <c r="AF281" s="183"/>
      <c r="AG281" s="183"/>
      <c r="AH281" s="183"/>
      <c r="AI281" s="183"/>
      <c r="AJ281" s="183"/>
      <c r="AK281" s="183"/>
      <c r="AL281" s="183"/>
      <c r="AM281" s="183"/>
      <c r="AN281" s="183"/>
      <c r="AO281" s="183"/>
      <c r="AP281" s="183"/>
      <c r="AQ281" s="183"/>
      <c r="AR281" s="183"/>
      <c r="AS281" s="183"/>
      <c r="AT281" s="183"/>
      <c r="AU281" s="183"/>
      <c r="AV281" s="183"/>
      <c r="AW281" s="183"/>
      <c r="AX281" s="183"/>
      <c r="AY281" s="183"/>
      <c r="AZ281" s="183"/>
      <c r="BA281" s="183"/>
      <c r="BB281" s="183"/>
      <c r="BC281" s="183"/>
      <c r="BD281" s="183"/>
      <c r="BE281" s="183"/>
      <c r="BF281" s="183"/>
      <c r="BG281" s="183"/>
      <c r="BH281" s="183"/>
      <c r="BI281" s="183"/>
      <c r="BJ281" s="183"/>
      <c r="BK281" s="183"/>
      <c r="BL281" s="183"/>
      <c r="BM281" s="183"/>
    </row>
    <row r="282" spans="1:65" x14ac:dyDescent="0.2">
      <c r="A282" s="110"/>
      <c r="B282" s="110"/>
      <c r="C282" s="110"/>
      <c r="D282" s="183"/>
      <c r="E282" s="183"/>
      <c r="F282" s="183"/>
      <c r="G282" s="183"/>
      <c r="H282" s="183"/>
      <c r="I282" s="183"/>
      <c r="J282" s="183"/>
      <c r="K282" s="183"/>
      <c r="L282" s="183"/>
      <c r="M282" s="183"/>
      <c r="N282" s="183"/>
      <c r="O282" s="183"/>
      <c r="P282" s="183"/>
      <c r="Q282" s="183"/>
      <c r="R282" s="183"/>
      <c r="S282" s="183"/>
      <c r="T282" s="183"/>
      <c r="U282" s="183"/>
      <c r="V282" s="183"/>
      <c r="W282" s="183"/>
      <c r="X282" s="183"/>
      <c r="Y282" s="183"/>
      <c r="Z282" s="183"/>
      <c r="AA282" s="183"/>
      <c r="AB282" s="183"/>
      <c r="AC282" s="183"/>
      <c r="AD282" s="183"/>
      <c r="AE282" s="183"/>
      <c r="AF282" s="183"/>
      <c r="AG282" s="183"/>
      <c r="AH282" s="183"/>
      <c r="AI282" s="183"/>
      <c r="AJ282" s="183"/>
      <c r="AK282" s="183"/>
      <c r="AL282" s="183"/>
      <c r="AM282" s="183"/>
      <c r="AN282" s="183"/>
      <c r="AO282" s="183"/>
      <c r="AP282" s="183"/>
      <c r="AQ282" s="183"/>
      <c r="AR282" s="183"/>
      <c r="AS282" s="183"/>
      <c r="AT282" s="183"/>
      <c r="AU282" s="183"/>
      <c r="AV282" s="183"/>
      <c r="AW282" s="183"/>
      <c r="AX282" s="183"/>
      <c r="AY282" s="183"/>
      <c r="AZ282" s="183"/>
      <c r="BA282" s="183"/>
      <c r="BB282" s="183"/>
      <c r="BC282" s="183"/>
      <c r="BD282" s="183"/>
      <c r="BE282" s="183"/>
      <c r="BF282" s="183"/>
      <c r="BG282" s="183"/>
      <c r="BH282" s="183"/>
      <c r="BI282" s="183"/>
      <c r="BJ282" s="183"/>
      <c r="BK282" s="183"/>
      <c r="BL282" s="183"/>
      <c r="BM282" s="183"/>
    </row>
    <row r="283" spans="1:65" x14ac:dyDescent="0.2">
      <c r="A283" s="110"/>
      <c r="B283" s="110"/>
      <c r="C283" s="110"/>
      <c r="D283" s="183"/>
      <c r="E283" s="183"/>
      <c r="F283" s="183"/>
      <c r="G283" s="183"/>
      <c r="H283" s="183"/>
      <c r="I283" s="183"/>
      <c r="J283" s="183"/>
      <c r="K283" s="183"/>
      <c r="L283" s="183"/>
      <c r="M283" s="183"/>
      <c r="N283" s="183"/>
      <c r="O283" s="183"/>
      <c r="P283" s="183"/>
      <c r="Q283" s="183"/>
      <c r="R283" s="183"/>
      <c r="S283" s="183"/>
      <c r="T283" s="183"/>
      <c r="U283" s="183"/>
      <c r="V283" s="183"/>
      <c r="W283" s="183"/>
      <c r="X283" s="183"/>
      <c r="Y283" s="183"/>
      <c r="Z283" s="183"/>
      <c r="AA283" s="183"/>
      <c r="AB283" s="183"/>
      <c r="AC283" s="183"/>
      <c r="AD283" s="183"/>
      <c r="AE283" s="183"/>
      <c r="AF283" s="183"/>
      <c r="AG283" s="183"/>
      <c r="AH283" s="183"/>
      <c r="AI283" s="183"/>
      <c r="AJ283" s="183"/>
      <c r="AK283" s="183"/>
      <c r="AL283" s="183"/>
      <c r="AM283" s="183"/>
      <c r="AN283" s="183"/>
      <c r="AO283" s="183"/>
      <c r="AP283" s="183"/>
      <c r="AQ283" s="183"/>
      <c r="AR283" s="183"/>
      <c r="AS283" s="183"/>
      <c r="AT283" s="183"/>
      <c r="AU283" s="183"/>
      <c r="AV283" s="183"/>
      <c r="AW283" s="183"/>
      <c r="AX283" s="183"/>
      <c r="AY283" s="183"/>
      <c r="AZ283" s="183"/>
      <c r="BA283" s="183"/>
      <c r="BB283" s="183"/>
      <c r="BC283" s="183"/>
      <c r="BD283" s="183"/>
      <c r="BE283" s="183"/>
      <c r="BF283" s="183"/>
      <c r="BG283" s="183"/>
      <c r="BH283" s="183"/>
      <c r="BI283" s="183"/>
      <c r="BJ283" s="183"/>
      <c r="BK283" s="183"/>
      <c r="BL283" s="183"/>
      <c r="BM283" s="183"/>
    </row>
    <row r="284" spans="1:65" x14ac:dyDescent="0.2">
      <c r="A284" s="110"/>
      <c r="B284" s="110"/>
      <c r="C284" s="110"/>
      <c r="D284" s="183"/>
      <c r="E284" s="183"/>
      <c r="F284" s="183"/>
      <c r="G284" s="183"/>
      <c r="H284" s="183"/>
      <c r="I284" s="183"/>
      <c r="J284" s="183"/>
      <c r="K284" s="183"/>
      <c r="L284" s="183"/>
      <c r="M284" s="183"/>
      <c r="N284" s="183"/>
      <c r="O284" s="183"/>
      <c r="P284" s="183"/>
      <c r="Q284" s="183"/>
      <c r="R284" s="183"/>
      <c r="S284" s="183"/>
      <c r="T284" s="183"/>
      <c r="U284" s="183"/>
      <c r="V284" s="183"/>
      <c r="W284" s="183"/>
      <c r="X284" s="183"/>
      <c r="Y284" s="183"/>
      <c r="Z284" s="183"/>
      <c r="AA284" s="183"/>
      <c r="AB284" s="183"/>
      <c r="AC284" s="183"/>
      <c r="AD284" s="183"/>
      <c r="AE284" s="183"/>
      <c r="AF284" s="183"/>
      <c r="AG284" s="183"/>
      <c r="AH284" s="183"/>
      <c r="AI284" s="183"/>
      <c r="AJ284" s="183"/>
      <c r="AK284" s="183"/>
      <c r="AL284" s="183"/>
      <c r="AM284" s="183"/>
      <c r="AN284" s="183"/>
      <c r="AO284" s="183"/>
      <c r="AP284" s="183"/>
      <c r="AQ284" s="183"/>
      <c r="AR284" s="183"/>
      <c r="AS284" s="183"/>
      <c r="AT284" s="183"/>
      <c r="AU284" s="183"/>
      <c r="AV284" s="183"/>
      <c r="AW284" s="183"/>
      <c r="AX284" s="183"/>
      <c r="AY284" s="183"/>
      <c r="AZ284" s="183"/>
      <c r="BA284" s="183"/>
      <c r="BB284" s="183"/>
      <c r="BC284" s="183"/>
      <c r="BD284" s="183"/>
      <c r="BE284" s="183"/>
      <c r="BF284" s="183"/>
      <c r="BG284" s="183"/>
      <c r="BH284" s="183"/>
      <c r="BI284" s="183"/>
      <c r="BJ284" s="183"/>
      <c r="BK284" s="183"/>
      <c r="BL284" s="183"/>
      <c r="BM284" s="183"/>
    </row>
    <row r="285" spans="1:65" x14ac:dyDescent="0.2">
      <c r="A285" s="110"/>
      <c r="B285" s="110"/>
      <c r="C285" s="110"/>
      <c r="D285" s="183"/>
      <c r="E285" s="183"/>
      <c r="F285" s="183"/>
      <c r="G285" s="183"/>
      <c r="H285" s="183"/>
      <c r="I285" s="183"/>
      <c r="J285" s="183"/>
      <c r="K285" s="183"/>
      <c r="L285" s="183"/>
      <c r="M285" s="183"/>
      <c r="N285" s="183"/>
      <c r="O285" s="183"/>
      <c r="P285" s="183"/>
      <c r="Q285" s="183"/>
      <c r="R285" s="183"/>
      <c r="S285" s="183"/>
      <c r="T285" s="183"/>
      <c r="U285" s="183"/>
      <c r="V285" s="183"/>
      <c r="W285" s="183"/>
      <c r="X285" s="183"/>
      <c r="Y285" s="183"/>
      <c r="Z285" s="183"/>
      <c r="AA285" s="183"/>
      <c r="AB285" s="183"/>
      <c r="AC285" s="183"/>
      <c r="AD285" s="183"/>
      <c r="AE285" s="183"/>
      <c r="AF285" s="183"/>
      <c r="AG285" s="183"/>
      <c r="AH285" s="183"/>
      <c r="AI285" s="183"/>
      <c r="AJ285" s="183"/>
      <c r="AK285" s="183"/>
      <c r="AL285" s="183"/>
      <c r="AM285" s="183"/>
      <c r="AN285" s="183"/>
      <c r="AO285" s="183"/>
      <c r="AP285" s="183"/>
      <c r="AQ285" s="183"/>
      <c r="AR285" s="183"/>
      <c r="AS285" s="183"/>
      <c r="AT285" s="183"/>
      <c r="AU285" s="183"/>
      <c r="AV285" s="183"/>
      <c r="AW285" s="183"/>
      <c r="AX285" s="183"/>
      <c r="AY285" s="183"/>
      <c r="AZ285" s="183"/>
      <c r="BA285" s="183"/>
      <c r="BB285" s="183"/>
      <c r="BC285" s="183"/>
      <c r="BD285" s="183"/>
      <c r="BE285" s="183"/>
      <c r="BF285" s="183"/>
      <c r="BG285" s="183"/>
      <c r="BH285" s="183"/>
      <c r="BI285" s="183"/>
      <c r="BJ285" s="183"/>
      <c r="BK285" s="183"/>
      <c r="BL285" s="183"/>
      <c r="BM285" s="183"/>
    </row>
    <row r="286" spans="1:65" x14ac:dyDescent="0.2">
      <c r="A286" s="110"/>
      <c r="B286" s="110"/>
      <c r="C286" s="110"/>
      <c r="D286" s="183"/>
      <c r="E286" s="183"/>
      <c r="F286" s="183"/>
      <c r="G286" s="183"/>
      <c r="H286" s="183"/>
      <c r="I286" s="183"/>
      <c r="J286" s="183"/>
      <c r="K286" s="183"/>
      <c r="L286" s="183"/>
      <c r="M286" s="183"/>
      <c r="N286" s="183"/>
      <c r="O286" s="183"/>
      <c r="P286" s="183"/>
      <c r="Q286" s="183"/>
      <c r="R286" s="183"/>
      <c r="S286" s="183"/>
      <c r="T286" s="183"/>
      <c r="U286" s="183"/>
      <c r="V286" s="183"/>
      <c r="W286" s="183"/>
      <c r="X286" s="183"/>
      <c r="Y286" s="183"/>
      <c r="Z286" s="183"/>
      <c r="AA286" s="183"/>
      <c r="AB286" s="183"/>
      <c r="AC286" s="183"/>
      <c r="AD286" s="183"/>
      <c r="AE286" s="183"/>
      <c r="AF286" s="183"/>
      <c r="AG286" s="183"/>
      <c r="AH286" s="183"/>
      <c r="AI286" s="183"/>
      <c r="AJ286" s="183"/>
      <c r="AK286" s="183"/>
      <c r="AL286" s="183"/>
      <c r="AM286" s="183"/>
      <c r="AN286" s="183"/>
      <c r="AO286" s="183"/>
      <c r="AP286" s="183"/>
      <c r="AQ286" s="183"/>
      <c r="AR286" s="183"/>
      <c r="AS286" s="183"/>
      <c r="AT286" s="183"/>
      <c r="AU286" s="183"/>
      <c r="AV286" s="183"/>
      <c r="AW286" s="183"/>
      <c r="AX286" s="183"/>
      <c r="AY286" s="183"/>
      <c r="AZ286" s="183"/>
      <c r="BA286" s="183"/>
      <c r="BB286" s="183"/>
      <c r="BC286" s="183"/>
      <c r="BD286" s="183"/>
      <c r="BE286" s="183"/>
      <c r="BF286" s="183"/>
      <c r="BG286" s="183"/>
      <c r="BH286" s="183"/>
      <c r="BI286" s="183"/>
      <c r="BJ286" s="183"/>
      <c r="BK286" s="183"/>
      <c r="BL286" s="183"/>
      <c r="BM286" s="183"/>
    </row>
    <row r="287" spans="1:65" x14ac:dyDescent="0.2">
      <c r="A287" s="110"/>
      <c r="B287" s="110"/>
      <c r="C287" s="110"/>
      <c r="D287" s="183"/>
      <c r="E287" s="183"/>
      <c r="F287" s="183"/>
      <c r="G287" s="183"/>
      <c r="H287" s="183"/>
      <c r="I287" s="183"/>
      <c r="J287" s="183"/>
      <c r="K287" s="183"/>
      <c r="L287" s="183"/>
      <c r="M287" s="183"/>
      <c r="N287" s="183"/>
      <c r="O287" s="183"/>
      <c r="P287" s="183"/>
      <c r="Q287" s="183"/>
      <c r="R287" s="183"/>
      <c r="S287" s="183"/>
      <c r="T287" s="183"/>
      <c r="U287" s="183"/>
      <c r="V287" s="183"/>
      <c r="W287" s="183"/>
      <c r="X287" s="183"/>
      <c r="Y287" s="183"/>
      <c r="Z287" s="183"/>
      <c r="AA287" s="183"/>
      <c r="AB287" s="183"/>
      <c r="AC287" s="183"/>
      <c r="AD287" s="183"/>
      <c r="AE287" s="183"/>
      <c r="AF287" s="183"/>
      <c r="AG287" s="183"/>
      <c r="AH287" s="183"/>
      <c r="AI287" s="183"/>
      <c r="AJ287" s="183"/>
      <c r="AK287" s="183"/>
      <c r="AL287" s="183"/>
      <c r="AM287" s="183"/>
      <c r="AN287" s="183"/>
      <c r="AO287" s="183"/>
      <c r="AP287" s="183"/>
      <c r="AQ287" s="183"/>
      <c r="AR287" s="183"/>
      <c r="AS287" s="183"/>
      <c r="AT287" s="183"/>
      <c r="AU287" s="183"/>
      <c r="AV287" s="183"/>
      <c r="AW287" s="183"/>
      <c r="AX287" s="183"/>
      <c r="AY287" s="183"/>
      <c r="AZ287" s="183"/>
      <c r="BA287" s="183"/>
      <c r="BB287" s="183"/>
      <c r="BC287" s="183"/>
      <c r="BD287" s="183"/>
      <c r="BE287" s="183"/>
      <c r="BF287" s="183"/>
      <c r="BG287" s="183"/>
      <c r="BH287" s="183"/>
      <c r="BI287" s="183"/>
      <c r="BJ287" s="183"/>
      <c r="BK287" s="183"/>
      <c r="BL287" s="183"/>
      <c r="BM287" s="183"/>
    </row>
    <row r="288" spans="1:65" x14ac:dyDescent="0.2">
      <c r="A288" s="110"/>
      <c r="B288" s="110"/>
      <c r="C288" s="110"/>
      <c r="D288" s="183"/>
      <c r="E288" s="183"/>
      <c r="F288" s="183"/>
      <c r="G288" s="183"/>
      <c r="H288" s="183"/>
      <c r="I288" s="183"/>
      <c r="J288" s="183"/>
      <c r="K288" s="183"/>
      <c r="L288" s="183"/>
      <c r="M288" s="183"/>
      <c r="N288" s="183"/>
      <c r="O288" s="183"/>
      <c r="P288" s="183"/>
      <c r="Q288" s="183"/>
      <c r="R288" s="183"/>
      <c r="S288" s="183"/>
      <c r="T288" s="183"/>
      <c r="U288" s="183"/>
      <c r="V288" s="183"/>
      <c r="W288" s="183"/>
      <c r="X288" s="183"/>
      <c r="Y288" s="183"/>
      <c r="Z288" s="183"/>
      <c r="AA288" s="183"/>
      <c r="AB288" s="183"/>
      <c r="AC288" s="183"/>
      <c r="AD288" s="183"/>
      <c r="AE288" s="183"/>
      <c r="AF288" s="183"/>
      <c r="AG288" s="183"/>
      <c r="AH288" s="183"/>
      <c r="AI288" s="183"/>
      <c r="AJ288" s="183"/>
      <c r="AK288" s="183"/>
      <c r="AL288" s="183"/>
      <c r="AM288" s="183"/>
      <c r="AN288" s="183"/>
      <c r="AO288" s="183"/>
      <c r="AP288" s="183"/>
      <c r="AQ288" s="183"/>
      <c r="AR288" s="183"/>
      <c r="AS288" s="183"/>
      <c r="AT288" s="183"/>
      <c r="AU288" s="183"/>
      <c r="AV288" s="183"/>
      <c r="AW288" s="183"/>
      <c r="AX288" s="183"/>
      <c r="AY288" s="183"/>
      <c r="AZ288" s="183"/>
      <c r="BA288" s="183"/>
      <c r="BB288" s="183"/>
      <c r="BC288" s="183"/>
      <c r="BD288" s="183"/>
      <c r="BE288" s="183"/>
      <c r="BF288" s="183"/>
      <c r="BG288" s="183"/>
      <c r="BH288" s="183"/>
      <c r="BI288" s="183"/>
      <c r="BJ288" s="183"/>
      <c r="BK288" s="183"/>
      <c r="BL288" s="183"/>
      <c r="BM288" s="183"/>
    </row>
    <row r="289" spans="1:65" x14ac:dyDescent="0.2">
      <c r="A289" s="110"/>
      <c r="B289" s="110"/>
      <c r="C289" s="110"/>
      <c r="D289" s="183"/>
      <c r="E289" s="183"/>
      <c r="F289" s="183"/>
      <c r="G289" s="183"/>
      <c r="H289" s="183"/>
      <c r="I289" s="183"/>
      <c r="J289" s="183"/>
      <c r="K289" s="183"/>
      <c r="L289" s="183"/>
      <c r="M289" s="183"/>
      <c r="N289" s="183"/>
      <c r="O289" s="183"/>
      <c r="P289" s="183"/>
      <c r="Q289" s="183"/>
      <c r="R289" s="183"/>
      <c r="S289" s="183"/>
      <c r="T289" s="183"/>
      <c r="U289" s="183"/>
      <c r="V289" s="183"/>
      <c r="W289" s="183"/>
      <c r="X289" s="183"/>
      <c r="Y289" s="183"/>
      <c r="Z289" s="183"/>
      <c r="AA289" s="183"/>
      <c r="AB289" s="183"/>
      <c r="AC289" s="183"/>
      <c r="AD289" s="183"/>
      <c r="AE289" s="183"/>
      <c r="AF289" s="183"/>
      <c r="AG289" s="183"/>
      <c r="AH289" s="183"/>
      <c r="AI289" s="183"/>
      <c r="AJ289" s="183"/>
      <c r="AK289" s="183"/>
      <c r="AL289" s="183"/>
      <c r="AM289" s="183"/>
      <c r="AN289" s="183"/>
      <c r="AO289" s="183"/>
      <c r="AP289" s="183"/>
      <c r="AQ289" s="183"/>
      <c r="AR289" s="183"/>
      <c r="AS289" s="183"/>
      <c r="AT289" s="183"/>
      <c r="AU289" s="183"/>
      <c r="AV289" s="183"/>
      <c r="AW289" s="183"/>
      <c r="AX289" s="183"/>
      <c r="AY289" s="183"/>
      <c r="AZ289" s="183"/>
      <c r="BA289" s="183"/>
      <c r="BB289" s="183"/>
      <c r="BC289" s="183"/>
      <c r="BD289" s="183"/>
      <c r="BE289" s="183"/>
      <c r="BF289" s="183"/>
      <c r="BG289" s="183"/>
      <c r="BH289" s="183"/>
      <c r="BI289" s="183"/>
      <c r="BJ289" s="183"/>
      <c r="BK289" s="183"/>
      <c r="BL289" s="183"/>
      <c r="BM289" s="183"/>
    </row>
    <row r="290" spans="1:65" x14ac:dyDescent="0.2">
      <c r="A290" s="110"/>
      <c r="B290" s="110"/>
      <c r="C290" s="110"/>
      <c r="D290" s="183"/>
      <c r="E290" s="183"/>
      <c r="F290" s="183"/>
      <c r="G290" s="183"/>
      <c r="H290" s="183"/>
      <c r="I290" s="183"/>
      <c r="J290" s="183"/>
      <c r="K290" s="183"/>
      <c r="L290" s="183"/>
      <c r="M290" s="183"/>
      <c r="N290" s="183"/>
      <c r="O290" s="183"/>
      <c r="P290" s="183"/>
      <c r="Q290" s="183"/>
      <c r="R290" s="183"/>
      <c r="S290" s="183"/>
      <c r="T290" s="183"/>
      <c r="U290" s="183"/>
      <c r="V290" s="183"/>
      <c r="W290" s="183"/>
      <c r="X290" s="183"/>
      <c r="Y290" s="183"/>
      <c r="Z290" s="183"/>
      <c r="AA290" s="183"/>
      <c r="AB290" s="183"/>
      <c r="AC290" s="183"/>
      <c r="AD290" s="183"/>
      <c r="AE290" s="183"/>
      <c r="AF290" s="183"/>
      <c r="AG290" s="183"/>
      <c r="AH290" s="183"/>
      <c r="AI290" s="183"/>
      <c r="AJ290" s="183"/>
      <c r="AK290" s="183"/>
      <c r="AL290" s="183"/>
      <c r="AM290" s="183"/>
      <c r="AN290" s="183"/>
      <c r="AO290" s="183"/>
      <c r="AP290" s="183"/>
      <c r="AQ290" s="183"/>
      <c r="AR290" s="183"/>
      <c r="AS290" s="183"/>
      <c r="AT290" s="183"/>
      <c r="AU290" s="183"/>
      <c r="AV290" s="183"/>
      <c r="AW290" s="183"/>
      <c r="AX290" s="183"/>
      <c r="AY290" s="183"/>
      <c r="AZ290" s="183"/>
      <c r="BA290" s="183"/>
      <c r="BB290" s="183"/>
      <c r="BC290" s="183"/>
      <c r="BD290" s="183"/>
      <c r="BE290" s="183"/>
      <c r="BF290" s="183"/>
      <c r="BG290" s="183"/>
      <c r="BH290" s="183"/>
      <c r="BI290" s="183"/>
      <c r="BJ290" s="183"/>
      <c r="BK290" s="183"/>
      <c r="BL290" s="183"/>
      <c r="BM290" s="183"/>
    </row>
    <row r="291" spans="1:65" x14ac:dyDescent="0.2">
      <c r="A291" s="110"/>
      <c r="B291" s="110"/>
      <c r="C291" s="110"/>
      <c r="D291" s="183"/>
      <c r="E291" s="183"/>
      <c r="F291" s="183"/>
      <c r="G291" s="183"/>
      <c r="H291" s="183"/>
      <c r="I291" s="183"/>
      <c r="J291" s="183"/>
      <c r="K291" s="183"/>
      <c r="L291" s="183"/>
      <c r="M291" s="183"/>
      <c r="N291" s="183"/>
      <c r="O291" s="183"/>
      <c r="P291" s="183"/>
      <c r="Q291" s="183"/>
      <c r="R291" s="183"/>
      <c r="S291" s="183"/>
      <c r="T291" s="183"/>
      <c r="U291" s="183"/>
      <c r="V291" s="183"/>
      <c r="W291" s="183"/>
      <c r="X291" s="183"/>
      <c r="Y291" s="183"/>
      <c r="Z291" s="183"/>
      <c r="AA291" s="183"/>
      <c r="AB291" s="183"/>
      <c r="AC291" s="183"/>
      <c r="AD291" s="183"/>
      <c r="AE291" s="183"/>
      <c r="AF291" s="183"/>
      <c r="AG291" s="183"/>
      <c r="AH291" s="183"/>
      <c r="AI291" s="183"/>
      <c r="AJ291" s="183"/>
      <c r="AK291" s="183"/>
      <c r="AL291" s="183"/>
      <c r="AM291" s="183"/>
      <c r="AN291" s="183"/>
      <c r="AO291" s="183"/>
      <c r="AP291" s="183"/>
      <c r="AQ291" s="183"/>
      <c r="AR291" s="183"/>
      <c r="AS291" s="183"/>
      <c r="AT291" s="183"/>
      <c r="AU291" s="183"/>
      <c r="AV291" s="183"/>
      <c r="AW291" s="183"/>
      <c r="AX291" s="183"/>
      <c r="AY291" s="183"/>
      <c r="AZ291" s="183"/>
      <c r="BA291" s="183"/>
      <c r="BB291" s="183"/>
      <c r="BC291" s="183"/>
      <c r="BD291" s="183"/>
      <c r="BE291" s="183"/>
      <c r="BF291" s="183"/>
      <c r="BG291" s="183"/>
      <c r="BH291" s="183"/>
      <c r="BI291" s="183"/>
      <c r="BJ291" s="183"/>
      <c r="BK291" s="183"/>
      <c r="BL291" s="183"/>
      <c r="BM291" s="183"/>
    </row>
    <row r="292" spans="1:65" x14ac:dyDescent="0.2">
      <c r="A292" s="110"/>
      <c r="B292" s="110"/>
      <c r="C292" s="110"/>
      <c r="D292" s="183"/>
      <c r="E292" s="183"/>
      <c r="F292" s="183"/>
      <c r="G292" s="183"/>
      <c r="H292" s="183"/>
      <c r="I292" s="183"/>
      <c r="J292" s="183"/>
      <c r="K292" s="183"/>
      <c r="L292" s="183"/>
      <c r="M292" s="183"/>
      <c r="N292" s="183"/>
      <c r="O292" s="183"/>
      <c r="P292" s="183"/>
      <c r="Q292" s="183"/>
      <c r="R292" s="183"/>
      <c r="S292" s="183"/>
      <c r="T292" s="183"/>
      <c r="U292" s="183"/>
      <c r="V292" s="183"/>
      <c r="W292" s="183"/>
      <c r="X292" s="183"/>
      <c r="Y292" s="183"/>
      <c r="Z292" s="183"/>
      <c r="AA292" s="183"/>
      <c r="AB292" s="183"/>
      <c r="AC292" s="183"/>
      <c r="AD292" s="183"/>
      <c r="AE292" s="183"/>
      <c r="AF292" s="183"/>
      <c r="AG292" s="183"/>
      <c r="AH292" s="183"/>
      <c r="AI292" s="183"/>
      <c r="AJ292" s="183"/>
      <c r="AK292" s="183"/>
      <c r="AL292" s="183"/>
      <c r="AM292" s="183"/>
      <c r="AN292" s="183"/>
      <c r="AO292" s="183"/>
      <c r="AP292" s="183"/>
      <c r="AQ292" s="183"/>
      <c r="AR292" s="183"/>
      <c r="AS292" s="183"/>
      <c r="AT292" s="183"/>
      <c r="AU292" s="183"/>
      <c r="AV292" s="183"/>
      <c r="AW292" s="183"/>
      <c r="AX292" s="183"/>
      <c r="AY292" s="183"/>
      <c r="AZ292" s="183"/>
      <c r="BA292" s="183"/>
      <c r="BB292" s="183"/>
      <c r="BC292" s="183"/>
      <c r="BD292" s="183"/>
      <c r="BE292" s="183"/>
      <c r="BF292" s="183"/>
      <c r="BG292" s="183"/>
      <c r="BH292" s="183"/>
      <c r="BI292" s="183"/>
      <c r="BJ292" s="183"/>
      <c r="BK292" s="183"/>
      <c r="BL292" s="183"/>
      <c r="BM292" s="183"/>
    </row>
    <row r="293" spans="1:65" x14ac:dyDescent="0.2">
      <c r="A293" s="110"/>
      <c r="B293" s="110"/>
      <c r="C293" s="110"/>
      <c r="D293" s="183"/>
      <c r="E293" s="183"/>
      <c r="F293" s="183"/>
      <c r="G293" s="183"/>
      <c r="H293" s="183"/>
      <c r="I293" s="183"/>
      <c r="J293" s="183"/>
      <c r="K293" s="183"/>
      <c r="L293" s="183"/>
      <c r="M293" s="183"/>
      <c r="N293" s="183"/>
      <c r="O293" s="183"/>
      <c r="P293" s="183"/>
      <c r="Q293" s="183"/>
      <c r="R293" s="183"/>
      <c r="S293" s="183"/>
      <c r="T293" s="183"/>
      <c r="U293" s="183"/>
      <c r="V293" s="183"/>
      <c r="W293" s="183"/>
      <c r="X293" s="183"/>
      <c r="Y293" s="183"/>
      <c r="Z293" s="183"/>
      <c r="AA293" s="183"/>
      <c r="AB293" s="183"/>
      <c r="AC293" s="183"/>
      <c r="AD293" s="183"/>
      <c r="AE293" s="183"/>
      <c r="AF293" s="183"/>
      <c r="AG293" s="183"/>
      <c r="AH293" s="183"/>
      <c r="AI293" s="183"/>
      <c r="AJ293" s="183"/>
      <c r="AK293" s="183"/>
      <c r="AL293" s="183"/>
      <c r="AM293" s="183"/>
      <c r="AN293" s="183"/>
      <c r="AO293" s="183"/>
      <c r="AP293" s="183"/>
      <c r="AQ293" s="183"/>
      <c r="AR293" s="183"/>
      <c r="AS293" s="183"/>
      <c r="AT293" s="183"/>
      <c r="AU293" s="183"/>
      <c r="AV293" s="183"/>
      <c r="AW293" s="183"/>
      <c r="AX293" s="183"/>
      <c r="AY293" s="183"/>
      <c r="AZ293" s="183"/>
      <c r="BA293" s="183"/>
      <c r="BB293" s="183"/>
      <c r="BC293" s="183"/>
      <c r="BD293" s="183"/>
      <c r="BE293" s="183"/>
      <c r="BF293" s="183"/>
      <c r="BG293" s="183"/>
      <c r="BH293" s="183"/>
      <c r="BI293" s="183"/>
      <c r="BJ293" s="183"/>
      <c r="BK293" s="183"/>
      <c r="BL293" s="183"/>
      <c r="BM293" s="183"/>
    </row>
    <row r="294" spans="1:65" x14ac:dyDescent="0.2">
      <c r="A294" s="110"/>
      <c r="B294" s="110"/>
      <c r="C294" s="110"/>
      <c r="D294" s="183"/>
      <c r="E294" s="183"/>
      <c r="F294" s="183"/>
      <c r="G294" s="183"/>
      <c r="H294" s="183"/>
      <c r="I294" s="183"/>
      <c r="J294" s="183"/>
      <c r="K294" s="183"/>
      <c r="L294" s="183"/>
      <c r="M294" s="183"/>
      <c r="N294" s="183"/>
      <c r="O294" s="183"/>
      <c r="P294" s="183"/>
      <c r="Q294" s="183"/>
      <c r="R294" s="183"/>
      <c r="S294" s="183"/>
      <c r="T294" s="183"/>
      <c r="U294" s="183"/>
      <c r="V294" s="183"/>
      <c r="W294" s="183"/>
      <c r="X294" s="183"/>
      <c r="Y294" s="183"/>
      <c r="Z294" s="183"/>
      <c r="AA294" s="183"/>
      <c r="AB294" s="183"/>
      <c r="AC294" s="183"/>
      <c r="AD294" s="183"/>
      <c r="AE294" s="183"/>
      <c r="AF294" s="183"/>
      <c r="AG294" s="183"/>
      <c r="AH294" s="183"/>
      <c r="AI294" s="183"/>
      <c r="AJ294" s="183"/>
      <c r="AK294" s="183"/>
      <c r="AL294" s="183"/>
      <c r="AM294" s="183"/>
      <c r="AN294" s="183"/>
      <c r="AO294" s="183"/>
      <c r="AP294" s="183"/>
      <c r="AQ294" s="183"/>
      <c r="AR294" s="183"/>
      <c r="AS294" s="183"/>
      <c r="AT294" s="183"/>
      <c r="AU294" s="183"/>
      <c r="AV294" s="183"/>
      <c r="AW294" s="183"/>
      <c r="AX294" s="183"/>
      <c r="AY294" s="183"/>
      <c r="AZ294" s="183"/>
      <c r="BA294" s="183"/>
      <c r="BB294" s="183"/>
      <c r="BC294" s="183"/>
      <c r="BD294" s="183"/>
      <c r="BE294" s="183"/>
      <c r="BF294" s="183"/>
      <c r="BG294" s="183"/>
      <c r="BH294" s="183"/>
      <c r="BI294" s="183"/>
      <c r="BJ294" s="183"/>
      <c r="BK294" s="183"/>
      <c r="BL294" s="183"/>
      <c r="BM294" s="183"/>
    </row>
    <row r="295" spans="1:65" x14ac:dyDescent="0.2">
      <c r="A295" s="110"/>
      <c r="B295" s="110"/>
      <c r="C295" s="110"/>
      <c r="D295" s="183"/>
      <c r="E295" s="183"/>
      <c r="F295" s="183"/>
      <c r="G295" s="183"/>
      <c r="H295" s="183"/>
      <c r="I295" s="183"/>
      <c r="J295" s="183"/>
      <c r="K295" s="183"/>
      <c r="L295" s="183"/>
      <c r="M295" s="183"/>
      <c r="N295" s="183"/>
      <c r="O295" s="183"/>
      <c r="P295" s="183"/>
      <c r="Q295" s="183"/>
      <c r="R295" s="183"/>
      <c r="S295" s="183"/>
      <c r="T295" s="183"/>
      <c r="U295" s="183"/>
      <c r="V295" s="183"/>
      <c r="W295" s="183"/>
      <c r="X295" s="183"/>
      <c r="Y295" s="183"/>
      <c r="Z295" s="183"/>
      <c r="AA295" s="183"/>
      <c r="AB295" s="183"/>
      <c r="AC295" s="183"/>
      <c r="AD295" s="183"/>
      <c r="AE295" s="183"/>
      <c r="AF295" s="183"/>
      <c r="AG295" s="183"/>
      <c r="AH295" s="183"/>
      <c r="AI295" s="183"/>
      <c r="AJ295" s="183"/>
      <c r="AK295" s="183"/>
      <c r="AL295" s="183"/>
      <c r="AM295" s="183"/>
      <c r="AN295" s="183"/>
      <c r="AO295" s="183"/>
      <c r="AP295" s="183"/>
      <c r="AQ295" s="183"/>
      <c r="AR295" s="183"/>
      <c r="AS295" s="183"/>
      <c r="AT295" s="183"/>
      <c r="AU295" s="183"/>
      <c r="AV295" s="183"/>
      <c r="AW295" s="183"/>
      <c r="AX295" s="183"/>
      <c r="AY295" s="183"/>
      <c r="AZ295" s="183"/>
      <c r="BA295" s="183"/>
      <c r="BB295" s="183"/>
      <c r="BC295" s="183"/>
      <c r="BD295" s="183"/>
      <c r="BE295" s="183"/>
      <c r="BF295" s="183"/>
      <c r="BG295" s="183"/>
      <c r="BH295" s="183"/>
      <c r="BI295" s="183"/>
      <c r="BJ295" s="183"/>
      <c r="BK295" s="183"/>
      <c r="BL295" s="183"/>
      <c r="BM295" s="183"/>
    </row>
    <row r="296" spans="1:65" x14ac:dyDescent="0.2">
      <c r="A296" s="110"/>
      <c r="B296" s="110"/>
      <c r="C296" s="110"/>
      <c r="D296" s="183"/>
      <c r="E296" s="183"/>
      <c r="F296" s="183"/>
      <c r="G296" s="183"/>
      <c r="H296" s="183"/>
      <c r="I296" s="183"/>
      <c r="J296" s="183"/>
      <c r="K296" s="183"/>
      <c r="L296" s="183"/>
      <c r="M296" s="183"/>
      <c r="N296" s="183"/>
      <c r="O296" s="183"/>
      <c r="P296" s="183"/>
      <c r="Q296" s="183"/>
      <c r="R296" s="183"/>
      <c r="S296" s="183"/>
      <c r="T296" s="183"/>
      <c r="U296" s="183"/>
      <c r="V296" s="183"/>
      <c r="W296" s="183"/>
      <c r="X296" s="183"/>
      <c r="Y296" s="183"/>
      <c r="Z296" s="183"/>
      <c r="AA296" s="183"/>
      <c r="AB296" s="183"/>
      <c r="AC296" s="183"/>
      <c r="AD296" s="183"/>
      <c r="AE296" s="183"/>
      <c r="AF296" s="183"/>
      <c r="AG296" s="183"/>
      <c r="AH296" s="183"/>
      <c r="AI296" s="183"/>
      <c r="AJ296" s="183"/>
      <c r="AK296" s="183"/>
      <c r="AL296" s="183"/>
      <c r="AM296" s="183"/>
      <c r="AN296" s="183"/>
      <c r="AO296" s="183"/>
      <c r="AP296" s="183"/>
      <c r="AQ296" s="183"/>
      <c r="AR296" s="183"/>
      <c r="AS296" s="183"/>
      <c r="AT296" s="183"/>
      <c r="AU296" s="183"/>
      <c r="AV296" s="183"/>
      <c r="AW296" s="183"/>
      <c r="AX296" s="183"/>
      <c r="AY296" s="183"/>
      <c r="AZ296" s="183"/>
      <c r="BA296" s="183"/>
      <c r="BB296" s="183"/>
      <c r="BC296" s="183"/>
      <c r="BD296" s="183"/>
      <c r="BE296" s="183"/>
      <c r="BF296" s="183"/>
      <c r="BG296" s="183"/>
      <c r="BH296" s="183"/>
      <c r="BI296" s="183"/>
      <c r="BJ296" s="183"/>
      <c r="BK296" s="183"/>
      <c r="BL296" s="183"/>
      <c r="BM296" s="183"/>
    </row>
    <row r="297" spans="1:65" x14ac:dyDescent="0.2">
      <c r="A297" s="110"/>
      <c r="B297" s="110"/>
      <c r="C297" s="110"/>
      <c r="D297" s="183"/>
      <c r="E297" s="183"/>
      <c r="F297" s="183"/>
      <c r="G297" s="183"/>
      <c r="H297" s="183"/>
      <c r="I297" s="183"/>
      <c r="J297" s="183"/>
      <c r="K297" s="183"/>
      <c r="L297" s="183"/>
      <c r="M297" s="183"/>
      <c r="N297" s="183"/>
      <c r="O297" s="183"/>
      <c r="P297" s="183"/>
      <c r="Q297" s="183"/>
      <c r="R297" s="183"/>
      <c r="S297" s="183"/>
      <c r="T297" s="183"/>
      <c r="U297" s="183"/>
      <c r="V297" s="183"/>
      <c r="W297" s="183"/>
      <c r="X297" s="183"/>
      <c r="Y297" s="183"/>
      <c r="Z297" s="183"/>
      <c r="AA297" s="183"/>
      <c r="AB297" s="183"/>
      <c r="AC297" s="183"/>
      <c r="AD297" s="183"/>
      <c r="AE297" s="183"/>
      <c r="AF297" s="183"/>
      <c r="AG297" s="183"/>
      <c r="AH297" s="183"/>
      <c r="AI297" s="183"/>
      <c r="AJ297" s="183"/>
      <c r="AK297" s="183"/>
      <c r="AL297" s="183"/>
      <c r="AM297" s="183"/>
      <c r="AN297" s="183"/>
      <c r="AO297" s="183"/>
      <c r="AP297" s="183"/>
      <c r="AQ297" s="183"/>
      <c r="AR297" s="183"/>
      <c r="AS297" s="183"/>
      <c r="AT297" s="183"/>
      <c r="AU297" s="183"/>
      <c r="AV297" s="183"/>
      <c r="AW297" s="183"/>
      <c r="AX297" s="183"/>
      <c r="AY297" s="183"/>
      <c r="AZ297" s="183"/>
      <c r="BA297" s="183"/>
      <c r="BB297" s="183"/>
      <c r="BC297" s="183"/>
      <c r="BD297" s="183"/>
      <c r="BE297" s="183"/>
      <c r="BF297" s="183"/>
      <c r="BG297" s="183"/>
      <c r="BH297" s="183"/>
      <c r="BI297" s="183"/>
      <c r="BJ297" s="183"/>
      <c r="BK297" s="183"/>
      <c r="BL297" s="183"/>
      <c r="BM297" s="183"/>
    </row>
    <row r="298" spans="1:65" x14ac:dyDescent="0.2">
      <c r="A298" s="110"/>
      <c r="B298" s="110"/>
      <c r="C298" s="110"/>
      <c r="D298" s="183"/>
      <c r="E298" s="183"/>
      <c r="F298" s="183"/>
      <c r="G298" s="183"/>
      <c r="H298" s="183"/>
      <c r="I298" s="183"/>
      <c r="J298" s="183"/>
      <c r="K298" s="183"/>
      <c r="L298" s="183"/>
      <c r="M298" s="183"/>
      <c r="N298" s="183"/>
      <c r="O298" s="183"/>
      <c r="P298" s="183"/>
      <c r="Q298" s="183"/>
      <c r="R298" s="183"/>
      <c r="S298" s="183"/>
      <c r="T298" s="183"/>
      <c r="U298" s="183"/>
      <c r="V298" s="183"/>
      <c r="W298" s="183"/>
      <c r="X298" s="183"/>
      <c r="Y298" s="183"/>
      <c r="Z298" s="183"/>
      <c r="AA298" s="183"/>
      <c r="AB298" s="183"/>
      <c r="AC298" s="183"/>
      <c r="AD298" s="183"/>
      <c r="AE298" s="183"/>
      <c r="AF298" s="183"/>
      <c r="AG298" s="183"/>
      <c r="AH298" s="183"/>
      <c r="AI298" s="183"/>
      <c r="AJ298" s="183"/>
      <c r="AK298" s="183"/>
      <c r="AL298" s="183"/>
      <c r="AM298" s="183"/>
      <c r="AN298" s="183"/>
      <c r="AO298" s="183"/>
      <c r="AP298" s="183"/>
      <c r="AQ298" s="183"/>
      <c r="AR298" s="183"/>
      <c r="AS298" s="183"/>
      <c r="AT298" s="183"/>
      <c r="AU298" s="183"/>
      <c r="AV298" s="183"/>
      <c r="AW298" s="183"/>
      <c r="AX298" s="183"/>
      <c r="AY298" s="183"/>
      <c r="AZ298" s="183"/>
      <c r="BA298" s="183"/>
      <c r="BB298" s="183"/>
      <c r="BC298" s="183"/>
      <c r="BD298" s="183"/>
      <c r="BE298" s="183"/>
      <c r="BF298" s="183"/>
      <c r="BG298" s="183"/>
      <c r="BH298" s="183"/>
      <c r="BI298" s="183"/>
      <c r="BJ298" s="183"/>
      <c r="BK298" s="183"/>
      <c r="BL298" s="183"/>
      <c r="BM298" s="183"/>
    </row>
    <row r="299" spans="1:65" x14ac:dyDescent="0.2">
      <c r="A299" s="110"/>
      <c r="B299" s="110"/>
      <c r="C299" s="110"/>
      <c r="D299" s="183"/>
      <c r="E299" s="183"/>
      <c r="F299" s="183"/>
      <c r="G299" s="183"/>
      <c r="H299" s="183"/>
      <c r="I299" s="183"/>
      <c r="J299" s="183"/>
      <c r="K299" s="183"/>
      <c r="L299" s="183"/>
      <c r="M299" s="183"/>
      <c r="N299" s="183"/>
      <c r="O299" s="183"/>
      <c r="P299" s="183"/>
      <c r="Q299" s="183"/>
      <c r="R299" s="183"/>
      <c r="S299" s="183"/>
      <c r="T299" s="183"/>
      <c r="U299" s="183"/>
      <c r="V299" s="183"/>
      <c r="W299" s="183"/>
      <c r="X299" s="183"/>
      <c r="Y299" s="183"/>
      <c r="Z299" s="183"/>
      <c r="AA299" s="183"/>
      <c r="AB299" s="183"/>
      <c r="AC299" s="183"/>
      <c r="AD299" s="183"/>
      <c r="AE299" s="183"/>
      <c r="AF299" s="183"/>
      <c r="AG299" s="183"/>
      <c r="AH299" s="183"/>
      <c r="AI299" s="183"/>
      <c r="AJ299" s="183"/>
      <c r="AK299" s="183"/>
      <c r="AL299" s="183"/>
      <c r="AM299" s="183"/>
      <c r="AN299" s="183"/>
      <c r="AO299" s="183"/>
      <c r="AP299" s="183"/>
      <c r="AQ299" s="183"/>
      <c r="AR299" s="183"/>
      <c r="AS299" s="183"/>
      <c r="AT299" s="183"/>
      <c r="AU299" s="183"/>
      <c r="AV299" s="183"/>
      <c r="AW299" s="183"/>
      <c r="AX299" s="183"/>
      <c r="AY299" s="183"/>
      <c r="AZ299" s="183"/>
      <c r="BA299" s="183"/>
      <c r="BB299" s="183"/>
      <c r="BC299" s="183"/>
      <c r="BD299" s="183"/>
      <c r="BE299" s="183"/>
      <c r="BF299" s="183"/>
      <c r="BG299" s="183"/>
      <c r="BH299" s="183"/>
      <c r="BI299" s="183"/>
      <c r="BJ299" s="183"/>
      <c r="BK299" s="183"/>
      <c r="BL299" s="183"/>
      <c r="BM299" s="183"/>
    </row>
    <row r="300" spans="1:65" x14ac:dyDescent="0.2">
      <c r="A300" s="110"/>
      <c r="B300" s="110"/>
      <c r="C300" s="110"/>
      <c r="D300" s="183"/>
      <c r="E300" s="183"/>
      <c r="F300" s="183"/>
      <c r="G300" s="183"/>
      <c r="H300" s="183"/>
      <c r="I300" s="183"/>
      <c r="J300" s="183"/>
      <c r="K300" s="183"/>
      <c r="L300" s="183"/>
      <c r="M300" s="183"/>
      <c r="N300" s="183"/>
      <c r="O300" s="183"/>
      <c r="P300" s="183"/>
      <c r="Q300" s="183"/>
      <c r="R300" s="183"/>
      <c r="S300" s="183"/>
      <c r="T300" s="183"/>
      <c r="U300" s="183"/>
      <c r="V300" s="183"/>
      <c r="W300" s="183"/>
      <c r="X300" s="183"/>
      <c r="Y300" s="183"/>
      <c r="Z300" s="183"/>
      <c r="AA300" s="183"/>
      <c r="AB300" s="183"/>
      <c r="AC300" s="183"/>
      <c r="AD300" s="183"/>
      <c r="AE300" s="183"/>
      <c r="AF300" s="183"/>
      <c r="AG300" s="183"/>
      <c r="AH300" s="183"/>
      <c r="AI300" s="183"/>
      <c r="AJ300" s="183"/>
      <c r="AK300" s="183"/>
      <c r="AL300" s="183"/>
      <c r="AM300" s="183"/>
      <c r="AN300" s="183"/>
      <c r="AO300" s="183"/>
      <c r="AP300" s="183"/>
      <c r="AQ300" s="183"/>
      <c r="AR300" s="183"/>
      <c r="AS300" s="183"/>
      <c r="AT300" s="183"/>
      <c r="AU300" s="183"/>
      <c r="AV300" s="183"/>
      <c r="AW300" s="183"/>
      <c r="AX300" s="183"/>
      <c r="AY300" s="183"/>
      <c r="AZ300" s="183"/>
      <c r="BA300" s="183"/>
      <c r="BB300" s="183"/>
      <c r="BC300" s="183"/>
      <c r="BD300" s="183"/>
      <c r="BE300" s="183"/>
      <c r="BF300" s="183"/>
      <c r="BG300" s="183"/>
      <c r="BH300" s="183"/>
      <c r="BI300" s="183"/>
      <c r="BJ300" s="183"/>
      <c r="BK300" s="183"/>
      <c r="BL300" s="183"/>
      <c r="BM300" s="183"/>
    </row>
    <row r="301" spans="1:65" x14ac:dyDescent="0.2">
      <c r="A301" s="110"/>
      <c r="B301" s="110"/>
      <c r="C301" s="110"/>
      <c r="D301" s="183"/>
      <c r="E301" s="183"/>
      <c r="F301" s="183"/>
      <c r="G301" s="183"/>
      <c r="H301" s="183"/>
      <c r="I301" s="183"/>
      <c r="J301" s="183"/>
      <c r="K301" s="183"/>
      <c r="L301" s="183"/>
      <c r="M301" s="183"/>
      <c r="N301" s="183"/>
      <c r="O301" s="183"/>
      <c r="P301" s="183"/>
      <c r="Q301" s="183"/>
      <c r="R301" s="183"/>
      <c r="S301" s="183"/>
      <c r="T301" s="183"/>
      <c r="U301" s="183"/>
      <c r="V301" s="183"/>
      <c r="W301" s="183"/>
      <c r="X301" s="183"/>
      <c r="Y301" s="183"/>
      <c r="Z301" s="183"/>
      <c r="AA301" s="183"/>
      <c r="AB301" s="183"/>
      <c r="AC301" s="183"/>
      <c r="AD301" s="183"/>
      <c r="AE301" s="183"/>
      <c r="AF301" s="183"/>
      <c r="AG301" s="183"/>
      <c r="AH301" s="183"/>
      <c r="AI301" s="183"/>
      <c r="AJ301" s="183"/>
      <c r="AK301" s="183"/>
      <c r="AL301" s="183"/>
      <c r="AM301" s="183"/>
      <c r="AN301" s="183"/>
      <c r="AO301" s="183"/>
      <c r="AP301" s="183"/>
      <c r="AQ301" s="183"/>
      <c r="AR301" s="183"/>
      <c r="AS301" s="183"/>
      <c r="AT301" s="183"/>
      <c r="AU301" s="183"/>
      <c r="AV301" s="183"/>
      <c r="AW301" s="183"/>
      <c r="AX301" s="183"/>
      <c r="AY301" s="183"/>
      <c r="AZ301" s="183"/>
      <c r="BA301" s="183"/>
      <c r="BB301" s="183"/>
      <c r="BC301" s="183"/>
      <c r="BD301" s="183"/>
      <c r="BE301" s="183"/>
      <c r="BF301" s="183"/>
      <c r="BG301" s="183"/>
      <c r="BH301" s="183"/>
      <c r="BI301" s="183"/>
      <c r="BJ301" s="183"/>
      <c r="BK301" s="183"/>
      <c r="BL301" s="183"/>
      <c r="BM301" s="183"/>
    </row>
    <row r="302" spans="1:65" x14ac:dyDescent="0.2">
      <c r="A302" s="110"/>
      <c r="B302" s="110"/>
      <c r="C302" s="110"/>
      <c r="D302" s="183"/>
      <c r="E302" s="183"/>
      <c r="F302" s="183"/>
      <c r="G302" s="183"/>
      <c r="H302" s="183"/>
      <c r="I302" s="183"/>
      <c r="J302" s="183"/>
      <c r="K302" s="183"/>
      <c r="L302" s="183"/>
      <c r="M302" s="183"/>
      <c r="N302" s="183"/>
      <c r="O302" s="183"/>
      <c r="P302" s="183"/>
      <c r="Q302" s="183"/>
      <c r="R302" s="183"/>
      <c r="S302" s="183"/>
      <c r="T302" s="183"/>
      <c r="U302" s="183"/>
      <c r="V302" s="183"/>
      <c r="W302" s="183"/>
      <c r="X302" s="183"/>
      <c r="Y302" s="183"/>
      <c r="Z302" s="183"/>
      <c r="AA302" s="183"/>
      <c r="AB302" s="183"/>
      <c r="AC302" s="183"/>
      <c r="AD302" s="183"/>
      <c r="AE302" s="183"/>
      <c r="AF302" s="183"/>
      <c r="AG302" s="183"/>
      <c r="AH302" s="183"/>
      <c r="AI302" s="183"/>
      <c r="AJ302" s="183"/>
      <c r="AK302" s="183"/>
      <c r="AL302" s="183"/>
      <c r="AM302" s="183"/>
      <c r="AN302" s="183"/>
      <c r="AO302" s="183"/>
      <c r="AP302" s="183"/>
      <c r="AQ302" s="183"/>
      <c r="AR302" s="183"/>
      <c r="AS302" s="183"/>
      <c r="AT302" s="183"/>
      <c r="AU302" s="183"/>
      <c r="AV302" s="183"/>
      <c r="AW302" s="183"/>
      <c r="AX302" s="183"/>
      <c r="AY302" s="183"/>
      <c r="AZ302" s="183"/>
      <c r="BA302" s="183"/>
      <c r="BB302" s="183"/>
      <c r="BC302" s="183"/>
      <c r="BD302" s="183"/>
      <c r="BE302" s="183"/>
      <c r="BF302" s="183"/>
      <c r="BG302" s="183"/>
      <c r="BH302" s="183"/>
      <c r="BI302" s="183"/>
      <c r="BJ302" s="183"/>
      <c r="BK302" s="183"/>
      <c r="BL302" s="183"/>
      <c r="BM302" s="183"/>
    </row>
    <row r="303" spans="1:65" x14ac:dyDescent="0.2">
      <c r="A303" s="110"/>
      <c r="B303" s="110"/>
      <c r="C303" s="110"/>
      <c r="D303" s="183"/>
      <c r="E303" s="183"/>
      <c r="F303" s="183"/>
      <c r="G303" s="183"/>
      <c r="H303" s="183"/>
      <c r="I303" s="183"/>
      <c r="J303" s="183"/>
      <c r="K303" s="183"/>
      <c r="L303" s="183"/>
      <c r="M303" s="183"/>
      <c r="N303" s="183"/>
      <c r="O303" s="183"/>
      <c r="P303" s="183"/>
      <c r="Q303" s="183"/>
      <c r="R303" s="183"/>
      <c r="S303" s="183"/>
      <c r="T303" s="183"/>
      <c r="U303" s="183"/>
      <c r="V303" s="183"/>
      <c r="W303" s="183"/>
      <c r="X303" s="183"/>
      <c r="Y303" s="183"/>
      <c r="Z303" s="183"/>
      <c r="AA303" s="183"/>
      <c r="AB303" s="183"/>
      <c r="AC303" s="183"/>
      <c r="AD303" s="183"/>
      <c r="AE303" s="183"/>
      <c r="AF303" s="183"/>
      <c r="AG303" s="183"/>
      <c r="AH303" s="183"/>
      <c r="AI303" s="183"/>
      <c r="AJ303" s="183"/>
      <c r="AK303" s="183"/>
      <c r="AL303" s="183"/>
      <c r="AM303" s="183"/>
      <c r="AN303" s="183"/>
      <c r="AO303" s="183"/>
      <c r="AP303" s="183"/>
      <c r="AQ303" s="183"/>
      <c r="AR303" s="183"/>
      <c r="AS303" s="183"/>
      <c r="AT303" s="183"/>
      <c r="AU303" s="183"/>
      <c r="AV303" s="183"/>
      <c r="AW303" s="183"/>
      <c r="AX303" s="183"/>
      <c r="AY303" s="183"/>
      <c r="AZ303" s="183"/>
      <c r="BA303" s="183"/>
      <c r="BB303" s="183"/>
      <c r="BC303" s="183"/>
      <c r="BD303" s="183"/>
      <c r="BE303" s="183"/>
      <c r="BF303" s="183"/>
      <c r="BG303" s="183"/>
      <c r="BH303" s="183"/>
      <c r="BI303" s="183"/>
      <c r="BJ303" s="183"/>
      <c r="BK303" s="183"/>
      <c r="BL303" s="183"/>
      <c r="BM303" s="183"/>
    </row>
    <row r="304" spans="1:65" x14ac:dyDescent="0.2">
      <c r="A304" s="110"/>
      <c r="B304" s="110"/>
      <c r="C304" s="110"/>
      <c r="D304" s="183"/>
      <c r="E304" s="183"/>
      <c r="F304" s="183"/>
      <c r="G304" s="183"/>
      <c r="H304" s="183"/>
      <c r="I304" s="183"/>
      <c r="J304" s="183"/>
      <c r="K304" s="183"/>
      <c r="L304" s="183"/>
      <c r="M304" s="183"/>
      <c r="N304" s="183"/>
      <c r="O304" s="183"/>
      <c r="P304" s="183"/>
      <c r="Q304" s="183"/>
      <c r="R304" s="183"/>
      <c r="S304" s="183"/>
      <c r="T304" s="183"/>
      <c r="U304" s="183"/>
      <c r="V304" s="183"/>
      <c r="W304" s="183"/>
      <c r="X304" s="183"/>
      <c r="Y304" s="183"/>
      <c r="Z304" s="183"/>
      <c r="AA304" s="183"/>
      <c r="AB304" s="183"/>
      <c r="AC304" s="183"/>
      <c r="AD304" s="183"/>
      <c r="AE304" s="183"/>
      <c r="AF304" s="183"/>
      <c r="AG304" s="183"/>
      <c r="AH304" s="183"/>
      <c r="AI304" s="183"/>
      <c r="AJ304" s="183"/>
      <c r="AK304" s="183"/>
      <c r="AL304" s="183"/>
      <c r="AM304" s="183"/>
      <c r="AN304" s="183"/>
      <c r="AO304" s="183"/>
      <c r="AP304" s="183"/>
      <c r="AQ304" s="183"/>
      <c r="AR304" s="183"/>
      <c r="AS304" s="183"/>
      <c r="AT304" s="183"/>
      <c r="AU304" s="183"/>
      <c r="AV304" s="183"/>
      <c r="AW304" s="183"/>
      <c r="AX304" s="183"/>
      <c r="AY304" s="183"/>
      <c r="AZ304" s="183"/>
      <c r="BA304" s="183"/>
      <c r="BB304" s="183"/>
      <c r="BC304" s="183"/>
      <c r="BD304" s="183"/>
      <c r="BE304" s="183"/>
      <c r="BF304" s="183"/>
      <c r="BG304" s="183"/>
      <c r="BH304" s="183"/>
      <c r="BI304" s="183"/>
      <c r="BJ304" s="183"/>
      <c r="BK304" s="183"/>
      <c r="BL304" s="183"/>
      <c r="BM304" s="183"/>
    </row>
    <row r="305" spans="1:65" x14ac:dyDescent="0.2">
      <c r="A305" s="110"/>
      <c r="B305" s="110"/>
      <c r="C305" s="110"/>
      <c r="D305" s="183"/>
      <c r="E305" s="183"/>
      <c r="F305" s="183"/>
      <c r="G305" s="183"/>
      <c r="H305" s="183"/>
      <c r="I305" s="183"/>
      <c r="J305" s="183"/>
      <c r="K305" s="183"/>
      <c r="L305" s="183"/>
      <c r="M305" s="183"/>
      <c r="N305" s="183"/>
      <c r="O305" s="183"/>
      <c r="P305" s="183"/>
      <c r="Q305" s="183"/>
      <c r="R305" s="183"/>
      <c r="S305" s="183"/>
      <c r="T305" s="183"/>
      <c r="U305" s="183"/>
      <c r="V305" s="183"/>
      <c r="W305" s="183"/>
      <c r="X305" s="183"/>
      <c r="Y305" s="183"/>
      <c r="Z305" s="183"/>
      <c r="AA305" s="183"/>
      <c r="AB305" s="183"/>
      <c r="AC305" s="183"/>
      <c r="AD305" s="183"/>
      <c r="AE305" s="183"/>
      <c r="AF305" s="183"/>
      <c r="AG305" s="183"/>
      <c r="AH305" s="183"/>
      <c r="AI305" s="183"/>
      <c r="AJ305" s="183"/>
      <c r="AK305" s="183"/>
      <c r="AL305" s="183"/>
      <c r="AM305" s="183"/>
      <c r="AN305" s="183"/>
      <c r="AO305" s="183"/>
      <c r="AP305" s="183"/>
      <c r="AQ305" s="183"/>
      <c r="AR305" s="183"/>
      <c r="AS305" s="183"/>
      <c r="AT305" s="183"/>
      <c r="AU305" s="183"/>
      <c r="AV305" s="183"/>
      <c r="AW305" s="183"/>
      <c r="AX305" s="183"/>
      <c r="AY305" s="183"/>
      <c r="AZ305" s="183"/>
      <c r="BA305" s="183"/>
      <c r="BB305" s="183"/>
      <c r="BC305" s="183"/>
      <c r="BD305" s="183"/>
      <c r="BE305" s="183"/>
      <c r="BF305" s="183"/>
      <c r="BG305" s="183"/>
      <c r="BH305" s="183"/>
      <c r="BI305" s="183"/>
      <c r="BJ305" s="183"/>
      <c r="BK305" s="183"/>
      <c r="BL305" s="183"/>
      <c r="BM305" s="183"/>
    </row>
    <row r="306" spans="1:65" x14ac:dyDescent="0.2">
      <c r="A306" s="110"/>
      <c r="B306" s="110"/>
      <c r="C306" s="110"/>
      <c r="D306" s="183"/>
      <c r="E306" s="183"/>
      <c r="F306" s="183"/>
      <c r="G306" s="183"/>
      <c r="H306" s="183"/>
      <c r="I306" s="183"/>
      <c r="J306" s="183"/>
      <c r="K306" s="183"/>
      <c r="L306" s="183"/>
      <c r="M306" s="183"/>
      <c r="N306" s="183"/>
      <c r="O306" s="183"/>
      <c r="P306" s="183"/>
      <c r="Q306" s="183"/>
      <c r="R306" s="183"/>
      <c r="S306" s="183"/>
      <c r="T306" s="183"/>
      <c r="U306" s="183"/>
      <c r="V306" s="183"/>
      <c r="W306" s="183"/>
      <c r="X306" s="183"/>
      <c r="Y306" s="183"/>
      <c r="Z306" s="183"/>
      <c r="AA306" s="183"/>
      <c r="AB306" s="183"/>
      <c r="AC306" s="183"/>
      <c r="AD306" s="183"/>
      <c r="AE306" s="183"/>
      <c r="AF306" s="183"/>
      <c r="AG306" s="183"/>
      <c r="AH306" s="183"/>
      <c r="AI306" s="183"/>
      <c r="AJ306" s="183"/>
      <c r="AK306" s="183"/>
      <c r="AL306" s="183"/>
      <c r="AM306" s="183"/>
      <c r="AN306" s="183"/>
      <c r="AO306" s="183"/>
      <c r="AP306" s="183"/>
      <c r="AQ306" s="183"/>
      <c r="AR306" s="183"/>
      <c r="AS306" s="183"/>
      <c r="AT306" s="183"/>
      <c r="AU306" s="183"/>
      <c r="AV306" s="183"/>
      <c r="AW306" s="183"/>
      <c r="AX306" s="183"/>
      <c r="AY306" s="183"/>
      <c r="AZ306" s="183"/>
      <c r="BA306" s="183"/>
      <c r="BB306" s="183"/>
      <c r="BC306" s="183"/>
      <c r="BD306" s="183"/>
      <c r="BE306" s="183"/>
      <c r="BF306" s="183"/>
      <c r="BG306" s="183"/>
      <c r="BH306" s="183"/>
      <c r="BI306" s="183"/>
      <c r="BJ306" s="183"/>
      <c r="BK306" s="183"/>
      <c r="BL306" s="183"/>
      <c r="BM306" s="183"/>
    </row>
    <row r="307" spans="1:65" x14ac:dyDescent="0.2">
      <c r="A307" s="110"/>
      <c r="B307" s="110"/>
      <c r="C307" s="110"/>
      <c r="D307" s="183"/>
      <c r="E307" s="183"/>
      <c r="F307" s="183"/>
      <c r="G307" s="183"/>
      <c r="H307" s="183"/>
      <c r="I307" s="183"/>
      <c r="J307" s="183"/>
      <c r="K307" s="183"/>
      <c r="L307" s="183"/>
      <c r="M307" s="183"/>
      <c r="N307" s="183"/>
      <c r="O307" s="183"/>
      <c r="P307" s="183"/>
      <c r="Q307" s="183"/>
      <c r="R307" s="183"/>
      <c r="S307" s="183"/>
      <c r="T307" s="183"/>
      <c r="U307" s="183"/>
      <c r="V307" s="183"/>
      <c r="W307" s="183"/>
      <c r="X307" s="183"/>
      <c r="Y307" s="183"/>
      <c r="Z307" s="183"/>
      <c r="AA307" s="183"/>
      <c r="AB307" s="183"/>
      <c r="AC307" s="183"/>
      <c r="AD307" s="183"/>
      <c r="AE307" s="183"/>
      <c r="AF307" s="183"/>
      <c r="AG307" s="183"/>
      <c r="AH307" s="183"/>
      <c r="AI307" s="183"/>
      <c r="AJ307" s="183"/>
      <c r="AK307" s="183"/>
      <c r="AL307" s="183"/>
      <c r="AM307" s="183"/>
      <c r="AN307" s="183"/>
      <c r="AO307" s="183"/>
      <c r="AP307" s="183"/>
      <c r="AQ307" s="183"/>
      <c r="AR307" s="183"/>
      <c r="AS307" s="183"/>
      <c r="AT307" s="183"/>
      <c r="AU307" s="183"/>
      <c r="AV307" s="183"/>
      <c r="AW307" s="183"/>
      <c r="AX307" s="183"/>
      <c r="AY307" s="183"/>
      <c r="AZ307" s="183"/>
      <c r="BA307" s="183"/>
      <c r="BB307" s="183"/>
      <c r="BC307" s="183"/>
      <c r="BD307" s="183"/>
      <c r="BE307" s="183"/>
      <c r="BF307" s="183"/>
      <c r="BG307" s="183"/>
      <c r="BH307" s="183"/>
      <c r="BI307" s="183"/>
      <c r="BJ307" s="183"/>
      <c r="BK307" s="183"/>
      <c r="BL307" s="183"/>
      <c r="BM307" s="183"/>
    </row>
    <row r="308" spans="1:65" x14ac:dyDescent="0.2">
      <c r="A308" s="110"/>
      <c r="B308" s="110"/>
      <c r="C308" s="110"/>
      <c r="D308" s="183"/>
      <c r="E308" s="183"/>
      <c r="F308" s="183"/>
      <c r="G308" s="183"/>
      <c r="H308" s="183"/>
      <c r="I308" s="183"/>
      <c r="J308" s="183"/>
      <c r="K308" s="183"/>
      <c r="L308" s="183"/>
      <c r="M308" s="183"/>
      <c r="N308" s="183"/>
      <c r="O308" s="183"/>
      <c r="P308" s="183"/>
      <c r="Q308" s="183"/>
      <c r="R308" s="183"/>
      <c r="S308" s="183"/>
      <c r="T308" s="183"/>
      <c r="U308" s="183"/>
      <c r="V308" s="183"/>
      <c r="W308" s="183"/>
      <c r="X308" s="183"/>
      <c r="Y308" s="183"/>
      <c r="Z308" s="183"/>
      <c r="AA308" s="183"/>
      <c r="AB308" s="183"/>
      <c r="AC308" s="183"/>
      <c r="AD308" s="183"/>
      <c r="AE308" s="183"/>
      <c r="AF308" s="183"/>
      <c r="AG308" s="183"/>
      <c r="AH308" s="183"/>
      <c r="AI308" s="183"/>
      <c r="AJ308" s="183"/>
      <c r="AK308" s="183"/>
      <c r="AL308" s="183"/>
      <c r="AM308" s="183"/>
      <c r="AN308" s="183"/>
      <c r="AO308" s="183"/>
      <c r="AP308" s="183"/>
      <c r="AQ308" s="183"/>
      <c r="AR308" s="183"/>
      <c r="AS308" s="183"/>
      <c r="AT308" s="183"/>
      <c r="AU308" s="183"/>
      <c r="AV308" s="183"/>
      <c r="AW308" s="183"/>
      <c r="AX308" s="183"/>
      <c r="AY308" s="183"/>
      <c r="AZ308" s="183"/>
      <c r="BA308" s="183"/>
      <c r="BB308" s="183"/>
      <c r="BC308" s="183"/>
      <c r="BD308" s="183"/>
      <c r="BE308" s="183"/>
      <c r="BF308" s="183"/>
      <c r="BG308" s="183"/>
      <c r="BH308" s="183"/>
      <c r="BI308" s="183"/>
      <c r="BJ308" s="183"/>
      <c r="BK308" s="183"/>
      <c r="BL308" s="183"/>
      <c r="BM308" s="183"/>
    </row>
    <row r="309" spans="1:65" x14ac:dyDescent="0.2">
      <c r="A309" s="110"/>
      <c r="B309" s="110"/>
      <c r="C309" s="110"/>
      <c r="D309" s="183"/>
      <c r="E309" s="183"/>
      <c r="F309" s="183"/>
      <c r="G309" s="183"/>
      <c r="H309" s="183"/>
      <c r="I309" s="183"/>
      <c r="J309" s="183"/>
      <c r="K309" s="183"/>
      <c r="L309" s="183"/>
      <c r="M309" s="183"/>
      <c r="N309" s="183"/>
      <c r="O309" s="183"/>
      <c r="P309" s="183"/>
      <c r="Q309" s="183"/>
      <c r="R309" s="183"/>
      <c r="S309" s="183"/>
      <c r="T309" s="183"/>
      <c r="U309" s="183"/>
      <c r="V309" s="183"/>
      <c r="W309" s="183"/>
      <c r="X309" s="183"/>
      <c r="Y309" s="183"/>
      <c r="Z309" s="183"/>
      <c r="AA309" s="183"/>
      <c r="AB309" s="183"/>
      <c r="AC309" s="183"/>
      <c r="AD309" s="183"/>
      <c r="AE309" s="183"/>
      <c r="AF309" s="183"/>
      <c r="AG309" s="183"/>
      <c r="AH309" s="183"/>
      <c r="AI309" s="183"/>
      <c r="AJ309" s="183"/>
      <c r="AK309" s="183"/>
      <c r="AL309" s="183"/>
      <c r="AM309" s="183"/>
      <c r="AN309" s="183"/>
      <c r="AO309" s="183"/>
      <c r="AP309" s="183"/>
      <c r="AQ309" s="183"/>
      <c r="AR309" s="183"/>
      <c r="AS309" s="183"/>
      <c r="AT309" s="183"/>
      <c r="AU309" s="183"/>
      <c r="AV309" s="183"/>
      <c r="AW309" s="183"/>
      <c r="AX309" s="183"/>
      <c r="AY309" s="183"/>
      <c r="AZ309" s="183"/>
      <c r="BA309" s="183"/>
      <c r="BB309" s="183"/>
      <c r="BC309" s="183"/>
      <c r="BD309" s="183"/>
      <c r="BE309" s="183"/>
      <c r="BF309" s="183"/>
      <c r="BG309" s="183"/>
      <c r="BH309" s="183"/>
      <c r="BI309" s="183"/>
      <c r="BJ309" s="183"/>
      <c r="BK309" s="183"/>
      <c r="BL309" s="183"/>
      <c r="BM309" s="183"/>
    </row>
    <row r="310" spans="1:65" x14ac:dyDescent="0.2">
      <c r="A310" s="110"/>
      <c r="B310" s="110"/>
      <c r="C310" s="110"/>
      <c r="D310" s="183"/>
      <c r="E310" s="183"/>
      <c r="F310" s="183"/>
      <c r="G310" s="183"/>
      <c r="H310" s="183"/>
      <c r="I310" s="183"/>
      <c r="J310" s="183"/>
      <c r="K310" s="183"/>
      <c r="L310" s="183"/>
      <c r="M310" s="183"/>
      <c r="N310" s="183"/>
      <c r="O310" s="183"/>
      <c r="P310" s="183"/>
      <c r="Q310" s="183"/>
      <c r="R310" s="183"/>
      <c r="S310" s="183"/>
      <c r="T310" s="183"/>
      <c r="U310" s="183"/>
      <c r="V310" s="183"/>
      <c r="W310" s="183"/>
      <c r="X310" s="183"/>
      <c r="Y310" s="183"/>
      <c r="Z310" s="183"/>
      <c r="AA310" s="183"/>
      <c r="AB310" s="183"/>
      <c r="AC310" s="183"/>
      <c r="AD310" s="183"/>
      <c r="AE310" s="183"/>
      <c r="AF310" s="183"/>
      <c r="AG310" s="183"/>
      <c r="AH310" s="183"/>
      <c r="AI310" s="183"/>
      <c r="AJ310" s="183"/>
      <c r="AK310" s="183"/>
      <c r="AL310" s="183"/>
      <c r="AM310" s="183"/>
      <c r="AN310" s="183"/>
      <c r="AO310" s="183"/>
      <c r="AP310" s="183"/>
      <c r="AQ310" s="183"/>
      <c r="AR310" s="183"/>
      <c r="AS310" s="183"/>
      <c r="AT310" s="183"/>
      <c r="AU310" s="183"/>
      <c r="AV310" s="183"/>
      <c r="AW310" s="183"/>
      <c r="AX310" s="183"/>
      <c r="AY310" s="183"/>
      <c r="AZ310" s="183"/>
      <c r="BA310" s="183"/>
      <c r="BB310" s="183"/>
      <c r="BC310" s="183"/>
      <c r="BD310" s="183"/>
      <c r="BE310" s="183"/>
      <c r="BF310" s="183"/>
      <c r="BG310" s="183"/>
      <c r="BH310" s="183"/>
      <c r="BI310" s="183"/>
      <c r="BJ310" s="183"/>
      <c r="BK310" s="183"/>
      <c r="BL310" s="183"/>
      <c r="BM310" s="183"/>
    </row>
    <row r="311" spans="1:65" x14ac:dyDescent="0.2">
      <c r="A311" s="110"/>
      <c r="B311" s="110"/>
      <c r="C311" s="110"/>
      <c r="D311" s="183"/>
      <c r="E311" s="183"/>
      <c r="F311" s="183"/>
      <c r="G311" s="183"/>
      <c r="H311" s="183"/>
      <c r="I311" s="183"/>
      <c r="J311" s="183"/>
      <c r="K311" s="183"/>
      <c r="L311" s="183"/>
      <c r="M311" s="183"/>
      <c r="N311" s="183"/>
      <c r="O311" s="183"/>
      <c r="P311" s="183"/>
      <c r="Q311" s="183"/>
      <c r="R311" s="183"/>
      <c r="S311" s="183"/>
      <c r="T311" s="183"/>
      <c r="U311" s="183"/>
      <c r="V311" s="183"/>
      <c r="W311" s="183"/>
      <c r="X311" s="183"/>
      <c r="Y311" s="183"/>
      <c r="Z311" s="183"/>
      <c r="AA311" s="183"/>
      <c r="AB311" s="183"/>
      <c r="AC311" s="183"/>
      <c r="AD311" s="183"/>
      <c r="AE311" s="183"/>
      <c r="AF311" s="183"/>
      <c r="AG311" s="183"/>
      <c r="AH311" s="183"/>
      <c r="AI311" s="183"/>
      <c r="AJ311" s="183"/>
      <c r="AK311" s="183"/>
      <c r="AL311" s="183"/>
      <c r="AM311" s="183"/>
      <c r="AN311" s="183"/>
      <c r="AO311" s="183"/>
      <c r="AP311" s="183"/>
      <c r="AQ311" s="183"/>
      <c r="AR311" s="183"/>
      <c r="AS311" s="183"/>
      <c r="AT311" s="183"/>
      <c r="AU311" s="183"/>
      <c r="AV311" s="183"/>
      <c r="AW311" s="183"/>
      <c r="AX311" s="183"/>
      <c r="AY311" s="183"/>
      <c r="AZ311" s="183"/>
      <c r="BA311" s="183"/>
      <c r="BB311" s="183"/>
      <c r="BC311" s="183"/>
      <c r="BD311" s="183"/>
      <c r="BE311" s="183"/>
      <c r="BF311" s="183"/>
      <c r="BG311" s="183"/>
      <c r="BH311" s="183"/>
      <c r="BI311" s="183"/>
      <c r="BJ311" s="183"/>
      <c r="BK311" s="183"/>
      <c r="BL311" s="183"/>
      <c r="BM311" s="183"/>
    </row>
    <row r="312" spans="1:65" x14ac:dyDescent="0.2">
      <c r="A312" s="110"/>
      <c r="B312" s="110"/>
      <c r="C312" s="110"/>
      <c r="D312" s="183"/>
      <c r="E312" s="183"/>
      <c r="F312" s="183"/>
      <c r="G312" s="183"/>
      <c r="H312" s="183"/>
      <c r="I312" s="183"/>
      <c r="J312" s="183"/>
      <c r="K312" s="183"/>
      <c r="L312" s="183"/>
      <c r="M312" s="183"/>
      <c r="N312" s="183"/>
      <c r="O312" s="183"/>
      <c r="P312" s="183"/>
      <c r="Q312" s="183"/>
      <c r="R312" s="183"/>
      <c r="S312" s="183"/>
      <c r="T312" s="183"/>
      <c r="U312" s="183"/>
      <c r="V312" s="183"/>
      <c r="W312" s="183"/>
      <c r="X312" s="183"/>
      <c r="Y312" s="183"/>
      <c r="Z312" s="183"/>
      <c r="AA312" s="183"/>
      <c r="AB312" s="183"/>
      <c r="AC312" s="183"/>
      <c r="AD312" s="183"/>
      <c r="AE312" s="183"/>
      <c r="AF312" s="183"/>
      <c r="AG312" s="183"/>
      <c r="AH312" s="183"/>
      <c r="AI312" s="183"/>
      <c r="AJ312" s="183"/>
      <c r="AK312" s="183"/>
      <c r="AL312" s="183"/>
      <c r="AM312" s="183"/>
      <c r="AN312" s="183"/>
      <c r="AO312" s="183"/>
      <c r="AP312" s="183"/>
      <c r="AQ312" s="183"/>
      <c r="AR312" s="183"/>
      <c r="AS312" s="183"/>
      <c r="AT312" s="183"/>
      <c r="AU312" s="183"/>
      <c r="AV312" s="183"/>
      <c r="AW312" s="183"/>
      <c r="AX312" s="183"/>
      <c r="AY312" s="183"/>
      <c r="AZ312" s="183"/>
      <c r="BA312" s="183"/>
      <c r="BB312" s="183"/>
      <c r="BC312" s="183"/>
      <c r="BD312" s="183"/>
      <c r="BE312" s="183"/>
      <c r="BF312" s="183"/>
      <c r="BG312" s="183"/>
      <c r="BH312" s="183"/>
      <c r="BI312" s="183"/>
      <c r="BJ312" s="183"/>
      <c r="BK312" s="183"/>
      <c r="BL312" s="183"/>
      <c r="BM312" s="183"/>
    </row>
    <row r="313" spans="1:65" x14ac:dyDescent="0.2">
      <c r="A313" s="110"/>
      <c r="B313" s="110"/>
      <c r="C313" s="110"/>
      <c r="D313" s="183"/>
      <c r="E313" s="183"/>
      <c r="F313" s="183"/>
      <c r="G313" s="183"/>
      <c r="H313" s="183"/>
      <c r="I313" s="183"/>
      <c r="J313" s="183"/>
      <c r="K313" s="183"/>
      <c r="L313" s="183"/>
      <c r="M313" s="183"/>
      <c r="N313" s="183"/>
      <c r="O313" s="183"/>
      <c r="P313" s="183"/>
      <c r="Q313" s="183"/>
      <c r="R313" s="183"/>
      <c r="S313" s="183"/>
      <c r="T313" s="183"/>
      <c r="U313" s="183"/>
      <c r="V313" s="183"/>
      <c r="W313" s="183"/>
      <c r="X313" s="183"/>
      <c r="Y313" s="183"/>
      <c r="Z313" s="183"/>
      <c r="AA313" s="183"/>
      <c r="AB313" s="183"/>
      <c r="AC313" s="183"/>
      <c r="AD313" s="183"/>
      <c r="AE313" s="183"/>
      <c r="AF313" s="183"/>
      <c r="AG313" s="183"/>
      <c r="AH313" s="183"/>
      <c r="AI313" s="183"/>
      <c r="AJ313" s="183"/>
      <c r="AK313" s="183"/>
      <c r="AL313" s="183"/>
      <c r="AM313" s="183"/>
      <c r="AN313" s="183"/>
      <c r="AO313" s="183"/>
      <c r="AP313" s="183"/>
      <c r="AQ313" s="183"/>
      <c r="AR313" s="183"/>
      <c r="AS313" s="183"/>
      <c r="AT313" s="183"/>
      <c r="AU313" s="183"/>
      <c r="AV313" s="183"/>
      <c r="AW313" s="183"/>
      <c r="AX313" s="183"/>
      <c r="AY313" s="183"/>
      <c r="AZ313" s="183"/>
      <c r="BA313" s="183"/>
      <c r="BB313" s="183"/>
      <c r="BC313" s="183"/>
      <c r="BD313" s="183"/>
      <c r="BE313" s="183"/>
      <c r="BF313" s="183"/>
      <c r="BG313" s="183"/>
      <c r="BH313" s="183"/>
      <c r="BI313" s="183"/>
      <c r="BJ313" s="183"/>
      <c r="BK313" s="183"/>
      <c r="BL313" s="183"/>
      <c r="BM313" s="183"/>
    </row>
    <row r="314" spans="1:65" x14ac:dyDescent="0.2">
      <c r="A314" s="110"/>
      <c r="B314" s="110"/>
      <c r="C314" s="110"/>
      <c r="D314" s="183"/>
      <c r="E314" s="183"/>
      <c r="F314" s="183"/>
      <c r="G314" s="183"/>
      <c r="H314" s="183"/>
      <c r="I314" s="183"/>
      <c r="J314" s="183"/>
      <c r="K314" s="183"/>
      <c r="L314" s="183"/>
      <c r="M314" s="183"/>
      <c r="N314" s="183"/>
      <c r="O314" s="183"/>
      <c r="P314" s="183"/>
      <c r="Q314" s="183"/>
      <c r="R314" s="183"/>
      <c r="S314" s="183"/>
      <c r="T314" s="183"/>
      <c r="U314" s="183"/>
      <c r="V314" s="183"/>
      <c r="W314" s="183"/>
      <c r="X314" s="183"/>
      <c r="Y314" s="183"/>
      <c r="Z314" s="183"/>
      <c r="AA314" s="183"/>
      <c r="AB314" s="183"/>
      <c r="AC314" s="183"/>
      <c r="AD314" s="183"/>
      <c r="AE314" s="183"/>
      <c r="AF314" s="183"/>
      <c r="AG314" s="183"/>
      <c r="AH314" s="183"/>
      <c r="AI314" s="183"/>
      <c r="AJ314" s="183"/>
      <c r="AK314" s="183"/>
      <c r="AL314" s="183"/>
      <c r="AM314" s="183"/>
      <c r="AN314" s="183"/>
      <c r="AO314" s="183"/>
      <c r="AP314" s="183"/>
      <c r="AQ314" s="183"/>
      <c r="AR314" s="183"/>
      <c r="AS314" s="183"/>
      <c r="AT314" s="183"/>
      <c r="AU314" s="183"/>
      <c r="AV314" s="183"/>
      <c r="AW314" s="183"/>
      <c r="AX314" s="183"/>
      <c r="AY314" s="183"/>
      <c r="AZ314" s="183"/>
      <c r="BA314" s="183"/>
      <c r="BB314" s="183"/>
      <c r="BC314" s="183"/>
      <c r="BD314" s="183"/>
      <c r="BE314" s="183"/>
      <c r="BF314" s="183"/>
      <c r="BG314" s="183"/>
      <c r="BH314" s="183"/>
      <c r="BI314" s="183"/>
      <c r="BJ314" s="183"/>
      <c r="BK314" s="183"/>
      <c r="BL314" s="183"/>
      <c r="BM314" s="183"/>
    </row>
    <row r="315" spans="1:65" x14ac:dyDescent="0.2">
      <c r="A315" s="110"/>
      <c r="B315" s="110"/>
      <c r="C315" s="110"/>
      <c r="D315" s="183"/>
      <c r="E315" s="183"/>
      <c r="F315" s="183"/>
      <c r="G315" s="183"/>
      <c r="H315" s="183"/>
      <c r="I315" s="183"/>
      <c r="J315" s="183"/>
      <c r="K315" s="183"/>
      <c r="L315" s="183"/>
      <c r="M315" s="183"/>
      <c r="N315" s="183"/>
      <c r="O315" s="183"/>
      <c r="P315" s="183"/>
      <c r="Q315" s="183"/>
      <c r="R315" s="183"/>
      <c r="S315" s="183"/>
      <c r="T315" s="183"/>
      <c r="U315" s="183"/>
      <c r="V315" s="183"/>
      <c r="W315" s="183"/>
      <c r="X315" s="183"/>
      <c r="Y315" s="183"/>
      <c r="Z315" s="183"/>
      <c r="AA315" s="183"/>
      <c r="AB315" s="183"/>
      <c r="AC315" s="183"/>
      <c r="AD315" s="183"/>
      <c r="AE315" s="183"/>
      <c r="AF315" s="183"/>
      <c r="AG315" s="183"/>
      <c r="AH315" s="183"/>
      <c r="AI315" s="183"/>
      <c r="AJ315" s="183"/>
      <c r="AK315" s="183"/>
      <c r="AL315" s="183"/>
      <c r="AM315" s="183"/>
      <c r="AN315" s="183"/>
      <c r="AO315" s="183"/>
      <c r="AP315" s="183"/>
      <c r="AQ315" s="183"/>
      <c r="AR315" s="183"/>
      <c r="AS315" s="183"/>
      <c r="AT315" s="183"/>
      <c r="AU315" s="183"/>
      <c r="AV315" s="183"/>
      <c r="AW315" s="183"/>
      <c r="AX315" s="183"/>
      <c r="AY315" s="183"/>
      <c r="AZ315" s="183"/>
      <c r="BA315" s="183"/>
      <c r="BB315" s="183"/>
      <c r="BC315" s="183"/>
      <c r="BD315" s="183"/>
      <c r="BE315" s="183"/>
      <c r="BF315" s="183"/>
      <c r="BG315" s="183"/>
      <c r="BH315" s="183"/>
      <c r="BI315" s="183"/>
      <c r="BJ315" s="183"/>
      <c r="BK315" s="183"/>
      <c r="BL315" s="183"/>
      <c r="BM315" s="183"/>
    </row>
    <row r="316" spans="1:65" x14ac:dyDescent="0.2">
      <c r="A316" s="110"/>
      <c r="B316" s="110"/>
      <c r="C316" s="110"/>
      <c r="D316" s="183"/>
      <c r="E316" s="183"/>
      <c r="F316" s="183"/>
      <c r="G316" s="183"/>
      <c r="H316" s="183"/>
      <c r="I316" s="183"/>
      <c r="J316" s="183"/>
      <c r="K316" s="183"/>
      <c r="L316" s="183"/>
      <c r="M316" s="183"/>
      <c r="N316" s="183"/>
      <c r="O316" s="183"/>
      <c r="P316" s="183"/>
      <c r="Q316" s="183"/>
      <c r="R316" s="183"/>
      <c r="S316" s="183"/>
      <c r="T316" s="183"/>
      <c r="U316" s="183"/>
      <c r="V316" s="183"/>
      <c r="W316" s="183"/>
      <c r="X316" s="183"/>
      <c r="Y316" s="183"/>
      <c r="Z316" s="183"/>
      <c r="AA316" s="183"/>
      <c r="AB316" s="183"/>
      <c r="AC316" s="183"/>
      <c r="AD316" s="183"/>
      <c r="AE316" s="183"/>
      <c r="AF316" s="183"/>
      <c r="AG316" s="183"/>
      <c r="AH316" s="183"/>
      <c r="AI316" s="183"/>
      <c r="AJ316" s="183"/>
      <c r="AK316" s="183"/>
      <c r="AL316" s="183"/>
      <c r="AM316" s="183"/>
      <c r="AN316" s="183"/>
      <c r="AO316" s="183"/>
      <c r="AP316" s="183"/>
      <c r="AQ316" s="183"/>
      <c r="AR316" s="183"/>
      <c r="AS316" s="183"/>
      <c r="AT316" s="183"/>
      <c r="AU316" s="183"/>
      <c r="AV316" s="183"/>
      <c r="AW316" s="183"/>
      <c r="AX316" s="183"/>
      <c r="AY316" s="183"/>
      <c r="AZ316" s="183"/>
      <c r="BA316" s="183"/>
      <c r="BB316" s="183"/>
      <c r="BC316" s="183"/>
      <c r="BD316" s="183"/>
      <c r="BE316" s="183"/>
      <c r="BF316" s="183"/>
      <c r="BG316" s="183"/>
      <c r="BH316" s="183"/>
      <c r="BI316" s="183"/>
      <c r="BJ316" s="183"/>
      <c r="BK316" s="183"/>
      <c r="BL316" s="183"/>
      <c r="BM316" s="183"/>
    </row>
    <row r="317" spans="1:65" x14ac:dyDescent="0.2">
      <c r="A317" s="110"/>
      <c r="B317" s="110"/>
      <c r="C317" s="110"/>
      <c r="D317" s="183"/>
      <c r="E317" s="183"/>
      <c r="F317" s="183"/>
      <c r="G317" s="183"/>
      <c r="H317" s="183"/>
      <c r="I317" s="183"/>
      <c r="J317" s="183"/>
      <c r="K317" s="183"/>
      <c r="L317" s="183"/>
      <c r="M317" s="183"/>
      <c r="N317" s="183"/>
      <c r="O317" s="183"/>
      <c r="P317" s="183"/>
      <c r="Q317" s="183"/>
      <c r="R317" s="183"/>
      <c r="S317" s="183"/>
      <c r="T317" s="183"/>
      <c r="U317" s="183"/>
      <c r="V317" s="183"/>
      <c r="W317" s="183"/>
      <c r="X317" s="183"/>
      <c r="Y317" s="183"/>
      <c r="Z317" s="183"/>
      <c r="AA317" s="183"/>
      <c r="AB317" s="183"/>
      <c r="AC317" s="183"/>
      <c r="AD317" s="183"/>
      <c r="AE317" s="183"/>
      <c r="AF317" s="183"/>
      <c r="AG317" s="183"/>
      <c r="AH317" s="183"/>
      <c r="AI317" s="183"/>
      <c r="AJ317" s="183"/>
      <c r="AK317" s="183"/>
      <c r="AL317" s="183"/>
      <c r="AM317" s="183"/>
      <c r="AN317" s="183"/>
      <c r="AO317" s="183"/>
      <c r="AP317" s="183"/>
      <c r="AQ317" s="183"/>
      <c r="AR317" s="183"/>
      <c r="AS317" s="183"/>
      <c r="AT317" s="183"/>
      <c r="AU317" s="183"/>
      <c r="AV317" s="183"/>
      <c r="AW317" s="183"/>
      <c r="AX317" s="183"/>
      <c r="AY317" s="183"/>
      <c r="AZ317" s="183"/>
      <c r="BA317" s="183"/>
      <c r="BB317" s="183"/>
      <c r="BC317" s="183"/>
      <c r="BD317" s="183"/>
      <c r="BE317" s="183"/>
      <c r="BF317" s="183"/>
      <c r="BG317" s="183"/>
      <c r="BH317" s="183"/>
      <c r="BI317" s="183"/>
      <c r="BJ317" s="183"/>
      <c r="BK317" s="183"/>
      <c r="BL317" s="183"/>
      <c r="BM317" s="183"/>
    </row>
    <row r="318" spans="1:65" x14ac:dyDescent="0.2">
      <c r="A318" s="110"/>
      <c r="B318" s="110"/>
      <c r="C318" s="110"/>
      <c r="D318" s="183"/>
      <c r="E318" s="183"/>
      <c r="F318" s="183"/>
      <c r="G318" s="183"/>
      <c r="H318" s="183"/>
      <c r="I318" s="183"/>
      <c r="J318" s="183"/>
      <c r="K318" s="183"/>
      <c r="L318" s="183"/>
      <c r="M318" s="183"/>
      <c r="N318" s="183"/>
      <c r="O318" s="183"/>
      <c r="P318" s="183"/>
      <c r="Q318" s="183"/>
      <c r="R318" s="183"/>
      <c r="S318" s="183"/>
      <c r="T318" s="183"/>
      <c r="U318" s="183"/>
      <c r="V318" s="183"/>
      <c r="W318" s="183"/>
      <c r="X318" s="183"/>
      <c r="Y318" s="183"/>
      <c r="Z318" s="183"/>
      <c r="AA318" s="183"/>
      <c r="AB318" s="183"/>
      <c r="AC318" s="183"/>
      <c r="AD318" s="183"/>
      <c r="AE318" s="183"/>
      <c r="AF318" s="183"/>
      <c r="AG318" s="183"/>
      <c r="AH318" s="183"/>
      <c r="AI318" s="183"/>
      <c r="AJ318" s="183"/>
      <c r="AK318" s="183"/>
      <c r="AL318" s="183"/>
      <c r="AM318" s="183"/>
      <c r="AN318" s="183"/>
      <c r="AO318" s="183"/>
      <c r="AP318" s="183"/>
      <c r="AQ318" s="183"/>
      <c r="AR318" s="183"/>
      <c r="AS318" s="183"/>
      <c r="AT318" s="183"/>
      <c r="AU318" s="183"/>
      <c r="AV318" s="183"/>
      <c r="AW318" s="183"/>
      <c r="AX318" s="183"/>
      <c r="AY318" s="183"/>
      <c r="AZ318" s="183"/>
      <c r="BA318" s="183"/>
      <c r="BB318" s="183"/>
      <c r="BC318" s="183"/>
      <c r="BD318" s="183"/>
      <c r="BE318" s="183"/>
      <c r="BF318" s="183"/>
      <c r="BG318" s="183"/>
      <c r="BH318" s="183"/>
      <c r="BI318" s="183"/>
      <c r="BJ318" s="183"/>
      <c r="BK318" s="183"/>
      <c r="BL318" s="183"/>
      <c r="BM318" s="183"/>
    </row>
    <row r="319" spans="1:65" x14ac:dyDescent="0.2">
      <c r="A319" s="110"/>
      <c r="B319" s="110"/>
      <c r="C319" s="110"/>
      <c r="D319" s="183"/>
      <c r="E319" s="183"/>
      <c r="F319" s="183"/>
      <c r="G319" s="183"/>
      <c r="H319" s="183"/>
      <c r="I319" s="183"/>
      <c r="J319" s="183"/>
      <c r="K319" s="183"/>
      <c r="L319" s="183"/>
      <c r="M319" s="183"/>
      <c r="N319" s="183"/>
      <c r="O319" s="183"/>
      <c r="P319" s="183"/>
      <c r="Q319" s="183"/>
      <c r="R319" s="183"/>
      <c r="S319" s="183"/>
      <c r="T319" s="183"/>
      <c r="U319" s="183"/>
      <c r="V319" s="183"/>
      <c r="W319" s="183"/>
      <c r="X319" s="183"/>
      <c r="Y319" s="183"/>
      <c r="Z319" s="183"/>
      <c r="AA319" s="183"/>
      <c r="AB319" s="183"/>
      <c r="AC319" s="183"/>
      <c r="AD319" s="183"/>
      <c r="AE319" s="183"/>
      <c r="AF319" s="183"/>
      <c r="AG319" s="183"/>
      <c r="AH319" s="183"/>
      <c r="AI319" s="183"/>
      <c r="AJ319" s="183"/>
      <c r="AK319" s="183"/>
      <c r="AL319" s="183"/>
      <c r="AM319" s="183"/>
      <c r="AN319" s="183"/>
      <c r="AO319" s="183"/>
      <c r="AP319" s="183"/>
      <c r="AQ319" s="183"/>
      <c r="AR319" s="183"/>
      <c r="AS319" s="183"/>
      <c r="AT319" s="183"/>
      <c r="AU319" s="183"/>
      <c r="AV319" s="183"/>
      <c r="AW319" s="183"/>
      <c r="AX319" s="183"/>
      <c r="AY319" s="183"/>
      <c r="AZ319" s="183"/>
      <c r="BA319" s="183"/>
      <c r="BB319" s="183"/>
      <c r="BC319" s="183"/>
      <c r="BD319" s="183"/>
      <c r="BE319" s="183"/>
      <c r="BF319" s="183"/>
      <c r="BG319" s="183"/>
      <c r="BH319" s="183"/>
      <c r="BI319" s="183"/>
      <c r="BJ319" s="183"/>
      <c r="BK319" s="183"/>
      <c r="BL319" s="183"/>
      <c r="BM319" s="183"/>
    </row>
    <row r="320" spans="1:65" x14ac:dyDescent="0.2">
      <c r="A320" s="110"/>
      <c r="B320" s="110"/>
      <c r="C320" s="110"/>
      <c r="D320" s="183"/>
      <c r="E320" s="183"/>
      <c r="F320" s="183"/>
      <c r="G320" s="183"/>
      <c r="H320" s="183"/>
      <c r="I320" s="183"/>
      <c r="J320" s="183"/>
      <c r="K320" s="183"/>
      <c r="L320" s="183"/>
      <c r="M320" s="183"/>
      <c r="N320" s="183"/>
      <c r="O320" s="183"/>
      <c r="P320" s="183"/>
      <c r="Q320" s="183"/>
      <c r="R320" s="183"/>
      <c r="S320" s="183"/>
      <c r="T320" s="183"/>
      <c r="U320" s="183"/>
      <c r="V320" s="183"/>
      <c r="W320" s="183"/>
      <c r="X320" s="183"/>
      <c r="Y320" s="183"/>
      <c r="Z320" s="183"/>
      <c r="AA320" s="183"/>
      <c r="AB320" s="183"/>
      <c r="AC320" s="183"/>
      <c r="AD320" s="183"/>
      <c r="AE320" s="183"/>
      <c r="AF320" s="183"/>
      <c r="AG320" s="183"/>
      <c r="AH320" s="183"/>
      <c r="AI320" s="183"/>
      <c r="AJ320" s="183"/>
      <c r="AK320" s="183"/>
      <c r="AL320" s="183"/>
      <c r="AM320" s="183"/>
      <c r="AN320" s="183"/>
      <c r="AO320" s="183"/>
      <c r="AP320" s="183"/>
      <c r="AQ320" s="183"/>
      <c r="AR320" s="183"/>
      <c r="AS320" s="183"/>
      <c r="AT320" s="183"/>
      <c r="AU320" s="183"/>
      <c r="AV320" s="183"/>
      <c r="AW320" s="183"/>
      <c r="AX320" s="183"/>
      <c r="AY320" s="183"/>
      <c r="AZ320" s="183"/>
      <c r="BA320" s="183"/>
      <c r="BB320" s="183"/>
      <c r="BC320" s="183"/>
      <c r="BD320" s="183"/>
      <c r="BE320" s="183"/>
      <c r="BF320" s="183"/>
      <c r="BG320" s="183"/>
      <c r="BH320" s="183"/>
      <c r="BI320" s="183"/>
      <c r="BJ320" s="183"/>
      <c r="BK320" s="183"/>
      <c r="BL320" s="183"/>
      <c r="BM320" s="183"/>
    </row>
    <row r="321" spans="1:65" x14ac:dyDescent="0.2">
      <c r="A321" s="110"/>
      <c r="B321" s="110"/>
      <c r="C321" s="110"/>
      <c r="D321" s="183"/>
      <c r="E321" s="183"/>
      <c r="F321" s="183"/>
      <c r="G321" s="183"/>
      <c r="H321" s="183"/>
      <c r="I321" s="183"/>
      <c r="J321" s="183"/>
      <c r="K321" s="183"/>
      <c r="L321" s="183"/>
      <c r="M321" s="183"/>
      <c r="N321" s="183"/>
      <c r="O321" s="183"/>
      <c r="P321" s="183"/>
      <c r="Q321" s="183"/>
      <c r="R321" s="183"/>
      <c r="S321" s="183"/>
      <c r="T321" s="183"/>
      <c r="U321" s="183"/>
      <c r="V321" s="183"/>
      <c r="W321" s="183"/>
      <c r="X321" s="183"/>
      <c r="Y321" s="183"/>
      <c r="Z321" s="183"/>
      <c r="AA321" s="183"/>
      <c r="AB321" s="183"/>
      <c r="AC321" s="183"/>
      <c r="AD321" s="183"/>
      <c r="AE321" s="183"/>
      <c r="AF321" s="183"/>
      <c r="AG321" s="183"/>
      <c r="AH321" s="183"/>
      <c r="AI321" s="183"/>
      <c r="AJ321" s="183"/>
      <c r="AK321" s="183"/>
      <c r="AL321" s="183"/>
      <c r="AM321" s="183"/>
      <c r="AN321" s="183"/>
      <c r="AO321" s="183"/>
      <c r="AP321" s="183"/>
      <c r="AQ321" s="183"/>
      <c r="AR321" s="183"/>
      <c r="AS321" s="183"/>
      <c r="AT321" s="183"/>
      <c r="AU321" s="183"/>
      <c r="AV321" s="183"/>
      <c r="AW321" s="183"/>
      <c r="AX321" s="183"/>
      <c r="AY321" s="183"/>
      <c r="AZ321" s="183"/>
      <c r="BA321" s="183"/>
      <c r="BB321" s="183"/>
      <c r="BC321" s="183"/>
      <c r="BD321" s="183"/>
      <c r="BE321" s="183"/>
      <c r="BF321" s="183"/>
      <c r="BG321" s="183"/>
      <c r="BH321" s="183"/>
      <c r="BI321" s="183"/>
      <c r="BJ321" s="183"/>
      <c r="BK321" s="183"/>
      <c r="BL321" s="183"/>
      <c r="BM321" s="183"/>
    </row>
    <row r="322" spans="1:65" x14ac:dyDescent="0.2">
      <c r="A322" s="110"/>
      <c r="B322" s="110"/>
      <c r="C322" s="110"/>
      <c r="D322" s="183"/>
      <c r="E322" s="183"/>
      <c r="F322" s="183"/>
      <c r="G322" s="183"/>
      <c r="H322" s="183"/>
      <c r="I322" s="183"/>
      <c r="J322" s="183"/>
      <c r="K322" s="183"/>
      <c r="L322" s="183"/>
      <c r="M322" s="183"/>
      <c r="N322" s="183"/>
      <c r="O322" s="183"/>
      <c r="P322" s="183"/>
      <c r="Q322" s="183"/>
      <c r="R322" s="183"/>
      <c r="S322" s="183"/>
      <c r="T322" s="183"/>
      <c r="U322" s="183"/>
      <c r="V322" s="183"/>
      <c r="W322" s="183"/>
      <c r="X322" s="183"/>
      <c r="Y322" s="183"/>
      <c r="Z322" s="183"/>
      <c r="AA322" s="183"/>
      <c r="AB322" s="183"/>
      <c r="AC322" s="183"/>
      <c r="AD322" s="183"/>
      <c r="AE322" s="183"/>
      <c r="AF322" s="183"/>
      <c r="AG322" s="183"/>
      <c r="AH322" s="183"/>
      <c r="AI322" s="183"/>
      <c r="AJ322" s="183"/>
      <c r="AK322" s="183"/>
      <c r="AL322" s="183"/>
      <c r="AM322" s="183"/>
      <c r="AN322" s="183"/>
      <c r="AO322" s="183"/>
      <c r="AP322" s="183"/>
      <c r="AQ322" s="183"/>
      <c r="AR322" s="183"/>
      <c r="AS322" s="183"/>
      <c r="AT322" s="183"/>
      <c r="AU322" s="183"/>
      <c r="AV322" s="183"/>
      <c r="AW322" s="183"/>
      <c r="AX322" s="183"/>
      <c r="AY322" s="183"/>
      <c r="AZ322" s="183"/>
      <c r="BA322" s="183"/>
      <c r="BB322" s="183"/>
      <c r="BC322" s="183"/>
      <c r="BD322" s="183"/>
      <c r="BE322" s="183"/>
      <c r="BF322" s="183"/>
      <c r="BG322" s="183"/>
      <c r="BH322" s="183"/>
      <c r="BI322" s="183"/>
      <c r="BJ322" s="183"/>
      <c r="BK322" s="183"/>
      <c r="BL322" s="183"/>
      <c r="BM322" s="183"/>
    </row>
    <row r="323" spans="1:65" x14ac:dyDescent="0.2">
      <c r="A323" s="110"/>
      <c r="B323" s="110"/>
      <c r="C323" s="110"/>
      <c r="D323" s="183"/>
      <c r="E323" s="183"/>
      <c r="F323" s="183"/>
      <c r="G323" s="183"/>
      <c r="H323" s="183"/>
      <c r="I323" s="183"/>
      <c r="J323" s="183"/>
      <c r="K323" s="183"/>
      <c r="L323" s="183"/>
      <c r="M323" s="183"/>
      <c r="N323" s="183"/>
      <c r="O323" s="183"/>
      <c r="P323" s="183"/>
      <c r="Q323" s="183"/>
      <c r="R323" s="183"/>
      <c r="S323" s="183"/>
      <c r="T323" s="183"/>
      <c r="U323" s="183"/>
      <c r="V323" s="183"/>
      <c r="W323" s="183"/>
      <c r="X323" s="183"/>
      <c r="Y323" s="183"/>
      <c r="Z323" s="183"/>
      <c r="AA323" s="183"/>
      <c r="AB323" s="183"/>
      <c r="AC323" s="183"/>
      <c r="AD323" s="183"/>
      <c r="AE323" s="183"/>
      <c r="AF323" s="183"/>
      <c r="AG323" s="183"/>
      <c r="AH323" s="183"/>
      <c r="AI323" s="183"/>
      <c r="AJ323" s="183"/>
      <c r="AK323" s="183"/>
      <c r="AL323" s="183"/>
      <c r="AM323" s="183"/>
      <c r="AN323" s="183"/>
      <c r="AO323" s="183"/>
      <c r="AP323" s="183"/>
      <c r="AQ323" s="183"/>
      <c r="AR323" s="183"/>
      <c r="AS323" s="183"/>
      <c r="AT323" s="183"/>
      <c r="AU323" s="183"/>
      <c r="AV323" s="183"/>
      <c r="AW323" s="183"/>
      <c r="AX323" s="183"/>
      <c r="AY323" s="183"/>
      <c r="AZ323" s="183"/>
      <c r="BA323" s="183"/>
      <c r="BB323" s="183"/>
      <c r="BC323" s="183"/>
      <c r="BD323" s="183"/>
      <c r="BE323" s="183"/>
      <c r="BF323" s="183"/>
      <c r="BG323" s="183"/>
      <c r="BH323" s="183"/>
      <c r="BI323" s="183"/>
      <c r="BJ323" s="183"/>
      <c r="BK323" s="183"/>
      <c r="BL323" s="183"/>
      <c r="BM323" s="183"/>
    </row>
    <row r="324" spans="1:65" x14ac:dyDescent="0.2">
      <c r="A324" s="110"/>
      <c r="B324" s="110"/>
      <c r="C324" s="110"/>
      <c r="D324" s="183"/>
      <c r="E324" s="183"/>
      <c r="F324" s="183"/>
      <c r="G324" s="183"/>
      <c r="H324" s="183"/>
      <c r="I324" s="183"/>
      <c r="J324" s="183"/>
      <c r="K324" s="183"/>
      <c r="L324" s="183"/>
      <c r="M324" s="183"/>
      <c r="N324" s="183"/>
      <c r="O324" s="183"/>
      <c r="P324" s="183"/>
      <c r="Q324" s="183"/>
      <c r="R324" s="183"/>
      <c r="S324" s="183"/>
      <c r="T324" s="183"/>
      <c r="U324" s="183"/>
      <c r="V324" s="183"/>
      <c r="W324" s="183"/>
      <c r="X324" s="183"/>
      <c r="Y324" s="183"/>
      <c r="Z324" s="183"/>
      <c r="AA324" s="183"/>
      <c r="AB324" s="183"/>
      <c r="AC324" s="183"/>
      <c r="AD324" s="183"/>
      <c r="AE324" s="183"/>
      <c r="AF324" s="183"/>
      <c r="AG324" s="183"/>
      <c r="AH324" s="183"/>
      <c r="AI324" s="183"/>
      <c r="AJ324" s="183"/>
      <c r="AK324" s="183"/>
      <c r="AL324" s="183"/>
      <c r="AM324" s="183"/>
      <c r="AN324" s="183"/>
      <c r="AO324" s="183"/>
      <c r="AP324" s="183"/>
      <c r="AQ324" s="183"/>
      <c r="AR324" s="183"/>
      <c r="AS324" s="183"/>
      <c r="AT324" s="183"/>
      <c r="AU324" s="183"/>
      <c r="AV324" s="183"/>
      <c r="AW324" s="183"/>
      <c r="AX324" s="183"/>
      <c r="AY324" s="183"/>
      <c r="AZ324" s="183"/>
      <c r="BA324" s="183"/>
      <c r="BB324" s="183"/>
      <c r="BC324" s="183"/>
      <c r="BD324" s="183"/>
      <c r="BE324" s="183"/>
      <c r="BF324" s="183"/>
      <c r="BG324" s="183"/>
      <c r="BH324" s="183"/>
      <c r="BI324" s="183"/>
      <c r="BJ324" s="183"/>
      <c r="BK324" s="183"/>
      <c r="BL324" s="183"/>
      <c r="BM324" s="183"/>
    </row>
    <row r="325" spans="1:65" x14ac:dyDescent="0.2">
      <c r="A325" s="110"/>
      <c r="B325" s="110"/>
      <c r="C325" s="110"/>
      <c r="D325" s="183"/>
      <c r="E325" s="183"/>
      <c r="F325" s="183"/>
      <c r="G325" s="183"/>
      <c r="H325" s="183"/>
      <c r="I325" s="183"/>
      <c r="J325" s="183"/>
      <c r="K325" s="183"/>
      <c r="L325" s="183"/>
      <c r="M325" s="183"/>
      <c r="N325" s="183"/>
      <c r="O325" s="183"/>
      <c r="P325" s="183"/>
      <c r="Q325" s="183"/>
      <c r="R325" s="183"/>
      <c r="S325" s="183"/>
      <c r="T325" s="183"/>
      <c r="U325" s="183"/>
      <c r="V325" s="183"/>
      <c r="W325" s="183"/>
      <c r="X325" s="183"/>
      <c r="Y325" s="183"/>
      <c r="Z325" s="183"/>
      <c r="AA325" s="183"/>
      <c r="AB325" s="183"/>
      <c r="AC325" s="183"/>
      <c r="AD325" s="183"/>
      <c r="AE325" s="183"/>
      <c r="AF325" s="183"/>
      <c r="AG325" s="183"/>
      <c r="AH325" s="183"/>
      <c r="AI325" s="183"/>
      <c r="AJ325" s="183"/>
      <c r="AK325" s="183"/>
      <c r="AL325" s="183"/>
      <c r="AM325" s="183"/>
      <c r="AN325" s="183"/>
      <c r="AO325" s="183"/>
      <c r="AP325" s="183"/>
      <c r="AQ325" s="183"/>
      <c r="AR325" s="183"/>
      <c r="AS325" s="183"/>
      <c r="AT325" s="183"/>
      <c r="AU325" s="183"/>
      <c r="AV325" s="183"/>
      <c r="AW325" s="183"/>
      <c r="AX325" s="183"/>
      <c r="AY325" s="183"/>
      <c r="AZ325" s="183"/>
      <c r="BA325" s="183"/>
      <c r="BB325" s="183"/>
      <c r="BC325" s="183"/>
      <c r="BD325" s="183"/>
      <c r="BE325" s="183"/>
      <c r="BF325" s="183"/>
      <c r="BG325" s="183"/>
      <c r="BH325" s="183"/>
      <c r="BI325" s="183"/>
      <c r="BJ325" s="183"/>
      <c r="BK325" s="183"/>
      <c r="BL325" s="183"/>
      <c r="BM325" s="183"/>
    </row>
    <row r="326" spans="1:65" x14ac:dyDescent="0.2">
      <c r="A326" s="110"/>
      <c r="B326" s="110"/>
      <c r="C326" s="110"/>
      <c r="D326" s="183"/>
      <c r="E326" s="183"/>
      <c r="F326" s="183"/>
      <c r="G326" s="183"/>
      <c r="H326" s="183"/>
      <c r="I326" s="183"/>
      <c r="J326" s="183"/>
      <c r="K326" s="183"/>
      <c r="L326" s="183"/>
      <c r="M326" s="183"/>
      <c r="N326" s="183"/>
      <c r="O326" s="183"/>
      <c r="P326" s="183"/>
      <c r="Q326" s="183"/>
      <c r="R326" s="183"/>
      <c r="S326" s="183"/>
      <c r="T326" s="183"/>
      <c r="U326" s="183"/>
      <c r="V326" s="183"/>
      <c r="W326" s="183"/>
      <c r="X326" s="183"/>
      <c r="Y326" s="183"/>
      <c r="Z326" s="183"/>
      <c r="AA326" s="183"/>
      <c r="AB326" s="183"/>
      <c r="AC326" s="183"/>
      <c r="AD326" s="183"/>
      <c r="AE326" s="183"/>
      <c r="AF326" s="183"/>
      <c r="AG326" s="183"/>
      <c r="AH326" s="183"/>
      <c r="AI326" s="183"/>
      <c r="AJ326" s="183"/>
      <c r="AK326" s="183"/>
      <c r="AL326" s="183"/>
      <c r="AM326" s="183"/>
      <c r="AN326" s="183"/>
      <c r="AO326" s="183"/>
      <c r="AP326" s="183"/>
      <c r="AQ326" s="183"/>
      <c r="AR326" s="183"/>
      <c r="AS326" s="183"/>
      <c r="AT326" s="183"/>
      <c r="AU326" s="183"/>
      <c r="AV326" s="183"/>
      <c r="AW326" s="183"/>
      <c r="AX326" s="183"/>
      <c r="AY326" s="183"/>
      <c r="AZ326" s="183"/>
      <c r="BA326" s="183"/>
      <c r="BB326" s="183"/>
      <c r="BC326" s="183"/>
      <c r="BD326" s="183"/>
      <c r="BE326" s="183"/>
      <c r="BF326" s="183"/>
      <c r="BG326" s="183"/>
      <c r="BH326" s="183"/>
      <c r="BI326" s="183"/>
      <c r="BJ326" s="183"/>
      <c r="BK326" s="183"/>
      <c r="BL326" s="183"/>
      <c r="BM326" s="183"/>
    </row>
    <row r="327" spans="1:65" x14ac:dyDescent="0.2">
      <c r="A327" s="110"/>
      <c r="B327" s="110"/>
      <c r="C327" s="110"/>
      <c r="D327" s="183"/>
      <c r="E327" s="183"/>
      <c r="F327" s="183"/>
      <c r="G327" s="183"/>
      <c r="H327" s="183"/>
      <c r="I327" s="183"/>
      <c r="J327" s="183"/>
      <c r="K327" s="183"/>
      <c r="L327" s="183"/>
      <c r="M327" s="183"/>
      <c r="N327" s="183"/>
      <c r="O327" s="183"/>
      <c r="P327" s="183"/>
      <c r="Q327" s="183"/>
      <c r="R327" s="183"/>
      <c r="S327" s="183"/>
      <c r="T327" s="183"/>
      <c r="U327" s="183"/>
      <c r="V327" s="183"/>
      <c r="W327" s="183"/>
      <c r="X327" s="183"/>
      <c r="Y327" s="183"/>
      <c r="Z327" s="183"/>
      <c r="AA327" s="183"/>
      <c r="AB327" s="183"/>
      <c r="AC327" s="183"/>
      <c r="AD327" s="183"/>
      <c r="AE327" s="183"/>
      <c r="AF327" s="183"/>
      <c r="AG327" s="183"/>
      <c r="AH327" s="183"/>
      <c r="AI327" s="183"/>
      <c r="AJ327" s="183"/>
      <c r="AK327" s="183"/>
      <c r="AL327" s="183"/>
      <c r="AM327" s="183"/>
      <c r="AN327" s="183"/>
      <c r="AO327" s="183"/>
      <c r="AP327" s="183"/>
      <c r="AQ327" s="183"/>
      <c r="AR327" s="183"/>
      <c r="AS327" s="183"/>
      <c r="AT327" s="183"/>
      <c r="AU327" s="183"/>
      <c r="AV327" s="183"/>
      <c r="AW327" s="183"/>
      <c r="AX327" s="183"/>
      <c r="AY327" s="183"/>
      <c r="AZ327" s="183"/>
      <c r="BA327" s="183"/>
      <c r="BB327" s="183"/>
      <c r="BC327" s="183"/>
      <c r="BD327" s="183"/>
      <c r="BE327" s="183"/>
      <c r="BF327" s="183"/>
      <c r="BG327" s="183"/>
      <c r="BH327" s="183"/>
      <c r="BI327" s="183"/>
      <c r="BJ327" s="183"/>
      <c r="BK327" s="183"/>
      <c r="BL327" s="183"/>
      <c r="BM327" s="183"/>
    </row>
    <row r="328" spans="1:65" x14ac:dyDescent="0.2">
      <c r="A328" s="110"/>
      <c r="B328" s="110"/>
      <c r="C328" s="110"/>
      <c r="D328" s="183"/>
      <c r="E328" s="183"/>
      <c r="F328" s="183"/>
      <c r="G328" s="183"/>
      <c r="H328" s="183"/>
      <c r="I328" s="183"/>
      <c r="J328" s="183"/>
      <c r="K328" s="183"/>
      <c r="L328" s="183"/>
      <c r="M328" s="183"/>
      <c r="N328" s="183"/>
      <c r="O328" s="183"/>
      <c r="P328" s="183"/>
      <c r="Q328" s="183"/>
      <c r="R328" s="183"/>
      <c r="S328" s="183"/>
      <c r="T328" s="183"/>
      <c r="U328" s="183"/>
      <c r="V328" s="183"/>
      <c r="W328" s="183"/>
      <c r="X328" s="183"/>
      <c r="Y328" s="183"/>
      <c r="Z328" s="183"/>
      <c r="AA328" s="183"/>
      <c r="AB328" s="183"/>
      <c r="AC328" s="183"/>
      <c r="AD328" s="183"/>
      <c r="AE328" s="183"/>
      <c r="AF328" s="183"/>
      <c r="AG328" s="183"/>
      <c r="AH328" s="183"/>
      <c r="AI328" s="183"/>
      <c r="AJ328" s="183"/>
      <c r="AK328" s="183"/>
      <c r="AL328" s="183"/>
      <c r="AM328" s="183"/>
      <c r="AN328" s="183"/>
      <c r="AO328" s="183"/>
      <c r="AP328" s="183"/>
      <c r="AQ328" s="183"/>
      <c r="AR328" s="183"/>
      <c r="AS328" s="183"/>
      <c r="AT328" s="183"/>
      <c r="AU328" s="183"/>
      <c r="AV328" s="183"/>
      <c r="AW328" s="183"/>
      <c r="AX328" s="183"/>
      <c r="AY328" s="183"/>
      <c r="AZ328" s="183"/>
      <c r="BA328" s="183"/>
      <c r="BB328" s="183"/>
      <c r="BC328" s="183"/>
      <c r="BD328" s="183"/>
      <c r="BE328" s="183"/>
      <c r="BF328" s="183"/>
      <c r="BG328" s="183"/>
      <c r="BH328" s="183"/>
      <c r="BI328" s="183"/>
      <c r="BJ328" s="183"/>
      <c r="BK328" s="183"/>
      <c r="BL328" s="183"/>
      <c r="BM328" s="183"/>
    </row>
    <row r="329" spans="1:65" x14ac:dyDescent="0.2">
      <c r="A329" s="110"/>
      <c r="B329" s="110"/>
      <c r="C329" s="110"/>
      <c r="D329" s="183"/>
      <c r="E329" s="183"/>
      <c r="F329" s="183"/>
      <c r="G329" s="183"/>
      <c r="H329" s="183"/>
      <c r="I329" s="183"/>
      <c r="J329" s="183"/>
      <c r="K329" s="183"/>
      <c r="L329" s="183"/>
      <c r="M329" s="183"/>
      <c r="N329" s="183"/>
      <c r="O329" s="183"/>
      <c r="P329" s="183"/>
      <c r="Q329" s="183"/>
      <c r="R329" s="183"/>
      <c r="S329" s="183"/>
      <c r="T329" s="183"/>
      <c r="U329" s="183"/>
      <c r="V329" s="183"/>
      <c r="W329" s="183"/>
      <c r="X329" s="183"/>
      <c r="Y329" s="183"/>
      <c r="Z329" s="183"/>
      <c r="AA329" s="183"/>
      <c r="AB329" s="183"/>
      <c r="AC329" s="183"/>
      <c r="AD329" s="183"/>
      <c r="AE329" s="183"/>
      <c r="AF329" s="183"/>
      <c r="AG329" s="183"/>
      <c r="AH329" s="183"/>
      <c r="AI329" s="183"/>
      <c r="AJ329" s="183"/>
      <c r="AK329" s="183"/>
      <c r="AL329" s="183"/>
      <c r="AM329" s="183"/>
      <c r="AN329" s="183"/>
      <c r="AO329" s="183"/>
      <c r="AP329" s="183"/>
      <c r="AQ329" s="183"/>
      <c r="AR329" s="183"/>
      <c r="AS329" s="183"/>
      <c r="AT329" s="183"/>
      <c r="AU329" s="183"/>
      <c r="AV329" s="183"/>
      <c r="AW329" s="183"/>
      <c r="AX329" s="183"/>
      <c r="AY329" s="183"/>
      <c r="AZ329" s="183"/>
      <c r="BA329" s="183"/>
      <c r="BB329" s="183"/>
      <c r="BC329" s="183"/>
      <c r="BD329" s="183"/>
      <c r="BE329" s="183"/>
      <c r="BF329" s="183"/>
      <c r="BG329" s="183"/>
      <c r="BH329" s="183"/>
      <c r="BI329" s="183"/>
      <c r="BJ329" s="183"/>
      <c r="BK329" s="183"/>
      <c r="BL329" s="183"/>
      <c r="BM329" s="183"/>
    </row>
    <row r="330" spans="1:65" x14ac:dyDescent="0.2">
      <c r="A330" s="110"/>
      <c r="B330" s="110"/>
      <c r="C330" s="110"/>
      <c r="D330" s="183"/>
      <c r="E330" s="183"/>
      <c r="F330" s="183"/>
      <c r="G330" s="183"/>
      <c r="H330" s="183"/>
      <c r="I330" s="183"/>
      <c r="J330" s="183"/>
      <c r="K330" s="183"/>
      <c r="L330" s="183"/>
      <c r="M330" s="183"/>
      <c r="N330" s="183"/>
      <c r="O330" s="183"/>
      <c r="P330" s="183"/>
      <c r="Q330" s="183"/>
      <c r="R330" s="183"/>
      <c r="S330" s="183"/>
      <c r="T330" s="183"/>
      <c r="U330" s="183"/>
      <c r="V330" s="183"/>
      <c r="W330" s="183"/>
      <c r="X330" s="183"/>
      <c r="Y330" s="183"/>
      <c r="Z330" s="183"/>
      <c r="AA330" s="183"/>
      <c r="AB330" s="183"/>
      <c r="AC330" s="183"/>
      <c r="AD330" s="183"/>
      <c r="AE330" s="183"/>
      <c r="AF330" s="183"/>
      <c r="AG330" s="183"/>
      <c r="AH330" s="183"/>
      <c r="AI330" s="183"/>
      <c r="AJ330" s="183"/>
      <c r="AK330" s="183"/>
      <c r="AL330" s="183"/>
      <c r="AM330" s="183"/>
      <c r="AN330" s="183"/>
      <c r="AO330" s="183"/>
      <c r="AP330" s="183"/>
      <c r="AQ330" s="183"/>
      <c r="AR330" s="183"/>
      <c r="AS330" s="183"/>
      <c r="AT330" s="183"/>
      <c r="AU330" s="183"/>
      <c r="AV330" s="183"/>
      <c r="AW330" s="183"/>
      <c r="AX330" s="183"/>
      <c r="AY330" s="183"/>
      <c r="AZ330" s="183"/>
      <c r="BA330" s="183"/>
      <c r="BB330" s="183"/>
      <c r="BC330" s="183"/>
      <c r="BD330" s="183"/>
      <c r="BE330" s="183"/>
      <c r="BF330" s="183"/>
      <c r="BG330" s="183"/>
      <c r="BH330" s="183"/>
      <c r="BI330" s="183"/>
      <c r="BJ330" s="183"/>
      <c r="BK330" s="183"/>
      <c r="BL330" s="183"/>
      <c r="BM330" s="183"/>
    </row>
    <row r="331" spans="1:65" x14ac:dyDescent="0.2">
      <c r="A331" s="110"/>
      <c r="B331" s="110"/>
      <c r="C331" s="110"/>
      <c r="D331" s="183"/>
      <c r="E331" s="183"/>
      <c r="F331" s="183"/>
      <c r="G331" s="183"/>
      <c r="H331" s="183"/>
      <c r="I331" s="183"/>
      <c r="J331" s="183"/>
      <c r="K331" s="183"/>
      <c r="L331" s="183"/>
      <c r="M331" s="183"/>
      <c r="N331" s="183"/>
      <c r="O331" s="183"/>
      <c r="P331" s="183"/>
      <c r="Q331" s="183"/>
      <c r="R331" s="183"/>
      <c r="S331" s="183"/>
      <c r="T331" s="183"/>
      <c r="U331" s="183"/>
      <c r="V331" s="183"/>
      <c r="W331" s="183"/>
      <c r="X331" s="183"/>
      <c r="Y331" s="183"/>
      <c r="Z331" s="183"/>
      <c r="AA331" s="183"/>
      <c r="AB331" s="183"/>
      <c r="AC331" s="183"/>
      <c r="AD331" s="183"/>
      <c r="AE331" s="183"/>
      <c r="AF331" s="183"/>
      <c r="AG331" s="183"/>
      <c r="AH331" s="183"/>
      <c r="AI331" s="183"/>
      <c r="AJ331" s="183"/>
      <c r="AK331" s="183"/>
      <c r="AL331" s="183"/>
      <c r="AM331" s="183"/>
      <c r="AN331" s="183"/>
      <c r="AO331" s="183"/>
      <c r="AP331" s="183"/>
      <c r="AQ331" s="183"/>
      <c r="AR331" s="183"/>
      <c r="AS331" s="183"/>
      <c r="AT331" s="183"/>
      <c r="AU331" s="183"/>
      <c r="AV331" s="183"/>
      <c r="AW331" s="183"/>
      <c r="AX331" s="183"/>
      <c r="AY331" s="183"/>
      <c r="AZ331" s="183"/>
      <c r="BA331" s="183"/>
      <c r="BB331" s="183"/>
      <c r="BC331" s="183"/>
      <c r="BD331" s="183"/>
      <c r="BE331" s="183"/>
      <c r="BF331" s="183"/>
      <c r="BG331" s="183"/>
      <c r="BH331" s="183"/>
      <c r="BI331" s="183"/>
      <c r="BJ331" s="183"/>
      <c r="BK331" s="183"/>
      <c r="BL331" s="183"/>
      <c r="BM331" s="183"/>
    </row>
    <row r="332" spans="1:65" x14ac:dyDescent="0.2">
      <c r="A332" s="110"/>
      <c r="B332" s="110"/>
      <c r="C332" s="110"/>
      <c r="D332" s="183"/>
      <c r="E332" s="183"/>
      <c r="F332" s="183"/>
      <c r="G332" s="183"/>
      <c r="H332" s="183"/>
      <c r="I332" s="183"/>
      <c r="J332" s="183"/>
      <c r="K332" s="183"/>
      <c r="L332" s="183"/>
      <c r="M332" s="183"/>
      <c r="N332" s="183"/>
      <c r="O332" s="183"/>
      <c r="P332" s="183"/>
      <c r="Q332" s="183"/>
      <c r="R332" s="183"/>
      <c r="S332" s="183"/>
      <c r="T332" s="183"/>
      <c r="U332" s="183"/>
      <c r="V332" s="183"/>
      <c r="W332" s="183"/>
      <c r="X332" s="183"/>
      <c r="Y332" s="183"/>
      <c r="Z332" s="183"/>
      <c r="AA332" s="183"/>
      <c r="AB332" s="183"/>
      <c r="AC332" s="183"/>
      <c r="AD332" s="183"/>
      <c r="AE332" s="183"/>
      <c r="AF332" s="183"/>
      <c r="AG332" s="183"/>
      <c r="AH332" s="183"/>
      <c r="AI332" s="183"/>
      <c r="AJ332" s="183"/>
      <c r="AK332" s="183"/>
      <c r="AL332" s="183"/>
      <c r="AM332" s="183"/>
      <c r="AN332" s="183"/>
      <c r="AO332" s="183"/>
      <c r="AP332" s="183"/>
      <c r="AQ332" s="183"/>
      <c r="AR332" s="183"/>
      <c r="AS332" s="183"/>
      <c r="AT332" s="183"/>
      <c r="AU332" s="183"/>
      <c r="AV332" s="183"/>
      <c r="AW332" s="183"/>
      <c r="AX332" s="183"/>
      <c r="AY332" s="183"/>
      <c r="AZ332" s="183"/>
      <c r="BA332" s="183"/>
      <c r="BB332" s="183"/>
      <c r="BC332" s="183"/>
      <c r="BD332" s="183"/>
      <c r="BE332" s="183"/>
      <c r="BF332" s="183"/>
      <c r="BG332" s="183"/>
      <c r="BH332" s="183"/>
      <c r="BI332" s="183"/>
      <c r="BJ332" s="183"/>
      <c r="BK332" s="183"/>
      <c r="BL332" s="183"/>
      <c r="BM332" s="183"/>
    </row>
    <row r="333" spans="1:65" x14ac:dyDescent="0.2">
      <c r="A333" s="110"/>
      <c r="B333" s="110"/>
      <c r="C333" s="110"/>
      <c r="D333" s="183"/>
      <c r="E333" s="183"/>
      <c r="F333" s="183"/>
      <c r="G333" s="183"/>
      <c r="H333" s="183"/>
      <c r="I333" s="183"/>
      <c r="J333" s="183"/>
      <c r="K333" s="183"/>
      <c r="L333" s="183"/>
      <c r="M333" s="183"/>
      <c r="N333" s="183"/>
      <c r="O333" s="183"/>
      <c r="P333" s="183"/>
      <c r="Q333" s="183"/>
      <c r="R333" s="183"/>
      <c r="S333" s="183"/>
      <c r="T333" s="183"/>
      <c r="U333" s="183"/>
      <c r="V333" s="183"/>
      <c r="W333" s="183"/>
      <c r="X333" s="183"/>
      <c r="Y333" s="183"/>
      <c r="Z333" s="183"/>
      <c r="AA333" s="183"/>
      <c r="AB333" s="183"/>
      <c r="AC333" s="183"/>
      <c r="AD333" s="183"/>
      <c r="AE333" s="183"/>
      <c r="AF333" s="183"/>
      <c r="AG333" s="183"/>
      <c r="AH333" s="183"/>
      <c r="AI333" s="183"/>
      <c r="AJ333" s="183"/>
      <c r="AK333" s="183"/>
      <c r="AL333" s="183"/>
      <c r="AM333" s="183"/>
      <c r="AN333" s="183"/>
      <c r="AO333" s="183"/>
      <c r="AP333" s="183"/>
      <c r="AQ333" s="183"/>
      <c r="AR333" s="183"/>
      <c r="AS333" s="183"/>
      <c r="AT333" s="183"/>
      <c r="AU333" s="183"/>
      <c r="AV333" s="183"/>
      <c r="AW333" s="183"/>
      <c r="AX333" s="183"/>
      <c r="AY333" s="183"/>
      <c r="AZ333" s="183"/>
      <c r="BA333" s="183"/>
      <c r="BB333" s="183"/>
      <c r="BC333" s="183"/>
      <c r="BD333" s="183"/>
      <c r="BE333" s="183"/>
      <c r="BF333" s="183"/>
      <c r="BG333" s="183"/>
      <c r="BH333" s="183"/>
      <c r="BI333" s="183"/>
      <c r="BJ333" s="183"/>
      <c r="BK333" s="183"/>
      <c r="BL333" s="183"/>
      <c r="BM333" s="183"/>
    </row>
    <row r="334" spans="1:65" x14ac:dyDescent="0.2">
      <c r="A334" s="110"/>
      <c r="B334" s="110"/>
      <c r="C334" s="110"/>
      <c r="D334" s="183"/>
      <c r="E334" s="183"/>
      <c r="F334" s="183"/>
      <c r="G334" s="183"/>
      <c r="H334" s="183"/>
      <c r="I334" s="183"/>
      <c r="J334" s="183"/>
      <c r="K334" s="183"/>
      <c r="L334" s="183"/>
      <c r="M334" s="183"/>
      <c r="N334" s="183"/>
      <c r="O334" s="183"/>
      <c r="P334" s="183"/>
      <c r="Q334" s="183"/>
      <c r="R334" s="183"/>
      <c r="S334" s="183"/>
      <c r="T334" s="183"/>
      <c r="U334" s="183"/>
      <c r="V334" s="183"/>
      <c r="W334" s="183"/>
      <c r="X334" s="183"/>
      <c r="Y334" s="183"/>
      <c r="Z334" s="183"/>
      <c r="AA334" s="183"/>
      <c r="AB334" s="183"/>
      <c r="AC334" s="183"/>
      <c r="AD334" s="183"/>
      <c r="AE334" s="183"/>
      <c r="AF334" s="183"/>
      <c r="AG334" s="183"/>
      <c r="AH334" s="183"/>
      <c r="AI334" s="183"/>
      <c r="AJ334" s="183"/>
      <c r="AK334" s="183"/>
      <c r="AL334" s="183"/>
      <c r="AM334" s="183"/>
      <c r="AN334" s="183"/>
      <c r="AO334" s="183"/>
      <c r="AP334" s="183"/>
      <c r="AQ334" s="183"/>
      <c r="AR334" s="183"/>
      <c r="AS334" s="183"/>
      <c r="AT334" s="183"/>
      <c r="AU334" s="183"/>
      <c r="AV334" s="183"/>
      <c r="AW334" s="183"/>
      <c r="AX334" s="183"/>
      <c r="AY334" s="183"/>
      <c r="AZ334" s="183"/>
      <c r="BA334" s="183"/>
      <c r="BB334" s="183"/>
      <c r="BC334" s="183"/>
      <c r="BD334" s="183"/>
      <c r="BE334" s="183"/>
      <c r="BF334" s="183"/>
      <c r="BG334" s="183"/>
      <c r="BH334" s="183"/>
      <c r="BI334" s="183"/>
      <c r="BJ334" s="183"/>
      <c r="BK334" s="183"/>
      <c r="BL334" s="183"/>
      <c r="BM334" s="183"/>
    </row>
    <row r="335" spans="1:65" x14ac:dyDescent="0.2">
      <c r="A335" s="110"/>
      <c r="B335" s="110"/>
      <c r="C335" s="110"/>
      <c r="D335" s="183"/>
      <c r="E335" s="183"/>
      <c r="F335" s="183"/>
      <c r="G335" s="183"/>
      <c r="H335" s="183"/>
      <c r="I335" s="183"/>
      <c r="J335" s="183"/>
      <c r="K335" s="183"/>
      <c r="L335" s="183"/>
      <c r="M335" s="183"/>
      <c r="N335" s="183"/>
      <c r="O335" s="183"/>
      <c r="P335" s="183"/>
      <c r="Q335" s="183"/>
      <c r="R335" s="183"/>
      <c r="S335" s="183"/>
      <c r="T335" s="183"/>
      <c r="U335" s="183"/>
      <c r="V335" s="183"/>
      <c r="W335" s="183"/>
      <c r="X335" s="183"/>
      <c r="Y335" s="183"/>
      <c r="Z335" s="183"/>
      <c r="AA335" s="183"/>
      <c r="AB335" s="183"/>
      <c r="AC335" s="183"/>
      <c r="AD335" s="183"/>
      <c r="AE335" s="183"/>
      <c r="AF335" s="183"/>
      <c r="AG335" s="183"/>
      <c r="AH335" s="183"/>
      <c r="AI335" s="183"/>
      <c r="AJ335" s="183"/>
      <c r="AK335" s="183"/>
      <c r="AL335" s="183"/>
      <c r="AM335" s="183"/>
      <c r="AN335" s="183"/>
      <c r="AO335" s="183"/>
      <c r="AP335" s="183"/>
      <c r="AQ335" s="183"/>
      <c r="AR335" s="183"/>
      <c r="AS335" s="183"/>
      <c r="AT335" s="183"/>
      <c r="AU335" s="183"/>
      <c r="AV335" s="183"/>
      <c r="AW335" s="183"/>
      <c r="AX335" s="183"/>
      <c r="AY335" s="183"/>
      <c r="AZ335" s="183"/>
      <c r="BA335" s="183"/>
      <c r="BB335" s="183"/>
      <c r="BC335" s="183"/>
      <c r="BD335" s="183"/>
      <c r="BE335" s="183"/>
      <c r="BF335" s="183"/>
      <c r="BG335" s="183"/>
      <c r="BH335" s="183"/>
      <c r="BI335" s="183"/>
      <c r="BJ335" s="183"/>
      <c r="BK335" s="183"/>
      <c r="BL335" s="183"/>
      <c r="BM335" s="183"/>
    </row>
    <row r="336" spans="1:65" x14ac:dyDescent="0.2">
      <c r="A336" s="110"/>
      <c r="B336" s="110"/>
      <c r="C336" s="110"/>
      <c r="D336" s="183"/>
      <c r="E336" s="183"/>
      <c r="F336" s="183"/>
      <c r="G336" s="183"/>
      <c r="H336" s="183"/>
      <c r="I336" s="183"/>
      <c r="J336" s="183"/>
      <c r="K336" s="183"/>
      <c r="L336" s="183"/>
      <c r="M336" s="183"/>
      <c r="N336" s="183"/>
      <c r="O336" s="183"/>
      <c r="P336" s="183"/>
      <c r="Q336" s="183"/>
      <c r="R336" s="183"/>
      <c r="S336" s="183"/>
      <c r="T336" s="183"/>
      <c r="U336" s="183"/>
      <c r="V336" s="183"/>
      <c r="W336" s="183"/>
      <c r="X336" s="183"/>
      <c r="Y336" s="183"/>
      <c r="Z336" s="183"/>
      <c r="AA336" s="183"/>
      <c r="AB336" s="183"/>
      <c r="AC336" s="183"/>
      <c r="AD336" s="183"/>
      <c r="AE336" s="183"/>
      <c r="AF336" s="183"/>
      <c r="AG336" s="183"/>
      <c r="AH336" s="183"/>
      <c r="AI336" s="183"/>
      <c r="AJ336" s="183"/>
      <c r="AK336" s="183"/>
      <c r="AL336" s="183"/>
      <c r="AM336" s="183"/>
      <c r="AN336" s="183"/>
      <c r="AO336" s="183"/>
      <c r="AP336" s="183"/>
      <c r="AQ336" s="183"/>
      <c r="AR336" s="183"/>
      <c r="AS336" s="183"/>
      <c r="AT336" s="183"/>
      <c r="AU336" s="183"/>
      <c r="AV336" s="183"/>
      <c r="AW336" s="183"/>
      <c r="AX336" s="183"/>
      <c r="AY336" s="183"/>
      <c r="AZ336" s="183"/>
      <c r="BA336" s="183"/>
      <c r="BB336" s="183"/>
      <c r="BC336" s="183"/>
      <c r="BD336" s="183"/>
      <c r="BE336" s="183"/>
      <c r="BF336" s="183"/>
      <c r="BG336" s="183"/>
      <c r="BH336" s="183"/>
      <c r="BI336" s="183"/>
      <c r="BJ336" s="183"/>
      <c r="BK336" s="183"/>
      <c r="BL336" s="183"/>
      <c r="BM336" s="183"/>
    </row>
    <row r="337" spans="1:65" x14ac:dyDescent="0.2">
      <c r="A337" s="110"/>
      <c r="B337" s="110"/>
      <c r="C337" s="110"/>
      <c r="D337" s="183"/>
      <c r="E337" s="183"/>
      <c r="F337" s="183"/>
      <c r="G337" s="183"/>
      <c r="H337" s="183"/>
      <c r="I337" s="183"/>
      <c r="J337" s="183"/>
      <c r="K337" s="183"/>
      <c r="L337" s="183"/>
      <c r="M337" s="183"/>
      <c r="N337" s="183"/>
      <c r="O337" s="183"/>
      <c r="P337" s="183"/>
      <c r="Q337" s="183"/>
      <c r="R337" s="183"/>
      <c r="S337" s="183"/>
      <c r="T337" s="183"/>
      <c r="U337" s="183"/>
      <c r="V337" s="183"/>
      <c r="W337" s="183"/>
      <c r="X337" s="183"/>
      <c r="Y337" s="183"/>
      <c r="Z337" s="183"/>
      <c r="AA337" s="183"/>
      <c r="AB337" s="183"/>
      <c r="AC337" s="183"/>
      <c r="AD337" s="183"/>
      <c r="AE337" s="183"/>
      <c r="AF337" s="183"/>
      <c r="AG337" s="183"/>
      <c r="AH337" s="183"/>
      <c r="AI337" s="183"/>
      <c r="AJ337" s="183"/>
      <c r="AK337" s="183"/>
      <c r="AL337" s="183"/>
      <c r="AM337" s="183"/>
      <c r="AN337" s="183"/>
      <c r="AO337" s="183"/>
      <c r="AP337" s="183"/>
      <c r="AQ337" s="183"/>
      <c r="AR337" s="183"/>
      <c r="AS337" s="183"/>
      <c r="AT337" s="183"/>
      <c r="AU337" s="183"/>
      <c r="AV337" s="183"/>
      <c r="AW337" s="183"/>
      <c r="AX337" s="183"/>
      <c r="AY337" s="183"/>
      <c r="AZ337" s="183"/>
      <c r="BA337" s="183"/>
      <c r="BB337" s="183"/>
      <c r="BC337" s="183"/>
      <c r="BD337" s="183"/>
      <c r="BE337" s="183"/>
      <c r="BF337" s="183"/>
      <c r="BG337" s="183"/>
      <c r="BH337" s="183"/>
      <c r="BI337" s="183"/>
      <c r="BJ337" s="183"/>
      <c r="BK337" s="183"/>
      <c r="BL337" s="183"/>
      <c r="BM337" s="183"/>
    </row>
    <row r="338" spans="1:65" x14ac:dyDescent="0.2">
      <c r="A338" s="110"/>
      <c r="B338" s="110"/>
      <c r="C338" s="110"/>
      <c r="D338" s="183"/>
      <c r="E338" s="183"/>
      <c r="F338" s="183"/>
      <c r="G338" s="183"/>
      <c r="H338" s="183"/>
      <c r="I338" s="183"/>
      <c r="J338" s="183"/>
      <c r="K338" s="183"/>
      <c r="L338" s="183"/>
      <c r="M338" s="183"/>
      <c r="N338" s="183"/>
      <c r="O338" s="183"/>
      <c r="P338" s="183"/>
      <c r="Q338" s="183"/>
      <c r="R338" s="183"/>
      <c r="S338" s="183"/>
      <c r="T338" s="183"/>
      <c r="U338" s="183"/>
      <c r="V338" s="183"/>
      <c r="W338" s="183"/>
      <c r="X338" s="183"/>
      <c r="Y338" s="183"/>
      <c r="Z338" s="183"/>
      <c r="AA338" s="183"/>
      <c r="AB338" s="183"/>
      <c r="AC338" s="183"/>
      <c r="AD338" s="183"/>
      <c r="AE338" s="183"/>
      <c r="AF338" s="183"/>
      <c r="AG338" s="183"/>
      <c r="AH338" s="183"/>
      <c r="AI338" s="183"/>
      <c r="AJ338" s="183"/>
      <c r="AK338" s="183"/>
      <c r="AL338" s="183"/>
      <c r="AM338" s="183"/>
      <c r="AN338" s="183"/>
      <c r="AO338" s="183"/>
      <c r="AP338" s="183"/>
      <c r="AQ338" s="183"/>
      <c r="AR338" s="183"/>
      <c r="AS338" s="183"/>
      <c r="AT338" s="183"/>
      <c r="AU338" s="183"/>
      <c r="AV338" s="183"/>
      <c r="AW338" s="183"/>
      <c r="AX338" s="183"/>
      <c r="AY338" s="183"/>
      <c r="AZ338" s="183"/>
      <c r="BA338" s="183"/>
      <c r="BB338" s="183"/>
      <c r="BC338" s="183"/>
      <c r="BD338" s="183"/>
      <c r="BE338" s="183"/>
      <c r="BF338" s="183"/>
      <c r="BG338" s="183"/>
      <c r="BH338" s="183"/>
      <c r="BI338" s="183"/>
      <c r="BJ338" s="183"/>
      <c r="BK338" s="183"/>
      <c r="BL338" s="183"/>
      <c r="BM338" s="183"/>
    </row>
    <row r="339" spans="1:65" x14ac:dyDescent="0.2">
      <c r="A339" s="110"/>
      <c r="B339" s="110"/>
      <c r="C339" s="110"/>
      <c r="D339" s="183"/>
      <c r="E339" s="183"/>
      <c r="F339" s="183"/>
      <c r="G339" s="183"/>
      <c r="H339" s="183"/>
      <c r="I339" s="183"/>
      <c r="J339" s="183"/>
      <c r="K339" s="183"/>
      <c r="L339" s="183"/>
      <c r="M339" s="183"/>
      <c r="N339" s="183"/>
      <c r="O339" s="183"/>
      <c r="P339" s="183"/>
      <c r="Q339" s="183"/>
      <c r="R339" s="183"/>
      <c r="S339" s="183"/>
      <c r="T339" s="183"/>
      <c r="U339" s="183"/>
      <c r="V339" s="183"/>
      <c r="W339" s="183"/>
      <c r="X339" s="183"/>
      <c r="Y339" s="183"/>
      <c r="Z339" s="183"/>
      <c r="AA339" s="183"/>
      <c r="AB339" s="183"/>
      <c r="AC339" s="183"/>
      <c r="AD339" s="183"/>
      <c r="AE339" s="183"/>
      <c r="AF339" s="183"/>
      <c r="AG339" s="183"/>
      <c r="AH339" s="183"/>
      <c r="AI339" s="183"/>
      <c r="AJ339" s="183"/>
      <c r="AK339" s="183"/>
      <c r="AL339" s="183"/>
      <c r="AM339" s="183"/>
      <c r="AN339" s="183"/>
      <c r="AO339" s="183"/>
      <c r="AP339" s="183"/>
      <c r="AQ339" s="183"/>
      <c r="AR339" s="183"/>
      <c r="AS339" s="183"/>
      <c r="AT339" s="183"/>
      <c r="AU339" s="183"/>
      <c r="AV339" s="183"/>
      <c r="AW339" s="183"/>
      <c r="AX339" s="183"/>
      <c r="AY339" s="183"/>
      <c r="AZ339" s="183"/>
      <c r="BA339" s="183"/>
      <c r="BB339" s="183"/>
      <c r="BC339" s="183"/>
      <c r="BD339" s="183"/>
      <c r="BE339" s="183"/>
      <c r="BF339" s="183"/>
      <c r="BG339" s="183"/>
      <c r="BH339" s="183"/>
      <c r="BI339" s="183"/>
      <c r="BJ339" s="183"/>
      <c r="BK339" s="183"/>
      <c r="BL339" s="183"/>
      <c r="BM339" s="183"/>
    </row>
    <row r="340" spans="1:65" x14ac:dyDescent="0.2">
      <c r="A340" s="110"/>
      <c r="B340" s="110"/>
      <c r="C340" s="110"/>
      <c r="D340" s="183"/>
      <c r="E340" s="183"/>
      <c r="F340" s="183"/>
      <c r="G340" s="183"/>
      <c r="H340" s="183"/>
      <c r="I340" s="183"/>
      <c r="J340" s="183"/>
      <c r="K340" s="183"/>
      <c r="L340" s="183"/>
      <c r="M340" s="183"/>
      <c r="N340" s="183"/>
      <c r="O340" s="183"/>
      <c r="P340" s="183"/>
      <c r="Q340" s="183"/>
      <c r="R340" s="183"/>
      <c r="S340" s="183"/>
      <c r="T340" s="183"/>
      <c r="U340" s="183"/>
      <c r="V340" s="183"/>
      <c r="W340" s="183"/>
      <c r="X340" s="183"/>
      <c r="Y340" s="183"/>
      <c r="Z340" s="183"/>
      <c r="AA340" s="183"/>
      <c r="AB340" s="183"/>
      <c r="AC340" s="183"/>
      <c r="AD340" s="183"/>
      <c r="AE340" s="183"/>
      <c r="AF340" s="183"/>
      <c r="AG340" s="183"/>
      <c r="AH340" s="183"/>
      <c r="AI340" s="183"/>
      <c r="AJ340" s="183"/>
      <c r="AK340" s="183"/>
      <c r="AL340" s="183"/>
      <c r="AM340" s="183"/>
      <c r="AN340" s="183"/>
      <c r="AO340" s="183"/>
      <c r="AP340" s="183"/>
      <c r="AQ340" s="183"/>
      <c r="AR340" s="183"/>
      <c r="AS340" s="183"/>
      <c r="AT340" s="183"/>
      <c r="AU340" s="183"/>
      <c r="AV340" s="183"/>
      <c r="AW340" s="183"/>
      <c r="AX340" s="183"/>
      <c r="AY340" s="183"/>
      <c r="AZ340" s="183"/>
      <c r="BA340" s="183"/>
      <c r="BB340" s="183"/>
      <c r="BC340" s="183"/>
      <c r="BD340" s="183"/>
      <c r="BE340" s="183"/>
      <c r="BF340" s="183"/>
      <c r="BG340" s="183"/>
      <c r="BH340" s="183"/>
      <c r="BI340" s="183"/>
      <c r="BJ340" s="183"/>
      <c r="BK340" s="183"/>
      <c r="BL340" s="183"/>
      <c r="BM340" s="183"/>
    </row>
    <row r="341" spans="1:65" x14ac:dyDescent="0.2">
      <c r="A341" s="110"/>
      <c r="B341" s="110"/>
      <c r="C341" s="110"/>
      <c r="D341" s="183"/>
      <c r="E341" s="183"/>
      <c r="F341" s="183"/>
      <c r="G341" s="183"/>
      <c r="H341" s="183"/>
      <c r="I341" s="183"/>
      <c r="J341" s="183"/>
      <c r="K341" s="183"/>
      <c r="L341" s="183"/>
      <c r="M341" s="183"/>
      <c r="N341" s="183"/>
      <c r="O341" s="183"/>
      <c r="P341" s="183"/>
      <c r="Q341" s="183"/>
      <c r="R341" s="183"/>
      <c r="S341" s="183"/>
      <c r="T341" s="183"/>
      <c r="U341" s="183"/>
      <c r="V341" s="183"/>
      <c r="W341" s="183"/>
      <c r="X341" s="183"/>
      <c r="Y341" s="183"/>
      <c r="Z341" s="183"/>
      <c r="AA341" s="183"/>
      <c r="AB341" s="183"/>
      <c r="AC341" s="183"/>
      <c r="AD341" s="183"/>
      <c r="AE341" s="183"/>
      <c r="AF341" s="183"/>
      <c r="AG341" s="183"/>
      <c r="AH341" s="183"/>
      <c r="AI341" s="183"/>
      <c r="AJ341" s="183"/>
      <c r="AK341" s="183"/>
      <c r="AL341" s="183"/>
      <c r="AM341" s="183"/>
      <c r="AN341" s="183"/>
      <c r="AO341" s="183"/>
      <c r="AP341" s="183"/>
      <c r="AQ341" s="183"/>
      <c r="AR341" s="183"/>
      <c r="AS341" s="183"/>
      <c r="AT341" s="183"/>
      <c r="AU341" s="183"/>
      <c r="AV341" s="183"/>
      <c r="AW341" s="183"/>
      <c r="AX341" s="183"/>
      <c r="AY341" s="183"/>
      <c r="AZ341" s="183"/>
      <c r="BA341" s="183"/>
      <c r="BB341" s="183"/>
      <c r="BC341" s="183"/>
      <c r="BD341" s="183"/>
      <c r="BE341" s="183"/>
      <c r="BF341" s="183"/>
      <c r="BG341" s="183"/>
      <c r="BH341" s="183"/>
      <c r="BI341" s="183"/>
      <c r="BJ341" s="183"/>
      <c r="BK341" s="183"/>
      <c r="BL341" s="183"/>
      <c r="BM341" s="183"/>
    </row>
    <row r="342" spans="1:65" x14ac:dyDescent="0.2">
      <c r="A342" s="110"/>
      <c r="B342" s="110"/>
      <c r="C342" s="110"/>
      <c r="D342" s="183"/>
      <c r="E342" s="183"/>
      <c r="F342" s="183"/>
      <c r="G342" s="183"/>
      <c r="H342" s="183"/>
      <c r="I342" s="183"/>
      <c r="J342" s="183"/>
      <c r="K342" s="183"/>
      <c r="L342" s="183"/>
      <c r="M342" s="183"/>
      <c r="N342" s="183"/>
      <c r="O342" s="183"/>
      <c r="P342" s="183"/>
      <c r="Q342" s="183"/>
      <c r="R342" s="183"/>
      <c r="S342" s="183"/>
      <c r="T342" s="183"/>
      <c r="U342" s="183"/>
      <c r="V342" s="183"/>
      <c r="W342" s="183"/>
      <c r="X342" s="183"/>
      <c r="Y342" s="183"/>
      <c r="Z342" s="183"/>
      <c r="AA342" s="183"/>
      <c r="AB342" s="183"/>
      <c r="AC342" s="183"/>
      <c r="AD342" s="183"/>
      <c r="AE342" s="183"/>
      <c r="AF342" s="183"/>
      <c r="AG342" s="183"/>
      <c r="AH342" s="183"/>
      <c r="AI342" s="183"/>
      <c r="AJ342" s="183"/>
      <c r="AK342" s="183"/>
      <c r="AL342" s="183"/>
      <c r="AM342" s="183"/>
      <c r="AN342" s="183"/>
      <c r="AO342" s="183"/>
      <c r="AP342" s="183"/>
      <c r="AQ342" s="183"/>
      <c r="AR342" s="183"/>
      <c r="AS342" s="183"/>
      <c r="AT342" s="183"/>
      <c r="AU342" s="183"/>
      <c r="AV342" s="183"/>
      <c r="AW342" s="183"/>
      <c r="AX342" s="183"/>
      <c r="AY342" s="183"/>
      <c r="AZ342" s="183"/>
      <c r="BA342" s="183"/>
      <c r="BB342" s="183"/>
      <c r="BC342" s="183"/>
      <c r="BD342" s="183"/>
      <c r="BE342" s="183"/>
      <c r="BF342" s="183"/>
      <c r="BG342" s="183"/>
      <c r="BH342" s="183"/>
      <c r="BI342" s="183"/>
      <c r="BJ342" s="183"/>
      <c r="BK342" s="183"/>
      <c r="BL342" s="183"/>
      <c r="BM342" s="183"/>
    </row>
    <row r="343" spans="1:65" x14ac:dyDescent="0.2">
      <c r="A343" s="110"/>
      <c r="B343" s="110"/>
      <c r="C343" s="110"/>
      <c r="D343" s="183"/>
      <c r="E343" s="183"/>
      <c r="F343" s="183"/>
      <c r="G343" s="183"/>
      <c r="H343" s="183"/>
      <c r="I343" s="183"/>
      <c r="J343" s="183"/>
      <c r="K343" s="183"/>
      <c r="L343" s="183"/>
      <c r="M343" s="183"/>
      <c r="N343" s="183"/>
      <c r="O343" s="183"/>
      <c r="P343" s="183"/>
      <c r="Q343" s="183"/>
      <c r="R343" s="183"/>
      <c r="S343" s="183"/>
      <c r="T343" s="183"/>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row>
    <row r="344" spans="1:65" x14ac:dyDescent="0.2">
      <c r="A344" s="110"/>
      <c r="B344" s="110"/>
      <c r="C344" s="110"/>
      <c r="D344" s="183"/>
      <c r="E344" s="183"/>
      <c r="F344" s="183"/>
      <c r="G344" s="183"/>
      <c r="H344" s="183"/>
      <c r="I344" s="183"/>
      <c r="J344" s="183"/>
      <c r="K344" s="183"/>
      <c r="L344" s="183"/>
      <c r="M344" s="183"/>
      <c r="N344" s="183"/>
      <c r="O344" s="183"/>
      <c r="P344" s="183"/>
      <c r="Q344" s="183"/>
      <c r="R344" s="183"/>
      <c r="S344" s="183"/>
      <c r="T344" s="183"/>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row>
    <row r="345" spans="1:65" x14ac:dyDescent="0.2">
      <c r="A345" s="110"/>
      <c r="B345" s="110"/>
      <c r="C345" s="110"/>
      <c r="D345" s="183"/>
      <c r="E345" s="183"/>
      <c r="F345" s="183"/>
      <c r="G345" s="183"/>
      <c r="H345" s="183"/>
      <c r="I345" s="183"/>
      <c r="J345" s="183"/>
      <c r="K345" s="183"/>
      <c r="L345" s="183"/>
      <c r="M345" s="183"/>
      <c r="N345" s="183"/>
      <c r="O345" s="183"/>
      <c r="P345" s="183"/>
      <c r="Q345" s="183"/>
      <c r="R345" s="183"/>
      <c r="S345" s="183"/>
      <c r="T345" s="183"/>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row>
    <row r="346" spans="1:65" x14ac:dyDescent="0.2">
      <c r="A346" s="110"/>
      <c r="B346" s="110"/>
      <c r="C346" s="110"/>
      <c r="D346" s="183"/>
      <c r="E346" s="183"/>
      <c r="F346" s="183"/>
      <c r="G346" s="183"/>
      <c r="H346" s="183"/>
      <c r="I346" s="183"/>
      <c r="J346" s="183"/>
      <c r="K346" s="183"/>
      <c r="L346" s="183"/>
      <c r="M346" s="183"/>
      <c r="N346" s="183"/>
      <c r="O346" s="183"/>
      <c r="P346" s="183"/>
      <c r="Q346" s="183"/>
      <c r="R346" s="183"/>
      <c r="S346" s="183"/>
      <c r="T346" s="183"/>
      <c r="U346" s="183"/>
      <c r="V346" s="183"/>
      <c r="W346" s="183"/>
      <c r="X346" s="183"/>
      <c r="Y346" s="183"/>
      <c r="Z346" s="183"/>
      <c r="AA346" s="183"/>
      <c r="AB346" s="183"/>
      <c r="AC346" s="183"/>
      <c r="AD346" s="183"/>
      <c r="AE346" s="183"/>
      <c r="AF346" s="183"/>
      <c r="AG346" s="183"/>
      <c r="AH346" s="183"/>
      <c r="AI346" s="183"/>
      <c r="AJ346" s="183"/>
      <c r="AK346" s="183"/>
      <c r="AL346" s="183"/>
      <c r="AM346" s="183"/>
      <c r="AN346" s="183"/>
      <c r="AO346" s="183"/>
      <c r="AP346" s="183"/>
      <c r="AQ346" s="183"/>
      <c r="AR346" s="183"/>
      <c r="AS346" s="183"/>
      <c r="AT346" s="183"/>
      <c r="AU346" s="183"/>
      <c r="AV346" s="183"/>
      <c r="AW346" s="183"/>
      <c r="AX346" s="183"/>
      <c r="AY346" s="183"/>
      <c r="AZ346" s="183"/>
      <c r="BA346" s="183"/>
      <c r="BB346" s="183"/>
      <c r="BC346" s="183"/>
      <c r="BD346" s="183"/>
      <c r="BE346" s="183"/>
      <c r="BF346" s="183"/>
      <c r="BG346" s="183"/>
      <c r="BH346" s="183"/>
      <c r="BI346" s="183"/>
      <c r="BJ346" s="183"/>
      <c r="BK346" s="183"/>
      <c r="BL346" s="183"/>
      <c r="BM346" s="183"/>
    </row>
    <row r="347" spans="1:65" x14ac:dyDescent="0.2">
      <c r="A347" s="110"/>
      <c r="B347" s="110"/>
      <c r="C347" s="110"/>
      <c r="D347" s="183"/>
      <c r="E347" s="183"/>
      <c r="F347" s="183"/>
      <c r="G347" s="183"/>
      <c r="H347" s="183"/>
      <c r="I347" s="183"/>
      <c r="J347" s="183"/>
      <c r="K347" s="183"/>
      <c r="L347" s="183"/>
      <c r="M347" s="183"/>
      <c r="N347" s="183"/>
      <c r="O347" s="183"/>
      <c r="P347" s="183"/>
      <c r="Q347" s="183"/>
      <c r="R347" s="183"/>
      <c r="S347" s="183"/>
      <c r="T347" s="183"/>
      <c r="U347" s="183"/>
      <c r="V347" s="183"/>
      <c r="W347" s="183"/>
      <c r="X347" s="183"/>
      <c r="Y347" s="183"/>
      <c r="Z347" s="183"/>
      <c r="AA347" s="183"/>
      <c r="AB347" s="183"/>
      <c r="AC347" s="183"/>
      <c r="AD347" s="183"/>
      <c r="AE347" s="183"/>
      <c r="AF347" s="183"/>
      <c r="AG347" s="183"/>
      <c r="AH347" s="183"/>
      <c r="AI347" s="183"/>
      <c r="AJ347" s="183"/>
      <c r="AK347" s="183"/>
      <c r="AL347" s="183"/>
      <c r="AM347" s="183"/>
      <c r="AN347" s="183"/>
      <c r="AO347" s="183"/>
      <c r="AP347" s="183"/>
      <c r="AQ347" s="183"/>
      <c r="AR347" s="183"/>
      <c r="AS347" s="183"/>
      <c r="AT347" s="183"/>
      <c r="AU347" s="183"/>
      <c r="AV347" s="183"/>
      <c r="AW347" s="183"/>
      <c r="AX347" s="183"/>
      <c r="AY347" s="183"/>
      <c r="AZ347" s="183"/>
      <c r="BA347" s="183"/>
      <c r="BB347" s="183"/>
      <c r="BC347" s="183"/>
      <c r="BD347" s="183"/>
      <c r="BE347" s="183"/>
      <c r="BF347" s="183"/>
      <c r="BG347" s="183"/>
      <c r="BH347" s="183"/>
      <c r="BI347" s="183"/>
      <c r="BJ347" s="183"/>
      <c r="BK347" s="183"/>
      <c r="BL347" s="183"/>
      <c r="BM347" s="183"/>
    </row>
    <row r="348" spans="1:65" x14ac:dyDescent="0.2">
      <c r="A348" s="110"/>
      <c r="B348" s="110"/>
      <c r="C348" s="110"/>
      <c r="D348" s="183"/>
      <c r="E348" s="183"/>
      <c r="F348" s="183"/>
      <c r="G348" s="183"/>
      <c r="H348" s="183"/>
      <c r="I348" s="183"/>
      <c r="J348" s="183"/>
      <c r="K348" s="183"/>
      <c r="L348" s="183"/>
      <c r="M348" s="183"/>
      <c r="N348" s="183"/>
      <c r="O348" s="183"/>
      <c r="P348" s="183"/>
      <c r="Q348" s="183"/>
      <c r="R348" s="183"/>
      <c r="S348" s="183"/>
      <c r="T348" s="183"/>
      <c r="U348" s="183"/>
      <c r="V348" s="183"/>
      <c r="W348" s="183"/>
      <c r="X348" s="183"/>
      <c r="Y348" s="183"/>
      <c r="Z348" s="183"/>
      <c r="AA348" s="183"/>
      <c r="AB348" s="183"/>
      <c r="AC348" s="183"/>
      <c r="AD348" s="183"/>
      <c r="AE348" s="183"/>
      <c r="AF348" s="183"/>
      <c r="AG348" s="183"/>
      <c r="AH348" s="183"/>
      <c r="AI348" s="183"/>
      <c r="AJ348" s="183"/>
      <c r="AK348" s="183"/>
      <c r="AL348" s="183"/>
      <c r="AM348" s="183"/>
      <c r="AN348" s="183"/>
      <c r="AO348" s="183"/>
      <c r="AP348" s="183"/>
      <c r="AQ348" s="183"/>
      <c r="AR348" s="183"/>
      <c r="AS348" s="183"/>
      <c r="AT348" s="183"/>
      <c r="AU348" s="183"/>
      <c r="AV348" s="183"/>
      <c r="AW348" s="183"/>
      <c r="AX348" s="183"/>
      <c r="AY348" s="183"/>
      <c r="AZ348" s="183"/>
      <c r="BA348" s="183"/>
      <c r="BB348" s="183"/>
      <c r="BC348" s="183"/>
      <c r="BD348" s="183"/>
      <c r="BE348" s="183"/>
      <c r="BF348" s="183"/>
      <c r="BG348" s="183"/>
      <c r="BH348" s="183"/>
      <c r="BI348" s="183"/>
      <c r="BJ348" s="183"/>
      <c r="BK348" s="183"/>
      <c r="BL348" s="183"/>
      <c r="BM348" s="183"/>
    </row>
    <row r="349" spans="1:65" x14ac:dyDescent="0.2">
      <c r="A349" s="110"/>
      <c r="B349" s="110"/>
      <c r="C349" s="110"/>
      <c r="D349" s="183"/>
      <c r="E349" s="183"/>
      <c r="F349" s="183"/>
      <c r="G349" s="183"/>
      <c r="H349" s="183"/>
      <c r="I349" s="183"/>
      <c r="J349" s="183"/>
      <c r="K349" s="183"/>
      <c r="L349" s="183"/>
      <c r="M349" s="183"/>
      <c r="N349" s="183"/>
      <c r="O349" s="183"/>
      <c r="P349" s="183"/>
      <c r="Q349" s="183"/>
      <c r="R349" s="183"/>
      <c r="S349" s="183"/>
      <c r="T349" s="183"/>
      <c r="U349" s="183"/>
      <c r="V349" s="183"/>
      <c r="W349" s="183"/>
      <c r="X349" s="183"/>
      <c r="Y349" s="183"/>
      <c r="Z349" s="183"/>
      <c r="AA349" s="183"/>
      <c r="AB349" s="183"/>
      <c r="AC349" s="183"/>
      <c r="AD349" s="183"/>
      <c r="AE349" s="183"/>
      <c r="AF349" s="183"/>
      <c r="AG349" s="183"/>
      <c r="AH349" s="183"/>
      <c r="AI349" s="183"/>
      <c r="AJ349" s="183"/>
      <c r="AK349" s="183"/>
      <c r="AL349" s="183"/>
      <c r="AM349" s="183"/>
      <c r="AN349" s="183"/>
      <c r="AO349" s="183"/>
      <c r="AP349" s="183"/>
      <c r="AQ349" s="183"/>
      <c r="AR349" s="183"/>
      <c r="AS349" s="183"/>
      <c r="AT349" s="183"/>
      <c r="AU349" s="183"/>
      <c r="AV349" s="183"/>
      <c r="AW349" s="183"/>
      <c r="AX349" s="183"/>
      <c r="AY349" s="183"/>
      <c r="AZ349" s="183"/>
      <c r="BA349" s="183"/>
      <c r="BB349" s="183"/>
      <c r="BC349" s="183"/>
      <c r="BD349" s="183"/>
      <c r="BE349" s="183"/>
      <c r="BF349" s="183"/>
      <c r="BG349" s="183"/>
      <c r="BH349" s="183"/>
      <c r="BI349" s="183"/>
      <c r="BJ349" s="183"/>
      <c r="BK349" s="183"/>
      <c r="BL349" s="183"/>
      <c r="BM349" s="183"/>
    </row>
    <row r="350" spans="1:65" x14ac:dyDescent="0.2">
      <c r="A350" s="110"/>
      <c r="B350" s="110"/>
      <c r="C350" s="110"/>
      <c r="D350" s="183"/>
      <c r="E350" s="183"/>
      <c r="F350" s="183"/>
      <c r="G350" s="183"/>
      <c r="H350" s="183"/>
      <c r="I350" s="183"/>
      <c r="J350" s="183"/>
      <c r="K350" s="183"/>
      <c r="L350" s="183"/>
      <c r="M350" s="183"/>
      <c r="N350" s="183"/>
      <c r="O350" s="183"/>
      <c r="P350" s="183"/>
      <c r="Q350" s="183"/>
      <c r="R350" s="183"/>
      <c r="S350" s="183"/>
      <c r="T350" s="183"/>
      <c r="U350" s="183"/>
      <c r="V350" s="183"/>
      <c r="W350" s="183"/>
      <c r="X350" s="183"/>
      <c r="Y350" s="183"/>
      <c r="Z350" s="183"/>
      <c r="AA350" s="183"/>
      <c r="AB350" s="183"/>
      <c r="AC350" s="183"/>
      <c r="AD350" s="183"/>
      <c r="AE350" s="183"/>
      <c r="AF350" s="183"/>
      <c r="AG350" s="183"/>
      <c r="AH350" s="183"/>
      <c r="AI350" s="183"/>
      <c r="AJ350" s="183"/>
      <c r="AK350" s="183"/>
      <c r="AL350" s="183"/>
      <c r="AM350" s="183"/>
      <c r="AN350" s="183"/>
      <c r="AO350" s="183"/>
      <c r="AP350" s="183"/>
      <c r="AQ350" s="183"/>
      <c r="AR350" s="183"/>
      <c r="AS350" s="183"/>
      <c r="AT350" s="183"/>
      <c r="AU350" s="183"/>
      <c r="AV350" s="183"/>
      <c r="AW350" s="183"/>
      <c r="AX350" s="183"/>
      <c r="AY350" s="183"/>
      <c r="AZ350" s="183"/>
      <c r="BA350" s="183"/>
      <c r="BB350" s="183"/>
      <c r="BC350" s="183"/>
      <c r="BD350" s="183"/>
      <c r="BE350" s="183"/>
      <c r="BF350" s="183"/>
      <c r="BG350" s="183"/>
      <c r="BH350" s="183"/>
      <c r="BI350" s="183"/>
      <c r="BJ350" s="183"/>
      <c r="BK350" s="183"/>
      <c r="BL350" s="183"/>
      <c r="BM350" s="183"/>
    </row>
    <row r="351" spans="1:65" x14ac:dyDescent="0.2">
      <c r="A351" s="110"/>
      <c r="B351" s="110"/>
      <c r="C351" s="110"/>
      <c r="D351" s="183"/>
      <c r="E351" s="183"/>
      <c r="F351" s="183"/>
      <c r="G351" s="183"/>
      <c r="H351" s="183"/>
      <c r="I351" s="183"/>
      <c r="J351" s="183"/>
      <c r="K351" s="183"/>
      <c r="L351" s="183"/>
      <c r="M351" s="183"/>
      <c r="N351" s="183"/>
      <c r="O351" s="183"/>
      <c r="P351" s="183"/>
      <c r="Q351" s="183"/>
      <c r="R351" s="183"/>
      <c r="S351" s="183"/>
      <c r="T351" s="183"/>
      <c r="U351" s="183"/>
      <c r="V351" s="183"/>
      <c r="W351" s="183"/>
      <c r="X351" s="183"/>
      <c r="Y351" s="183"/>
      <c r="Z351" s="183"/>
      <c r="AA351" s="183"/>
      <c r="AB351" s="183"/>
      <c r="AC351" s="183"/>
      <c r="AD351" s="183"/>
      <c r="AE351" s="183"/>
      <c r="AF351" s="183"/>
      <c r="AG351" s="183"/>
      <c r="AH351" s="183"/>
      <c r="AI351" s="183"/>
      <c r="AJ351" s="183"/>
      <c r="AK351" s="183"/>
      <c r="AL351" s="183"/>
      <c r="AM351" s="183"/>
      <c r="AN351" s="183"/>
      <c r="AO351" s="183"/>
      <c r="AP351" s="183"/>
      <c r="AQ351" s="183"/>
      <c r="AR351" s="183"/>
      <c r="AS351" s="183"/>
      <c r="AT351" s="183"/>
      <c r="AU351" s="183"/>
      <c r="AV351" s="183"/>
      <c r="AW351" s="183"/>
      <c r="AX351" s="183"/>
      <c r="AY351" s="183"/>
      <c r="AZ351" s="183"/>
      <c r="BA351" s="183"/>
      <c r="BB351" s="183"/>
      <c r="BC351" s="183"/>
      <c r="BD351" s="183"/>
      <c r="BE351" s="183"/>
      <c r="BF351" s="183"/>
      <c r="BG351" s="183"/>
      <c r="BH351" s="183"/>
      <c r="BI351" s="183"/>
      <c r="BJ351" s="183"/>
      <c r="BK351" s="183"/>
      <c r="BL351" s="183"/>
      <c r="BM351" s="183"/>
    </row>
    <row r="352" spans="1:65" x14ac:dyDescent="0.2">
      <c r="A352" s="110"/>
      <c r="B352" s="110"/>
      <c r="C352" s="110"/>
      <c r="D352" s="183"/>
      <c r="E352" s="183"/>
      <c r="F352" s="183"/>
      <c r="G352" s="183"/>
      <c r="H352" s="183"/>
      <c r="I352" s="183"/>
      <c r="J352" s="183"/>
      <c r="K352" s="183"/>
      <c r="L352" s="183"/>
      <c r="M352" s="183"/>
      <c r="N352" s="183"/>
      <c r="O352" s="183"/>
      <c r="P352" s="183"/>
      <c r="Q352" s="183"/>
      <c r="R352" s="183"/>
      <c r="S352" s="183"/>
      <c r="T352" s="183"/>
      <c r="U352" s="183"/>
      <c r="V352" s="183"/>
      <c r="W352" s="183"/>
      <c r="X352" s="183"/>
      <c r="Y352" s="183"/>
      <c r="Z352" s="183"/>
      <c r="AA352" s="183"/>
      <c r="AB352" s="183"/>
      <c r="AC352" s="183"/>
      <c r="AD352" s="183"/>
      <c r="AE352" s="183"/>
      <c r="AF352" s="183"/>
      <c r="AG352" s="183"/>
      <c r="AH352" s="183"/>
      <c r="AI352" s="183"/>
      <c r="AJ352" s="183"/>
      <c r="AK352" s="183"/>
      <c r="AL352" s="183"/>
      <c r="AM352" s="183"/>
      <c r="AN352" s="183"/>
      <c r="AO352" s="183"/>
      <c r="AP352" s="183"/>
      <c r="AQ352" s="183"/>
      <c r="AR352" s="183"/>
      <c r="AS352" s="183"/>
      <c r="AT352" s="183"/>
      <c r="AU352" s="183"/>
      <c r="AV352" s="183"/>
      <c r="AW352" s="183"/>
      <c r="AX352" s="183"/>
      <c r="AY352" s="183"/>
      <c r="AZ352" s="183"/>
      <c r="BA352" s="183"/>
      <c r="BB352" s="183"/>
      <c r="BC352" s="183"/>
      <c r="BD352" s="183"/>
      <c r="BE352" s="183"/>
      <c r="BF352" s="183"/>
      <c r="BG352" s="183"/>
      <c r="BH352" s="183"/>
      <c r="BI352" s="183"/>
      <c r="BJ352" s="183"/>
      <c r="BK352" s="183"/>
      <c r="BL352" s="183"/>
      <c r="BM352" s="183"/>
    </row>
    <row r="353" spans="1:65" x14ac:dyDescent="0.2">
      <c r="A353" s="110"/>
      <c r="B353" s="110"/>
      <c r="C353" s="110"/>
      <c r="D353" s="183"/>
      <c r="E353" s="183"/>
      <c r="F353" s="183"/>
      <c r="G353" s="183"/>
      <c r="H353" s="183"/>
      <c r="I353" s="183"/>
      <c r="J353" s="183"/>
      <c r="K353" s="183"/>
      <c r="L353" s="183"/>
      <c r="M353" s="183"/>
      <c r="N353" s="183"/>
      <c r="O353" s="183"/>
      <c r="P353" s="183"/>
      <c r="Q353" s="183"/>
      <c r="R353" s="183"/>
      <c r="S353" s="183"/>
      <c r="T353" s="183"/>
      <c r="U353" s="183"/>
      <c r="V353" s="183"/>
      <c r="W353" s="183"/>
      <c r="X353" s="183"/>
      <c r="Y353" s="183"/>
      <c r="Z353" s="183"/>
      <c r="AA353" s="183"/>
      <c r="AB353" s="183"/>
      <c r="AC353" s="183"/>
      <c r="AD353" s="183"/>
      <c r="AE353" s="183"/>
      <c r="AF353" s="183"/>
      <c r="AG353" s="183"/>
      <c r="AH353" s="183"/>
      <c r="AI353" s="183"/>
      <c r="AJ353" s="183"/>
      <c r="AK353" s="183"/>
      <c r="AL353" s="183"/>
      <c r="AM353" s="183"/>
      <c r="AN353" s="183"/>
      <c r="AO353" s="183"/>
      <c r="AP353" s="183"/>
      <c r="AQ353" s="183"/>
      <c r="AR353" s="183"/>
      <c r="AS353" s="183"/>
      <c r="AT353" s="183"/>
      <c r="AU353" s="183"/>
      <c r="AV353" s="183"/>
      <c r="AW353" s="183"/>
      <c r="AX353" s="183"/>
      <c r="AY353" s="183"/>
      <c r="AZ353" s="183"/>
      <c r="BA353" s="183"/>
      <c r="BB353" s="183"/>
      <c r="BC353" s="183"/>
      <c r="BD353" s="183"/>
      <c r="BE353" s="183"/>
      <c r="BF353" s="183"/>
      <c r="BG353" s="183"/>
      <c r="BH353" s="183"/>
      <c r="BI353" s="183"/>
      <c r="BJ353" s="183"/>
      <c r="BK353" s="183"/>
      <c r="BL353" s="183"/>
      <c r="BM353" s="183"/>
    </row>
    <row r="354" spans="1:65" x14ac:dyDescent="0.2">
      <c r="A354" s="110"/>
      <c r="B354" s="110"/>
      <c r="C354" s="110"/>
      <c r="D354" s="183"/>
      <c r="E354" s="183"/>
      <c r="F354" s="183"/>
      <c r="G354" s="183"/>
      <c r="H354" s="183"/>
      <c r="I354" s="183"/>
      <c r="J354" s="183"/>
      <c r="K354" s="183"/>
      <c r="L354" s="183"/>
      <c r="M354" s="183"/>
      <c r="N354" s="183"/>
      <c r="O354" s="183"/>
      <c r="P354" s="183"/>
      <c r="Q354" s="183"/>
      <c r="R354" s="183"/>
      <c r="S354" s="183"/>
      <c r="T354" s="183"/>
      <c r="U354" s="183"/>
      <c r="V354" s="183"/>
      <c r="W354" s="183"/>
      <c r="X354" s="183"/>
      <c r="Y354" s="183"/>
      <c r="Z354" s="183"/>
      <c r="AA354" s="183"/>
      <c r="AB354" s="183"/>
      <c r="AC354" s="183"/>
      <c r="AD354" s="183"/>
      <c r="AE354" s="183"/>
      <c r="AF354" s="183"/>
      <c r="AG354" s="183"/>
      <c r="AH354" s="183"/>
      <c r="AI354" s="183"/>
      <c r="AJ354" s="183"/>
      <c r="AK354" s="183"/>
      <c r="AL354" s="183"/>
      <c r="AM354" s="183"/>
      <c r="AN354" s="183"/>
      <c r="AO354" s="183"/>
      <c r="AP354" s="183"/>
      <c r="AQ354" s="183"/>
      <c r="AR354" s="183"/>
      <c r="AS354" s="183"/>
      <c r="AT354" s="183"/>
      <c r="AU354" s="183"/>
      <c r="AV354" s="183"/>
      <c r="AW354" s="183"/>
      <c r="AX354" s="183"/>
      <c r="AY354" s="183"/>
      <c r="AZ354" s="183"/>
      <c r="BA354" s="183"/>
      <c r="BB354" s="183"/>
      <c r="BC354" s="183"/>
      <c r="BD354" s="183"/>
      <c r="BE354" s="183"/>
      <c r="BF354" s="183"/>
      <c r="BG354" s="183"/>
      <c r="BH354" s="183"/>
      <c r="BI354" s="183"/>
      <c r="BJ354" s="183"/>
      <c r="BK354" s="183"/>
      <c r="BL354" s="183"/>
      <c r="BM354" s="183"/>
    </row>
    <row r="355" spans="1:65" x14ac:dyDescent="0.2">
      <c r="A355" s="110"/>
      <c r="B355" s="110"/>
      <c r="C355" s="110"/>
      <c r="D355" s="183"/>
      <c r="E355" s="183"/>
      <c r="F355" s="183"/>
      <c r="G355" s="183"/>
      <c r="H355" s="183"/>
      <c r="I355" s="183"/>
      <c r="J355" s="183"/>
      <c r="K355" s="183"/>
      <c r="L355" s="183"/>
      <c r="M355" s="183"/>
      <c r="N355" s="183"/>
      <c r="O355" s="183"/>
      <c r="P355" s="183"/>
      <c r="Q355" s="183"/>
      <c r="R355" s="183"/>
      <c r="S355" s="183"/>
      <c r="T355" s="183"/>
      <c r="U355" s="183"/>
      <c r="V355" s="183"/>
      <c r="W355" s="183"/>
      <c r="X355" s="183"/>
      <c r="Y355" s="183"/>
      <c r="Z355" s="183"/>
      <c r="AA355" s="183"/>
      <c r="AB355" s="183"/>
      <c r="AC355" s="183"/>
      <c r="AD355" s="183"/>
      <c r="AE355" s="183"/>
      <c r="AF355" s="183"/>
      <c r="AG355" s="183"/>
      <c r="AH355" s="183"/>
      <c r="AI355" s="183"/>
      <c r="AJ355" s="183"/>
      <c r="AK355" s="183"/>
      <c r="AL355" s="183"/>
      <c r="AM355" s="183"/>
      <c r="AN355" s="183"/>
      <c r="AO355" s="183"/>
      <c r="AP355" s="183"/>
      <c r="AQ355" s="183"/>
      <c r="AR355" s="183"/>
      <c r="AS355" s="183"/>
      <c r="AT355" s="183"/>
      <c r="AU355" s="183"/>
      <c r="AV355" s="183"/>
      <c r="AW355" s="183"/>
      <c r="AX355" s="183"/>
      <c r="AY355" s="183"/>
      <c r="AZ355" s="183"/>
      <c r="BA355" s="183"/>
      <c r="BB355" s="183"/>
      <c r="BC355" s="183"/>
      <c r="BD355" s="183"/>
      <c r="BE355" s="183"/>
      <c r="BF355" s="183"/>
      <c r="BG355" s="183"/>
      <c r="BH355" s="183"/>
      <c r="BI355" s="183"/>
      <c r="BJ355" s="183"/>
      <c r="BK355" s="183"/>
      <c r="BL355" s="183"/>
      <c r="BM355" s="183"/>
    </row>
    <row r="356" spans="1:65" x14ac:dyDescent="0.2">
      <c r="A356" s="110"/>
      <c r="B356" s="110"/>
      <c r="C356" s="110"/>
      <c r="D356" s="183"/>
      <c r="E356" s="183"/>
      <c r="F356" s="183"/>
      <c r="G356" s="183"/>
      <c r="H356" s="183"/>
      <c r="I356" s="183"/>
      <c r="J356" s="183"/>
      <c r="K356" s="183"/>
      <c r="L356" s="183"/>
      <c r="M356" s="183"/>
      <c r="N356" s="183"/>
      <c r="O356" s="183"/>
      <c r="P356" s="183"/>
      <c r="Q356" s="183"/>
      <c r="R356" s="183"/>
      <c r="S356" s="183"/>
      <c r="T356" s="183"/>
      <c r="U356" s="183"/>
      <c r="V356" s="183"/>
      <c r="W356" s="183"/>
      <c r="X356" s="183"/>
      <c r="Y356" s="183"/>
      <c r="Z356" s="183"/>
      <c r="AA356" s="183"/>
      <c r="AB356" s="183"/>
      <c r="AC356" s="183"/>
      <c r="AD356" s="183"/>
      <c r="AE356" s="183"/>
      <c r="AF356" s="183"/>
      <c r="AG356" s="183"/>
      <c r="AH356" s="183"/>
      <c r="AI356" s="183"/>
      <c r="AJ356" s="183"/>
      <c r="AK356" s="183"/>
      <c r="AL356" s="183"/>
      <c r="AM356" s="183"/>
      <c r="AN356" s="183"/>
      <c r="AO356" s="183"/>
      <c r="AP356" s="183"/>
      <c r="AQ356" s="183"/>
      <c r="AR356" s="183"/>
      <c r="AS356" s="183"/>
      <c r="AT356" s="183"/>
      <c r="AU356" s="183"/>
      <c r="AV356" s="183"/>
      <c r="AW356" s="183"/>
      <c r="AX356" s="183"/>
      <c r="AY356" s="183"/>
      <c r="AZ356" s="183"/>
      <c r="BA356" s="183"/>
      <c r="BB356" s="183"/>
      <c r="BC356" s="183"/>
      <c r="BD356" s="183"/>
      <c r="BE356" s="183"/>
      <c r="BF356" s="183"/>
      <c r="BG356" s="183"/>
      <c r="BH356" s="183"/>
      <c r="BI356" s="183"/>
      <c r="BJ356" s="183"/>
      <c r="BK356" s="183"/>
      <c r="BL356" s="183"/>
      <c r="BM356" s="183"/>
    </row>
    <row r="357" spans="1:65" x14ac:dyDescent="0.2">
      <c r="A357" s="110"/>
      <c r="B357" s="110"/>
      <c r="C357" s="110"/>
      <c r="D357" s="183"/>
      <c r="E357" s="183"/>
      <c r="F357" s="183"/>
      <c r="G357" s="183"/>
      <c r="H357" s="183"/>
      <c r="I357" s="183"/>
      <c r="J357" s="183"/>
      <c r="K357" s="183"/>
      <c r="L357" s="183"/>
      <c r="M357" s="183"/>
      <c r="N357" s="183"/>
      <c r="O357" s="183"/>
      <c r="P357" s="183"/>
      <c r="Q357" s="183"/>
      <c r="R357" s="183"/>
      <c r="S357" s="183"/>
      <c r="T357" s="183"/>
      <c r="U357" s="183"/>
      <c r="V357" s="183"/>
      <c r="W357" s="183"/>
      <c r="X357" s="183"/>
      <c r="Y357" s="183"/>
      <c r="Z357" s="183"/>
      <c r="AA357" s="183"/>
      <c r="AB357" s="183"/>
      <c r="AC357" s="183"/>
      <c r="AD357" s="183"/>
      <c r="AE357" s="183"/>
      <c r="AF357" s="183"/>
      <c r="AG357" s="183"/>
      <c r="AH357" s="183"/>
      <c r="AI357" s="183"/>
      <c r="AJ357" s="183"/>
      <c r="AK357" s="183"/>
      <c r="AL357" s="183"/>
      <c r="AM357" s="183"/>
      <c r="AN357" s="183"/>
      <c r="AO357" s="183"/>
      <c r="AP357" s="183"/>
      <c r="AQ357" s="183"/>
      <c r="AR357" s="183"/>
      <c r="AS357" s="183"/>
      <c r="AT357" s="183"/>
      <c r="AU357" s="183"/>
      <c r="AV357" s="183"/>
      <c r="AW357" s="183"/>
      <c r="AX357" s="183"/>
      <c r="AY357" s="183"/>
      <c r="AZ357" s="183"/>
      <c r="BA357" s="183"/>
      <c r="BB357" s="183"/>
      <c r="BC357" s="183"/>
      <c r="BD357" s="183"/>
      <c r="BE357" s="183"/>
      <c r="BF357" s="183"/>
      <c r="BG357" s="183"/>
      <c r="BH357" s="183"/>
      <c r="BI357" s="183"/>
      <c r="BJ357" s="183"/>
      <c r="BK357" s="183"/>
      <c r="BL357" s="183"/>
      <c r="BM357" s="183"/>
    </row>
    <row r="358" spans="1:65" x14ac:dyDescent="0.2">
      <c r="A358" s="110"/>
      <c r="B358" s="110"/>
      <c r="C358" s="110"/>
      <c r="D358" s="183"/>
      <c r="E358" s="183"/>
      <c r="F358" s="183"/>
      <c r="G358" s="183"/>
      <c r="H358" s="183"/>
      <c r="I358" s="183"/>
      <c r="J358" s="183"/>
      <c r="K358" s="183"/>
      <c r="L358" s="183"/>
      <c r="M358" s="183"/>
      <c r="N358" s="183"/>
      <c r="O358" s="183"/>
      <c r="P358" s="183"/>
      <c r="Q358" s="183"/>
      <c r="R358" s="183"/>
      <c r="S358" s="183"/>
      <c r="T358" s="183"/>
      <c r="U358" s="183"/>
      <c r="V358" s="183"/>
      <c r="W358" s="183"/>
      <c r="X358" s="183"/>
      <c r="Y358" s="183"/>
      <c r="Z358" s="183"/>
      <c r="AA358" s="183"/>
      <c r="AB358" s="183"/>
      <c r="AC358" s="183"/>
      <c r="AD358" s="183"/>
      <c r="AE358" s="183"/>
      <c r="AF358" s="183"/>
      <c r="AG358" s="183"/>
      <c r="AH358" s="183"/>
      <c r="AI358" s="183"/>
      <c r="AJ358" s="183"/>
      <c r="AK358" s="183"/>
      <c r="AL358" s="183"/>
      <c r="AM358" s="183"/>
      <c r="AN358" s="183"/>
      <c r="AO358" s="183"/>
      <c r="AP358" s="183"/>
      <c r="AQ358" s="183"/>
      <c r="AR358" s="183"/>
      <c r="AS358" s="183"/>
      <c r="AT358" s="183"/>
      <c r="AU358" s="183"/>
      <c r="AV358" s="183"/>
      <c r="AW358" s="183"/>
      <c r="AX358" s="183"/>
      <c r="AY358" s="183"/>
      <c r="AZ358" s="183"/>
      <c r="BA358" s="183"/>
      <c r="BB358" s="183"/>
      <c r="BC358" s="183"/>
      <c r="BD358" s="183"/>
      <c r="BE358" s="183"/>
      <c r="BF358" s="183"/>
      <c r="BG358" s="183"/>
      <c r="BH358" s="183"/>
      <c r="BI358" s="183"/>
      <c r="BJ358" s="183"/>
      <c r="BK358" s="183"/>
      <c r="BL358" s="183"/>
      <c r="BM358" s="183"/>
    </row>
    <row r="359" spans="1:65" x14ac:dyDescent="0.2">
      <c r="A359" s="110"/>
      <c r="B359" s="110"/>
      <c r="C359" s="110"/>
      <c r="D359" s="183"/>
      <c r="E359" s="183"/>
      <c r="F359" s="183"/>
      <c r="G359" s="183"/>
      <c r="H359" s="183"/>
      <c r="I359" s="183"/>
      <c r="J359" s="183"/>
      <c r="K359" s="183"/>
      <c r="L359" s="183"/>
      <c r="M359" s="183"/>
      <c r="N359" s="183"/>
      <c r="O359" s="183"/>
      <c r="P359" s="183"/>
      <c r="Q359" s="183"/>
      <c r="R359" s="183"/>
      <c r="S359" s="183"/>
      <c r="T359" s="183"/>
      <c r="U359" s="183"/>
      <c r="V359" s="183"/>
      <c r="W359" s="183"/>
      <c r="X359" s="183"/>
      <c r="Y359" s="183"/>
      <c r="Z359" s="183"/>
      <c r="AA359" s="183"/>
      <c r="AB359" s="183"/>
      <c r="AC359" s="183"/>
      <c r="AD359" s="183"/>
      <c r="AE359" s="183"/>
      <c r="AF359" s="183"/>
      <c r="AG359" s="183"/>
      <c r="AH359" s="183"/>
      <c r="AI359" s="183"/>
      <c r="AJ359" s="183"/>
      <c r="AK359" s="183"/>
      <c r="AL359" s="183"/>
      <c r="AM359" s="183"/>
      <c r="AN359" s="183"/>
      <c r="AO359" s="183"/>
      <c r="AP359" s="183"/>
      <c r="AQ359" s="183"/>
      <c r="AR359" s="183"/>
      <c r="AS359" s="183"/>
      <c r="AT359" s="183"/>
      <c r="AU359" s="183"/>
      <c r="AV359" s="183"/>
      <c r="AW359" s="183"/>
      <c r="AX359" s="183"/>
      <c r="AY359" s="183"/>
      <c r="AZ359" s="183"/>
      <c r="BA359" s="183"/>
      <c r="BB359" s="183"/>
      <c r="BC359" s="183"/>
      <c r="BD359" s="183"/>
      <c r="BE359" s="183"/>
      <c r="BF359" s="183"/>
      <c r="BG359" s="183"/>
      <c r="BH359" s="183"/>
      <c r="BI359" s="183"/>
      <c r="BJ359" s="183"/>
      <c r="BK359" s="183"/>
      <c r="BL359" s="183"/>
      <c r="BM359" s="183"/>
    </row>
    <row r="360" spans="1:65" x14ac:dyDescent="0.2">
      <c r="A360" s="110"/>
      <c r="B360" s="110"/>
      <c r="C360" s="110"/>
      <c r="D360" s="183"/>
      <c r="E360" s="183"/>
      <c r="F360" s="183"/>
      <c r="G360" s="183"/>
      <c r="H360" s="183"/>
      <c r="I360" s="183"/>
      <c r="J360" s="183"/>
      <c r="K360" s="183"/>
      <c r="L360" s="183"/>
      <c r="M360" s="183"/>
      <c r="N360" s="183"/>
      <c r="O360" s="183"/>
      <c r="P360" s="183"/>
      <c r="Q360" s="183"/>
      <c r="R360" s="183"/>
      <c r="S360" s="183"/>
      <c r="T360" s="183"/>
      <c r="U360" s="183"/>
      <c r="V360" s="183"/>
      <c r="W360" s="183"/>
      <c r="X360" s="183"/>
      <c r="Y360" s="183"/>
      <c r="Z360" s="183"/>
      <c r="AA360" s="183"/>
      <c r="AB360" s="183"/>
      <c r="AC360" s="183"/>
      <c r="AD360" s="183"/>
      <c r="AE360" s="183"/>
      <c r="AF360" s="183"/>
      <c r="AG360" s="183"/>
      <c r="AH360" s="183"/>
      <c r="AI360" s="183"/>
      <c r="AJ360" s="183"/>
      <c r="AK360" s="183"/>
      <c r="AL360" s="183"/>
      <c r="AM360" s="183"/>
      <c r="AN360" s="183"/>
      <c r="AO360" s="183"/>
      <c r="AP360" s="183"/>
      <c r="AQ360" s="183"/>
      <c r="AR360" s="183"/>
      <c r="AS360" s="183"/>
      <c r="AT360" s="183"/>
      <c r="AU360" s="183"/>
      <c r="AV360" s="183"/>
      <c r="AW360" s="183"/>
      <c r="AX360" s="183"/>
      <c r="AY360" s="183"/>
      <c r="AZ360" s="183"/>
      <c r="BA360" s="183"/>
      <c r="BB360" s="183"/>
      <c r="BC360" s="183"/>
      <c r="BD360" s="183"/>
      <c r="BE360" s="183"/>
      <c r="BF360" s="183"/>
      <c r="BG360" s="183"/>
      <c r="BH360" s="183"/>
      <c r="BI360" s="183"/>
      <c r="BJ360" s="183"/>
      <c r="BK360" s="183"/>
      <c r="BL360" s="183"/>
      <c r="BM360" s="183"/>
    </row>
    <row r="361" spans="1:65" x14ac:dyDescent="0.2">
      <c r="A361" s="110"/>
      <c r="B361" s="110"/>
      <c r="C361" s="110"/>
      <c r="D361" s="183"/>
      <c r="E361" s="183"/>
      <c r="F361" s="183"/>
      <c r="G361" s="183"/>
      <c r="H361" s="183"/>
      <c r="I361" s="183"/>
      <c r="J361" s="183"/>
      <c r="K361" s="183"/>
      <c r="L361" s="183"/>
      <c r="M361" s="183"/>
      <c r="N361" s="183"/>
      <c r="O361" s="183"/>
      <c r="P361" s="183"/>
      <c r="Q361" s="183"/>
      <c r="R361" s="183"/>
      <c r="S361" s="183"/>
      <c r="T361" s="183"/>
      <c r="U361" s="183"/>
      <c r="V361" s="183"/>
      <c r="W361" s="183"/>
      <c r="X361" s="183"/>
      <c r="Y361" s="183"/>
      <c r="Z361" s="183"/>
      <c r="AA361" s="183"/>
      <c r="AB361" s="183"/>
      <c r="AC361" s="183"/>
      <c r="AD361" s="183"/>
      <c r="AE361" s="183"/>
      <c r="AF361" s="183"/>
      <c r="AG361" s="183"/>
      <c r="AH361" s="183"/>
      <c r="AI361" s="183"/>
      <c r="AJ361" s="183"/>
      <c r="AK361" s="183"/>
      <c r="AL361" s="183"/>
      <c r="AM361" s="183"/>
      <c r="AN361" s="183"/>
      <c r="AO361" s="183"/>
      <c r="AP361" s="183"/>
      <c r="AQ361" s="183"/>
      <c r="AR361" s="183"/>
      <c r="AS361" s="183"/>
      <c r="AT361" s="183"/>
      <c r="AU361" s="183"/>
      <c r="AV361" s="183"/>
      <c r="AW361" s="183"/>
      <c r="AX361" s="183"/>
      <c r="AY361" s="183"/>
      <c r="AZ361" s="183"/>
      <c r="BA361" s="183"/>
      <c r="BB361" s="183"/>
      <c r="BC361" s="183"/>
      <c r="BD361" s="183"/>
      <c r="BE361" s="183"/>
      <c r="BF361" s="183"/>
      <c r="BG361" s="183"/>
      <c r="BH361" s="183"/>
      <c r="BI361" s="183"/>
      <c r="BJ361" s="183"/>
      <c r="BK361" s="183"/>
      <c r="BL361" s="183"/>
      <c r="BM361" s="183"/>
    </row>
    <row r="362" spans="1:65" x14ac:dyDescent="0.2">
      <c r="A362" s="110"/>
      <c r="B362" s="110"/>
      <c r="C362" s="110"/>
      <c r="D362" s="183"/>
      <c r="E362" s="183"/>
      <c r="F362" s="183"/>
      <c r="G362" s="183"/>
      <c r="H362" s="183"/>
      <c r="I362" s="183"/>
      <c r="J362" s="183"/>
      <c r="K362" s="183"/>
      <c r="L362" s="183"/>
      <c r="M362" s="183"/>
      <c r="N362" s="183"/>
      <c r="O362" s="183"/>
      <c r="P362" s="183"/>
      <c r="Q362" s="183"/>
      <c r="R362" s="183"/>
      <c r="S362" s="183"/>
      <c r="T362" s="183"/>
      <c r="U362" s="183"/>
      <c r="V362" s="183"/>
      <c r="W362" s="183"/>
      <c r="X362" s="183"/>
      <c r="Y362" s="183"/>
      <c r="Z362" s="183"/>
      <c r="AA362" s="183"/>
      <c r="AB362" s="183"/>
      <c r="AC362" s="183"/>
      <c r="AD362" s="183"/>
      <c r="AE362" s="183"/>
      <c r="AF362" s="183"/>
      <c r="AG362" s="183"/>
      <c r="AH362" s="183"/>
      <c r="AI362" s="183"/>
      <c r="AJ362" s="183"/>
      <c r="AK362" s="183"/>
      <c r="AL362" s="183"/>
      <c r="AM362" s="183"/>
      <c r="AN362" s="183"/>
      <c r="AO362" s="183"/>
      <c r="AP362" s="183"/>
      <c r="AQ362" s="183"/>
      <c r="AR362" s="183"/>
      <c r="AS362" s="183"/>
      <c r="AT362" s="183"/>
      <c r="AU362" s="183"/>
      <c r="AV362" s="183"/>
      <c r="AW362" s="183"/>
      <c r="AX362" s="183"/>
      <c r="AY362" s="183"/>
      <c r="AZ362" s="183"/>
      <c r="BA362" s="183"/>
      <c r="BB362" s="183"/>
      <c r="BC362" s="183"/>
      <c r="BD362" s="183"/>
      <c r="BE362" s="183"/>
      <c r="BF362" s="183"/>
      <c r="BG362" s="183"/>
      <c r="BH362" s="183"/>
      <c r="BI362" s="183"/>
      <c r="BJ362" s="183"/>
      <c r="BK362" s="183"/>
      <c r="BL362" s="183"/>
      <c r="BM362" s="183"/>
    </row>
    <row r="363" spans="1:65" x14ac:dyDescent="0.2">
      <c r="A363" s="110"/>
      <c r="B363" s="110"/>
      <c r="C363" s="110"/>
      <c r="D363" s="183"/>
      <c r="E363" s="183"/>
      <c r="F363" s="183"/>
      <c r="G363" s="183"/>
      <c r="H363" s="183"/>
      <c r="I363" s="183"/>
      <c r="J363" s="183"/>
      <c r="K363" s="183"/>
      <c r="L363" s="183"/>
      <c r="M363" s="183"/>
      <c r="N363" s="183"/>
      <c r="O363" s="183"/>
      <c r="P363" s="183"/>
      <c r="Q363" s="183"/>
      <c r="R363" s="183"/>
      <c r="S363" s="183"/>
      <c r="T363" s="183"/>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row>
    <row r="364" spans="1:65" x14ac:dyDescent="0.2">
      <c r="A364" s="110"/>
      <c r="B364" s="110"/>
      <c r="C364" s="110"/>
      <c r="D364" s="183"/>
      <c r="E364" s="183"/>
      <c r="F364" s="183"/>
      <c r="G364" s="183"/>
      <c r="H364" s="183"/>
      <c r="I364" s="183"/>
      <c r="J364" s="183"/>
      <c r="K364" s="183"/>
      <c r="L364" s="183"/>
      <c r="M364" s="183"/>
      <c r="N364" s="183"/>
      <c r="O364" s="183"/>
      <c r="P364" s="183"/>
      <c r="Q364" s="183"/>
      <c r="R364" s="183"/>
      <c r="S364" s="183"/>
      <c r="T364" s="183"/>
      <c r="U364" s="183"/>
      <c r="V364" s="183"/>
      <c r="W364" s="183"/>
      <c r="X364" s="183"/>
      <c r="Y364" s="183"/>
      <c r="Z364" s="183"/>
      <c r="AA364" s="183"/>
      <c r="AB364" s="183"/>
      <c r="AC364" s="183"/>
      <c r="AD364" s="183"/>
      <c r="AE364" s="183"/>
      <c r="AF364" s="183"/>
      <c r="AG364" s="183"/>
      <c r="AH364" s="183"/>
      <c r="AI364" s="183"/>
      <c r="AJ364" s="183"/>
      <c r="AK364" s="183"/>
      <c r="AL364" s="183"/>
      <c r="AM364" s="183"/>
      <c r="AN364" s="183"/>
      <c r="AO364" s="183"/>
      <c r="AP364" s="183"/>
      <c r="AQ364" s="183"/>
      <c r="AR364" s="183"/>
      <c r="AS364" s="183"/>
      <c r="AT364" s="183"/>
      <c r="AU364" s="183"/>
      <c r="AV364" s="183"/>
      <c r="AW364" s="183"/>
      <c r="AX364" s="183"/>
      <c r="AY364" s="183"/>
      <c r="AZ364" s="183"/>
      <c r="BA364" s="183"/>
      <c r="BB364" s="183"/>
      <c r="BC364" s="183"/>
      <c r="BD364" s="183"/>
      <c r="BE364" s="183"/>
      <c r="BF364" s="183"/>
      <c r="BG364" s="183"/>
      <c r="BH364" s="183"/>
      <c r="BI364" s="183"/>
      <c r="BJ364" s="183"/>
      <c r="BK364" s="183"/>
      <c r="BL364" s="183"/>
      <c r="BM364" s="183"/>
    </row>
    <row r="365" spans="1:65" x14ac:dyDescent="0.2">
      <c r="A365" s="110"/>
      <c r="B365" s="110"/>
      <c r="C365" s="110"/>
      <c r="D365" s="183"/>
      <c r="E365" s="183"/>
      <c r="F365" s="183"/>
      <c r="G365" s="183"/>
      <c r="H365" s="183"/>
      <c r="I365" s="183"/>
      <c r="J365" s="183"/>
      <c r="K365" s="183"/>
      <c r="L365" s="183"/>
      <c r="M365" s="183"/>
      <c r="N365" s="183"/>
      <c r="O365" s="183"/>
      <c r="P365" s="183"/>
      <c r="Q365" s="183"/>
      <c r="R365" s="183"/>
      <c r="S365" s="183"/>
      <c r="T365" s="183"/>
      <c r="U365" s="183"/>
      <c r="V365" s="183"/>
      <c r="W365" s="183"/>
      <c r="X365" s="183"/>
      <c r="Y365" s="183"/>
      <c r="Z365" s="183"/>
      <c r="AA365" s="183"/>
      <c r="AB365" s="183"/>
      <c r="AC365" s="183"/>
      <c r="AD365" s="183"/>
      <c r="AE365" s="183"/>
      <c r="AF365" s="183"/>
      <c r="AG365" s="183"/>
      <c r="AH365" s="183"/>
      <c r="AI365" s="183"/>
      <c r="AJ365" s="183"/>
      <c r="AK365" s="183"/>
      <c r="AL365" s="183"/>
      <c r="AM365" s="183"/>
      <c r="AN365" s="183"/>
      <c r="AO365" s="183"/>
      <c r="AP365" s="183"/>
      <c r="AQ365" s="183"/>
      <c r="AR365" s="183"/>
      <c r="AS365" s="183"/>
      <c r="AT365" s="183"/>
      <c r="AU365" s="183"/>
      <c r="AV365" s="183"/>
      <c r="AW365" s="183"/>
      <c r="AX365" s="183"/>
      <c r="AY365" s="183"/>
      <c r="AZ365" s="183"/>
      <c r="BA365" s="183"/>
      <c r="BB365" s="183"/>
      <c r="BC365" s="183"/>
      <c r="BD365" s="183"/>
      <c r="BE365" s="183"/>
      <c r="BF365" s="183"/>
      <c r="BG365" s="183"/>
      <c r="BH365" s="183"/>
      <c r="BI365" s="183"/>
      <c r="BJ365" s="183"/>
      <c r="BK365" s="183"/>
      <c r="BL365" s="183"/>
      <c r="BM365" s="183"/>
    </row>
    <row r="366" spans="1:65" x14ac:dyDescent="0.2">
      <c r="A366" s="110"/>
      <c r="B366" s="110"/>
      <c r="C366" s="110"/>
      <c r="D366" s="183"/>
      <c r="E366" s="183"/>
      <c r="F366" s="183"/>
      <c r="G366" s="183"/>
      <c r="H366" s="183"/>
      <c r="I366" s="183"/>
      <c r="J366" s="183"/>
      <c r="K366" s="183"/>
      <c r="L366" s="183"/>
      <c r="M366" s="183"/>
      <c r="N366" s="183"/>
      <c r="O366" s="183"/>
      <c r="P366" s="183"/>
      <c r="Q366" s="183"/>
      <c r="R366" s="183"/>
      <c r="S366" s="183"/>
      <c r="T366" s="183"/>
      <c r="U366" s="183"/>
      <c r="V366" s="183"/>
      <c r="W366" s="183"/>
      <c r="X366" s="183"/>
      <c r="Y366" s="183"/>
      <c r="Z366" s="183"/>
      <c r="AA366" s="183"/>
      <c r="AB366" s="183"/>
      <c r="AC366" s="183"/>
      <c r="AD366" s="183"/>
      <c r="AE366" s="183"/>
      <c r="AF366" s="183"/>
      <c r="AG366" s="183"/>
      <c r="AH366" s="183"/>
      <c r="AI366" s="183"/>
      <c r="AJ366" s="183"/>
      <c r="AK366" s="183"/>
      <c r="AL366" s="183"/>
      <c r="AM366" s="183"/>
      <c r="AN366" s="183"/>
      <c r="AO366" s="183"/>
      <c r="AP366" s="183"/>
      <c r="AQ366" s="183"/>
      <c r="AR366" s="183"/>
      <c r="AS366" s="183"/>
      <c r="AT366" s="183"/>
      <c r="AU366" s="183"/>
      <c r="AV366" s="183"/>
      <c r="AW366" s="183"/>
      <c r="AX366" s="183"/>
      <c r="AY366" s="183"/>
      <c r="AZ366" s="183"/>
      <c r="BA366" s="183"/>
      <c r="BB366" s="183"/>
      <c r="BC366" s="183"/>
      <c r="BD366" s="183"/>
      <c r="BE366" s="183"/>
      <c r="BF366" s="183"/>
      <c r="BG366" s="183"/>
      <c r="BH366" s="183"/>
      <c r="BI366" s="183"/>
      <c r="BJ366" s="183"/>
      <c r="BK366" s="183"/>
      <c r="BL366" s="183"/>
      <c r="BM366" s="183"/>
    </row>
    <row r="367" spans="1:65" x14ac:dyDescent="0.2">
      <c r="A367" s="110"/>
      <c r="B367" s="110"/>
      <c r="C367" s="110"/>
      <c r="D367" s="183"/>
      <c r="E367" s="183"/>
      <c r="F367" s="183"/>
      <c r="G367" s="183"/>
      <c r="H367" s="183"/>
      <c r="I367" s="183"/>
      <c r="J367" s="183"/>
      <c r="K367" s="183"/>
      <c r="L367" s="183"/>
      <c r="M367" s="183"/>
      <c r="N367" s="183"/>
      <c r="O367" s="183"/>
      <c r="P367" s="183"/>
      <c r="Q367" s="183"/>
      <c r="R367" s="183"/>
      <c r="S367" s="183"/>
      <c r="T367" s="183"/>
      <c r="U367" s="183"/>
      <c r="V367" s="183"/>
      <c r="W367" s="183"/>
      <c r="X367" s="183"/>
      <c r="Y367" s="183"/>
      <c r="Z367" s="183"/>
      <c r="AA367" s="183"/>
      <c r="AB367" s="183"/>
      <c r="AC367" s="183"/>
      <c r="AD367" s="183"/>
      <c r="AE367" s="183"/>
      <c r="AF367" s="183"/>
      <c r="AG367" s="183"/>
      <c r="AH367" s="183"/>
      <c r="AI367" s="183"/>
      <c r="AJ367" s="183"/>
      <c r="AK367" s="183"/>
      <c r="AL367" s="183"/>
      <c r="AM367" s="183"/>
      <c r="AN367" s="183"/>
      <c r="AO367" s="183"/>
      <c r="AP367" s="183"/>
      <c r="AQ367" s="183"/>
      <c r="AR367" s="183"/>
      <c r="AS367" s="183"/>
      <c r="AT367" s="183"/>
      <c r="AU367" s="183"/>
      <c r="AV367" s="183"/>
      <c r="AW367" s="183"/>
      <c r="AX367" s="183"/>
      <c r="AY367" s="183"/>
      <c r="AZ367" s="183"/>
      <c r="BA367" s="183"/>
      <c r="BB367" s="183"/>
      <c r="BC367" s="183"/>
      <c r="BD367" s="183"/>
      <c r="BE367" s="183"/>
      <c r="BF367" s="183"/>
      <c r="BG367" s="183"/>
      <c r="BH367" s="183"/>
      <c r="BI367" s="183"/>
      <c r="BJ367" s="183"/>
      <c r="BK367" s="183"/>
      <c r="BL367" s="183"/>
      <c r="BM367" s="183"/>
    </row>
    <row r="368" spans="1:65" x14ac:dyDescent="0.2">
      <c r="A368" s="110"/>
      <c r="B368" s="110"/>
      <c r="C368" s="110"/>
      <c r="D368" s="183"/>
      <c r="E368" s="183"/>
      <c r="F368" s="183"/>
      <c r="G368" s="183"/>
      <c r="H368" s="183"/>
      <c r="I368" s="183"/>
      <c r="J368" s="183"/>
      <c r="K368" s="183"/>
      <c r="L368" s="183"/>
      <c r="M368" s="183"/>
      <c r="N368" s="183"/>
      <c r="O368" s="183"/>
      <c r="P368" s="183"/>
      <c r="Q368" s="183"/>
      <c r="R368" s="183"/>
      <c r="S368" s="183"/>
      <c r="T368" s="183"/>
      <c r="U368" s="183"/>
      <c r="V368" s="183"/>
      <c r="W368" s="183"/>
      <c r="X368" s="183"/>
      <c r="Y368" s="183"/>
      <c r="Z368" s="183"/>
      <c r="AA368" s="183"/>
      <c r="AB368" s="183"/>
      <c r="AC368" s="183"/>
      <c r="AD368" s="183"/>
      <c r="AE368" s="183"/>
      <c r="AF368" s="183"/>
      <c r="AG368" s="183"/>
      <c r="AH368" s="183"/>
      <c r="AI368" s="183"/>
      <c r="AJ368" s="183"/>
      <c r="AK368" s="183"/>
      <c r="AL368" s="183"/>
      <c r="AM368" s="183"/>
      <c r="AN368" s="183"/>
      <c r="AO368" s="183"/>
      <c r="AP368" s="183"/>
      <c r="AQ368" s="183"/>
      <c r="AR368" s="183"/>
      <c r="AS368" s="183"/>
      <c r="AT368" s="183"/>
      <c r="AU368" s="183"/>
      <c r="AV368" s="183"/>
      <c r="AW368" s="183"/>
      <c r="AX368" s="183"/>
      <c r="AY368" s="183"/>
      <c r="AZ368" s="183"/>
      <c r="BA368" s="183"/>
      <c r="BB368" s="183"/>
      <c r="BC368" s="183"/>
      <c r="BD368" s="183"/>
      <c r="BE368" s="183"/>
      <c r="BF368" s="183"/>
      <c r="BG368" s="183"/>
      <c r="BH368" s="183"/>
      <c r="BI368" s="183"/>
      <c r="BJ368" s="183"/>
      <c r="BK368" s="183"/>
      <c r="BL368" s="183"/>
      <c r="BM368" s="183"/>
    </row>
    <row r="369" spans="1:65" x14ac:dyDescent="0.2">
      <c r="A369" s="110"/>
      <c r="B369" s="110"/>
      <c r="C369" s="110"/>
      <c r="D369" s="183"/>
      <c r="E369" s="183"/>
      <c r="F369" s="183"/>
      <c r="G369" s="183"/>
      <c r="H369" s="183"/>
      <c r="I369" s="183"/>
      <c r="J369" s="183"/>
      <c r="K369" s="183"/>
      <c r="L369" s="183"/>
      <c r="M369" s="183"/>
      <c r="N369" s="183"/>
      <c r="O369" s="183"/>
      <c r="P369" s="183"/>
      <c r="Q369" s="183"/>
      <c r="R369" s="183"/>
      <c r="S369" s="183"/>
      <c r="T369" s="183"/>
      <c r="U369" s="183"/>
      <c r="V369" s="183"/>
      <c r="W369" s="183"/>
      <c r="X369" s="183"/>
      <c r="Y369" s="183"/>
      <c r="Z369" s="183"/>
      <c r="AA369" s="183"/>
      <c r="AB369" s="183"/>
      <c r="AC369" s="183"/>
      <c r="AD369" s="183"/>
      <c r="AE369" s="183"/>
      <c r="AF369" s="183"/>
      <c r="AG369" s="183"/>
      <c r="AH369" s="183"/>
      <c r="AI369" s="183"/>
      <c r="AJ369" s="183"/>
      <c r="AK369" s="183"/>
      <c r="AL369" s="183"/>
      <c r="AM369" s="183"/>
      <c r="AN369" s="183"/>
      <c r="AO369" s="183"/>
      <c r="AP369" s="183"/>
      <c r="AQ369" s="183"/>
      <c r="AR369" s="183"/>
      <c r="AS369" s="183"/>
      <c r="AT369" s="183"/>
      <c r="AU369" s="183"/>
      <c r="AV369" s="183"/>
      <c r="AW369" s="183"/>
      <c r="AX369" s="183"/>
      <c r="AY369" s="183"/>
      <c r="AZ369" s="183"/>
      <c r="BA369" s="183"/>
      <c r="BB369" s="183"/>
      <c r="BC369" s="183"/>
      <c r="BD369" s="183"/>
      <c r="BE369" s="183"/>
      <c r="BF369" s="183"/>
      <c r="BG369" s="183"/>
      <c r="BH369" s="183"/>
      <c r="BI369" s="183"/>
      <c r="BJ369" s="183"/>
      <c r="BK369" s="183"/>
      <c r="BL369" s="183"/>
      <c r="BM369" s="183"/>
    </row>
    <row r="370" spans="1:65" x14ac:dyDescent="0.2">
      <c r="A370" s="110"/>
      <c r="B370" s="110"/>
      <c r="C370" s="110"/>
      <c r="D370" s="183"/>
      <c r="E370" s="183"/>
      <c r="F370" s="183"/>
      <c r="G370" s="183"/>
      <c r="H370" s="183"/>
      <c r="I370" s="183"/>
      <c r="J370" s="183"/>
      <c r="K370" s="183"/>
      <c r="L370" s="183"/>
      <c r="M370" s="183"/>
      <c r="N370" s="183"/>
      <c r="O370" s="183"/>
      <c r="P370" s="183"/>
      <c r="Q370" s="183"/>
      <c r="R370" s="183"/>
      <c r="S370" s="183"/>
      <c r="T370" s="183"/>
      <c r="U370" s="183"/>
      <c r="V370" s="183"/>
      <c r="W370" s="183"/>
      <c r="X370" s="183"/>
      <c r="Y370" s="183"/>
      <c r="Z370" s="183"/>
      <c r="AA370" s="183"/>
      <c r="AB370" s="183"/>
      <c r="AC370" s="183"/>
      <c r="AD370" s="183"/>
      <c r="AE370" s="183"/>
      <c r="AF370" s="183"/>
      <c r="AG370" s="183"/>
      <c r="AH370" s="183"/>
      <c r="AI370" s="183"/>
      <c r="AJ370" s="183"/>
      <c r="AK370" s="183"/>
      <c r="AL370" s="183"/>
      <c r="AM370" s="183"/>
      <c r="AN370" s="183"/>
      <c r="AO370" s="183"/>
      <c r="AP370" s="183"/>
      <c r="AQ370" s="183"/>
      <c r="AR370" s="183"/>
      <c r="AS370" s="183"/>
      <c r="AT370" s="183"/>
      <c r="AU370" s="183"/>
      <c r="AV370" s="183"/>
      <c r="AW370" s="183"/>
      <c r="AX370" s="183"/>
      <c r="AY370" s="183"/>
      <c r="AZ370" s="183"/>
      <c r="BA370" s="183"/>
      <c r="BB370" s="183"/>
      <c r="BC370" s="183"/>
      <c r="BD370" s="183"/>
      <c r="BE370" s="183"/>
      <c r="BF370" s="183"/>
      <c r="BG370" s="183"/>
      <c r="BH370" s="183"/>
      <c r="BI370" s="183"/>
      <c r="BJ370" s="183"/>
      <c r="BK370" s="183"/>
      <c r="BL370" s="183"/>
      <c r="BM370" s="183"/>
    </row>
    <row r="371" spans="1:65" x14ac:dyDescent="0.2">
      <c r="A371" s="110"/>
      <c r="B371" s="110"/>
      <c r="C371" s="110"/>
      <c r="D371" s="183"/>
      <c r="E371" s="183"/>
      <c r="F371" s="183"/>
      <c r="G371" s="183"/>
      <c r="H371" s="183"/>
      <c r="I371" s="183"/>
      <c r="J371" s="183"/>
      <c r="K371" s="183"/>
      <c r="L371" s="183"/>
      <c r="M371" s="183"/>
      <c r="N371" s="183"/>
      <c r="O371" s="183"/>
      <c r="P371" s="183"/>
      <c r="Q371" s="183"/>
      <c r="R371" s="183"/>
      <c r="S371" s="183"/>
      <c r="T371" s="183"/>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row>
    <row r="372" spans="1:65" x14ac:dyDescent="0.2">
      <c r="A372" s="110"/>
      <c r="B372" s="110"/>
      <c r="C372" s="110"/>
      <c r="D372" s="183"/>
      <c r="E372" s="183"/>
      <c r="F372" s="183"/>
      <c r="G372" s="183"/>
      <c r="H372" s="183"/>
      <c r="I372" s="183"/>
      <c r="J372" s="183"/>
      <c r="K372" s="183"/>
      <c r="L372" s="183"/>
      <c r="M372" s="183"/>
      <c r="N372" s="183"/>
      <c r="O372" s="183"/>
      <c r="P372" s="183"/>
      <c r="Q372" s="183"/>
      <c r="R372" s="183"/>
      <c r="S372" s="183"/>
      <c r="T372" s="183"/>
      <c r="U372" s="183"/>
      <c r="V372" s="183"/>
      <c r="W372" s="183"/>
      <c r="X372" s="183"/>
      <c r="Y372" s="183"/>
      <c r="Z372" s="183"/>
      <c r="AA372" s="183"/>
      <c r="AB372" s="183"/>
      <c r="AC372" s="183"/>
      <c r="AD372" s="183"/>
      <c r="AE372" s="183"/>
      <c r="AF372" s="183"/>
      <c r="AG372" s="183"/>
      <c r="AH372" s="183"/>
      <c r="AI372" s="183"/>
      <c r="AJ372" s="183"/>
      <c r="AK372" s="183"/>
      <c r="AL372" s="183"/>
      <c r="AM372" s="183"/>
      <c r="AN372" s="183"/>
      <c r="AO372" s="183"/>
      <c r="AP372" s="183"/>
      <c r="AQ372" s="183"/>
      <c r="AR372" s="183"/>
      <c r="AS372" s="183"/>
      <c r="AT372" s="183"/>
      <c r="AU372" s="183"/>
      <c r="AV372" s="183"/>
      <c r="AW372" s="183"/>
      <c r="AX372" s="183"/>
      <c r="AY372" s="183"/>
      <c r="AZ372" s="183"/>
      <c r="BA372" s="183"/>
      <c r="BB372" s="183"/>
      <c r="BC372" s="183"/>
      <c r="BD372" s="183"/>
      <c r="BE372" s="183"/>
      <c r="BF372" s="183"/>
      <c r="BG372" s="183"/>
      <c r="BH372" s="183"/>
      <c r="BI372" s="183"/>
      <c r="BJ372" s="183"/>
      <c r="BK372" s="183"/>
      <c r="BL372" s="183"/>
      <c r="BM372" s="183"/>
    </row>
    <row r="373" spans="1:65" x14ac:dyDescent="0.2">
      <c r="A373" s="110"/>
      <c r="B373" s="110"/>
      <c r="C373" s="110"/>
      <c r="D373" s="183"/>
      <c r="E373" s="183"/>
      <c r="F373" s="183"/>
      <c r="G373" s="183"/>
      <c r="H373" s="183"/>
      <c r="I373" s="183"/>
      <c r="J373" s="183"/>
      <c r="K373" s="183"/>
      <c r="L373" s="183"/>
      <c r="M373" s="183"/>
      <c r="N373" s="183"/>
      <c r="O373" s="183"/>
      <c r="P373" s="183"/>
      <c r="Q373" s="183"/>
      <c r="R373" s="183"/>
      <c r="S373" s="183"/>
      <c r="T373" s="183"/>
      <c r="U373" s="183"/>
      <c r="V373" s="183"/>
      <c r="W373" s="183"/>
      <c r="X373" s="183"/>
      <c r="Y373" s="183"/>
      <c r="Z373" s="183"/>
      <c r="AA373" s="183"/>
      <c r="AB373" s="183"/>
      <c r="AC373" s="183"/>
      <c r="AD373" s="183"/>
      <c r="AE373" s="183"/>
      <c r="AF373" s="183"/>
      <c r="AG373" s="183"/>
      <c r="AH373" s="183"/>
      <c r="AI373" s="183"/>
      <c r="AJ373" s="183"/>
      <c r="AK373" s="183"/>
      <c r="AL373" s="183"/>
      <c r="AM373" s="183"/>
      <c r="AN373" s="183"/>
      <c r="AO373" s="183"/>
      <c r="AP373" s="183"/>
      <c r="AQ373" s="183"/>
      <c r="AR373" s="183"/>
      <c r="AS373" s="183"/>
      <c r="AT373" s="183"/>
      <c r="AU373" s="183"/>
      <c r="AV373" s="183"/>
      <c r="AW373" s="183"/>
      <c r="AX373" s="183"/>
      <c r="AY373" s="183"/>
      <c r="AZ373" s="183"/>
      <c r="BA373" s="183"/>
      <c r="BB373" s="183"/>
      <c r="BC373" s="183"/>
      <c r="BD373" s="183"/>
      <c r="BE373" s="183"/>
      <c r="BF373" s="183"/>
      <c r="BG373" s="183"/>
      <c r="BH373" s="183"/>
      <c r="BI373" s="183"/>
      <c r="BJ373" s="183"/>
      <c r="BK373" s="183"/>
      <c r="BL373" s="183"/>
      <c r="BM373" s="183"/>
    </row>
    <row r="374" spans="1:65" x14ac:dyDescent="0.2">
      <c r="A374" s="110"/>
      <c r="B374" s="110"/>
      <c r="C374" s="110"/>
      <c r="D374" s="183"/>
      <c r="E374" s="183"/>
      <c r="F374" s="183"/>
      <c r="G374" s="183"/>
      <c r="H374" s="183"/>
      <c r="I374" s="183"/>
      <c r="J374" s="183"/>
      <c r="K374" s="183"/>
      <c r="L374" s="183"/>
      <c r="M374" s="183"/>
      <c r="N374" s="183"/>
      <c r="O374" s="183"/>
      <c r="P374" s="183"/>
      <c r="Q374" s="183"/>
      <c r="R374" s="183"/>
      <c r="S374" s="183"/>
      <c r="T374" s="183"/>
      <c r="U374" s="183"/>
      <c r="V374" s="183"/>
      <c r="W374" s="183"/>
      <c r="X374" s="183"/>
      <c r="Y374" s="183"/>
      <c r="Z374" s="183"/>
      <c r="AA374" s="183"/>
      <c r="AB374" s="183"/>
      <c r="AC374" s="183"/>
      <c r="AD374" s="183"/>
      <c r="AE374" s="183"/>
      <c r="AF374" s="183"/>
      <c r="AG374" s="183"/>
      <c r="AH374" s="183"/>
      <c r="AI374" s="183"/>
      <c r="AJ374" s="183"/>
      <c r="AK374" s="183"/>
      <c r="AL374" s="183"/>
      <c r="AM374" s="183"/>
      <c r="AN374" s="183"/>
      <c r="AO374" s="183"/>
      <c r="AP374" s="183"/>
      <c r="AQ374" s="183"/>
      <c r="AR374" s="183"/>
      <c r="AS374" s="183"/>
      <c r="AT374" s="183"/>
      <c r="AU374" s="183"/>
      <c r="AV374" s="183"/>
      <c r="AW374" s="183"/>
      <c r="AX374" s="183"/>
      <c r="AY374" s="183"/>
      <c r="AZ374" s="183"/>
      <c r="BA374" s="183"/>
      <c r="BB374" s="183"/>
      <c r="BC374" s="183"/>
      <c r="BD374" s="183"/>
      <c r="BE374" s="183"/>
      <c r="BF374" s="183"/>
      <c r="BG374" s="183"/>
      <c r="BH374" s="183"/>
      <c r="BI374" s="183"/>
      <c r="BJ374" s="183"/>
      <c r="BK374" s="183"/>
      <c r="BL374" s="183"/>
      <c r="BM374" s="183"/>
    </row>
    <row r="375" spans="1:65" x14ac:dyDescent="0.2">
      <c r="A375" s="110"/>
      <c r="B375" s="110"/>
      <c r="C375" s="110"/>
      <c r="D375" s="183"/>
      <c r="E375" s="183"/>
      <c r="F375" s="183"/>
      <c r="G375" s="183"/>
      <c r="H375" s="183"/>
      <c r="I375" s="183"/>
      <c r="J375" s="183"/>
      <c r="K375" s="183"/>
      <c r="L375" s="183"/>
      <c r="M375" s="183"/>
      <c r="N375" s="183"/>
      <c r="O375" s="183"/>
      <c r="P375" s="183"/>
      <c r="Q375" s="183"/>
      <c r="R375" s="183"/>
      <c r="S375" s="183"/>
      <c r="T375" s="183"/>
      <c r="U375" s="183"/>
      <c r="V375" s="183"/>
      <c r="W375" s="183"/>
      <c r="X375" s="183"/>
      <c r="Y375" s="183"/>
      <c r="Z375" s="183"/>
      <c r="AA375" s="183"/>
      <c r="AB375" s="183"/>
      <c r="AC375" s="183"/>
      <c r="AD375" s="183"/>
      <c r="AE375" s="183"/>
      <c r="AF375" s="183"/>
      <c r="AG375" s="183"/>
      <c r="AH375" s="183"/>
      <c r="AI375" s="183"/>
      <c r="AJ375" s="183"/>
      <c r="AK375" s="183"/>
      <c r="AL375" s="183"/>
      <c r="AM375" s="183"/>
      <c r="AN375" s="183"/>
      <c r="AO375" s="183"/>
      <c r="AP375" s="183"/>
      <c r="AQ375" s="183"/>
      <c r="AR375" s="183"/>
      <c r="AS375" s="183"/>
      <c r="AT375" s="183"/>
      <c r="AU375" s="183"/>
      <c r="AV375" s="183"/>
      <c r="AW375" s="183"/>
      <c r="AX375" s="183"/>
      <c r="AY375" s="183"/>
      <c r="AZ375" s="183"/>
      <c r="BA375" s="183"/>
      <c r="BB375" s="183"/>
      <c r="BC375" s="183"/>
      <c r="BD375" s="183"/>
      <c r="BE375" s="183"/>
      <c r="BF375" s="183"/>
      <c r="BG375" s="183"/>
      <c r="BH375" s="183"/>
      <c r="BI375" s="183"/>
      <c r="BJ375" s="183"/>
      <c r="BK375" s="183"/>
      <c r="BL375" s="183"/>
      <c r="BM375" s="183"/>
    </row>
    <row r="376" spans="1:65" x14ac:dyDescent="0.2">
      <c r="A376" s="110"/>
      <c r="B376" s="110"/>
      <c r="C376" s="110"/>
      <c r="D376" s="183"/>
      <c r="E376" s="183"/>
      <c r="F376" s="183"/>
      <c r="G376" s="183"/>
      <c r="H376" s="183"/>
      <c r="I376" s="183"/>
      <c r="J376" s="183"/>
      <c r="K376" s="183"/>
      <c r="L376" s="183"/>
      <c r="M376" s="183"/>
      <c r="N376" s="183"/>
      <c r="O376" s="183"/>
      <c r="P376" s="183"/>
      <c r="Q376" s="183"/>
      <c r="R376" s="183"/>
      <c r="S376" s="183"/>
      <c r="T376" s="183"/>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row>
    <row r="377" spans="1:65" x14ac:dyDescent="0.2">
      <c r="A377" s="110"/>
      <c r="B377" s="110"/>
      <c r="C377" s="110"/>
      <c r="D377" s="183"/>
      <c r="E377" s="183"/>
      <c r="F377" s="183"/>
      <c r="G377" s="183"/>
      <c r="H377" s="183"/>
      <c r="I377" s="183"/>
      <c r="J377" s="183"/>
      <c r="K377" s="183"/>
      <c r="L377" s="183"/>
      <c r="M377" s="183"/>
      <c r="N377" s="183"/>
      <c r="O377" s="183"/>
      <c r="P377" s="183"/>
      <c r="Q377" s="183"/>
      <c r="R377" s="183"/>
      <c r="S377" s="183"/>
      <c r="T377" s="183"/>
      <c r="U377" s="183"/>
      <c r="V377" s="183"/>
      <c r="W377" s="183"/>
      <c r="X377" s="183"/>
      <c r="Y377" s="183"/>
      <c r="Z377" s="183"/>
      <c r="AA377" s="183"/>
      <c r="AB377" s="183"/>
      <c r="AC377" s="183"/>
      <c r="AD377" s="183"/>
      <c r="AE377" s="183"/>
      <c r="AF377" s="183"/>
      <c r="AG377" s="183"/>
      <c r="AH377" s="183"/>
      <c r="AI377" s="183"/>
      <c r="AJ377" s="183"/>
      <c r="AK377" s="183"/>
      <c r="AL377" s="183"/>
      <c r="AM377" s="183"/>
      <c r="AN377" s="183"/>
      <c r="AO377" s="183"/>
      <c r="AP377" s="183"/>
      <c r="AQ377" s="183"/>
      <c r="AR377" s="183"/>
      <c r="AS377" s="183"/>
      <c r="AT377" s="183"/>
      <c r="AU377" s="183"/>
      <c r="AV377" s="183"/>
      <c r="AW377" s="183"/>
      <c r="AX377" s="183"/>
      <c r="AY377" s="183"/>
      <c r="AZ377" s="183"/>
      <c r="BA377" s="183"/>
      <c r="BB377" s="183"/>
      <c r="BC377" s="183"/>
      <c r="BD377" s="183"/>
      <c r="BE377" s="183"/>
      <c r="BF377" s="183"/>
      <c r="BG377" s="183"/>
      <c r="BH377" s="183"/>
      <c r="BI377" s="183"/>
      <c r="BJ377" s="183"/>
      <c r="BK377" s="183"/>
      <c r="BL377" s="183"/>
      <c r="BM377" s="183"/>
    </row>
    <row r="378" spans="1:65" x14ac:dyDescent="0.2">
      <c r="A378" s="110"/>
      <c r="B378" s="110"/>
      <c r="C378" s="110"/>
      <c r="D378" s="183"/>
      <c r="E378" s="183"/>
      <c r="F378" s="183"/>
      <c r="G378" s="183"/>
      <c r="H378" s="183"/>
      <c r="I378" s="183"/>
      <c r="J378" s="183"/>
      <c r="K378" s="183"/>
      <c r="L378" s="183"/>
      <c r="M378" s="183"/>
      <c r="N378" s="183"/>
      <c r="O378" s="183"/>
      <c r="P378" s="183"/>
      <c r="Q378" s="183"/>
      <c r="R378" s="183"/>
      <c r="S378" s="183"/>
      <c r="T378" s="183"/>
      <c r="U378" s="183"/>
      <c r="V378" s="183"/>
      <c r="W378" s="183"/>
      <c r="X378" s="183"/>
      <c r="Y378" s="183"/>
      <c r="Z378" s="183"/>
      <c r="AA378" s="183"/>
      <c r="AB378" s="183"/>
      <c r="AC378" s="183"/>
      <c r="AD378" s="183"/>
      <c r="AE378" s="183"/>
      <c r="AF378" s="183"/>
      <c r="AG378" s="183"/>
      <c r="AH378" s="183"/>
      <c r="AI378" s="183"/>
      <c r="AJ378" s="183"/>
      <c r="AK378" s="183"/>
      <c r="AL378" s="183"/>
      <c r="AM378" s="183"/>
      <c r="AN378" s="183"/>
      <c r="AO378" s="183"/>
      <c r="AP378" s="183"/>
      <c r="AQ378" s="183"/>
      <c r="AR378" s="183"/>
      <c r="AS378" s="183"/>
      <c r="AT378" s="183"/>
      <c r="AU378" s="183"/>
      <c r="AV378" s="183"/>
      <c r="AW378" s="183"/>
      <c r="AX378" s="183"/>
      <c r="AY378" s="183"/>
      <c r="AZ378" s="183"/>
      <c r="BA378" s="183"/>
      <c r="BB378" s="183"/>
      <c r="BC378" s="183"/>
      <c r="BD378" s="183"/>
      <c r="BE378" s="183"/>
      <c r="BF378" s="183"/>
      <c r="BG378" s="183"/>
      <c r="BH378" s="183"/>
      <c r="BI378" s="183"/>
      <c r="BJ378" s="183"/>
      <c r="BK378" s="183"/>
      <c r="BL378" s="183"/>
      <c r="BM378" s="183"/>
    </row>
    <row r="379" spans="1:65" x14ac:dyDescent="0.2">
      <c r="A379" s="110"/>
      <c r="B379" s="110"/>
      <c r="C379" s="110"/>
      <c r="D379" s="183"/>
      <c r="E379" s="183"/>
      <c r="F379" s="183"/>
      <c r="G379" s="183"/>
      <c r="H379" s="183"/>
      <c r="I379" s="183"/>
      <c r="J379" s="183"/>
      <c r="K379" s="183"/>
      <c r="L379" s="183"/>
      <c r="M379" s="183"/>
      <c r="N379" s="183"/>
      <c r="O379" s="183"/>
      <c r="P379" s="183"/>
      <c r="Q379" s="183"/>
      <c r="R379" s="183"/>
      <c r="S379" s="183"/>
      <c r="T379" s="183"/>
      <c r="U379" s="183"/>
      <c r="V379" s="183"/>
      <c r="W379" s="183"/>
      <c r="X379" s="183"/>
      <c r="Y379" s="183"/>
      <c r="Z379" s="183"/>
      <c r="AA379" s="183"/>
      <c r="AB379" s="183"/>
      <c r="AC379" s="183"/>
      <c r="AD379" s="183"/>
      <c r="AE379" s="183"/>
      <c r="AF379" s="183"/>
      <c r="AG379" s="183"/>
      <c r="AH379" s="183"/>
      <c r="AI379" s="183"/>
      <c r="AJ379" s="183"/>
      <c r="AK379" s="183"/>
      <c r="AL379" s="183"/>
      <c r="AM379" s="183"/>
      <c r="AN379" s="183"/>
      <c r="AO379" s="183"/>
      <c r="AP379" s="183"/>
      <c r="AQ379" s="183"/>
      <c r="AR379" s="183"/>
      <c r="AS379" s="183"/>
      <c r="AT379" s="183"/>
      <c r="AU379" s="183"/>
      <c r="AV379" s="183"/>
      <c r="AW379" s="183"/>
      <c r="AX379" s="183"/>
      <c r="AY379" s="183"/>
      <c r="AZ379" s="183"/>
      <c r="BA379" s="183"/>
      <c r="BB379" s="183"/>
      <c r="BC379" s="183"/>
      <c r="BD379" s="183"/>
      <c r="BE379" s="183"/>
      <c r="BF379" s="183"/>
      <c r="BG379" s="183"/>
      <c r="BH379" s="183"/>
      <c r="BI379" s="183"/>
      <c r="BJ379" s="183"/>
      <c r="BK379" s="183"/>
      <c r="BL379" s="183"/>
      <c r="BM379" s="183"/>
    </row>
    <row r="380" spans="1:65" x14ac:dyDescent="0.2">
      <c r="A380" s="110"/>
      <c r="B380" s="110"/>
      <c r="C380" s="110"/>
      <c r="D380" s="183"/>
      <c r="E380" s="183"/>
      <c r="F380" s="183"/>
      <c r="G380" s="183"/>
      <c r="H380" s="183"/>
      <c r="I380" s="183"/>
      <c r="J380" s="183"/>
      <c r="K380" s="183"/>
      <c r="L380" s="183"/>
      <c r="M380" s="183"/>
      <c r="N380" s="183"/>
      <c r="O380" s="183"/>
      <c r="P380" s="183"/>
      <c r="Q380" s="183"/>
      <c r="R380" s="183"/>
      <c r="S380" s="183"/>
      <c r="T380" s="183"/>
      <c r="U380" s="183"/>
      <c r="V380" s="183"/>
      <c r="W380" s="183"/>
      <c r="X380" s="183"/>
      <c r="Y380" s="183"/>
      <c r="Z380" s="183"/>
      <c r="AA380" s="183"/>
      <c r="AB380" s="183"/>
      <c r="AC380" s="183"/>
      <c r="AD380" s="183"/>
      <c r="AE380" s="183"/>
      <c r="AF380" s="183"/>
      <c r="AG380" s="183"/>
      <c r="AH380" s="183"/>
      <c r="AI380" s="183"/>
      <c r="AJ380" s="183"/>
      <c r="AK380" s="183"/>
      <c r="AL380" s="183"/>
      <c r="AM380" s="183"/>
      <c r="AN380" s="183"/>
      <c r="AO380" s="183"/>
      <c r="AP380" s="183"/>
      <c r="AQ380" s="183"/>
      <c r="AR380" s="183"/>
      <c r="AS380" s="183"/>
      <c r="AT380" s="183"/>
      <c r="AU380" s="183"/>
      <c r="AV380" s="183"/>
      <c r="AW380" s="183"/>
      <c r="AX380" s="183"/>
      <c r="AY380" s="183"/>
      <c r="AZ380" s="183"/>
      <c r="BA380" s="183"/>
      <c r="BB380" s="183"/>
      <c r="BC380" s="183"/>
      <c r="BD380" s="183"/>
      <c r="BE380" s="183"/>
      <c r="BF380" s="183"/>
      <c r="BG380" s="183"/>
      <c r="BH380" s="183"/>
      <c r="BI380" s="183"/>
      <c r="BJ380" s="183"/>
      <c r="BK380" s="183"/>
      <c r="BL380" s="183"/>
      <c r="BM380" s="183"/>
    </row>
    <row r="381" spans="1:65" x14ac:dyDescent="0.2">
      <c r="A381" s="110"/>
      <c r="B381" s="110"/>
      <c r="C381" s="110"/>
      <c r="D381" s="183"/>
      <c r="E381" s="183"/>
      <c r="F381" s="183"/>
      <c r="G381" s="183"/>
      <c r="H381" s="183"/>
      <c r="I381" s="183"/>
      <c r="J381" s="183"/>
      <c r="K381" s="183"/>
      <c r="L381" s="183"/>
      <c r="M381" s="183"/>
      <c r="N381" s="183"/>
      <c r="O381" s="183"/>
      <c r="P381" s="183"/>
      <c r="Q381" s="183"/>
      <c r="R381" s="183"/>
      <c r="S381" s="183"/>
      <c r="T381" s="183"/>
      <c r="U381" s="183"/>
      <c r="V381" s="183"/>
      <c r="W381" s="183"/>
      <c r="X381" s="183"/>
      <c r="Y381" s="183"/>
      <c r="Z381" s="183"/>
      <c r="AA381" s="183"/>
      <c r="AB381" s="183"/>
      <c r="AC381" s="183"/>
      <c r="AD381" s="183"/>
      <c r="AE381" s="183"/>
      <c r="AF381" s="183"/>
      <c r="AG381" s="183"/>
      <c r="AH381" s="183"/>
      <c r="AI381" s="183"/>
      <c r="AJ381" s="183"/>
      <c r="AK381" s="183"/>
      <c r="AL381" s="183"/>
      <c r="AM381" s="183"/>
      <c r="AN381" s="183"/>
      <c r="AO381" s="183"/>
      <c r="AP381" s="183"/>
      <c r="AQ381" s="183"/>
      <c r="AR381" s="183"/>
      <c r="AS381" s="183"/>
      <c r="AT381" s="183"/>
      <c r="AU381" s="183"/>
      <c r="AV381" s="183"/>
      <c r="AW381" s="183"/>
      <c r="AX381" s="183"/>
      <c r="AY381" s="183"/>
      <c r="AZ381" s="183"/>
      <c r="BA381" s="183"/>
      <c r="BB381" s="183"/>
      <c r="BC381" s="183"/>
      <c r="BD381" s="183"/>
      <c r="BE381" s="183"/>
      <c r="BF381" s="183"/>
      <c r="BG381" s="183"/>
      <c r="BH381" s="183"/>
      <c r="BI381" s="183"/>
      <c r="BJ381" s="183"/>
      <c r="BK381" s="183"/>
      <c r="BL381" s="183"/>
      <c r="BM381" s="183"/>
    </row>
    <row r="382" spans="1:65" x14ac:dyDescent="0.2">
      <c r="A382" s="110"/>
      <c r="B382" s="110"/>
      <c r="C382" s="110"/>
      <c r="D382" s="183"/>
      <c r="E382" s="183"/>
      <c r="F382" s="183"/>
      <c r="G382" s="183"/>
      <c r="H382" s="183"/>
      <c r="I382" s="183"/>
      <c r="J382" s="183"/>
      <c r="K382" s="183"/>
      <c r="L382" s="183"/>
      <c r="M382" s="183"/>
      <c r="N382" s="183"/>
      <c r="O382" s="183"/>
      <c r="P382" s="183"/>
      <c r="Q382" s="183"/>
      <c r="R382" s="183"/>
      <c r="S382" s="183"/>
      <c r="T382" s="183"/>
      <c r="U382" s="183"/>
      <c r="V382" s="183"/>
      <c r="W382" s="183"/>
      <c r="X382" s="183"/>
      <c r="Y382" s="183"/>
      <c r="Z382" s="183"/>
      <c r="AA382" s="183"/>
      <c r="AB382" s="183"/>
      <c r="AC382" s="183"/>
      <c r="AD382" s="183"/>
      <c r="AE382" s="183"/>
      <c r="AF382" s="183"/>
      <c r="AG382" s="183"/>
      <c r="AH382" s="183"/>
      <c r="AI382" s="183"/>
      <c r="AJ382" s="183"/>
      <c r="AK382" s="183"/>
      <c r="AL382" s="183"/>
      <c r="AM382" s="183"/>
      <c r="AN382" s="183"/>
      <c r="AO382" s="183"/>
      <c r="AP382" s="183"/>
      <c r="AQ382" s="183"/>
      <c r="AR382" s="183"/>
      <c r="AS382" s="183"/>
      <c r="AT382" s="183"/>
      <c r="AU382" s="183"/>
      <c r="AV382" s="183"/>
      <c r="AW382" s="183"/>
      <c r="AX382" s="183"/>
      <c r="AY382" s="183"/>
      <c r="AZ382" s="183"/>
      <c r="BA382" s="183"/>
      <c r="BB382" s="183"/>
      <c r="BC382" s="183"/>
      <c r="BD382" s="183"/>
      <c r="BE382" s="183"/>
      <c r="BF382" s="183"/>
      <c r="BG382" s="183"/>
      <c r="BH382" s="183"/>
      <c r="BI382" s="183"/>
      <c r="BJ382" s="183"/>
      <c r="BK382" s="183"/>
      <c r="BL382" s="183"/>
      <c r="BM382" s="183"/>
    </row>
    <row r="383" spans="1:65" x14ac:dyDescent="0.2">
      <c r="A383" s="110"/>
      <c r="B383" s="110"/>
      <c r="C383" s="110"/>
      <c r="D383" s="183"/>
      <c r="E383" s="183"/>
      <c r="F383" s="183"/>
      <c r="G383" s="183"/>
      <c r="H383" s="183"/>
      <c r="I383" s="183"/>
      <c r="J383" s="183"/>
      <c r="K383" s="183"/>
      <c r="L383" s="183"/>
      <c r="M383" s="183"/>
      <c r="N383" s="183"/>
      <c r="O383" s="183"/>
      <c r="P383" s="183"/>
      <c r="Q383" s="183"/>
      <c r="R383" s="183"/>
      <c r="S383" s="183"/>
      <c r="T383" s="183"/>
      <c r="U383" s="183"/>
      <c r="V383" s="183"/>
      <c r="W383" s="183"/>
      <c r="X383" s="183"/>
      <c r="Y383" s="183"/>
      <c r="Z383" s="183"/>
      <c r="AA383" s="183"/>
      <c r="AB383" s="183"/>
      <c r="AC383" s="183"/>
      <c r="AD383" s="183"/>
      <c r="AE383" s="183"/>
      <c r="AF383" s="183"/>
      <c r="AG383" s="183"/>
      <c r="AH383" s="183"/>
      <c r="AI383" s="183"/>
      <c r="AJ383" s="183"/>
      <c r="AK383" s="183"/>
      <c r="AL383" s="183"/>
      <c r="AM383" s="183"/>
      <c r="AN383" s="183"/>
      <c r="AO383" s="183"/>
      <c r="AP383" s="183"/>
      <c r="AQ383" s="183"/>
      <c r="AR383" s="183"/>
      <c r="AS383" s="183"/>
      <c r="AT383" s="183"/>
      <c r="AU383" s="183"/>
      <c r="AV383" s="183"/>
      <c r="AW383" s="183"/>
      <c r="AX383" s="183"/>
      <c r="AY383" s="183"/>
      <c r="AZ383" s="183"/>
      <c r="BA383" s="183"/>
      <c r="BB383" s="183"/>
      <c r="BC383" s="183"/>
      <c r="BD383" s="183"/>
      <c r="BE383" s="183"/>
      <c r="BF383" s="183"/>
      <c r="BG383" s="183"/>
      <c r="BH383" s="183"/>
      <c r="BI383" s="183"/>
      <c r="BJ383" s="183"/>
      <c r="BK383" s="183"/>
      <c r="BL383" s="183"/>
      <c r="BM383" s="183"/>
    </row>
    <row r="384" spans="1:65" x14ac:dyDescent="0.2">
      <c r="A384" s="110"/>
      <c r="B384" s="110"/>
      <c r="C384" s="110"/>
      <c r="D384" s="183"/>
      <c r="E384" s="183"/>
      <c r="F384" s="183"/>
      <c r="G384" s="183"/>
      <c r="H384" s="183"/>
      <c r="I384" s="183"/>
      <c r="J384" s="183"/>
      <c r="K384" s="183"/>
      <c r="L384" s="183"/>
      <c r="M384" s="183"/>
      <c r="N384" s="183"/>
      <c r="O384" s="183"/>
      <c r="P384" s="183"/>
      <c r="Q384" s="183"/>
      <c r="R384" s="183"/>
      <c r="S384" s="183"/>
      <c r="T384" s="183"/>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row>
    <row r="385" spans="1:65" x14ac:dyDescent="0.2">
      <c r="A385" s="110"/>
      <c r="B385" s="110"/>
      <c r="C385" s="110"/>
      <c r="D385" s="183"/>
      <c r="E385" s="183"/>
      <c r="F385" s="183"/>
      <c r="G385" s="183"/>
      <c r="H385" s="183"/>
      <c r="I385" s="183"/>
      <c r="J385" s="183"/>
      <c r="K385" s="183"/>
      <c r="L385" s="183"/>
      <c r="M385" s="183"/>
      <c r="N385" s="183"/>
      <c r="O385" s="183"/>
      <c r="P385" s="183"/>
      <c r="Q385" s="183"/>
      <c r="R385" s="183"/>
      <c r="S385" s="183"/>
      <c r="T385" s="183"/>
      <c r="U385" s="183"/>
      <c r="V385" s="183"/>
      <c r="W385" s="183"/>
      <c r="X385" s="183"/>
      <c r="Y385" s="183"/>
      <c r="Z385" s="183"/>
      <c r="AA385" s="183"/>
      <c r="AB385" s="183"/>
      <c r="AC385" s="183"/>
      <c r="AD385" s="183"/>
      <c r="AE385" s="183"/>
      <c r="AF385" s="183"/>
      <c r="AG385" s="183"/>
      <c r="AH385" s="183"/>
      <c r="AI385" s="183"/>
      <c r="AJ385" s="183"/>
      <c r="AK385" s="183"/>
      <c r="AL385" s="183"/>
      <c r="AM385" s="183"/>
      <c r="AN385" s="183"/>
      <c r="AO385" s="183"/>
      <c r="AP385" s="183"/>
      <c r="AQ385" s="183"/>
      <c r="AR385" s="183"/>
      <c r="AS385" s="183"/>
      <c r="AT385" s="183"/>
      <c r="AU385" s="183"/>
      <c r="AV385" s="183"/>
      <c r="AW385" s="183"/>
      <c r="AX385" s="183"/>
      <c r="AY385" s="183"/>
      <c r="AZ385" s="183"/>
      <c r="BA385" s="183"/>
      <c r="BB385" s="183"/>
      <c r="BC385" s="183"/>
      <c r="BD385" s="183"/>
      <c r="BE385" s="183"/>
      <c r="BF385" s="183"/>
      <c r="BG385" s="183"/>
      <c r="BH385" s="183"/>
      <c r="BI385" s="183"/>
      <c r="BJ385" s="183"/>
      <c r="BK385" s="183"/>
      <c r="BL385" s="183"/>
      <c r="BM385" s="183"/>
    </row>
    <row r="386" spans="1:65" x14ac:dyDescent="0.2">
      <c r="A386" s="110"/>
      <c r="B386" s="110"/>
      <c r="C386" s="110"/>
      <c r="D386" s="183"/>
      <c r="E386" s="183"/>
      <c r="F386" s="183"/>
      <c r="G386" s="183"/>
      <c r="H386" s="183"/>
      <c r="I386" s="183"/>
      <c r="J386" s="183"/>
      <c r="K386" s="183"/>
      <c r="L386" s="183"/>
      <c r="M386" s="183"/>
      <c r="N386" s="183"/>
      <c r="O386" s="183"/>
      <c r="P386" s="183"/>
      <c r="Q386" s="183"/>
      <c r="R386" s="183"/>
      <c r="S386" s="183"/>
      <c r="T386" s="183"/>
      <c r="U386" s="183"/>
      <c r="V386" s="183"/>
      <c r="W386" s="183"/>
      <c r="X386" s="183"/>
      <c r="Y386" s="183"/>
      <c r="Z386" s="183"/>
      <c r="AA386" s="183"/>
      <c r="AB386" s="183"/>
      <c r="AC386" s="183"/>
      <c r="AD386" s="183"/>
      <c r="AE386" s="183"/>
      <c r="AF386" s="183"/>
      <c r="AG386" s="183"/>
      <c r="AH386" s="183"/>
      <c r="AI386" s="183"/>
      <c r="AJ386" s="183"/>
      <c r="AK386" s="183"/>
      <c r="AL386" s="183"/>
      <c r="AM386" s="183"/>
      <c r="AN386" s="183"/>
      <c r="AO386" s="183"/>
      <c r="AP386" s="183"/>
      <c r="AQ386" s="183"/>
      <c r="AR386" s="183"/>
      <c r="AS386" s="183"/>
      <c r="AT386" s="183"/>
      <c r="AU386" s="183"/>
      <c r="AV386" s="183"/>
      <c r="AW386" s="183"/>
      <c r="AX386" s="183"/>
      <c r="AY386" s="183"/>
      <c r="AZ386" s="183"/>
      <c r="BA386" s="183"/>
      <c r="BB386" s="183"/>
      <c r="BC386" s="183"/>
      <c r="BD386" s="183"/>
      <c r="BE386" s="183"/>
      <c r="BF386" s="183"/>
      <c r="BG386" s="183"/>
      <c r="BH386" s="183"/>
      <c r="BI386" s="183"/>
      <c r="BJ386" s="183"/>
      <c r="BK386" s="183"/>
      <c r="BL386" s="183"/>
      <c r="BM386" s="183"/>
    </row>
    <row r="387" spans="1:65" x14ac:dyDescent="0.2">
      <c r="A387" s="110"/>
      <c r="B387" s="110"/>
      <c r="C387" s="110"/>
      <c r="D387" s="183"/>
      <c r="E387" s="183"/>
      <c r="F387" s="183"/>
      <c r="G387" s="183"/>
      <c r="H387" s="183"/>
      <c r="I387" s="183"/>
      <c r="J387" s="183"/>
      <c r="K387" s="183"/>
      <c r="L387" s="183"/>
      <c r="M387" s="183"/>
      <c r="N387" s="183"/>
      <c r="O387" s="183"/>
      <c r="P387" s="183"/>
      <c r="Q387" s="183"/>
      <c r="R387" s="183"/>
      <c r="S387" s="183"/>
      <c r="T387" s="183"/>
      <c r="U387" s="183"/>
      <c r="V387" s="183"/>
      <c r="W387" s="183"/>
      <c r="X387" s="183"/>
      <c r="Y387" s="183"/>
      <c r="Z387" s="183"/>
      <c r="AA387" s="183"/>
      <c r="AB387" s="183"/>
      <c r="AC387" s="183"/>
      <c r="AD387" s="183"/>
      <c r="AE387" s="183"/>
      <c r="AF387" s="183"/>
      <c r="AG387" s="183"/>
      <c r="AH387" s="183"/>
      <c r="AI387" s="183"/>
      <c r="AJ387" s="183"/>
      <c r="AK387" s="183"/>
      <c r="AL387" s="183"/>
      <c r="AM387" s="183"/>
      <c r="AN387" s="183"/>
      <c r="AO387" s="183"/>
      <c r="AP387" s="183"/>
      <c r="AQ387" s="183"/>
      <c r="AR387" s="183"/>
      <c r="AS387" s="183"/>
      <c r="AT387" s="183"/>
      <c r="AU387" s="183"/>
      <c r="AV387" s="183"/>
      <c r="AW387" s="183"/>
      <c r="AX387" s="183"/>
      <c r="AY387" s="183"/>
      <c r="AZ387" s="183"/>
      <c r="BA387" s="183"/>
      <c r="BB387" s="183"/>
      <c r="BC387" s="183"/>
      <c r="BD387" s="183"/>
      <c r="BE387" s="183"/>
      <c r="BF387" s="183"/>
      <c r="BG387" s="183"/>
      <c r="BH387" s="183"/>
      <c r="BI387" s="183"/>
      <c r="BJ387" s="183"/>
      <c r="BK387" s="183"/>
      <c r="BL387" s="183"/>
      <c r="BM387" s="183"/>
    </row>
    <row r="388" spans="1:65" x14ac:dyDescent="0.2">
      <c r="A388" s="110"/>
      <c r="B388" s="110"/>
      <c r="C388" s="110"/>
      <c r="D388" s="183"/>
      <c r="E388" s="183"/>
      <c r="F388" s="183"/>
      <c r="G388" s="183"/>
      <c r="H388" s="183"/>
      <c r="I388" s="183"/>
      <c r="J388" s="183"/>
      <c r="K388" s="183"/>
      <c r="L388" s="183"/>
      <c r="M388" s="183"/>
      <c r="N388" s="183"/>
      <c r="O388" s="183"/>
      <c r="P388" s="183"/>
      <c r="Q388" s="183"/>
      <c r="R388" s="183"/>
      <c r="S388" s="183"/>
      <c r="T388" s="183"/>
      <c r="U388" s="183"/>
      <c r="V388" s="183"/>
      <c r="W388" s="183"/>
      <c r="X388" s="183"/>
      <c r="Y388" s="183"/>
      <c r="Z388" s="183"/>
      <c r="AA388" s="183"/>
      <c r="AB388" s="183"/>
      <c r="AC388" s="183"/>
      <c r="AD388" s="183"/>
      <c r="AE388" s="183"/>
      <c r="AF388" s="183"/>
      <c r="AG388" s="183"/>
      <c r="AH388" s="183"/>
      <c r="AI388" s="183"/>
      <c r="AJ388" s="183"/>
      <c r="AK388" s="183"/>
      <c r="AL388" s="183"/>
      <c r="AM388" s="183"/>
      <c r="AN388" s="183"/>
      <c r="AO388" s="183"/>
      <c r="AP388" s="183"/>
      <c r="AQ388" s="183"/>
      <c r="AR388" s="183"/>
      <c r="AS388" s="183"/>
      <c r="AT388" s="183"/>
      <c r="AU388" s="183"/>
      <c r="AV388" s="183"/>
      <c r="AW388" s="183"/>
      <c r="AX388" s="183"/>
      <c r="AY388" s="183"/>
      <c r="AZ388" s="183"/>
      <c r="BA388" s="183"/>
      <c r="BB388" s="183"/>
      <c r="BC388" s="183"/>
      <c r="BD388" s="183"/>
      <c r="BE388" s="183"/>
      <c r="BF388" s="183"/>
      <c r="BG388" s="183"/>
      <c r="BH388" s="183"/>
      <c r="BI388" s="183"/>
      <c r="BJ388" s="183"/>
      <c r="BK388" s="183"/>
      <c r="BL388" s="183"/>
      <c r="BM388" s="183"/>
    </row>
    <row r="389" spans="1:65" x14ac:dyDescent="0.2">
      <c r="A389" s="110"/>
      <c r="B389" s="110"/>
      <c r="C389" s="110"/>
      <c r="D389" s="183"/>
      <c r="E389" s="183"/>
      <c r="F389" s="183"/>
      <c r="G389" s="183"/>
      <c r="H389" s="183"/>
      <c r="I389" s="183"/>
      <c r="J389" s="183"/>
      <c r="K389" s="183"/>
      <c r="L389" s="183"/>
      <c r="M389" s="183"/>
      <c r="N389" s="183"/>
      <c r="O389" s="183"/>
      <c r="P389" s="183"/>
      <c r="Q389" s="183"/>
      <c r="R389" s="183"/>
      <c r="S389" s="183"/>
      <c r="T389" s="183"/>
      <c r="U389" s="183"/>
      <c r="V389" s="183"/>
      <c r="W389" s="183"/>
      <c r="X389" s="183"/>
      <c r="Y389" s="183"/>
      <c r="Z389" s="183"/>
      <c r="AA389" s="183"/>
      <c r="AB389" s="183"/>
      <c r="AC389" s="183"/>
      <c r="AD389" s="183"/>
      <c r="AE389" s="183"/>
      <c r="AF389" s="183"/>
      <c r="AG389" s="183"/>
      <c r="AH389" s="183"/>
      <c r="AI389" s="183"/>
      <c r="AJ389" s="183"/>
      <c r="AK389" s="183"/>
      <c r="AL389" s="183"/>
      <c r="AM389" s="183"/>
      <c r="AN389" s="183"/>
      <c r="AO389" s="183"/>
      <c r="AP389" s="183"/>
      <c r="AQ389" s="183"/>
      <c r="AR389" s="183"/>
      <c r="AS389" s="183"/>
      <c r="AT389" s="183"/>
      <c r="AU389" s="183"/>
      <c r="AV389" s="183"/>
      <c r="AW389" s="183"/>
      <c r="AX389" s="183"/>
      <c r="AY389" s="183"/>
      <c r="AZ389" s="183"/>
      <c r="BA389" s="183"/>
      <c r="BB389" s="183"/>
      <c r="BC389" s="183"/>
      <c r="BD389" s="183"/>
      <c r="BE389" s="183"/>
      <c r="BF389" s="183"/>
      <c r="BG389" s="183"/>
      <c r="BH389" s="183"/>
      <c r="BI389" s="183"/>
      <c r="BJ389" s="183"/>
      <c r="BK389" s="183"/>
      <c r="BL389" s="183"/>
      <c r="BM389" s="183"/>
    </row>
    <row r="390" spans="1:65" x14ac:dyDescent="0.2">
      <c r="A390" s="110"/>
      <c r="B390" s="110"/>
      <c r="C390" s="110"/>
      <c r="D390" s="183"/>
      <c r="E390" s="183"/>
      <c r="F390" s="183"/>
      <c r="G390" s="183"/>
      <c r="H390" s="183"/>
      <c r="I390" s="183"/>
      <c r="J390" s="183"/>
      <c r="K390" s="183"/>
      <c r="L390" s="183"/>
      <c r="M390" s="183"/>
      <c r="N390" s="183"/>
      <c r="O390" s="183"/>
      <c r="P390" s="183"/>
      <c r="Q390" s="183"/>
      <c r="R390" s="183"/>
      <c r="S390" s="183"/>
      <c r="T390" s="183"/>
      <c r="U390" s="183"/>
      <c r="V390" s="183"/>
      <c r="W390" s="183"/>
      <c r="X390" s="183"/>
      <c r="Y390" s="183"/>
      <c r="Z390" s="183"/>
      <c r="AA390" s="183"/>
      <c r="AB390" s="183"/>
      <c r="AC390" s="183"/>
      <c r="AD390" s="183"/>
      <c r="AE390" s="183"/>
      <c r="AF390" s="183"/>
      <c r="AG390" s="183"/>
      <c r="AH390" s="183"/>
      <c r="AI390" s="183"/>
      <c r="AJ390" s="183"/>
      <c r="AK390" s="183"/>
      <c r="AL390" s="183"/>
      <c r="AM390" s="183"/>
      <c r="AN390" s="183"/>
      <c r="AO390" s="183"/>
      <c r="AP390" s="183"/>
      <c r="AQ390" s="183"/>
      <c r="AR390" s="183"/>
      <c r="AS390" s="183"/>
      <c r="AT390" s="183"/>
      <c r="AU390" s="183"/>
      <c r="AV390" s="183"/>
      <c r="AW390" s="183"/>
      <c r="AX390" s="183"/>
      <c r="AY390" s="183"/>
      <c r="AZ390" s="183"/>
      <c r="BA390" s="183"/>
      <c r="BB390" s="183"/>
      <c r="BC390" s="183"/>
      <c r="BD390" s="183"/>
      <c r="BE390" s="183"/>
      <c r="BF390" s="183"/>
      <c r="BG390" s="183"/>
      <c r="BH390" s="183"/>
      <c r="BI390" s="183"/>
      <c r="BJ390" s="183"/>
      <c r="BK390" s="183"/>
      <c r="BL390" s="183"/>
      <c r="BM390" s="183"/>
    </row>
    <row r="391" spans="1:65" x14ac:dyDescent="0.2">
      <c r="A391" s="110"/>
      <c r="B391" s="110"/>
      <c r="C391" s="110"/>
      <c r="D391" s="183"/>
      <c r="E391" s="183"/>
      <c r="F391" s="183"/>
      <c r="G391" s="183"/>
      <c r="H391" s="183"/>
      <c r="I391" s="183"/>
      <c r="J391" s="183"/>
      <c r="K391" s="183"/>
      <c r="L391" s="183"/>
      <c r="M391" s="183"/>
      <c r="N391" s="183"/>
      <c r="O391" s="183"/>
      <c r="P391" s="183"/>
      <c r="Q391" s="183"/>
      <c r="R391" s="183"/>
      <c r="S391" s="183"/>
      <c r="T391" s="183"/>
      <c r="U391" s="183"/>
      <c r="V391" s="183"/>
      <c r="W391" s="183"/>
      <c r="X391" s="183"/>
      <c r="Y391" s="183"/>
      <c r="Z391" s="183"/>
      <c r="AA391" s="183"/>
      <c r="AB391" s="183"/>
      <c r="AC391" s="183"/>
      <c r="AD391" s="183"/>
      <c r="AE391" s="183"/>
      <c r="AF391" s="183"/>
      <c r="AG391" s="183"/>
      <c r="AH391" s="183"/>
      <c r="AI391" s="183"/>
      <c r="AJ391" s="183"/>
      <c r="AK391" s="183"/>
      <c r="AL391" s="183"/>
      <c r="AM391" s="183"/>
      <c r="AN391" s="183"/>
      <c r="AO391" s="183"/>
      <c r="AP391" s="183"/>
      <c r="AQ391" s="183"/>
      <c r="AR391" s="183"/>
      <c r="AS391" s="183"/>
      <c r="AT391" s="183"/>
      <c r="AU391" s="183"/>
      <c r="AV391" s="183"/>
      <c r="AW391" s="183"/>
      <c r="AX391" s="183"/>
      <c r="AY391" s="183"/>
      <c r="AZ391" s="183"/>
      <c r="BA391" s="183"/>
      <c r="BB391" s="183"/>
      <c r="BC391" s="183"/>
      <c r="BD391" s="183"/>
      <c r="BE391" s="183"/>
      <c r="BF391" s="183"/>
      <c r="BG391" s="183"/>
      <c r="BH391" s="183"/>
      <c r="BI391" s="183"/>
      <c r="BJ391" s="183"/>
      <c r="BK391" s="183"/>
      <c r="BL391" s="183"/>
      <c r="BM391" s="183"/>
    </row>
    <row r="392" spans="1:65" x14ac:dyDescent="0.2">
      <c r="A392" s="110"/>
      <c r="B392" s="110"/>
      <c r="C392" s="110"/>
      <c r="D392" s="183"/>
      <c r="E392" s="183"/>
      <c r="F392" s="183"/>
      <c r="G392" s="183"/>
      <c r="H392" s="183"/>
      <c r="I392" s="183"/>
      <c r="J392" s="183"/>
      <c r="K392" s="183"/>
      <c r="L392" s="183"/>
      <c r="M392" s="183"/>
      <c r="N392" s="183"/>
      <c r="O392" s="183"/>
      <c r="P392" s="183"/>
      <c r="Q392" s="183"/>
      <c r="R392" s="183"/>
      <c r="S392" s="183"/>
      <c r="T392" s="183"/>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row>
    <row r="393" spans="1:65" x14ac:dyDescent="0.2">
      <c r="A393" s="110"/>
      <c r="B393" s="110"/>
      <c r="C393" s="110"/>
      <c r="D393" s="183"/>
      <c r="E393" s="183"/>
      <c r="F393" s="183"/>
      <c r="G393" s="183"/>
      <c r="H393" s="183"/>
      <c r="I393" s="183"/>
      <c r="J393" s="183"/>
      <c r="K393" s="183"/>
      <c r="L393" s="183"/>
      <c r="M393" s="183"/>
      <c r="N393" s="183"/>
      <c r="O393" s="183"/>
      <c r="P393" s="183"/>
      <c r="Q393" s="183"/>
      <c r="R393" s="183"/>
      <c r="S393" s="183"/>
      <c r="T393" s="183"/>
      <c r="U393" s="183"/>
      <c r="V393" s="183"/>
      <c r="W393" s="183"/>
      <c r="X393" s="183"/>
      <c r="Y393" s="183"/>
      <c r="Z393" s="183"/>
      <c r="AA393" s="183"/>
      <c r="AB393" s="183"/>
      <c r="AC393" s="183"/>
      <c r="AD393" s="183"/>
      <c r="AE393" s="183"/>
      <c r="AF393" s="183"/>
      <c r="AG393" s="183"/>
      <c r="AH393" s="183"/>
      <c r="AI393" s="183"/>
      <c r="AJ393" s="183"/>
      <c r="AK393" s="183"/>
      <c r="AL393" s="183"/>
      <c r="AM393" s="183"/>
      <c r="AN393" s="183"/>
      <c r="AO393" s="183"/>
      <c r="AP393" s="183"/>
      <c r="AQ393" s="183"/>
      <c r="AR393" s="183"/>
      <c r="AS393" s="183"/>
      <c r="AT393" s="183"/>
      <c r="AU393" s="183"/>
      <c r="AV393" s="183"/>
      <c r="AW393" s="183"/>
      <c r="AX393" s="183"/>
      <c r="AY393" s="183"/>
      <c r="AZ393" s="183"/>
      <c r="BA393" s="183"/>
      <c r="BB393" s="183"/>
      <c r="BC393" s="183"/>
      <c r="BD393" s="183"/>
      <c r="BE393" s="183"/>
      <c r="BF393" s="183"/>
      <c r="BG393" s="183"/>
      <c r="BH393" s="183"/>
      <c r="BI393" s="183"/>
      <c r="BJ393" s="183"/>
      <c r="BK393" s="183"/>
      <c r="BL393" s="183"/>
      <c r="BM393" s="183"/>
    </row>
    <row r="394" spans="1:65" x14ac:dyDescent="0.2">
      <c r="A394" s="110"/>
      <c r="B394" s="110"/>
      <c r="C394" s="110"/>
      <c r="D394" s="183"/>
      <c r="E394" s="183"/>
      <c r="F394" s="183"/>
      <c r="G394" s="183"/>
      <c r="H394" s="183"/>
      <c r="I394" s="183"/>
      <c r="J394" s="183"/>
      <c r="K394" s="183"/>
      <c r="L394" s="183"/>
      <c r="M394" s="183"/>
      <c r="N394" s="183"/>
      <c r="O394" s="183"/>
      <c r="P394" s="183"/>
      <c r="Q394" s="183"/>
      <c r="R394" s="183"/>
      <c r="S394" s="183"/>
      <c r="T394" s="183"/>
      <c r="U394" s="183"/>
      <c r="V394" s="183"/>
      <c r="W394" s="183"/>
      <c r="X394" s="183"/>
      <c r="Y394" s="183"/>
      <c r="Z394" s="183"/>
      <c r="AA394" s="183"/>
      <c r="AB394" s="183"/>
      <c r="AC394" s="183"/>
      <c r="AD394" s="183"/>
      <c r="AE394" s="183"/>
      <c r="AF394" s="183"/>
      <c r="AG394" s="183"/>
      <c r="AH394" s="183"/>
      <c r="AI394" s="183"/>
      <c r="AJ394" s="183"/>
      <c r="AK394" s="183"/>
      <c r="AL394" s="183"/>
      <c r="AM394" s="183"/>
      <c r="AN394" s="183"/>
      <c r="AO394" s="183"/>
      <c r="AP394" s="183"/>
      <c r="AQ394" s="183"/>
      <c r="AR394" s="183"/>
      <c r="AS394" s="183"/>
      <c r="AT394" s="183"/>
      <c r="AU394" s="183"/>
      <c r="AV394" s="183"/>
      <c r="AW394" s="183"/>
      <c r="AX394" s="183"/>
      <c r="AY394" s="183"/>
      <c r="AZ394" s="183"/>
      <c r="BA394" s="183"/>
      <c r="BB394" s="183"/>
      <c r="BC394" s="183"/>
      <c r="BD394" s="183"/>
      <c r="BE394" s="183"/>
      <c r="BF394" s="183"/>
      <c r="BG394" s="183"/>
      <c r="BH394" s="183"/>
      <c r="BI394" s="183"/>
      <c r="BJ394" s="183"/>
      <c r="BK394" s="183"/>
      <c r="BL394" s="183"/>
      <c r="BM394" s="183"/>
    </row>
    <row r="395" spans="1:65" x14ac:dyDescent="0.2">
      <c r="A395" s="110"/>
      <c r="B395" s="110"/>
      <c r="C395" s="110"/>
      <c r="D395" s="183"/>
      <c r="E395" s="183"/>
      <c r="F395" s="183"/>
      <c r="G395" s="183"/>
      <c r="H395" s="183"/>
      <c r="I395" s="183"/>
      <c r="J395" s="183"/>
      <c r="K395" s="183"/>
      <c r="L395" s="183"/>
      <c r="M395" s="183"/>
      <c r="N395" s="183"/>
      <c r="O395" s="183"/>
      <c r="P395" s="183"/>
      <c r="Q395" s="183"/>
      <c r="R395" s="183"/>
      <c r="S395" s="183"/>
      <c r="T395" s="183"/>
      <c r="U395" s="183"/>
      <c r="V395" s="183"/>
      <c r="W395" s="183"/>
      <c r="X395" s="183"/>
      <c r="Y395" s="183"/>
      <c r="Z395" s="183"/>
      <c r="AA395" s="183"/>
      <c r="AB395" s="183"/>
      <c r="AC395" s="183"/>
      <c r="AD395" s="183"/>
      <c r="AE395" s="183"/>
      <c r="AF395" s="183"/>
      <c r="AG395" s="183"/>
      <c r="AH395" s="183"/>
      <c r="AI395" s="183"/>
      <c r="AJ395" s="183"/>
      <c r="AK395" s="183"/>
      <c r="AL395" s="183"/>
      <c r="AM395" s="183"/>
      <c r="AN395" s="183"/>
      <c r="AO395" s="183"/>
      <c r="AP395" s="183"/>
      <c r="AQ395" s="183"/>
      <c r="AR395" s="183"/>
      <c r="AS395" s="183"/>
      <c r="AT395" s="183"/>
      <c r="AU395" s="183"/>
      <c r="AV395" s="183"/>
      <c r="AW395" s="183"/>
      <c r="AX395" s="183"/>
      <c r="AY395" s="183"/>
      <c r="AZ395" s="183"/>
      <c r="BA395" s="183"/>
      <c r="BB395" s="183"/>
      <c r="BC395" s="183"/>
      <c r="BD395" s="183"/>
      <c r="BE395" s="183"/>
      <c r="BF395" s="183"/>
      <c r="BG395" s="183"/>
      <c r="BH395" s="183"/>
      <c r="BI395" s="183"/>
      <c r="BJ395" s="183"/>
      <c r="BK395" s="183"/>
      <c r="BL395" s="183"/>
      <c r="BM395" s="183"/>
    </row>
    <row r="396" spans="1:65" x14ac:dyDescent="0.2">
      <c r="A396" s="110"/>
      <c r="B396" s="110"/>
      <c r="C396" s="110"/>
      <c r="D396" s="183"/>
      <c r="E396" s="183"/>
      <c r="F396" s="183"/>
      <c r="G396" s="183"/>
      <c r="H396" s="183"/>
      <c r="I396" s="183"/>
      <c r="J396" s="183"/>
      <c r="K396" s="183"/>
      <c r="L396" s="183"/>
      <c r="M396" s="183"/>
      <c r="N396" s="183"/>
      <c r="O396" s="183"/>
      <c r="P396" s="183"/>
      <c r="Q396" s="183"/>
      <c r="R396" s="183"/>
      <c r="S396" s="183"/>
      <c r="T396" s="183"/>
      <c r="U396" s="183"/>
      <c r="V396" s="183"/>
      <c r="W396" s="183"/>
      <c r="X396" s="183"/>
      <c r="Y396" s="183"/>
      <c r="Z396" s="183"/>
      <c r="AA396" s="183"/>
      <c r="AB396" s="183"/>
      <c r="AC396" s="183"/>
      <c r="AD396" s="183"/>
      <c r="AE396" s="183"/>
      <c r="AF396" s="183"/>
      <c r="AG396" s="183"/>
      <c r="AH396" s="183"/>
      <c r="AI396" s="183"/>
      <c r="AJ396" s="183"/>
      <c r="AK396" s="183"/>
      <c r="AL396" s="183"/>
      <c r="AM396" s="183"/>
      <c r="AN396" s="183"/>
      <c r="AO396" s="183"/>
      <c r="AP396" s="183"/>
      <c r="AQ396" s="183"/>
      <c r="AR396" s="183"/>
      <c r="AS396" s="183"/>
      <c r="AT396" s="183"/>
      <c r="AU396" s="183"/>
      <c r="AV396" s="183"/>
      <c r="AW396" s="183"/>
      <c r="AX396" s="183"/>
      <c r="AY396" s="183"/>
      <c r="AZ396" s="183"/>
      <c r="BA396" s="183"/>
      <c r="BB396" s="183"/>
      <c r="BC396" s="183"/>
      <c r="BD396" s="183"/>
      <c r="BE396" s="183"/>
      <c r="BF396" s="183"/>
      <c r="BG396" s="183"/>
      <c r="BH396" s="183"/>
      <c r="BI396" s="183"/>
      <c r="BJ396" s="183"/>
      <c r="BK396" s="183"/>
      <c r="BL396" s="183"/>
      <c r="BM396" s="183"/>
    </row>
    <row r="397" spans="1:65" x14ac:dyDescent="0.2">
      <c r="A397" s="110"/>
      <c r="B397" s="110"/>
      <c r="C397" s="110"/>
      <c r="D397" s="183"/>
      <c r="E397" s="183"/>
      <c r="F397" s="183"/>
      <c r="G397" s="183"/>
      <c r="H397" s="183"/>
      <c r="I397" s="183"/>
      <c r="J397" s="183"/>
      <c r="K397" s="183"/>
      <c r="L397" s="183"/>
      <c r="M397" s="183"/>
      <c r="N397" s="183"/>
      <c r="O397" s="183"/>
      <c r="P397" s="183"/>
      <c r="Q397" s="183"/>
      <c r="R397" s="183"/>
      <c r="S397" s="183"/>
      <c r="T397" s="183"/>
      <c r="U397" s="183"/>
      <c r="V397" s="183"/>
      <c r="W397" s="183"/>
      <c r="X397" s="183"/>
      <c r="Y397" s="183"/>
      <c r="Z397" s="183"/>
      <c r="AA397" s="183"/>
      <c r="AB397" s="183"/>
      <c r="AC397" s="183"/>
      <c r="AD397" s="183"/>
      <c r="AE397" s="183"/>
      <c r="AF397" s="183"/>
      <c r="AG397" s="183"/>
      <c r="AH397" s="183"/>
      <c r="AI397" s="183"/>
      <c r="AJ397" s="183"/>
      <c r="AK397" s="183"/>
      <c r="AL397" s="183"/>
      <c r="AM397" s="183"/>
      <c r="AN397" s="183"/>
      <c r="AO397" s="183"/>
      <c r="AP397" s="183"/>
      <c r="AQ397" s="183"/>
      <c r="AR397" s="183"/>
      <c r="AS397" s="183"/>
      <c r="AT397" s="183"/>
      <c r="AU397" s="183"/>
      <c r="AV397" s="183"/>
      <c r="AW397" s="183"/>
      <c r="AX397" s="183"/>
      <c r="AY397" s="183"/>
      <c r="AZ397" s="183"/>
      <c r="BA397" s="183"/>
      <c r="BB397" s="183"/>
      <c r="BC397" s="183"/>
      <c r="BD397" s="183"/>
      <c r="BE397" s="183"/>
      <c r="BF397" s="183"/>
      <c r="BG397" s="183"/>
      <c r="BH397" s="183"/>
      <c r="BI397" s="183"/>
      <c r="BJ397" s="183"/>
      <c r="BK397" s="183"/>
      <c r="BL397" s="183"/>
      <c r="BM397" s="183"/>
    </row>
    <row r="398" spans="1:65" x14ac:dyDescent="0.2">
      <c r="A398" s="110"/>
      <c r="B398" s="110"/>
      <c r="C398" s="110"/>
      <c r="D398" s="183"/>
      <c r="E398" s="183"/>
      <c r="F398" s="183"/>
      <c r="G398" s="183"/>
      <c r="H398" s="183"/>
      <c r="I398" s="183"/>
      <c r="J398" s="183"/>
      <c r="K398" s="183"/>
      <c r="L398" s="183"/>
      <c r="M398" s="183"/>
      <c r="N398" s="183"/>
      <c r="O398" s="183"/>
      <c r="P398" s="183"/>
      <c r="Q398" s="183"/>
      <c r="R398" s="183"/>
      <c r="S398" s="183"/>
      <c r="T398" s="183"/>
      <c r="U398" s="183"/>
      <c r="V398" s="183"/>
      <c r="W398" s="183"/>
      <c r="X398" s="183"/>
      <c r="Y398" s="183"/>
      <c r="Z398" s="183"/>
      <c r="AA398" s="183"/>
      <c r="AB398" s="183"/>
      <c r="AC398" s="183"/>
      <c r="AD398" s="183"/>
      <c r="AE398" s="183"/>
      <c r="AF398" s="183"/>
      <c r="AG398" s="183"/>
      <c r="AH398" s="183"/>
      <c r="AI398" s="183"/>
      <c r="AJ398" s="183"/>
      <c r="AK398" s="183"/>
      <c r="AL398" s="183"/>
      <c r="AM398" s="183"/>
      <c r="AN398" s="183"/>
      <c r="AO398" s="183"/>
      <c r="AP398" s="183"/>
      <c r="AQ398" s="183"/>
      <c r="AR398" s="183"/>
      <c r="AS398" s="183"/>
      <c r="AT398" s="183"/>
      <c r="AU398" s="183"/>
      <c r="AV398" s="183"/>
      <c r="AW398" s="183"/>
      <c r="AX398" s="183"/>
      <c r="AY398" s="183"/>
      <c r="AZ398" s="183"/>
      <c r="BA398" s="183"/>
      <c r="BB398" s="183"/>
      <c r="BC398" s="183"/>
      <c r="BD398" s="183"/>
      <c r="BE398" s="183"/>
      <c r="BF398" s="183"/>
      <c r="BG398" s="183"/>
      <c r="BH398" s="183"/>
      <c r="BI398" s="183"/>
      <c r="BJ398" s="183"/>
      <c r="BK398" s="183"/>
      <c r="BL398" s="183"/>
      <c r="BM398" s="183"/>
    </row>
    <row r="399" spans="1:65" x14ac:dyDescent="0.2">
      <c r="A399" s="110"/>
      <c r="B399" s="110"/>
      <c r="C399" s="110"/>
      <c r="D399" s="183"/>
      <c r="E399" s="183"/>
      <c r="F399" s="183"/>
      <c r="G399" s="183"/>
      <c r="H399" s="183"/>
      <c r="I399" s="183"/>
      <c r="J399" s="183"/>
      <c r="K399" s="183"/>
      <c r="L399" s="183"/>
      <c r="M399" s="183"/>
      <c r="N399" s="183"/>
      <c r="O399" s="183"/>
      <c r="P399" s="183"/>
      <c r="Q399" s="183"/>
      <c r="R399" s="183"/>
      <c r="S399" s="183"/>
      <c r="T399" s="183"/>
      <c r="U399" s="183"/>
      <c r="V399" s="183"/>
      <c r="W399" s="183"/>
      <c r="X399" s="183"/>
      <c r="Y399" s="183"/>
      <c r="Z399" s="183"/>
      <c r="AA399" s="183"/>
      <c r="AB399" s="183"/>
      <c r="AC399" s="183"/>
      <c r="AD399" s="183"/>
      <c r="AE399" s="183"/>
      <c r="AF399" s="183"/>
      <c r="AG399" s="183"/>
      <c r="AH399" s="183"/>
      <c r="AI399" s="183"/>
      <c r="AJ399" s="183"/>
      <c r="AK399" s="183"/>
      <c r="AL399" s="183"/>
      <c r="AM399" s="183"/>
      <c r="AN399" s="183"/>
      <c r="AO399" s="183"/>
      <c r="AP399" s="183"/>
      <c r="AQ399" s="183"/>
      <c r="AR399" s="183"/>
      <c r="AS399" s="183"/>
      <c r="AT399" s="183"/>
      <c r="AU399" s="183"/>
      <c r="AV399" s="183"/>
      <c r="AW399" s="183"/>
      <c r="AX399" s="183"/>
      <c r="AY399" s="183"/>
      <c r="AZ399" s="183"/>
      <c r="BA399" s="183"/>
      <c r="BB399" s="183"/>
      <c r="BC399" s="183"/>
      <c r="BD399" s="183"/>
      <c r="BE399" s="183"/>
      <c r="BF399" s="183"/>
      <c r="BG399" s="183"/>
      <c r="BH399" s="183"/>
      <c r="BI399" s="183"/>
      <c r="BJ399" s="183"/>
      <c r="BK399" s="183"/>
      <c r="BL399" s="183"/>
      <c r="BM399" s="183"/>
    </row>
    <row r="400" spans="1:65" x14ac:dyDescent="0.2">
      <c r="A400" s="110"/>
      <c r="B400" s="110"/>
      <c r="C400" s="110"/>
      <c r="D400" s="183"/>
      <c r="E400" s="183"/>
      <c r="F400" s="183"/>
      <c r="G400" s="183"/>
      <c r="H400" s="183"/>
      <c r="I400" s="183"/>
      <c r="J400" s="183"/>
      <c r="K400" s="183"/>
      <c r="L400" s="183"/>
      <c r="M400" s="183"/>
      <c r="N400" s="183"/>
      <c r="O400" s="183"/>
      <c r="P400" s="183"/>
      <c r="Q400" s="183"/>
      <c r="R400" s="183"/>
      <c r="S400" s="183"/>
      <c r="T400" s="183"/>
      <c r="U400" s="183"/>
      <c r="V400" s="183"/>
      <c r="W400" s="183"/>
      <c r="X400" s="183"/>
      <c r="Y400" s="183"/>
      <c r="Z400" s="183"/>
      <c r="AA400" s="183"/>
      <c r="AB400" s="183"/>
      <c r="AC400" s="183"/>
      <c r="AD400" s="183"/>
      <c r="AE400" s="183"/>
      <c r="AF400" s="183"/>
      <c r="AG400" s="183"/>
      <c r="AH400" s="183"/>
      <c r="AI400" s="183"/>
      <c r="AJ400" s="183"/>
      <c r="AK400" s="183"/>
      <c r="AL400" s="183"/>
      <c r="AM400" s="183"/>
      <c r="AN400" s="183"/>
      <c r="AO400" s="183"/>
      <c r="AP400" s="183"/>
      <c r="AQ400" s="183"/>
      <c r="AR400" s="183"/>
      <c r="AS400" s="183"/>
      <c r="AT400" s="183"/>
      <c r="AU400" s="183"/>
      <c r="AV400" s="183"/>
      <c r="AW400" s="183"/>
      <c r="AX400" s="183"/>
      <c r="AY400" s="183"/>
      <c r="AZ400" s="183"/>
      <c r="BA400" s="183"/>
      <c r="BB400" s="183"/>
      <c r="BC400" s="183"/>
      <c r="BD400" s="183"/>
      <c r="BE400" s="183"/>
      <c r="BF400" s="183"/>
      <c r="BG400" s="183"/>
      <c r="BH400" s="183"/>
      <c r="BI400" s="183"/>
      <c r="BJ400" s="183"/>
      <c r="BK400" s="183"/>
      <c r="BL400" s="183"/>
      <c r="BM400" s="183"/>
    </row>
    <row r="401" spans="1:65" x14ac:dyDescent="0.2">
      <c r="A401" s="110"/>
      <c r="B401" s="110"/>
      <c r="C401" s="110"/>
      <c r="D401" s="183"/>
      <c r="E401" s="183"/>
      <c r="F401" s="183"/>
      <c r="G401" s="183"/>
      <c r="H401" s="183"/>
      <c r="I401" s="183"/>
      <c r="J401" s="183"/>
      <c r="K401" s="183"/>
      <c r="L401" s="183"/>
      <c r="M401" s="183"/>
      <c r="N401" s="183"/>
      <c r="O401" s="183"/>
      <c r="P401" s="183"/>
      <c r="Q401" s="183"/>
      <c r="R401" s="183"/>
      <c r="S401" s="183"/>
      <c r="T401" s="183"/>
      <c r="U401" s="183"/>
      <c r="V401" s="183"/>
      <c r="W401" s="183"/>
      <c r="X401" s="183"/>
      <c r="Y401" s="183"/>
      <c r="Z401" s="183"/>
      <c r="AA401" s="183"/>
      <c r="AB401" s="183"/>
      <c r="AC401" s="183"/>
      <c r="AD401" s="183"/>
      <c r="AE401" s="183"/>
      <c r="AF401" s="183"/>
      <c r="AG401" s="183"/>
      <c r="AH401" s="183"/>
      <c r="AI401" s="183"/>
      <c r="AJ401" s="183"/>
      <c r="AK401" s="183"/>
      <c r="AL401" s="183"/>
      <c r="AM401" s="183"/>
      <c r="AN401" s="183"/>
      <c r="AO401" s="183"/>
      <c r="AP401" s="183"/>
      <c r="AQ401" s="183"/>
      <c r="AR401" s="183"/>
      <c r="AS401" s="183"/>
      <c r="AT401" s="183"/>
      <c r="AU401" s="183"/>
      <c r="AV401" s="183"/>
      <c r="AW401" s="183"/>
      <c r="AX401" s="183"/>
      <c r="AY401" s="183"/>
      <c r="AZ401" s="183"/>
      <c r="BA401" s="183"/>
      <c r="BB401" s="183"/>
      <c r="BC401" s="183"/>
      <c r="BD401" s="183"/>
      <c r="BE401" s="183"/>
      <c r="BF401" s="183"/>
      <c r="BG401" s="183"/>
      <c r="BH401" s="183"/>
      <c r="BI401" s="183"/>
      <c r="BJ401" s="183"/>
      <c r="BK401" s="183"/>
      <c r="BL401" s="183"/>
      <c r="BM401" s="183"/>
    </row>
    <row r="402" spans="1:65" x14ac:dyDescent="0.2">
      <c r="A402" s="110"/>
      <c r="B402" s="110"/>
      <c r="C402" s="110"/>
      <c r="D402" s="183"/>
      <c r="E402" s="183"/>
      <c r="F402" s="183"/>
      <c r="G402" s="183"/>
      <c r="H402" s="183"/>
      <c r="I402" s="183"/>
      <c r="J402" s="183"/>
      <c r="K402" s="183"/>
      <c r="L402" s="183"/>
      <c r="M402" s="183"/>
      <c r="N402" s="183"/>
      <c r="O402" s="183"/>
      <c r="P402" s="183"/>
      <c r="Q402" s="183"/>
      <c r="R402" s="183"/>
      <c r="S402" s="183"/>
      <c r="T402" s="183"/>
      <c r="U402" s="183"/>
      <c r="V402" s="183"/>
      <c r="W402" s="183"/>
      <c r="X402" s="183"/>
      <c r="Y402" s="183"/>
      <c r="Z402" s="183"/>
      <c r="AA402" s="183"/>
      <c r="AB402" s="183"/>
      <c r="AC402" s="183"/>
      <c r="AD402" s="183"/>
      <c r="AE402" s="183"/>
      <c r="AF402" s="183"/>
      <c r="AG402" s="183"/>
      <c r="AH402" s="183"/>
      <c r="AI402" s="183"/>
      <c r="AJ402" s="183"/>
      <c r="AK402" s="183"/>
      <c r="AL402" s="183"/>
      <c r="AM402" s="183"/>
      <c r="AN402" s="183"/>
      <c r="AO402" s="183"/>
      <c r="AP402" s="183"/>
      <c r="AQ402" s="183"/>
      <c r="AR402" s="183"/>
      <c r="AS402" s="183"/>
      <c r="AT402" s="183"/>
      <c r="AU402" s="183"/>
      <c r="AV402" s="183"/>
      <c r="AW402" s="183"/>
      <c r="AX402" s="183"/>
      <c r="AY402" s="183"/>
      <c r="AZ402" s="183"/>
      <c r="BA402" s="183"/>
      <c r="BB402" s="183"/>
      <c r="BC402" s="183"/>
      <c r="BD402" s="183"/>
      <c r="BE402" s="183"/>
      <c r="BF402" s="183"/>
      <c r="BG402" s="183"/>
      <c r="BH402" s="183"/>
      <c r="BI402" s="183"/>
      <c r="BJ402" s="183"/>
      <c r="BK402" s="183"/>
      <c r="BL402" s="183"/>
      <c r="BM402" s="183"/>
    </row>
    <row r="403" spans="1:65" x14ac:dyDescent="0.2">
      <c r="A403" s="110"/>
      <c r="B403" s="110"/>
      <c r="C403" s="110"/>
      <c r="D403" s="183"/>
      <c r="E403" s="183"/>
      <c r="F403" s="183"/>
      <c r="G403" s="183"/>
      <c r="H403" s="183"/>
      <c r="I403" s="183"/>
      <c r="J403" s="183"/>
      <c r="K403" s="183"/>
      <c r="L403" s="183"/>
      <c r="M403" s="183"/>
      <c r="N403" s="183"/>
      <c r="O403" s="183"/>
      <c r="P403" s="183"/>
      <c r="Q403" s="183"/>
      <c r="R403" s="183"/>
      <c r="S403" s="183"/>
      <c r="T403" s="183"/>
      <c r="U403" s="183"/>
      <c r="V403" s="183"/>
      <c r="W403" s="183"/>
      <c r="X403" s="183"/>
      <c r="Y403" s="183"/>
      <c r="Z403" s="183"/>
      <c r="AA403" s="183"/>
      <c r="AB403" s="183"/>
      <c r="AC403" s="183"/>
      <c r="AD403" s="183"/>
      <c r="AE403" s="183"/>
      <c r="AF403" s="183"/>
      <c r="AG403" s="183"/>
      <c r="AH403" s="183"/>
      <c r="AI403" s="183"/>
      <c r="AJ403" s="183"/>
      <c r="AK403" s="183"/>
      <c r="AL403" s="183"/>
      <c r="AM403" s="183"/>
      <c r="AN403" s="183"/>
      <c r="AO403" s="183"/>
      <c r="AP403" s="183"/>
      <c r="AQ403" s="183"/>
      <c r="AR403" s="183"/>
      <c r="AS403" s="183"/>
      <c r="AT403" s="183"/>
      <c r="AU403" s="183"/>
      <c r="AV403" s="183"/>
      <c r="AW403" s="183"/>
      <c r="AX403" s="183"/>
      <c r="AY403" s="183"/>
      <c r="AZ403" s="183"/>
      <c r="BA403" s="183"/>
      <c r="BB403" s="183"/>
      <c r="BC403" s="183"/>
      <c r="BD403" s="183"/>
      <c r="BE403" s="183"/>
      <c r="BF403" s="183"/>
      <c r="BG403" s="183"/>
      <c r="BH403" s="183"/>
      <c r="BI403" s="183"/>
      <c r="BJ403" s="183"/>
      <c r="BK403" s="183"/>
      <c r="BL403" s="183"/>
      <c r="BM403" s="183"/>
    </row>
    <row r="404" spans="1:65" x14ac:dyDescent="0.2">
      <c r="A404" s="110"/>
      <c r="B404" s="110"/>
      <c r="C404" s="110"/>
      <c r="D404" s="183"/>
      <c r="E404" s="183"/>
      <c r="F404" s="183"/>
      <c r="G404" s="183"/>
      <c r="H404" s="183"/>
      <c r="I404" s="183"/>
      <c r="J404" s="183"/>
      <c r="K404" s="183"/>
      <c r="L404" s="183"/>
      <c r="M404" s="183"/>
      <c r="N404" s="183"/>
      <c r="O404" s="183"/>
      <c r="P404" s="183"/>
      <c r="Q404" s="183"/>
      <c r="R404" s="183"/>
      <c r="S404" s="183"/>
      <c r="T404" s="183"/>
      <c r="U404" s="183"/>
      <c r="V404" s="183"/>
      <c r="W404" s="183"/>
      <c r="X404" s="183"/>
      <c r="Y404" s="183"/>
      <c r="Z404" s="183"/>
      <c r="AA404" s="183"/>
      <c r="AB404" s="183"/>
      <c r="AC404" s="183"/>
      <c r="AD404" s="183"/>
      <c r="AE404" s="183"/>
      <c r="AF404" s="183"/>
      <c r="AG404" s="183"/>
      <c r="AH404" s="183"/>
      <c r="AI404" s="183"/>
      <c r="AJ404" s="183"/>
      <c r="AK404" s="183"/>
      <c r="AL404" s="183"/>
      <c r="AM404" s="183"/>
      <c r="AN404" s="183"/>
      <c r="AO404" s="183"/>
      <c r="AP404" s="183"/>
      <c r="AQ404" s="183"/>
      <c r="AR404" s="183"/>
      <c r="AS404" s="183"/>
      <c r="AT404" s="183"/>
      <c r="AU404" s="183"/>
      <c r="AV404" s="183"/>
      <c r="AW404" s="183"/>
      <c r="AX404" s="183"/>
      <c r="AY404" s="183"/>
      <c r="AZ404" s="183"/>
      <c r="BA404" s="183"/>
      <c r="BB404" s="183"/>
      <c r="BC404" s="183"/>
      <c r="BD404" s="183"/>
      <c r="BE404" s="183"/>
      <c r="BF404" s="183"/>
      <c r="BG404" s="183"/>
      <c r="BH404" s="183"/>
      <c r="BI404" s="183"/>
      <c r="BJ404" s="183"/>
      <c r="BK404" s="183"/>
      <c r="BL404" s="183"/>
      <c r="BM404" s="183"/>
    </row>
    <row r="405" spans="1:65" x14ac:dyDescent="0.2">
      <c r="A405" s="110"/>
      <c r="B405" s="110"/>
      <c r="C405" s="110"/>
      <c r="D405" s="183"/>
      <c r="E405" s="183"/>
      <c r="F405" s="183"/>
      <c r="G405" s="183"/>
      <c r="H405" s="183"/>
      <c r="I405" s="183"/>
      <c r="J405" s="183"/>
      <c r="K405" s="183"/>
      <c r="L405" s="183"/>
      <c r="M405" s="183"/>
      <c r="N405" s="183"/>
      <c r="O405" s="183"/>
      <c r="P405" s="183"/>
      <c r="Q405" s="183"/>
      <c r="R405" s="183"/>
      <c r="S405" s="183"/>
      <c r="T405" s="183"/>
      <c r="U405" s="183"/>
      <c r="V405" s="183"/>
      <c r="W405" s="183"/>
      <c r="X405" s="183"/>
      <c r="Y405" s="183"/>
      <c r="Z405" s="183"/>
      <c r="AA405" s="183"/>
      <c r="AB405" s="183"/>
      <c r="AC405" s="183"/>
      <c r="AD405" s="183"/>
      <c r="AE405" s="183"/>
      <c r="AF405" s="183"/>
      <c r="AG405" s="183"/>
      <c r="AH405" s="183"/>
      <c r="AI405" s="183"/>
      <c r="AJ405" s="183"/>
      <c r="AK405" s="183"/>
      <c r="AL405" s="183"/>
      <c r="AM405" s="183"/>
      <c r="AN405" s="183"/>
      <c r="AO405" s="183"/>
      <c r="AP405" s="183"/>
      <c r="AQ405" s="183"/>
      <c r="AR405" s="183"/>
      <c r="AS405" s="183"/>
      <c r="AT405" s="183"/>
      <c r="AU405" s="183"/>
      <c r="AV405" s="183"/>
      <c r="AW405" s="183"/>
      <c r="AX405" s="183"/>
      <c r="AY405" s="183"/>
      <c r="AZ405" s="183"/>
      <c r="BA405" s="183"/>
      <c r="BB405" s="183"/>
      <c r="BC405" s="183"/>
      <c r="BD405" s="183"/>
      <c r="BE405" s="183"/>
      <c r="BF405" s="183"/>
      <c r="BG405" s="183"/>
      <c r="BH405" s="183"/>
      <c r="BI405" s="183"/>
      <c r="BJ405" s="183"/>
      <c r="BK405" s="183"/>
      <c r="BL405" s="183"/>
      <c r="BM405" s="183"/>
    </row>
    <row r="406" spans="1:65" x14ac:dyDescent="0.2">
      <c r="A406" s="110"/>
      <c r="B406" s="110"/>
      <c r="C406" s="110"/>
      <c r="D406" s="183"/>
      <c r="E406" s="183"/>
      <c r="F406" s="183"/>
      <c r="G406" s="183"/>
      <c r="H406" s="183"/>
      <c r="I406" s="183"/>
      <c r="J406" s="183"/>
      <c r="K406" s="183"/>
      <c r="L406" s="183"/>
      <c r="M406" s="183"/>
      <c r="N406" s="183"/>
      <c r="O406" s="183"/>
      <c r="P406" s="183"/>
      <c r="Q406" s="183"/>
      <c r="R406" s="183"/>
      <c r="S406" s="183"/>
      <c r="T406" s="183"/>
      <c r="U406" s="183"/>
      <c r="V406" s="183"/>
      <c r="W406" s="183"/>
      <c r="X406" s="183"/>
      <c r="Y406" s="183"/>
      <c r="Z406" s="183"/>
      <c r="AA406" s="183"/>
      <c r="AB406" s="183"/>
      <c r="AC406" s="183"/>
      <c r="AD406" s="183"/>
      <c r="AE406" s="183"/>
      <c r="AF406" s="183"/>
      <c r="AG406" s="183"/>
      <c r="AH406" s="183"/>
      <c r="AI406" s="183"/>
      <c r="AJ406" s="183"/>
      <c r="AK406" s="183"/>
      <c r="AL406" s="183"/>
      <c r="AM406" s="183"/>
      <c r="AN406" s="183"/>
      <c r="AO406" s="183"/>
      <c r="AP406" s="183"/>
      <c r="AQ406" s="183"/>
      <c r="AR406" s="183"/>
      <c r="AS406" s="183"/>
      <c r="AT406" s="183"/>
      <c r="AU406" s="183"/>
      <c r="AV406" s="183"/>
      <c r="AW406" s="183"/>
      <c r="AX406" s="183"/>
      <c r="AY406" s="183"/>
      <c r="AZ406" s="183"/>
      <c r="BA406" s="183"/>
      <c r="BB406" s="183"/>
      <c r="BC406" s="183"/>
      <c r="BD406" s="183"/>
      <c r="BE406" s="183"/>
      <c r="BF406" s="183"/>
      <c r="BG406" s="183"/>
      <c r="BH406" s="183"/>
      <c r="BI406" s="183"/>
      <c r="BJ406" s="183"/>
      <c r="BK406" s="183"/>
      <c r="BL406" s="183"/>
      <c r="BM406" s="183"/>
    </row>
    <row r="407" spans="1:65" x14ac:dyDescent="0.2">
      <c r="A407" s="110"/>
      <c r="B407" s="110"/>
      <c r="C407" s="110"/>
      <c r="D407" s="183"/>
      <c r="E407" s="183"/>
      <c r="F407" s="183"/>
      <c r="G407" s="183"/>
      <c r="H407" s="183"/>
      <c r="I407" s="183"/>
      <c r="J407" s="183"/>
      <c r="K407" s="183"/>
      <c r="L407" s="183"/>
      <c r="M407" s="183"/>
      <c r="N407" s="183"/>
      <c r="O407" s="183"/>
      <c r="P407" s="183"/>
      <c r="Q407" s="183"/>
      <c r="R407" s="183"/>
      <c r="S407" s="183"/>
      <c r="T407" s="183"/>
      <c r="U407" s="183"/>
      <c r="V407" s="183"/>
      <c r="W407" s="183"/>
      <c r="X407" s="183"/>
      <c r="Y407" s="183"/>
      <c r="Z407" s="183"/>
      <c r="AA407" s="183"/>
      <c r="AB407" s="183"/>
      <c r="AC407" s="183"/>
      <c r="AD407" s="183"/>
      <c r="AE407" s="183"/>
      <c r="AF407" s="183"/>
      <c r="AG407" s="183"/>
      <c r="AH407" s="183"/>
      <c r="AI407" s="183"/>
      <c r="AJ407" s="183"/>
      <c r="AK407" s="183"/>
      <c r="AL407" s="183"/>
      <c r="AM407" s="183"/>
      <c r="AN407" s="183"/>
      <c r="AO407" s="183"/>
      <c r="AP407" s="183"/>
      <c r="AQ407" s="183"/>
      <c r="AR407" s="183"/>
      <c r="AS407" s="183"/>
      <c r="AT407" s="183"/>
      <c r="AU407" s="183"/>
      <c r="AV407" s="183"/>
      <c r="AW407" s="183"/>
      <c r="AX407" s="183"/>
      <c r="AY407" s="183"/>
      <c r="AZ407" s="183"/>
      <c r="BA407" s="183"/>
      <c r="BB407" s="183"/>
      <c r="BC407" s="183"/>
      <c r="BD407" s="183"/>
      <c r="BE407" s="183"/>
      <c r="BF407" s="183"/>
      <c r="BG407" s="183"/>
      <c r="BH407" s="183"/>
      <c r="BI407" s="183"/>
      <c r="BJ407" s="183"/>
      <c r="BK407" s="183"/>
      <c r="BL407" s="183"/>
      <c r="BM407" s="183"/>
    </row>
    <row r="408" spans="1:65" x14ac:dyDescent="0.2">
      <c r="A408" s="110"/>
      <c r="B408" s="110"/>
      <c r="C408" s="110"/>
      <c r="D408" s="183"/>
      <c r="E408" s="183"/>
      <c r="F408" s="183"/>
      <c r="G408" s="183"/>
      <c r="H408" s="183"/>
      <c r="I408" s="183"/>
      <c r="J408" s="183"/>
      <c r="K408" s="183"/>
      <c r="L408" s="183"/>
      <c r="M408" s="183"/>
      <c r="N408" s="183"/>
      <c r="O408" s="183"/>
      <c r="P408" s="183"/>
      <c r="Q408" s="183"/>
      <c r="R408" s="183"/>
      <c r="S408" s="183"/>
      <c r="T408" s="183"/>
      <c r="U408" s="183"/>
      <c r="V408" s="183"/>
      <c r="W408" s="183"/>
      <c r="X408" s="183"/>
      <c r="Y408" s="183"/>
      <c r="Z408" s="183"/>
      <c r="AA408" s="183"/>
      <c r="AB408" s="183"/>
      <c r="AC408" s="183"/>
      <c r="AD408" s="183"/>
      <c r="AE408" s="183"/>
      <c r="AF408" s="183"/>
      <c r="AG408" s="183"/>
      <c r="AH408" s="183"/>
      <c r="AI408" s="183"/>
      <c r="AJ408" s="183"/>
      <c r="AK408" s="183"/>
      <c r="AL408" s="183"/>
      <c r="AM408" s="183"/>
      <c r="AN408" s="183"/>
      <c r="AO408" s="183"/>
      <c r="AP408" s="183"/>
      <c r="AQ408" s="183"/>
      <c r="AR408" s="183"/>
      <c r="AS408" s="183"/>
      <c r="AT408" s="183"/>
      <c r="AU408" s="183"/>
      <c r="AV408" s="183"/>
      <c r="AW408" s="183"/>
      <c r="AX408" s="183"/>
      <c r="AY408" s="183"/>
      <c r="AZ408" s="183"/>
      <c r="BA408" s="183"/>
      <c r="BB408" s="183"/>
      <c r="BC408" s="183"/>
      <c r="BD408" s="183"/>
      <c r="BE408" s="183"/>
      <c r="BF408" s="183"/>
      <c r="BG408" s="183"/>
      <c r="BH408" s="183"/>
      <c r="BI408" s="183"/>
      <c r="BJ408" s="183"/>
      <c r="BK408" s="183"/>
      <c r="BL408" s="183"/>
      <c r="BM408" s="183"/>
    </row>
    <row r="409" spans="1:65" x14ac:dyDescent="0.2">
      <c r="A409" s="110"/>
      <c r="B409" s="110"/>
      <c r="C409" s="110"/>
      <c r="D409" s="183"/>
      <c r="E409" s="183"/>
      <c r="F409" s="183"/>
      <c r="G409" s="183"/>
      <c r="H409" s="183"/>
      <c r="I409" s="183"/>
      <c r="J409" s="183"/>
      <c r="K409" s="183"/>
      <c r="L409" s="183"/>
      <c r="M409" s="183"/>
      <c r="N409" s="183"/>
      <c r="O409" s="183"/>
      <c r="P409" s="183"/>
      <c r="Q409" s="183"/>
      <c r="R409" s="183"/>
      <c r="S409" s="183"/>
      <c r="T409" s="183"/>
      <c r="U409" s="183"/>
      <c r="V409" s="183"/>
      <c r="W409" s="183"/>
      <c r="X409" s="183"/>
      <c r="Y409" s="183"/>
      <c r="Z409" s="183"/>
      <c r="AA409" s="183"/>
      <c r="AB409" s="183"/>
      <c r="AC409" s="183"/>
      <c r="AD409" s="183"/>
      <c r="AE409" s="183"/>
      <c r="AF409" s="183"/>
      <c r="AG409" s="183"/>
      <c r="AH409" s="183"/>
      <c r="AI409" s="183"/>
      <c r="AJ409" s="183"/>
      <c r="AK409" s="183"/>
      <c r="AL409" s="183"/>
      <c r="AM409" s="183"/>
      <c r="AN409" s="183"/>
      <c r="AO409" s="183"/>
      <c r="AP409" s="183"/>
      <c r="AQ409" s="183"/>
      <c r="AR409" s="183"/>
      <c r="AS409" s="183"/>
      <c r="AT409" s="183"/>
      <c r="AU409" s="183"/>
      <c r="AV409" s="183"/>
      <c r="AW409" s="183"/>
      <c r="AX409" s="183"/>
      <c r="AY409" s="183"/>
      <c r="AZ409" s="183"/>
      <c r="BA409" s="183"/>
      <c r="BB409" s="183"/>
      <c r="BC409" s="183"/>
      <c r="BD409" s="183"/>
      <c r="BE409" s="183"/>
      <c r="BF409" s="183"/>
      <c r="BG409" s="183"/>
      <c r="BH409" s="183"/>
      <c r="BI409" s="183"/>
      <c r="BJ409" s="183"/>
      <c r="BK409" s="183"/>
      <c r="BL409" s="183"/>
      <c r="BM409" s="183"/>
    </row>
    <row r="410" spans="1:65" x14ac:dyDescent="0.2">
      <c r="A410" s="110"/>
      <c r="B410" s="110"/>
      <c r="C410" s="110"/>
      <c r="D410" s="183"/>
      <c r="E410" s="183"/>
      <c r="F410" s="183"/>
      <c r="G410" s="183"/>
      <c r="H410" s="183"/>
      <c r="I410" s="183"/>
      <c r="J410" s="183"/>
      <c r="K410" s="183"/>
      <c r="L410" s="183"/>
      <c r="M410" s="183"/>
      <c r="N410" s="183"/>
      <c r="O410" s="183"/>
      <c r="P410" s="183"/>
      <c r="Q410" s="183"/>
      <c r="R410" s="183"/>
      <c r="S410" s="183"/>
      <c r="T410" s="183"/>
      <c r="U410" s="183"/>
      <c r="V410" s="183"/>
      <c r="W410" s="183"/>
      <c r="X410" s="183"/>
      <c r="Y410" s="183"/>
      <c r="Z410" s="183"/>
      <c r="AA410" s="183"/>
      <c r="AB410" s="183"/>
      <c r="AC410" s="183"/>
      <c r="AD410" s="183"/>
      <c r="AE410" s="183"/>
      <c r="AF410" s="183"/>
      <c r="AG410" s="183"/>
      <c r="AH410" s="183"/>
      <c r="AI410" s="183"/>
      <c r="AJ410" s="183"/>
      <c r="AK410" s="183"/>
      <c r="AL410" s="183"/>
      <c r="AM410" s="183"/>
      <c r="AN410" s="183"/>
      <c r="AO410" s="183"/>
      <c r="AP410" s="183"/>
      <c r="AQ410" s="183"/>
      <c r="AR410" s="183"/>
      <c r="AS410" s="183"/>
      <c r="AT410" s="183"/>
      <c r="AU410" s="183"/>
      <c r="AV410" s="183"/>
      <c r="AW410" s="183"/>
      <c r="AX410" s="183"/>
      <c r="AY410" s="183"/>
      <c r="AZ410" s="183"/>
      <c r="BA410" s="183"/>
      <c r="BB410" s="183"/>
      <c r="BC410" s="183"/>
      <c r="BD410" s="183"/>
      <c r="BE410" s="183"/>
      <c r="BF410" s="183"/>
      <c r="BG410" s="183"/>
      <c r="BH410" s="183"/>
      <c r="BI410" s="183"/>
      <c r="BJ410" s="183"/>
      <c r="BK410" s="183"/>
      <c r="BL410" s="183"/>
      <c r="BM410" s="183"/>
    </row>
    <row r="411" spans="1:65" x14ac:dyDescent="0.2">
      <c r="A411" s="110"/>
      <c r="B411" s="110"/>
      <c r="C411" s="110"/>
      <c r="D411" s="183"/>
      <c r="E411" s="183"/>
      <c r="F411" s="183"/>
      <c r="G411" s="183"/>
      <c r="H411" s="183"/>
      <c r="I411" s="183"/>
      <c r="J411" s="183"/>
      <c r="K411" s="183"/>
      <c r="L411" s="183"/>
      <c r="M411" s="183"/>
      <c r="N411" s="183"/>
      <c r="O411" s="183"/>
      <c r="P411" s="183"/>
      <c r="Q411" s="183"/>
      <c r="R411" s="183"/>
      <c r="S411" s="183"/>
      <c r="T411" s="183"/>
      <c r="U411" s="183"/>
      <c r="V411" s="183"/>
      <c r="W411" s="183"/>
      <c r="X411" s="183"/>
      <c r="Y411" s="183"/>
      <c r="Z411" s="183"/>
      <c r="AA411" s="183"/>
      <c r="AB411" s="183"/>
      <c r="AC411" s="183"/>
      <c r="AD411" s="183"/>
      <c r="AE411" s="183"/>
      <c r="AF411" s="183"/>
      <c r="AG411" s="183"/>
      <c r="AH411" s="183"/>
      <c r="AI411" s="183"/>
      <c r="AJ411" s="183"/>
      <c r="AK411" s="183"/>
      <c r="AL411" s="183"/>
      <c r="AM411" s="183"/>
      <c r="AN411" s="183"/>
      <c r="AO411" s="183"/>
      <c r="AP411" s="183"/>
      <c r="AQ411" s="183"/>
      <c r="AR411" s="183"/>
      <c r="AS411" s="183"/>
      <c r="AT411" s="183"/>
      <c r="AU411" s="183"/>
      <c r="AV411" s="183"/>
      <c r="AW411" s="183"/>
      <c r="AX411" s="183"/>
      <c r="AY411" s="183"/>
      <c r="AZ411" s="183"/>
      <c r="BA411" s="183"/>
      <c r="BB411" s="183"/>
      <c r="BC411" s="183"/>
      <c r="BD411" s="183"/>
      <c r="BE411" s="183"/>
      <c r="BF411" s="183"/>
      <c r="BG411" s="183"/>
      <c r="BH411" s="183"/>
      <c r="BI411" s="183"/>
      <c r="BJ411" s="183"/>
      <c r="BK411" s="183"/>
      <c r="BL411" s="183"/>
      <c r="BM411" s="183"/>
    </row>
    <row r="412" spans="1:65" x14ac:dyDescent="0.2">
      <c r="A412" s="110"/>
      <c r="B412" s="110"/>
      <c r="C412" s="110"/>
      <c r="D412" s="183"/>
      <c r="E412" s="183"/>
      <c r="F412" s="183"/>
      <c r="G412" s="183"/>
      <c r="H412" s="183"/>
      <c r="I412" s="183"/>
      <c r="J412" s="183"/>
      <c r="K412" s="183"/>
      <c r="L412" s="183"/>
      <c r="M412" s="183"/>
      <c r="N412" s="183"/>
      <c r="O412" s="183"/>
      <c r="P412" s="183"/>
      <c r="Q412" s="183"/>
      <c r="R412" s="183"/>
      <c r="S412" s="183"/>
      <c r="T412" s="183"/>
      <c r="U412" s="183"/>
      <c r="V412" s="183"/>
      <c r="W412" s="183"/>
      <c r="X412" s="183"/>
      <c r="Y412" s="183"/>
      <c r="Z412" s="183"/>
      <c r="AA412" s="183"/>
      <c r="AB412" s="183"/>
      <c r="AC412" s="183"/>
      <c r="AD412" s="183"/>
      <c r="AE412" s="183"/>
      <c r="AF412" s="183"/>
      <c r="AG412" s="183"/>
      <c r="AH412" s="183"/>
      <c r="AI412" s="183"/>
      <c r="AJ412" s="183"/>
      <c r="AK412" s="183"/>
      <c r="AL412" s="183"/>
      <c r="AM412" s="183"/>
      <c r="AN412" s="183"/>
      <c r="AO412" s="183"/>
      <c r="AP412" s="183"/>
      <c r="AQ412" s="183"/>
      <c r="AR412" s="183"/>
      <c r="AS412" s="183"/>
      <c r="AT412" s="183"/>
      <c r="AU412" s="183"/>
      <c r="AV412" s="183"/>
      <c r="AW412" s="183"/>
      <c r="AX412" s="183"/>
      <c r="AY412" s="183"/>
      <c r="AZ412" s="183"/>
      <c r="BA412" s="183"/>
      <c r="BB412" s="183"/>
      <c r="BC412" s="183"/>
      <c r="BD412" s="183"/>
      <c r="BE412" s="183"/>
      <c r="BF412" s="183"/>
      <c r="BG412" s="183"/>
      <c r="BH412" s="183"/>
      <c r="BI412" s="183"/>
      <c r="BJ412" s="183"/>
      <c r="BK412" s="183"/>
      <c r="BL412" s="183"/>
      <c r="BM412" s="183"/>
    </row>
    <row r="413" spans="1:65" x14ac:dyDescent="0.2">
      <c r="A413" s="110"/>
      <c r="B413" s="110"/>
      <c r="C413" s="110"/>
      <c r="D413" s="183"/>
      <c r="E413" s="183"/>
      <c r="F413" s="183"/>
      <c r="G413" s="183"/>
      <c r="H413" s="183"/>
      <c r="I413" s="183"/>
      <c r="J413" s="183"/>
      <c r="K413" s="183"/>
      <c r="L413" s="183"/>
      <c r="M413" s="183"/>
      <c r="N413" s="183"/>
      <c r="O413" s="183"/>
      <c r="P413" s="183"/>
      <c r="Q413" s="183"/>
      <c r="R413" s="183"/>
      <c r="S413" s="183"/>
      <c r="T413" s="183"/>
      <c r="U413" s="183"/>
      <c r="V413" s="183"/>
      <c r="W413" s="183"/>
      <c r="X413" s="183"/>
      <c r="Y413" s="183"/>
      <c r="Z413" s="183"/>
      <c r="AA413" s="183"/>
      <c r="AB413" s="183"/>
      <c r="AC413" s="183"/>
      <c r="AD413" s="183"/>
      <c r="AE413" s="183"/>
      <c r="AF413" s="183"/>
      <c r="AG413" s="183"/>
      <c r="AH413" s="183"/>
      <c r="AI413" s="183"/>
      <c r="AJ413" s="183"/>
      <c r="AK413" s="183"/>
      <c r="AL413" s="183"/>
      <c r="AM413" s="183"/>
      <c r="AN413" s="183"/>
      <c r="AO413" s="183"/>
      <c r="AP413" s="183"/>
      <c r="AQ413" s="183"/>
      <c r="AR413" s="183"/>
      <c r="AS413" s="183"/>
      <c r="AT413" s="183"/>
      <c r="AU413" s="183"/>
      <c r="AV413" s="183"/>
      <c r="AW413" s="183"/>
      <c r="AX413" s="183"/>
      <c r="AY413" s="183"/>
      <c r="AZ413" s="183"/>
      <c r="BA413" s="183"/>
      <c r="BB413" s="183"/>
      <c r="BC413" s="183"/>
      <c r="BD413" s="183"/>
      <c r="BE413" s="183"/>
      <c r="BF413" s="183"/>
      <c r="BG413" s="183"/>
      <c r="BH413" s="183"/>
      <c r="BI413" s="183"/>
      <c r="BJ413" s="183"/>
      <c r="BK413" s="183"/>
      <c r="BL413" s="183"/>
      <c r="BM413" s="183"/>
    </row>
    <row r="414" spans="1:65" x14ac:dyDescent="0.2">
      <c r="A414" s="110"/>
      <c r="B414" s="110"/>
      <c r="C414" s="110"/>
      <c r="D414" s="183"/>
      <c r="E414" s="183"/>
      <c r="F414" s="183"/>
      <c r="G414" s="183"/>
      <c r="H414" s="183"/>
      <c r="I414" s="183"/>
      <c r="J414" s="183"/>
      <c r="K414" s="183"/>
      <c r="L414" s="183"/>
      <c r="M414" s="183"/>
      <c r="N414" s="183"/>
      <c r="O414" s="183"/>
      <c r="P414" s="183"/>
      <c r="Q414" s="183"/>
      <c r="R414" s="183"/>
      <c r="S414" s="183"/>
      <c r="T414" s="183"/>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row>
    <row r="415" spans="1:65" x14ac:dyDescent="0.2">
      <c r="A415" s="110"/>
      <c r="B415" s="110"/>
      <c r="C415" s="110"/>
      <c r="D415" s="183"/>
      <c r="E415" s="183"/>
      <c r="F415" s="183"/>
      <c r="G415" s="183"/>
      <c r="H415" s="183"/>
      <c r="I415" s="183"/>
      <c r="J415" s="183"/>
      <c r="K415" s="183"/>
      <c r="L415" s="183"/>
      <c r="M415" s="183"/>
      <c r="N415" s="183"/>
      <c r="O415" s="183"/>
      <c r="P415" s="183"/>
      <c r="Q415" s="183"/>
      <c r="R415" s="183"/>
      <c r="S415" s="183"/>
      <c r="T415" s="183"/>
      <c r="U415" s="183"/>
      <c r="V415" s="183"/>
      <c r="W415" s="183"/>
      <c r="X415" s="183"/>
      <c r="Y415" s="183"/>
      <c r="Z415" s="183"/>
      <c r="AA415" s="183"/>
      <c r="AB415" s="183"/>
      <c r="AC415" s="183"/>
      <c r="AD415" s="183"/>
      <c r="AE415" s="183"/>
      <c r="AF415" s="183"/>
      <c r="AG415" s="183"/>
      <c r="AH415" s="183"/>
      <c r="AI415" s="183"/>
      <c r="AJ415" s="183"/>
      <c r="AK415" s="183"/>
      <c r="AL415" s="183"/>
      <c r="AM415" s="183"/>
      <c r="AN415" s="183"/>
      <c r="AO415" s="183"/>
      <c r="AP415" s="183"/>
      <c r="AQ415" s="183"/>
      <c r="AR415" s="183"/>
      <c r="AS415" s="183"/>
      <c r="AT415" s="183"/>
      <c r="AU415" s="183"/>
      <c r="AV415" s="183"/>
      <c r="AW415" s="183"/>
      <c r="AX415" s="183"/>
      <c r="AY415" s="183"/>
      <c r="AZ415" s="183"/>
      <c r="BA415" s="183"/>
      <c r="BB415" s="183"/>
      <c r="BC415" s="183"/>
      <c r="BD415" s="183"/>
      <c r="BE415" s="183"/>
      <c r="BF415" s="183"/>
      <c r="BG415" s="183"/>
      <c r="BH415" s="183"/>
      <c r="BI415" s="183"/>
      <c r="BJ415" s="183"/>
      <c r="BK415" s="183"/>
      <c r="BL415" s="183"/>
      <c r="BM415" s="183"/>
    </row>
    <row r="416" spans="1:65" x14ac:dyDescent="0.2">
      <c r="A416" s="110"/>
      <c r="B416" s="110"/>
      <c r="C416" s="110"/>
      <c r="D416" s="183"/>
      <c r="E416" s="183"/>
      <c r="F416" s="183"/>
      <c r="G416" s="183"/>
      <c r="H416" s="183"/>
      <c r="I416" s="183"/>
      <c r="J416" s="183"/>
      <c r="K416" s="183"/>
      <c r="L416" s="183"/>
      <c r="M416" s="183"/>
      <c r="N416" s="183"/>
      <c r="O416" s="183"/>
      <c r="P416" s="183"/>
      <c r="Q416" s="183"/>
      <c r="R416" s="183"/>
      <c r="S416" s="183"/>
      <c r="T416" s="183"/>
      <c r="U416" s="183"/>
      <c r="V416" s="183"/>
      <c r="W416" s="183"/>
      <c r="X416" s="183"/>
      <c r="Y416" s="183"/>
      <c r="Z416" s="183"/>
      <c r="AA416" s="183"/>
      <c r="AB416" s="183"/>
      <c r="AC416" s="183"/>
      <c r="AD416" s="183"/>
      <c r="AE416" s="183"/>
      <c r="AF416" s="183"/>
      <c r="AG416" s="183"/>
      <c r="AH416" s="183"/>
      <c r="AI416" s="183"/>
      <c r="AJ416" s="183"/>
      <c r="AK416" s="183"/>
      <c r="AL416" s="183"/>
      <c r="AM416" s="183"/>
      <c r="AN416" s="183"/>
      <c r="AO416" s="183"/>
      <c r="AP416" s="183"/>
      <c r="AQ416" s="183"/>
      <c r="AR416" s="183"/>
      <c r="AS416" s="183"/>
      <c r="AT416" s="183"/>
      <c r="AU416" s="183"/>
      <c r="AV416" s="183"/>
      <c r="AW416" s="183"/>
      <c r="AX416" s="183"/>
      <c r="AY416" s="183"/>
      <c r="AZ416" s="183"/>
      <c r="BA416" s="183"/>
      <c r="BB416" s="183"/>
      <c r="BC416" s="183"/>
      <c r="BD416" s="183"/>
      <c r="BE416" s="183"/>
      <c r="BF416" s="183"/>
      <c r="BG416" s="183"/>
      <c r="BH416" s="183"/>
      <c r="BI416" s="183"/>
      <c r="BJ416" s="183"/>
      <c r="BK416" s="183"/>
      <c r="BL416" s="183"/>
      <c r="BM416" s="183"/>
    </row>
    <row r="417" spans="1:65" x14ac:dyDescent="0.2">
      <c r="A417" s="110"/>
      <c r="B417" s="110"/>
      <c r="C417" s="110"/>
      <c r="D417" s="183"/>
      <c r="E417" s="183"/>
      <c r="F417" s="183"/>
      <c r="G417" s="183"/>
      <c r="H417" s="183"/>
      <c r="I417" s="183"/>
      <c r="J417" s="183"/>
      <c r="K417" s="183"/>
      <c r="L417" s="183"/>
      <c r="M417" s="183"/>
      <c r="N417" s="183"/>
      <c r="O417" s="183"/>
      <c r="P417" s="183"/>
      <c r="Q417" s="183"/>
      <c r="R417" s="183"/>
      <c r="S417" s="183"/>
      <c r="T417" s="183"/>
      <c r="U417" s="183"/>
      <c r="V417" s="183"/>
      <c r="W417" s="183"/>
      <c r="X417" s="183"/>
      <c r="Y417" s="183"/>
      <c r="Z417" s="183"/>
      <c r="AA417" s="183"/>
      <c r="AB417" s="183"/>
      <c r="AC417" s="183"/>
      <c r="AD417" s="183"/>
      <c r="AE417" s="183"/>
      <c r="AF417" s="183"/>
      <c r="AG417" s="183"/>
      <c r="AH417" s="183"/>
      <c r="AI417" s="183"/>
      <c r="AJ417" s="183"/>
      <c r="AK417" s="183"/>
      <c r="AL417" s="183"/>
      <c r="AM417" s="183"/>
      <c r="AN417" s="183"/>
      <c r="AO417" s="183"/>
      <c r="AP417" s="183"/>
      <c r="AQ417" s="183"/>
      <c r="AR417" s="183"/>
      <c r="AS417" s="183"/>
      <c r="AT417" s="183"/>
      <c r="AU417" s="183"/>
      <c r="AV417" s="183"/>
      <c r="AW417" s="183"/>
      <c r="AX417" s="183"/>
      <c r="AY417" s="183"/>
      <c r="AZ417" s="183"/>
      <c r="BA417" s="183"/>
      <c r="BB417" s="183"/>
      <c r="BC417" s="183"/>
      <c r="BD417" s="183"/>
      <c r="BE417" s="183"/>
      <c r="BF417" s="183"/>
      <c r="BG417" s="183"/>
      <c r="BH417" s="183"/>
      <c r="BI417" s="183"/>
      <c r="BJ417" s="183"/>
      <c r="BK417" s="183"/>
      <c r="BL417" s="183"/>
      <c r="BM417" s="183"/>
    </row>
    <row r="418" spans="1:65" x14ac:dyDescent="0.2">
      <c r="A418" s="110"/>
      <c r="B418" s="110"/>
      <c r="C418" s="110"/>
      <c r="D418" s="183"/>
      <c r="E418" s="183"/>
      <c r="F418" s="183"/>
      <c r="G418" s="183"/>
      <c r="H418" s="183"/>
      <c r="I418" s="183"/>
      <c r="J418" s="183"/>
      <c r="K418" s="183"/>
      <c r="L418" s="183"/>
      <c r="M418" s="183"/>
      <c r="N418" s="183"/>
      <c r="O418" s="183"/>
      <c r="P418" s="183"/>
      <c r="Q418" s="183"/>
      <c r="R418" s="183"/>
      <c r="S418" s="183"/>
      <c r="T418" s="183"/>
      <c r="U418" s="183"/>
      <c r="V418" s="183"/>
      <c r="W418" s="183"/>
      <c r="X418" s="183"/>
      <c r="Y418" s="183"/>
      <c r="Z418" s="183"/>
      <c r="AA418" s="183"/>
      <c r="AB418" s="183"/>
      <c r="AC418" s="183"/>
      <c r="AD418" s="183"/>
      <c r="AE418" s="183"/>
      <c r="AF418" s="183"/>
      <c r="AG418" s="183"/>
      <c r="AH418" s="183"/>
      <c r="AI418" s="183"/>
      <c r="AJ418" s="183"/>
      <c r="AK418" s="183"/>
      <c r="AL418" s="183"/>
      <c r="AM418" s="183"/>
      <c r="AN418" s="183"/>
      <c r="AO418" s="183"/>
      <c r="AP418" s="183"/>
      <c r="AQ418" s="183"/>
      <c r="AR418" s="183"/>
      <c r="AS418" s="183"/>
      <c r="AT418" s="183"/>
      <c r="AU418" s="183"/>
      <c r="AV418" s="183"/>
      <c r="AW418" s="183"/>
      <c r="AX418" s="183"/>
      <c r="AY418" s="183"/>
      <c r="AZ418" s="183"/>
      <c r="BA418" s="183"/>
      <c r="BB418" s="183"/>
      <c r="BC418" s="183"/>
      <c r="BD418" s="183"/>
      <c r="BE418" s="183"/>
      <c r="BF418" s="183"/>
      <c r="BG418" s="183"/>
      <c r="BH418" s="183"/>
      <c r="BI418" s="183"/>
      <c r="BJ418" s="183"/>
      <c r="BK418" s="183"/>
      <c r="BL418" s="183"/>
      <c r="BM418" s="183"/>
    </row>
    <row r="419" spans="1:65" x14ac:dyDescent="0.2">
      <c r="A419" s="110"/>
      <c r="B419" s="110"/>
      <c r="C419" s="110"/>
      <c r="D419" s="183"/>
      <c r="E419" s="183"/>
      <c r="F419" s="183"/>
      <c r="G419" s="183"/>
      <c r="H419" s="183"/>
      <c r="I419" s="183"/>
      <c r="J419" s="183"/>
      <c r="K419" s="183"/>
      <c r="L419" s="183"/>
      <c r="M419" s="183"/>
      <c r="N419" s="183"/>
      <c r="O419" s="183"/>
      <c r="P419" s="183"/>
      <c r="Q419" s="183"/>
      <c r="R419" s="183"/>
      <c r="S419" s="183"/>
      <c r="T419" s="183"/>
      <c r="U419" s="183"/>
      <c r="V419" s="183"/>
      <c r="W419" s="183"/>
      <c r="X419" s="183"/>
      <c r="Y419" s="183"/>
      <c r="Z419" s="183"/>
      <c r="AA419" s="183"/>
      <c r="AB419" s="183"/>
      <c r="AC419" s="183"/>
      <c r="AD419" s="183"/>
      <c r="AE419" s="183"/>
      <c r="AF419" s="183"/>
      <c r="AG419" s="183"/>
      <c r="AH419" s="183"/>
      <c r="AI419" s="183"/>
      <c r="AJ419" s="183"/>
      <c r="AK419" s="183"/>
      <c r="AL419" s="183"/>
      <c r="AM419" s="183"/>
      <c r="AN419" s="183"/>
      <c r="AO419" s="183"/>
      <c r="AP419" s="183"/>
      <c r="AQ419" s="183"/>
      <c r="AR419" s="183"/>
      <c r="AS419" s="183"/>
      <c r="AT419" s="183"/>
      <c r="AU419" s="183"/>
      <c r="AV419" s="183"/>
      <c r="AW419" s="183"/>
      <c r="AX419" s="183"/>
      <c r="AY419" s="183"/>
      <c r="AZ419" s="183"/>
      <c r="BA419" s="183"/>
      <c r="BB419" s="183"/>
      <c r="BC419" s="183"/>
      <c r="BD419" s="183"/>
      <c r="BE419" s="183"/>
      <c r="BF419" s="183"/>
      <c r="BG419" s="183"/>
      <c r="BH419" s="183"/>
      <c r="BI419" s="183"/>
      <c r="BJ419" s="183"/>
      <c r="BK419" s="183"/>
      <c r="BL419" s="183"/>
      <c r="BM419" s="183"/>
    </row>
    <row r="420" spans="1:65" x14ac:dyDescent="0.2">
      <c r="A420" s="110"/>
      <c r="B420" s="110"/>
      <c r="C420" s="110"/>
      <c r="D420" s="183"/>
      <c r="E420" s="183"/>
      <c r="F420" s="183"/>
      <c r="G420" s="183"/>
      <c r="H420" s="183"/>
      <c r="I420" s="183"/>
      <c r="J420" s="183"/>
      <c r="K420" s="183"/>
      <c r="L420" s="183"/>
      <c r="M420" s="183"/>
      <c r="N420" s="183"/>
      <c r="O420" s="183"/>
      <c r="P420" s="183"/>
      <c r="Q420" s="183"/>
      <c r="R420" s="183"/>
      <c r="S420" s="183"/>
      <c r="T420" s="183"/>
      <c r="U420" s="183"/>
      <c r="V420" s="183"/>
      <c r="W420" s="183"/>
      <c r="X420" s="183"/>
      <c r="Y420" s="183"/>
      <c r="Z420" s="183"/>
      <c r="AA420" s="183"/>
      <c r="AB420" s="183"/>
      <c r="AC420" s="183"/>
      <c r="AD420" s="183"/>
      <c r="AE420" s="183"/>
      <c r="AF420" s="183"/>
      <c r="AG420" s="183"/>
      <c r="AH420" s="183"/>
      <c r="AI420" s="183"/>
      <c r="AJ420" s="183"/>
      <c r="AK420" s="183"/>
      <c r="AL420" s="183"/>
      <c r="AM420" s="183"/>
      <c r="AN420" s="183"/>
      <c r="AO420" s="183"/>
      <c r="AP420" s="183"/>
      <c r="AQ420" s="183"/>
      <c r="AR420" s="183"/>
      <c r="AS420" s="183"/>
      <c r="AT420" s="183"/>
      <c r="AU420" s="183"/>
      <c r="AV420" s="183"/>
      <c r="AW420" s="183"/>
      <c r="AX420" s="183"/>
      <c r="AY420" s="183"/>
      <c r="AZ420" s="183"/>
      <c r="BA420" s="183"/>
      <c r="BB420" s="183"/>
      <c r="BC420" s="183"/>
      <c r="BD420" s="183"/>
      <c r="BE420" s="183"/>
      <c r="BF420" s="183"/>
      <c r="BG420" s="183"/>
      <c r="BH420" s="183"/>
      <c r="BI420" s="183"/>
      <c r="BJ420" s="183"/>
      <c r="BK420" s="183"/>
      <c r="BL420" s="183"/>
      <c r="BM420" s="183"/>
    </row>
    <row r="421" spans="1:65" x14ac:dyDescent="0.2">
      <c r="A421" s="110"/>
      <c r="B421" s="110"/>
      <c r="C421" s="110"/>
      <c r="D421" s="183"/>
      <c r="E421" s="183"/>
      <c r="F421" s="183"/>
      <c r="G421" s="183"/>
      <c r="H421" s="183"/>
      <c r="I421" s="183"/>
      <c r="J421" s="183"/>
      <c r="K421" s="183"/>
      <c r="L421" s="183"/>
      <c r="M421" s="183"/>
      <c r="N421" s="183"/>
      <c r="O421" s="183"/>
      <c r="P421" s="183"/>
      <c r="Q421" s="183"/>
      <c r="R421" s="183"/>
      <c r="S421" s="183"/>
      <c r="T421" s="183"/>
      <c r="U421" s="183"/>
      <c r="V421" s="183"/>
      <c r="W421" s="183"/>
      <c r="X421" s="183"/>
      <c r="Y421" s="183"/>
      <c r="Z421" s="183"/>
      <c r="AA421" s="183"/>
      <c r="AB421" s="183"/>
      <c r="AC421" s="183"/>
      <c r="AD421" s="183"/>
      <c r="AE421" s="183"/>
      <c r="AF421" s="183"/>
      <c r="AG421" s="183"/>
      <c r="AH421" s="183"/>
      <c r="AI421" s="183"/>
      <c r="AJ421" s="183"/>
      <c r="AK421" s="183"/>
      <c r="AL421" s="183"/>
      <c r="AM421" s="183"/>
      <c r="AN421" s="183"/>
      <c r="AO421" s="183"/>
      <c r="AP421" s="183"/>
      <c r="AQ421" s="183"/>
      <c r="AR421" s="183"/>
      <c r="AS421" s="183"/>
      <c r="AT421" s="183"/>
      <c r="AU421" s="183"/>
      <c r="AV421" s="183"/>
      <c r="AW421" s="183"/>
      <c r="AX421" s="183"/>
      <c r="AY421" s="183"/>
      <c r="AZ421" s="183"/>
      <c r="BA421" s="183"/>
      <c r="BB421" s="183"/>
      <c r="BC421" s="183"/>
      <c r="BD421" s="183"/>
      <c r="BE421" s="183"/>
      <c r="BF421" s="183"/>
      <c r="BG421" s="183"/>
      <c r="BH421" s="183"/>
      <c r="BI421" s="183"/>
      <c r="BJ421" s="183"/>
      <c r="BK421" s="183"/>
      <c r="BL421" s="183"/>
      <c r="BM421" s="183"/>
    </row>
    <row r="422" spans="1:65" x14ac:dyDescent="0.2">
      <c r="A422" s="110"/>
      <c r="B422" s="110"/>
      <c r="C422" s="110"/>
      <c r="D422" s="183"/>
      <c r="E422" s="183"/>
      <c r="F422" s="183"/>
      <c r="G422" s="183"/>
      <c r="H422" s="183"/>
      <c r="I422" s="183"/>
      <c r="J422" s="183"/>
      <c r="K422" s="183"/>
      <c r="L422" s="183"/>
      <c r="M422" s="183"/>
      <c r="N422" s="183"/>
      <c r="O422" s="183"/>
      <c r="P422" s="183"/>
      <c r="Q422" s="183"/>
      <c r="R422" s="183"/>
      <c r="S422" s="183"/>
      <c r="T422" s="183"/>
      <c r="U422" s="183"/>
      <c r="V422" s="183"/>
      <c r="W422" s="183"/>
      <c r="X422" s="183"/>
      <c r="Y422" s="183"/>
      <c r="Z422" s="183"/>
      <c r="AA422" s="183"/>
      <c r="AB422" s="183"/>
      <c r="AC422" s="183"/>
      <c r="AD422" s="183"/>
      <c r="AE422" s="183"/>
      <c r="AF422" s="183"/>
      <c r="AG422" s="183"/>
      <c r="AH422" s="183"/>
      <c r="AI422" s="183"/>
      <c r="AJ422" s="183"/>
      <c r="AK422" s="183"/>
      <c r="AL422" s="183"/>
      <c r="AM422" s="183"/>
      <c r="AN422" s="183"/>
      <c r="AO422" s="183"/>
      <c r="AP422" s="183"/>
      <c r="AQ422" s="183"/>
      <c r="AR422" s="183"/>
      <c r="AS422" s="183"/>
      <c r="AT422" s="183"/>
      <c r="AU422" s="183"/>
      <c r="AV422" s="183"/>
      <c r="AW422" s="183"/>
      <c r="AX422" s="183"/>
      <c r="AY422" s="183"/>
      <c r="AZ422" s="183"/>
      <c r="BA422" s="183"/>
      <c r="BB422" s="183"/>
      <c r="BC422" s="183"/>
      <c r="BD422" s="183"/>
      <c r="BE422" s="183"/>
      <c r="BF422" s="183"/>
      <c r="BG422" s="183"/>
      <c r="BH422" s="183"/>
      <c r="BI422" s="183"/>
      <c r="BJ422" s="183"/>
      <c r="BK422" s="183"/>
      <c r="BL422" s="183"/>
      <c r="BM422" s="183"/>
    </row>
    <row r="423" spans="1:65" x14ac:dyDescent="0.2">
      <c r="A423" s="110"/>
      <c r="B423" s="110"/>
      <c r="C423" s="110"/>
      <c r="D423" s="183"/>
      <c r="E423" s="183"/>
      <c r="F423" s="183"/>
      <c r="G423" s="183"/>
      <c r="H423" s="183"/>
      <c r="I423" s="183"/>
      <c r="J423" s="183"/>
      <c r="K423" s="183"/>
      <c r="L423" s="183"/>
      <c r="M423" s="183"/>
      <c r="N423" s="183"/>
      <c r="O423" s="183"/>
      <c r="P423" s="183"/>
      <c r="Q423" s="183"/>
      <c r="R423" s="183"/>
      <c r="S423" s="183"/>
      <c r="T423" s="183"/>
      <c r="U423" s="183"/>
      <c r="V423" s="183"/>
      <c r="W423" s="183"/>
      <c r="X423" s="183"/>
      <c r="Y423" s="183"/>
      <c r="Z423" s="183"/>
      <c r="AA423" s="183"/>
      <c r="AB423" s="183"/>
      <c r="AC423" s="183"/>
      <c r="AD423" s="183"/>
      <c r="AE423" s="183"/>
      <c r="AF423" s="183"/>
      <c r="AG423" s="183"/>
      <c r="AH423" s="183"/>
      <c r="AI423" s="183"/>
      <c r="AJ423" s="183"/>
      <c r="AK423" s="183"/>
      <c r="AL423" s="183"/>
      <c r="AM423" s="183"/>
      <c r="AN423" s="183"/>
      <c r="AO423" s="183"/>
      <c r="AP423" s="183"/>
      <c r="AQ423" s="183"/>
      <c r="AR423" s="183"/>
      <c r="AS423" s="183"/>
      <c r="AT423" s="183"/>
      <c r="AU423" s="183"/>
      <c r="AV423" s="183"/>
      <c r="AW423" s="183"/>
      <c r="AX423" s="183"/>
      <c r="AY423" s="183"/>
      <c r="AZ423" s="183"/>
      <c r="BA423" s="183"/>
      <c r="BB423" s="183"/>
      <c r="BC423" s="183"/>
      <c r="BD423" s="183"/>
      <c r="BE423" s="183"/>
      <c r="BF423" s="183"/>
      <c r="BG423" s="183"/>
      <c r="BH423" s="183"/>
      <c r="BI423" s="183"/>
      <c r="BJ423" s="183"/>
      <c r="BK423" s="183"/>
      <c r="BL423" s="183"/>
      <c r="BM423" s="183"/>
    </row>
    <row r="424" spans="1:65" x14ac:dyDescent="0.2">
      <c r="A424" s="110"/>
      <c r="B424" s="110"/>
      <c r="C424" s="110"/>
      <c r="D424" s="183"/>
      <c r="E424" s="183"/>
      <c r="F424" s="183"/>
      <c r="G424" s="183"/>
      <c r="H424" s="183"/>
      <c r="I424" s="183"/>
      <c r="J424" s="183"/>
      <c r="K424" s="183"/>
      <c r="L424" s="183"/>
      <c r="M424" s="183"/>
      <c r="N424" s="183"/>
      <c r="O424" s="183"/>
      <c r="P424" s="183"/>
      <c r="Q424" s="183"/>
      <c r="R424" s="183"/>
      <c r="S424" s="183"/>
      <c r="T424" s="183"/>
      <c r="U424" s="183"/>
      <c r="V424" s="183"/>
      <c r="W424" s="183"/>
      <c r="X424" s="183"/>
      <c r="Y424" s="183"/>
      <c r="Z424" s="183"/>
      <c r="AA424" s="183"/>
      <c r="AB424" s="183"/>
      <c r="AC424" s="183"/>
      <c r="AD424" s="183"/>
      <c r="AE424" s="183"/>
      <c r="AF424" s="183"/>
      <c r="AG424" s="183"/>
      <c r="AH424" s="183"/>
      <c r="AI424" s="183"/>
      <c r="AJ424" s="183"/>
      <c r="AK424" s="183"/>
      <c r="AL424" s="183"/>
      <c r="AM424" s="183"/>
      <c r="AN424" s="183"/>
      <c r="AO424" s="183"/>
      <c r="AP424" s="183"/>
      <c r="AQ424" s="183"/>
      <c r="AR424" s="183"/>
      <c r="AS424" s="183"/>
      <c r="AT424" s="183"/>
      <c r="AU424" s="183"/>
      <c r="AV424" s="183"/>
      <c r="AW424" s="183"/>
      <c r="AX424" s="183"/>
      <c r="AY424" s="183"/>
      <c r="AZ424" s="183"/>
      <c r="BA424" s="183"/>
      <c r="BB424" s="183"/>
      <c r="BC424" s="183"/>
      <c r="BD424" s="183"/>
      <c r="BE424" s="183"/>
      <c r="BF424" s="183"/>
      <c r="BG424" s="183"/>
      <c r="BH424" s="183"/>
      <c r="BI424" s="183"/>
      <c r="BJ424" s="183"/>
      <c r="BK424" s="183"/>
      <c r="BL424" s="183"/>
      <c r="BM424" s="183"/>
    </row>
    <row r="425" spans="1:65" x14ac:dyDescent="0.2">
      <c r="A425" s="110"/>
      <c r="B425" s="110"/>
      <c r="C425" s="110"/>
      <c r="D425" s="183"/>
      <c r="E425" s="183"/>
      <c r="F425" s="183"/>
      <c r="G425" s="183"/>
      <c r="H425" s="183"/>
      <c r="I425" s="183"/>
      <c r="J425" s="183"/>
      <c r="K425" s="183"/>
      <c r="L425" s="183"/>
      <c r="M425" s="183"/>
      <c r="N425" s="183"/>
      <c r="O425" s="183"/>
      <c r="P425" s="183"/>
      <c r="Q425" s="183"/>
      <c r="R425" s="183"/>
      <c r="S425" s="183"/>
      <c r="T425" s="183"/>
      <c r="U425" s="183"/>
      <c r="V425" s="183"/>
      <c r="W425" s="183"/>
      <c r="X425" s="183"/>
      <c r="Y425" s="183"/>
      <c r="Z425" s="183"/>
      <c r="AA425" s="183"/>
      <c r="AB425" s="183"/>
      <c r="AC425" s="183"/>
      <c r="AD425" s="183"/>
      <c r="AE425" s="183"/>
      <c r="AF425" s="183"/>
      <c r="AG425" s="183"/>
      <c r="AH425" s="183"/>
      <c r="AI425" s="183"/>
      <c r="AJ425" s="183"/>
      <c r="AK425" s="183"/>
      <c r="AL425" s="183"/>
      <c r="AM425" s="183"/>
      <c r="AN425" s="183"/>
      <c r="AO425" s="183"/>
      <c r="AP425" s="183"/>
      <c r="AQ425" s="183"/>
      <c r="AR425" s="183"/>
      <c r="AS425" s="183"/>
      <c r="AT425" s="183"/>
      <c r="AU425" s="183"/>
      <c r="AV425" s="183"/>
      <c r="AW425" s="183"/>
      <c r="AX425" s="183"/>
      <c r="AY425" s="183"/>
      <c r="AZ425" s="183"/>
      <c r="BA425" s="183"/>
      <c r="BB425" s="183"/>
      <c r="BC425" s="183"/>
      <c r="BD425" s="183"/>
      <c r="BE425" s="183"/>
      <c r="BF425" s="183"/>
      <c r="BG425" s="183"/>
      <c r="BH425" s="183"/>
      <c r="BI425" s="183"/>
      <c r="BJ425" s="183"/>
      <c r="BK425" s="183"/>
      <c r="BL425" s="183"/>
      <c r="BM425" s="183"/>
    </row>
    <row r="426" spans="1:65" x14ac:dyDescent="0.2">
      <c r="A426" s="110"/>
      <c r="B426" s="110"/>
      <c r="C426" s="110"/>
      <c r="D426" s="183"/>
      <c r="E426" s="183"/>
      <c r="F426" s="183"/>
      <c r="G426" s="183"/>
      <c r="H426" s="183"/>
      <c r="I426" s="183"/>
      <c r="J426" s="183"/>
      <c r="K426" s="183"/>
      <c r="L426" s="183"/>
      <c r="M426" s="183"/>
      <c r="N426" s="183"/>
      <c r="O426" s="183"/>
      <c r="P426" s="183"/>
      <c r="Q426" s="183"/>
      <c r="R426" s="183"/>
      <c r="S426" s="183"/>
      <c r="T426" s="183"/>
      <c r="U426" s="183"/>
      <c r="V426" s="183"/>
      <c r="W426" s="183"/>
      <c r="X426" s="183"/>
      <c r="Y426" s="183"/>
      <c r="Z426" s="183"/>
      <c r="AA426" s="183"/>
      <c r="AB426" s="183"/>
      <c r="AC426" s="183"/>
      <c r="AD426" s="183"/>
      <c r="AE426" s="183"/>
      <c r="AF426" s="183"/>
      <c r="AG426" s="183"/>
      <c r="AH426" s="183"/>
      <c r="AI426" s="183"/>
      <c r="AJ426" s="183"/>
      <c r="AK426" s="183"/>
      <c r="AL426" s="183"/>
      <c r="AM426" s="183"/>
      <c r="AN426" s="183"/>
      <c r="AO426" s="183"/>
      <c r="AP426" s="183"/>
      <c r="AQ426" s="183"/>
      <c r="AR426" s="183"/>
      <c r="AS426" s="183"/>
      <c r="AT426" s="183"/>
      <c r="AU426" s="183"/>
      <c r="AV426" s="183"/>
      <c r="AW426" s="183"/>
      <c r="AX426" s="183"/>
      <c r="AY426" s="183"/>
      <c r="AZ426" s="183"/>
      <c r="BA426" s="183"/>
      <c r="BB426" s="183"/>
      <c r="BC426" s="183"/>
      <c r="BD426" s="183"/>
      <c r="BE426" s="183"/>
      <c r="BF426" s="183"/>
      <c r="BG426" s="183"/>
      <c r="BH426" s="183"/>
      <c r="BI426" s="183"/>
      <c r="BJ426" s="183"/>
      <c r="BK426" s="183"/>
      <c r="BL426" s="183"/>
      <c r="BM426" s="183"/>
    </row>
    <row r="427" spans="1:65" x14ac:dyDescent="0.2">
      <c r="A427" s="110"/>
      <c r="B427" s="110"/>
      <c r="C427" s="110"/>
      <c r="D427" s="183"/>
      <c r="E427" s="183"/>
      <c r="F427" s="183"/>
      <c r="G427" s="183"/>
      <c r="H427" s="183"/>
      <c r="I427" s="183"/>
      <c r="J427" s="183"/>
      <c r="K427" s="183"/>
      <c r="L427" s="183"/>
      <c r="M427" s="183"/>
      <c r="N427" s="183"/>
      <c r="O427" s="183"/>
      <c r="P427" s="183"/>
      <c r="Q427" s="183"/>
      <c r="R427" s="183"/>
      <c r="S427" s="183"/>
      <c r="T427" s="183"/>
      <c r="U427" s="183"/>
      <c r="V427" s="183"/>
      <c r="W427" s="183"/>
      <c r="X427" s="183"/>
      <c r="Y427" s="183"/>
      <c r="Z427" s="183"/>
      <c r="AA427" s="183"/>
      <c r="AB427" s="183"/>
      <c r="AC427" s="183"/>
      <c r="AD427" s="183"/>
      <c r="AE427" s="183"/>
      <c r="AF427" s="183"/>
      <c r="AG427" s="183"/>
      <c r="AH427" s="183"/>
      <c r="AI427" s="183"/>
      <c r="AJ427" s="183"/>
      <c r="AK427" s="183"/>
      <c r="AL427" s="183"/>
      <c r="AM427" s="183"/>
      <c r="AN427" s="183"/>
      <c r="AO427" s="183"/>
      <c r="AP427" s="183"/>
      <c r="AQ427" s="183"/>
      <c r="AR427" s="183"/>
      <c r="AS427" s="183"/>
      <c r="AT427" s="183"/>
      <c r="AU427" s="183"/>
      <c r="AV427" s="183"/>
      <c r="AW427" s="183"/>
      <c r="AX427" s="183"/>
      <c r="AY427" s="183"/>
      <c r="AZ427" s="183"/>
      <c r="BA427" s="183"/>
      <c r="BB427" s="183"/>
      <c r="BC427" s="183"/>
      <c r="BD427" s="183"/>
      <c r="BE427" s="183"/>
      <c r="BF427" s="183"/>
      <c r="BG427" s="183"/>
      <c r="BH427" s="183"/>
      <c r="BI427" s="183"/>
      <c r="BJ427" s="183"/>
      <c r="BK427" s="183"/>
      <c r="BL427" s="183"/>
      <c r="BM427" s="183"/>
    </row>
    <row r="428" spans="1:65" x14ac:dyDescent="0.2">
      <c r="A428" s="110"/>
      <c r="B428" s="110"/>
      <c r="C428" s="110"/>
      <c r="D428" s="183"/>
      <c r="E428" s="183"/>
      <c r="F428" s="183"/>
      <c r="G428" s="183"/>
      <c r="H428" s="183"/>
      <c r="I428" s="183"/>
      <c r="J428" s="183"/>
      <c r="K428" s="183"/>
      <c r="L428" s="183"/>
      <c r="M428" s="183"/>
      <c r="N428" s="183"/>
      <c r="O428" s="183"/>
      <c r="P428" s="183"/>
      <c r="Q428" s="183"/>
      <c r="R428" s="183"/>
      <c r="S428" s="183"/>
      <c r="T428" s="183"/>
      <c r="U428" s="183"/>
      <c r="V428" s="183"/>
      <c r="W428" s="183"/>
      <c r="X428" s="183"/>
      <c r="Y428" s="183"/>
      <c r="Z428" s="183"/>
      <c r="AA428" s="183"/>
      <c r="AB428" s="183"/>
      <c r="AC428" s="183"/>
      <c r="AD428" s="183"/>
      <c r="AE428" s="183"/>
      <c r="AF428" s="183"/>
      <c r="AG428" s="183"/>
      <c r="AH428" s="183"/>
      <c r="AI428" s="183"/>
      <c r="AJ428" s="183"/>
      <c r="AK428" s="183"/>
      <c r="AL428" s="183"/>
      <c r="AM428" s="183"/>
      <c r="AN428" s="183"/>
      <c r="AO428" s="183"/>
      <c r="AP428" s="183"/>
      <c r="AQ428" s="183"/>
      <c r="AR428" s="183"/>
      <c r="AS428" s="183"/>
      <c r="AT428" s="183"/>
      <c r="AU428" s="183"/>
      <c r="AV428" s="183"/>
      <c r="AW428" s="183"/>
      <c r="AX428" s="183"/>
      <c r="AY428" s="183"/>
      <c r="AZ428" s="183"/>
      <c r="BA428" s="183"/>
      <c r="BB428" s="183"/>
      <c r="BC428" s="183"/>
      <c r="BD428" s="183"/>
      <c r="BE428" s="183"/>
      <c r="BF428" s="183"/>
      <c r="BG428" s="183"/>
      <c r="BH428" s="183"/>
      <c r="BI428" s="183"/>
      <c r="BJ428" s="183"/>
      <c r="BK428" s="183"/>
      <c r="BL428" s="183"/>
      <c r="BM428" s="183"/>
    </row>
    <row r="429" spans="1:65" x14ac:dyDescent="0.2">
      <c r="A429" s="110"/>
      <c r="B429" s="110"/>
      <c r="C429" s="110"/>
      <c r="D429" s="183"/>
      <c r="E429" s="183"/>
      <c r="F429" s="183"/>
      <c r="G429" s="183"/>
      <c r="H429" s="183"/>
      <c r="I429" s="183"/>
      <c r="J429" s="183"/>
      <c r="K429" s="183"/>
      <c r="L429" s="183"/>
      <c r="M429" s="183"/>
      <c r="N429" s="183"/>
      <c r="O429" s="183"/>
      <c r="P429" s="183"/>
      <c r="Q429" s="183"/>
      <c r="R429" s="183"/>
      <c r="S429" s="183"/>
      <c r="T429" s="183"/>
      <c r="U429" s="183"/>
      <c r="V429" s="183"/>
      <c r="W429" s="183"/>
      <c r="X429" s="183"/>
      <c r="Y429" s="183"/>
      <c r="Z429" s="183"/>
      <c r="AA429" s="183"/>
      <c r="AB429" s="183"/>
      <c r="AC429" s="183"/>
      <c r="AD429" s="183"/>
      <c r="AE429" s="183"/>
      <c r="AF429" s="183"/>
      <c r="AG429" s="183"/>
      <c r="AH429" s="183"/>
      <c r="AI429" s="183"/>
      <c r="AJ429" s="183"/>
      <c r="AK429" s="183"/>
      <c r="AL429" s="183"/>
      <c r="AM429" s="183"/>
      <c r="AN429" s="183"/>
      <c r="AO429" s="183"/>
      <c r="AP429" s="183"/>
      <c r="AQ429" s="183"/>
      <c r="AR429" s="183"/>
      <c r="AS429" s="183"/>
      <c r="AT429" s="183"/>
      <c r="AU429" s="183"/>
      <c r="AV429" s="183"/>
      <c r="AW429" s="183"/>
      <c r="AX429" s="183"/>
      <c r="AY429" s="183"/>
      <c r="AZ429" s="183"/>
      <c r="BA429" s="183"/>
      <c r="BB429" s="183"/>
      <c r="BC429" s="183"/>
      <c r="BD429" s="183"/>
      <c r="BE429" s="183"/>
      <c r="BF429" s="183"/>
      <c r="BG429" s="183"/>
      <c r="BH429" s="183"/>
      <c r="BI429" s="183"/>
      <c r="BJ429" s="183"/>
      <c r="BK429" s="183"/>
      <c r="BL429" s="183"/>
      <c r="BM429" s="183"/>
    </row>
    <row r="430" spans="1:65" x14ac:dyDescent="0.2">
      <c r="A430" s="110"/>
      <c r="B430" s="110"/>
      <c r="C430" s="110"/>
      <c r="D430" s="183"/>
      <c r="E430" s="183"/>
      <c r="F430" s="183"/>
      <c r="G430" s="183"/>
      <c r="H430" s="183"/>
      <c r="I430" s="183"/>
      <c r="J430" s="183"/>
      <c r="K430" s="183"/>
      <c r="L430" s="183"/>
      <c r="M430" s="183"/>
      <c r="N430" s="183"/>
      <c r="O430" s="183"/>
      <c r="P430" s="183"/>
      <c r="Q430" s="183"/>
      <c r="R430" s="183"/>
      <c r="S430" s="183"/>
      <c r="T430" s="183"/>
      <c r="U430" s="183"/>
      <c r="V430" s="183"/>
      <c r="W430" s="183"/>
      <c r="X430" s="183"/>
      <c r="Y430" s="183"/>
      <c r="Z430" s="183"/>
      <c r="AA430" s="183"/>
      <c r="AB430" s="183"/>
      <c r="AC430" s="183"/>
      <c r="AD430" s="183"/>
      <c r="AE430" s="183"/>
      <c r="AF430" s="183"/>
      <c r="AG430" s="183"/>
      <c r="AH430" s="183"/>
      <c r="AI430" s="183"/>
      <c r="AJ430" s="183"/>
      <c r="AK430" s="183"/>
      <c r="AL430" s="183"/>
      <c r="AM430" s="183"/>
      <c r="AN430" s="183"/>
      <c r="AO430" s="183"/>
      <c r="AP430" s="183"/>
      <c r="AQ430" s="183"/>
      <c r="AR430" s="183"/>
      <c r="AS430" s="183"/>
      <c r="AT430" s="183"/>
      <c r="AU430" s="183"/>
      <c r="AV430" s="183"/>
      <c r="AW430" s="183"/>
      <c r="AX430" s="183"/>
      <c r="AY430" s="183"/>
      <c r="AZ430" s="183"/>
      <c r="BA430" s="183"/>
      <c r="BB430" s="183"/>
      <c r="BC430" s="183"/>
      <c r="BD430" s="183"/>
      <c r="BE430" s="183"/>
      <c r="BF430" s="183"/>
      <c r="BG430" s="183"/>
      <c r="BH430" s="183"/>
      <c r="BI430" s="183"/>
      <c r="BJ430" s="183"/>
      <c r="BK430" s="183"/>
      <c r="BL430" s="183"/>
      <c r="BM430" s="183"/>
    </row>
    <row r="431" spans="1:65" x14ac:dyDescent="0.2">
      <c r="A431" s="110"/>
      <c r="B431" s="110"/>
      <c r="C431" s="110"/>
      <c r="D431" s="183"/>
      <c r="E431" s="183"/>
      <c r="F431" s="183"/>
      <c r="G431" s="183"/>
      <c r="H431" s="183"/>
      <c r="I431" s="183"/>
      <c r="J431" s="183"/>
      <c r="K431" s="183"/>
      <c r="L431" s="183"/>
      <c r="M431" s="183"/>
      <c r="N431" s="183"/>
      <c r="O431" s="183"/>
      <c r="P431" s="183"/>
      <c r="Q431" s="183"/>
      <c r="R431" s="183"/>
      <c r="S431" s="183"/>
      <c r="T431" s="183"/>
      <c r="U431" s="183"/>
      <c r="V431" s="183"/>
      <c r="W431" s="183"/>
      <c r="X431" s="183"/>
      <c r="Y431" s="183"/>
      <c r="Z431" s="183"/>
      <c r="AA431" s="183"/>
      <c r="AB431" s="183"/>
      <c r="AC431" s="183"/>
      <c r="AD431" s="183"/>
      <c r="AE431" s="183"/>
      <c r="AF431" s="183"/>
      <c r="AG431" s="183"/>
      <c r="AH431" s="183"/>
      <c r="AI431" s="183"/>
      <c r="AJ431" s="183"/>
      <c r="AK431" s="183"/>
      <c r="AL431" s="183"/>
      <c r="AM431" s="183"/>
      <c r="AN431" s="183"/>
      <c r="AO431" s="183"/>
      <c r="AP431" s="183"/>
      <c r="AQ431" s="183"/>
      <c r="AR431" s="183"/>
      <c r="AS431" s="183"/>
      <c r="AT431" s="183"/>
      <c r="AU431" s="183"/>
      <c r="AV431" s="183"/>
      <c r="AW431" s="183"/>
      <c r="AX431" s="183"/>
      <c r="AY431" s="183"/>
      <c r="AZ431" s="183"/>
      <c r="BA431" s="183"/>
      <c r="BB431" s="183"/>
      <c r="BC431" s="183"/>
      <c r="BD431" s="183"/>
      <c r="BE431" s="183"/>
      <c r="BF431" s="183"/>
      <c r="BG431" s="183"/>
      <c r="BH431" s="183"/>
      <c r="BI431" s="183"/>
      <c r="BJ431" s="183"/>
      <c r="BK431" s="183"/>
      <c r="BL431" s="183"/>
      <c r="BM431" s="183"/>
    </row>
    <row r="432" spans="1:65" x14ac:dyDescent="0.2">
      <c r="A432" s="110"/>
      <c r="B432" s="110"/>
      <c r="C432" s="110"/>
      <c r="D432" s="183"/>
      <c r="E432" s="183"/>
      <c r="F432" s="183"/>
      <c r="G432" s="183"/>
      <c r="H432" s="183"/>
      <c r="I432" s="183"/>
      <c r="J432" s="183"/>
      <c r="K432" s="183"/>
      <c r="L432" s="183"/>
      <c r="M432" s="183"/>
      <c r="N432" s="183"/>
      <c r="O432" s="183"/>
      <c r="P432" s="183"/>
      <c r="Q432" s="183"/>
      <c r="R432" s="183"/>
      <c r="S432" s="183"/>
      <c r="T432" s="183"/>
      <c r="U432" s="183"/>
      <c r="V432" s="183"/>
      <c r="W432" s="183"/>
      <c r="X432" s="183"/>
      <c r="Y432" s="183"/>
      <c r="Z432" s="183"/>
      <c r="AA432" s="183"/>
      <c r="AB432" s="183"/>
      <c r="AC432" s="183"/>
      <c r="AD432" s="183"/>
      <c r="AE432" s="183"/>
      <c r="AF432" s="183"/>
      <c r="AG432" s="183"/>
      <c r="AH432" s="183"/>
      <c r="AI432" s="183"/>
      <c r="AJ432" s="183"/>
      <c r="AK432" s="183"/>
      <c r="AL432" s="183"/>
      <c r="AM432" s="183"/>
      <c r="AN432" s="183"/>
      <c r="AO432" s="183"/>
      <c r="AP432" s="183"/>
      <c r="AQ432" s="183"/>
      <c r="AR432" s="183"/>
      <c r="AS432" s="183"/>
      <c r="AT432" s="183"/>
      <c r="AU432" s="183"/>
      <c r="AV432" s="183"/>
      <c r="AW432" s="183"/>
      <c r="AX432" s="183"/>
      <c r="AY432" s="183"/>
      <c r="AZ432" s="183"/>
      <c r="BA432" s="183"/>
      <c r="BB432" s="183"/>
      <c r="BC432" s="183"/>
      <c r="BD432" s="183"/>
      <c r="BE432" s="183"/>
      <c r="BF432" s="183"/>
      <c r="BG432" s="183"/>
      <c r="BH432" s="183"/>
      <c r="BI432" s="183"/>
      <c r="BJ432" s="183"/>
      <c r="BK432" s="183"/>
      <c r="BL432" s="183"/>
      <c r="BM432" s="183"/>
    </row>
    <row r="433" spans="1:65" x14ac:dyDescent="0.2">
      <c r="A433" s="110"/>
      <c r="B433" s="110"/>
      <c r="C433" s="110"/>
      <c r="D433" s="183"/>
      <c r="E433" s="183"/>
      <c r="F433" s="183"/>
      <c r="G433" s="183"/>
      <c r="H433" s="183"/>
      <c r="I433" s="183"/>
      <c r="J433" s="183"/>
      <c r="K433" s="183"/>
      <c r="L433" s="183"/>
      <c r="M433" s="183"/>
      <c r="N433" s="183"/>
      <c r="O433" s="183"/>
      <c r="P433" s="183"/>
      <c r="Q433" s="183"/>
      <c r="R433" s="183"/>
      <c r="S433" s="183"/>
      <c r="T433" s="183"/>
      <c r="U433" s="183"/>
      <c r="V433" s="183"/>
      <c r="W433" s="183"/>
      <c r="X433" s="183"/>
      <c r="Y433" s="183"/>
      <c r="Z433" s="183"/>
      <c r="AA433" s="183"/>
      <c r="AB433" s="183"/>
      <c r="AC433" s="183"/>
      <c r="AD433" s="183"/>
      <c r="AE433" s="183"/>
      <c r="AF433" s="183"/>
      <c r="AG433" s="183"/>
      <c r="AH433" s="183"/>
      <c r="AI433" s="183"/>
      <c r="AJ433" s="183"/>
      <c r="AK433" s="183"/>
      <c r="AL433" s="183"/>
      <c r="AM433" s="183"/>
      <c r="AN433" s="183"/>
      <c r="AO433" s="183"/>
      <c r="AP433" s="183"/>
      <c r="AQ433" s="183"/>
      <c r="AR433" s="183"/>
      <c r="AS433" s="183"/>
      <c r="AT433" s="183"/>
      <c r="AU433" s="183"/>
      <c r="AV433" s="183"/>
      <c r="AW433" s="183"/>
      <c r="AX433" s="183"/>
      <c r="AY433" s="183"/>
      <c r="AZ433" s="183"/>
      <c r="BA433" s="183"/>
      <c r="BB433" s="183"/>
      <c r="BC433" s="183"/>
      <c r="BD433" s="183"/>
      <c r="BE433" s="183"/>
      <c r="BF433" s="183"/>
      <c r="BG433" s="183"/>
      <c r="BH433" s="183"/>
      <c r="BI433" s="183"/>
      <c r="BJ433" s="183"/>
      <c r="BK433" s="183"/>
      <c r="BL433" s="183"/>
      <c r="BM433" s="183"/>
    </row>
    <row r="434" spans="1:65" x14ac:dyDescent="0.2">
      <c r="A434" s="110"/>
      <c r="B434" s="110"/>
      <c r="C434" s="110"/>
      <c r="D434" s="183"/>
      <c r="E434" s="183"/>
      <c r="F434" s="183"/>
      <c r="G434" s="183"/>
      <c r="H434" s="183"/>
      <c r="I434" s="183"/>
      <c r="J434" s="183"/>
      <c r="K434" s="183"/>
      <c r="L434" s="183"/>
      <c r="M434" s="183"/>
      <c r="N434" s="183"/>
      <c r="O434" s="183"/>
      <c r="P434" s="183"/>
      <c r="Q434" s="183"/>
      <c r="R434" s="183"/>
      <c r="S434" s="183"/>
      <c r="T434" s="183"/>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row>
    <row r="435" spans="1:65" x14ac:dyDescent="0.2">
      <c r="A435" s="110"/>
      <c r="B435" s="110"/>
      <c r="C435" s="110"/>
      <c r="D435" s="183"/>
      <c r="E435" s="183"/>
      <c r="F435" s="183"/>
      <c r="G435" s="183"/>
      <c r="H435" s="183"/>
      <c r="I435" s="183"/>
      <c r="J435" s="183"/>
      <c r="K435" s="183"/>
      <c r="L435" s="183"/>
      <c r="M435" s="183"/>
      <c r="N435" s="183"/>
      <c r="O435" s="183"/>
      <c r="P435" s="183"/>
      <c r="Q435" s="183"/>
      <c r="R435" s="183"/>
      <c r="S435" s="183"/>
      <c r="T435" s="183"/>
      <c r="U435" s="183"/>
      <c r="V435" s="183"/>
      <c r="W435" s="183"/>
      <c r="X435" s="183"/>
      <c r="Y435" s="183"/>
      <c r="Z435" s="183"/>
      <c r="AA435" s="183"/>
      <c r="AB435" s="183"/>
      <c r="AC435" s="183"/>
      <c r="AD435" s="183"/>
      <c r="AE435" s="183"/>
      <c r="AF435" s="183"/>
      <c r="AG435" s="183"/>
      <c r="AH435" s="183"/>
      <c r="AI435" s="183"/>
      <c r="AJ435" s="183"/>
      <c r="AK435" s="183"/>
      <c r="AL435" s="183"/>
      <c r="AM435" s="183"/>
      <c r="AN435" s="183"/>
      <c r="AO435" s="183"/>
      <c r="AP435" s="183"/>
      <c r="AQ435" s="183"/>
      <c r="AR435" s="183"/>
      <c r="AS435" s="183"/>
      <c r="AT435" s="183"/>
      <c r="AU435" s="183"/>
      <c r="AV435" s="183"/>
      <c r="AW435" s="183"/>
      <c r="AX435" s="183"/>
      <c r="AY435" s="183"/>
      <c r="AZ435" s="183"/>
      <c r="BA435" s="183"/>
      <c r="BB435" s="183"/>
      <c r="BC435" s="183"/>
      <c r="BD435" s="183"/>
      <c r="BE435" s="183"/>
      <c r="BF435" s="183"/>
      <c r="BG435" s="183"/>
      <c r="BH435" s="183"/>
      <c r="BI435" s="183"/>
      <c r="BJ435" s="183"/>
      <c r="BK435" s="183"/>
      <c r="BL435" s="183"/>
      <c r="BM435" s="183"/>
    </row>
    <row r="436" spans="1:65" x14ac:dyDescent="0.2">
      <c r="A436" s="110"/>
      <c r="B436" s="110"/>
      <c r="C436" s="110"/>
      <c r="D436" s="183"/>
      <c r="E436" s="183"/>
      <c r="F436" s="183"/>
      <c r="G436" s="183"/>
      <c r="H436" s="183"/>
      <c r="I436" s="183"/>
      <c r="J436" s="183"/>
      <c r="K436" s="183"/>
      <c r="L436" s="183"/>
      <c r="M436" s="183"/>
      <c r="N436" s="183"/>
      <c r="O436" s="183"/>
      <c r="P436" s="183"/>
      <c r="Q436" s="183"/>
      <c r="R436" s="183"/>
      <c r="S436" s="183"/>
      <c r="T436" s="183"/>
      <c r="U436" s="183"/>
      <c r="V436" s="183"/>
      <c r="W436" s="183"/>
      <c r="X436" s="183"/>
      <c r="Y436" s="183"/>
      <c r="Z436" s="183"/>
      <c r="AA436" s="183"/>
      <c r="AB436" s="183"/>
      <c r="AC436" s="183"/>
      <c r="AD436" s="183"/>
      <c r="AE436" s="183"/>
      <c r="AF436" s="183"/>
      <c r="AG436" s="183"/>
      <c r="AH436" s="183"/>
      <c r="AI436" s="183"/>
      <c r="AJ436" s="183"/>
      <c r="AK436" s="183"/>
      <c r="AL436" s="183"/>
      <c r="AM436" s="183"/>
      <c r="AN436" s="183"/>
      <c r="AO436" s="183"/>
      <c r="AP436" s="183"/>
      <c r="AQ436" s="183"/>
      <c r="AR436" s="183"/>
      <c r="AS436" s="183"/>
      <c r="AT436" s="183"/>
      <c r="AU436" s="183"/>
      <c r="AV436" s="183"/>
      <c r="AW436" s="183"/>
      <c r="AX436" s="183"/>
      <c r="AY436" s="183"/>
      <c r="AZ436" s="183"/>
      <c r="BA436" s="183"/>
      <c r="BB436" s="183"/>
      <c r="BC436" s="183"/>
      <c r="BD436" s="183"/>
      <c r="BE436" s="183"/>
      <c r="BF436" s="183"/>
      <c r="BG436" s="183"/>
      <c r="BH436" s="183"/>
      <c r="BI436" s="183"/>
      <c r="BJ436" s="183"/>
      <c r="BK436" s="183"/>
      <c r="BL436" s="183"/>
      <c r="BM436" s="183"/>
    </row>
    <row r="437" spans="1:65" x14ac:dyDescent="0.2">
      <c r="A437" s="110"/>
      <c r="B437" s="110"/>
      <c r="C437" s="110"/>
      <c r="D437" s="183"/>
      <c r="E437" s="183"/>
      <c r="F437" s="183"/>
      <c r="G437" s="183"/>
      <c r="H437" s="183"/>
      <c r="I437" s="183"/>
      <c r="J437" s="183"/>
      <c r="K437" s="183"/>
      <c r="L437" s="183"/>
      <c r="M437" s="183"/>
      <c r="N437" s="183"/>
      <c r="O437" s="183"/>
      <c r="P437" s="183"/>
      <c r="Q437" s="183"/>
      <c r="R437" s="183"/>
      <c r="S437" s="183"/>
      <c r="T437" s="183"/>
      <c r="U437" s="183"/>
      <c r="V437" s="183"/>
      <c r="W437" s="183"/>
      <c r="X437" s="183"/>
      <c r="Y437" s="183"/>
      <c r="Z437" s="183"/>
      <c r="AA437" s="183"/>
      <c r="AB437" s="183"/>
      <c r="AC437" s="183"/>
      <c r="AD437" s="183"/>
      <c r="AE437" s="183"/>
      <c r="AF437" s="183"/>
      <c r="AG437" s="183"/>
      <c r="AH437" s="183"/>
      <c r="AI437" s="183"/>
      <c r="AJ437" s="183"/>
      <c r="AK437" s="183"/>
      <c r="AL437" s="183"/>
      <c r="AM437" s="183"/>
      <c r="AN437" s="183"/>
      <c r="AO437" s="183"/>
      <c r="AP437" s="183"/>
      <c r="AQ437" s="183"/>
      <c r="AR437" s="183"/>
      <c r="AS437" s="183"/>
      <c r="AT437" s="183"/>
      <c r="AU437" s="183"/>
      <c r="AV437" s="183"/>
      <c r="AW437" s="183"/>
      <c r="AX437" s="183"/>
      <c r="AY437" s="183"/>
      <c r="AZ437" s="183"/>
      <c r="BA437" s="183"/>
      <c r="BB437" s="183"/>
      <c r="BC437" s="183"/>
      <c r="BD437" s="183"/>
      <c r="BE437" s="183"/>
      <c r="BF437" s="183"/>
      <c r="BG437" s="183"/>
      <c r="BH437" s="183"/>
      <c r="BI437" s="183"/>
      <c r="BJ437" s="183"/>
      <c r="BK437" s="183"/>
      <c r="BL437" s="183"/>
      <c r="BM437" s="183"/>
    </row>
    <row r="438" spans="1:65" x14ac:dyDescent="0.2">
      <c r="A438" s="110"/>
      <c r="B438" s="110"/>
      <c r="C438" s="110"/>
      <c r="D438" s="183"/>
      <c r="E438" s="183"/>
      <c r="F438" s="183"/>
      <c r="G438" s="183"/>
      <c r="H438" s="183"/>
      <c r="I438" s="183"/>
      <c r="J438" s="183"/>
      <c r="K438" s="183"/>
      <c r="L438" s="183"/>
      <c r="M438" s="183"/>
      <c r="N438" s="183"/>
      <c r="O438" s="183"/>
      <c r="P438" s="183"/>
      <c r="Q438" s="183"/>
      <c r="R438" s="183"/>
      <c r="S438" s="183"/>
      <c r="T438" s="183"/>
      <c r="U438" s="183"/>
      <c r="V438" s="183"/>
      <c r="W438" s="183"/>
      <c r="X438" s="183"/>
      <c r="Y438" s="183"/>
      <c r="Z438" s="183"/>
      <c r="AA438" s="183"/>
      <c r="AB438" s="183"/>
      <c r="AC438" s="183"/>
      <c r="AD438" s="183"/>
      <c r="AE438" s="183"/>
      <c r="AF438" s="183"/>
      <c r="AG438" s="183"/>
      <c r="AH438" s="183"/>
      <c r="AI438" s="183"/>
      <c r="AJ438" s="183"/>
      <c r="AK438" s="183"/>
      <c r="AL438" s="183"/>
      <c r="AM438" s="183"/>
      <c r="AN438" s="183"/>
      <c r="AO438" s="183"/>
      <c r="AP438" s="183"/>
      <c r="AQ438" s="183"/>
      <c r="AR438" s="183"/>
      <c r="AS438" s="183"/>
      <c r="AT438" s="183"/>
      <c r="AU438" s="183"/>
      <c r="AV438" s="183"/>
      <c r="AW438" s="183"/>
      <c r="AX438" s="183"/>
      <c r="AY438" s="183"/>
      <c r="AZ438" s="183"/>
      <c r="BA438" s="183"/>
      <c r="BB438" s="183"/>
      <c r="BC438" s="183"/>
      <c r="BD438" s="183"/>
      <c r="BE438" s="183"/>
      <c r="BF438" s="183"/>
      <c r="BG438" s="183"/>
      <c r="BH438" s="183"/>
      <c r="BI438" s="183"/>
      <c r="BJ438" s="183"/>
      <c r="BK438" s="183"/>
      <c r="BL438" s="183"/>
      <c r="BM438" s="183"/>
    </row>
    <row r="439" spans="1:65" x14ac:dyDescent="0.2">
      <c r="A439" s="110"/>
      <c r="B439" s="110"/>
      <c r="C439" s="110"/>
      <c r="D439" s="183"/>
      <c r="E439" s="183"/>
      <c r="F439" s="183"/>
      <c r="G439" s="183"/>
      <c r="H439" s="183"/>
      <c r="I439" s="183"/>
      <c r="J439" s="183"/>
      <c r="K439" s="183"/>
      <c r="L439" s="183"/>
      <c r="M439" s="183"/>
      <c r="N439" s="183"/>
      <c r="O439" s="183"/>
      <c r="P439" s="183"/>
      <c r="Q439" s="183"/>
      <c r="R439" s="183"/>
      <c r="S439" s="183"/>
      <c r="T439" s="183"/>
      <c r="U439" s="183"/>
      <c r="V439" s="183"/>
      <c r="W439" s="183"/>
      <c r="X439" s="183"/>
      <c r="Y439" s="183"/>
      <c r="Z439" s="183"/>
      <c r="AA439" s="183"/>
      <c r="AB439" s="183"/>
      <c r="AC439" s="183"/>
      <c r="AD439" s="183"/>
      <c r="AE439" s="183"/>
      <c r="AF439" s="183"/>
      <c r="AG439" s="183"/>
      <c r="AH439" s="183"/>
      <c r="AI439" s="183"/>
      <c r="AJ439" s="183"/>
      <c r="AK439" s="183"/>
      <c r="AL439" s="183"/>
      <c r="AM439" s="183"/>
      <c r="AN439" s="183"/>
      <c r="AO439" s="183"/>
      <c r="AP439" s="183"/>
      <c r="AQ439" s="183"/>
      <c r="AR439" s="183"/>
      <c r="AS439" s="183"/>
      <c r="AT439" s="183"/>
      <c r="AU439" s="183"/>
      <c r="AV439" s="183"/>
      <c r="AW439" s="183"/>
      <c r="AX439" s="183"/>
      <c r="AY439" s="183"/>
      <c r="AZ439" s="183"/>
      <c r="BA439" s="183"/>
      <c r="BB439" s="183"/>
      <c r="BC439" s="183"/>
      <c r="BD439" s="183"/>
      <c r="BE439" s="183"/>
      <c r="BF439" s="183"/>
      <c r="BG439" s="183"/>
      <c r="BH439" s="183"/>
      <c r="BI439" s="183"/>
      <c r="BJ439" s="183"/>
      <c r="BK439" s="183"/>
      <c r="BL439" s="183"/>
      <c r="BM439" s="183"/>
    </row>
    <row r="440" spans="1:65" x14ac:dyDescent="0.2">
      <c r="A440" s="110"/>
      <c r="B440" s="110"/>
      <c r="C440" s="110"/>
      <c r="D440" s="183"/>
      <c r="E440" s="183"/>
      <c r="F440" s="183"/>
      <c r="G440" s="183"/>
      <c r="H440" s="183"/>
      <c r="I440" s="183"/>
      <c r="J440" s="183"/>
      <c r="K440" s="183"/>
      <c r="L440" s="183"/>
      <c r="M440" s="183"/>
      <c r="N440" s="183"/>
      <c r="O440" s="183"/>
      <c r="P440" s="183"/>
      <c r="Q440" s="183"/>
      <c r="R440" s="183"/>
      <c r="S440" s="183"/>
      <c r="T440" s="183"/>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row>
    <row r="441" spans="1:65" x14ac:dyDescent="0.2">
      <c r="A441" s="110"/>
      <c r="B441" s="110"/>
      <c r="C441" s="110"/>
      <c r="D441" s="183"/>
      <c r="E441" s="183"/>
      <c r="F441" s="183"/>
      <c r="G441" s="183"/>
      <c r="H441" s="183"/>
      <c r="I441" s="183"/>
      <c r="J441" s="183"/>
      <c r="K441" s="183"/>
      <c r="L441" s="183"/>
      <c r="M441" s="183"/>
      <c r="N441" s="183"/>
      <c r="O441" s="183"/>
      <c r="P441" s="183"/>
      <c r="Q441" s="183"/>
      <c r="R441" s="183"/>
      <c r="S441" s="183"/>
      <c r="T441" s="183"/>
      <c r="U441" s="183"/>
      <c r="V441" s="183"/>
      <c r="W441" s="183"/>
      <c r="X441" s="183"/>
      <c r="Y441" s="183"/>
      <c r="Z441" s="183"/>
      <c r="AA441" s="183"/>
      <c r="AB441" s="183"/>
      <c r="AC441" s="183"/>
      <c r="AD441" s="183"/>
      <c r="AE441" s="183"/>
      <c r="AF441" s="183"/>
      <c r="AG441" s="183"/>
      <c r="AH441" s="183"/>
      <c r="AI441" s="183"/>
      <c r="AJ441" s="183"/>
      <c r="AK441" s="183"/>
      <c r="AL441" s="183"/>
      <c r="AM441" s="183"/>
      <c r="AN441" s="183"/>
      <c r="AO441" s="183"/>
      <c r="AP441" s="183"/>
      <c r="AQ441" s="183"/>
      <c r="AR441" s="183"/>
      <c r="AS441" s="183"/>
      <c r="AT441" s="183"/>
      <c r="AU441" s="183"/>
      <c r="AV441" s="183"/>
      <c r="AW441" s="183"/>
      <c r="AX441" s="183"/>
      <c r="AY441" s="183"/>
      <c r="AZ441" s="183"/>
      <c r="BA441" s="183"/>
      <c r="BB441" s="183"/>
      <c r="BC441" s="183"/>
      <c r="BD441" s="183"/>
      <c r="BE441" s="183"/>
      <c r="BF441" s="183"/>
      <c r="BG441" s="183"/>
      <c r="BH441" s="183"/>
      <c r="BI441" s="183"/>
      <c r="BJ441" s="183"/>
      <c r="BK441" s="183"/>
      <c r="BL441" s="183"/>
      <c r="BM441" s="183"/>
    </row>
    <row r="442" spans="1:65" x14ac:dyDescent="0.2">
      <c r="A442" s="110"/>
      <c r="B442" s="110"/>
      <c r="C442" s="110"/>
      <c r="D442" s="183"/>
      <c r="E442" s="183"/>
      <c r="F442" s="183"/>
      <c r="G442" s="183"/>
      <c r="H442" s="183"/>
      <c r="I442" s="183"/>
      <c r="J442" s="183"/>
      <c r="K442" s="183"/>
      <c r="L442" s="183"/>
      <c r="M442" s="183"/>
      <c r="N442" s="183"/>
      <c r="O442" s="183"/>
      <c r="P442" s="183"/>
      <c r="Q442" s="183"/>
      <c r="R442" s="183"/>
      <c r="S442" s="183"/>
      <c r="T442" s="183"/>
      <c r="U442" s="183"/>
      <c r="V442" s="183"/>
      <c r="W442" s="183"/>
      <c r="X442" s="183"/>
      <c r="Y442" s="183"/>
      <c r="Z442" s="183"/>
      <c r="AA442" s="183"/>
      <c r="AB442" s="183"/>
      <c r="AC442" s="183"/>
      <c r="AD442" s="183"/>
      <c r="AE442" s="183"/>
      <c r="AF442" s="183"/>
      <c r="AG442" s="183"/>
      <c r="AH442" s="183"/>
      <c r="AI442" s="183"/>
      <c r="AJ442" s="183"/>
      <c r="AK442" s="183"/>
      <c r="AL442" s="183"/>
      <c r="AM442" s="183"/>
      <c r="AN442" s="183"/>
      <c r="AO442" s="183"/>
      <c r="AP442" s="183"/>
      <c r="AQ442" s="183"/>
      <c r="AR442" s="183"/>
      <c r="AS442" s="183"/>
      <c r="AT442" s="183"/>
      <c r="AU442" s="183"/>
      <c r="AV442" s="183"/>
      <c r="AW442" s="183"/>
      <c r="AX442" s="183"/>
      <c r="AY442" s="183"/>
      <c r="AZ442" s="183"/>
      <c r="BA442" s="183"/>
      <c r="BB442" s="183"/>
      <c r="BC442" s="183"/>
      <c r="BD442" s="183"/>
      <c r="BE442" s="183"/>
      <c r="BF442" s="183"/>
      <c r="BG442" s="183"/>
      <c r="BH442" s="183"/>
      <c r="BI442" s="183"/>
      <c r="BJ442" s="183"/>
      <c r="BK442" s="183"/>
      <c r="BL442" s="183"/>
      <c r="BM442" s="183"/>
    </row>
    <row r="443" spans="1:65" x14ac:dyDescent="0.2">
      <c r="A443" s="110"/>
      <c r="B443" s="110"/>
      <c r="C443" s="110"/>
      <c r="D443" s="183"/>
      <c r="E443" s="183"/>
      <c r="F443" s="183"/>
      <c r="G443" s="183"/>
      <c r="H443" s="183"/>
      <c r="I443" s="183"/>
      <c r="J443" s="183"/>
      <c r="K443" s="183"/>
      <c r="L443" s="183"/>
      <c r="M443" s="183"/>
      <c r="N443" s="183"/>
      <c r="O443" s="183"/>
      <c r="P443" s="183"/>
      <c r="Q443" s="183"/>
      <c r="R443" s="183"/>
      <c r="S443" s="183"/>
      <c r="T443" s="183"/>
      <c r="U443" s="183"/>
      <c r="V443" s="183"/>
      <c r="W443" s="183"/>
      <c r="X443" s="183"/>
      <c r="Y443" s="183"/>
      <c r="Z443" s="183"/>
      <c r="AA443" s="183"/>
      <c r="AB443" s="183"/>
      <c r="AC443" s="183"/>
      <c r="AD443" s="183"/>
      <c r="AE443" s="183"/>
      <c r="AF443" s="183"/>
      <c r="AG443" s="183"/>
      <c r="AH443" s="183"/>
      <c r="AI443" s="183"/>
      <c r="AJ443" s="183"/>
      <c r="AK443" s="183"/>
      <c r="AL443" s="183"/>
      <c r="AM443" s="183"/>
      <c r="AN443" s="183"/>
      <c r="AO443" s="183"/>
      <c r="AP443" s="183"/>
      <c r="AQ443" s="183"/>
      <c r="AR443" s="183"/>
      <c r="AS443" s="183"/>
      <c r="AT443" s="183"/>
      <c r="AU443" s="183"/>
      <c r="AV443" s="183"/>
      <c r="AW443" s="183"/>
      <c r="AX443" s="183"/>
      <c r="AY443" s="183"/>
      <c r="AZ443" s="183"/>
      <c r="BA443" s="183"/>
      <c r="BB443" s="183"/>
      <c r="BC443" s="183"/>
      <c r="BD443" s="183"/>
      <c r="BE443" s="183"/>
      <c r="BF443" s="183"/>
      <c r="BG443" s="183"/>
      <c r="BH443" s="183"/>
      <c r="BI443" s="183"/>
      <c r="BJ443" s="183"/>
      <c r="BK443" s="183"/>
      <c r="BL443" s="183"/>
      <c r="BM443" s="183"/>
    </row>
    <row r="444" spans="1:65" x14ac:dyDescent="0.2">
      <c r="A444" s="110"/>
      <c r="B444" s="110"/>
      <c r="C444" s="110"/>
      <c r="D444" s="183"/>
      <c r="E444" s="183"/>
      <c r="F444" s="183"/>
      <c r="G444" s="183"/>
      <c r="H444" s="183"/>
      <c r="I444" s="183"/>
      <c r="J444" s="183"/>
      <c r="K444" s="183"/>
      <c r="L444" s="183"/>
      <c r="M444" s="183"/>
      <c r="N444" s="183"/>
      <c r="O444" s="183"/>
      <c r="P444" s="183"/>
      <c r="Q444" s="183"/>
      <c r="R444" s="183"/>
      <c r="S444" s="183"/>
      <c r="T444" s="183"/>
      <c r="U444" s="183"/>
      <c r="V444" s="183"/>
      <c r="W444" s="183"/>
      <c r="X444" s="183"/>
      <c r="Y444" s="183"/>
      <c r="Z444" s="183"/>
      <c r="AA444" s="183"/>
      <c r="AB444" s="183"/>
      <c r="AC444" s="183"/>
      <c r="AD444" s="183"/>
      <c r="AE444" s="183"/>
      <c r="AF444" s="183"/>
      <c r="AG444" s="183"/>
      <c r="AH444" s="183"/>
      <c r="AI444" s="183"/>
      <c r="AJ444" s="183"/>
      <c r="AK444" s="183"/>
      <c r="AL444" s="183"/>
      <c r="AM444" s="183"/>
      <c r="AN444" s="183"/>
      <c r="AO444" s="183"/>
      <c r="AP444" s="183"/>
      <c r="AQ444" s="183"/>
      <c r="AR444" s="183"/>
      <c r="AS444" s="183"/>
      <c r="AT444" s="183"/>
      <c r="AU444" s="183"/>
      <c r="AV444" s="183"/>
      <c r="AW444" s="183"/>
      <c r="AX444" s="183"/>
      <c r="AY444" s="183"/>
      <c r="AZ444" s="183"/>
      <c r="BA444" s="183"/>
      <c r="BB444" s="183"/>
      <c r="BC444" s="183"/>
      <c r="BD444" s="183"/>
      <c r="BE444" s="183"/>
      <c r="BF444" s="183"/>
      <c r="BG444" s="183"/>
      <c r="BH444" s="183"/>
      <c r="BI444" s="183"/>
      <c r="BJ444" s="183"/>
      <c r="BK444" s="183"/>
      <c r="BL444" s="183"/>
      <c r="BM444" s="183"/>
    </row>
    <row r="445" spans="1:65" x14ac:dyDescent="0.2">
      <c r="A445" s="110"/>
      <c r="B445" s="110"/>
      <c r="C445" s="110"/>
      <c r="D445" s="183"/>
      <c r="E445" s="183"/>
      <c r="F445" s="183"/>
      <c r="G445" s="183"/>
      <c r="H445" s="183"/>
      <c r="I445" s="183"/>
      <c r="J445" s="183"/>
      <c r="K445" s="183"/>
      <c r="L445" s="183"/>
      <c r="M445" s="183"/>
      <c r="N445" s="183"/>
      <c r="O445" s="183"/>
      <c r="P445" s="183"/>
      <c r="Q445" s="183"/>
      <c r="R445" s="183"/>
      <c r="S445" s="183"/>
      <c r="T445" s="183"/>
      <c r="U445" s="183"/>
      <c r="V445" s="183"/>
      <c r="W445" s="183"/>
      <c r="X445" s="183"/>
      <c r="Y445" s="183"/>
      <c r="Z445" s="183"/>
      <c r="AA445" s="183"/>
      <c r="AB445" s="183"/>
      <c r="AC445" s="183"/>
      <c r="AD445" s="183"/>
      <c r="AE445" s="183"/>
      <c r="AF445" s="183"/>
      <c r="AG445" s="183"/>
      <c r="AH445" s="183"/>
      <c r="AI445" s="183"/>
      <c r="AJ445" s="183"/>
      <c r="AK445" s="183"/>
      <c r="AL445" s="183"/>
      <c r="AM445" s="183"/>
      <c r="AN445" s="183"/>
      <c r="AO445" s="183"/>
      <c r="AP445" s="183"/>
      <c r="AQ445" s="183"/>
      <c r="AR445" s="183"/>
      <c r="AS445" s="183"/>
      <c r="AT445" s="183"/>
      <c r="AU445" s="183"/>
      <c r="AV445" s="183"/>
      <c r="AW445" s="183"/>
      <c r="AX445" s="183"/>
      <c r="AY445" s="183"/>
      <c r="AZ445" s="183"/>
      <c r="BA445" s="183"/>
      <c r="BB445" s="183"/>
      <c r="BC445" s="183"/>
      <c r="BD445" s="183"/>
      <c r="BE445" s="183"/>
      <c r="BF445" s="183"/>
      <c r="BG445" s="183"/>
      <c r="BH445" s="183"/>
      <c r="BI445" s="183"/>
      <c r="BJ445" s="183"/>
      <c r="BK445" s="183"/>
      <c r="BL445" s="183"/>
      <c r="BM445" s="183"/>
    </row>
    <row r="446" spans="1:65" x14ac:dyDescent="0.2">
      <c r="A446" s="110"/>
      <c r="B446" s="110"/>
      <c r="C446" s="110"/>
      <c r="D446" s="183"/>
      <c r="E446" s="183"/>
      <c r="F446" s="183"/>
      <c r="G446" s="183"/>
      <c r="H446" s="183"/>
      <c r="I446" s="183"/>
      <c r="J446" s="183"/>
      <c r="K446" s="183"/>
      <c r="L446" s="183"/>
      <c r="M446" s="183"/>
      <c r="N446" s="183"/>
      <c r="O446" s="183"/>
      <c r="P446" s="183"/>
      <c r="Q446" s="183"/>
      <c r="R446" s="183"/>
      <c r="S446" s="183"/>
      <c r="T446" s="183"/>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row>
    <row r="447" spans="1:65" x14ac:dyDescent="0.2">
      <c r="A447" s="110"/>
      <c r="B447" s="110"/>
      <c r="C447" s="110"/>
      <c r="D447" s="183"/>
      <c r="E447" s="183"/>
      <c r="F447" s="183"/>
      <c r="G447" s="183"/>
      <c r="H447" s="183"/>
      <c r="I447" s="183"/>
      <c r="J447" s="183"/>
      <c r="K447" s="183"/>
      <c r="L447" s="183"/>
      <c r="M447" s="183"/>
      <c r="N447" s="183"/>
      <c r="O447" s="183"/>
      <c r="P447" s="183"/>
      <c r="Q447" s="183"/>
      <c r="R447" s="183"/>
      <c r="S447" s="183"/>
      <c r="T447" s="183"/>
      <c r="U447" s="183"/>
      <c r="V447" s="183"/>
      <c r="W447" s="183"/>
      <c r="X447" s="183"/>
      <c r="Y447" s="183"/>
      <c r="Z447" s="183"/>
      <c r="AA447" s="183"/>
      <c r="AB447" s="183"/>
      <c r="AC447" s="183"/>
      <c r="AD447" s="183"/>
      <c r="AE447" s="183"/>
      <c r="AF447" s="183"/>
      <c r="AG447" s="183"/>
      <c r="AH447" s="183"/>
      <c r="AI447" s="183"/>
      <c r="AJ447" s="183"/>
      <c r="AK447" s="183"/>
      <c r="AL447" s="183"/>
      <c r="AM447" s="183"/>
      <c r="AN447" s="183"/>
      <c r="AO447" s="183"/>
      <c r="AP447" s="183"/>
      <c r="AQ447" s="183"/>
      <c r="AR447" s="183"/>
      <c r="AS447" s="183"/>
      <c r="AT447" s="183"/>
      <c r="AU447" s="183"/>
      <c r="AV447" s="183"/>
      <c r="AW447" s="183"/>
      <c r="AX447" s="183"/>
      <c r="AY447" s="183"/>
      <c r="AZ447" s="183"/>
      <c r="BA447" s="183"/>
      <c r="BB447" s="183"/>
      <c r="BC447" s="183"/>
      <c r="BD447" s="183"/>
      <c r="BE447" s="183"/>
      <c r="BF447" s="183"/>
      <c r="BG447" s="183"/>
      <c r="BH447" s="183"/>
      <c r="BI447" s="183"/>
      <c r="BJ447" s="183"/>
      <c r="BK447" s="183"/>
      <c r="BL447" s="183"/>
      <c r="BM447" s="183"/>
    </row>
    <row r="448" spans="1:65" x14ac:dyDescent="0.2">
      <c r="A448" s="110"/>
      <c r="B448" s="110"/>
      <c r="C448" s="110"/>
      <c r="D448" s="183"/>
      <c r="E448" s="183"/>
      <c r="F448" s="183"/>
      <c r="G448" s="183"/>
      <c r="H448" s="183"/>
      <c r="I448" s="183"/>
      <c r="J448" s="183"/>
      <c r="K448" s="183"/>
      <c r="L448" s="183"/>
      <c r="M448" s="183"/>
      <c r="N448" s="183"/>
      <c r="O448" s="183"/>
      <c r="P448" s="183"/>
      <c r="Q448" s="183"/>
      <c r="R448" s="183"/>
      <c r="S448" s="183"/>
      <c r="T448" s="183"/>
      <c r="U448" s="183"/>
      <c r="V448" s="183"/>
      <c r="W448" s="183"/>
      <c r="X448" s="183"/>
      <c r="Y448" s="183"/>
      <c r="Z448" s="183"/>
      <c r="AA448" s="183"/>
      <c r="AB448" s="183"/>
      <c r="AC448" s="183"/>
      <c r="AD448" s="183"/>
      <c r="AE448" s="183"/>
      <c r="AF448" s="183"/>
      <c r="AG448" s="183"/>
      <c r="AH448" s="183"/>
      <c r="AI448" s="183"/>
      <c r="AJ448" s="183"/>
      <c r="AK448" s="183"/>
      <c r="AL448" s="183"/>
      <c r="AM448" s="183"/>
      <c r="AN448" s="183"/>
      <c r="AO448" s="183"/>
      <c r="AP448" s="183"/>
      <c r="AQ448" s="183"/>
      <c r="AR448" s="183"/>
      <c r="AS448" s="183"/>
      <c r="AT448" s="183"/>
      <c r="AU448" s="183"/>
      <c r="AV448" s="183"/>
      <c r="AW448" s="183"/>
      <c r="AX448" s="183"/>
      <c r="AY448" s="183"/>
      <c r="AZ448" s="183"/>
      <c r="BA448" s="183"/>
      <c r="BB448" s="183"/>
      <c r="BC448" s="183"/>
      <c r="BD448" s="183"/>
      <c r="BE448" s="183"/>
      <c r="BF448" s="183"/>
      <c r="BG448" s="183"/>
      <c r="BH448" s="183"/>
      <c r="BI448" s="183"/>
      <c r="BJ448" s="183"/>
      <c r="BK448" s="183"/>
      <c r="BL448" s="183"/>
      <c r="BM448" s="183"/>
    </row>
    <row r="449" spans="1:65" x14ac:dyDescent="0.2">
      <c r="A449" s="110"/>
      <c r="B449" s="110"/>
      <c r="C449" s="110"/>
      <c r="D449" s="183"/>
      <c r="E449" s="183"/>
      <c r="F449" s="183"/>
      <c r="G449" s="183"/>
      <c r="H449" s="183"/>
      <c r="I449" s="183"/>
      <c r="J449" s="183"/>
      <c r="K449" s="183"/>
      <c r="L449" s="183"/>
      <c r="M449" s="183"/>
      <c r="N449" s="183"/>
      <c r="O449" s="183"/>
      <c r="P449" s="183"/>
      <c r="Q449" s="183"/>
      <c r="R449" s="183"/>
      <c r="S449" s="183"/>
      <c r="T449" s="183"/>
      <c r="U449" s="183"/>
      <c r="V449" s="183"/>
      <c r="W449" s="183"/>
      <c r="X449" s="183"/>
      <c r="Y449" s="183"/>
      <c r="Z449" s="183"/>
      <c r="AA449" s="183"/>
      <c r="AB449" s="183"/>
      <c r="AC449" s="183"/>
      <c r="AD449" s="183"/>
      <c r="AE449" s="183"/>
      <c r="AF449" s="183"/>
      <c r="AG449" s="183"/>
      <c r="AH449" s="183"/>
      <c r="AI449" s="183"/>
      <c r="AJ449" s="183"/>
      <c r="AK449" s="183"/>
      <c r="AL449" s="183"/>
      <c r="AM449" s="183"/>
      <c r="AN449" s="183"/>
      <c r="AO449" s="183"/>
      <c r="AP449" s="183"/>
      <c r="AQ449" s="183"/>
      <c r="AR449" s="183"/>
      <c r="AS449" s="183"/>
      <c r="AT449" s="183"/>
      <c r="AU449" s="183"/>
      <c r="AV449" s="183"/>
      <c r="AW449" s="183"/>
      <c r="AX449" s="183"/>
      <c r="AY449" s="183"/>
      <c r="AZ449" s="183"/>
      <c r="BA449" s="183"/>
      <c r="BB449" s="183"/>
      <c r="BC449" s="183"/>
      <c r="BD449" s="183"/>
      <c r="BE449" s="183"/>
      <c r="BF449" s="183"/>
      <c r="BG449" s="183"/>
      <c r="BH449" s="183"/>
      <c r="BI449" s="183"/>
      <c r="BJ449" s="183"/>
      <c r="BK449" s="183"/>
      <c r="BL449" s="183"/>
      <c r="BM449" s="183"/>
    </row>
    <row r="450" spans="1:65" x14ac:dyDescent="0.2">
      <c r="A450" s="110"/>
      <c r="B450" s="110"/>
      <c r="C450" s="110"/>
      <c r="D450" s="183"/>
      <c r="E450" s="183"/>
      <c r="F450" s="183"/>
      <c r="G450" s="183"/>
      <c r="H450" s="183"/>
      <c r="I450" s="183"/>
      <c r="J450" s="183"/>
      <c r="K450" s="183"/>
      <c r="L450" s="183"/>
      <c r="M450" s="183"/>
      <c r="N450" s="183"/>
      <c r="O450" s="183"/>
      <c r="P450" s="183"/>
      <c r="Q450" s="183"/>
      <c r="R450" s="183"/>
      <c r="S450" s="183"/>
      <c r="T450" s="183"/>
      <c r="U450" s="183"/>
      <c r="V450" s="183"/>
      <c r="W450" s="183"/>
      <c r="X450" s="183"/>
      <c r="Y450" s="183"/>
      <c r="Z450" s="183"/>
      <c r="AA450" s="183"/>
      <c r="AB450" s="183"/>
      <c r="AC450" s="183"/>
      <c r="AD450" s="183"/>
      <c r="AE450" s="183"/>
      <c r="AF450" s="183"/>
      <c r="AG450" s="183"/>
      <c r="AH450" s="183"/>
      <c r="AI450" s="183"/>
      <c r="AJ450" s="183"/>
      <c r="AK450" s="183"/>
      <c r="AL450" s="183"/>
      <c r="AM450" s="183"/>
      <c r="AN450" s="183"/>
      <c r="AO450" s="183"/>
      <c r="AP450" s="183"/>
      <c r="AQ450" s="183"/>
      <c r="AR450" s="183"/>
      <c r="AS450" s="183"/>
      <c r="AT450" s="183"/>
      <c r="AU450" s="183"/>
      <c r="AV450" s="183"/>
      <c r="AW450" s="183"/>
      <c r="AX450" s="183"/>
      <c r="AY450" s="183"/>
      <c r="AZ450" s="183"/>
      <c r="BA450" s="183"/>
      <c r="BB450" s="183"/>
      <c r="BC450" s="183"/>
      <c r="BD450" s="183"/>
      <c r="BE450" s="183"/>
      <c r="BF450" s="183"/>
      <c r="BG450" s="183"/>
      <c r="BH450" s="183"/>
      <c r="BI450" s="183"/>
      <c r="BJ450" s="183"/>
      <c r="BK450" s="183"/>
      <c r="BL450" s="183"/>
      <c r="BM450" s="183"/>
    </row>
    <row r="451" spans="1:65" x14ac:dyDescent="0.2">
      <c r="A451" s="110"/>
      <c r="B451" s="110"/>
      <c r="C451" s="110"/>
      <c r="D451" s="183"/>
      <c r="E451" s="183"/>
      <c r="F451" s="183"/>
      <c r="G451" s="183"/>
      <c r="H451" s="183"/>
      <c r="I451" s="183"/>
      <c r="J451" s="183"/>
      <c r="K451" s="183"/>
      <c r="L451" s="183"/>
      <c r="M451" s="183"/>
      <c r="N451" s="183"/>
      <c r="O451" s="183"/>
      <c r="P451" s="183"/>
      <c r="Q451" s="183"/>
      <c r="R451" s="183"/>
      <c r="S451" s="183"/>
      <c r="T451" s="183"/>
      <c r="U451" s="183"/>
      <c r="V451" s="183"/>
      <c r="W451" s="183"/>
      <c r="X451" s="183"/>
      <c r="Y451" s="183"/>
      <c r="Z451" s="183"/>
      <c r="AA451" s="183"/>
      <c r="AB451" s="183"/>
      <c r="AC451" s="183"/>
      <c r="AD451" s="183"/>
      <c r="AE451" s="183"/>
      <c r="AF451" s="183"/>
      <c r="AG451" s="183"/>
      <c r="AH451" s="183"/>
      <c r="AI451" s="183"/>
      <c r="AJ451" s="183"/>
      <c r="AK451" s="183"/>
      <c r="AL451" s="183"/>
      <c r="AM451" s="183"/>
      <c r="AN451" s="183"/>
      <c r="AO451" s="183"/>
      <c r="AP451" s="183"/>
      <c r="AQ451" s="183"/>
      <c r="AR451" s="183"/>
      <c r="AS451" s="183"/>
      <c r="AT451" s="183"/>
      <c r="AU451" s="183"/>
      <c r="AV451" s="183"/>
      <c r="AW451" s="183"/>
      <c r="AX451" s="183"/>
      <c r="AY451" s="183"/>
      <c r="AZ451" s="183"/>
      <c r="BA451" s="183"/>
      <c r="BB451" s="183"/>
      <c r="BC451" s="183"/>
      <c r="BD451" s="183"/>
      <c r="BE451" s="183"/>
      <c r="BF451" s="183"/>
      <c r="BG451" s="183"/>
      <c r="BH451" s="183"/>
      <c r="BI451" s="183"/>
      <c r="BJ451" s="183"/>
      <c r="BK451" s="183"/>
      <c r="BL451" s="183"/>
      <c r="BM451" s="183"/>
    </row>
    <row r="452" spans="1:65" x14ac:dyDescent="0.2">
      <c r="A452" s="110"/>
      <c r="B452" s="110"/>
      <c r="C452" s="110"/>
      <c r="D452" s="183"/>
      <c r="E452" s="183"/>
      <c r="F452" s="183"/>
      <c r="G452" s="183"/>
      <c r="H452" s="183"/>
      <c r="I452" s="183"/>
      <c r="J452" s="183"/>
      <c r="K452" s="183"/>
      <c r="L452" s="183"/>
      <c r="M452" s="183"/>
      <c r="N452" s="183"/>
      <c r="O452" s="183"/>
      <c r="P452" s="183"/>
      <c r="Q452" s="183"/>
      <c r="R452" s="183"/>
      <c r="S452" s="183"/>
      <c r="T452" s="183"/>
      <c r="U452" s="183"/>
      <c r="V452" s="183"/>
      <c r="W452" s="183"/>
      <c r="X452" s="183"/>
      <c r="Y452" s="183"/>
      <c r="Z452" s="183"/>
      <c r="AA452" s="183"/>
      <c r="AB452" s="183"/>
      <c r="AC452" s="183"/>
      <c r="AD452" s="183"/>
      <c r="AE452" s="183"/>
      <c r="AF452" s="183"/>
      <c r="AG452" s="183"/>
      <c r="AH452" s="183"/>
      <c r="AI452" s="183"/>
      <c r="AJ452" s="183"/>
      <c r="AK452" s="183"/>
      <c r="AL452" s="183"/>
      <c r="AM452" s="183"/>
      <c r="AN452" s="183"/>
      <c r="AO452" s="183"/>
      <c r="AP452" s="183"/>
      <c r="AQ452" s="183"/>
      <c r="AR452" s="183"/>
      <c r="AS452" s="183"/>
      <c r="AT452" s="183"/>
      <c r="AU452" s="183"/>
      <c r="AV452" s="183"/>
      <c r="AW452" s="183"/>
      <c r="AX452" s="183"/>
      <c r="AY452" s="183"/>
      <c r="AZ452" s="183"/>
      <c r="BA452" s="183"/>
      <c r="BB452" s="183"/>
      <c r="BC452" s="183"/>
      <c r="BD452" s="183"/>
      <c r="BE452" s="183"/>
      <c r="BF452" s="183"/>
      <c r="BG452" s="183"/>
      <c r="BH452" s="183"/>
      <c r="BI452" s="183"/>
      <c r="BJ452" s="183"/>
      <c r="BK452" s="183"/>
      <c r="BL452" s="183"/>
      <c r="BM452" s="183"/>
    </row>
    <row r="453" spans="1:65" x14ac:dyDescent="0.2">
      <c r="A453" s="110"/>
      <c r="B453" s="110"/>
      <c r="C453" s="110"/>
      <c r="D453" s="183"/>
      <c r="E453" s="183"/>
      <c r="F453" s="183"/>
      <c r="G453" s="183"/>
      <c r="H453" s="183"/>
      <c r="I453" s="183"/>
      <c r="J453" s="183"/>
      <c r="K453" s="183"/>
      <c r="L453" s="183"/>
      <c r="M453" s="183"/>
      <c r="N453" s="183"/>
      <c r="O453" s="183"/>
      <c r="P453" s="183"/>
      <c r="Q453" s="183"/>
      <c r="R453" s="183"/>
      <c r="S453" s="183"/>
      <c r="T453" s="183"/>
      <c r="U453" s="183"/>
      <c r="V453" s="183"/>
      <c r="W453" s="183"/>
      <c r="X453" s="183"/>
      <c r="Y453" s="183"/>
      <c r="Z453" s="183"/>
      <c r="AA453" s="183"/>
      <c r="AB453" s="183"/>
      <c r="AC453" s="183"/>
      <c r="AD453" s="183"/>
      <c r="AE453" s="183"/>
      <c r="AF453" s="183"/>
      <c r="AG453" s="183"/>
      <c r="AH453" s="183"/>
      <c r="AI453" s="183"/>
      <c r="AJ453" s="183"/>
      <c r="AK453" s="183"/>
      <c r="AL453" s="183"/>
      <c r="AM453" s="183"/>
      <c r="AN453" s="183"/>
      <c r="AO453" s="183"/>
      <c r="AP453" s="183"/>
      <c r="AQ453" s="183"/>
      <c r="AR453" s="183"/>
      <c r="AS453" s="183"/>
      <c r="AT453" s="183"/>
      <c r="AU453" s="183"/>
      <c r="AV453" s="183"/>
      <c r="AW453" s="183"/>
      <c r="AX453" s="183"/>
      <c r="AY453" s="183"/>
      <c r="AZ453" s="183"/>
      <c r="BA453" s="183"/>
      <c r="BB453" s="183"/>
      <c r="BC453" s="183"/>
      <c r="BD453" s="183"/>
      <c r="BE453" s="183"/>
      <c r="BF453" s="183"/>
      <c r="BG453" s="183"/>
      <c r="BH453" s="183"/>
      <c r="BI453" s="183"/>
      <c r="BJ453" s="183"/>
      <c r="BK453" s="183"/>
      <c r="BL453" s="183"/>
      <c r="BM453" s="183"/>
    </row>
    <row r="454" spans="1:65" x14ac:dyDescent="0.2">
      <c r="A454" s="110"/>
      <c r="B454" s="110"/>
      <c r="C454" s="110"/>
      <c r="D454" s="183"/>
      <c r="E454" s="183"/>
      <c r="F454" s="183"/>
      <c r="G454" s="183"/>
      <c r="H454" s="183"/>
      <c r="I454" s="183"/>
      <c r="J454" s="183"/>
      <c r="K454" s="183"/>
      <c r="L454" s="183"/>
      <c r="M454" s="183"/>
      <c r="N454" s="183"/>
      <c r="O454" s="183"/>
      <c r="P454" s="183"/>
      <c r="Q454" s="183"/>
      <c r="R454" s="183"/>
      <c r="S454" s="183"/>
      <c r="T454" s="183"/>
      <c r="U454" s="183"/>
      <c r="V454" s="183"/>
      <c r="W454" s="183"/>
      <c r="X454" s="183"/>
      <c r="Y454" s="183"/>
      <c r="Z454" s="183"/>
      <c r="AA454" s="183"/>
      <c r="AB454" s="183"/>
      <c r="AC454" s="183"/>
      <c r="AD454" s="183"/>
      <c r="AE454" s="183"/>
      <c r="AF454" s="183"/>
      <c r="AG454" s="183"/>
      <c r="AH454" s="183"/>
      <c r="AI454" s="183"/>
      <c r="AJ454" s="183"/>
      <c r="AK454" s="183"/>
      <c r="AL454" s="183"/>
      <c r="AM454" s="183"/>
      <c r="AN454" s="183"/>
      <c r="AO454" s="183"/>
      <c r="AP454" s="183"/>
      <c r="AQ454" s="183"/>
      <c r="AR454" s="183"/>
      <c r="AS454" s="183"/>
      <c r="AT454" s="183"/>
      <c r="AU454" s="183"/>
      <c r="AV454" s="183"/>
      <c r="AW454" s="183"/>
      <c r="AX454" s="183"/>
      <c r="AY454" s="183"/>
      <c r="AZ454" s="183"/>
      <c r="BA454" s="183"/>
      <c r="BB454" s="183"/>
      <c r="BC454" s="183"/>
      <c r="BD454" s="183"/>
      <c r="BE454" s="183"/>
      <c r="BF454" s="183"/>
      <c r="BG454" s="183"/>
      <c r="BH454" s="183"/>
      <c r="BI454" s="183"/>
      <c r="BJ454" s="183"/>
      <c r="BK454" s="183"/>
      <c r="BL454" s="183"/>
      <c r="BM454" s="183"/>
    </row>
    <row r="455" spans="1:65" x14ac:dyDescent="0.2">
      <c r="A455" s="110"/>
      <c r="B455" s="110"/>
      <c r="C455" s="110"/>
      <c r="D455" s="183"/>
      <c r="E455" s="183"/>
      <c r="F455" s="183"/>
      <c r="G455" s="183"/>
      <c r="H455" s="183"/>
      <c r="I455" s="183"/>
      <c r="J455" s="183"/>
      <c r="K455" s="183"/>
      <c r="L455" s="183"/>
      <c r="M455" s="183"/>
      <c r="N455" s="183"/>
      <c r="O455" s="183"/>
      <c r="P455" s="183"/>
      <c r="Q455" s="183"/>
      <c r="R455" s="183"/>
      <c r="S455" s="183"/>
      <c r="T455" s="183"/>
      <c r="U455" s="183"/>
      <c r="V455" s="183"/>
      <c r="W455" s="183"/>
      <c r="X455" s="183"/>
      <c r="Y455" s="183"/>
      <c r="Z455" s="183"/>
      <c r="AA455" s="183"/>
      <c r="AB455" s="183"/>
      <c r="AC455" s="183"/>
      <c r="AD455" s="183"/>
      <c r="AE455" s="183"/>
      <c r="AF455" s="183"/>
      <c r="AG455" s="183"/>
      <c r="AH455" s="183"/>
      <c r="AI455" s="183"/>
      <c r="AJ455" s="183"/>
      <c r="AK455" s="183"/>
      <c r="AL455" s="183"/>
      <c r="AM455" s="183"/>
      <c r="AN455" s="183"/>
      <c r="AO455" s="183"/>
      <c r="AP455" s="183"/>
      <c r="AQ455" s="183"/>
      <c r="AR455" s="183"/>
      <c r="AS455" s="183"/>
      <c r="AT455" s="183"/>
      <c r="AU455" s="183"/>
      <c r="AV455" s="183"/>
      <c r="AW455" s="183"/>
      <c r="AX455" s="183"/>
      <c r="AY455" s="183"/>
      <c r="AZ455" s="183"/>
      <c r="BA455" s="183"/>
      <c r="BB455" s="183"/>
      <c r="BC455" s="183"/>
      <c r="BD455" s="183"/>
      <c r="BE455" s="183"/>
      <c r="BF455" s="183"/>
      <c r="BG455" s="183"/>
      <c r="BH455" s="183"/>
      <c r="BI455" s="183"/>
      <c r="BJ455" s="183"/>
      <c r="BK455" s="183"/>
      <c r="BL455" s="183"/>
      <c r="BM455" s="183"/>
    </row>
    <row r="456" spans="1:65" x14ac:dyDescent="0.2">
      <c r="A456" s="110"/>
      <c r="B456" s="110"/>
      <c r="C456" s="110"/>
      <c r="D456" s="183"/>
      <c r="E456" s="183"/>
      <c r="F456" s="183"/>
      <c r="G456" s="183"/>
      <c r="H456" s="183"/>
      <c r="I456" s="183"/>
      <c r="J456" s="183"/>
      <c r="K456" s="183"/>
      <c r="L456" s="183"/>
      <c r="M456" s="183"/>
      <c r="N456" s="183"/>
      <c r="O456" s="183"/>
      <c r="P456" s="183"/>
      <c r="Q456" s="183"/>
      <c r="R456" s="183"/>
      <c r="S456" s="183"/>
      <c r="T456" s="183"/>
      <c r="U456" s="183"/>
      <c r="V456" s="183"/>
      <c r="W456" s="183"/>
      <c r="X456" s="183"/>
      <c r="Y456" s="183"/>
      <c r="Z456" s="183"/>
      <c r="AA456" s="183"/>
      <c r="AB456" s="183"/>
      <c r="AC456" s="183"/>
      <c r="AD456" s="183"/>
      <c r="AE456" s="183"/>
      <c r="AF456" s="183"/>
      <c r="AG456" s="183"/>
      <c r="AH456" s="183"/>
      <c r="AI456" s="183"/>
      <c r="AJ456" s="183"/>
      <c r="AK456" s="183"/>
      <c r="AL456" s="183"/>
      <c r="AM456" s="183"/>
      <c r="AN456" s="183"/>
      <c r="AO456" s="183"/>
      <c r="AP456" s="183"/>
      <c r="AQ456" s="183"/>
      <c r="AR456" s="183"/>
      <c r="AS456" s="183"/>
      <c r="AT456" s="183"/>
      <c r="AU456" s="183"/>
      <c r="AV456" s="183"/>
      <c r="AW456" s="183"/>
      <c r="AX456" s="183"/>
      <c r="AY456" s="183"/>
      <c r="AZ456" s="183"/>
      <c r="BA456" s="183"/>
      <c r="BB456" s="183"/>
      <c r="BC456" s="183"/>
      <c r="BD456" s="183"/>
      <c r="BE456" s="183"/>
      <c r="BF456" s="183"/>
      <c r="BG456" s="183"/>
      <c r="BH456" s="183"/>
      <c r="BI456" s="183"/>
      <c r="BJ456" s="183"/>
      <c r="BK456" s="183"/>
      <c r="BL456" s="183"/>
      <c r="BM456" s="183"/>
    </row>
    <row r="457" spans="1:65" x14ac:dyDescent="0.2">
      <c r="A457" s="110"/>
      <c r="B457" s="110"/>
      <c r="C457" s="110"/>
      <c r="D457" s="183"/>
      <c r="E457" s="183"/>
      <c r="F457" s="183"/>
      <c r="G457" s="183"/>
      <c r="H457" s="183"/>
      <c r="I457" s="183"/>
      <c r="J457" s="183"/>
      <c r="K457" s="183"/>
      <c r="L457" s="183"/>
      <c r="M457" s="183"/>
      <c r="N457" s="183"/>
      <c r="O457" s="183"/>
      <c r="P457" s="183"/>
      <c r="Q457" s="183"/>
      <c r="R457" s="183"/>
      <c r="S457" s="183"/>
      <c r="T457" s="183"/>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row>
    <row r="458" spans="1:65" x14ac:dyDescent="0.2">
      <c r="A458" s="110"/>
      <c r="B458" s="110"/>
      <c r="C458" s="110"/>
      <c r="D458" s="183"/>
      <c r="E458" s="183"/>
      <c r="F458" s="183"/>
      <c r="G458" s="183"/>
      <c r="H458" s="183"/>
      <c r="I458" s="183"/>
      <c r="J458" s="183"/>
      <c r="K458" s="183"/>
      <c r="L458" s="183"/>
      <c r="M458" s="183"/>
      <c r="N458" s="183"/>
      <c r="O458" s="183"/>
      <c r="P458" s="183"/>
      <c r="Q458" s="183"/>
      <c r="R458" s="183"/>
      <c r="S458" s="183"/>
      <c r="T458" s="183"/>
      <c r="U458" s="183"/>
      <c r="V458" s="183"/>
      <c r="W458" s="183"/>
      <c r="X458" s="183"/>
      <c r="Y458" s="183"/>
      <c r="Z458" s="183"/>
      <c r="AA458" s="183"/>
      <c r="AB458" s="183"/>
      <c r="AC458" s="183"/>
      <c r="AD458" s="183"/>
      <c r="AE458" s="183"/>
      <c r="AF458" s="183"/>
      <c r="AG458" s="183"/>
      <c r="AH458" s="183"/>
      <c r="AI458" s="183"/>
      <c r="AJ458" s="183"/>
      <c r="AK458" s="183"/>
      <c r="AL458" s="183"/>
      <c r="AM458" s="183"/>
      <c r="AN458" s="183"/>
      <c r="AO458" s="183"/>
      <c r="AP458" s="183"/>
      <c r="AQ458" s="183"/>
      <c r="AR458" s="183"/>
      <c r="AS458" s="183"/>
      <c r="AT458" s="183"/>
      <c r="AU458" s="183"/>
      <c r="AV458" s="183"/>
      <c r="AW458" s="183"/>
      <c r="AX458" s="183"/>
      <c r="AY458" s="183"/>
      <c r="AZ458" s="183"/>
      <c r="BA458" s="183"/>
      <c r="BB458" s="183"/>
      <c r="BC458" s="183"/>
      <c r="BD458" s="183"/>
      <c r="BE458" s="183"/>
      <c r="BF458" s="183"/>
      <c r="BG458" s="183"/>
      <c r="BH458" s="183"/>
      <c r="BI458" s="183"/>
      <c r="BJ458" s="183"/>
      <c r="BK458" s="183"/>
      <c r="BL458" s="183"/>
      <c r="BM458" s="183"/>
    </row>
    <row r="459" spans="1:65" x14ac:dyDescent="0.2">
      <c r="A459" s="110"/>
      <c r="B459" s="110"/>
      <c r="C459" s="110"/>
      <c r="D459" s="183"/>
      <c r="E459" s="183"/>
      <c r="F459" s="183"/>
      <c r="G459" s="183"/>
      <c r="H459" s="183"/>
      <c r="I459" s="183"/>
      <c r="J459" s="183"/>
      <c r="K459" s="183"/>
      <c r="L459" s="183"/>
      <c r="M459" s="183"/>
      <c r="N459" s="183"/>
      <c r="O459" s="183"/>
      <c r="P459" s="183"/>
      <c r="Q459" s="183"/>
      <c r="R459" s="183"/>
      <c r="S459" s="183"/>
      <c r="T459" s="183"/>
      <c r="U459" s="183"/>
      <c r="V459" s="183"/>
      <c r="W459" s="183"/>
      <c r="X459" s="183"/>
      <c r="Y459" s="183"/>
      <c r="Z459" s="183"/>
      <c r="AA459" s="183"/>
      <c r="AB459" s="183"/>
      <c r="AC459" s="183"/>
      <c r="AD459" s="183"/>
      <c r="AE459" s="183"/>
      <c r="AF459" s="183"/>
      <c r="AG459" s="183"/>
      <c r="AH459" s="183"/>
      <c r="AI459" s="183"/>
      <c r="AJ459" s="183"/>
      <c r="AK459" s="183"/>
      <c r="AL459" s="183"/>
      <c r="AM459" s="183"/>
      <c r="AN459" s="183"/>
      <c r="AO459" s="183"/>
      <c r="AP459" s="183"/>
      <c r="AQ459" s="183"/>
      <c r="AR459" s="183"/>
      <c r="AS459" s="183"/>
      <c r="AT459" s="183"/>
      <c r="AU459" s="183"/>
      <c r="AV459" s="183"/>
      <c r="AW459" s="183"/>
      <c r="AX459" s="183"/>
      <c r="AY459" s="183"/>
      <c r="AZ459" s="183"/>
      <c r="BA459" s="183"/>
      <c r="BB459" s="183"/>
      <c r="BC459" s="183"/>
      <c r="BD459" s="183"/>
      <c r="BE459" s="183"/>
      <c r="BF459" s="183"/>
      <c r="BG459" s="183"/>
      <c r="BH459" s="183"/>
      <c r="BI459" s="183"/>
      <c r="BJ459" s="183"/>
      <c r="BK459" s="183"/>
      <c r="BL459" s="183"/>
      <c r="BM459" s="183"/>
    </row>
    <row r="460" spans="1:65" x14ac:dyDescent="0.2">
      <c r="A460" s="110"/>
      <c r="B460" s="110"/>
      <c r="C460" s="110"/>
      <c r="D460" s="183"/>
      <c r="E460" s="183"/>
      <c r="F460" s="183"/>
      <c r="G460" s="183"/>
      <c r="H460" s="183"/>
      <c r="I460" s="183"/>
      <c r="J460" s="183"/>
      <c r="K460" s="183"/>
      <c r="L460" s="183"/>
      <c r="M460" s="183"/>
      <c r="N460" s="183"/>
      <c r="O460" s="183"/>
      <c r="P460" s="183"/>
      <c r="Q460" s="183"/>
      <c r="R460" s="183"/>
      <c r="S460" s="183"/>
      <c r="T460" s="183"/>
      <c r="U460" s="183"/>
      <c r="V460" s="183"/>
      <c r="W460" s="183"/>
      <c r="X460" s="183"/>
      <c r="Y460" s="183"/>
      <c r="Z460" s="183"/>
      <c r="AA460" s="183"/>
      <c r="AB460" s="183"/>
      <c r="AC460" s="183"/>
      <c r="AD460" s="183"/>
      <c r="AE460" s="183"/>
      <c r="AF460" s="183"/>
      <c r="AG460" s="183"/>
      <c r="AH460" s="183"/>
      <c r="AI460" s="183"/>
      <c r="AJ460" s="183"/>
      <c r="AK460" s="183"/>
      <c r="AL460" s="183"/>
      <c r="AM460" s="183"/>
      <c r="AN460" s="183"/>
      <c r="AO460" s="183"/>
      <c r="AP460" s="183"/>
      <c r="AQ460" s="183"/>
      <c r="AR460" s="183"/>
      <c r="AS460" s="183"/>
      <c r="AT460" s="183"/>
      <c r="AU460" s="183"/>
      <c r="AV460" s="183"/>
      <c r="AW460" s="183"/>
      <c r="AX460" s="183"/>
      <c r="AY460" s="183"/>
      <c r="AZ460" s="183"/>
      <c r="BA460" s="183"/>
      <c r="BB460" s="183"/>
      <c r="BC460" s="183"/>
      <c r="BD460" s="183"/>
      <c r="BE460" s="183"/>
      <c r="BF460" s="183"/>
      <c r="BG460" s="183"/>
      <c r="BH460" s="183"/>
      <c r="BI460" s="183"/>
      <c r="BJ460" s="183"/>
      <c r="BK460" s="183"/>
      <c r="BL460" s="183"/>
      <c r="BM460" s="183"/>
    </row>
    <row r="461" spans="1:65" x14ac:dyDescent="0.2">
      <c r="A461" s="110"/>
      <c r="B461" s="110"/>
      <c r="C461" s="110"/>
      <c r="D461" s="183"/>
      <c r="E461" s="183"/>
      <c r="F461" s="183"/>
      <c r="G461" s="183"/>
      <c r="H461" s="183"/>
      <c r="I461" s="183"/>
      <c r="J461" s="183"/>
      <c r="K461" s="183"/>
      <c r="L461" s="183"/>
      <c r="M461" s="183"/>
      <c r="N461" s="183"/>
      <c r="O461" s="183"/>
      <c r="P461" s="183"/>
      <c r="Q461" s="183"/>
      <c r="R461" s="183"/>
      <c r="S461" s="183"/>
      <c r="T461" s="183"/>
      <c r="U461" s="183"/>
      <c r="V461" s="183"/>
      <c r="W461" s="183"/>
      <c r="X461" s="183"/>
      <c r="Y461" s="183"/>
      <c r="Z461" s="183"/>
      <c r="AA461" s="183"/>
      <c r="AB461" s="183"/>
      <c r="AC461" s="183"/>
      <c r="AD461" s="183"/>
      <c r="AE461" s="183"/>
      <c r="AF461" s="183"/>
      <c r="AG461" s="183"/>
      <c r="AH461" s="183"/>
      <c r="AI461" s="183"/>
      <c r="AJ461" s="183"/>
      <c r="AK461" s="183"/>
      <c r="AL461" s="183"/>
      <c r="AM461" s="183"/>
      <c r="AN461" s="183"/>
      <c r="AO461" s="183"/>
      <c r="AP461" s="183"/>
      <c r="AQ461" s="183"/>
      <c r="AR461" s="183"/>
      <c r="AS461" s="183"/>
      <c r="AT461" s="183"/>
      <c r="AU461" s="183"/>
      <c r="AV461" s="183"/>
      <c r="AW461" s="183"/>
      <c r="AX461" s="183"/>
      <c r="AY461" s="183"/>
      <c r="AZ461" s="183"/>
      <c r="BA461" s="183"/>
      <c r="BB461" s="183"/>
      <c r="BC461" s="183"/>
      <c r="BD461" s="183"/>
      <c r="BE461" s="183"/>
      <c r="BF461" s="183"/>
      <c r="BG461" s="183"/>
      <c r="BH461" s="183"/>
      <c r="BI461" s="183"/>
      <c r="BJ461" s="183"/>
      <c r="BK461" s="183"/>
      <c r="BL461" s="183"/>
      <c r="BM461" s="183"/>
    </row>
    <row r="462" spans="1:65" x14ac:dyDescent="0.2">
      <c r="A462" s="110"/>
      <c r="B462" s="110"/>
      <c r="C462" s="110"/>
      <c r="D462" s="183"/>
      <c r="E462" s="183"/>
      <c r="F462" s="183"/>
      <c r="G462" s="183"/>
      <c r="H462" s="183"/>
      <c r="I462" s="183"/>
      <c r="J462" s="183"/>
      <c r="K462" s="183"/>
      <c r="L462" s="183"/>
      <c r="M462" s="183"/>
      <c r="N462" s="183"/>
      <c r="O462" s="183"/>
      <c r="P462" s="183"/>
      <c r="Q462" s="183"/>
      <c r="R462" s="183"/>
      <c r="S462" s="183"/>
      <c r="T462" s="183"/>
      <c r="U462" s="183"/>
      <c r="V462" s="183"/>
      <c r="W462" s="183"/>
      <c r="X462" s="183"/>
      <c r="Y462" s="183"/>
      <c r="Z462" s="183"/>
      <c r="AA462" s="183"/>
      <c r="AB462" s="183"/>
      <c r="AC462" s="183"/>
      <c r="AD462" s="183"/>
      <c r="AE462" s="183"/>
      <c r="AF462" s="183"/>
      <c r="AG462" s="183"/>
      <c r="AH462" s="183"/>
      <c r="AI462" s="183"/>
      <c r="AJ462" s="183"/>
      <c r="AK462" s="183"/>
      <c r="AL462" s="183"/>
      <c r="AM462" s="183"/>
      <c r="AN462" s="183"/>
      <c r="AO462" s="183"/>
      <c r="AP462" s="183"/>
      <c r="AQ462" s="183"/>
      <c r="AR462" s="183"/>
      <c r="AS462" s="183"/>
      <c r="AT462" s="183"/>
      <c r="AU462" s="183"/>
      <c r="AV462" s="183"/>
      <c r="AW462" s="183"/>
      <c r="AX462" s="183"/>
      <c r="AY462" s="183"/>
      <c r="AZ462" s="183"/>
      <c r="BA462" s="183"/>
      <c r="BB462" s="183"/>
      <c r="BC462" s="183"/>
      <c r="BD462" s="183"/>
      <c r="BE462" s="183"/>
      <c r="BF462" s="183"/>
      <c r="BG462" s="183"/>
      <c r="BH462" s="183"/>
      <c r="BI462" s="183"/>
      <c r="BJ462" s="183"/>
      <c r="BK462" s="183"/>
      <c r="BL462" s="183"/>
      <c r="BM462" s="183"/>
    </row>
    <row r="463" spans="1:65" x14ac:dyDescent="0.2">
      <c r="A463" s="110"/>
      <c r="B463" s="110"/>
      <c r="C463" s="110"/>
      <c r="D463" s="183"/>
      <c r="E463" s="183"/>
      <c r="F463" s="183"/>
      <c r="G463" s="183"/>
      <c r="H463" s="183"/>
      <c r="I463" s="183"/>
      <c r="J463" s="183"/>
      <c r="K463" s="183"/>
      <c r="L463" s="183"/>
      <c r="M463" s="183"/>
      <c r="N463" s="183"/>
      <c r="O463" s="183"/>
      <c r="P463" s="183"/>
      <c r="Q463" s="183"/>
      <c r="R463" s="183"/>
      <c r="S463" s="183"/>
      <c r="T463" s="183"/>
      <c r="U463" s="183"/>
      <c r="V463" s="183"/>
      <c r="W463" s="183"/>
      <c r="X463" s="183"/>
      <c r="Y463" s="183"/>
      <c r="Z463" s="183"/>
      <c r="AA463" s="183"/>
      <c r="AB463" s="183"/>
      <c r="AC463" s="183"/>
      <c r="AD463" s="183"/>
      <c r="AE463" s="183"/>
      <c r="AF463" s="183"/>
      <c r="AG463" s="183"/>
      <c r="AH463" s="183"/>
      <c r="AI463" s="183"/>
      <c r="AJ463" s="183"/>
      <c r="AK463" s="183"/>
      <c r="AL463" s="183"/>
      <c r="AM463" s="183"/>
      <c r="AN463" s="183"/>
      <c r="AO463" s="183"/>
      <c r="AP463" s="183"/>
      <c r="AQ463" s="183"/>
      <c r="AR463" s="183"/>
      <c r="AS463" s="183"/>
      <c r="AT463" s="183"/>
      <c r="AU463" s="183"/>
      <c r="AV463" s="183"/>
      <c r="AW463" s="183"/>
      <c r="AX463" s="183"/>
      <c r="AY463" s="183"/>
      <c r="AZ463" s="183"/>
      <c r="BA463" s="183"/>
      <c r="BB463" s="183"/>
      <c r="BC463" s="183"/>
      <c r="BD463" s="183"/>
      <c r="BE463" s="183"/>
      <c r="BF463" s="183"/>
      <c r="BG463" s="183"/>
      <c r="BH463" s="183"/>
      <c r="BI463" s="183"/>
      <c r="BJ463" s="183"/>
      <c r="BK463" s="183"/>
      <c r="BL463" s="183"/>
      <c r="BM463" s="183"/>
    </row>
    <row r="464" spans="1:65" x14ac:dyDescent="0.2">
      <c r="A464" s="110"/>
      <c r="B464" s="110"/>
      <c r="C464" s="110"/>
      <c r="D464" s="183"/>
      <c r="E464" s="183"/>
      <c r="F464" s="183"/>
      <c r="G464" s="183"/>
      <c r="H464" s="183"/>
      <c r="I464" s="183"/>
      <c r="J464" s="183"/>
      <c r="K464" s="183"/>
      <c r="L464" s="183"/>
      <c r="M464" s="183"/>
      <c r="N464" s="183"/>
      <c r="O464" s="183"/>
      <c r="P464" s="183"/>
      <c r="Q464" s="183"/>
      <c r="R464" s="183"/>
      <c r="S464" s="183"/>
      <c r="T464" s="183"/>
      <c r="U464" s="183"/>
      <c r="V464" s="183"/>
      <c r="W464" s="183"/>
      <c r="X464" s="183"/>
      <c r="Y464" s="183"/>
      <c r="Z464" s="183"/>
      <c r="AA464" s="183"/>
      <c r="AB464" s="183"/>
      <c r="AC464" s="183"/>
      <c r="AD464" s="183"/>
      <c r="AE464" s="183"/>
      <c r="AF464" s="183"/>
      <c r="AG464" s="183"/>
      <c r="AH464" s="183"/>
      <c r="AI464" s="183"/>
      <c r="AJ464" s="183"/>
      <c r="AK464" s="183"/>
      <c r="AL464" s="183"/>
      <c r="AM464" s="183"/>
      <c r="AN464" s="183"/>
      <c r="AO464" s="183"/>
      <c r="AP464" s="183"/>
      <c r="AQ464" s="183"/>
      <c r="AR464" s="183"/>
      <c r="AS464" s="183"/>
      <c r="AT464" s="183"/>
      <c r="AU464" s="183"/>
      <c r="AV464" s="183"/>
      <c r="AW464" s="183"/>
      <c r="AX464" s="183"/>
      <c r="AY464" s="183"/>
      <c r="AZ464" s="183"/>
      <c r="BA464" s="183"/>
      <c r="BB464" s="183"/>
      <c r="BC464" s="183"/>
      <c r="BD464" s="183"/>
      <c r="BE464" s="183"/>
      <c r="BF464" s="183"/>
      <c r="BG464" s="183"/>
      <c r="BH464" s="183"/>
      <c r="BI464" s="183"/>
      <c r="BJ464" s="183"/>
      <c r="BK464" s="183"/>
      <c r="BL464" s="183"/>
      <c r="BM464" s="183"/>
    </row>
    <row r="465" spans="1:65" x14ac:dyDescent="0.2">
      <c r="A465" s="110"/>
      <c r="B465" s="110"/>
      <c r="C465" s="110"/>
      <c r="D465" s="183"/>
      <c r="E465" s="183"/>
      <c r="F465" s="183"/>
      <c r="G465" s="183"/>
      <c r="H465" s="183"/>
      <c r="I465" s="183"/>
      <c r="J465" s="183"/>
      <c r="K465" s="183"/>
      <c r="L465" s="183"/>
      <c r="M465" s="183"/>
      <c r="N465" s="183"/>
      <c r="O465" s="183"/>
      <c r="P465" s="183"/>
      <c r="Q465" s="183"/>
      <c r="R465" s="183"/>
      <c r="S465" s="183"/>
      <c r="T465" s="183"/>
      <c r="U465" s="183"/>
      <c r="V465" s="183"/>
      <c r="W465" s="183"/>
      <c r="X465" s="183"/>
      <c r="Y465" s="183"/>
      <c r="Z465" s="183"/>
      <c r="AA465" s="183"/>
      <c r="AB465" s="183"/>
      <c r="AC465" s="183"/>
      <c r="AD465" s="183"/>
      <c r="AE465" s="183"/>
      <c r="AF465" s="183"/>
      <c r="AG465" s="183"/>
      <c r="AH465" s="183"/>
      <c r="AI465" s="183"/>
      <c r="AJ465" s="183"/>
      <c r="AK465" s="183"/>
      <c r="AL465" s="183"/>
      <c r="AM465" s="183"/>
      <c r="AN465" s="183"/>
      <c r="AO465" s="183"/>
      <c r="AP465" s="183"/>
      <c r="AQ465" s="183"/>
      <c r="AR465" s="183"/>
      <c r="AS465" s="183"/>
      <c r="AT465" s="183"/>
      <c r="AU465" s="183"/>
      <c r="AV465" s="183"/>
      <c r="AW465" s="183"/>
      <c r="AX465" s="183"/>
      <c r="AY465" s="183"/>
      <c r="AZ465" s="183"/>
      <c r="BA465" s="183"/>
      <c r="BB465" s="183"/>
      <c r="BC465" s="183"/>
      <c r="BD465" s="183"/>
      <c r="BE465" s="183"/>
      <c r="BF465" s="183"/>
      <c r="BG465" s="183"/>
      <c r="BH465" s="183"/>
      <c r="BI465" s="183"/>
      <c r="BJ465" s="183"/>
      <c r="BK465" s="183"/>
      <c r="BL465" s="183"/>
      <c r="BM465" s="183"/>
    </row>
    <row r="466" spans="1:65" x14ac:dyDescent="0.2">
      <c r="A466" s="110"/>
      <c r="B466" s="110"/>
      <c r="C466" s="110"/>
      <c r="D466" s="183"/>
      <c r="E466" s="183"/>
      <c r="F466" s="183"/>
      <c r="G466" s="183"/>
      <c r="H466" s="183"/>
      <c r="I466" s="183"/>
      <c r="J466" s="183"/>
      <c r="K466" s="183"/>
      <c r="L466" s="183"/>
      <c r="M466" s="183"/>
      <c r="N466" s="183"/>
      <c r="O466" s="183"/>
      <c r="P466" s="183"/>
      <c r="Q466" s="183"/>
      <c r="R466" s="183"/>
      <c r="S466" s="183"/>
      <c r="T466" s="183"/>
      <c r="U466" s="183"/>
      <c r="V466" s="183"/>
      <c r="W466" s="183"/>
      <c r="X466" s="183"/>
      <c r="Y466" s="183"/>
      <c r="Z466" s="183"/>
      <c r="AA466" s="183"/>
      <c r="AB466" s="183"/>
      <c r="AC466" s="183"/>
      <c r="AD466" s="183"/>
      <c r="AE466" s="183"/>
      <c r="AF466" s="183"/>
      <c r="AG466" s="183"/>
      <c r="AH466" s="183"/>
      <c r="AI466" s="183"/>
      <c r="AJ466" s="183"/>
      <c r="AK466" s="183"/>
      <c r="AL466" s="183"/>
      <c r="AM466" s="183"/>
      <c r="AN466" s="183"/>
      <c r="AO466" s="183"/>
      <c r="AP466" s="183"/>
      <c r="AQ466" s="183"/>
      <c r="AR466" s="183"/>
      <c r="AS466" s="183"/>
      <c r="AT466" s="183"/>
      <c r="AU466" s="183"/>
      <c r="AV466" s="183"/>
      <c r="AW466" s="183"/>
      <c r="AX466" s="183"/>
      <c r="AY466" s="183"/>
      <c r="AZ466" s="183"/>
      <c r="BA466" s="183"/>
      <c r="BB466" s="183"/>
      <c r="BC466" s="183"/>
      <c r="BD466" s="183"/>
      <c r="BE466" s="183"/>
      <c r="BF466" s="183"/>
      <c r="BG466" s="183"/>
      <c r="BH466" s="183"/>
      <c r="BI466" s="183"/>
      <c r="BJ466" s="183"/>
      <c r="BK466" s="183"/>
      <c r="BL466" s="183"/>
      <c r="BM466" s="183"/>
    </row>
    <row r="467" spans="1:65" x14ac:dyDescent="0.2">
      <c r="A467" s="110"/>
      <c r="B467" s="110"/>
      <c r="C467" s="110"/>
      <c r="D467" s="183"/>
      <c r="E467" s="183"/>
      <c r="F467" s="183"/>
      <c r="G467" s="183"/>
      <c r="H467" s="183"/>
      <c r="I467" s="183"/>
      <c r="J467" s="183"/>
      <c r="K467" s="183"/>
      <c r="L467" s="183"/>
      <c r="M467" s="183"/>
      <c r="N467" s="183"/>
      <c r="O467" s="183"/>
      <c r="P467" s="183"/>
      <c r="Q467" s="183"/>
      <c r="R467" s="183"/>
      <c r="S467" s="183"/>
      <c r="T467" s="183"/>
      <c r="U467" s="183"/>
      <c r="V467" s="183"/>
      <c r="W467" s="183"/>
      <c r="X467" s="183"/>
      <c r="Y467" s="183"/>
      <c r="Z467" s="183"/>
      <c r="AA467" s="183"/>
      <c r="AB467" s="183"/>
      <c r="AC467" s="183"/>
      <c r="AD467" s="183"/>
      <c r="AE467" s="183"/>
      <c r="AF467" s="183"/>
      <c r="AG467" s="183"/>
      <c r="AH467" s="183"/>
      <c r="AI467" s="183"/>
      <c r="AJ467" s="183"/>
      <c r="AK467" s="183"/>
      <c r="AL467" s="183"/>
      <c r="AM467" s="183"/>
      <c r="AN467" s="183"/>
      <c r="AO467" s="183"/>
      <c r="AP467" s="183"/>
      <c r="AQ467" s="183"/>
      <c r="AR467" s="183"/>
      <c r="AS467" s="183"/>
      <c r="AT467" s="183"/>
      <c r="AU467" s="183"/>
      <c r="AV467" s="183"/>
      <c r="AW467" s="183"/>
      <c r="AX467" s="183"/>
      <c r="AY467" s="183"/>
      <c r="AZ467" s="183"/>
      <c r="BA467" s="183"/>
      <c r="BB467" s="183"/>
      <c r="BC467" s="183"/>
      <c r="BD467" s="183"/>
      <c r="BE467" s="183"/>
      <c r="BF467" s="183"/>
      <c r="BG467" s="183"/>
      <c r="BH467" s="183"/>
      <c r="BI467" s="183"/>
      <c r="BJ467" s="183"/>
      <c r="BK467" s="183"/>
      <c r="BL467" s="183"/>
      <c r="BM467" s="183"/>
    </row>
    <row r="468" spans="1:65" x14ac:dyDescent="0.2">
      <c r="A468" s="110"/>
      <c r="B468" s="110"/>
      <c r="C468" s="110"/>
      <c r="D468" s="183"/>
      <c r="E468" s="183"/>
      <c r="F468" s="183"/>
      <c r="G468" s="183"/>
      <c r="H468" s="183"/>
      <c r="I468" s="183"/>
      <c r="J468" s="183"/>
      <c r="K468" s="183"/>
      <c r="L468" s="183"/>
      <c r="M468" s="183"/>
      <c r="N468" s="183"/>
      <c r="O468" s="183"/>
      <c r="P468" s="183"/>
      <c r="Q468" s="183"/>
      <c r="R468" s="183"/>
      <c r="S468" s="183"/>
      <c r="T468" s="183"/>
      <c r="U468" s="183"/>
      <c r="V468" s="183"/>
      <c r="W468" s="183"/>
      <c r="X468" s="183"/>
      <c r="Y468" s="183"/>
      <c r="Z468" s="183"/>
      <c r="AA468" s="183"/>
      <c r="AB468" s="183"/>
      <c r="AC468" s="183"/>
      <c r="AD468" s="183"/>
      <c r="AE468" s="183"/>
      <c r="AF468" s="183"/>
      <c r="AG468" s="183"/>
      <c r="AH468" s="183"/>
      <c r="AI468" s="183"/>
      <c r="AJ468" s="183"/>
      <c r="AK468" s="183"/>
      <c r="AL468" s="183"/>
      <c r="AM468" s="183"/>
      <c r="AN468" s="183"/>
      <c r="AO468" s="183"/>
      <c r="AP468" s="183"/>
      <c r="AQ468" s="183"/>
      <c r="AR468" s="183"/>
      <c r="AS468" s="183"/>
      <c r="AT468" s="183"/>
      <c r="AU468" s="183"/>
      <c r="AV468" s="183"/>
      <c r="AW468" s="183"/>
      <c r="AX468" s="183"/>
      <c r="AY468" s="183"/>
      <c r="AZ468" s="183"/>
      <c r="BA468" s="183"/>
      <c r="BB468" s="183"/>
      <c r="BC468" s="183"/>
      <c r="BD468" s="183"/>
      <c r="BE468" s="183"/>
      <c r="BF468" s="183"/>
      <c r="BG468" s="183"/>
      <c r="BH468" s="183"/>
      <c r="BI468" s="183"/>
      <c r="BJ468" s="183"/>
      <c r="BK468" s="183"/>
      <c r="BL468" s="183"/>
      <c r="BM468" s="183"/>
    </row>
    <row r="469" spans="1:65" x14ac:dyDescent="0.2">
      <c r="A469" s="110"/>
      <c r="B469" s="110"/>
      <c r="C469" s="110"/>
      <c r="D469" s="183"/>
      <c r="E469" s="183"/>
      <c r="F469" s="183"/>
      <c r="G469" s="183"/>
      <c r="H469" s="183"/>
      <c r="I469" s="183"/>
      <c r="J469" s="183"/>
      <c r="K469" s="183"/>
      <c r="L469" s="183"/>
      <c r="M469" s="183"/>
      <c r="N469" s="183"/>
      <c r="O469" s="183"/>
      <c r="P469" s="183"/>
      <c r="Q469" s="183"/>
      <c r="R469" s="183"/>
      <c r="S469" s="183"/>
      <c r="T469" s="183"/>
      <c r="U469" s="183"/>
      <c r="V469" s="183"/>
      <c r="W469" s="183"/>
      <c r="X469" s="183"/>
      <c r="Y469" s="183"/>
      <c r="Z469" s="183"/>
      <c r="AA469" s="183"/>
      <c r="AB469" s="183"/>
      <c r="AC469" s="183"/>
      <c r="AD469" s="183"/>
      <c r="AE469" s="183"/>
      <c r="AF469" s="183"/>
      <c r="AG469" s="183"/>
      <c r="AH469" s="183"/>
      <c r="AI469" s="183"/>
      <c r="AJ469" s="183"/>
      <c r="AK469" s="183"/>
      <c r="AL469" s="183"/>
      <c r="AM469" s="183"/>
      <c r="AN469" s="183"/>
      <c r="AO469" s="183"/>
      <c r="AP469" s="183"/>
      <c r="AQ469" s="183"/>
      <c r="AR469" s="183"/>
      <c r="AS469" s="183"/>
      <c r="AT469" s="183"/>
      <c r="AU469" s="183"/>
      <c r="AV469" s="183"/>
      <c r="AW469" s="183"/>
      <c r="AX469" s="183"/>
      <c r="AY469" s="183"/>
      <c r="AZ469" s="183"/>
      <c r="BA469" s="183"/>
      <c r="BB469" s="183"/>
      <c r="BC469" s="183"/>
      <c r="BD469" s="183"/>
      <c r="BE469" s="183"/>
      <c r="BF469" s="183"/>
      <c r="BG469" s="183"/>
      <c r="BH469" s="183"/>
      <c r="BI469" s="183"/>
      <c r="BJ469" s="183"/>
      <c r="BK469" s="183"/>
      <c r="BL469" s="183"/>
      <c r="BM469" s="183"/>
    </row>
    <row r="470" spans="1:65" x14ac:dyDescent="0.2">
      <c r="A470" s="110"/>
      <c r="B470" s="110"/>
      <c r="C470" s="110"/>
      <c r="D470" s="183"/>
      <c r="E470" s="183"/>
      <c r="F470" s="183"/>
      <c r="G470" s="183"/>
      <c r="H470" s="183"/>
      <c r="I470" s="183"/>
      <c r="J470" s="183"/>
      <c r="K470" s="183"/>
      <c r="L470" s="183"/>
      <c r="M470" s="183"/>
      <c r="N470" s="183"/>
      <c r="O470" s="183"/>
      <c r="P470" s="183"/>
      <c r="Q470" s="183"/>
      <c r="R470" s="183"/>
      <c r="S470" s="183"/>
      <c r="T470" s="183"/>
      <c r="U470" s="183"/>
      <c r="V470" s="183"/>
      <c r="W470" s="183"/>
      <c r="X470" s="183"/>
      <c r="Y470" s="183"/>
      <c r="Z470" s="183"/>
      <c r="AA470" s="183"/>
      <c r="AB470" s="183"/>
      <c r="AC470" s="183"/>
      <c r="AD470" s="183"/>
      <c r="AE470" s="183"/>
      <c r="AF470" s="183"/>
      <c r="AG470" s="183"/>
      <c r="AH470" s="183"/>
      <c r="AI470" s="183"/>
      <c r="AJ470" s="183"/>
      <c r="AK470" s="183"/>
      <c r="AL470" s="183"/>
      <c r="AM470" s="183"/>
      <c r="AN470" s="183"/>
      <c r="AO470" s="183"/>
      <c r="AP470" s="183"/>
      <c r="AQ470" s="183"/>
      <c r="AR470" s="183"/>
      <c r="AS470" s="183"/>
      <c r="AT470" s="183"/>
      <c r="AU470" s="183"/>
      <c r="AV470" s="183"/>
      <c r="AW470" s="183"/>
      <c r="AX470" s="183"/>
      <c r="AY470" s="183"/>
      <c r="AZ470" s="183"/>
      <c r="BA470" s="183"/>
      <c r="BB470" s="183"/>
      <c r="BC470" s="183"/>
      <c r="BD470" s="183"/>
      <c r="BE470" s="183"/>
      <c r="BF470" s="183"/>
      <c r="BG470" s="183"/>
      <c r="BH470" s="183"/>
      <c r="BI470" s="183"/>
      <c r="BJ470" s="183"/>
      <c r="BK470" s="183"/>
      <c r="BL470" s="183"/>
      <c r="BM470" s="183"/>
    </row>
    <row r="471" spans="1:65" x14ac:dyDescent="0.2">
      <c r="A471" s="110"/>
      <c r="B471" s="110"/>
      <c r="C471" s="110"/>
      <c r="D471" s="183"/>
      <c r="E471" s="183"/>
      <c r="F471" s="183"/>
      <c r="G471" s="183"/>
      <c r="H471" s="183"/>
      <c r="I471" s="183"/>
      <c r="J471" s="183"/>
      <c r="K471" s="183"/>
      <c r="L471" s="183"/>
      <c r="M471" s="183"/>
      <c r="N471" s="183"/>
      <c r="O471" s="183"/>
      <c r="P471" s="183"/>
      <c r="Q471" s="183"/>
      <c r="R471" s="183"/>
      <c r="S471" s="183"/>
      <c r="T471" s="183"/>
      <c r="U471" s="183"/>
      <c r="V471" s="183"/>
      <c r="W471" s="183"/>
      <c r="X471" s="183"/>
      <c r="Y471" s="183"/>
      <c r="Z471" s="183"/>
      <c r="AA471" s="183"/>
      <c r="AB471" s="183"/>
      <c r="AC471" s="183"/>
      <c r="AD471" s="183"/>
      <c r="AE471" s="183"/>
      <c r="AF471" s="183"/>
      <c r="AG471" s="183"/>
      <c r="AH471" s="183"/>
      <c r="AI471" s="183"/>
      <c r="AJ471" s="183"/>
      <c r="AK471" s="183"/>
      <c r="AL471" s="183"/>
      <c r="AM471" s="183"/>
      <c r="AN471" s="183"/>
      <c r="AO471" s="183"/>
      <c r="AP471" s="183"/>
      <c r="AQ471" s="183"/>
      <c r="AR471" s="183"/>
      <c r="AS471" s="183"/>
      <c r="AT471" s="183"/>
      <c r="AU471" s="183"/>
      <c r="AV471" s="183"/>
      <c r="AW471" s="183"/>
      <c r="AX471" s="183"/>
      <c r="AY471" s="183"/>
      <c r="AZ471" s="183"/>
      <c r="BA471" s="183"/>
      <c r="BB471" s="183"/>
      <c r="BC471" s="183"/>
      <c r="BD471" s="183"/>
      <c r="BE471" s="183"/>
      <c r="BF471" s="183"/>
      <c r="BG471" s="183"/>
      <c r="BH471" s="183"/>
      <c r="BI471" s="183"/>
      <c r="BJ471" s="183"/>
      <c r="BK471" s="183"/>
      <c r="BL471" s="183"/>
      <c r="BM471" s="183"/>
    </row>
    <row r="472" spans="1:65" x14ac:dyDescent="0.2">
      <c r="A472" s="110"/>
      <c r="B472" s="110"/>
      <c r="C472" s="110"/>
      <c r="D472" s="183"/>
      <c r="E472" s="183"/>
      <c r="F472" s="183"/>
      <c r="G472" s="183"/>
      <c r="H472" s="183"/>
      <c r="I472" s="183"/>
      <c r="J472" s="183"/>
      <c r="K472" s="183"/>
      <c r="L472" s="183"/>
      <c r="M472" s="183"/>
      <c r="N472" s="183"/>
      <c r="O472" s="183"/>
      <c r="P472" s="183"/>
      <c r="Q472" s="183"/>
      <c r="R472" s="183"/>
      <c r="S472" s="183"/>
      <c r="T472" s="183"/>
      <c r="U472" s="183"/>
      <c r="V472" s="183"/>
      <c r="W472" s="183"/>
      <c r="X472" s="183"/>
      <c r="Y472" s="183"/>
      <c r="Z472" s="183"/>
      <c r="AA472" s="183"/>
      <c r="AB472" s="183"/>
      <c r="AC472" s="183"/>
      <c r="AD472" s="183"/>
      <c r="AE472" s="183"/>
      <c r="AF472" s="183"/>
      <c r="AG472" s="183"/>
      <c r="AH472" s="183"/>
      <c r="AI472" s="183"/>
      <c r="AJ472" s="183"/>
      <c r="AK472" s="183"/>
      <c r="AL472" s="183"/>
      <c r="AM472" s="183"/>
      <c r="AN472" s="183"/>
      <c r="AO472" s="183"/>
      <c r="AP472" s="183"/>
      <c r="AQ472" s="183"/>
      <c r="AR472" s="183"/>
      <c r="AS472" s="183"/>
      <c r="AT472" s="183"/>
      <c r="AU472" s="183"/>
      <c r="AV472" s="183"/>
      <c r="AW472" s="183"/>
      <c r="AX472" s="183"/>
      <c r="AY472" s="183"/>
      <c r="AZ472" s="183"/>
      <c r="BA472" s="183"/>
      <c r="BB472" s="183"/>
      <c r="BC472" s="183"/>
      <c r="BD472" s="183"/>
      <c r="BE472" s="183"/>
      <c r="BF472" s="183"/>
      <c r="BG472" s="183"/>
      <c r="BH472" s="183"/>
      <c r="BI472" s="183"/>
      <c r="BJ472" s="183"/>
      <c r="BK472" s="183"/>
      <c r="BL472" s="183"/>
      <c r="BM472" s="183"/>
    </row>
    <row r="473" spans="1:65" x14ac:dyDescent="0.2">
      <c r="A473" s="110"/>
      <c r="B473" s="110"/>
      <c r="C473" s="110"/>
      <c r="D473" s="183"/>
      <c r="E473" s="183"/>
      <c r="F473" s="183"/>
      <c r="G473" s="183"/>
      <c r="H473" s="183"/>
      <c r="I473" s="183"/>
      <c r="J473" s="183"/>
      <c r="K473" s="183"/>
      <c r="L473" s="183"/>
      <c r="M473" s="183"/>
      <c r="N473" s="183"/>
      <c r="O473" s="183"/>
      <c r="P473" s="183"/>
      <c r="Q473" s="183"/>
      <c r="R473" s="183"/>
      <c r="S473" s="183"/>
      <c r="T473" s="183"/>
      <c r="U473" s="183"/>
      <c r="V473" s="183"/>
      <c r="W473" s="183"/>
      <c r="X473" s="183"/>
      <c r="Y473" s="183"/>
      <c r="Z473" s="183"/>
      <c r="AA473" s="183"/>
      <c r="AB473" s="183"/>
      <c r="AC473" s="183"/>
      <c r="AD473" s="183"/>
      <c r="AE473" s="183"/>
      <c r="AF473" s="183"/>
      <c r="AG473" s="183"/>
      <c r="AH473" s="183"/>
      <c r="AI473" s="183"/>
      <c r="AJ473" s="183"/>
      <c r="AK473" s="183"/>
      <c r="AL473" s="183"/>
      <c r="AM473" s="183"/>
      <c r="AN473" s="183"/>
      <c r="AO473" s="183"/>
      <c r="AP473" s="183"/>
      <c r="AQ473" s="183"/>
      <c r="AR473" s="183"/>
      <c r="AS473" s="183"/>
      <c r="AT473" s="183"/>
      <c r="AU473" s="183"/>
      <c r="AV473" s="183"/>
      <c r="AW473" s="183"/>
      <c r="AX473" s="183"/>
      <c r="AY473" s="183"/>
      <c r="AZ473" s="183"/>
      <c r="BA473" s="183"/>
      <c r="BB473" s="183"/>
      <c r="BC473" s="183"/>
      <c r="BD473" s="183"/>
      <c r="BE473" s="183"/>
      <c r="BF473" s="183"/>
      <c r="BG473" s="183"/>
      <c r="BH473" s="183"/>
      <c r="BI473" s="183"/>
      <c r="BJ473" s="183"/>
      <c r="BK473" s="183"/>
      <c r="BL473" s="183"/>
      <c r="BM473" s="183"/>
    </row>
    <row r="474" spans="1:65" x14ac:dyDescent="0.2">
      <c r="A474" s="110"/>
      <c r="B474" s="110"/>
      <c r="C474" s="110"/>
      <c r="D474" s="183"/>
      <c r="E474" s="183"/>
      <c r="F474" s="183"/>
      <c r="G474" s="183"/>
      <c r="H474" s="183"/>
      <c r="I474" s="183"/>
      <c r="J474" s="183"/>
      <c r="K474" s="183"/>
      <c r="L474" s="183"/>
      <c r="M474" s="183"/>
      <c r="N474" s="183"/>
      <c r="O474" s="183"/>
      <c r="P474" s="183"/>
      <c r="Q474" s="183"/>
      <c r="R474" s="183"/>
      <c r="S474" s="183"/>
      <c r="T474" s="183"/>
      <c r="U474" s="183"/>
      <c r="V474" s="183"/>
      <c r="W474" s="183"/>
      <c r="X474" s="183"/>
      <c r="Y474" s="183"/>
      <c r="Z474" s="183"/>
      <c r="AA474" s="183"/>
      <c r="AB474" s="183"/>
      <c r="AC474" s="183"/>
      <c r="AD474" s="183"/>
      <c r="AE474" s="183"/>
      <c r="AF474" s="183"/>
      <c r="AG474" s="183"/>
      <c r="AH474" s="183"/>
      <c r="AI474" s="183"/>
      <c r="AJ474" s="183"/>
      <c r="AK474" s="183"/>
      <c r="AL474" s="183"/>
      <c r="AM474" s="183"/>
      <c r="AN474" s="183"/>
      <c r="AO474" s="183"/>
      <c r="AP474" s="183"/>
      <c r="AQ474" s="183"/>
      <c r="AR474" s="183"/>
      <c r="AS474" s="183"/>
      <c r="AT474" s="183"/>
      <c r="AU474" s="183"/>
      <c r="AV474" s="183"/>
      <c r="AW474" s="183"/>
      <c r="AX474" s="183"/>
      <c r="AY474" s="183"/>
      <c r="AZ474" s="183"/>
      <c r="BA474" s="183"/>
      <c r="BB474" s="183"/>
      <c r="BC474" s="183"/>
      <c r="BD474" s="183"/>
      <c r="BE474" s="183"/>
      <c r="BF474" s="183"/>
      <c r="BG474" s="183"/>
      <c r="BH474" s="183"/>
      <c r="BI474" s="183"/>
      <c r="BJ474" s="183"/>
      <c r="BK474" s="183"/>
      <c r="BL474" s="183"/>
      <c r="BM474" s="183"/>
    </row>
    <row r="475" spans="1:65" x14ac:dyDescent="0.2">
      <c r="A475" s="110"/>
      <c r="B475" s="110"/>
      <c r="C475" s="110"/>
      <c r="D475" s="183"/>
      <c r="E475" s="183"/>
      <c r="F475" s="183"/>
      <c r="G475" s="183"/>
      <c r="H475" s="183"/>
      <c r="I475" s="183"/>
      <c r="J475" s="183"/>
      <c r="K475" s="183"/>
      <c r="L475" s="183"/>
      <c r="M475" s="183"/>
      <c r="N475" s="183"/>
      <c r="O475" s="183"/>
      <c r="P475" s="183"/>
      <c r="Q475" s="183"/>
      <c r="R475" s="183"/>
      <c r="S475" s="183"/>
      <c r="T475" s="183"/>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row>
    <row r="476" spans="1:65" x14ac:dyDescent="0.2">
      <c r="A476" s="110"/>
      <c r="B476" s="110"/>
      <c r="C476" s="110"/>
      <c r="D476" s="183"/>
      <c r="E476" s="183"/>
      <c r="F476" s="183"/>
      <c r="G476" s="183"/>
      <c r="H476" s="183"/>
      <c r="I476" s="183"/>
      <c r="J476" s="183"/>
      <c r="K476" s="183"/>
      <c r="L476" s="183"/>
      <c r="M476" s="183"/>
      <c r="N476" s="183"/>
      <c r="O476" s="183"/>
      <c r="P476" s="183"/>
      <c r="Q476" s="183"/>
      <c r="R476" s="183"/>
      <c r="S476" s="183"/>
      <c r="T476" s="183"/>
      <c r="U476" s="183"/>
      <c r="V476" s="183"/>
      <c r="W476" s="183"/>
      <c r="X476" s="183"/>
      <c r="Y476" s="183"/>
      <c r="Z476" s="183"/>
      <c r="AA476" s="183"/>
      <c r="AB476" s="183"/>
      <c r="AC476" s="183"/>
      <c r="AD476" s="183"/>
      <c r="AE476" s="183"/>
      <c r="AF476" s="183"/>
      <c r="AG476" s="183"/>
      <c r="AH476" s="183"/>
      <c r="AI476" s="183"/>
      <c r="AJ476" s="183"/>
      <c r="AK476" s="183"/>
      <c r="AL476" s="183"/>
      <c r="AM476" s="183"/>
      <c r="AN476" s="183"/>
      <c r="AO476" s="183"/>
      <c r="AP476" s="183"/>
      <c r="AQ476" s="183"/>
      <c r="AR476" s="183"/>
      <c r="AS476" s="183"/>
      <c r="AT476" s="183"/>
      <c r="AU476" s="183"/>
      <c r="AV476" s="183"/>
      <c r="AW476" s="183"/>
      <c r="AX476" s="183"/>
      <c r="AY476" s="183"/>
      <c r="AZ476" s="183"/>
      <c r="BA476" s="183"/>
      <c r="BB476" s="183"/>
      <c r="BC476" s="183"/>
      <c r="BD476" s="183"/>
      <c r="BE476" s="183"/>
      <c r="BF476" s="183"/>
      <c r="BG476" s="183"/>
      <c r="BH476" s="183"/>
      <c r="BI476" s="183"/>
      <c r="BJ476" s="183"/>
      <c r="BK476" s="183"/>
      <c r="BL476" s="183"/>
      <c r="BM476" s="183"/>
    </row>
    <row r="477" spans="1:65" x14ac:dyDescent="0.2">
      <c r="A477" s="110"/>
      <c r="B477" s="110"/>
      <c r="C477" s="110"/>
      <c r="D477" s="183"/>
      <c r="E477" s="183"/>
      <c r="F477" s="183"/>
      <c r="G477" s="183"/>
      <c r="H477" s="183"/>
      <c r="I477" s="183"/>
      <c r="J477" s="183"/>
      <c r="K477" s="183"/>
      <c r="L477" s="183"/>
      <c r="M477" s="183"/>
      <c r="N477" s="183"/>
      <c r="O477" s="183"/>
      <c r="P477" s="183"/>
      <c r="Q477" s="183"/>
      <c r="R477" s="183"/>
      <c r="S477" s="183"/>
      <c r="T477" s="183"/>
      <c r="U477" s="183"/>
      <c r="V477" s="183"/>
      <c r="W477" s="183"/>
      <c r="X477" s="183"/>
      <c r="Y477" s="183"/>
      <c r="Z477" s="183"/>
      <c r="AA477" s="183"/>
      <c r="AB477" s="183"/>
      <c r="AC477" s="183"/>
      <c r="AD477" s="183"/>
      <c r="AE477" s="183"/>
      <c r="AF477" s="183"/>
      <c r="AG477" s="183"/>
      <c r="AH477" s="183"/>
      <c r="AI477" s="183"/>
      <c r="AJ477" s="183"/>
      <c r="AK477" s="183"/>
      <c r="AL477" s="183"/>
      <c r="AM477" s="183"/>
      <c r="AN477" s="183"/>
      <c r="AO477" s="183"/>
      <c r="AP477" s="183"/>
      <c r="AQ477" s="183"/>
      <c r="AR477" s="183"/>
      <c r="AS477" s="183"/>
      <c r="AT477" s="183"/>
      <c r="AU477" s="183"/>
      <c r="AV477" s="183"/>
      <c r="AW477" s="183"/>
      <c r="AX477" s="183"/>
      <c r="AY477" s="183"/>
      <c r="AZ477" s="183"/>
      <c r="BA477" s="183"/>
      <c r="BB477" s="183"/>
      <c r="BC477" s="183"/>
      <c r="BD477" s="183"/>
      <c r="BE477" s="183"/>
      <c r="BF477" s="183"/>
      <c r="BG477" s="183"/>
      <c r="BH477" s="183"/>
      <c r="BI477" s="183"/>
      <c r="BJ477" s="183"/>
      <c r="BK477" s="183"/>
      <c r="BL477" s="183"/>
      <c r="BM477" s="183"/>
    </row>
    <row r="478" spans="1:65" x14ac:dyDescent="0.2">
      <c r="A478" s="110"/>
      <c r="B478" s="110"/>
      <c r="C478" s="110"/>
      <c r="D478" s="183"/>
      <c r="E478" s="183"/>
      <c r="F478" s="183"/>
      <c r="G478" s="183"/>
      <c r="H478" s="183"/>
      <c r="I478" s="183"/>
      <c r="J478" s="183"/>
      <c r="K478" s="183"/>
      <c r="L478" s="183"/>
      <c r="M478" s="183"/>
      <c r="N478" s="183"/>
      <c r="O478" s="183"/>
      <c r="P478" s="183"/>
      <c r="Q478" s="183"/>
      <c r="R478" s="183"/>
      <c r="S478" s="183"/>
      <c r="T478" s="183"/>
      <c r="U478" s="183"/>
      <c r="V478" s="183"/>
      <c r="W478" s="183"/>
      <c r="X478" s="183"/>
      <c r="Y478" s="183"/>
      <c r="Z478" s="183"/>
      <c r="AA478" s="183"/>
      <c r="AB478" s="183"/>
      <c r="AC478" s="183"/>
      <c r="AD478" s="183"/>
      <c r="AE478" s="183"/>
      <c r="AF478" s="183"/>
      <c r="AG478" s="183"/>
      <c r="AH478" s="183"/>
      <c r="AI478" s="183"/>
      <c r="AJ478" s="183"/>
      <c r="AK478" s="183"/>
      <c r="AL478" s="183"/>
      <c r="AM478" s="183"/>
      <c r="AN478" s="183"/>
      <c r="AO478" s="183"/>
      <c r="AP478" s="183"/>
      <c r="AQ478" s="183"/>
      <c r="AR478" s="183"/>
      <c r="AS478" s="183"/>
      <c r="AT478" s="183"/>
      <c r="AU478" s="183"/>
      <c r="AV478" s="183"/>
      <c r="AW478" s="183"/>
      <c r="AX478" s="183"/>
      <c r="AY478" s="183"/>
      <c r="AZ478" s="183"/>
      <c r="BA478" s="183"/>
      <c r="BB478" s="183"/>
      <c r="BC478" s="183"/>
      <c r="BD478" s="183"/>
      <c r="BE478" s="183"/>
      <c r="BF478" s="183"/>
      <c r="BG478" s="183"/>
      <c r="BH478" s="183"/>
      <c r="BI478" s="183"/>
      <c r="BJ478" s="183"/>
      <c r="BK478" s="183"/>
      <c r="BL478" s="183"/>
      <c r="BM478" s="183"/>
    </row>
    <row r="479" spans="1:65" x14ac:dyDescent="0.2">
      <c r="A479" s="110"/>
      <c r="B479" s="110"/>
      <c r="C479" s="110"/>
      <c r="D479" s="183"/>
      <c r="E479" s="183"/>
      <c r="F479" s="183"/>
      <c r="G479" s="183"/>
      <c r="H479" s="183"/>
      <c r="I479" s="183"/>
      <c r="J479" s="183"/>
      <c r="K479" s="183"/>
      <c r="L479" s="183"/>
      <c r="M479" s="183"/>
      <c r="N479" s="183"/>
      <c r="O479" s="183"/>
      <c r="P479" s="183"/>
      <c r="Q479" s="183"/>
      <c r="R479" s="183"/>
      <c r="S479" s="183"/>
      <c r="T479" s="183"/>
      <c r="U479" s="183"/>
      <c r="V479" s="183"/>
      <c r="W479" s="183"/>
      <c r="X479" s="183"/>
      <c r="Y479" s="183"/>
      <c r="Z479" s="183"/>
      <c r="AA479" s="183"/>
      <c r="AB479" s="183"/>
      <c r="AC479" s="183"/>
      <c r="AD479" s="183"/>
      <c r="AE479" s="183"/>
      <c r="AF479" s="183"/>
      <c r="AG479" s="183"/>
      <c r="AH479" s="183"/>
      <c r="AI479" s="183"/>
      <c r="AJ479" s="183"/>
      <c r="AK479" s="183"/>
      <c r="AL479" s="183"/>
      <c r="AM479" s="183"/>
      <c r="AN479" s="183"/>
      <c r="AO479" s="183"/>
      <c r="AP479" s="183"/>
      <c r="AQ479" s="183"/>
      <c r="AR479" s="183"/>
      <c r="AS479" s="183"/>
      <c r="AT479" s="183"/>
      <c r="AU479" s="183"/>
      <c r="AV479" s="183"/>
      <c r="AW479" s="183"/>
      <c r="AX479" s="183"/>
      <c r="AY479" s="183"/>
      <c r="AZ479" s="183"/>
      <c r="BA479" s="183"/>
      <c r="BB479" s="183"/>
      <c r="BC479" s="183"/>
      <c r="BD479" s="183"/>
      <c r="BE479" s="183"/>
      <c r="BF479" s="183"/>
      <c r="BG479" s="183"/>
      <c r="BH479" s="183"/>
      <c r="BI479" s="183"/>
      <c r="BJ479" s="183"/>
      <c r="BK479" s="183"/>
      <c r="BL479" s="183"/>
      <c r="BM479" s="183"/>
    </row>
    <row r="480" spans="1:65" x14ac:dyDescent="0.2">
      <c r="A480" s="110"/>
      <c r="B480" s="110"/>
      <c r="C480" s="110"/>
      <c r="D480" s="183"/>
      <c r="E480" s="183"/>
      <c r="F480" s="183"/>
      <c r="G480" s="183"/>
      <c r="H480" s="183"/>
      <c r="I480" s="183"/>
      <c r="J480" s="183"/>
      <c r="K480" s="183"/>
      <c r="L480" s="183"/>
      <c r="M480" s="183"/>
      <c r="N480" s="183"/>
      <c r="O480" s="183"/>
      <c r="P480" s="183"/>
      <c r="Q480" s="183"/>
      <c r="R480" s="183"/>
      <c r="S480" s="183"/>
      <c r="T480" s="183"/>
      <c r="U480" s="183"/>
      <c r="V480" s="183"/>
      <c r="W480" s="183"/>
      <c r="X480" s="183"/>
      <c r="Y480" s="183"/>
      <c r="Z480" s="183"/>
      <c r="AA480" s="183"/>
      <c r="AB480" s="183"/>
      <c r="AC480" s="183"/>
      <c r="AD480" s="183"/>
      <c r="AE480" s="183"/>
      <c r="AF480" s="183"/>
      <c r="AG480" s="183"/>
      <c r="AH480" s="183"/>
      <c r="AI480" s="183"/>
      <c r="AJ480" s="183"/>
      <c r="AK480" s="183"/>
      <c r="AL480" s="183"/>
      <c r="AM480" s="183"/>
      <c r="AN480" s="183"/>
      <c r="AO480" s="183"/>
      <c r="AP480" s="183"/>
      <c r="AQ480" s="183"/>
      <c r="AR480" s="183"/>
      <c r="AS480" s="183"/>
      <c r="AT480" s="183"/>
      <c r="AU480" s="183"/>
      <c r="AV480" s="183"/>
      <c r="AW480" s="183"/>
      <c r="AX480" s="183"/>
      <c r="AY480" s="183"/>
      <c r="AZ480" s="183"/>
      <c r="BA480" s="183"/>
      <c r="BB480" s="183"/>
      <c r="BC480" s="183"/>
      <c r="BD480" s="183"/>
      <c r="BE480" s="183"/>
      <c r="BF480" s="183"/>
      <c r="BG480" s="183"/>
      <c r="BH480" s="183"/>
      <c r="BI480" s="183"/>
      <c r="BJ480" s="183"/>
      <c r="BK480" s="183"/>
      <c r="BL480" s="183"/>
      <c r="BM480" s="183"/>
    </row>
    <row r="481" spans="1:65" x14ac:dyDescent="0.2">
      <c r="A481" s="110"/>
      <c r="B481" s="110"/>
      <c r="C481" s="110"/>
      <c r="D481" s="183"/>
      <c r="E481" s="183"/>
      <c r="F481" s="183"/>
      <c r="G481" s="183"/>
      <c r="H481" s="183"/>
      <c r="I481" s="183"/>
      <c r="J481" s="183"/>
      <c r="K481" s="183"/>
      <c r="L481" s="183"/>
      <c r="M481" s="183"/>
      <c r="N481" s="183"/>
      <c r="O481" s="183"/>
      <c r="P481" s="183"/>
      <c r="Q481" s="183"/>
      <c r="R481" s="183"/>
      <c r="S481" s="183"/>
      <c r="T481" s="183"/>
      <c r="U481" s="183"/>
      <c r="V481" s="183"/>
      <c r="W481" s="183"/>
      <c r="X481" s="183"/>
      <c r="Y481" s="183"/>
      <c r="Z481" s="183"/>
      <c r="AA481" s="183"/>
      <c r="AB481" s="183"/>
      <c r="AC481" s="183"/>
      <c r="AD481" s="183"/>
      <c r="AE481" s="183"/>
      <c r="AF481" s="183"/>
      <c r="AG481" s="183"/>
      <c r="AH481" s="183"/>
      <c r="AI481" s="183"/>
      <c r="AJ481" s="183"/>
      <c r="AK481" s="183"/>
      <c r="AL481" s="183"/>
      <c r="AM481" s="183"/>
      <c r="AN481" s="183"/>
      <c r="AO481" s="183"/>
      <c r="AP481" s="183"/>
      <c r="AQ481" s="183"/>
      <c r="AR481" s="183"/>
      <c r="AS481" s="183"/>
      <c r="AT481" s="183"/>
      <c r="AU481" s="183"/>
      <c r="AV481" s="183"/>
      <c r="AW481" s="183"/>
      <c r="AX481" s="183"/>
      <c r="AY481" s="183"/>
      <c r="AZ481" s="183"/>
      <c r="BA481" s="183"/>
      <c r="BB481" s="183"/>
      <c r="BC481" s="183"/>
      <c r="BD481" s="183"/>
      <c r="BE481" s="183"/>
      <c r="BF481" s="183"/>
      <c r="BG481" s="183"/>
      <c r="BH481" s="183"/>
      <c r="BI481" s="183"/>
      <c r="BJ481" s="183"/>
      <c r="BK481" s="183"/>
      <c r="BL481" s="183"/>
      <c r="BM481" s="183"/>
    </row>
    <row r="482" spans="1:65" x14ac:dyDescent="0.2">
      <c r="A482" s="110"/>
      <c r="B482" s="110"/>
      <c r="C482" s="110"/>
      <c r="D482" s="183"/>
      <c r="E482" s="183"/>
      <c r="F482" s="183"/>
      <c r="G482" s="183"/>
      <c r="H482" s="183"/>
      <c r="I482" s="183"/>
      <c r="J482" s="183"/>
      <c r="K482" s="183"/>
      <c r="L482" s="183"/>
      <c r="M482" s="183"/>
      <c r="N482" s="183"/>
      <c r="O482" s="183"/>
      <c r="P482" s="183"/>
      <c r="Q482" s="183"/>
      <c r="R482" s="183"/>
      <c r="S482" s="183"/>
      <c r="T482" s="183"/>
      <c r="U482" s="183"/>
      <c r="V482" s="183"/>
      <c r="W482" s="183"/>
      <c r="X482" s="183"/>
      <c r="Y482" s="183"/>
      <c r="Z482" s="183"/>
      <c r="AA482" s="183"/>
      <c r="AB482" s="183"/>
      <c r="AC482" s="183"/>
      <c r="AD482" s="183"/>
      <c r="AE482" s="183"/>
      <c r="AF482" s="183"/>
      <c r="AG482" s="183"/>
      <c r="AH482" s="183"/>
      <c r="AI482" s="183"/>
      <c r="AJ482" s="183"/>
      <c r="AK482" s="183"/>
      <c r="AL482" s="183"/>
      <c r="AM482" s="183"/>
      <c r="AN482" s="183"/>
      <c r="AO482" s="183"/>
      <c r="AP482" s="183"/>
      <c r="AQ482" s="183"/>
      <c r="AR482" s="183"/>
      <c r="AS482" s="183"/>
      <c r="AT482" s="183"/>
      <c r="AU482" s="183"/>
      <c r="AV482" s="183"/>
      <c r="AW482" s="183"/>
      <c r="AX482" s="183"/>
      <c r="AY482" s="183"/>
      <c r="AZ482" s="183"/>
      <c r="BA482" s="183"/>
      <c r="BB482" s="183"/>
      <c r="BC482" s="183"/>
      <c r="BD482" s="183"/>
      <c r="BE482" s="183"/>
      <c r="BF482" s="183"/>
      <c r="BG482" s="183"/>
      <c r="BH482" s="183"/>
      <c r="BI482" s="183"/>
      <c r="BJ482" s="183"/>
      <c r="BK482" s="183"/>
      <c r="BL482" s="183"/>
      <c r="BM482" s="183"/>
    </row>
    <row r="483" spans="1:65" x14ac:dyDescent="0.2">
      <c r="A483" s="110"/>
      <c r="B483" s="110"/>
      <c r="C483" s="110"/>
      <c r="D483" s="183"/>
      <c r="E483" s="183"/>
      <c r="F483" s="183"/>
      <c r="G483" s="183"/>
      <c r="H483" s="183"/>
      <c r="I483" s="183"/>
      <c r="J483" s="183"/>
      <c r="K483" s="183"/>
      <c r="L483" s="183"/>
      <c r="M483" s="183"/>
      <c r="N483" s="183"/>
      <c r="O483" s="183"/>
      <c r="P483" s="183"/>
      <c r="Q483" s="183"/>
      <c r="R483" s="183"/>
      <c r="S483" s="183"/>
      <c r="T483" s="183"/>
      <c r="U483" s="183"/>
      <c r="V483" s="183"/>
      <c r="W483" s="183"/>
      <c r="X483" s="183"/>
      <c r="Y483" s="183"/>
      <c r="Z483" s="183"/>
      <c r="AA483" s="183"/>
      <c r="AB483" s="183"/>
      <c r="AC483" s="183"/>
      <c r="AD483" s="183"/>
      <c r="AE483" s="183"/>
      <c r="AF483" s="183"/>
      <c r="AG483" s="183"/>
      <c r="AH483" s="183"/>
      <c r="AI483" s="183"/>
      <c r="AJ483" s="183"/>
      <c r="AK483" s="183"/>
      <c r="AL483" s="183"/>
      <c r="AM483" s="183"/>
      <c r="AN483" s="183"/>
      <c r="AO483" s="183"/>
      <c r="AP483" s="183"/>
      <c r="AQ483" s="183"/>
      <c r="AR483" s="183"/>
      <c r="AS483" s="183"/>
      <c r="AT483" s="183"/>
      <c r="AU483" s="183"/>
      <c r="AV483" s="183"/>
      <c r="AW483" s="183"/>
      <c r="AX483" s="183"/>
      <c r="AY483" s="183"/>
      <c r="AZ483" s="183"/>
      <c r="BA483" s="183"/>
      <c r="BB483" s="183"/>
      <c r="BC483" s="183"/>
      <c r="BD483" s="183"/>
      <c r="BE483" s="183"/>
      <c r="BF483" s="183"/>
      <c r="BG483" s="183"/>
      <c r="BH483" s="183"/>
      <c r="BI483" s="183"/>
      <c r="BJ483" s="183"/>
      <c r="BK483" s="183"/>
      <c r="BL483" s="183"/>
      <c r="BM483" s="183"/>
    </row>
    <row r="484" spans="1:65" x14ac:dyDescent="0.2">
      <c r="A484" s="110"/>
      <c r="B484" s="110"/>
      <c r="C484" s="110"/>
      <c r="D484" s="183"/>
      <c r="E484" s="183"/>
      <c r="F484" s="183"/>
      <c r="G484" s="183"/>
      <c r="H484" s="183"/>
      <c r="I484" s="183"/>
      <c r="J484" s="183"/>
      <c r="K484" s="183"/>
      <c r="L484" s="183"/>
      <c r="M484" s="183"/>
      <c r="N484" s="183"/>
      <c r="O484" s="183"/>
      <c r="P484" s="183"/>
      <c r="Q484" s="183"/>
      <c r="R484" s="183"/>
      <c r="S484" s="183"/>
      <c r="T484" s="183"/>
      <c r="U484" s="183"/>
      <c r="V484" s="183"/>
      <c r="W484" s="183"/>
      <c r="X484" s="183"/>
      <c r="Y484" s="183"/>
      <c r="Z484" s="183"/>
      <c r="AA484" s="183"/>
      <c r="AB484" s="183"/>
      <c r="AC484" s="183"/>
      <c r="AD484" s="183"/>
      <c r="AE484" s="183"/>
      <c r="AF484" s="183"/>
      <c r="AG484" s="183"/>
      <c r="AH484" s="183"/>
      <c r="AI484" s="183"/>
      <c r="AJ484" s="183"/>
      <c r="AK484" s="183"/>
      <c r="AL484" s="183"/>
      <c r="AM484" s="183"/>
      <c r="AN484" s="183"/>
      <c r="AO484" s="183"/>
      <c r="AP484" s="183"/>
      <c r="AQ484" s="183"/>
      <c r="AR484" s="183"/>
      <c r="AS484" s="183"/>
      <c r="AT484" s="183"/>
      <c r="AU484" s="183"/>
      <c r="AV484" s="183"/>
      <c r="AW484" s="183"/>
      <c r="AX484" s="183"/>
      <c r="AY484" s="183"/>
      <c r="AZ484" s="183"/>
      <c r="BA484" s="183"/>
      <c r="BB484" s="183"/>
      <c r="BC484" s="183"/>
      <c r="BD484" s="183"/>
      <c r="BE484" s="183"/>
      <c r="BF484" s="183"/>
      <c r="BG484" s="183"/>
      <c r="BH484" s="183"/>
      <c r="BI484" s="183"/>
      <c r="BJ484" s="183"/>
      <c r="BK484" s="183"/>
      <c r="BL484" s="183"/>
      <c r="BM484" s="183"/>
    </row>
    <row r="485" spans="1:65" x14ac:dyDescent="0.2">
      <c r="A485" s="110"/>
      <c r="B485" s="110"/>
      <c r="C485" s="110"/>
      <c r="D485" s="183"/>
      <c r="E485" s="183"/>
      <c r="F485" s="183"/>
      <c r="G485" s="183"/>
      <c r="H485" s="183"/>
      <c r="I485" s="183"/>
      <c r="J485" s="183"/>
      <c r="K485" s="183"/>
      <c r="L485" s="183"/>
      <c r="M485" s="183"/>
      <c r="N485" s="183"/>
      <c r="O485" s="183"/>
      <c r="P485" s="183"/>
      <c r="Q485" s="183"/>
      <c r="R485" s="183"/>
      <c r="S485" s="183"/>
      <c r="T485" s="183"/>
      <c r="U485" s="183"/>
      <c r="V485" s="183"/>
      <c r="W485" s="183"/>
      <c r="X485" s="183"/>
      <c r="Y485" s="183"/>
      <c r="Z485" s="183"/>
      <c r="AA485" s="183"/>
      <c r="AB485" s="183"/>
      <c r="AC485" s="183"/>
      <c r="AD485" s="183"/>
      <c r="AE485" s="183"/>
      <c r="AF485" s="183"/>
      <c r="AG485" s="183"/>
      <c r="AH485" s="183"/>
      <c r="AI485" s="183"/>
      <c r="AJ485" s="183"/>
      <c r="AK485" s="183"/>
      <c r="AL485" s="183"/>
      <c r="AM485" s="183"/>
      <c r="AN485" s="183"/>
      <c r="AO485" s="183"/>
      <c r="AP485" s="183"/>
      <c r="AQ485" s="183"/>
      <c r="AR485" s="183"/>
      <c r="AS485" s="183"/>
      <c r="AT485" s="183"/>
      <c r="AU485" s="183"/>
      <c r="AV485" s="183"/>
      <c r="AW485" s="183"/>
      <c r="AX485" s="183"/>
      <c r="AY485" s="183"/>
      <c r="AZ485" s="183"/>
      <c r="BA485" s="183"/>
      <c r="BB485" s="183"/>
      <c r="BC485" s="183"/>
      <c r="BD485" s="183"/>
      <c r="BE485" s="183"/>
      <c r="BF485" s="183"/>
      <c r="BG485" s="183"/>
      <c r="BH485" s="183"/>
      <c r="BI485" s="183"/>
      <c r="BJ485" s="183"/>
      <c r="BK485" s="183"/>
      <c r="BL485" s="183"/>
      <c r="BM485" s="183"/>
    </row>
    <row r="486" spans="1:65" x14ac:dyDescent="0.2">
      <c r="A486" s="110"/>
      <c r="B486" s="110"/>
      <c r="C486" s="110"/>
      <c r="D486" s="183"/>
      <c r="E486" s="183"/>
      <c r="F486" s="183"/>
      <c r="G486" s="183"/>
      <c r="H486" s="183"/>
      <c r="I486" s="183"/>
      <c r="J486" s="183"/>
      <c r="K486" s="183"/>
      <c r="L486" s="183"/>
      <c r="M486" s="183"/>
      <c r="N486" s="183"/>
      <c r="O486" s="183"/>
      <c r="P486" s="183"/>
      <c r="Q486" s="183"/>
      <c r="R486" s="183"/>
      <c r="S486" s="183"/>
      <c r="T486" s="183"/>
      <c r="U486" s="183"/>
      <c r="V486" s="183"/>
      <c r="W486" s="183"/>
      <c r="X486" s="183"/>
      <c r="Y486" s="183"/>
      <c r="Z486" s="183"/>
      <c r="AA486" s="183"/>
      <c r="AB486" s="183"/>
      <c r="AC486" s="183"/>
      <c r="AD486" s="183"/>
      <c r="AE486" s="183"/>
      <c r="AF486" s="183"/>
      <c r="AG486" s="183"/>
      <c r="AH486" s="183"/>
      <c r="AI486" s="183"/>
      <c r="AJ486" s="183"/>
      <c r="AK486" s="183"/>
      <c r="AL486" s="183"/>
      <c r="AM486" s="183"/>
      <c r="AN486" s="183"/>
      <c r="AO486" s="183"/>
      <c r="AP486" s="183"/>
      <c r="AQ486" s="183"/>
      <c r="AR486" s="183"/>
      <c r="AS486" s="183"/>
      <c r="AT486" s="183"/>
      <c r="AU486" s="183"/>
      <c r="AV486" s="183"/>
      <c r="AW486" s="183"/>
      <c r="AX486" s="183"/>
      <c r="AY486" s="183"/>
      <c r="AZ486" s="183"/>
      <c r="BA486" s="183"/>
      <c r="BB486" s="183"/>
      <c r="BC486" s="183"/>
      <c r="BD486" s="183"/>
      <c r="BE486" s="183"/>
      <c r="BF486" s="183"/>
      <c r="BG486" s="183"/>
      <c r="BH486" s="183"/>
      <c r="BI486" s="183"/>
      <c r="BJ486" s="183"/>
      <c r="BK486" s="183"/>
      <c r="BL486" s="183"/>
      <c r="BM486" s="183"/>
    </row>
    <row r="487" spans="1:65" x14ac:dyDescent="0.2">
      <c r="A487" s="110"/>
      <c r="B487" s="110"/>
      <c r="C487" s="110"/>
      <c r="D487" s="183"/>
      <c r="E487" s="183"/>
      <c r="F487" s="183"/>
      <c r="G487" s="183"/>
      <c r="H487" s="183"/>
      <c r="I487" s="183"/>
      <c r="J487" s="183"/>
      <c r="K487" s="183"/>
      <c r="L487" s="183"/>
      <c r="M487" s="183"/>
      <c r="N487" s="183"/>
      <c r="O487" s="183"/>
      <c r="P487" s="183"/>
      <c r="Q487" s="183"/>
      <c r="R487" s="183"/>
      <c r="S487" s="183"/>
      <c r="T487" s="183"/>
      <c r="U487" s="183"/>
      <c r="V487" s="183"/>
      <c r="W487" s="183"/>
      <c r="X487" s="183"/>
      <c r="Y487" s="183"/>
      <c r="Z487" s="183"/>
      <c r="AA487" s="183"/>
      <c r="AB487" s="183"/>
      <c r="AC487" s="183"/>
      <c r="AD487" s="183"/>
      <c r="AE487" s="183"/>
      <c r="AF487" s="183"/>
      <c r="AG487" s="183"/>
      <c r="AH487" s="183"/>
      <c r="AI487" s="183"/>
      <c r="AJ487" s="183"/>
      <c r="AK487" s="183"/>
      <c r="AL487" s="183"/>
      <c r="AM487" s="183"/>
      <c r="AN487" s="183"/>
      <c r="AO487" s="183"/>
      <c r="AP487" s="183"/>
      <c r="AQ487" s="183"/>
      <c r="AR487" s="183"/>
      <c r="AS487" s="183"/>
      <c r="AT487" s="183"/>
      <c r="AU487" s="183"/>
      <c r="AV487" s="183"/>
      <c r="AW487" s="183"/>
      <c r="AX487" s="183"/>
      <c r="AY487" s="183"/>
      <c r="AZ487" s="183"/>
      <c r="BA487" s="183"/>
      <c r="BB487" s="183"/>
      <c r="BC487" s="183"/>
      <c r="BD487" s="183"/>
      <c r="BE487" s="183"/>
      <c r="BF487" s="183"/>
      <c r="BG487" s="183"/>
      <c r="BH487" s="183"/>
      <c r="BI487" s="183"/>
      <c r="BJ487" s="183"/>
      <c r="BK487" s="183"/>
      <c r="BL487" s="183"/>
      <c r="BM487" s="183"/>
    </row>
    <row r="488" spans="1:65" x14ac:dyDescent="0.2">
      <c r="A488" s="110"/>
      <c r="B488" s="110"/>
      <c r="C488" s="110"/>
      <c r="D488" s="183"/>
      <c r="E488" s="183"/>
      <c r="F488" s="183"/>
      <c r="G488" s="183"/>
      <c r="H488" s="183"/>
      <c r="I488" s="183"/>
      <c r="J488" s="183"/>
      <c r="K488" s="183"/>
      <c r="L488" s="183"/>
      <c r="M488" s="183"/>
      <c r="N488" s="183"/>
      <c r="O488" s="183"/>
      <c r="P488" s="183"/>
      <c r="Q488" s="183"/>
      <c r="R488" s="183"/>
      <c r="S488" s="183"/>
      <c r="T488" s="183"/>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row>
    <row r="489" spans="1:65" x14ac:dyDescent="0.2">
      <c r="A489" s="110"/>
      <c r="B489" s="110"/>
      <c r="C489" s="110"/>
      <c r="D489" s="183"/>
      <c r="E489" s="183"/>
      <c r="F489" s="183"/>
      <c r="G489" s="183"/>
      <c r="H489" s="183"/>
      <c r="I489" s="183"/>
      <c r="J489" s="183"/>
      <c r="K489" s="183"/>
      <c r="L489" s="183"/>
      <c r="M489" s="183"/>
      <c r="N489" s="183"/>
      <c r="O489" s="183"/>
      <c r="P489" s="183"/>
      <c r="Q489" s="183"/>
      <c r="R489" s="183"/>
      <c r="S489" s="183"/>
      <c r="T489" s="183"/>
      <c r="U489" s="183"/>
      <c r="V489" s="183"/>
      <c r="W489" s="183"/>
      <c r="X489" s="183"/>
      <c r="Y489" s="183"/>
      <c r="Z489" s="183"/>
      <c r="AA489" s="183"/>
      <c r="AB489" s="183"/>
      <c r="AC489" s="183"/>
      <c r="AD489" s="183"/>
      <c r="AE489" s="183"/>
      <c r="AF489" s="183"/>
      <c r="AG489" s="183"/>
      <c r="AH489" s="183"/>
      <c r="AI489" s="183"/>
      <c r="AJ489" s="183"/>
      <c r="AK489" s="183"/>
      <c r="AL489" s="183"/>
      <c r="AM489" s="183"/>
      <c r="AN489" s="183"/>
      <c r="AO489" s="183"/>
      <c r="AP489" s="183"/>
      <c r="AQ489" s="183"/>
      <c r="AR489" s="183"/>
      <c r="AS489" s="183"/>
      <c r="AT489" s="183"/>
      <c r="AU489" s="183"/>
      <c r="AV489" s="183"/>
      <c r="AW489" s="183"/>
      <c r="AX489" s="183"/>
      <c r="AY489" s="183"/>
      <c r="AZ489" s="183"/>
      <c r="BA489" s="183"/>
      <c r="BB489" s="183"/>
      <c r="BC489" s="183"/>
      <c r="BD489" s="183"/>
      <c r="BE489" s="183"/>
      <c r="BF489" s="183"/>
      <c r="BG489" s="183"/>
      <c r="BH489" s="183"/>
      <c r="BI489" s="183"/>
      <c r="BJ489" s="183"/>
      <c r="BK489" s="183"/>
      <c r="BL489" s="183"/>
      <c r="BM489" s="183"/>
    </row>
    <row r="490" spans="1:65" x14ac:dyDescent="0.2">
      <c r="A490" s="110"/>
      <c r="B490" s="110"/>
      <c r="C490" s="110"/>
      <c r="D490" s="183"/>
      <c r="E490" s="183"/>
      <c r="F490" s="183"/>
      <c r="G490" s="183"/>
      <c r="H490" s="183"/>
      <c r="I490" s="183"/>
      <c r="J490" s="183"/>
      <c r="K490" s="183"/>
      <c r="L490" s="183"/>
      <c r="M490" s="183"/>
      <c r="N490" s="183"/>
      <c r="O490" s="183"/>
      <c r="P490" s="183"/>
      <c r="Q490" s="183"/>
      <c r="R490" s="183"/>
      <c r="S490" s="183"/>
      <c r="T490" s="183"/>
      <c r="U490" s="183"/>
      <c r="V490" s="183"/>
      <c r="W490" s="183"/>
      <c r="X490" s="183"/>
      <c r="Y490" s="183"/>
      <c r="Z490" s="183"/>
      <c r="AA490" s="183"/>
      <c r="AB490" s="183"/>
      <c r="AC490" s="183"/>
      <c r="AD490" s="183"/>
      <c r="AE490" s="183"/>
      <c r="AF490" s="183"/>
      <c r="AG490" s="183"/>
      <c r="AH490" s="183"/>
      <c r="AI490" s="183"/>
      <c r="AJ490" s="183"/>
      <c r="AK490" s="183"/>
      <c r="AL490" s="183"/>
      <c r="AM490" s="183"/>
      <c r="AN490" s="183"/>
      <c r="AO490" s="183"/>
      <c r="AP490" s="183"/>
      <c r="AQ490" s="183"/>
      <c r="AR490" s="183"/>
      <c r="AS490" s="183"/>
      <c r="AT490" s="183"/>
      <c r="AU490" s="183"/>
      <c r="AV490" s="183"/>
      <c r="AW490" s="183"/>
      <c r="AX490" s="183"/>
      <c r="AY490" s="183"/>
      <c r="AZ490" s="183"/>
      <c r="BA490" s="183"/>
      <c r="BB490" s="183"/>
      <c r="BC490" s="183"/>
      <c r="BD490" s="183"/>
      <c r="BE490" s="183"/>
      <c r="BF490" s="183"/>
      <c r="BG490" s="183"/>
      <c r="BH490" s="183"/>
      <c r="BI490" s="183"/>
      <c r="BJ490" s="183"/>
      <c r="BK490" s="183"/>
      <c r="BL490" s="183"/>
      <c r="BM490" s="183"/>
    </row>
    <row r="491" spans="1:65" x14ac:dyDescent="0.2">
      <c r="A491" s="110"/>
      <c r="B491" s="110"/>
      <c r="C491" s="110"/>
      <c r="D491" s="183"/>
      <c r="E491" s="183"/>
      <c r="F491" s="183"/>
      <c r="G491" s="183"/>
      <c r="H491" s="183"/>
      <c r="I491" s="183"/>
      <c r="J491" s="183"/>
      <c r="K491" s="183"/>
      <c r="L491" s="183"/>
      <c r="M491" s="183"/>
      <c r="N491" s="183"/>
      <c r="O491" s="183"/>
      <c r="P491" s="183"/>
      <c r="Q491" s="183"/>
      <c r="R491" s="183"/>
      <c r="S491" s="183"/>
      <c r="T491" s="183"/>
      <c r="U491" s="183"/>
      <c r="V491" s="183"/>
      <c r="W491" s="183"/>
      <c r="X491" s="183"/>
      <c r="Y491" s="183"/>
      <c r="Z491" s="183"/>
      <c r="AA491" s="183"/>
      <c r="AB491" s="183"/>
      <c r="AC491" s="183"/>
      <c r="AD491" s="183"/>
      <c r="AE491" s="183"/>
      <c r="AF491" s="183"/>
      <c r="AG491" s="183"/>
      <c r="AH491" s="183"/>
      <c r="AI491" s="183"/>
      <c r="AJ491" s="183"/>
      <c r="AK491" s="183"/>
      <c r="AL491" s="183"/>
      <c r="AM491" s="183"/>
      <c r="AN491" s="183"/>
      <c r="AO491" s="183"/>
      <c r="AP491" s="183"/>
      <c r="AQ491" s="183"/>
      <c r="AR491" s="183"/>
      <c r="AS491" s="183"/>
      <c r="AT491" s="183"/>
      <c r="AU491" s="183"/>
      <c r="AV491" s="183"/>
      <c r="AW491" s="183"/>
      <c r="AX491" s="183"/>
      <c r="AY491" s="183"/>
      <c r="AZ491" s="183"/>
      <c r="BA491" s="183"/>
      <c r="BB491" s="183"/>
      <c r="BC491" s="183"/>
      <c r="BD491" s="183"/>
      <c r="BE491" s="183"/>
      <c r="BF491" s="183"/>
      <c r="BG491" s="183"/>
      <c r="BH491" s="183"/>
      <c r="BI491" s="183"/>
      <c r="BJ491" s="183"/>
      <c r="BK491" s="183"/>
      <c r="BL491" s="183"/>
      <c r="BM491" s="183"/>
    </row>
    <row r="492" spans="1:65" x14ac:dyDescent="0.2">
      <c r="A492" s="110"/>
      <c r="B492" s="110"/>
      <c r="C492" s="110"/>
      <c r="D492" s="183"/>
      <c r="E492" s="183"/>
      <c r="F492" s="183"/>
      <c r="G492" s="183"/>
      <c r="H492" s="183"/>
      <c r="I492" s="183"/>
      <c r="J492" s="183"/>
      <c r="K492" s="183"/>
      <c r="L492" s="183"/>
      <c r="M492" s="183"/>
      <c r="N492" s="183"/>
      <c r="O492" s="183"/>
      <c r="P492" s="183"/>
      <c r="Q492" s="183"/>
      <c r="R492" s="183"/>
      <c r="S492" s="183"/>
      <c r="T492" s="183"/>
      <c r="U492" s="183"/>
      <c r="V492" s="183"/>
      <c r="W492" s="183"/>
      <c r="X492" s="183"/>
      <c r="Y492" s="183"/>
      <c r="Z492" s="183"/>
      <c r="AA492" s="183"/>
      <c r="AB492" s="183"/>
      <c r="AC492" s="183"/>
      <c r="AD492" s="183"/>
      <c r="AE492" s="183"/>
      <c r="AF492" s="183"/>
      <c r="AG492" s="183"/>
      <c r="AH492" s="183"/>
      <c r="AI492" s="183"/>
      <c r="AJ492" s="183"/>
      <c r="AK492" s="183"/>
      <c r="AL492" s="183"/>
      <c r="AM492" s="183"/>
      <c r="AN492" s="183"/>
      <c r="AO492" s="183"/>
      <c r="AP492" s="183"/>
      <c r="AQ492" s="183"/>
      <c r="AR492" s="183"/>
      <c r="AS492" s="183"/>
      <c r="AT492" s="183"/>
      <c r="AU492" s="183"/>
      <c r="AV492" s="183"/>
      <c r="AW492" s="183"/>
      <c r="AX492" s="183"/>
      <c r="AY492" s="183"/>
      <c r="AZ492" s="183"/>
      <c r="BA492" s="183"/>
      <c r="BB492" s="183"/>
      <c r="BC492" s="183"/>
      <c r="BD492" s="183"/>
      <c r="BE492" s="183"/>
      <c r="BF492" s="183"/>
      <c r="BG492" s="183"/>
      <c r="BH492" s="183"/>
      <c r="BI492" s="183"/>
      <c r="BJ492" s="183"/>
      <c r="BK492" s="183"/>
      <c r="BL492" s="183"/>
      <c r="BM492" s="183"/>
    </row>
    <row r="493" spans="1:65" x14ac:dyDescent="0.2">
      <c r="A493" s="110"/>
      <c r="B493" s="110"/>
      <c r="C493" s="110"/>
      <c r="D493" s="183"/>
      <c r="E493" s="183"/>
      <c r="F493" s="183"/>
      <c r="G493" s="183"/>
      <c r="H493" s="183"/>
      <c r="I493" s="183"/>
      <c r="J493" s="183"/>
      <c r="K493" s="183"/>
      <c r="L493" s="183"/>
      <c r="M493" s="183"/>
      <c r="N493" s="183"/>
      <c r="O493" s="183"/>
      <c r="P493" s="183"/>
      <c r="Q493" s="183"/>
      <c r="R493" s="183"/>
      <c r="S493" s="183"/>
      <c r="T493" s="183"/>
      <c r="U493" s="183"/>
      <c r="V493" s="183"/>
      <c r="W493" s="183"/>
      <c r="X493" s="183"/>
      <c r="Y493" s="183"/>
      <c r="Z493" s="183"/>
      <c r="AA493" s="183"/>
      <c r="AB493" s="183"/>
      <c r="AC493" s="183"/>
      <c r="AD493" s="183"/>
      <c r="AE493" s="183"/>
      <c r="AF493" s="183"/>
      <c r="AG493" s="183"/>
      <c r="AH493" s="183"/>
      <c r="AI493" s="183"/>
      <c r="AJ493" s="183"/>
      <c r="AK493" s="183"/>
      <c r="AL493" s="183"/>
      <c r="AM493" s="183"/>
      <c r="AN493" s="183"/>
      <c r="AO493" s="183"/>
      <c r="AP493" s="183"/>
      <c r="AQ493" s="183"/>
      <c r="AR493" s="183"/>
      <c r="AS493" s="183"/>
      <c r="AT493" s="183"/>
      <c r="AU493" s="183"/>
      <c r="AV493" s="183"/>
      <c r="AW493" s="183"/>
      <c r="AX493" s="183"/>
      <c r="AY493" s="183"/>
      <c r="AZ493" s="183"/>
      <c r="BA493" s="183"/>
      <c r="BB493" s="183"/>
      <c r="BC493" s="183"/>
      <c r="BD493" s="183"/>
      <c r="BE493" s="183"/>
      <c r="BF493" s="183"/>
      <c r="BG493" s="183"/>
      <c r="BH493" s="183"/>
      <c r="BI493" s="183"/>
      <c r="BJ493" s="183"/>
      <c r="BK493" s="183"/>
      <c r="BL493" s="183"/>
      <c r="BM493" s="183"/>
    </row>
    <row r="494" spans="1:65" x14ac:dyDescent="0.2">
      <c r="A494" s="110"/>
      <c r="B494" s="110"/>
      <c r="C494" s="110"/>
      <c r="D494" s="183"/>
      <c r="E494" s="183"/>
      <c r="F494" s="183"/>
      <c r="G494" s="183"/>
      <c r="H494" s="183"/>
      <c r="I494" s="183"/>
      <c r="J494" s="183"/>
      <c r="K494" s="183"/>
      <c r="L494" s="183"/>
      <c r="M494" s="183"/>
      <c r="N494" s="183"/>
      <c r="O494" s="183"/>
      <c r="P494" s="183"/>
      <c r="Q494" s="183"/>
      <c r="R494" s="183"/>
      <c r="S494" s="183"/>
      <c r="T494" s="183"/>
      <c r="U494" s="183"/>
      <c r="V494" s="183"/>
      <c r="W494" s="183"/>
      <c r="X494" s="183"/>
      <c r="Y494" s="183"/>
      <c r="Z494" s="183"/>
      <c r="AA494" s="183"/>
      <c r="AB494" s="183"/>
      <c r="AC494" s="183"/>
      <c r="AD494" s="183"/>
      <c r="AE494" s="183"/>
      <c r="AF494" s="183"/>
      <c r="AG494" s="183"/>
      <c r="AH494" s="183"/>
      <c r="AI494" s="183"/>
      <c r="AJ494" s="183"/>
      <c r="AK494" s="183"/>
      <c r="AL494" s="183"/>
      <c r="AM494" s="183"/>
      <c r="AN494" s="183"/>
      <c r="AO494" s="183"/>
      <c r="AP494" s="183"/>
      <c r="AQ494" s="183"/>
      <c r="AR494" s="183"/>
      <c r="AS494" s="183"/>
      <c r="AT494" s="183"/>
      <c r="AU494" s="183"/>
      <c r="AV494" s="183"/>
      <c r="AW494" s="183"/>
      <c r="AX494" s="183"/>
      <c r="AY494" s="183"/>
      <c r="AZ494" s="183"/>
      <c r="BA494" s="183"/>
      <c r="BB494" s="183"/>
      <c r="BC494" s="183"/>
      <c r="BD494" s="183"/>
      <c r="BE494" s="183"/>
      <c r="BF494" s="183"/>
      <c r="BG494" s="183"/>
      <c r="BH494" s="183"/>
      <c r="BI494" s="183"/>
      <c r="BJ494" s="183"/>
      <c r="BK494" s="183"/>
      <c r="BL494" s="183"/>
      <c r="BM494" s="183"/>
    </row>
    <row r="495" spans="1:65" x14ac:dyDescent="0.2">
      <c r="A495" s="110"/>
      <c r="B495" s="110"/>
      <c r="C495" s="110"/>
      <c r="D495" s="183"/>
      <c r="E495" s="183"/>
      <c r="F495" s="183"/>
      <c r="G495" s="183"/>
      <c r="H495" s="183"/>
      <c r="I495" s="183"/>
      <c r="J495" s="183"/>
      <c r="K495" s="183"/>
      <c r="L495" s="183"/>
      <c r="M495" s="183"/>
      <c r="N495" s="183"/>
      <c r="O495" s="183"/>
      <c r="P495" s="183"/>
      <c r="Q495" s="183"/>
      <c r="R495" s="183"/>
      <c r="S495" s="183"/>
      <c r="T495" s="183"/>
      <c r="U495" s="183"/>
      <c r="V495" s="183"/>
      <c r="W495" s="183"/>
      <c r="X495" s="183"/>
      <c r="Y495" s="183"/>
      <c r="Z495" s="183"/>
      <c r="AA495" s="183"/>
      <c r="AB495" s="183"/>
      <c r="AC495" s="183"/>
      <c r="AD495" s="183"/>
      <c r="AE495" s="183"/>
      <c r="AF495" s="183"/>
      <c r="AG495" s="183"/>
      <c r="AH495" s="183"/>
      <c r="AI495" s="183"/>
      <c r="AJ495" s="183"/>
      <c r="AK495" s="183"/>
      <c r="AL495" s="183"/>
      <c r="AM495" s="183"/>
      <c r="AN495" s="183"/>
      <c r="AO495" s="183"/>
      <c r="AP495" s="183"/>
      <c r="AQ495" s="183"/>
      <c r="AR495" s="183"/>
      <c r="AS495" s="183"/>
      <c r="AT495" s="183"/>
      <c r="AU495" s="183"/>
      <c r="AV495" s="183"/>
      <c r="AW495" s="183"/>
      <c r="AX495" s="183"/>
      <c r="AY495" s="183"/>
      <c r="AZ495" s="183"/>
      <c r="BA495" s="183"/>
      <c r="BB495" s="183"/>
      <c r="BC495" s="183"/>
      <c r="BD495" s="183"/>
      <c r="BE495" s="183"/>
      <c r="BF495" s="183"/>
      <c r="BG495" s="183"/>
      <c r="BH495" s="183"/>
      <c r="BI495" s="183"/>
      <c r="BJ495" s="183"/>
      <c r="BK495" s="183"/>
      <c r="BL495" s="183"/>
      <c r="BM495" s="183"/>
    </row>
    <row r="496" spans="1:65" x14ac:dyDescent="0.2">
      <c r="A496" s="110"/>
      <c r="B496" s="110"/>
      <c r="C496" s="110"/>
      <c r="D496" s="183"/>
      <c r="E496" s="183"/>
      <c r="F496" s="183"/>
      <c r="G496" s="183"/>
      <c r="H496" s="183"/>
      <c r="I496" s="183"/>
      <c r="J496" s="183"/>
      <c r="K496" s="183"/>
      <c r="L496" s="183"/>
      <c r="M496" s="183"/>
      <c r="N496" s="183"/>
      <c r="O496" s="183"/>
      <c r="P496" s="183"/>
      <c r="Q496" s="183"/>
      <c r="R496" s="183"/>
      <c r="S496" s="183"/>
      <c r="T496" s="183"/>
      <c r="U496" s="183"/>
      <c r="V496" s="183"/>
      <c r="W496" s="183"/>
      <c r="X496" s="183"/>
      <c r="Y496" s="183"/>
      <c r="Z496" s="183"/>
      <c r="AA496" s="183"/>
      <c r="AB496" s="183"/>
      <c r="AC496" s="183"/>
      <c r="AD496" s="183"/>
      <c r="AE496" s="183"/>
      <c r="AF496" s="183"/>
      <c r="AG496" s="183"/>
      <c r="AH496" s="183"/>
      <c r="AI496" s="183"/>
      <c r="AJ496" s="183"/>
      <c r="AK496" s="183"/>
      <c r="AL496" s="183"/>
      <c r="AM496" s="183"/>
      <c r="AN496" s="183"/>
      <c r="AO496" s="183"/>
      <c r="AP496" s="183"/>
      <c r="AQ496" s="183"/>
      <c r="AR496" s="183"/>
      <c r="AS496" s="183"/>
      <c r="AT496" s="183"/>
      <c r="AU496" s="183"/>
      <c r="AV496" s="183"/>
      <c r="AW496" s="183"/>
      <c r="AX496" s="183"/>
      <c r="AY496" s="183"/>
      <c r="AZ496" s="183"/>
      <c r="BA496" s="183"/>
      <c r="BB496" s="183"/>
      <c r="BC496" s="183"/>
      <c r="BD496" s="183"/>
      <c r="BE496" s="183"/>
      <c r="BF496" s="183"/>
      <c r="BG496" s="183"/>
      <c r="BH496" s="183"/>
      <c r="BI496" s="183"/>
      <c r="BJ496" s="183"/>
      <c r="BK496" s="183"/>
      <c r="BL496" s="183"/>
      <c r="BM496" s="183"/>
    </row>
    <row r="497" spans="1:65" x14ac:dyDescent="0.2">
      <c r="A497" s="110"/>
      <c r="B497" s="110"/>
      <c r="C497" s="110"/>
      <c r="D497" s="183"/>
      <c r="E497" s="183"/>
      <c r="F497" s="183"/>
      <c r="G497" s="183"/>
      <c r="H497" s="183"/>
      <c r="I497" s="183"/>
      <c r="J497" s="183"/>
      <c r="K497" s="183"/>
      <c r="L497" s="183"/>
      <c r="M497" s="183"/>
      <c r="N497" s="183"/>
      <c r="O497" s="183"/>
      <c r="P497" s="183"/>
      <c r="Q497" s="183"/>
      <c r="R497" s="183"/>
      <c r="S497" s="183"/>
      <c r="T497" s="183"/>
      <c r="U497" s="183"/>
      <c r="V497" s="183"/>
      <c r="W497" s="183"/>
      <c r="X497" s="183"/>
      <c r="Y497" s="183"/>
      <c r="Z497" s="183"/>
      <c r="AA497" s="183"/>
      <c r="AB497" s="183"/>
      <c r="AC497" s="183"/>
      <c r="AD497" s="183"/>
      <c r="AE497" s="183"/>
      <c r="AF497" s="183"/>
      <c r="AG497" s="183"/>
      <c r="AH497" s="183"/>
      <c r="AI497" s="183"/>
      <c r="AJ497" s="183"/>
      <c r="AK497" s="183"/>
      <c r="AL497" s="183"/>
      <c r="AM497" s="183"/>
      <c r="AN497" s="183"/>
      <c r="AO497" s="183"/>
      <c r="AP497" s="183"/>
      <c r="AQ497" s="183"/>
      <c r="AR497" s="183"/>
      <c r="AS497" s="183"/>
      <c r="AT497" s="183"/>
      <c r="AU497" s="183"/>
      <c r="AV497" s="183"/>
      <c r="AW497" s="183"/>
      <c r="AX497" s="183"/>
      <c r="AY497" s="183"/>
      <c r="AZ497" s="183"/>
      <c r="BA497" s="183"/>
      <c r="BB497" s="183"/>
      <c r="BC497" s="183"/>
      <c r="BD497" s="183"/>
      <c r="BE497" s="183"/>
      <c r="BF497" s="183"/>
      <c r="BG497" s="183"/>
      <c r="BH497" s="183"/>
      <c r="BI497" s="183"/>
      <c r="BJ497" s="183"/>
      <c r="BK497" s="183"/>
      <c r="BL497" s="183"/>
      <c r="BM497" s="183"/>
    </row>
    <row r="498" spans="1:65" x14ac:dyDescent="0.2">
      <c r="A498" s="110"/>
      <c r="B498" s="110"/>
      <c r="C498" s="110"/>
      <c r="D498" s="183"/>
      <c r="E498" s="183"/>
      <c r="F498" s="183"/>
      <c r="G498" s="183"/>
      <c r="H498" s="183"/>
      <c r="I498" s="183"/>
      <c r="J498" s="183"/>
      <c r="K498" s="183"/>
      <c r="L498" s="183"/>
      <c r="M498" s="183"/>
      <c r="N498" s="183"/>
      <c r="O498" s="183"/>
      <c r="P498" s="183"/>
      <c r="Q498" s="183"/>
      <c r="R498" s="183"/>
      <c r="S498" s="183"/>
      <c r="T498" s="183"/>
      <c r="U498" s="183"/>
      <c r="V498" s="183"/>
      <c r="W498" s="183"/>
      <c r="X498" s="183"/>
      <c r="Y498" s="183"/>
      <c r="Z498" s="183"/>
      <c r="AA498" s="183"/>
      <c r="AB498" s="183"/>
      <c r="AC498" s="183"/>
      <c r="AD498" s="183"/>
      <c r="AE498" s="183"/>
      <c r="AF498" s="183"/>
      <c r="AG498" s="183"/>
      <c r="AH498" s="183"/>
      <c r="AI498" s="183"/>
      <c r="AJ498" s="183"/>
      <c r="AK498" s="183"/>
      <c r="AL498" s="183"/>
      <c r="AM498" s="183"/>
      <c r="AN498" s="183"/>
      <c r="AO498" s="183"/>
      <c r="AP498" s="183"/>
      <c r="AQ498" s="183"/>
      <c r="AR498" s="183"/>
      <c r="AS498" s="183"/>
      <c r="AT498" s="183"/>
      <c r="AU498" s="183"/>
      <c r="AV498" s="183"/>
      <c r="AW498" s="183"/>
      <c r="AX498" s="183"/>
      <c r="AY498" s="183"/>
      <c r="AZ498" s="183"/>
      <c r="BA498" s="183"/>
      <c r="BB498" s="183"/>
      <c r="BC498" s="183"/>
      <c r="BD498" s="183"/>
      <c r="BE498" s="183"/>
      <c r="BF498" s="183"/>
      <c r="BG498" s="183"/>
      <c r="BH498" s="183"/>
      <c r="BI498" s="183"/>
      <c r="BJ498" s="183"/>
      <c r="BK498" s="183"/>
      <c r="BL498" s="183"/>
      <c r="BM498" s="183"/>
    </row>
    <row r="499" spans="1:65" x14ac:dyDescent="0.2">
      <c r="A499" s="110"/>
      <c r="B499" s="110"/>
      <c r="C499" s="110"/>
      <c r="D499" s="183"/>
      <c r="E499" s="183"/>
      <c r="F499" s="183"/>
      <c r="G499" s="183"/>
      <c r="H499" s="183"/>
      <c r="I499" s="183"/>
      <c r="J499" s="183"/>
      <c r="K499" s="183"/>
      <c r="L499" s="183"/>
      <c r="M499" s="183"/>
      <c r="N499" s="183"/>
      <c r="O499" s="183"/>
      <c r="P499" s="183"/>
      <c r="Q499" s="183"/>
      <c r="R499" s="183"/>
      <c r="S499" s="183"/>
      <c r="T499" s="183"/>
      <c r="U499" s="183"/>
      <c r="V499" s="183"/>
      <c r="W499" s="183"/>
      <c r="X499" s="183"/>
      <c r="Y499" s="183"/>
      <c r="Z499" s="183"/>
      <c r="AA499" s="183"/>
      <c r="AB499" s="183"/>
      <c r="AC499" s="183"/>
      <c r="AD499" s="183"/>
      <c r="AE499" s="183"/>
      <c r="AF499" s="183"/>
      <c r="AG499" s="183"/>
      <c r="AH499" s="183"/>
      <c r="AI499" s="183"/>
      <c r="AJ499" s="183"/>
      <c r="AK499" s="183"/>
      <c r="AL499" s="183"/>
      <c r="AM499" s="183"/>
      <c r="AN499" s="183"/>
      <c r="AO499" s="183"/>
      <c r="AP499" s="183"/>
      <c r="AQ499" s="183"/>
      <c r="AR499" s="183"/>
      <c r="AS499" s="183"/>
      <c r="AT499" s="183"/>
      <c r="AU499" s="183"/>
      <c r="AV499" s="183"/>
      <c r="AW499" s="183"/>
      <c r="AX499" s="183"/>
      <c r="AY499" s="183"/>
      <c r="AZ499" s="183"/>
      <c r="BA499" s="183"/>
      <c r="BB499" s="183"/>
      <c r="BC499" s="183"/>
      <c r="BD499" s="183"/>
      <c r="BE499" s="183"/>
      <c r="BF499" s="183"/>
      <c r="BG499" s="183"/>
      <c r="BH499" s="183"/>
      <c r="BI499" s="183"/>
      <c r="BJ499" s="183"/>
      <c r="BK499" s="183"/>
      <c r="BL499" s="183"/>
      <c r="BM499" s="183"/>
    </row>
    <row r="500" spans="1:65" x14ac:dyDescent="0.2">
      <c r="A500" s="110"/>
      <c r="B500" s="110"/>
      <c r="C500" s="110"/>
      <c r="D500" s="183"/>
      <c r="E500" s="183"/>
      <c r="F500" s="183"/>
      <c r="G500" s="183"/>
      <c r="H500" s="183"/>
      <c r="I500" s="183"/>
      <c r="J500" s="183"/>
      <c r="K500" s="183"/>
      <c r="L500" s="183"/>
      <c r="M500" s="183"/>
      <c r="N500" s="183"/>
      <c r="O500" s="183"/>
      <c r="P500" s="183"/>
      <c r="Q500" s="183"/>
      <c r="R500" s="183"/>
      <c r="S500" s="183"/>
      <c r="T500" s="183"/>
      <c r="U500" s="183"/>
      <c r="V500" s="183"/>
      <c r="W500" s="183"/>
      <c r="X500" s="183"/>
      <c r="Y500" s="183"/>
      <c r="Z500" s="183"/>
      <c r="AA500" s="183"/>
      <c r="AB500" s="183"/>
      <c r="AC500" s="183"/>
      <c r="AD500" s="183"/>
      <c r="AE500" s="183"/>
      <c r="AF500" s="183"/>
      <c r="AG500" s="183"/>
      <c r="AH500" s="183"/>
      <c r="AI500" s="183"/>
      <c r="AJ500" s="183"/>
      <c r="AK500" s="183"/>
      <c r="AL500" s="183"/>
      <c r="AM500" s="183"/>
      <c r="AN500" s="183"/>
      <c r="AO500" s="183"/>
      <c r="AP500" s="183"/>
      <c r="AQ500" s="183"/>
      <c r="AR500" s="183"/>
      <c r="AS500" s="183"/>
      <c r="AT500" s="183"/>
      <c r="AU500" s="183"/>
      <c r="AV500" s="183"/>
      <c r="AW500" s="183"/>
      <c r="AX500" s="183"/>
      <c r="AY500" s="183"/>
      <c r="AZ500" s="183"/>
      <c r="BA500" s="183"/>
      <c r="BB500" s="183"/>
      <c r="BC500" s="183"/>
      <c r="BD500" s="183"/>
      <c r="BE500" s="183"/>
      <c r="BF500" s="183"/>
      <c r="BG500" s="183"/>
      <c r="BH500" s="183"/>
      <c r="BI500" s="183"/>
      <c r="BJ500" s="183"/>
      <c r="BK500" s="183"/>
      <c r="BL500" s="183"/>
      <c r="BM500" s="183"/>
    </row>
    <row r="501" spans="1:65" x14ac:dyDescent="0.2">
      <c r="A501" s="110"/>
      <c r="B501" s="110"/>
      <c r="C501" s="110"/>
      <c r="D501" s="183"/>
      <c r="E501" s="183"/>
      <c r="F501" s="183"/>
      <c r="G501" s="183"/>
      <c r="H501" s="183"/>
      <c r="I501" s="183"/>
      <c r="J501" s="183"/>
      <c r="K501" s="183"/>
      <c r="L501" s="183"/>
      <c r="M501" s="183"/>
      <c r="N501" s="183"/>
      <c r="O501" s="183"/>
      <c r="P501" s="183"/>
      <c r="Q501" s="183"/>
      <c r="R501" s="183"/>
      <c r="S501" s="183"/>
      <c r="T501" s="183"/>
      <c r="U501" s="183"/>
      <c r="V501" s="183"/>
      <c r="W501" s="183"/>
      <c r="X501" s="183"/>
      <c r="Y501" s="183"/>
      <c r="Z501" s="183"/>
      <c r="AA501" s="183"/>
      <c r="AB501" s="183"/>
      <c r="AC501" s="183"/>
      <c r="AD501" s="183"/>
      <c r="AE501" s="183"/>
      <c r="AF501" s="183"/>
      <c r="AG501" s="183"/>
      <c r="AH501" s="183"/>
      <c r="AI501" s="183"/>
      <c r="AJ501" s="183"/>
      <c r="AK501" s="183"/>
      <c r="AL501" s="183"/>
      <c r="AM501" s="183"/>
      <c r="AN501" s="183"/>
      <c r="AO501" s="183"/>
      <c r="AP501" s="183"/>
      <c r="AQ501" s="183"/>
      <c r="AR501" s="183"/>
      <c r="AS501" s="183"/>
      <c r="AT501" s="183"/>
      <c r="AU501" s="183"/>
      <c r="AV501" s="183"/>
      <c r="AW501" s="183"/>
      <c r="AX501" s="183"/>
      <c r="AY501" s="183"/>
      <c r="AZ501" s="183"/>
      <c r="BA501" s="183"/>
      <c r="BB501" s="183"/>
      <c r="BC501" s="183"/>
      <c r="BD501" s="183"/>
      <c r="BE501" s="183"/>
      <c r="BF501" s="183"/>
      <c r="BG501" s="183"/>
      <c r="BH501" s="183"/>
      <c r="BI501" s="183"/>
      <c r="BJ501" s="183"/>
      <c r="BK501" s="183"/>
      <c r="BL501" s="183"/>
      <c r="BM501" s="183"/>
    </row>
    <row r="502" spans="1:65" x14ac:dyDescent="0.2">
      <c r="A502" s="110"/>
      <c r="B502" s="110"/>
      <c r="C502" s="110"/>
      <c r="D502" s="183"/>
      <c r="E502" s="183"/>
      <c r="F502" s="183"/>
      <c r="G502" s="183"/>
      <c r="H502" s="183"/>
      <c r="I502" s="183"/>
      <c r="J502" s="183"/>
      <c r="K502" s="183"/>
      <c r="L502" s="183"/>
      <c r="M502" s="183"/>
      <c r="N502" s="183"/>
      <c r="O502" s="183"/>
      <c r="P502" s="183"/>
      <c r="Q502" s="183"/>
      <c r="R502" s="183"/>
      <c r="S502" s="183"/>
      <c r="T502" s="183"/>
      <c r="U502" s="183"/>
      <c r="V502" s="183"/>
      <c r="W502" s="183"/>
      <c r="X502" s="183"/>
      <c r="Y502" s="183"/>
      <c r="Z502" s="183"/>
      <c r="AA502" s="183"/>
      <c r="AB502" s="183"/>
      <c r="AC502" s="183"/>
      <c r="AD502" s="183"/>
      <c r="AE502" s="183"/>
      <c r="AF502" s="183"/>
      <c r="AG502" s="183"/>
      <c r="AH502" s="183"/>
      <c r="AI502" s="183"/>
      <c r="AJ502" s="183"/>
      <c r="AK502" s="183"/>
      <c r="AL502" s="183"/>
      <c r="AM502" s="183"/>
      <c r="AN502" s="183"/>
      <c r="AO502" s="183"/>
      <c r="AP502" s="183"/>
      <c r="AQ502" s="183"/>
      <c r="AR502" s="183"/>
      <c r="AS502" s="183"/>
      <c r="AT502" s="183"/>
      <c r="AU502" s="183"/>
      <c r="AV502" s="183"/>
      <c r="AW502" s="183"/>
      <c r="AX502" s="183"/>
      <c r="AY502" s="183"/>
      <c r="AZ502" s="183"/>
      <c r="BA502" s="183"/>
      <c r="BB502" s="183"/>
      <c r="BC502" s="183"/>
      <c r="BD502" s="183"/>
      <c r="BE502" s="183"/>
      <c r="BF502" s="183"/>
      <c r="BG502" s="183"/>
      <c r="BH502" s="183"/>
      <c r="BI502" s="183"/>
      <c r="BJ502" s="183"/>
      <c r="BK502" s="183"/>
      <c r="BL502" s="183"/>
      <c r="BM502" s="183"/>
    </row>
    <row r="503" spans="1:65" x14ac:dyDescent="0.2">
      <c r="A503" s="110"/>
      <c r="B503" s="110"/>
      <c r="C503" s="110"/>
      <c r="D503" s="183"/>
      <c r="E503" s="183"/>
      <c r="F503" s="183"/>
      <c r="G503" s="183"/>
      <c r="H503" s="183"/>
      <c r="I503" s="183"/>
      <c r="J503" s="183"/>
      <c r="K503" s="183"/>
      <c r="L503" s="183"/>
      <c r="M503" s="183"/>
      <c r="N503" s="183"/>
      <c r="O503" s="183"/>
      <c r="P503" s="183"/>
      <c r="Q503" s="183"/>
      <c r="R503" s="183"/>
      <c r="S503" s="183"/>
      <c r="T503" s="183"/>
      <c r="U503" s="183"/>
      <c r="V503" s="183"/>
      <c r="W503" s="183"/>
      <c r="X503" s="183"/>
      <c r="Y503" s="183"/>
      <c r="Z503" s="183"/>
      <c r="AA503" s="183"/>
      <c r="AB503" s="183"/>
      <c r="AC503" s="183"/>
      <c r="AD503" s="183"/>
      <c r="AE503" s="183"/>
      <c r="AF503" s="183"/>
      <c r="AG503" s="183"/>
      <c r="AH503" s="183"/>
      <c r="AI503" s="183"/>
      <c r="AJ503" s="183"/>
      <c r="AK503" s="183"/>
      <c r="AL503" s="183"/>
      <c r="AM503" s="183"/>
      <c r="AN503" s="183"/>
      <c r="AO503" s="183"/>
      <c r="AP503" s="183"/>
      <c r="AQ503" s="183"/>
      <c r="AR503" s="183"/>
      <c r="AS503" s="183"/>
      <c r="AT503" s="183"/>
      <c r="AU503" s="183"/>
      <c r="AV503" s="183"/>
      <c r="AW503" s="183"/>
      <c r="AX503" s="183"/>
      <c r="AY503" s="183"/>
      <c r="AZ503" s="183"/>
      <c r="BA503" s="183"/>
      <c r="BB503" s="183"/>
      <c r="BC503" s="183"/>
      <c r="BD503" s="183"/>
      <c r="BE503" s="183"/>
      <c r="BF503" s="183"/>
      <c r="BG503" s="183"/>
      <c r="BH503" s="183"/>
      <c r="BI503" s="183"/>
      <c r="BJ503" s="183"/>
      <c r="BK503" s="183"/>
      <c r="BL503" s="183"/>
      <c r="BM503" s="183"/>
    </row>
    <row r="504" spans="1:65" x14ac:dyDescent="0.2">
      <c r="A504" s="110"/>
      <c r="B504" s="110"/>
      <c r="C504" s="110"/>
      <c r="D504" s="183"/>
      <c r="E504" s="183"/>
      <c r="F504" s="183"/>
      <c r="G504" s="183"/>
      <c r="H504" s="183"/>
      <c r="I504" s="183"/>
      <c r="J504" s="183"/>
      <c r="K504" s="183"/>
      <c r="L504" s="183"/>
      <c r="M504" s="183"/>
      <c r="N504" s="183"/>
      <c r="O504" s="183"/>
      <c r="P504" s="183"/>
      <c r="Q504" s="183"/>
      <c r="R504" s="183"/>
      <c r="S504" s="183"/>
      <c r="T504" s="183"/>
      <c r="U504" s="183"/>
      <c r="V504" s="183"/>
      <c r="W504" s="183"/>
      <c r="X504" s="183"/>
      <c r="Y504" s="183"/>
      <c r="Z504" s="183"/>
      <c r="AA504" s="183"/>
      <c r="AB504" s="183"/>
      <c r="AC504" s="183"/>
      <c r="AD504" s="183"/>
      <c r="AE504" s="183"/>
      <c r="AF504" s="183"/>
      <c r="AG504" s="183"/>
      <c r="AH504" s="183"/>
      <c r="AI504" s="183"/>
      <c r="AJ504" s="183"/>
      <c r="AK504" s="183"/>
      <c r="AL504" s="183"/>
      <c r="AM504" s="183"/>
      <c r="AN504" s="183"/>
      <c r="AO504" s="183"/>
      <c r="AP504" s="183"/>
      <c r="AQ504" s="183"/>
      <c r="AR504" s="183"/>
      <c r="AS504" s="183"/>
      <c r="AT504" s="183"/>
      <c r="AU504" s="183"/>
      <c r="AV504" s="183"/>
      <c r="AW504" s="183"/>
      <c r="AX504" s="183"/>
      <c r="AY504" s="183"/>
      <c r="AZ504" s="183"/>
      <c r="BA504" s="183"/>
      <c r="BB504" s="183"/>
      <c r="BC504" s="183"/>
      <c r="BD504" s="183"/>
      <c r="BE504" s="183"/>
      <c r="BF504" s="183"/>
      <c r="BG504" s="183"/>
      <c r="BH504" s="183"/>
      <c r="BI504" s="183"/>
      <c r="BJ504" s="183"/>
      <c r="BK504" s="183"/>
      <c r="BL504" s="183"/>
      <c r="BM504" s="183"/>
    </row>
    <row r="505" spans="1:65" x14ac:dyDescent="0.2">
      <c r="A505" s="110"/>
      <c r="B505" s="110"/>
      <c r="C505" s="110"/>
      <c r="D505" s="183"/>
      <c r="E505" s="183"/>
      <c r="F505" s="183"/>
      <c r="G505" s="183"/>
      <c r="H505" s="183"/>
      <c r="I505" s="183"/>
      <c r="J505" s="183"/>
      <c r="K505" s="183"/>
      <c r="L505" s="183"/>
      <c r="M505" s="183"/>
      <c r="N505" s="183"/>
      <c r="O505" s="183"/>
      <c r="P505" s="183"/>
      <c r="Q505" s="183"/>
      <c r="R505" s="183"/>
      <c r="S505" s="183"/>
      <c r="T505" s="183"/>
      <c r="U505" s="183"/>
      <c r="V505" s="183"/>
      <c r="W505" s="183"/>
      <c r="X505" s="183"/>
      <c r="Y505" s="183"/>
      <c r="Z505" s="183"/>
      <c r="AA505" s="183"/>
      <c r="AB505" s="183"/>
      <c r="AC505" s="183"/>
      <c r="AD505" s="183"/>
      <c r="AE505" s="183"/>
      <c r="AF505" s="183"/>
      <c r="AG505" s="183"/>
      <c r="AH505" s="183"/>
      <c r="AI505" s="183"/>
      <c r="AJ505" s="183"/>
      <c r="AK505" s="183"/>
      <c r="AL505" s="183"/>
      <c r="AM505" s="183"/>
      <c r="AN505" s="183"/>
      <c r="AO505" s="183"/>
      <c r="AP505" s="183"/>
      <c r="AQ505" s="183"/>
      <c r="AR505" s="183"/>
      <c r="AS505" s="183"/>
      <c r="AT505" s="183"/>
      <c r="AU505" s="183"/>
      <c r="AV505" s="183"/>
      <c r="AW505" s="183"/>
      <c r="AX505" s="183"/>
      <c r="AY505" s="183"/>
      <c r="AZ505" s="183"/>
      <c r="BA505" s="183"/>
      <c r="BB505" s="183"/>
      <c r="BC505" s="183"/>
      <c r="BD505" s="183"/>
      <c r="BE505" s="183"/>
      <c r="BF505" s="183"/>
      <c r="BG505" s="183"/>
      <c r="BH505" s="183"/>
      <c r="BI505" s="183"/>
      <c r="BJ505" s="183"/>
      <c r="BK505" s="183"/>
      <c r="BL505" s="183"/>
      <c r="BM505" s="183"/>
    </row>
    <row r="506" spans="1:65" x14ac:dyDescent="0.2">
      <c r="A506" s="110"/>
      <c r="B506" s="110"/>
      <c r="C506" s="110"/>
      <c r="D506" s="183"/>
      <c r="E506" s="183"/>
      <c r="F506" s="183"/>
      <c r="G506" s="183"/>
      <c r="H506" s="183"/>
      <c r="I506" s="183"/>
      <c r="J506" s="183"/>
      <c r="K506" s="183"/>
      <c r="L506" s="183"/>
      <c r="M506" s="183"/>
      <c r="N506" s="183"/>
      <c r="O506" s="183"/>
      <c r="P506" s="183"/>
      <c r="Q506" s="183"/>
      <c r="R506" s="183"/>
      <c r="S506" s="183"/>
      <c r="T506" s="183"/>
      <c r="U506" s="183"/>
      <c r="V506" s="183"/>
      <c r="W506" s="183"/>
      <c r="X506" s="183"/>
      <c r="Y506" s="183"/>
      <c r="Z506" s="183"/>
      <c r="AA506" s="183"/>
      <c r="AB506" s="183"/>
      <c r="AC506" s="183"/>
      <c r="AD506" s="183"/>
      <c r="AE506" s="183"/>
      <c r="AF506" s="183"/>
      <c r="AG506" s="183"/>
      <c r="AH506" s="183"/>
      <c r="AI506" s="183"/>
      <c r="AJ506" s="183"/>
      <c r="AK506" s="183"/>
      <c r="AL506" s="183"/>
      <c r="AM506" s="183"/>
      <c r="AN506" s="183"/>
      <c r="AO506" s="183"/>
      <c r="AP506" s="183"/>
      <c r="AQ506" s="183"/>
      <c r="AR506" s="183"/>
      <c r="AS506" s="183"/>
      <c r="AT506" s="183"/>
      <c r="AU506" s="183"/>
      <c r="AV506" s="183"/>
      <c r="AW506" s="183"/>
      <c r="AX506" s="183"/>
      <c r="AY506" s="183"/>
      <c r="AZ506" s="183"/>
      <c r="BA506" s="183"/>
      <c r="BB506" s="183"/>
      <c r="BC506" s="183"/>
      <c r="BD506" s="183"/>
      <c r="BE506" s="183"/>
      <c r="BF506" s="183"/>
      <c r="BG506" s="183"/>
      <c r="BH506" s="183"/>
      <c r="BI506" s="183"/>
      <c r="BJ506" s="183"/>
      <c r="BK506" s="183"/>
      <c r="BL506" s="183"/>
      <c r="BM506" s="183"/>
    </row>
    <row r="507" spans="1:65" x14ac:dyDescent="0.2">
      <c r="A507" s="110"/>
      <c r="B507" s="110"/>
      <c r="C507" s="110"/>
      <c r="D507" s="183"/>
      <c r="E507" s="183"/>
      <c r="F507" s="183"/>
      <c r="G507" s="183"/>
      <c r="H507" s="183"/>
      <c r="I507" s="183"/>
      <c r="J507" s="183"/>
      <c r="K507" s="183"/>
      <c r="L507" s="183"/>
      <c r="M507" s="183"/>
      <c r="N507" s="183"/>
      <c r="O507" s="183"/>
      <c r="P507" s="183"/>
      <c r="Q507" s="183"/>
      <c r="R507" s="183"/>
      <c r="S507" s="183"/>
      <c r="T507" s="183"/>
      <c r="U507" s="183"/>
      <c r="V507" s="183"/>
      <c r="W507" s="183"/>
      <c r="X507" s="183"/>
      <c r="Y507" s="183"/>
      <c r="Z507" s="183"/>
      <c r="AA507" s="183"/>
      <c r="AB507" s="183"/>
      <c r="AC507" s="183"/>
      <c r="AD507" s="183"/>
      <c r="AE507" s="183"/>
      <c r="AF507" s="183"/>
      <c r="AG507" s="183"/>
      <c r="AH507" s="183"/>
      <c r="AI507" s="183"/>
      <c r="AJ507" s="183"/>
      <c r="AK507" s="183"/>
      <c r="AL507" s="183"/>
      <c r="AM507" s="183"/>
      <c r="AN507" s="183"/>
      <c r="AO507" s="183"/>
      <c r="AP507" s="183"/>
      <c r="AQ507" s="183"/>
      <c r="AR507" s="183"/>
      <c r="AS507" s="183"/>
      <c r="AT507" s="183"/>
      <c r="AU507" s="183"/>
      <c r="AV507" s="183"/>
      <c r="AW507" s="183"/>
      <c r="AX507" s="183"/>
      <c r="AY507" s="183"/>
      <c r="AZ507" s="183"/>
      <c r="BA507" s="183"/>
      <c r="BB507" s="183"/>
      <c r="BC507" s="183"/>
      <c r="BD507" s="183"/>
      <c r="BE507" s="183"/>
      <c r="BF507" s="183"/>
      <c r="BG507" s="183"/>
      <c r="BH507" s="183"/>
      <c r="BI507" s="183"/>
      <c r="BJ507" s="183"/>
      <c r="BK507" s="183"/>
      <c r="BL507" s="183"/>
      <c r="BM507" s="183"/>
    </row>
    <row r="508" spans="1:65" x14ac:dyDescent="0.2">
      <c r="A508" s="110"/>
      <c r="B508" s="110"/>
      <c r="C508" s="110"/>
      <c r="D508" s="183"/>
      <c r="E508" s="183"/>
      <c r="F508" s="183"/>
      <c r="G508" s="183"/>
      <c r="H508" s="183"/>
      <c r="I508" s="183"/>
      <c r="J508" s="183"/>
      <c r="K508" s="183"/>
      <c r="L508" s="183"/>
      <c r="M508" s="183"/>
      <c r="N508" s="183"/>
      <c r="O508" s="183"/>
      <c r="P508" s="183"/>
      <c r="Q508" s="183"/>
      <c r="R508" s="183"/>
      <c r="S508" s="183"/>
      <c r="T508" s="183"/>
      <c r="U508" s="183"/>
      <c r="V508" s="183"/>
      <c r="W508" s="183"/>
      <c r="X508" s="183"/>
      <c r="Y508" s="183"/>
      <c r="Z508" s="183"/>
      <c r="AA508" s="183"/>
      <c r="AB508" s="183"/>
      <c r="AC508" s="183"/>
      <c r="AD508" s="183"/>
      <c r="AE508" s="183"/>
      <c r="AF508" s="183"/>
      <c r="AG508" s="183"/>
      <c r="AH508" s="183"/>
      <c r="AI508" s="183"/>
      <c r="AJ508" s="183"/>
      <c r="AK508" s="183"/>
      <c r="AL508" s="183"/>
      <c r="AM508" s="183"/>
      <c r="AN508" s="183"/>
      <c r="AO508" s="183"/>
      <c r="AP508" s="183"/>
      <c r="AQ508" s="183"/>
      <c r="AR508" s="183"/>
      <c r="AS508" s="183"/>
      <c r="AT508" s="183"/>
      <c r="AU508" s="183"/>
      <c r="AV508" s="183"/>
      <c r="AW508" s="183"/>
      <c r="AX508" s="183"/>
      <c r="AY508" s="183"/>
      <c r="AZ508" s="183"/>
      <c r="BA508" s="183"/>
      <c r="BB508" s="183"/>
      <c r="BC508" s="183"/>
      <c r="BD508" s="183"/>
      <c r="BE508" s="183"/>
      <c r="BF508" s="183"/>
      <c r="BG508" s="183"/>
      <c r="BH508" s="183"/>
      <c r="BI508" s="183"/>
      <c r="BJ508" s="183"/>
      <c r="BK508" s="183"/>
      <c r="BL508" s="183"/>
      <c r="BM508" s="183"/>
    </row>
    <row r="509" spans="1:65" x14ac:dyDescent="0.2">
      <c r="A509" s="110"/>
      <c r="B509" s="110"/>
      <c r="C509" s="110"/>
      <c r="D509" s="183"/>
      <c r="E509" s="183"/>
      <c r="F509" s="183"/>
      <c r="G509" s="183"/>
      <c r="H509" s="183"/>
      <c r="I509" s="183"/>
      <c r="J509" s="183"/>
      <c r="K509" s="183"/>
      <c r="L509" s="183"/>
      <c r="M509" s="183"/>
      <c r="N509" s="183"/>
      <c r="O509" s="183"/>
      <c r="P509" s="183"/>
      <c r="Q509" s="183"/>
      <c r="R509" s="183"/>
      <c r="S509" s="183"/>
      <c r="T509" s="183"/>
      <c r="U509" s="183"/>
      <c r="V509" s="183"/>
      <c r="W509" s="183"/>
      <c r="X509" s="183"/>
      <c r="Y509" s="183"/>
      <c r="Z509" s="183"/>
      <c r="AA509" s="183"/>
      <c r="AB509" s="183"/>
      <c r="AC509" s="183"/>
      <c r="AD509" s="183"/>
      <c r="AE509" s="183"/>
      <c r="AF509" s="183"/>
      <c r="AG509" s="183"/>
      <c r="AH509" s="183"/>
      <c r="AI509" s="183"/>
      <c r="AJ509" s="183"/>
      <c r="AK509" s="183"/>
      <c r="AL509" s="183"/>
      <c r="AM509" s="183"/>
      <c r="AN509" s="183"/>
      <c r="AO509" s="183"/>
      <c r="AP509" s="183"/>
      <c r="AQ509" s="183"/>
      <c r="AR509" s="183"/>
      <c r="AS509" s="183"/>
      <c r="AT509" s="183"/>
      <c r="AU509" s="183"/>
      <c r="AV509" s="183"/>
      <c r="AW509" s="183"/>
      <c r="AX509" s="183"/>
      <c r="AY509" s="183"/>
      <c r="AZ509" s="183"/>
      <c r="BA509" s="183"/>
      <c r="BB509" s="183"/>
      <c r="BC509" s="183"/>
      <c r="BD509" s="183"/>
      <c r="BE509" s="183"/>
      <c r="BF509" s="183"/>
      <c r="BG509" s="183"/>
      <c r="BH509" s="183"/>
      <c r="BI509" s="183"/>
      <c r="BJ509" s="183"/>
      <c r="BK509" s="183"/>
      <c r="BL509" s="183"/>
      <c r="BM509" s="183"/>
    </row>
    <row r="510" spans="1:65" x14ac:dyDescent="0.2">
      <c r="A510" s="110"/>
      <c r="B510" s="110"/>
      <c r="C510" s="110"/>
      <c r="D510" s="183"/>
      <c r="E510" s="183"/>
      <c r="F510" s="183"/>
      <c r="G510" s="183"/>
      <c r="H510" s="183"/>
      <c r="I510" s="183"/>
      <c r="J510" s="183"/>
      <c r="K510" s="183"/>
      <c r="L510" s="183"/>
      <c r="M510" s="183"/>
      <c r="N510" s="183"/>
      <c r="O510" s="183"/>
      <c r="P510" s="183"/>
      <c r="Q510" s="183"/>
      <c r="R510" s="183"/>
      <c r="S510" s="183"/>
      <c r="T510" s="183"/>
      <c r="U510" s="183"/>
      <c r="V510" s="183"/>
      <c r="W510" s="183"/>
      <c r="X510" s="183"/>
      <c r="Y510" s="183"/>
      <c r="Z510" s="183"/>
      <c r="AA510" s="183"/>
      <c r="AB510" s="183"/>
      <c r="AC510" s="183"/>
      <c r="AD510" s="183"/>
      <c r="AE510" s="183"/>
      <c r="AF510" s="183"/>
      <c r="AG510" s="183"/>
      <c r="AH510" s="183"/>
      <c r="AI510" s="183"/>
      <c r="AJ510" s="183"/>
      <c r="AK510" s="183"/>
      <c r="AL510" s="183"/>
      <c r="AM510" s="183"/>
      <c r="AN510" s="183"/>
      <c r="AO510" s="183"/>
      <c r="AP510" s="183"/>
      <c r="AQ510" s="183"/>
      <c r="AR510" s="183"/>
      <c r="AS510" s="183"/>
      <c r="AT510" s="183"/>
      <c r="AU510" s="183"/>
      <c r="AV510" s="183"/>
      <c r="AW510" s="183"/>
      <c r="AX510" s="183"/>
      <c r="AY510" s="183"/>
      <c r="AZ510" s="183"/>
      <c r="BA510" s="183"/>
      <c r="BB510" s="183"/>
      <c r="BC510" s="183"/>
      <c r="BD510" s="183"/>
      <c r="BE510" s="183"/>
      <c r="BF510" s="183"/>
      <c r="BG510" s="183"/>
      <c r="BH510" s="183"/>
      <c r="BI510" s="183"/>
      <c r="BJ510" s="183"/>
      <c r="BK510" s="183"/>
      <c r="BL510" s="183"/>
      <c r="BM510" s="183"/>
    </row>
    <row r="511" spans="1:65" x14ac:dyDescent="0.2">
      <c r="A511" s="110"/>
      <c r="B511" s="110"/>
      <c r="C511" s="110"/>
      <c r="D511" s="183"/>
      <c r="E511" s="183"/>
      <c r="F511" s="183"/>
      <c r="G511" s="183"/>
      <c r="H511" s="183"/>
      <c r="I511" s="183"/>
      <c r="J511" s="183"/>
      <c r="K511" s="183"/>
      <c r="L511" s="183"/>
      <c r="M511" s="183"/>
      <c r="N511" s="183"/>
      <c r="O511" s="183"/>
      <c r="P511" s="183"/>
      <c r="Q511" s="183"/>
      <c r="R511" s="183"/>
      <c r="S511" s="183"/>
      <c r="T511" s="183"/>
      <c r="U511" s="183"/>
      <c r="V511" s="183"/>
      <c r="W511" s="183"/>
      <c r="X511" s="183"/>
      <c r="Y511" s="183"/>
      <c r="Z511" s="183"/>
      <c r="AA511" s="183"/>
      <c r="AB511" s="183"/>
      <c r="AC511" s="183"/>
      <c r="AD511" s="183"/>
      <c r="AE511" s="183"/>
      <c r="AF511" s="183"/>
      <c r="AG511" s="183"/>
      <c r="AH511" s="183"/>
      <c r="AI511" s="183"/>
      <c r="AJ511" s="183"/>
      <c r="AK511" s="183"/>
      <c r="AL511" s="183"/>
      <c r="AM511" s="183"/>
      <c r="AN511" s="183"/>
      <c r="AO511" s="183"/>
      <c r="AP511" s="183"/>
      <c r="AQ511" s="183"/>
      <c r="AR511" s="183"/>
      <c r="AS511" s="183"/>
      <c r="AT511" s="183"/>
      <c r="AU511" s="183"/>
      <c r="AV511" s="183"/>
      <c r="AW511" s="183"/>
      <c r="AX511" s="183"/>
      <c r="AY511" s="183"/>
      <c r="AZ511" s="183"/>
      <c r="BA511" s="183"/>
      <c r="BB511" s="183"/>
      <c r="BC511" s="183"/>
      <c r="BD511" s="183"/>
      <c r="BE511" s="183"/>
      <c r="BF511" s="183"/>
      <c r="BG511" s="183"/>
      <c r="BH511" s="183"/>
      <c r="BI511" s="183"/>
      <c r="BJ511" s="183"/>
      <c r="BK511" s="183"/>
      <c r="BL511" s="183"/>
      <c r="BM511" s="183"/>
    </row>
    <row r="512" spans="1:65" x14ac:dyDescent="0.2">
      <c r="A512" s="110"/>
      <c r="B512" s="110"/>
      <c r="C512" s="110"/>
      <c r="D512" s="183"/>
      <c r="E512" s="183"/>
      <c r="F512" s="183"/>
      <c r="G512" s="183"/>
      <c r="H512" s="183"/>
      <c r="I512" s="183"/>
      <c r="J512" s="183"/>
      <c r="K512" s="183"/>
      <c r="L512" s="183"/>
      <c r="M512" s="183"/>
      <c r="N512" s="183"/>
      <c r="O512" s="183"/>
      <c r="P512" s="183"/>
      <c r="Q512" s="183"/>
      <c r="R512" s="183"/>
      <c r="S512" s="183"/>
      <c r="T512" s="183"/>
      <c r="U512" s="183"/>
      <c r="V512" s="183"/>
      <c r="W512" s="183"/>
      <c r="X512" s="183"/>
      <c r="Y512" s="183"/>
      <c r="Z512" s="183"/>
      <c r="AA512" s="183"/>
      <c r="AB512" s="183"/>
      <c r="AC512" s="183"/>
      <c r="AD512" s="183"/>
      <c r="AE512" s="183"/>
      <c r="AF512" s="183"/>
      <c r="AG512" s="183"/>
      <c r="AH512" s="183"/>
      <c r="AI512" s="183"/>
      <c r="AJ512" s="183"/>
      <c r="AK512" s="183"/>
      <c r="AL512" s="183"/>
      <c r="AM512" s="183"/>
      <c r="AN512" s="183"/>
      <c r="AO512" s="183"/>
      <c r="AP512" s="183"/>
      <c r="AQ512" s="183"/>
      <c r="AR512" s="183"/>
      <c r="AS512" s="183"/>
      <c r="AT512" s="183"/>
      <c r="AU512" s="183"/>
      <c r="AV512" s="183"/>
      <c r="AW512" s="183"/>
      <c r="AX512" s="183"/>
      <c r="AY512" s="183"/>
      <c r="AZ512" s="183"/>
      <c r="BA512" s="183"/>
      <c r="BB512" s="183"/>
      <c r="BC512" s="183"/>
      <c r="BD512" s="183"/>
      <c r="BE512" s="183"/>
      <c r="BF512" s="183"/>
      <c r="BG512" s="183"/>
      <c r="BH512" s="183"/>
      <c r="BI512" s="183"/>
      <c r="BJ512" s="183"/>
      <c r="BK512" s="183"/>
      <c r="BL512" s="183"/>
      <c r="BM512" s="183"/>
    </row>
    <row r="513" spans="1:65" x14ac:dyDescent="0.2">
      <c r="A513" s="110"/>
      <c r="B513" s="110"/>
      <c r="C513" s="110"/>
      <c r="D513" s="183"/>
      <c r="E513" s="183"/>
      <c r="F513" s="183"/>
      <c r="G513" s="183"/>
      <c r="H513" s="183"/>
      <c r="I513" s="183"/>
      <c r="J513" s="183"/>
      <c r="K513" s="183"/>
      <c r="L513" s="183"/>
      <c r="M513" s="183"/>
      <c r="N513" s="183"/>
      <c r="O513" s="183"/>
      <c r="P513" s="183"/>
      <c r="Q513" s="183"/>
      <c r="R513" s="183"/>
      <c r="S513" s="183"/>
      <c r="T513" s="183"/>
      <c r="U513" s="183"/>
      <c r="V513" s="183"/>
      <c r="W513" s="183"/>
      <c r="X513" s="183"/>
      <c r="Y513" s="183"/>
      <c r="Z513" s="183"/>
      <c r="AA513" s="183"/>
      <c r="AB513" s="183"/>
      <c r="AC513" s="183"/>
      <c r="AD513" s="183"/>
      <c r="AE513" s="183"/>
      <c r="AF513" s="183"/>
      <c r="AG513" s="183"/>
      <c r="AH513" s="183"/>
      <c r="AI513" s="183"/>
      <c r="AJ513" s="183"/>
      <c r="AK513" s="183"/>
      <c r="AL513" s="183"/>
      <c r="AM513" s="183"/>
      <c r="AN513" s="183"/>
      <c r="AO513" s="183"/>
      <c r="AP513" s="183"/>
      <c r="AQ513" s="183"/>
      <c r="AR513" s="183"/>
      <c r="AS513" s="183"/>
      <c r="AT513" s="183"/>
      <c r="AU513" s="183"/>
      <c r="AV513" s="183"/>
      <c r="AW513" s="183"/>
      <c r="AX513" s="183"/>
      <c r="AY513" s="183"/>
      <c r="AZ513" s="183"/>
      <c r="BA513" s="183"/>
      <c r="BB513" s="183"/>
      <c r="BC513" s="183"/>
      <c r="BD513" s="183"/>
      <c r="BE513" s="183"/>
      <c r="BF513" s="183"/>
      <c r="BG513" s="183"/>
      <c r="BH513" s="183"/>
      <c r="BI513" s="183"/>
      <c r="BJ513" s="183"/>
      <c r="BK513" s="183"/>
      <c r="BL513" s="183"/>
      <c r="BM513" s="183"/>
    </row>
    <row r="514" spans="1:65" x14ac:dyDescent="0.2">
      <c r="A514" s="110"/>
      <c r="B514" s="110"/>
      <c r="C514" s="110"/>
      <c r="D514" s="183"/>
      <c r="E514" s="183"/>
      <c r="F514" s="183"/>
      <c r="G514" s="183"/>
      <c r="H514" s="183"/>
      <c r="I514" s="183"/>
      <c r="J514" s="183"/>
      <c r="K514" s="183"/>
      <c r="L514" s="183"/>
      <c r="M514" s="183"/>
      <c r="N514" s="183"/>
      <c r="O514" s="183"/>
      <c r="P514" s="183"/>
      <c r="Q514" s="183"/>
      <c r="R514" s="183"/>
      <c r="S514" s="183"/>
      <c r="T514" s="183"/>
      <c r="U514" s="183"/>
      <c r="V514" s="183"/>
      <c r="W514" s="183"/>
      <c r="X514" s="183"/>
      <c r="Y514" s="183"/>
      <c r="Z514" s="183"/>
      <c r="AA514" s="183"/>
      <c r="AB514" s="183"/>
      <c r="AC514" s="183"/>
      <c r="AD514" s="183"/>
      <c r="AE514" s="183"/>
      <c r="AF514" s="183"/>
      <c r="AG514" s="183"/>
      <c r="AH514" s="183"/>
      <c r="AI514" s="183"/>
      <c r="AJ514" s="183"/>
      <c r="AK514" s="183"/>
      <c r="AL514" s="183"/>
      <c r="AM514" s="183"/>
      <c r="AN514" s="183"/>
      <c r="AO514" s="183"/>
      <c r="AP514" s="183"/>
      <c r="AQ514" s="183"/>
      <c r="AR514" s="183"/>
      <c r="AS514" s="183"/>
      <c r="AT514" s="183"/>
      <c r="AU514" s="183"/>
      <c r="AV514" s="183"/>
      <c r="AW514" s="183"/>
      <c r="AX514" s="183"/>
      <c r="AY514" s="183"/>
      <c r="AZ514" s="183"/>
      <c r="BA514" s="183"/>
      <c r="BB514" s="183"/>
      <c r="BC514" s="183"/>
      <c r="BD514" s="183"/>
      <c r="BE514" s="183"/>
      <c r="BF514" s="183"/>
      <c r="BG514" s="183"/>
      <c r="BH514" s="183"/>
      <c r="BI514" s="183"/>
      <c r="BJ514" s="183"/>
      <c r="BK514" s="183"/>
      <c r="BL514" s="183"/>
      <c r="BM514" s="183"/>
    </row>
    <row r="515" spans="1:65" x14ac:dyDescent="0.2">
      <c r="A515" s="110"/>
      <c r="B515" s="110"/>
      <c r="C515" s="110"/>
      <c r="D515" s="183"/>
      <c r="E515" s="183"/>
      <c r="F515" s="183"/>
      <c r="G515" s="183"/>
      <c r="H515" s="183"/>
      <c r="I515" s="183"/>
      <c r="J515" s="183"/>
      <c r="K515" s="183"/>
      <c r="L515" s="183"/>
      <c r="M515" s="183"/>
      <c r="N515" s="183"/>
      <c r="O515" s="183"/>
      <c r="P515" s="183"/>
      <c r="Q515" s="183"/>
      <c r="R515" s="183"/>
      <c r="S515" s="183"/>
      <c r="T515" s="183"/>
      <c r="U515" s="183"/>
      <c r="V515" s="183"/>
      <c r="W515" s="183"/>
      <c r="X515" s="183"/>
      <c r="Y515" s="183"/>
      <c r="Z515" s="183"/>
      <c r="AA515" s="183"/>
      <c r="AB515" s="183"/>
      <c r="AC515" s="183"/>
      <c r="AD515" s="183"/>
      <c r="AE515" s="183"/>
      <c r="AF515" s="183"/>
      <c r="AG515" s="183"/>
      <c r="AH515" s="183"/>
      <c r="AI515" s="183"/>
      <c r="AJ515" s="183"/>
      <c r="AK515" s="183"/>
      <c r="AL515" s="183"/>
      <c r="AM515" s="183"/>
      <c r="AN515" s="183"/>
      <c r="AO515" s="183"/>
      <c r="AP515" s="183"/>
      <c r="AQ515" s="183"/>
      <c r="AR515" s="183"/>
      <c r="AS515" s="183"/>
      <c r="AT515" s="183"/>
      <c r="AU515" s="183"/>
      <c r="AV515" s="183"/>
      <c r="AW515" s="183"/>
      <c r="AX515" s="183"/>
      <c r="AY515" s="183"/>
      <c r="AZ515" s="183"/>
      <c r="BA515" s="183"/>
      <c r="BB515" s="183"/>
      <c r="BC515" s="183"/>
      <c r="BD515" s="183"/>
      <c r="BE515" s="183"/>
      <c r="BF515" s="183"/>
      <c r="BG515" s="183"/>
      <c r="BH515" s="183"/>
      <c r="BI515" s="183"/>
      <c r="BJ515" s="183"/>
      <c r="BK515" s="183"/>
      <c r="BL515" s="183"/>
      <c r="BM515" s="183"/>
    </row>
    <row r="516" spans="1:65" x14ac:dyDescent="0.2">
      <c r="A516" s="110"/>
      <c r="B516" s="110"/>
      <c r="C516" s="110"/>
      <c r="D516" s="183"/>
      <c r="E516" s="183"/>
      <c r="F516" s="183"/>
      <c r="G516" s="183"/>
      <c r="H516" s="183"/>
      <c r="I516" s="183"/>
      <c r="J516" s="183"/>
      <c r="K516" s="183"/>
      <c r="L516" s="183"/>
      <c r="M516" s="183"/>
      <c r="N516" s="183"/>
      <c r="O516" s="183"/>
      <c r="P516" s="183"/>
      <c r="Q516" s="183"/>
      <c r="R516" s="183"/>
      <c r="S516" s="183"/>
      <c r="T516" s="183"/>
      <c r="U516" s="183"/>
      <c r="V516" s="183"/>
      <c r="W516" s="183"/>
      <c r="X516" s="183"/>
      <c r="Y516" s="183"/>
      <c r="Z516" s="183"/>
      <c r="AA516" s="183"/>
      <c r="AB516" s="183"/>
      <c r="AC516" s="183"/>
      <c r="AD516" s="183"/>
      <c r="AE516" s="183"/>
      <c r="AF516" s="183"/>
      <c r="AG516" s="183"/>
      <c r="AH516" s="183"/>
      <c r="AI516" s="183"/>
      <c r="AJ516" s="183"/>
      <c r="AK516" s="183"/>
      <c r="AL516" s="183"/>
      <c r="AM516" s="183"/>
      <c r="AN516" s="183"/>
      <c r="AO516" s="183"/>
      <c r="AP516" s="183"/>
      <c r="AQ516" s="183"/>
      <c r="AR516" s="183"/>
      <c r="AS516" s="183"/>
      <c r="AT516" s="183"/>
      <c r="AU516" s="183"/>
      <c r="AV516" s="183"/>
      <c r="AW516" s="183"/>
      <c r="AX516" s="183"/>
      <c r="AY516" s="183"/>
      <c r="AZ516" s="183"/>
      <c r="BA516" s="183"/>
      <c r="BB516" s="183"/>
      <c r="BC516" s="183"/>
      <c r="BD516" s="183"/>
      <c r="BE516" s="183"/>
      <c r="BF516" s="183"/>
      <c r="BG516" s="183"/>
      <c r="BH516" s="183"/>
      <c r="BI516" s="183"/>
      <c r="BJ516" s="183"/>
      <c r="BK516" s="183"/>
      <c r="BL516" s="183"/>
      <c r="BM516" s="183"/>
    </row>
    <row r="517" spans="1:65" x14ac:dyDescent="0.2">
      <c r="A517" s="110"/>
      <c r="B517" s="110"/>
      <c r="C517" s="110"/>
      <c r="D517" s="183"/>
      <c r="E517" s="183"/>
      <c r="F517" s="183"/>
      <c r="G517" s="183"/>
      <c r="H517" s="183"/>
      <c r="I517" s="183"/>
      <c r="J517" s="183"/>
      <c r="K517" s="183"/>
      <c r="L517" s="183"/>
      <c r="M517" s="183"/>
      <c r="N517" s="183"/>
      <c r="O517" s="183"/>
      <c r="P517" s="183"/>
      <c r="Q517" s="183"/>
      <c r="R517" s="183"/>
      <c r="S517" s="183"/>
      <c r="T517" s="183"/>
      <c r="U517" s="183"/>
      <c r="V517" s="183"/>
      <c r="W517" s="183"/>
      <c r="X517" s="183"/>
      <c r="Y517" s="183"/>
      <c r="Z517" s="183"/>
      <c r="AA517" s="183"/>
      <c r="AB517" s="183"/>
      <c r="AC517" s="183"/>
      <c r="AD517" s="183"/>
      <c r="AE517" s="183"/>
      <c r="AF517" s="183"/>
      <c r="AG517" s="183"/>
      <c r="AH517" s="183"/>
      <c r="AI517" s="183"/>
      <c r="AJ517" s="183"/>
      <c r="AK517" s="183"/>
      <c r="AL517" s="183"/>
      <c r="AM517" s="183"/>
      <c r="AN517" s="183"/>
      <c r="AO517" s="183"/>
      <c r="AP517" s="183"/>
      <c r="AQ517" s="183"/>
      <c r="AR517" s="183"/>
      <c r="AS517" s="183"/>
      <c r="AT517" s="183"/>
      <c r="AU517" s="183"/>
      <c r="AV517" s="183"/>
      <c r="AW517" s="183"/>
      <c r="AX517" s="183"/>
      <c r="AY517" s="183"/>
      <c r="AZ517" s="183"/>
      <c r="BA517" s="183"/>
      <c r="BB517" s="183"/>
      <c r="BC517" s="183"/>
      <c r="BD517" s="183"/>
      <c r="BE517" s="183"/>
      <c r="BF517" s="183"/>
      <c r="BG517" s="183"/>
      <c r="BH517" s="183"/>
      <c r="BI517" s="183"/>
      <c r="BJ517" s="183"/>
      <c r="BK517" s="183"/>
      <c r="BL517" s="183"/>
      <c r="BM517" s="183"/>
    </row>
    <row r="518" spans="1:65" x14ac:dyDescent="0.2">
      <c r="A518" s="110"/>
      <c r="B518" s="110"/>
      <c r="C518" s="110"/>
      <c r="D518" s="183"/>
      <c r="E518" s="183"/>
      <c r="F518" s="183"/>
      <c r="G518" s="183"/>
      <c r="H518" s="183"/>
      <c r="I518" s="183"/>
      <c r="J518" s="183"/>
      <c r="K518" s="183"/>
      <c r="L518" s="183"/>
      <c r="M518" s="183"/>
      <c r="N518" s="183"/>
      <c r="O518" s="183"/>
      <c r="P518" s="183"/>
      <c r="Q518" s="183"/>
      <c r="R518" s="183"/>
      <c r="S518" s="183"/>
      <c r="T518" s="183"/>
      <c r="U518" s="183"/>
      <c r="V518" s="183"/>
      <c r="W518" s="183"/>
      <c r="X518" s="183"/>
      <c r="Y518" s="183"/>
      <c r="Z518" s="183"/>
      <c r="AA518" s="183"/>
      <c r="AB518" s="183"/>
      <c r="AC518" s="183"/>
      <c r="AD518" s="183"/>
      <c r="AE518" s="183"/>
      <c r="AF518" s="183"/>
      <c r="AG518" s="183"/>
      <c r="AH518" s="183"/>
      <c r="AI518" s="183"/>
      <c r="AJ518" s="183"/>
      <c r="AK518" s="183"/>
      <c r="AL518" s="183"/>
      <c r="AM518" s="183"/>
      <c r="AN518" s="183"/>
      <c r="AO518" s="183"/>
      <c r="AP518" s="183"/>
      <c r="AQ518" s="183"/>
      <c r="AR518" s="183"/>
      <c r="AS518" s="183"/>
      <c r="AT518" s="183"/>
      <c r="AU518" s="183"/>
      <c r="AV518" s="183"/>
      <c r="AW518" s="183"/>
      <c r="AX518" s="183"/>
      <c r="AY518" s="183"/>
      <c r="AZ518" s="183"/>
      <c r="BA518" s="183"/>
      <c r="BB518" s="183"/>
      <c r="BC518" s="183"/>
      <c r="BD518" s="183"/>
      <c r="BE518" s="183"/>
      <c r="BF518" s="183"/>
      <c r="BG518" s="183"/>
      <c r="BH518" s="183"/>
      <c r="BI518" s="183"/>
      <c r="BJ518" s="183"/>
      <c r="BK518" s="183"/>
      <c r="BL518" s="183"/>
      <c r="BM518" s="183"/>
    </row>
    <row r="519" spans="1:65" x14ac:dyDescent="0.2">
      <c r="A519" s="110"/>
      <c r="B519" s="110"/>
      <c r="C519" s="110"/>
      <c r="D519" s="183"/>
      <c r="E519" s="183"/>
      <c r="F519" s="183"/>
      <c r="G519" s="183"/>
      <c r="H519" s="183"/>
      <c r="I519" s="183"/>
      <c r="J519" s="183"/>
      <c r="K519" s="183"/>
      <c r="L519" s="183"/>
      <c r="M519" s="183"/>
      <c r="N519" s="183"/>
      <c r="O519" s="183"/>
      <c r="P519" s="183"/>
      <c r="Q519" s="183"/>
      <c r="R519" s="183"/>
      <c r="S519" s="183"/>
      <c r="T519" s="183"/>
      <c r="U519" s="183"/>
      <c r="V519" s="183"/>
      <c r="W519" s="183"/>
      <c r="X519" s="183"/>
      <c r="Y519" s="183"/>
      <c r="Z519" s="183"/>
      <c r="AA519" s="183"/>
      <c r="AB519" s="183"/>
      <c r="AC519" s="183"/>
      <c r="AD519" s="183"/>
      <c r="AE519" s="183"/>
      <c r="AF519" s="183"/>
      <c r="AG519" s="183"/>
      <c r="AH519" s="183"/>
      <c r="AI519" s="183"/>
      <c r="AJ519" s="183"/>
      <c r="AK519" s="183"/>
      <c r="AL519" s="183"/>
      <c r="AM519" s="183"/>
      <c r="AN519" s="183"/>
      <c r="AO519" s="183"/>
      <c r="AP519" s="183"/>
      <c r="AQ519" s="183"/>
      <c r="AR519" s="183"/>
      <c r="AS519" s="183"/>
      <c r="AT519" s="183"/>
      <c r="AU519" s="183"/>
      <c r="AV519" s="183"/>
      <c r="AW519" s="183"/>
      <c r="AX519" s="183"/>
      <c r="AY519" s="183"/>
      <c r="AZ519" s="183"/>
      <c r="BA519" s="183"/>
      <c r="BB519" s="183"/>
      <c r="BC519" s="183"/>
      <c r="BD519" s="183"/>
      <c r="BE519" s="183"/>
      <c r="BF519" s="183"/>
      <c r="BG519" s="183"/>
      <c r="BH519" s="183"/>
      <c r="BI519" s="183"/>
      <c r="BJ519" s="183"/>
      <c r="BK519" s="183"/>
      <c r="BL519" s="183"/>
      <c r="BM519" s="183"/>
    </row>
    <row r="520" spans="1:65" x14ac:dyDescent="0.2">
      <c r="A520" s="110"/>
      <c r="B520" s="110"/>
      <c r="C520" s="110"/>
      <c r="D520" s="183"/>
      <c r="E520" s="183"/>
      <c r="F520" s="183"/>
      <c r="G520" s="183"/>
      <c r="H520" s="183"/>
      <c r="I520" s="183"/>
      <c r="J520" s="183"/>
      <c r="K520" s="183"/>
      <c r="L520" s="183"/>
      <c r="M520" s="183"/>
      <c r="N520" s="183"/>
      <c r="O520" s="183"/>
      <c r="P520" s="183"/>
      <c r="Q520" s="183"/>
      <c r="R520" s="183"/>
      <c r="S520" s="183"/>
      <c r="T520" s="183"/>
      <c r="U520" s="183"/>
      <c r="V520" s="183"/>
      <c r="W520" s="183"/>
      <c r="X520" s="183"/>
      <c r="Y520" s="183"/>
      <c r="Z520" s="183"/>
      <c r="AA520" s="183"/>
      <c r="AB520" s="183"/>
      <c r="AC520" s="183"/>
      <c r="AD520" s="183"/>
      <c r="AE520" s="183"/>
      <c r="AF520" s="183"/>
      <c r="AG520" s="183"/>
      <c r="AH520" s="183"/>
      <c r="AI520" s="183"/>
      <c r="AJ520" s="183"/>
      <c r="AK520" s="183"/>
      <c r="AL520" s="183"/>
      <c r="AM520" s="183"/>
      <c r="AN520" s="183"/>
      <c r="AO520" s="183"/>
      <c r="AP520" s="183"/>
      <c r="AQ520" s="183"/>
      <c r="AR520" s="183"/>
      <c r="AS520" s="183"/>
      <c r="AT520" s="183"/>
      <c r="AU520" s="183"/>
      <c r="AV520" s="183"/>
      <c r="AW520" s="183"/>
      <c r="AX520" s="183"/>
      <c r="AY520" s="183"/>
      <c r="AZ520" s="183"/>
      <c r="BA520" s="183"/>
      <c r="BB520" s="183"/>
      <c r="BC520" s="183"/>
      <c r="BD520" s="183"/>
      <c r="BE520" s="183"/>
      <c r="BF520" s="183"/>
      <c r="BG520" s="183"/>
      <c r="BH520" s="183"/>
      <c r="BI520" s="183"/>
      <c r="BJ520" s="183"/>
      <c r="BK520" s="183"/>
      <c r="BL520" s="183"/>
      <c r="BM520" s="183"/>
    </row>
    <row r="521" spans="1:65" x14ac:dyDescent="0.2">
      <c r="A521" s="110"/>
      <c r="B521" s="110"/>
      <c r="C521" s="110"/>
      <c r="D521" s="183"/>
      <c r="E521" s="183"/>
      <c r="F521" s="183"/>
      <c r="G521" s="183"/>
      <c r="H521" s="183"/>
      <c r="I521" s="183"/>
      <c r="J521" s="183"/>
      <c r="K521" s="183"/>
      <c r="L521" s="183"/>
      <c r="M521" s="183"/>
      <c r="N521" s="183"/>
      <c r="O521" s="183"/>
      <c r="P521" s="183"/>
      <c r="Q521" s="183"/>
      <c r="R521" s="183"/>
      <c r="S521" s="183"/>
      <c r="T521" s="183"/>
      <c r="U521" s="183"/>
      <c r="V521" s="183"/>
      <c r="W521" s="183"/>
      <c r="X521" s="183"/>
      <c r="Y521" s="183"/>
      <c r="Z521" s="183"/>
      <c r="AA521" s="183"/>
      <c r="AB521" s="183"/>
      <c r="AC521" s="183"/>
      <c r="AD521" s="183"/>
      <c r="AE521" s="183"/>
      <c r="AF521" s="183"/>
      <c r="AG521" s="183"/>
      <c r="AH521" s="183"/>
      <c r="AI521" s="183"/>
      <c r="AJ521" s="183"/>
      <c r="AK521" s="183"/>
      <c r="AL521" s="183"/>
      <c r="AM521" s="183"/>
      <c r="AN521" s="183"/>
      <c r="AO521" s="183"/>
      <c r="AP521" s="183"/>
      <c r="AQ521" s="183"/>
      <c r="AR521" s="183"/>
      <c r="AS521" s="183"/>
      <c r="AT521" s="183"/>
      <c r="AU521" s="183"/>
      <c r="AV521" s="183"/>
      <c r="AW521" s="183"/>
      <c r="AX521" s="183"/>
      <c r="AY521" s="183"/>
      <c r="AZ521" s="183"/>
      <c r="BA521" s="183"/>
      <c r="BB521" s="183"/>
      <c r="BC521" s="183"/>
      <c r="BD521" s="183"/>
      <c r="BE521" s="183"/>
      <c r="BF521" s="183"/>
      <c r="BG521" s="183"/>
      <c r="BH521" s="183"/>
      <c r="BI521" s="183"/>
      <c r="BJ521" s="183"/>
      <c r="BK521" s="183"/>
      <c r="BL521" s="183"/>
      <c r="BM521" s="183"/>
    </row>
    <row r="522" spans="1:65" x14ac:dyDescent="0.2">
      <c r="A522" s="110"/>
      <c r="B522" s="110"/>
      <c r="C522" s="110"/>
      <c r="D522" s="183"/>
      <c r="E522" s="183"/>
      <c r="F522" s="183"/>
      <c r="G522" s="183"/>
      <c r="H522" s="183"/>
      <c r="I522" s="183"/>
      <c r="J522" s="183"/>
      <c r="K522" s="183"/>
      <c r="L522" s="183"/>
      <c r="M522" s="183"/>
      <c r="N522" s="183"/>
      <c r="O522" s="183"/>
      <c r="P522" s="183"/>
      <c r="Q522" s="183"/>
      <c r="R522" s="183"/>
      <c r="S522" s="183"/>
      <c r="T522" s="183"/>
      <c r="U522" s="183"/>
      <c r="V522" s="183"/>
      <c r="W522" s="183"/>
      <c r="X522" s="183"/>
      <c r="Y522" s="183"/>
      <c r="Z522" s="183"/>
      <c r="AA522" s="183"/>
      <c r="AB522" s="183"/>
      <c r="AC522" s="183"/>
      <c r="AD522" s="183"/>
      <c r="AE522" s="183"/>
      <c r="AF522" s="183"/>
      <c r="AG522" s="183"/>
      <c r="AH522" s="183"/>
      <c r="AI522" s="183"/>
      <c r="AJ522" s="183"/>
      <c r="AK522" s="183"/>
      <c r="AL522" s="183"/>
      <c r="AM522" s="183"/>
      <c r="AN522" s="183"/>
      <c r="AO522" s="183"/>
      <c r="AP522" s="183"/>
      <c r="AQ522" s="183"/>
      <c r="AR522" s="183"/>
      <c r="AS522" s="183"/>
      <c r="AT522" s="183"/>
      <c r="AU522" s="183"/>
      <c r="AV522" s="183"/>
      <c r="AW522" s="183"/>
      <c r="AX522" s="183"/>
      <c r="AY522" s="183"/>
      <c r="AZ522" s="183"/>
      <c r="BA522" s="183"/>
      <c r="BB522" s="183"/>
      <c r="BC522" s="183"/>
      <c r="BD522" s="183"/>
      <c r="BE522" s="183"/>
      <c r="BF522" s="183"/>
      <c r="BG522" s="183"/>
      <c r="BH522" s="183"/>
      <c r="BI522" s="183"/>
      <c r="BJ522" s="183"/>
      <c r="BK522" s="183"/>
      <c r="BL522" s="183"/>
      <c r="BM522" s="183"/>
    </row>
    <row r="523" spans="1:65" x14ac:dyDescent="0.2">
      <c r="A523" s="110"/>
      <c r="B523" s="110"/>
      <c r="C523" s="110"/>
      <c r="D523" s="183"/>
      <c r="E523" s="183"/>
      <c r="F523" s="183"/>
      <c r="G523" s="183"/>
      <c r="H523" s="183"/>
      <c r="I523" s="183"/>
      <c r="J523" s="183"/>
      <c r="K523" s="183"/>
      <c r="L523" s="183"/>
      <c r="M523" s="183"/>
      <c r="N523" s="183"/>
      <c r="O523" s="183"/>
      <c r="P523" s="183"/>
      <c r="Q523" s="183"/>
      <c r="R523" s="183"/>
      <c r="S523" s="183"/>
      <c r="T523" s="183"/>
      <c r="U523" s="183"/>
      <c r="V523" s="183"/>
      <c r="W523" s="183"/>
      <c r="X523" s="183"/>
      <c r="Y523" s="183"/>
      <c r="Z523" s="183"/>
      <c r="AA523" s="183"/>
      <c r="AB523" s="183"/>
      <c r="AC523" s="183"/>
      <c r="AD523" s="183"/>
      <c r="AE523" s="183"/>
      <c r="AF523" s="183"/>
      <c r="AG523" s="183"/>
      <c r="AH523" s="183"/>
      <c r="AI523" s="183"/>
      <c r="AJ523" s="183"/>
      <c r="AK523" s="183"/>
      <c r="AL523" s="183"/>
      <c r="AM523" s="183"/>
      <c r="AN523" s="183"/>
      <c r="AO523" s="183"/>
      <c r="AP523" s="183"/>
      <c r="AQ523" s="183"/>
      <c r="AR523" s="183"/>
      <c r="AS523" s="183"/>
      <c r="AT523" s="183"/>
      <c r="AU523" s="183"/>
      <c r="AV523" s="183"/>
      <c r="AW523" s="183"/>
      <c r="AX523" s="183"/>
      <c r="AY523" s="183"/>
      <c r="AZ523" s="183"/>
      <c r="BA523" s="183"/>
      <c r="BB523" s="183"/>
      <c r="BC523" s="183"/>
      <c r="BD523" s="183"/>
      <c r="BE523" s="183"/>
      <c r="BF523" s="183"/>
      <c r="BG523" s="183"/>
      <c r="BH523" s="183"/>
      <c r="BI523" s="183"/>
      <c r="BJ523" s="183"/>
      <c r="BK523" s="183"/>
      <c r="BL523" s="183"/>
      <c r="BM523" s="183"/>
    </row>
    <row r="524" spans="1:65" x14ac:dyDescent="0.2">
      <c r="A524" s="110"/>
      <c r="B524" s="110"/>
      <c r="C524" s="110"/>
      <c r="D524" s="183"/>
      <c r="E524" s="183"/>
      <c r="F524" s="183"/>
      <c r="G524" s="183"/>
      <c r="H524" s="183"/>
      <c r="I524" s="183"/>
      <c r="J524" s="183"/>
      <c r="K524" s="183"/>
      <c r="L524" s="183"/>
      <c r="M524" s="183"/>
      <c r="N524" s="183"/>
      <c r="O524" s="183"/>
      <c r="P524" s="183"/>
      <c r="Q524" s="183"/>
      <c r="R524" s="183"/>
      <c r="S524" s="183"/>
      <c r="T524" s="183"/>
      <c r="U524" s="183"/>
      <c r="V524" s="183"/>
      <c r="W524" s="183"/>
      <c r="X524" s="183"/>
      <c r="Y524" s="183"/>
      <c r="Z524" s="183"/>
      <c r="AA524" s="183"/>
      <c r="AB524" s="183"/>
      <c r="AC524" s="183"/>
      <c r="AD524" s="183"/>
      <c r="AE524" s="183"/>
      <c r="AF524" s="183"/>
      <c r="AG524" s="183"/>
      <c r="AH524" s="183"/>
      <c r="AI524" s="183"/>
      <c r="AJ524" s="183"/>
      <c r="AK524" s="183"/>
      <c r="AL524" s="183"/>
      <c r="AM524" s="183"/>
      <c r="AN524" s="183"/>
      <c r="AO524" s="183"/>
      <c r="AP524" s="183"/>
      <c r="AQ524" s="183"/>
      <c r="AR524" s="183"/>
      <c r="AS524" s="183"/>
      <c r="AT524" s="183"/>
      <c r="AU524" s="183"/>
      <c r="AV524" s="183"/>
      <c r="AW524" s="183"/>
      <c r="AX524" s="183"/>
      <c r="AY524" s="183"/>
      <c r="AZ524" s="183"/>
      <c r="BA524" s="183"/>
      <c r="BB524" s="183"/>
      <c r="BC524" s="183"/>
      <c r="BD524" s="183"/>
      <c r="BE524" s="183"/>
      <c r="BF524" s="183"/>
      <c r="BG524" s="183"/>
      <c r="BH524" s="183"/>
      <c r="BI524" s="183"/>
      <c r="BJ524" s="183"/>
      <c r="BK524" s="183"/>
      <c r="BL524" s="183"/>
      <c r="BM524" s="183"/>
    </row>
    <row r="525" spans="1:65" x14ac:dyDescent="0.2">
      <c r="A525" s="110"/>
      <c r="B525" s="110"/>
      <c r="C525" s="110"/>
      <c r="D525" s="183"/>
      <c r="E525" s="183"/>
      <c r="F525" s="183"/>
      <c r="G525" s="183"/>
      <c r="H525" s="183"/>
      <c r="I525" s="183"/>
      <c r="J525" s="183"/>
      <c r="K525" s="183"/>
      <c r="L525" s="183"/>
      <c r="M525" s="183"/>
      <c r="N525" s="183"/>
      <c r="O525" s="183"/>
      <c r="P525" s="183"/>
      <c r="Q525" s="183"/>
      <c r="R525" s="183"/>
      <c r="S525" s="183"/>
      <c r="T525" s="183"/>
      <c r="U525" s="183"/>
      <c r="V525" s="183"/>
      <c r="W525" s="183"/>
      <c r="X525" s="183"/>
      <c r="Y525" s="183"/>
      <c r="Z525" s="183"/>
      <c r="AA525" s="183"/>
      <c r="AB525" s="183"/>
      <c r="AC525" s="183"/>
      <c r="AD525" s="183"/>
      <c r="AE525" s="183"/>
      <c r="AF525" s="183"/>
      <c r="AG525" s="183"/>
      <c r="AH525" s="183"/>
      <c r="AI525" s="183"/>
      <c r="AJ525" s="183"/>
      <c r="AK525" s="183"/>
      <c r="AL525" s="183"/>
      <c r="AM525" s="183"/>
      <c r="AN525" s="183"/>
      <c r="AO525" s="183"/>
      <c r="AP525" s="183"/>
      <c r="AQ525" s="183"/>
      <c r="AR525" s="183"/>
      <c r="AS525" s="183"/>
      <c r="AT525" s="183"/>
      <c r="AU525" s="183"/>
      <c r="AV525" s="183"/>
      <c r="AW525" s="183"/>
      <c r="AX525" s="183"/>
      <c r="AY525" s="183"/>
      <c r="AZ525" s="183"/>
      <c r="BA525" s="183"/>
      <c r="BB525" s="183"/>
      <c r="BC525" s="183"/>
      <c r="BD525" s="183"/>
      <c r="BE525" s="183"/>
      <c r="BF525" s="183"/>
      <c r="BG525" s="183"/>
      <c r="BH525" s="183"/>
      <c r="BI525" s="183"/>
      <c r="BJ525" s="183"/>
      <c r="BK525" s="183"/>
      <c r="BL525" s="183"/>
      <c r="BM525" s="183"/>
    </row>
    <row r="526" spans="1:65" x14ac:dyDescent="0.2">
      <c r="A526" s="110"/>
      <c r="B526" s="110"/>
      <c r="C526" s="110"/>
      <c r="D526" s="183"/>
      <c r="E526" s="183"/>
      <c r="F526" s="183"/>
      <c r="G526" s="183"/>
      <c r="H526" s="183"/>
      <c r="I526" s="183"/>
      <c r="J526" s="183"/>
      <c r="K526" s="183"/>
      <c r="L526" s="183"/>
      <c r="M526" s="183"/>
      <c r="N526" s="183"/>
      <c r="O526" s="183"/>
      <c r="P526" s="183"/>
      <c r="Q526" s="183"/>
      <c r="R526" s="183"/>
      <c r="S526" s="183"/>
      <c r="T526" s="183"/>
      <c r="U526" s="183"/>
      <c r="V526" s="183"/>
      <c r="W526" s="183"/>
      <c r="X526" s="183"/>
      <c r="Y526" s="183"/>
      <c r="Z526" s="183"/>
      <c r="AA526" s="183"/>
      <c r="AB526" s="183"/>
      <c r="AC526" s="183"/>
      <c r="AD526" s="183"/>
      <c r="AE526" s="183"/>
      <c r="AF526" s="183"/>
      <c r="AG526" s="183"/>
      <c r="AH526" s="183"/>
      <c r="AI526" s="183"/>
      <c r="AJ526" s="183"/>
      <c r="AK526" s="183"/>
      <c r="AL526" s="183"/>
      <c r="AM526" s="183"/>
      <c r="AN526" s="183"/>
      <c r="AO526" s="183"/>
      <c r="AP526" s="183"/>
      <c r="AQ526" s="183"/>
      <c r="AR526" s="183"/>
      <c r="AS526" s="183"/>
      <c r="AT526" s="183"/>
      <c r="AU526" s="183"/>
      <c r="AV526" s="183"/>
      <c r="AW526" s="183"/>
      <c r="AX526" s="183"/>
      <c r="AY526" s="183"/>
      <c r="AZ526" s="183"/>
      <c r="BA526" s="183"/>
      <c r="BB526" s="183"/>
      <c r="BC526" s="183"/>
      <c r="BD526" s="183"/>
      <c r="BE526" s="183"/>
      <c r="BF526" s="183"/>
      <c r="BG526" s="183"/>
      <c r="BH526" s="183"/>
      <c r="BI526" s="183"/>
      <c r="BJ526" s="183"/>
      <c r="BK526" s="183"/>
      <c r="BL526" s="183"/>
      <c r="BM526" s="183"/>
    </row>
    <row r="527" spans="1:65" x14ac:dyDescent="0.2">
      <c r="A527" s="110"/>
      <c r="B527" s="110"/>
      <c r="C527" s="110"/>
      <c r="D527" s="183"/>
      <c r="E527" s="183"/>
      <c r="F527" s="183"/>
      <c r="G527" s="183"/>
      <c r="H527" s="183"/>
      <c r="I527" s="183"/>
      <c r="J527" s="183"/>
      <c r="K527" s="183"/>
      <c r="L527" s="183"/>
      <c r="M527" s="183"/>
      <c r="N527" s="183"/>
      <c r="O527" s="183"/>
      <c r="P527" s="183"/>
      <c r="Q527" s="183"/>
      <c r="R527" s="183"/>
      <c r="S527" s="183"/>
      <c r="T527" s="183"/>
      <c r="U527" s="183"/>
      <c r="V527" s="183"/>
      <c r="W527" s="183"/>
      <c r="X527" s="183"/>
      <c r="Y527" s="183"/>
      <c r="Z527" s="183"/>
      <c r="AA527" s="183"/>
      <c r="AB527" s="183"/>
      <c r="AC527" s="183"/>
      <c r="AD527" s="183"/>
      <c r="AE527" s="183"/>
      <c r="AF527" s="183"/>
      <c r="AG527" s="183"/>
      <c r="AH527" s="183"/>
      <c r="AI527" s="183"/>
      <c r="AJ527" s="183"/>
      <c r="AK527" s="183"/>
      <c r="AL527" s="183"/>
      <c r="AM527" s="183"/>
      <c r="AN527" s="183"/>
      <c r="AO527" s="183"/>
      <c r="AP527" s="183"/>
      <c r="AQ527" s="183"/>
      <c r="AR527" s="183"/>
      <c r="AS527" s="183"/>
      <c r="AT527" s="183"/>
      <c r="AU527" s="183"/>
      <c r="AV527" s="183"/>
      <c r="AW527" s="183"/>
      <c r="AX527" s="183"/>
      <c r="AY527" s="183"/>
      <c r="AZ527" s="183"/>
      <c r="BA527" s="183"/>
      <c r="BB527" s="183"/>
      <c r="BC527" s="183"/>
      <c r="BD527" s="183"/>
      <c r="BE527" s="183"/>
      <c r="BF527" s="183"/>
      <c r="BG527" s="183"/>
      <c r="BH527" s="183"/>
      <c r="BI527" s="183"/>
      <c r="BJ527" s="183"/>
      <c r="BK527" s="183"/>
      <c r="BL527" s="183"/>
      <c r="BM527" s="183"/>
    </row>
    <row r="528" spans="1:65" x14ac:dyDescent="0.2">
      <c r="A528" s="110"/>
      <c r="B528" s="110"/>
      <c r="C528" s="110"/>
      <c r="D528" s="183"/>
      <c r="E528" s="183"/>
      <c r="F528" s="183"/>
      <c r="G528" s="183"/>
      <c r="H528" s="183"/>
      <c r="I528" s="183"/>
      <c r="J528" s="183"/>
      <c r="K528" s="183"/>
      <c r="L528" s="183"/>
      <c r="M528" s="183"/>
      <c r="N528" s="183"/>
      <c r="O528" s="183"/>
      <c r="P528" s="183"/>
      <c r="Q528" s="183"/>
      <c r="R528" s="183"/>
      <c r="S528" s="183"/>
      <c r="T528" s="183"/>
      <c r="U528" s="183"/>
      <c r="V528" s="183"/>
      <c r="W528" s="183"/>
      <c r="X528" s="183"/>
      <c r="Y528" s="183"/>
      <c r="Z528" s="183"/>
      <c r="AA528" s="183"/>
      <c r="AB528" s="183"/>
      <c r="AC528" s="183"/>
      <c r="AD528" s="183"/>
      <c r="AE528" s="183"/>
      <c r="AF528" s="183"/>
      <c r="AG528" s="183"/>
      <c r="AH528" s="183"/>
      <c r="AI528" s="183"/>
      <c r="AJ528" s="183"/>
      <c r="AK528" s="183"/>
      <c r="AL528" s="183"/>
      <c r="AM528" s="183"/>
      <c r="AN528" s="183"/>
      <c r="AO528" s="183"/>
      <c r="AP528" s="183"/>
      <c r="AQ528" s="183"/>
      <c r="AR528" s="183"/>
      <c r="AS528" s="183"/>
      <c r="AT528" s="183"/>
      <c r="AU528" s="183"/>
      <c r="AV528" s="183"/>
      <c r="AW528" s="183"/>
      <c r="AX528" s="183"/>
      <c r="AY528" s="183"/>
      <c r="AZ528" s="183"/>
      <c r="BA528" s="183"/>
      <c r="BB528" s="183"/>
      <c r="BC528" s="183"/>
      <c r="BD528" s="183"/>
      <c r="BE528" s="183"/>
      <c r="BF528" s="183"/>
      <c r="BG528" s="183"/>
      <c r="BH528" s="183"/>
      <c r="BI528" s="183"/>
      <c r="BJ528" s="183"/>
      <c r="BK528" s="183"/>
      <c r="BL528" s="183"/>
      <c r="BM528" s="183"/>
    </row>
    <row r="529" spans="1:65" x14ac:dyDescent="0.2">
      <c r="A529" s="110"/>
      <c r="B529" s="110"/>
      <c r="C529" s="110"/>
      <c r="D529" s="183"/>
      <c r="E529" s="183"/>
      <c r="F529" s="183"/>
      <c r="G529" s="183"/>
      <c r="H529" s="183"/>
      <c r="I529" s="183"/>
      <c r="J529" s="183"/>
      <c r="K529" s="183"/>
      <c r="L529" s="183"/>
      <c r="M529" s="183"/>
      <c r="N529" s="183"/>
      <c r="O529" s="183"/>
      <c r="P529" s="183"/>
      <c r="Q529" s="183"/>
      <c r="R529" s="183"/>
      <c r="S529" s="183"/>
      <c r="T529" s="183"/>
      <c r="U529" s="183"/>
      <c r="V529" s="183"/>
      <c r="W529" s="183"/>
      <c r="X529" s="183"/>
      <c r="Y529" s="183"/>
      <c r="Z529" s="183"/>
      <c r="AA529" s="183"/>
      <c r="AB529" s="183"/>
      <c r="AC529" s="183"/>
      <c r="AD529" s="183"/>
      <c r="AE529" s="183"/>
      <c r="AF529" s="183"/>
      <c r="AG529" s="183"/>
      <c r="AH529" s="183"/>
      <c r="AI529" s="183"/>
      <c r="AJ529" s="183"/>
      <c r="AK529" s="183"/>
      <c r="AL529" s="183"/>
      <c r="AM529" s="183"/>
      <c r="AN529" s="183"/>
      <c r="AO529" s="183"/>
      <c r="AP529" s="183"/>
      <c r="AQ529" s="183"/>
      <c r="AR529" s="183"/>
      <c r="AS529" s="183"/>
      <c r="AT529" s="183"/>
      <c r="AU529" s="183"/>
      <c r="AV529" s="183"/>
      <c r="AW529" s="183"/>
      <c r="AX529" s="183"/>
      <c r="AY529" s="183"/>
      <c r="AZ529" s="183"/>
      <c r="BA529" s="183"/>
      <c r="BB529" s="183"/>
      <c r="BC529" s="183"/>
      <c r="BD529" s="183"/>
      <c r="BE529" s="183"/>
      <c r="BF529" s="183"/>
      <c r="BG529" s="183"/>
      <c r="BH529" s="183"/>
      <c r="BI529" s="183"/>
      <c r="BJ529" s="183"/>
      <c r="BK529" s="183"/>
      <c r="BL529" s="183"/>
      <c r="BM529" s="183"/>
    </row>
    <row r="530" spans="1:65" x14ac:dyDescent="0.2">
      <c r="A530" s="110"/>
      <c r="B530" s="110"/>
      <c r="C530" s="110"/>
      <c r="D530" s="183"/>
      <c r="E530" s="183"/>
      <c r="F530" s="183"/>
      <c r="G530" s="183"/>
      <c r="H530" s="183"/>
      <c r="I530" s="183"/>
      <c r="J530" s="183"/>
      <c r="K530" s="183"/>
      <c r="L530" s="183"/>
      <c r="M530" s="183"/>
      <c r="N530" s="183"/>
      <c r="O530" s="183"/>
      <c r="P530" s="183"/>
      <c r="Q530" s="183"/>
      <c r="R530" s="183"/>
      <c r="S530" s="183"/>
      <c r="T530" s="183"/>
      <c r="U530" s="183"/>
      <c r="V530" s="183"/>
      <c r="W530" s="183"/>
      <c r="X530" s="183"/>
      <c r="Y530" s="183"/>
      <c r="Z530" s="183"/>
      <c r="AA530" s="183"/>
      <c r="AB530" s="183"/>
      <c r="AC530" s="183"/>
      <c r="AD530" s="183"/>
      <c r="AE530" s="183"/>
      <c r="AF530" s="183"/>
      <c r="AG530" s="183"/>
      <c r="AH530" s="183"/>
      <c r="AI530" s="183"/>
      <c r="AJ530" s="183"/>
      <c r="AK530" s="183"/>
      <c r="AL530" s="183"/>
      <c r="AM530" s="183"/>
      <c r="AN530" s="183"/>
      <c r="AO530" s="183"/>
      <c r="AP530" s="183"/>
      <c r="AQ530" s="183"/>
      <c r="AR530" s="183"/>
      <c r="AS530" s="183"/>
      <c r="AT530" s="183"/>
      <c r="AU530" s="183"/>
      <c r="AV530" s="183"/>
      <c r="AW530" s="183"/>
      <c r="AX530" s="183"/>
      <c r="AY530" s="183"/>
      <c r="AZ530" s="183"/>
      <c r="BA530" s="183"/>
      <c r="BB530" s="183"/>
      <c r="BC530" s="183"/>
      <c r="BD530" s="183"/>
      <c r="BE530" s="183"/>
      <c r="BF530" s="183"/>
      <c r="BG530" s="183"/>
      <c r="BH530" s="183"/>
      <c r="BI530" s="183"/>
      <c r="BJ530" s="183"/>
      <c r="BK530" s="183"/>
      <c r="BL530" s="183"/>
      <c r="BM530" s="183"/>
    </row>
    <row r="531" spans="1:65" x14ac:dyDescent="0.2">
      <c r="A531" s="110"/>
      <c r="B531" s="110"/>
      <c r="C531" s="110"/>
      <c r="D531" s="183"/>
      <c r="E531" s="183"/>
      <c r="F531" s="183"/>
      <c r="G531" s="183"/>
      <c r="H531" s="183"/>
      <c r="I531" s="183"/>
      <c r="J531" s="183"/>
      <c r="K531" s="183"/>
      <c r="L531" s="183"/>
      <c r="M531" s="183"/>
      <c r="N531" s="183"/>
      <c r="O531" s="183"/>
      <c r="P531" s="183"/>
      <c r="Q531" s="183"/>
      <c r="R531" s="183"/>
      <c r="S531" s="183"/>
      <c r="T531" s="183"/>
      <c r="U531" s="183"/>
      <c r="V531" s="183"/>
      <c r="W531" s="183"/>
      <c r="X531" s="183"/>
      <c r="Y531" s="183"/>
      <c r="Z531" s="183"/>
      <c r="AA531" s="183"/>
      <c r="AB531" s="183"/>
      <c r="AC531" s="183"/>
      <c r="AD531" s="183"/>
      <c r="AE531" s="183"/>
      <c r="AF531" s="183"/>
      <c r="AG531" s="183"/>
      <c r="AH531" s="183"/>
      <c r="AI531" s="183"/>
      <c r="AJ531" s="183"/>
      <c r="AK531" s="183"/>
      <c r="AL531" s="183"/>
      <c r="AM531" s="183"/>
      <c r="AN531" s="183"/>
      <c r="AO531" s="183"/>
      <c r="AP531" s="183"/>
      <c r="AQ531" s="183"/>
      <c r="AR531" s="183"/>
      <c r="AS531" s="183"/>
      <c r="AT531" s="183"/>
      <c r="AU531" s="183"/>
      <c r="AV531" s="183"/>
      <c r="AW531" s="183"/>
      <c r="AX531" s="183"/>
      <c r="AY531" s="183"/>
      <c r="AZ531" s="183"/>
      <c r="BA531" s="183"/>
      <c r="BB531" s="183"/>
      <c r="BC531" s="183"/>
      <c r="BD531" s="183"/>
      <c r="BE531" s="183"/>
      <c r="BF531" s="183"/>
      <c r="BG531" s="183"/>
      <c r="BH531" s="183"/>
      <c r="BI531" s="183"/>
      <c r="BJ531" s="183"/>
      <c r="BK531" s="183"/>
      <c r="BL531" s="183"/>
      <c r="BM531" s="183"/>
    </row>
    <row r="532" spans="1:65" x14ac:dyDescent="0.2">
      <c r="A532" s="110"/>
      <c r="B532" s="110"/>
      <c r="C532" s="110"/>
      <c r="D532" s="183"/>
      <c r="E532" s="183"/>
      <c r="F532" s="183"/>
      <c r="G532" s="183"/>
      <c r="H532" s="183"/>
      <c r="I532" s="183"/>
      <c r="J532" s="183"/>
      <c r="K532" s="183"/>
      <c r="L532" s="183"/>
      <c r="M532" s="183"/>
      <c r="N532" s="183"/>
      <c r="O532" s="183"/>
      <c r="P532" s="183"/>
      <c r="Q532" s="183"/>
      <c r="R532" s="183"/>
      <c r="S532" s="183"/>
      <c r="T532" s="183"/>
      <c r="U532" s="183"/>
      <c r="V532" s="183"/>
      <c r="W532" s="183"/>
      <c r="X532" s="183"/>
      <c r="Y532" s="183"/>
      <c r="Z532" s="183"/>
      <c r="AA532" s="183"/>
      <c r="AB532" s="183"/>
      <c r="AC532" s="183"/>
      <c r="AD532" s="183"/>
      <c r="AE532" s="183"/>
      <c r="AF532" s="183"/>
      <c r="AG532" s="183"/>
      <c r="AH532" s="183"/>
      <c r="AI532" s="183"/>
      <c r="AJ532" s="183"/>
      <c r="AK532" s="183"/>
      <c r="AL532" s="183"/>
      <c r="AM532" s="183"/>
      <c r="AN532" s="183"/>
      <c r="AO532" s="183"/>
      <c r="AP532" s="183"/>
      <c r="AQ532" s="183"/>
      <c r="AR532" s="183"/>
      <c r="AS532" s="183"/>
      <c r="AT532" s="183"/>
      <c r="AU532" s="183"/>
      <c r="AV532" s="183"/>
      <c r="AW532" s="183"/>
      <c r="AX532" s="183"/>
      <c r="AY532" s="183"/>
      <c r="AZ532" s="183"/>
      <c r="BA532" s="183"/>
      <c r="BB532" s="183"/>
      <c r="BC532" s="183"/>
      <c r="BD532" s="183"/>
      <c r="BE532" s="183"/>
      <c r="BF532" s="183"/>
      <c r="BG532" s="183"/>
      <c r="BH532" s="183"/>
      <c r="BI532" s="183"/>
      <c r="BJ532" s="183"/>
      <c r="BK532" s="183"/>
      <c r="BL532" s="183"/>
      <c r="BM532" s="183"/>
    </row>
    <row r="533" spans="1:65" x14ac:dyDescent="0.2">
      <c r="A533" s="110"/>
      <c r="B533" s="110"/>
      <c r="C533" s="110"/>
      <c r="D533" s="183"/>
      <c r="E533" s="183"/>
      <c r="F533" s="183"/>
      <c r="G533" s="183"/>
      <c r="H533" s="183"/>
      <c r="I533" s="183"/>
      <c r="J533" s="183"/>
      <c r="K533" s="183"/>
      <c r="L533" s="183"/>
      <c r="M533" s="183"/>
      <c r="N533" s="183"/>
      <c r="O533" s="183"/>
      <c r="P533" s="183"/>
      <c r="Q533" s="183"/>
      <c r="R533" s="183"/>
      <c r="S533" s="183"/>
      <c r="T533" s="183"/>
      <c r="U533" s="183"/>
      <c r="V533" s="183"/>
      <c r="W533" s="183"/>
      <c r="X533" s="183"/>
      <c r="Y533" s="183"/>
      <c r="Z533" s="183"/>
      <c r="AA533" s="183"/>
      <c r="AB533" s="183"/>
      <c r="AC533" s="183"/>
      <c r="AD533" s="183"/>
      <c r="AE533" s="183"/>
      <c r="AF533" s="183"/>
      <c r="AG533" s="183"/>
      <c r="AH533" s="183"/>
      <c r="AI533" s="183"/>
      <c r="AJ533" s="183"/>
      <c r="AK533" s="183"/>
      <c r="AL533" s="183"/>
      <c r="AM533" s="183"/>
      <c r="AN533" s="183"/>
      <c r="AO533" s="183"/>
      <c r="AP533" s="183"/>
      <c r="AQ533" s="183"/>
      <c r="AR533" s="183"/>
      <c r="AS533" s="183"/>
      <c r="AT533" s="183"/>
      <c r="AU533" s="183"/>
      <c r="AV533" s="183"/>
      <c r="AW533" s="183"/>
      <c r="AX533" s="183"/>
      <c r="AY533" s="183"/>
      <c r="AZ533" s="183"/>
      <c r="BA533" s="183"/>
      <c r="BB533" s="183"/>
      <c r="BC533" s="183"/>
      <c r="BD533" s="183"/>
      <c r="BE533" s="183"/>
      <c r="BF533" s="183"/>
      <c r="BG533" s="183"/>
      <c r="BH533" s="183"/>
      <c r="BI533" s="183"/>
      <c r="BJ533" s="183"/>
      <c r="BK533" s="183"/>
      <c r="BL533" s="183"/>
      <c r="BM533" s="183"/>
    </row>
    <row r="534" spans="1:65" x14ac:dyDescent="0.2">
      <c r="A534" s="110"/>
      <c r="B534" s="110"/>
      <c r="C534" s="110"/>
      <c r="D534" s="183"/>
      <c r="E534" s="183"/>
      <c r="F534" s="183"/>
      <c r="G534" s="183"/>
      <c r="H534" s="183"/>
      <c r="I534" s="183"/>
      <c r="J534" s="183"/>
      <c r="K534" s="183"/>
      <c r="L534" s="183"/>
      <c r="M534" s="183"/>
      <c r="N534" s="183"/>
      <c r="O534" s="183"/>
      <c r="P534" s="183"/>
      <c r="Q534" s="183"/>
      <c r="R534" s="183"/>
      <c r="S534" s="183"/>
      <c r="T534" s="183"/>
      <c r="U534" s="183"/>
      <c r="V534" s="183"/>
      <c r="W534" s="183"/>
      <c r="X534" s="183"/>
      <c r="Y534" s="183"/>
      <c r="Z534" s="183"/>
      <c r="AA534" s="183"/>
      <c r="AB534" s="183"/>
      <c r="AC534" s="183"/>
      <c r="AD534" s="183"/>
      <c r="AE534" s="183"/>
      <c r="AF534" s="183"/>
      <c r="AG534" s="183"/>
      <c r="AH534" s="183"/>
      <c r="AI534" s="183"/>
      <c r="AJ534" s="183"/>
      <c r="AK534" s="183"/>
      <c r="AL534" s="183"/>
      <c r="AM534" s="183"/>
      <c r="AN534" s="183"/>
      <c r="AO534" s="183"/>
      <c r="AP534" s="183"/>
      <c r="AQ534" s="183"/>
      <c r="AR534" s="183"/>
      <c r="AS534" s="183"/>
      <c r="AT534" s="183"/>
      <c r="AU534" s="183"/>
      <c r="AV534" s="183"/>
      <c r="AW534" s="183"/>
      <c r="AX534" s="183"/>
      <c r="AY534" s="183"/>
      <c r="AZ534" s="183"/>
      <c r="BA534" s="183"/>
      <c r="BB534" s="183"/>
      <c r="BC534" s="183"/>
      <c r="BD534" s="183"/>
      <c r="BE534" s="183"/>
      <c r="BF534" s="183"/>
      <c r="BG534" s="183"/>
      <c r="BH534" s="183"/>
      <c r="BI534" s="183"/>
      <c r="BJ534" s="183"/>
      <c r="BK534" s="183"/>
      <c r="BL534" s="183"/>
      <c r="BM534" s="183"/>
    </row>
    <row r="535" spans="1:65" x14ac:dyDescent="0.2">
      <c r="A535" s="110"/>
      <c r="B535" s="110"/>
      <c r="C535" s="110"/>
      <c r="D535" s="183"/>
      <c r="E535" s="183"/>
      <c r="F535" s="183"/>
      <c r="G535" s="183"/>
      <c r="H535" s="183"/>
      <c r="I535" s="183"/>
      <c r="J535" s="183"/>
      <c r="K535" s="183"/>
      <c r="L535" s="183"/>
      <c r="M535" s="183"/>
      <c r="N535" s="183"/>
      <c r="O535" s="183"/>
      <c r="P535" s="183"/>
      <c r="Q535" s="183"/>
      <c r="R535" s="183"/>
      <c r="S535" s="183"/>
      <c r="T535" s="183"/>
      <c r="U535" s="183"/>
      <c r="V535" s="183"/>
      <c r="W535" s="183"/>
      <c r="X535" s="183"/>
      <c r="Y535" s="183"/>
      <c r="Z535" s="183"/>
      <c r="AA535" s="183"/>
      <c r="AB535" s="183"/>
      <c r="AC535" s="183"/>
      <c r="AD535" s="183"/>
      <c r="AE535" s="183"/>
      <c r="AF535" s="183"/>
      <c r="AG535" s="183"/>
      <c r="AH535" s="183"/>
      <c r="AI535" s="183"/>
      <c r="AJ535" s="183"/>
      <c r="AK535" s="183"/>
      <c r="AL535" s="183"/>
      <c r="AM535" s="183"/>
      <c r="AN535" s="183"/>
      <c r="AO535" s="183"/>
      <c r="AP535" s="183"/>
      <c r="AQ535" s="183"/>
      <c r="AR535" s="183"/>
      <c r="AS535" s="183"/>
      <c r="AT535" s="183"/>
      <c r="AU535" s="183"/>
      <c r="AV535" s="183"/>
      <c r="AW535" s="183"/>
      <c r="AX535" s="183"/>
      <c r="AY535" s="183"/>
      <c r="AZ535" s="183"/>
      <c r="BA535" s="183"/>
      <c r="BB535" s="183"/>
      <c r="BC535" s="183"/>
      <c r="BD535" s="183"/>
      <c r="BE535" s="183"/>
      <c r="BF535" s="183"/>
      <c r="BG535" s="183"/>
      <c r="BH535" s="183"/>
      <c r="BI535" s="183"/>
      <c r="BJ535" s="183"/>
      <c r="BK535" s="183"/>
      <c r="BL535" s="183"/>
      <c r="BM535" s="183"/>
    </row>
    <row r="536" spans="1:65" x14ac:dyDescent="0.2">
      <c r="A536" s="110"/>
      <c r="B536" s="110"/>
      <c r="C536" s="110"/>
      <c r="D536" s="183"/>
      <c r="E536" s="183"/>
      <c r="F536" s="183"/>
      <c r="G536" s="183"/>
      <c r="H536" s="183"/>
      <c r="I536" s="183"/>
      <c r="J536" s="183"/>
      <c r="K536" s="183"/>
      <c r="L536" s="183"/>
      <c r="M536" s="183"/>
      <c r="N536" s="183"/>
      <c r="O536" s="183"/>
      <c r="P536" s="183"/>
      <c r="Q536" s="183"/>
      <c r="R536" s="183"/>
      <c r="S536" s="183"/>
      <c r="T536" s="183"/>
      <c r="U536" s="183"/>
      <c r="V536" s="183"/>
      <c r="W536" s="183"/>
      <c r="X536" s="183"/>
      <c r="Y536" s="183"/>
      <c r="Z536" s="183"/>
      <c r="AA536" s="183"/>
      <c r="AB536" s="183"/>
      <c r="AC536" s="183"/>
      <c r="AD536" s="183"/>
      <c r="AE536" s="183"/>
      <c r="AF536" s="183"/>
      <c r="AG536" s="183"/>
      <c r="AH536" s="183"/>
      <c r="AI536" s="183"/>
      <c r="AJ536" s="183"/>
      <c r="AK536" s="183"/>
      <c r="AL536" s="183"/>
      <c r="AM536" s="183"/>
      <c r="AN536" s="183"/>
      <c r="AO536" s="183"/>
      <c r="AP536" s="183"/>
      <c r="AQ536" s="183"/>
      <c r="AR536" s="183"/>
      <c r="AS536" s="183"/>
      <c r="AT536" s="183"/>
      <c r="AU536" s="183"/>
      <c r="AV536" s="183"/>
      <c r="AW536" s="183"/>
      <c r="AX536" s="183"/>
      <c r="AY536" s="183"/>
      <c r="AZ536" s="183"/>
      <c r="BA536" s="183"/>
      <c r="BB536" s="183"/>
      <c r="BC536" s="183"/>
      <c r="BD536" s="183"/>
      <c r="BE536" s="183"/>
      <c r="BF536" s="183"/>
      <c r="BG536" s="183"/>
      <c r="BH536" s="183"/>
      <c r="BI536" s="183"/>
      <c r="BJ536" s="183"/>
      <c r="BK536" s="183"/>
      <c r="BL536" s="183"/>
      <c r="BM536" s="183"/>
    </row>
    <row r="537" spans="1:65" x14ac:dyDescent="0.2">
      <c r="A537" s="110"/>
      <c r="B537" s="110"/>
      <c r="C537" s="110"/>
      <c r="D537" s="183"/>
      <c r="E537" s="183"/>
      <c r="F537" s="183"/>
      <c r="G537" s="183"/>
      <c r="H537" s="183"/>
      <c r="I537" s="183"/>
      <c r="J537" s="183"/>
      <c r="K537" s="183"/>
      <c r="L537" s="183"/>
      <c r="M537" s="183"/>
      <c r="N537" s="183"/>
      <c r="O537" s="183"/>
      <c r="P537" s="183"/>
      <c r="Q537" s="183"/>
      <c r="R537" s="183"/>
      <c r="S537" s="183"/>
      <c r="T537" s="183"/>
      <c r="U537" s="183"/>
      <c r="V537" s="183"/>
      <c r="W537" s="183"/>
      <c r="X537" s="183"/>
      <c r="Y537" s="183"/>
      <c r="Z537" s="183"/>
      <c r="AA537" s="183"/>
      <c r="AB537" s="183"/>
      <c r="AC537" s="183"/>
      <c r="AD537" s="183"/>
      <c r="AE537" s="183"/>
      <c r="AF537" s="183"/>
      <c r="AG537" s="183"/>
      <c r="AH537" s="183"/>
      <c r="AI537" s="183"/>
      <c r="AJ537" s="183"/>
      <c r="AK537" s="183"/>
      <c r="AL537" s="183"/>
      <c r="AM537" s="183"/>
      <c r="AN537" s="183"/>
      <c r="AO537" s="183"/>
      <c r="AP537" s="183"/>
      <c r="AQ537" s="183"/>
      <c r="AR537" s="183"/>
      <c r="AS537" s="183"/>
      <c r="AT537" s="183"/>
      <c r="AU537" s="183"/>
      <c r="AV537" s="183"/>
      <c r="AW537" s="183"/>
      <c r="AX537" s="183"/>
      <c r="AY537" s="183"/>
      <c r="AZ537" s="183"/>
      <c r="BA537" s="183"/>
      <c r="BB537" s="183"/>
      <c r="BC537" s="183"/>
      <c r="BD537" s="183"/>
      <c r="BE537" s="183"/>
      <c r="BF537" s="183"/>
      <c r="BG537" s="183"/>
      <c r="BH537" s="183"/>
      <c r="BI537" s="183"/>
      <c r="BJ537" s="183"/>
      <c r="BK537" s="183"/>
      <c r="BL537" s="183"/>
      <c r="BM537" s="183"/>
    </row>
    <row r="538" spans="1:65" x14ac:dyDescent="0.2">
      <c r="A538" s="110"/>
      <c r="B538" s="110"/>
      <c r="C538" s="110"/>
      <c r="D538" s="183"/>
      <c r="E538" s="183"/>
      <c r="F538" s="183"/>
      <c r="G538" s="183"/>
      <c r="H538" s="183"/>
      <c r="I538" s="183"/>
      <c r="J538" s="183"/>
      <c r="K538" s="183"/>
      <c r="L538" s="183"/>
      <c r="M538" s="183"/>
      <c r="N538" s="183"/>
      <c r="O538" s="183"/>
      <c r="P538" s="183"/>
      <c r="Q538" s="183"/>
      <c r="R538" s="183"/>
      <c r="S538" s="183"/>
      <c r="T538" s="183"/>
      <c r="U538" s="183"/>
      <c r="V538" s="183"/>
      <c r="W538" s="183"/>
      <c r="X538" s="183"/>
      <c r="Y538" s="183"/>
      <c r="Z538" s="183"/>
      <c r="AA538" s="183"/>
      <c r="AB538" s="183"/>
      <c r="AC538" s="183"/>
      <c r="AD538" s="183"/>
      <c r="AE538" s="183"/>
      <c r="AF538" s="183"/>
      <c r="AG538" s="183"/>
      <c r="AH538" s="183"/>
      <c r="AI538" s="183"/>
      <c r="AJ538" s="183"/>
      <c r="AK538" s="183"/>
      <c r="AL538" s="183"/>
      <c r="AM538" s="183"/>
      <c r="AN538" s="183"/>
      <c r="AO538" s="183"/>
      <c r="AP538" s="183"/>
      <c r="AQ538" s="183"/>
      <c r="AR538" s="183"/>
      <c r="AS538" s="183"/>
      <c r="AT538" s="183"/>
      <c r="AU538" s="183"/>
      <c r="AV538" s="183"/>
      <c r="AW538" s="183"/>
      <c r="AX538" s="183"/>
      <c r="AY538" s="183"/>
      <c r="AZ538" s="183"/>
      <c r="BA538" s="183"/>
      <c r="BB538" s="183"/>
      <c r="BC538" s="183"/>
      <c r="BD538" s="183"/>
      <c r="BE538" s="183"/>
      <c r="BF538" s="183"/>
      <c r="BG538" s="183"/>
      <c r="BH538" s="183"/>
      <c r="BI538" s="183"/>
      <c r="BJ538" s="183"/>
      <c r="BK538" s="183"/>
      <c r="BL538" s="183"/>
      <c r="BM538" s="183"/>
    </row>
    <row r="539" spans="1:65" x14ac:dyDescent="0.2">
      <c r="A539" s="110"/>
      <c r="B539" s="110"/>
      <c r="C539" s="110"/>
      <c r="D539" s="183"/>
      <c r="E539" s="183"/>
      <c r="F539" s="183"/>
      <c r="G539" s="183"/>
      <c r="H539" s="183"/>
      <c r="I539" s="183"/>
      <c r="J539" s="183"/>
      <c r="K539" s="183"/>
      <c r="L539" s="183"/>
      <c r="M539" s="183"/>
      <c r="N539" s="183"/>
      <c r="O539" s="183"/>
      <c r="P539" s="183"/>
      <c r="Q539" s="183"/>
      <c r="R539" s="183"/>
      <c r="S539" s="183"/>
      <c r="T539" s="183"/>
      <c r="U539" s="183"/>
      <c r="V539" s="183"/>
      <c r="W539" s="183"/>
      <c r="X539" s="183"/>
      <c r="Y539" s="183"/>
      <c r="Z539" s="183"/>
      <c r="AA539" s="183"/>
      <c r="AB539" s="183"/>
      <c r="AC539" s="183"/>
      <c r="AD539" s="183"/>
      <c r="AE539" s="183"/>
      <c r="AF539" s="183"/>
      <c r="AG539" s="183"/>
      <c r="AH539" s="183"/>
      <c r="AI539" s="183"/>
      <c r="AJ539" s="183"/>
      <c r="AK539" s="183"/>
      <c r="AL539" s="183"/>
      <c r="AM539" s="183"/>
      <c r="AN539" s="183"/>
      <c r="AO539" s="183"/>
      <c r="AP539" s="183"/>
      <c r="AQ539" s="183"/>
      <c r="AR539" s="183"/>
      <c r="AS539" s="183"/>
      <c r="AT539" s="183"/>
      <c r="AU539" s="183"/>
      <c r="AV539" s="183"/>
      <c r="AW539" s="183"/>
      <c r="AX539" s="183"/>
      <c r="AY539" s="183"/>
      <c r="AZ539" s="183"/>
      <c r="BA539" s="183"/>
      <c r="BB539" s="183"/>
      <c r="BC539" s="183"/>
      <c r="BD539" s="183"/>
      <c r="BE539" s="183"/>
      <c r="BF539" s="183"/>
      <c r="BG539" s="183"/>
      <c r="BH539" s="183"/>
      <c r="BI539" s="183"/>
      <c r="BJ539" s="183"/>
      <c r="BK539" s="183"/>
      <c r="BL539" s="183"/>
      <c r="BM539" s="183"/>
    </row>
    <row r="540" spans="1:65" x14ac:dyDescent="0.2">
      <c r="A540" s="110"/>
      <c r="B540" s="110"/>
      <c r="C540" s="110"/>
      <c r="D540" s="183"/>
      <c r="E540" s="183"/>
      <c r="F540" s="183"/>
      <c r="G540" s="183"/>
      <c r="H540" s="183"/>
      <c r="I540" s="183"/>
      <c r="J540" s="183"/>
      <c r="K540" s="183"/>
      <c r="L540" s="183"/>
      <c r="M540" s="183"/>
      <c r="N540" s="183"/>
      <c r="O540" s="183"/>
      <c r="P540" s="183"/>
      <c r="Q540" s="183"/>
      <c r="R540" s="183"/>
      <c r="S540" s="183"/>
      <c r="T540" s="183"/>
      <c r="U540" s="183"/>
      <c r="V540" s="183"/>
      <c r="W540" s="183"/>
      <c r="X540" s="183"/>
      <c r="Y540" s="183"/>
      <c r="Z540" s="183"/>
      <c r="AA540" s="183"/>
      <c r="AB540" s="183"/>
      <c r="AC540" s="183"/>
      <c r="AD540" s="183"/>
      <c r="AE540" s="183"/>
      <c r="AF540" s="183"/>
      <c r="AG540" s="183"/>
      <c r="AH540" s="183"/>
      <c r="AI540" s="183"/>
      <c r="AJ540" s="183"/>
      <c r="AK540" s="183"/>
      <c r="AL540" s="183"/>
      <c r="AM540" s="183"/>
      <c r="AN540" s="183"/>
      <c r="AO540" s="183"/>
      <c r="AP540" s="183"/>
      <c r="AQ540" s="183"/>
      <c r="AR540" s="183"/>
      <c r="AS540" s="183"/>
      <c r="AT540" s="183"/>
      <c r="AU540" s="183"/>
      <c r="AV540" s="183"/>
      <c r="AW540" s="183"/>
      <c r="AX540" s="183"/>
      <c r="AY540" s="183"/>
      <c r="AZ540" s="183"/>
      <c r="BA540" s="183"/>
      <c r="BB540" s="183"/>
      <c r="BC540" s="183"/>
      <c r="BD540" s="183"/>
      <c r="BE540" s="183"/>
      <c r="BF540" s="183"/>
      <c r="BG540" s="183"/>
      <c r="BH540" s="183"/>
      <c r="BI540" s="183"/>
      <c r="BJ540" s="183"/>
      <c r="BK540" s="183"/>
      <c r="BL540" s="183"/>
      <c r="BM540" s="183"/>
    </row>
    <row r="541" spans="1:65" x14ac:dyDescent="0.2">
      <c r="A541" s="110"/>
      <c r="B541" s="110"/>
      <c r="C541" s="110"/>
      <c r="D541" s="183"/>
      <c r="E541" s="183"/>
      <c r="F541" s="183"/>
      <c r="G541" s="183"/>
      <c r="H541" s="183"/>
      <c r="I541" s="183"/>
      <c r="J541" s="183"/>
      <c r="K541" s="183"/>
      <c r="L541" s="183"/>
      <c r="M541" s="183"/>
      <c r="N541" s="183"/>
      <c r="O541" s="183"/>
      <c r="P541" s="183"/>
      <c r="Q541" s="183"/>
      <c r="R541" s="183"/>
      <c r="S541" s="183"/>
      <c r="T541" s="183"/>
      <c r="U541" s="183"/>
      <c r="V541" s="183"/>
      <c r="W541" s="183"/>
      <c r="X541" s="183"/>
      <c r="Y541" s="183"/>
      <c r="Z541" s="183"/>
      <c r="AA541" s="183"/>
      <c r="AB541" s="183"/>
      <c r="AC541" s="183"/>
      <c r="AD541" s="183"/>
      <c r="AE541" s="183"/>
      <c r="AF541" s="183"/>
      <c r="AG541" s="183"/>
      <c r="AH541" s="183"/>
      <c r="AI541" s="183"/>
      <c r="AJ541" s="183"/>
      <c r="AK541" s="183"/>
      <c r="AL541" s="183"/>
      <c r="AM541" s="183"/>
      <c r="AN541" s="183"/>
      <c r="AO541" s="183"/>
      <c r="AP541" s="183"/>
      <c r="AQ541" s="183"/>
      <c r="AR541" s="183"/>
      <c r="AS541" s="183"/>
      <c r="AT541" s="183"/>
      <c r="AU541" s="183"/>
      <c r="AV541" s="183"/>
      <c r="AW541" s="183"/>
      <c r="AX541" s="183"/>
      <c r="AY541" s="183"/>
      <c r="AZ541" s="183"/>
      <c r="BA541" s="183"/>
      <c r="BB541" s="183"/>
      <c r="BC541" s="183"/>
      <c r="BD541" s="183"/>
      <c r="BE541" s="183"/>
      <c r="BF541" s="183"/>
      <c r="BG541" s="183"/>
      <c r="BH541" s="183"/>
      <c r="BI541" s="183"/>
      <c r="BJ541" s="183"/>
      <c r="BK541" s="183"/>
      <c r="BL541" s="183"/>
      <c r="BM541" s="183"/>
    </row>
    <row r="542" spans="1:65" x14ac:dyDescent="0.2">
      <c r="A542" s="110"/>
      <c r="B542" s="110"/>
      <c r="C542" s="110"/>
      <c r="D542" s="183"/>
      <c r="E542" s="183"/>
      <c r="F542" s="183"/>
      <c r="G542" s="183"/>
      <c r="H542" s="183"/>
      <c r="I542" s="183"/>
      <c r="J542" s="183"/>
      <c r="K542" s="183"/>
      <c r="L542" s="183"/>
      <c r="M542" s="183"/>
      <c r="N542" s="183"/>
      <c r="O542" s="183"/>
      <c r="P542" s="183"/>
      <c r="Q542" s="183"/>
      <c r="R542" s="183"/>
      <c r="S542" s="183"/>
      <c r="T542" s="183"/>
      <c r="U542" s="183"/>
      <c r="V542" s="183"/>
      <c r="W542" s="183"/>
      <c r="X542" s="183"/>
      <c r="Y542" s="183"/>
      <c r="Z542" s="183"/>
      <c r="AA542" s="183"/>
      <c r="AB542" s="183"/>
      <c r="AC542" s="183"/>
      <c r="AD542" s="183"/>
      <c r="AE542" s="183"/>
      <c r="AF542" s="183"/>
      <c r="AG542" s="183"/>
      <c r="AH542" s="183"/>
      <c r="AI542" s="183"/>
      <c r="AJ542" s="183"/>
      <c r="AK542" s="183"/>
      <c r="AL542" s="183"/>
      <c r="AM542" s="183"/>
      <c r="AN542" s="183"/>
      <c r="AO542" s="183"/>
      <c r="AP542" s="183"/>
      <c r="AQ542" s="183"/>
      <c r="AR542" s="183"/>
      <c r="AS542" s="183"/>
      <c r="AT542" s="183"/>
      <c r="AU542" s="183"/>
      <c r="AV542" s="183"/>
      <c r="AW542" s="183"/>
      <c r="AX542" s="183"/>
      <c r="AY542" s="183"/>
      <c r="AZ542" s="183"/>
      <c r="BA542" s="183"/>
      <c r="BB542" s="183"/>
      <c r="BC542" s="183"/>
      <c r="BD542" s="183"/>
      <c r="BE542" s="183"/>
      <c r="BF542" s="183"/>
      <c r="BG542" s="183"/>
      <c r="BH542" s="183"/>
      <c r="BI542" s="183"/>
      <c r="BJ542" s="183"/>
      <c r="BK542" s="183"/>
      <c r="BL542" s="183"/>
      <c r="BM542" s="183"/>
    </row>
    <row r="543" spans="1:65" x14ac:dyDescent="0.2">
      <c r="A543" s="110"/>
      <c r="B543" s="110"/>
      <c r="C543" s="110"/>
      <c r="D543" s="183"/>
      <c r="E543" s="183"/>
      <c r="F543" s="183"/>
      <c r="G543" s="183"/>
      <c r="H543" s="183"/>
      <c r="I543" s="183"/>
      <c r="J543" s="183"/>
      <c r="K543" s="183"/>
      <c r="L543" s="183"/>
      <c r="M543" s="183"/>
      <c r="N543" s="183"/>
      <c r="O543" s="183"/>
      <c r="P543" s="183"/>
      <c r="Q543" s="183"/>
      <c r="R543" s="183"/>
      <c r="S543" s="183"/>
      <c r="T543" s="183"/>
      <c r="U543" s="183"/>
      <c r="V543" s="183"/>
      <c r="W543" s="183"/>
      <c r="X543" s="183"/>
      <c r="Y543" s="183"/>
      <c r="Z543" s="183"/>
      <c r="AA543" s="183"/>
      <c r="AB543" s="183"/>
      <c r="AC543" s="183"/>
      <c r="AD543" s="183"/>
      <c r="AE543" s="183"/>
      <c r="AF543" s="183"/>
      <c r="AG543" s="183"/>
      <c r="AH543" s="183"/>
      <c r="AI543" s="183"/>
      <c r="AJ543" s="183"/>
      <c r="AK543" s="183"/>
      <c r="AL543" s="183"/>
      <c r="AM543" s="183"/>
      <c r="AN543" s="183"/>
      <c r="AO543" s="183"/>
      <c r="AP543" s="183"/>
      <c r="AQ543" s="183"/>
      <c r="AR543" s="183"/>
      <c r="AS543" s="183"/>
      <c r="AT543" s="183"/>
      <c r="AU543" s="183"/>
      <c r="AV543" s="183"/>
      <c r="AW543" s="183"/>
      <c r="AX543" s="183"/>
      <c r="AY543" s="183"/>
      <c r="AZ543" s="183"/>
      <c r="BA543" s="183"/>
      <c r="BB543" s="183"/>
      <c r="BC543" s="183"/>
      <c r="BD543" s="183"/>
      <c r="BE543" s="183"/>
      <c r="BF543" s="183"/>
      <c r="BG543" s="183"/>
      <c r="BH543" s="183"/>
      <c r="BI543" s="183"/>
      <c r="BJ543" s="183"/>
      <c r="BK543" s="183"/>
      <c r="BL543" s="183"/>
      <c r="BM543" s="183"/>
    </row>
    <row r="544" spans="1:65" x14ac:dyDescent="0.2">
      <c r="A544" s="110"/>
      <c r="B544" s="110"/>
      <c r="C544" s="110"/>
      <c r="D544" s="183"/>
      <c r="E544" s="183"/>
      <c r="F544" s="183"/>
      <c r="G544" s="183"/>
      <c r="H544" s="183"/>
      <c r="I544" s="183"/>
      <c r="J544" s="183"/>
      <c r="K544" s="183"/>
      <c r="L544" s="183"/>
      <c r="M544" s="183"/>
      <c r="N544" s="183"/>
      <c r="O544" s="183"/>
      <c r="P544" s="183"/>
      <c r="Q544" s="183"/>
      <c r="R544" s="183"/>
      <c r="S544" s="183"/>
      <c r="T544" s="183"/>
      <c r="U544" s="183"/>
      <c r="V544" s="183"/>
      <c r="W544" s="183"/>
      <c r="X544" s="183"/>
      <c r="Y544" s="183"/>
      <c r="Z544" s="183"/>
      <c r="AA544" s="183"/>
      <c r="AB544" s="183"/>
      <c r="AC544" s="183"/>
      <c r="AD544" s="183"/>
      <c r="AE544" s="183"/>
      <c r="AF544" s="183"/>
      <c r="AG544" s="183"/>
      <c r="AH544" s="183"/>
      <c r="AI544" s="183"/>
      <c r="AJ544" s="183"/>
      <c r="AK544" s="183"/>
      <c r="AL544" s="183"/>
      <c r="AM544" s="183"/>
      <c r="AN544" s="183"/>
      <c r="AO544" s="183"/>
      <c r="AP544" s="183"/>
      <c r="AQ544" s="183"/>
      <c r="AR544" s="183"/>
      <c r="AS544" s="183"/>
      <c r="AT544" s="183"/>
      <c r="AU544" s="183"/>
      <c r="AV544" s="183"/>
      <c r="AW544" s="183"/>
      <c r="AX544" s="183"/>
      <c r="AY544" s="183"/>
      <c r="AZ544" s="183"/>
      <c r="BA544" s="183"/>
      <c r="BB544" s="183"/>
      <c r="BC544" s="183"/>
      <c r="BD544" s="183"/>
      <c r="BE544" s="183"/>
      <c r="BF544" s="183"/>
      <c r="BG544" s="183"/>
      <c r="BH544" s="183"/>
      <c r="BI544" s="183"/>
      <c r="BJ544" s="183"/>
      <c r="BK544" s="183"/>
      <c r="BL544" s="183"/>
      <c r="BM544" s="183"/>
    </row>
    <row r="545" spans="1:65" x14ac:dyDescent="0.2">
      <c r="A545" s="110"/>
      <c r="B545" s="110"/>
      <c r="C545" s="110"/>
      <c r="D545" s="183"/>
      <c r="E545" s="183"/>
      <c r="F545" s="183"/>
      <c r="G545" s="183"/>
      <c r="H545" s="183"/>
      <c r="I545" s="183"/>
      <c r="J545" s="183"/>
      <c r="K545" s="183"/>
      <c r="L545" s="183"/>
      <c r="M545" s="183"/>
      <c r="N545" s="183"/>
      <c r="O545" s="183"/>
      <c r="P545" s="183"/>
      <c r="Q545" s="183"/>
      <c r="R545" s="183"/>
      <c r="S545" s="183"/>
      <c r="T545" s="183"/>
      <c r="U545" s="183"/>
      <c r="V545" s="183"/>
      <c r="W545" s="183"/>
      <c r="X545" s="183"/>
      <c r="Y545" s="183"/>
      <c r="Z545" s="183"/>
      <c r="AA545" s="183"/>
      <c r="AB545" s="183"/>
      <c r="AC545" s="183"/>
      <c r="AD545" s="183"/>
      <c r="AE545" s="183"/>
      <c r="AF545" s="183"/>
      <c r="AG545" s="183"/>
      <c r="AH545" s="183"/>
      <c r="AI545" s="183"/>
      <c r="AJ545" s="183"/>
      <c r="AK545" s="183"/>
      <c r="AL545" s="183"/>
      <c r="AM545" s="183"/>
      <c r="AN545" s="183"/>
      <c r="AO545" s="183"/>
      <c r="AP545" s="183"/>
      <c r="AQ545" s="183"/>
      <c r="AR545" s="183"/>
      <c r="AS545" s="183"/>
      <c r="AT545" s="183"/>
      <c r="AU545" s="183"/>
      <c r="AV545" s="183"/>
      <c r="AW545" s="183"/>
      <c r="AX545" s="183"/>
      <c r="AY545" s="183"/>
      <c r="AZ545" s="183"/>
      <c r="BA545" s="183"/>
      <c r="BB545" s="183"/>
      <c r="BC545" s="183"/>
      <c r="BD545" s="183"/>
      <c r="BE545" s="183"/>
      <c r="BF545" s="183"/>
      <c r="BG545" s="183"/>
      <c r="BH545" s="183"/>
      <c r="BI545" s="183"/>
      <c r="BJ545" s="183"/>
      <c r="BK545" s="183"/>
      <c r="BL545" s="183"/>
      <c r="BM545" s="183"/>
    </row>
    <row r="546" spans="1:65" x14ac:dyDescent="0.2">
      <c r="A546" s="110"/>
      <c r="B546" s="110"/>
      <c r="C546" s="110"/>
      <c r="D546" s="183"/>
      <c r="E546" s="183"/>
      <c r="F546" s="183"/>
      <c r="G546" s="183"/>
      <c r="H546" s="183"/>
      <c r="I546" s="183"/>
      <c r="J546" s="183"/>
      <c r="K546" s="183"/>
      <c r="L546" s="183"/>
      <c r="M546" s="183"/>
      <c r="N546" s="183"/>
      <c r="O546" s="183"/>
      <c r="P546" s="183"/>
      <c r="Q546" s="183"/>
      <c r="R546" s="183"/>
      <c r="S546" s="183"/>
      <c r="T546" s="183"/>
      <c r="U546" s="183"/>
      <c r="V546" s="183"/>
      <c r="W546" s="183"/>
      <c r="X546" s="183"/>
      <c r="Y546" s="183"/>
      <c r="Z546" s="183"/>
      <c r="AA546" s="183"/>
      <c r="AB546" s="183"/>
      <c r="AC546" s="183"/>
      <c r="AD546" s="183"/>
      <c r="AE546" s="183"/>
      <c r="AF546" s="183"/>
      <c r="AG546" s="183"/>
      <c r="AH546" s="183"/>
      <c r="AI546" s="183"/>
      <c r="AJ546" s="183"/>
      <c r="AK546" s="183"/>
      <c r="AL546" s="183"/>
      <c r="AM546" s="183"/>
      <c r="AN546" s="183"/>
      <c r="AO546" s="183"/>
      <c r="AP546" s="183"/>
      <c r="AQ546" s="183"/>
      <c r="AR546" s="183"/>
      <c r="AS546" s="183"/>
      <c r="AT546" s="183"/>
      <c r="AU546" s="183"/>
      <c r="AV546" s="183"/>
      <c r="AW546" s="183"/>
      <c r="AX546" s="183"/>
      <c r="AY546" s="183"/>
      <c r="AZ546" s="183"/>
      <c r="BA546" s="183"/>
      <c r="BB546" s="183"/>
      <c r="BC546" s="183"/>
      <c r="BD546" s="183"/>
      <c r="BE546" s="183"/>
      <c r="BF546" s="183"/>
      <c r="BG546" s="183"/>
      <c r="BH546" s="183"/>
      <c r="BI546" s="183"/>
      <c r="BJ546" s="183"/>
      <c r="BK546" s="183"/>
      <c r="BL546" s="183"/>
      <c r="BM546" s="183"/>
    </row>
    <row r="547" spans="1:65" x14ac:dyDescent="0.2">
      <c r="A547" s="110"/>
      <c r="B547" s="110"/>
      <c r="C547" s="110"/>
      <c r="D547" s="183"/>
      <c r="E547" s="183"/>
      <c r="F547" s="183"/>
      <c r="G547" s="183"/>
      <c r="H547" s="183"/>
      <c r="I547" s="183"/>
      <c r="J547" s="183"/>
      <c r="K547" s="183"/>
      <c r="L547" s="183"/>
      <c r="M547" s="183"/>
      <c r="N547" s="183"/>
      <c r="O547" s="183"/>
      <c r="P547" s="183"/>
      <c r="Q547" s="183"/>
      <c r="R547" s="183"/>
      <c r="S547" s="183"/>
      <c r="T547" s="183"/>
      <c r="U547" s="183"/>
      <c r="V547" s="183"/>
      <c r="W547" s="183"/>
      <c r="X547" s="183"/>
      <c r="Y547" s="183"/>
      <c r="Z547" s="183"/>
      <c r="AA547" s="183"/>
      <c r="AB547" s="183"/>
      <c r="AC547" s="183"/>
      <c r="AD547" s="183"/>
      <c r="AE547" s="183"/>
      <c r="AF547" s="183"/>
      <c r="AG547" s="183"/>
      <c r="AH547" s="183"/>
      <c r="AI547" s="183"/>
      <c r="AJ547" s="183"/>
      <c r="AK547" s="183"/>
      <c r="AL547" s="183"/>
      <c r="AM547" s="183"/>
      <c r="AN547" s="183"/>
      <c r="AO547" s="183"/>
      <c r="AP547" s="183"/>
      <c r="AQ547" s="183"/>
      <c r="AR547" s="183"/>
      <c r="AS547" s="183"/>
      <c r="AT547" s="183"/>
      <c r="AU547" s="183"/>
      <c r="AV547" s="183"/>
      <c r="AW547" s="183"/>
      <c r="AX547" s="183"/>
      <c r="AY547" s="183"/>
      <c r="AZ547" s="183"/>
      <c r="BA547" s="183"/>
      <c r="BB547" s="183"/>
      <c r="BC547" s="183"/>
      <c r="BD547" s="183"/>
      <c r="BE547" s="183"/>
      <c r="BF547" s="183"/>
      <c r="BG547" s="183"/>
      <c r="BH547" s="183"/>
      <c r="BI547" s="183"/>
      <c r="BJ547" s="183"/>
      <c r="BK547" s="183"/>
      <c r="BL547" s="183"/>
      <c r="BM547" s="183"/>
    </row>
    <row r="548" spans="1:65" x14ac:dyDescent="0.2">
      <c r="A548" s="110"/>
      <c r="B548" s="110"/>
      <c r="C548" s="110"/>
      <c r="D548" s="183"/>
      <c r="E548" s="183"/>
      <c r="F548" s="183"/>
      <c r="G548" s="183"/>
      <c r="H548" s="183"/>
      <c r="I548" s="183"/>
      <c r="J548" s="183"/>
      <c r="K548" s="183"/>
      <c r="L548" s="183"/>
      <c r="M548" s="183"/>
      <c r="N548" s="183"/>
      <c r="O548" s="183"/>
      <c r="P548" s="183"/>
      <c r="Q548" s="183"/>
      <c r="R548" s="183"/>
      <c r="S548" s="183"/>
      <c r="T548" s="183"/>
      <c r="U548" s="183"/>
      <c r="V548" s="183"/>
      <c r="W548" s="183"/>
      <c r="X548" s="183"/>
      <c r="Y548" s="183"/>
      <c r="Z548" s="183"/>
      <c r="AA548" s="183"/>
      <c r="AB548" s="183"/>
      <c r="AC548" s="183"/>
      <c r="AD548" s="183"/>
      <c r="AE548" s="183"/>
      <c r="AF548" s="183"/>
      <c r="AG548" s="183"/>
      <c r="AH548" s="183"/>
      <c r="AI548" s="183"/>
      <c r="AJ548" s="183"/>
      <c r="AK548" s="183"/>
      <c r="AL548" s="183"/>
      <c r="AM548" s="183"/>
      <c r="AN548" s="183"/>
      <c r="AO548" s="183"/>
      <c r="AP548" s="183"/>
      <c r="AQ548" s="183"/>
      <c r="AR548" s="183"/>
      <c r="AS548" s="183"/>
      <c r="AT548" s="183"/>
      <c r="AU548" s="183"/>
      <c r="AV548" s="183"/>
      <c r="AW548" s="183"/>
      <c r="AX548" s="183"/>
      <c r="AY548" s="183"/>
      <c r="AZ548" s="183"/>
      <c r="BA548" s="183"/>
      <c r="BB548" s="183"/>
      <c r="BC548" s="183"/>
      <c r="BD548" s="183"/>
      <c r="BE548" s="183"/>
      <c r="BF548" s="183"/>
      <c r="BG548" s="183"/>
      <c r="BH548" s="183"/>
      <c r="BI548" s="183"/>
      <c r="BJ548" s="183"/>
      <c r="BK548" s="183"/>
      <c r="BL548" s="183"/>
      <c r="BM548" s="183"/>
    </row>
    <row r="549" spans="1:65" x14ac:dyDescent="0.2">
      <c r="A549" s="110"/>
      <c r="B549" s="110"/>
      <c r="C549" s="110"/>
      <c r="D549" s="183"/>
      <c r="E549" s="183"/>
      <c r="F549" s="183"/>
      <c r="G549" s="183"/>
      <c r="H549" s="183"/>
      <c r="I549" s="183"/>
      <c r="J549" s="183"/>
      <c r="K549" s="183"/>
      <c r="L549" s="183"/>
      <c r="M549" s="183"/>
      <c r="N549" s="183"/>
      <c r="O549" s="183"/>
      <c r="P549" s="183"/>
      <c r="Q549" s="183"/>
      <c r="R549" s="183"/>
      <c r="S549" s="183"/>
      <c r="T549" s="183"/>
      <c r="U549" s="183"/>
      <c r="V549" s="183"/>
      <c r="W549" s="183"/>
      <c r="X549" s="183"/>
      <c r="Y549" s="183"/>
      <c r="Z549" s="183"/>
      <c r="AA549" s="183"/>
      <c r="AB549" s="183"/>
      <c r="AC549" s="183"/>
      <c r="AD549" s="183"/>
      <c r="AE549" s="183"/>
      <c r="AF549" s="183"/>
      <c r="AG549" s="183"/>
      <c r="AH549" s="183"/>
      <c r="AI549" s="183"/>
      <c r="AJ549" s="183"/>
      <c r="AK549" s="183"/>
      <c r="AL549" s="183"/>
      <c r="AM549" s="183"/>
      <c r="AN549" s="183"/>
      <c r="AO549" s="183"/>
      <c r="AP549" s="183"/>
      <c r="AQ549" s="183"/>
      <c r="AR549" s="183"/>
      <c r="AS549" s="183"/>
      <c r="AT549" s="183"/>
      <c r="AU549" s="183"/>
      <c r="AV549" s="183"/>
      <c r="AW549" s="183"/>
      <c r="AX549" s="183"/>
      <c r="AY549" s="183"/>
      <c r="AZ549" s="183"/>
      <c r="BA549" s="183"/>
      <c r="BB549" s="183"/>
      <c r="BC549" s="183"/>
      <c r="BD549" s="183"/>
      <c r="BE549" s="183"/>
      <c r="BF549" s="183"/>
      <c r="BG549" s="183"/>
      <c r="BH549" s="183"/>
      <c r="BI549" s="183"/>
      <c r="BJ549" s="183"/>
      <c r="BK549" s="183"/>
      <c r="BL549" s="183"/>
      <c r="BM549" s="183"/>
    </row>
    <row r="550" spans="1:65" x14ac:dyDescent="0.2">
      <c r="A550" s="110"/>
      <c r="B550" s="110"/>
      <c r="C550" s="110"/>
      <c r="D550" s="183"/>
      <c r="E550" s="183"/>
      <c r="F550" s="183"/>
      <c r="G550" s="183"/>
      <c r="H550" s="183"/>
      <c r="I550" s="183"/>
      <c r="J550" s="183"/>
      <c r="K550" s="183"/>
      <c r="L550" s="183"/>
      <c r="M550" s="183"/>
      <c r="N550" s="183"/>
      <c r="O550" s="183"/>
      <c r="P550" s="183"/>
      <c r="Q550" s="183"/>
      <c r="R550" s="183"/>
      <c r="S550" s="183"/>
      <c r="T550" s="183"/>
      <c r="U550" s="183"/>
      <c r="V550" s="183"/>
      <c r="W550" s="183"/>
      <c r="X550" s="183"/>
      <c r="Y550" s="183"/>
      <c r="Z550" s="183"/>
      <c r="AA550" s="183"/>
      <c r="AB550" s="183"/>
      <c r="AC550" s="183"/>
      <c r="AD550" s="183"/>
      <c r="AE550" s="183"/>
      <c r="AF550" s="183"/>
      <c r="AG550" s="183"/>
      <c r="AH550" s="183"/>
      <c r="AI550" s="183"/>
      <c r="AJ550" s="183"/>
      <c r="AK550" s="183"/>
      <c r="AL550" s="183"/>
      <c r="AM550" s="183"/>
      <c r="AN550" s="183"/>
      <c r="AO550" s="183"/>
      <c r="AP550" s="183"/>
      <c r="AQ550" s="183"/>
      <c r="AR550" s="183"/>
      <c r="AS550" s="183"/>
      <c r="AT550" s="183"/>
      <c r="AU550" s="183"/>
      <c r="AV550" s="183"/>
      <c r="AW550" s="183"/>
      <c r="AX550" s="183"/>
      <c r="AY550" s="183"/>
      <c r="AZ550" s="183"/>
      <c r="BA550" s="183"/>
      <c r="BB550" s="183"/>
      <c r="BC550" s="183"/>
      <c r="BD550" s="183"/>
      <c r="BE550" s="183"/>
      <c r="BF550" s="183"/>
      <c r="BG550" s="183"/>
      <c r="BH550" s="183"/>
      <c r="BI550" s="183"/>
      <c r="BJ550" s="183"/>
      <c r="BK550" s="183"/>
      <c r="BL550" s="183"/>
      <c r="BM550" s="183"/>
    </row>
    <row r="551" spans="1:65" x14ac:dyDescent="0.2">
      <c r="A551" s="110"/>
      <c r="B551" s="110"/>
      <c r="C551" s="110"/>
      <c r="D551" s="183"/>
      <c r="E551" s="183"/>
      <c r="F551" s="183"/>
      <c r="G551" s="183"/>
      <c r="H551" s="183"/>
      <c r="I551" s="183"/>
      <c r="J551" s="183"/>
      <c r="K551" s="183"/>
      <c r="L551" s="183"/>
      <c r="M551" s="183"/>
      <c r="N551" s="183"/>
      <c r="O551" s="183"/>
      <c r="P551" s="183"/>
      <c r="Q551" s="183"/>
      <c r="R551" s="183"/>
      <c r="S551" s="183"/>
      <c r="T551" s="183"/>
      <c r="U551" s="183"/>
      <c r="V551" s="183"/>
      <c r="W551" s="183"/>
      <c r="X551" s="183"/>
      <c r="Y551" s="183"/>
      <c r="Z551" s="183"/>
      <c r="AA551" s="183"/>
      <c r="AB551" s="183"/>
      <c r="AC551" s="183"/>
      <c r="AD551" s="183"/>
      <c r="AE551" s="183"/>
      <c r="AF551" s="183"/>
      <c r="AG551" s="183"/>
      <c r="AH551" s="183"/>
      <c r="AI551" s="183"/>
      <c r="AJ551" s="183"/>
      <c r="AK551" s="183"/>
      <c r="AL551" s="183"/>
      <c r="AM551" s="183"/>
      <c r="AN551" s="183"/>
      <c r="AO551" s="183"/>
      <c r="AP551" s="183"/>
      <c r="AQ551" s="183"/>
      <c r="AR551" s="183"/>
      <c r="AS551" s="183"/>
      <c r="AT551" s="183"/>
      <c r="AU551" s="183"/>
      <c r="AV551" s="183"/>
      <c r="AW551" s="183"/>
      <c r="AX551" s="183"/>
      <c r="AY551" s="183"/>
      <c r="AZ551" s="183"/>
      <c r="BA551" s="183"/>
      <c r="BB551" s="183"/>
      <c r="BC551" s="183"/>
      <c r="BD551" s="183"/>
      <c r="BE551" s="183"/>
      <c r="BF551" s="183"/>
      <c r="BG551" s="183"/>
      <c r="BH551" s="183"/>
      <c r="BI551" s="183"/>
      <c r="BJ551" s="183"/>
      <c r="BK551" s="183"/>
      <c r="BL551" s="183"/>
      <c r="BM551" s="183"/>
    </row>
    <row r="552" spans="1:65" x14ac:dyDescent="0.2">
      <c r="A552" s="110"/>
      <c r="B552" s="110"/>
      <c r="C552" s="110"/>
      <c r="D552" s="183"/>
      <c r="E552" s="183"/>
      <c r="F552" s="183"/>
      <c r="G552" s="183"/>
      <c r="H552" s="183"/>
      <c r="I552" s="183"/>
      <c r="J552" s="183"/>
      <c r="K552" s="183"/>
      <c r="L552" s="183"/>
      <c r="M552" s="183"/>
      <c r="N552" s="183"/>
      <c r="O552" s="183"/>
      <c r="P552" s="183"/>
      <c r="Q552" s="183"/>
      <c r="R552" s="183"/>
      <c r="S552" s="183"/>
      <c r="T552" s="183"/>
      <c r="U552" s="183"/>
      <c r="V552" s="183"/>
      <c r="W552" s="183"/>
      <c r="X552" s="183"/>
      <c r="Y552" s="183"/>
      <c r="Z552" s="183"/>
      <c r="AA552" s="183"/>
      <c r="AB552" s="183"/>
      <c r="AC552" s="183"/>
      <c r="AD552" s="183"/>
      <c r="AE552" s="183"/>
      <c r="AF552" s="183"/>
      <c r="AG552" s="183"/>
      <c r="AH552" s="183"/>
      <c r="AI552" s="183"/>
      <c r="AJ552" s="183"/>
      <c r="AK552" s="183"/>
      <c r="AL552" s="183"/>
      <c r="AM552" s="183"/>
      <c r="AN552" s="183"/>
      <c r="AO552" s="183"/>
      <c r="AP552" s="183"/>
      <c r="AQ552" s="183"/>
      <c r="AR552" s="183"/>
      <c r="AS552" s="183"/>
      <c r="AT552" s="183"/>
      <c r="AU552" s="183"/>
      <c r="AV552" s="183"/>
      <c r="AW552" s="183"/>
      <c r="AX552" s="183"/>
      <c r="AY552" s="183"/>
      <c r="AZ552" s="183"/>
      <c r="BA552" s="183"/>
      <c r="BB552" s="183"/>
      <c r="BC552" s="183"/>
      <c r="BD552" s="183"/>
      <c r="BE552" s="183"/>
      <c r="BF552" s="183"/>
      <c r="BG552" s="183"/>
      <c r="BH552" s="183"/>
      <c r="BI552" s="183"/>
      <c r="BJ552" s="183"/>
      <c r="BK552" s="183"/>
      <c r="BL552" s="183"/>
      <c r="BM552" s="183"/>
    </row>
    <row r="553" spans="1:65" x14ac:dyDescent="0.2">
      <c r="A553" s="110"/>
      <c r="B553" s="110"/>
      <c r="C553" s="110"/>
      <c r="D553" s="183"/>
      <c r="E553" s="183"/>
      <c r="F553" s="183"/>
      <c r="G553" s="183"/>
      <c r="H553" s="183"/>
      <c r="I553" s="183"/>
      <c r="J553" s="183"/>
      <c r="K553" s="183"/>
      <c r="L553" s="183"/>
      <c r="M553" s="183"/>
      <c r="N553" s="183"/>
      <c r="O553" s="183"/>
      <c r="P553" s="183"/>
      <c r="Q553" s="183"/>
      <c r="R553" s="183"/>
      <c r="S553" s="183"/>
      <c r="T553" s="183"/>
      <c r="U553" s="183"/>
      <c r="V553" s="183"/>
      <c r="W553" s="183"/>
      <c r="X553" s="183"/>
      <c r="Y553" s="183"/>
      <c r="Z553" s="183"/>
      <c r="AA553" s="183"/>
      <c r="AB553" s="183"/>
      <c r="AC553" s="183"/>
      <c r="AD553" s="183"/>
      <c r="AE553" s="183"/>
      <c r="AF553" s="183"/>
      <c r="AG553" s="183"/>
      <c r="AH553" s="183"/>
      <c r="AI553" s="183"/>
      <c r="AJ553" s="183"/>
      <c r="AK553" s="183"/>
      <c r="AL553" s="183"/>
      <c r="AM553" s="183"/>
      <c r="AN553" s="183"/>
      <c r="AO553" s="183"/>
      <c r="AP553" s="183"/>
      <c r="AQ553" s="183"/>
      <c r="AR553" s="183"/>
      <c r="AS553" s="183"/>
      <c r="AT553" s="183"/>
      <c r="AU553" s="183"/>
      <c r="AV553" s="183"/>
      <c r="AW553" s="183"/>
      <c r="AX553" s="183"/>
      <c r="AY553" s="183"/>
      <c r="AZ553" s="183"/>
      <c r="BA553" s="183"/>
      <c r="BB553" s="183"/>
      <c r="BC553" s="183"/>
      <c r="BD553" s="183"/>
      <c r="BE553" s="183"/>
      <c r="BF553" s="183"/>
      <c r="BG553" s="183"/>
      <c r="BH553" s="183"/>
      <c r="BI553" s="183"/>
      <c r="BJ553" s="183"/>
      <c r="BK553" s="183"/>
      <c r="BL553" s="183"/>
      <c r="BM553" s="183"/>
    </row>
    <row r="554" spans="1:65" x14ac:dyDescent="0.2">
      <c r="A554" s="110"/>
      <c r="B554" s="110"/>
      <c r="C554" s="110"/>
      <c r="D554" s="183"/>
      <c r="E554" s="183"/>
      <c r="F554" s="183"/>
      <c r="G554" s="183"/>
      <c r="H554" s="183"/>
      <c r="I554" s="183"/>
      <c r="J554" s="183"/>
      <c r="K554" s="183"/>
      <c r="L554" s="183"/>
      <c r="M554" s="183"/>
      <c r="N554" s="183"/>
      <c r="O554" s="183"/>
      <c r="P554" s="183"/>
      <c r="Q554" s="183"/>
      <c r="R554" s="183"/>
      <c r="S554" s="183"/>
      <c r="T554" s="183"/>
      <c r="U554" s="183"/>
      <c r="V554" s="183"/>
      <c r="W554" s="183"/>
      <c r="X554" s="183"/>
      <c r="Y554" s="183"/>
      <c r="Z554" s="183"/>
      <c r="AA554" s="183"/>
      <c r="AB554" s="183"/>
      <c r="AC554" s="183"/>
      <c r="AD554" s="183"/>
      <c r="AE554" s="183"/>
      <c r="AF554" s="183"/>
      <c r="AG554" s="183"/>
      <c r="AH554" s="183"/>
      <c r="AI554" s="183"/>
      <c r="AJ554" s="183"/>
      <c r="AK554" s="183"/>
      <c r="AL554" s="183"/>
      <c r="AM554" s="183"/>
      <c r="AN554" s="183"/>
      <c r="AO554" s="183"/>
      <c r="AP554" s="183"/>
      <c r="AQ554" s="183"/>
      <c r="AR554" s="183"/>
      <c r="AS554" s="183"/>
      <c r="AT554" s="183"/>
      <c r="AU554" s="183"/>
      <c r="AV554" s="183"/>
      <c r="AW554" s="183"/>
      <c r="AX554" s="183"/>
      <c r="AY554" s="183"/>
      <c r="AZ554" s="183"/>
      <c r="BA554" s="183"/>
      <c r="BB554" s="183"/>
      <c r="BC554" s="183"/>
      <c r="BD554" s="183"/>
      <c r="BE554" s="183"/>
      <c r="BF554" s="183"/>
      <c r="BG554" s="183"/>
      <c r="BH554" s="183"/>
      <c r="BI554" s="183"/>
      <c r="BJ554" s="183"/>
      <c r="BK554" s="183"/>
      <c r="BL554" s="183"/>
      <c r="BM554" s="183"/>
    </row>
    <row r="555" spans="1:65" x14ac:dyDescent="0.2">
      <c r="A555" s="110"/>
      <c r="B555" s="110"/>
      <c r="C555" s="110"/>
      <c r="D555" s="183"/>
      <c r="E555" s="183"/>
      <c r="F555" s="183"/>
      <c r="G555" s="183"/>
      <c r="H555" s="183"/>
      <c r="I555" s="183"/>
      <c r="J555" s="183"/>
      <c r="K555" s="183"/>
      <c r="L555" s="183"/>
      <c r="M555" s="183"/>
      <c r="N555" s="183"/>
      <c r="O555" s="183"/>
      <c r="P555" s="183"/>
      <c r="Q555" s="183"/>
      <c r="R555" s="183"/>
      <c r="S555" s="183"/>
      <c r="T555" s="183"/>
      <c r="U555" s="183"/>
      <c r="V555" s="183"/>
      <c r="W555" s="183"/>
      <c r="X555" s="183"/>
      <c r="Y555" s="183"/>
      <c r="Z555" s="183"/>
      <c r="AA555" s="183"/>
      <c r="AB555" s="183"/>
      <c r="AC555" s="183"/>
      <c r="AD555" s="183"/>
      <c r="AE555" s="183"/>
      <c r="AF555" s="183"/>
      <c r="AG555" s="183"/>
      <c r="AH555" s="183"/>
      <c r="AI555" s="183"/>
      <c r="AJ555" s="183"/>
      <c r="AK555" s="183"/>
      <c r="AL555" s="183"/>
      <c r="AM555" s="183"/>
      <c r="AN555" s="183"/>
      <c r="AO555" s="183"/>
      <c r="AP555" s="183"/>
      <c r="AQ555" s="183"/>
      <c r="AR555" s="183"/>
      <c r="AS555" s="183"/>
      <c r="AT555" s="183"/>
      <c r="AU555" s="183"/>
      <c r="AV555" s="183"/>
      <c r="AW555" s="183"/>
      <c r="AX555" s="183"/>
      <c r="AY555" s="183"/>
      <c r="AZ555" s="183"/>
      <c r="BA555" s="183"/>
      <c r="BB555" s="183"/>
      <c r="BC555" s="183"/>
      <c r="BD555" s="183"/>
      <c r="BE555" s="183"/>
      <c r="BF555" s="183"/>
      <c r="BG555" s="183"/>
      <c r="BH555" s="183"/>
      <c r="BI555" s="183"/>
      <c r="BJ555" s="183"/>
      <c r="BK555" s="183"/>
      <c r="BL555" s="183"/>
      <c r="BM555" s="183"/>
    </row>
    <row r="556" spans="1:65" x14ac:dyDescent="0.2">
      <c r="A556" s="110"/>
      <c r="B556" s="110"/>
      <c r="C556" s="110"/>
      <c r="D556" s="183"/>
      <c r="E556" s="183"/>
      <c r="F556" s="183"/>
      <c r="G556" s="183"/>
      <c r="H556" s="183"/>
      <c r="I556" s="183"/>
      <c r="J556" s="183"/>
      <c r="K556" s="183"/>
      <c r="L556" s="183"/>
      <c r="M556" s="183"/>
      <c r="N556" s="183"/>
      <c r="O556" s="183"/>
      <c r="P556" s="183"/>
      <c r="Q556" s="183"/>
      <c r="R556" s="183"/>
      <c r="S556" s="183"/>
      <c r="T556" s="183"/>
      <c r="U556" s="183"/>
      <c r="V556" s="183"/>
      <c r="W556" s="183"/>
      <c r="X556" s="183"/>
      <c r="Y556" s="183"/>
      <c r="Z556" s="183"/>
      <c r="AA556" s="183"/>
      <c r="AB556" s="183"/>
      <c r="AC556" s="183"/>
      <c r="AD556" s="183"/>
      <c r="AE556" s="183"/>
      <c r="AF556" s="183"/>
      <c r="AG556" s="183"/>
      <c r="AH556" s="183"/>
      <c r="AI556" s="183"/>
      <c r="AJ556" s="183"/>
      <c r="AK556" s="183"/>
      <c r="AL556" s="183"/>
      <c r="AM556" s="183"/>
      <c r="AN556" s="183"/>
      <c r="AO556" s="183"/>
      <c r="AP556" s="183"/>
      <c r="AQ556" s="183"/>
      <c r="AR556" s="183"/>
      <c r="AS556" s="183"/>
      <c r="AT556" s="183"/>
      <c r="AU556" s="183"/>
      <c r="AV556" s="183"/>
      <c r="AW556" s="183"/>
      <c r="AX556" s="183"/>
      <c r="AY556" s="183"/>
      <c r="AZ556" s="183"/>
      <c r="BA556" s="183"/>
      <c r="BB556" s="183"/>
      <c r="BC556" s="183"/>
      <c r="BD556" s="183"/>
      <c r="BE556" s="183"/>
      <c r="BF556" s="183"/>
      <c r="BG556" s="183"/>
      <c r="BH556" s="183"/>
      <c r="BI556" s="183"/>
      <c r="BJ556" s="183"/>
      <c r="BK556" s="183"/>
      <c r="BL556" s="183"/>
      <c r="BM556" s="183"/>
    </row>
    <row r="557" spans="1:65" x14ac:dyDescent="0.2">
      <c r="A557" s="110"/>
      <c r="B557" s="110"/>
      <c r="C557" s="110"/>
      <c r="D557" s="183"/>
      <c r="E557" s="183"/>
      <c r="F557" s="183"/>
      <c r="G557" s="183"/>
      <c r="H557" s="183"/>
      <c r="I557" s="183"/>
      <c r="J557" s="183"/>
      <c r="K557" s="183"/>
      <c r="L557" s="183"/>
      <c r="M557" s="183"/>
      <c r="N557" s="183"/>
      <c r="O557" s="183"/>
      <c r="P557" s="183"/>
      <c r="Q557" s="183"/>
      <c r="R557" s="183"/>
      <c r="S557" s="183"/>
      <c r="T557" s="183"/>
      <c r="U557" s="183"/>
      <c r="V557" s="183"/>
      <c r="W557" s="183"/>
      <c r="X557" s="183"/>
      <c r="Y557" s="183"/>
      <c r="Z557" s="183"/>
      <c r="AA557" s="183"/>
      <c r="AB557" s="183"/>
      <c r="AC557" s="183"/>
      <c r="AD557" s="183"/>
      <c r="AE557" s="183"/>
      <c r="AF557" s="183"/>
      <c r="AG557" s="183"/>
      <c r="AH557" s="183"/>
      <c r="AI557" s="183"/>
      <c r="AJ557" s="183"/>
      <c r="AK557" s="183"/>
      <c r="AL557" s="183"/>
      <c r="AM557" s="183"/>
      <c r="AN557" s="183"/>
      <c r="AO557" s="183"/>
      <c r="AP557" s="183"/>
      <c r="AQ557" s="183"/>
      <c r="AR557" s="183"/>
      <c r="AS557" s="183"/>
      <c r="AT557" s="183"/>
      <c r="AU557" s="183"/>
      <c r="AV557" s="183"/>
      <c r="AW557" s="183"/>
      <c r="AX557" s="183"/>
      <c r="AY557" s="183"/>
      <c r="AZ557" s="183"/>
      <c r="BA557" s="183"/>
      <c r="BB557" s="183"/>
      <c r="BC557" s="183"/>
      <c r="BD557" s="183"/>
      <c r="BE557" s="183"/>
      <c r="BF557" s="183"/>
      <c r="BG557" s="183"/>
      <c r="BH557" s="183"/>
      <c r="BI557" s="183"/>
      <c r="BJ557" s="183"/>
      <c r="BK557" s="183"/>
      <c r="BL557" s="183"/>
      <c r="BM557" s="183"/>
    </row>
    <row r="558" spans="1:65" x14ac:dyDescent="0.2">
      <c r="A558" s="110"/>
      <c r="B558" s="110"/>
      <c r="C558" s="110"/>
      <c r="D558" s="183"/>
      <c r="E558" s="183"/>
      <c r="F558" s="183"/>
      <c r="G558" s="183"/>
      <c r="H558" s="183"/>
      <c r="I558" s="183"/>
      <c r="J558" s="183"/>
      <c r="K558" s="183"/>
      <c r="L558" s="183"/>
      <c r="M558" s="183"/>
      <c r="N558" s="183"/>
      <c r="O558" s="183"/>
      <c r="P558" s="183"/>
      <c r="Q558" s="183"/>
      <c r="R558" s="183"/>
      <c r="S558" s="183"/>
      <c r="T558" s="183"/>
      <c r="U558" s="183"/>
      <c r="V558" s="183"/>
      <c r="W558" s="183"/>
      <c r="X558" s="183"/>
      <c r="Y558" s="183"/>
      <c r="Z558" s="183"/>
      <c r="AA558" s="183"/>
      <c r="AB558" s="183"/>
      <c r="AC558" s="183"/>
      <c r="AD558" s="183"/>
      <c r="AE558" s="183"/>
      <c r="AF558" s="183"/>
      <c r="AG558" s="183"/>
      <c r="AH558" s="183"/>
      <c r="AI558" s="183"/>
      <c r="AJ558" s="183"/>
      <c r="AK558" s="183"/>
      <c r="AL558" s="183"/>
      <c r="AM558" s="183"/>
      <c r="AN558" s="183"/>
      <c r="AO558" s="183"/>
      <c r="AP558" s="183"/>
      <c r="AQ558" s="183"/>
      <c r="AR558" s="183"/>
      <c r="AS558" s="183"/>
      <c r="AT558" s="183"/>
      <c r="AU558" s="183"/>
      <c r="AV558" s="183"/>
      <c r="AW558" s="183"/>
      <c r="AX558" s="183"/>
      <c r="AY558" s="183"/>
      <c r="AZ558" s="183"/>
      <c r="BA558" s="183"/>
      <c r="BB558" s="183"/>
      <c r="BC558" s="183"/>
      <c r="BD558" s="183"/>
      <c r="BE558" s="183"/>
      <c r="BF558" s="183"/>
      <c r="BG558" s="183"/>
      <c r="BH558" s="183"/>
      <c r="BI558" s="183"/>
      <c r="BJ558" s="183"/>
      <c r="BK558" s="183"/>
      <c r="BL558" s="183"/>
      <c r="BM558" s="183"/>
    </row>
    <row r="559" spans="1:65" x14ac:dyDescent="0.2">
      <c r="A559" s="110"/>
      <c r="B559" s="110"/>
      <c r="C559" s="110"/>
      <c r="D559" s="183"/>
      <c r="E559" s="183"/>
      <c r="F559" s="183"/>
      <c r="G559" s="183"/>
      <c r="H559" s="183"/>
      <c r="I559" s="183"/>
      <c r="J559" s="183"/>
      <c r="K559" s="183"/>
      <c r="L559" s="183"/>
      <c r="M559" s="183"/>
      <c r="N559" s="183"/>
      <c r="O559" s="183"/>
      <c r="P559" s="183"/>
      <c r="Q559" s="183"/>
      <c r="R559" s="183"/>
      <c r="S559" s="183"/>
      <c r="T559" s="183"/>
      <c r="U559" s="183"/>
      <c r="V559" s="183"/>
      <c r="W559" s="183"/>
      <c r="X559" s="183"/>
      <c r="Y559" s="183"/>
      <c r="Z559" s="183"/>
      <c r="AA559" s="183"/>
      <c r="AB559" s="183"/>
      <c r="AC559" s="183"/>
      <c r="AD559" s="183"/>
      <c r="AE559" s="183"/>
      <c r="AF559" s="183"/>
      <c r="AG559" s="183"/>
      <c r="AH559" s="183"/>
      <c r="AI559" s="183"/>
      <c r="AJ559" s="183"/>
      <c r="AK559" s="183"/>
      <c r="AL559" s="183"/>
      <c r="AM559" s="183"/>
      <c r="AN559" s="183"/>
      <c r="AO559" s="183"/>
      <c r="AP559" s="183"/>
      <c r="AQ559" s="183"/>
      <c r="AR559" s="183"/>
      <c r="AS559" s="183"/>
      <c r="AT559" s="183"/>
      <c r="AU559" s="183"/>
      <c r="AV559" s="183"/>
      <c r="AW559" s="183"/>
      <c r="AX559" s="183"/>
      <c r="AY559" s="183"/>
      <c r="AZ559" s="183"/>
      <c r="BA559" s="183"/>
      <c r="BB559" s="183"/>
      <c r="BC559" s="183"/>
      <c r="BD559" s="183"/>
      <c r="BE559" s="183"/>
      <c r="BF559" s="183"/>
      <c r="BG559" s="183"/>
      <c r="BH559" s="183"/>
      <c r="BI559" s="183"/>
      <c r="BJ559" s="183"/>
      <c r="BK559" s="183"/>
      <c r="BL559" s="183"/>
      <c r="BM559" s="183"/>
    </row>
    <row r="560" spans="1:65" x14ac:dyDescent="0.2">
      <c r="A560" s="110"/>
      <c r="B560" s="110"/>
      <c r="C560" s="110"/>
      <c r="D560" s="183"/>
      <c r="E560" s="183"/>
      <c r="F560" s="183"/>
      <c r="G560" s="183"/>
      <c r="H560" s="183"/>
      <c r="I560" s="183"/>
      <c r="J560" s="183"/>
      <c r="K560" s="183"/>
      <c r="L560" s="183"/>
      <c r="M560" s="183"/>
      <c r="N560" s="183"/>
      <c r="O560" s="183"/>
      <c r="P560" s="183"/>
      <c r="Q560" s="183"/>
      <c r="R560" s="183"/>
      <c r="S560" s="183"/>
      <c r="T560" s="183"/>
      <c r="U560" s="183"/>
      <c r="V560" s="183"/>
      <c r="W560" s="183"/>
      <c r="X560" s="183"/>
      <c r="Y560" s="183"/>
      <c r="Z560" s="183"/>
      <c r="AA560" s="183"/>
      <c r="AB560" s="183"/>
      <c r="AC560" s="183"/>
      <c r="AD560" s="183"/>
      <c r="AE560" s="183"/>
      <c r="AF560" s="183"/>
      <c r="AG560" s="183"/>
      <c r="AH560" s="183"/>
      <c r="AI560" s="183"/>
      <c r="AJ560" s="183"/>
      <c r="AK560" s="183"/>
      <c r="AL560" s="183"/>
      <c r="AM560" s="183"/>
      <c r="AN560" s="183"/>
      <c r="AO560" s="183"/>
      <c r="AP560" s="183"/>
      <c r="AQ560" s="183"/>
      <c r="AR560" s="183"/>
      <c r="AS560" s="183"/>
      <c r="AT560" s="183"/>
      <c r="AU560" s="183"/>
      <c r="AV560" s="183"/>
      <c r="AW560" s="183"/>
      <c r="AX560" s="183"/>
      <c r="AY560" s="183"/>
      <c r="AZ560" s="183"/>
      <c r="BA560" s="183"/>
      <c r="BB560" s="183"/>
      <c r="BC560" s="183"/>
      <c r="BD560" s="183"/>
      <c r="BE560" s="183"/>
      <c r="BF560" s="183"/>
      <c r="BG560" s="183"/>
      <c r="BH560" s="183"/>
      <c r="BI560" s="183"/>
      <c r="BJ560" s="183"/>
      <c r="BK560" s="183"/>
      <c r="BL560" s="183"/>
      <c r="BM560" s="183"/>
    </row>
    <row r="561" spans="1:65" x14ac:dyDescent="0.2">
      <c r="A561" s="110"/>
      <c r="B561" s="110"/>
      <c r="C561" s="110"/>
      <c r="D561" s="183"/>
      <c r="E561" s="183"/>
      <c r="F561" s="183"/>
      <c r="G561" s="183"/>
      <c r="H561" s="183"/>
      <c r="I561" s="183"/>
      <c r="J561" s="183"/>
      <c r="K561" s="183"/>
      <c r="L561" s="183"/>
      <c r="M561" s="183"/>
      <c r="N561" s="183"/>
      <c r="O561" s="183"/>
      <c r="P561" s="183"/>
      <c r="Q561" s="183"/>
      <c r="R561" s="183"/>
      <c r="S561" s="183"/>
      <c r="T561" s="183"/>
      <c r="U561" s="183"/>
      <c r="V561" s="183"/>
      <c r="W561" s="183"/>
      <c r="X561" s="183"/>
      <c r="Y561" s="183"/>
      <c r="Z561" s="183"/>
      <c r="AA561" s="183"/>
      <c r="AB561" s="183"/>
      <c r="AC561" s="183"/>
      <c r="AD561" s="183"/>
      <c r="AE561" s="183"/>
      <c r="AF561" s="183"/>
      <c r="AG561" s="183"/>
      <c r="AH561" s="183"/>
      <c r="AI561" s="183"/>
      <c r="AJ561" s="183"/>
      <c r="AK561" s="183"/>
      <c r="AL561" s="183"/>
      <c r="AM561" s="183"/>
      <c r="AN561" s="183"/>
      <c r="AO561" s="183"/>
      <c r="AP561" s="183"/>
      <c r="AQ561" s="183"/>
      <c r="AR561" s="183"/>
      <c r="AS561" s="183"/>
      <c r="AT561" s="183"/>
      <c r="AU561" s="183"/>
      <c r="AV561" s="183"/>
      <c r="AW561" s="183"/>
      <c r="AX561" s="183"/>
      <c r="AY561" s="183"/>
      <c r="AZ561" s="183"/>
      <c r="BA561" s="183"/>
      <c r="BB561" s="183"/>
      <c r="BC561" s="183"/>
      <c r="BD561" s="183"/>
      <c r="BE561" s="183"/>
      <c r="BF561" s="183"/>
      <c r="BG561" s="183"/>
      <c r="BH561" s="183"/>
      <c r="BI561" s="183"/>
      <c r="BJ561" s="183"/>
      <c r="BK561" s="183"/>
      <c r="BL561" s="183"/>
      <c r="BM561" s="183"/>
    </row>
    <row r="562" spans="1:65" x14ac:dyDescent="0.2">
      <c r="A562" s="110"/>
      <c r="B562" s="110"/>
      <c r="C562" s="110"/>
      <c r="D562" s="183"/>
      <c r="E562" s="183"/>
      <c r="F562" s="183"/>
      <c r="G562" s="183"/>
      <c r="H562" s="183"/>
      <c r="I562" s="183"/>
      <c r="J562" s="183"/>
      <c r="K562" s="183"/>
      <c r="L562" s="183"/>
      <c r="M562" s="183"/>
      <c r="N562" s="183"/>
      <c r="O562" s="183"/>
      <c r="P562" s="183"/>
      <c r="Q562" s="183"/>
      <c r="R562" s="183"/>
      <c r="S562" s="183"/>
      <c r="T562" s="183"/>
      <c r="U562" s="183"/>
      <c r="V562" s="183"/>
      <c r="W562" s="183"/>
      <c r="X562" s="183"/>
      <c r="Y562" s="183"/>
      <c r="Z562" s="183"/>
      <c r="AA562" s="183"/>
      <c r="AB562" s="183"/>
      <c r="AC562" s="183"/>
      <c r="AD562" s="183"/>
      <c r="AE562" s="183"/>
      <c r="AF562" s="183"/>
      <c r="AG562" s="183"/>
      <c r="AH562" s="183"/>
      <c r="AI562" s="183"/>
      <c r="AJ562" s="183"/>
      <c r="AK562" s="183"/>
      <c r="AL562" s="183"/>
      <c r="AM562" s="183"/>
      <c r="AN562" s="183"/>
      <c r="AO562" s="183"/>
      <c r="AP562" s="183"/>
      <c r="AQ562" s="183"/>
      <c r="AR562" s="183"/>
      <c r="AS562" s="183"/>
      <c r="AT562" s="183"/>
      <c r="AU562" s="183"/>
      <c r="AV562" s="183"/>
      <c r="AW562" s="183"/>
      <c r="AX562" s="183"/>
      <c r="AY562" s="183"/>
      <c r="AZ562" s="183"/>
      <c r="BA562" s="183"/>
      <c r="BB562" s="183"/>
      <c r="BC562" s="183"/>
      <c r="BD562" s="183"/>
      <c r="BE562" s="183"/>
      <c r="BF562" s="183"/>
      <c r="BG562" s="183"/>
      <c r="BH562" s="183"/>
      <c r="BI562" s="183"/>
      <c r="BJ562" s="183"/>
      <c r="BK562" s="183"/>
      <c r="BL562" s="183"/>
      <c r="BM562" s="183"/>
    </row>
    <row r="563" spans="1:65" x14ac:dyDescent="0.2">
      <c r="A563" s="110"/>
      <c r="B563" s="110"/>
      <c r="C563" s="110"/>
      <c r="D563" s="183"/>
      <c r="E563" s="183"/>
      <c r="F563" s="183"/>
      <c r="G563" s="183"/>
      <c r="H563" s="183"/>
      <c r="I563" s="183"/>
      <c r="J563" s="183"/>
      <c r="K563" s="183"/>
      <c r="L563" s="183"/>
      <c r="M563" s="183"/>
      <c r="N563" s="183"/>
      <c r="O563" s="183"/>
      <c r="P563" s="183"/>
      <c r="Q563" s="183"/>
      <c r="R563" s="183"/>
      <c r="S563" s="183"/>
      <c r="T563" s="183"/>
      <c r="U563" s="183"/>
      <c r="V563" s="183"/>
      <c r="W563" s="183"/>
      <c r="X563" s="183"/>
      <c r="Y563" s="183"/>
      <c r="Z563" s="183"/>
      <c r="AA563" s="183"/>
      <c r="AB563" s="183"/>
      <c r="AC563" s="183"/>
      <c r="AD563" s="183"/>
      <c r="AE563" s="183"/>
      <c r="AF563" s="183"/>
      <c r="AG563" s="183"/>
      <c r="AH563" s="183"/>
      <c r="AI563" s="183"/>
      <c r="AJ563" s="183"/>
      <c r="AK563" s="183"/>
      <c r="AL563" s="183"/>
      <c r="AM563" s="183"/>
      <c r="AN563" s="183"/>
      <c r="AO563" s="183"/>
      <c r="AP563" s="183"/>
      <c r="AQ563" s="183"/>
      <c r="AR563" s="183"/>
      <c r="AS563" s="183"/>
      <c r="AT563" s="183"/>
      <c r="AU563" s="183"/>
      <c r="AV563" s="183"/>
      <c r="AW563" s="183"/>
      <c r="AX563" s="183"/>
      <c r="AY563" s="183"/>
      <c r="AZ563" s="183"/>
      <c r="BA563" s="183"/>
      <c r="BB563" s="183"/>
      <c r="BC563" s="183"/>
      <c r="BD563" s="183"/>
      <c r="BE563" s="183"/>
      <c r="BF563" s="183"/>
      <c r="BG563" s="183"/>
      <c r="BH563" s="183"/>
      <c r="BI563" s="183"/>
      <c r="BJ563" s="183"/>
      <c r="BK563" s="183"/>
      <c r="BL563" s="183"/>
      <c r="BM563" s="183"/>
    </row>
    <row r="564" spans="1:65" x14ac:dyDescent="0.2">
      <c r="A564" s="110"/>
      <c r="B564" s="110"/>
      <c r="C564" s="110"/>
      <c r="D564" s="183"/>
      <c r="E564" s="183"/>
      <c r="F564" s="183"/>
      <c r="G564" s="183"/>
      <c r="H564" s="183"/>
      <c r="I564" s="183"/>
      <c r="J564" s="183"/>
      <c r="K564" s="183"/>
      <c r="L564" s="183"/>
      <c r="M564" s="183"/>
      <c r="N564" s="183"/>
      <c r="O564" s="183"/>
      <c r="P564" s="183"/>
      <c r="Q564" s="183"/>
      <c r="R564" s="183"/>
      <c r="S564" s="183"/>
      <c r="T564" s="183"/>
      <c r="U564" s="183"/>
      <c r="V564" s="183"/>
      <c r="W564" s="183"/>
      <c r="X564" s="183"/>
      <c r="Y564" s="183"/>
      <c r="Z564" s="183"/>
      <c r="AA564" s="183"/>
      <c r="AB564" s="183"/>
      <c r="AC564" s="183"/>
      <c r="AD564" s="183"/>
      <c r="AE564" s="183"/>
      <c r="AF564" s="183"/>
      <c r="AG564" s="183"/>
      <c r="AH564" s="183"/>
      <c r="AI564" s="183"/>
      <c r="AJ564" s="183"/>
      <c r="AK564" s="183"/>
      <c r="AL564" s="183"/>
      <c r="AM564" s="183"/>
      <c r="AN564" s="183"/>
      <c r="AO564" s="183"/>
      <c r="AP564" s="183"/>
      <c r="AQ564" s="183"/>
      <c r="AR564" s="183"/>
      <c r="AS564" s="183"/>
      <c r="AT564" s="183"/>
      <c r="AU564" s="183"/>
      <c r="AV564" s="183"/>
      <c r="AW564" s="183"/>
      <c r="AX564" s="183"/>
      <c r="AY564" s="183"/>
      <c r="AZ564" s="183"/>
      <c r="BA564" s="183"/>
      <c r="BB564" s="183"/>
      <c r="BC564" s="183"/>
      <c r="BD564" s="183"/>
      <c r="BE564" s="183"/>
      <c r="BF564" s="183"/>
      <c r="BG564" s="183"/>
      <c r="BH564" s="183"/>
      <c r="BI564" s="183"/>
      <c r="BJ564" s="183"/>
      <c r="BK564" s="183"/>
      <c r="BL564" s="183"/>
      <c r="BM564" s="183"/>
    </row>
    <row r="565" spans="1:65" x14ac:dyDescent="0.2">
      <c r="A565" s="110"/>
      <c r="B565" s="110"/>
      <c r="C565" s="110"/>
      <c r="D565" s="183"/>
      <c r="E565" s="183"/>
      <c r="F565" s="183"/>
      <c r="G565" s="183"/>
      <c r="H565" s="183"/>
      <c r="I565" s="183"/>
      <c r="J565" s="183"/>
      <c r="K565" s="183"/>
      <c r="L565" s="183"/>
      <c r="M565" s="183"/>
      <c r="N565" s="183"/>
      <c r="O565" s="183"/>
      <c r="P565" s="183"/>
      <c r="Q565" s="183"/>
      <c r="R565" s="183"/>
      <c r="S565" s="183"/>
      <c r="T565" s="183"/>
      <c r="U565" s="183"/>
      <c r="V565" s="183"/>
      <c r="W565" s="183"/>
      <c r="X565" s="183"/>
      <c r="Y565" s="183"/>
      <c r="Z565" s="183"/>
      <c r="AA565" s="183"/>
      <c r="AB565" s="183"/>
      <c r="AC565" s="183"/>
      <c r="AD565" s="183"/>
      <c r="AE565" s="183"/>
      <c r="AF565" s="183"/>
      <c r="AG565" s="183"/>
      <c r="AH565" s="183"/>
      <c r="AI565" s="183"/>
      <c r="AJ565" s="183"/>
      <c r="AK565" s="183"/>
      <c r="AL565" s="183"/>
      <c r="AM565" s="183"/>
      <c r="AN565" s="183"/>
      <c r="AO565" s="183"/>
      <c r="AP565" s="183"/>
      <c r="AQ565" s="183"/>
      <c r="AR565" s="183"/>
      <c r="AS565" s="183"/>
      <c r="AT565" s="183"/>
      <c r="AU565" s="183"/>
      <c r="AV565" s="183"/>
      <c r="AW565" s="183"/>
      <c r="AX565" s="183"/>
      <c r="AY565" s="183"/>
      <c r="AZ565" s="183"/>
      <c r="BA565" s="183"/>
      <c r="BB565" s="183"/>
      <c r="BC565" s="183"/>
      <c r="BD565" s="183"/>
      <c r="BE565" s="183"/>
      <c r="BF565" s="183"/>
      <c r="BG565" s="183"/>
      <c r="BH565" s="183"/>
      <c r="BI565" s="183"/>
      <c r="BJ565" s="183"/>
      <c r="BK565" s="183"/>
      <c r="BL565" s="183"/>
      <c r="BM565" s="183"/>
    </row>
    <row r="566" spans="1:65" x14ac:dyDescent="0.2">
      <c r="A566" s="110"/>
      <c r="B566" s="110"/>
      <c r="C566" s="110"/>
      <c r="D566" s="183"/>
      <c r="E566" s="183"/>
      <c r="F566" s="183"/>
      <c r="G566" s="183"/>
      <c r="H566" s="183"/>
      <c r="I566" s="183"/>
      <c r="J566" s="183"/>
      <c r="K566" s="183"/>
      <c r="L566" s="183"/>
      <c r="M566" s="183"/>
      <c r="N566" s="183"/>
      <c r="O566" s="183"/>
      <c r="P566" s="183"/>
      <c r="Q566" s="183"/>
      <c r="R566" s="183"/>
      <c r="S566" s="183"/>
      <c r="T566" s="183"/>
      <c r="U566" s="183"/>
      <c r="V566" s="183"/>
      <c r="W566" s="183"/>
      <c r="X566" s="183"/>
      <c r="Y566" s="183"/>
      <c r="Z566" s="183"/>
      <c r="AA566" s="183"/>
      <c r="AB566" s="183"/>
      <c r="AC566" s="183"/>
      <c r="AD566" s="183"/>
      <c r="AE566" s="183"/>
      <c r="AF566" s="183"/>
      <c r="AG566" s="183"/>
      <c r="AH566" s="183"/>
      <c r="AI566" s="183"/>
      <c r="AJ566" s="183"/>
      <c r="AK566" s="183"/>
      <c r="AL566" s="183"/>
      <c r="AM566" s="183"/>
      <c r="AN566" s="183"/>
      <c r="AO566" s="183"/>
      <c r="AP566" s="183"/>
      <c r="AQ566" s="183"/>
      <c r="AR566" s="183"/>
      <c r="AS566" s="183"/>
      <c r="AT566" s="183"/>
      <c r="AU566" s="183"/>
      <c r="AV566" s="183"/>
      <c r="AW566" s="183"/>
      <c r="AX566" s="183"/>
      <c r="AY566" s="183"/>
      <c r="AZ566" s="183"/>
      <c r="BA566" s="183"/>
      <c r="BB566" s="183"/>
      <c r="BC566" s="183"/>
      <c r="BD566" s="183"/>
      <c r="BE566" s="183"/>
      <c r="BF566" s="183"/>
      <c r="BG566" s="183"/>
      <c r="BH566" s="183"/>
      <c r="BI566" s="183"/>
      <c r="BJ566" s="183"/>
      <c r="BK566" s="183"/>
      <c r="BL566" s="183"/>
      <c r="BM566" s="183"/>
    </row>
    <row r="567" spans="1:65" x14ac:dyDescent="0.2">
      <c r="A567" s="110"/>
      <c r="B567" s="110"/>
      <c r="C567" s="110"/>
      <c r="D567" s="183"/>
      <c r="E567" s="183"/>
      <c r="F567" s="183"/>
      <c r="G567" s="183"/>
      <c r="H567" s="183"/>
      <c r="I567" s="183"/>
      <c r="J567" s="183"/>
      <c r="K567" s="183"/>
      <c r="L567" s="183"/>
      <c r="M567" s="183"/>
      <c r="N567" s="183"/>
      <c r="O567" s="183"/>
      <c r="P567" s="183"/>
      <c r="Q567" s="183"/>
      <c r="R567" s="183"/>
      <c r="S567" s="183"/>
      <c r="T567" s="183"/>
      <c r="U567" s="183"/>
      <c r="V567" s="183"/>
      <c r="W567" s="183"/>
      <c r="X567" s="183"/>
      <c r="Y567" s="183"/>
      <c r="Z567" s="183"/>
      <c r="AA567" s="183"/>
      <c r="AB567" s="183"/>
      <c r="AC567" s="183"/>
      <c r="AD567" s="183"/>
      <c r="AE567" s="183"/>
      <c r="AF567" s="183"/>
      <c r="AG567" s="183"/>
      <c r="AH567" s="183"/>
      <c r="AI567" s="183"/>
      <c r="AJ567" s="183"/>
      <c r="AK567" s="183"/>
      <c r="AL567" s="183"/>
      <c r="AM567" s="183"/>
      <c r="AN567" s="183"/>
      <c r="AO567" s="183"/>
      <c r="AP567" s="183"/>
      <c r="AQ567" s="183"/>
      <c r="AR567" s="183"/>
      <c r="AS567" s="183"/>
      <c r="AT567" s="183"/>
      <c r="AU567" s="183"/>
      <c r="AV567" s="183"/>
      <c r="AW567" s="183"/>
      <c r="AX567" s="183"/>
      <c r="AY567" s="183"/>
      <c r="AZ567" s="183"/>
      <c r="BA567" s="183"/>
      <c r="BB567" s="183"/>
      <c r="BC567" s="183"/>
      <c r="BD567" s="183"/>
      <c r="BE567" s="183"/>
      <c r="BF567" s="183"/>
      <c r="BG567" s="183"/>
      <c r="BH567" s="183"/>
      <c r="BI567" s="183"/>
      <c r="BJ567" s="183"/>
      <c r="BK567" s="183"/>
      <c r="BL567" s="183"/>
      <c r="BM567" s="183"/>
    </row>
    <row r="568" spans="1:65" x14ac:dyDescent="0.2">
      <c r="A568" s="110"/>
      <c r="B568" s="110"/>
      <c r="C568" s="110"/>
      <c r="D568" s="183"/>
      <c r="E568" s="183"/>
      <c r="F568" s="183"/>
      <c r="G568" s="183"/>
      <c r="H568" s="183"/>
      <c r="I568" s="183"/>
      <c r="J568" s="183"/>
      <c r="K568" s="183"/>
      <c r="L568" s="183"/>
      <c r="M568" s="183"/>
      <c r="N568" s="183"/>
      <c r="O568" s="183"/>
      <c r="P568" s="183"/>
      <c r="Q568" s="183"/>
      <c r="R568" s="183"/>
      <c r="S568" s="183"/>
      <c r="T568" s="183"/>
      <c r="U568" s="183"/>
      <c r="V568" s="183"/>
      <c r="W568" s="183"/>
      <c r="X568" s="183"/>
      <c r="Y568" s="183"/>
      <c r="Z568" s="183"/>
      <c r="AA568" s="183"/>
      <c r="AB568" s="183"/>
      <c r="AC568" s="183"/>
      <c r="AD568" s="183"/>
      <c r="AE568" s="183"/>
      <c r="AF568" s="183"/>
      <c r="AG568" s="183"/>
      <c r="AH568" s="183"/>
      <c r="AI568" s="183"/>
      <c r="AJ568" s="183"/>
      <c r="AK568" s="183"/>
      <c r="AL568" s="183"/>
      <c r="AM568" s="183"/>
      <c r="AN568" s="183"/>
      <c r="AO568" s="183"/>
      <c r="AP568" s="183"/>
      <c r="AQ568" s="183"/>
      <c r="AR568" s="183"/>
      <c r="AS568" s="183"/>
      <c r="AT568" s="183"/>
      <c r="AU568" s="183"/>
      <c r="AV568" s="183"/>
      <c r="AW568" s="183"/>
      <c r="AX568" s="183"/>
      <c r="AY568" s="183"/>
      <c r="AZ568" s="183"/>
      <c r="BA568" s="183"/>
      <c r="BB568" s="183"/>
      <c r="BC568" s="183"/>
      <c r="BD568" s="183"/>
      <c r="BE568" s="183"/>
      <c r="BF568" s="183"/>
      <c r="BG568" s="183"/>
      <c r="BH568" s="183"/>
      <c r="BI568" s="183"/>
      <c r="BJ568" s="183"/>
      <c r="BK568" s="183"/>
      <c r="BL568" s="183"/>
      <c r="BM568" s="183"/>
    </row>
    <row r="569" spans="1:65" x14ac:dyDescent="0.2">
      <c r="A569" s="110"/>
      <c r="B569" s="110"/>
      <c r="C569" s="110"/>
      <c r="D569" s="183"/>
      <c r="E569" s="183"/>
      <c r="F569" s="183"/>
      <c r="G569" s="183"/>
      <c r="H569" s="183"/>
      <c r="I569" s="183"/>
      <c r="J569" s="183"/>
      <c r="K569" s="183"/>
      <c r="L569" s="183"/>
      <c r="M569" s="183"/>
      <c r="N569" s="183"/>
      <c r="O569" s="183"/>
      <c r="P569" s="183"/>
      <c r="Q569" s="183"/>
      <c r="R569" s="183"/>
      <c r="S569" s="183"/>
      <c r="T569" s="183"/>
      <c r="U569" s="183"/>
      <c r="V569" s="183"/>
      <c r="W569" s="183"/>
      <c r="X569" s="183"/>
      <c r="Y569" s="183"/>
      <c r="Z569" s="183"/>
      <c r="AA569" s="183"/>
      <c r="AB569" s="183"/>
      <c r="AC569" s="183"/>
      <c r="AD569" s="183"/>
      <c r="AE569" s="183"/>
      <c r="AF569" s="183"/>
      <c r="AG569" s="183"/>
      <c r="AH569" s="183"/>
      <c r="AI569" s="183"/>
      <c r="AJ569" s="183"/>
      <c r="AK569" s="183"/>
      <c r="AL569" s="183"/>
      <c r="AM569" s="183"/>
      <c r="AN569" s="183"/>
      <c r="AO569" s="183"/>
      <c r="AP569" s="183"/>
      <c r="AQ569" s="183"/>
      <c r="AR569" s="183"/>
      <c r="AS569" s="183"/>
      <c r="AT569" s="183"/>
      <c r="AU569" s="183"/>
      <c r="AV569" s="183"/>
      <c r="AW569" s="183"/>
      <c r="AX569" s="183"/>
      <c r="AY569" s="183"/>
      <c r="AZ569" s="183"/>
      <c r="BA569" s="183"/>
      <c r="BB569" s="183"/>
      <c r="BC569" s="183"/>
      <c r="BD569" s="183"/>
      <c r="BE569" s="183"/>
      <c r="BF569" s="183"/>
      <c r="BG569" s="183"/>
      <c r="BH569" s="183"/>
      <c r="BI569" s="183"/>
      <c r="BJ569" s="183"/>
      <c r="BK569" s="183"/>
      <c r="BL569" s="183"/>
      <c r="BM569" s="183"/>
    </row>
    <row r="570" spans="1:65" x14ac:dyDescent="0.2">
      <c r="A570" s="110"/>
      <c r="B570" s="110"/>
      <c r="C570" s="110"/>
      <c r="D570" s="183"/>
      <c r="E570" s="183"/>
      <c r="F570" s="183"/>
      <c r="G570" s="183"/>
      <c r="H570" s="183"/>
      <c r="I570" s="183"/>
      <c r="J570" s="183"/>
      <c r="K570" s="183"/>
      <c r="L570" s="183"/>
      <c r="M570" s="183"/>
      <c r="N570" s="183"/>
      <c r="O570" s="183"/>
      <c r="P570" s="183"/>
      <c r="Q570" s="183"/>
      <c r="R570" s="183"/>
      <c r="S570" s="183"/>
      <c r="T570" s="183"/>
      <c r="U570" s="183"/>
      <c r="V570" s="183"/>
      <c r="W570" s="183"/>
      <c r="X570" s="183"/>
      <c r="Y570" s="183"/>
      <c r="Z570" s="183"/>
      <c r="AA570" s="183"/>
      <c r="AB570" s="183"/>
      <c r="AC570" s="183"/>
      <c r="AD570" s="183"/>
      <c r="AE570" s="183"/>
      <c r="AF570" s="183"/>
      <c r="AG570" s="183"/>
      <c r="AH570" s="183"/>
      <c r="AI570" s="183"/>
      <c r="AJ570" s="183"/>
      <c r="AK570" s="183"/>
      <c r="AL570" s="183"/>
      <c r="AM570" s="183"/>
      <c r="AN570" s="183"/>
      <c r="AO570" s="183"/>
      <c r="AP570" s="183"/>
      <c r="AQ570" s="183"/>
      <c r="AR570" s="183"/>
      <c r="AS570" s="183"/>
      <c r="AT570" s="183"/>
      <c r="AU570" s="183"/>
      <c r="AV570" s="183"/>
      <c r="AW570" s="183"/>
      <c r="AX570" s="183"/>
      <c r="AY570" s="183"/>
      <c r="AZ570" s="183"/>
      <c r="BA570" s="183"/>
      <c r="BB570" s="183"/>
      <c r="BC570" s="183"/>
      <c r="BD570" s="183"/>
      <c r="BE570" s="183"/>
      <c r="BF570" s="183"/>
      <c r="BG570" s="183"/>
      <c r="BH570" s="183"/>
      <c r="BI570" s="183"/>
      <c r="BJ570" s="183"/>
      <c r="BK570" s="183"/>
      <c r="BL570" s="183"/>
      <c r="BM570" s="183"/>
    </row>
    <row r="571" spans="1:65" x14ac:dyDescent="0.2">
      <c r="A571" s="110"/>
      <c r="B571" s="110"/>
      <c r="C571" s="110"/>
      <c r="D571" s="183"/>
      <c r="E571" s="183"/>
      <c r="F571" s="183"/>
      <c r="G571" s="183"/>
      <c r="H571" s="183"/>
      <c r="I571" s="183"/>
      <c r="J571" s="183"/>
      <c r="K571" s="183"/>
      <c r="L571" s="183"/>
      <c r="M571" s="183"/>
      <c r="N571" s="183"/>
      <c r="O571" s="183"/>
      <c r="P571" s="183"/>
      <c r="Q571" s="183"/>
      <c r="R571" s="183"/>
      <c r="S571" s="183"/>
      <c r="T571" s="183"/>
      <c r="U571" s="183"/>
      <c r="V571" s="183"/>
      <c r="W571" s="183"/>
      <c r="X571" s="183"/>
      <c r="Y571" s="183"/>
      <c r="Z571" s="183"/>
      <c r="AA571" s="183"/>
      <c r="AB571" s="183"/>
      <c r="AC571" s="183"/>
      <c r="AD571" s="183"/>
      <c r="AE571" s="183"/>
      <c r="AF571" s="183"/>
      <c r="AG571" s="183"/>
      <c r="AH571" s="183"/>
      <c r="AI571" s="183"/>
      <c r="AJ571" s="183"/>
      <c r="AK571" s="183"/>
      <c r="AL571" s="183"/>
      <c r="AM571" s="183"/>
      <c r="AN571" s="183"/>
      <c r="AO571" s="183"/>
      <c r="AP571" s="183"/>
      <c r="AQ571" s="183"/>
      <c r="AR571" s="183"/>
      <c r="AS571" s="183"/>
      <c r="AT571" s="183"/>
      <c r="AU571" s="183"/>
      <c r="AV571" s="183"/>
      <c r="AW571" s="183"/>
      <c r="AX571" s="183"/>
      <c r="AY571" s="183"/>
      <c r="AZ571" s="183"/>
      <c r="BA571" s="183"/>
      <c r="BB571" s="183"/>
      <c r="BC571" s="183"/>
      <c r="BD571" s="183"/>
      <c r="BE571" s="183"/>
      <c r="BF571" s="183"/>
      <c r="BG571" s="183"/>
      <c r="BH571" s="183"/>
      <c r="BI571" s="183"/>
      <c r="BJ571" s="183"/>
      <c r="BK571" s="183"/>
      <c r="BL571" s="183"/>
      <c r="BM571" s="183"/>
    </row>
    <row r="572" spans="1:65" x14ac:dyDescent="0.2">
      <c r="A572" s="110"/>
      <c r="B572" s="110"/>
      <c r="C572" s="110"/>
      <c r="D572" s="183"/>
      <c r="E572" s="183"/>
      <c r="F572" s="183"/>
      <c r="G572" s="183"/>
      <c r="H572" s="183"/>
      <c r="I572" s="183"/>
      <c r="J572" s="183"/>
      <c r="K572" s="183"/>
      <c r="L572" s="183"/>
      <c r="M572" s="183"/>
      <c r="N572" s="183"/>
      <c r="O572" s="183"/>
      <c r="P572" s="183"/>
      <c r="Q572" s="183"/>
      <c r="R572" s="183"/>
      <c r="S572" s="183"/>
      <c r="T572" s="183"/>
      <c r="U572" s="183"/>
      <c r="V572" s="183"/>
      <c r="W572" s="183"/>
      <c r="X572" s="183"/>
      <c r="Y572" s="183"/>
      <c r="Z572" s="183"/>
      <c r="AA572" s="183"/>
      <c r="AB572" s="183"/>
      <c r="AC572" s="183"/>
      <c r="AD572" s="183"/>
      <c r="AE572" s="183"/>
      <c r="AF572" s="183"/>
      <c r="AG572" s="183"/>
      <c r="AH572" s="183"/>
      <c r="AI572" s="183"/>
      <c r="AJ572" s="183"/>
      <c r="AK572" s="183"/>
      <c r="AL572" s="183"/>
      <c r="AM572" s="183"/>
      <c r="AN572" s="183"/>
      <c r="AO572" s="183"/>
      <c r="AP572" s="183"/>
      <c r="AQ572" s="183"/>
      <c r="AR572" s="183"/>
      <c r="AS572" s="183"/>
      <c r="AT572" s="183"/>
      <c r="AU572" s="183"/>
      <c r="AV572" s="183"/>
      <c r="AW572" s="183"/>
      <c r="AX572" s="183"/>
      <c r="AY572" s="183"/>
      <c r="AZ572" s="183"/>
      <c r="BA572" s="183"/>
      <c r="BB572" s="183"/>
      <c r="BC572" s="183"/>
      <c r="BD572" s="183"/>
      <c r="BE572" s="183"/>
      <c r="BF572" s="183"/>
      <c r="BG572" s="183"/>
      <c r="BH572" s="183"/>
      <c r="BI572" s="183"/>
      <c r="BJ572" s="183"/>
      <c r="BK572" s="183"/>
      <c r="BL572" s="183"/>
      <c r="BM572" s="183"/>
    </row>
    <row r="573" spans="1:65" x14ac:dyDescent="0.2">
      <c r="A573" s="110"/>
      <c r="B573" s="110"/>
      <c r="C573" s="110"/>
      <c r="D573" s="183"/>
      <c r="E573" s="183"/>
      <c r="F573" s="183"/>
      <c r="G573" s="183"/>
      <c r="H573" s="183"/>
      <c r="I573" s="183"/>
      <c r="J573" s="183"/>
      <c r="K573" s="183"/>
      <c r="L573" s="183"/>
      <c r="M573" s="183"/>
      <c r="N573" s="183"/>
      <c r="O573" s="183"/>
      <c r="P573" s="183"/>
      <c r="Q573" s="183"/>
      <c r="R573" s="183"/>
      <c r="S573" s="183"/>
      <c r="T573" s="183"/>
      <c r="U573" s="183"/>
      <c r="V573" s="183"/>
      <c r="W573" s="183"/>
      <c r="X573" s="183"/>
      <c r="Y573" s="183"/>
      <c r="Z573" s="183"/>
      <c r="AA573" s="183"/>
      <c r="AB573" s="183"/>
      <c r="AC573" s="183"/>
      <c r="AD573" s="183"/>
      <c r="AE573" s="183"/>
      <c r="AF573" s="183"/>
      <c r="AG573" s="183"/>
      <c r="AH573" s="183"/>
      <c r="AI573" s="183"/>
      <c r="AJ573" s="183"/>
      <c r="AK573" s="183"/>
      <c r="AL573" s="183"/>
      <c r="AM573" s="183"/>
      <c r="AN573" s="183"/>
      <c r="AO573" s="183"/>
      <c r="AP573" s="183"/>
      <c r="AQ573" s="183"/>
      <c r="AR573" s="183"/>
      <c r="AS573" s="183"/>
      <c r="AT573" s="183"/>
      <c r="AU573" s="183"/>
      <c r="AV573" s="183"/>
      <c r="AW573" s="183"/>
      <c r="AX573" s="183"/>
      <c r="AY573" s="183"/>
      <c r="AZ573" s="183"/>
      <c r="BA573" s="183"/>
      <c r="BB573" s="183"/>
      <c r="BC573" s="183"/>
      <c r="BD573" s="183"/>
      <c r="BE573" s="183"/>
      <c r="BF573" s="183"/>
      <c r="BG573" s="183"/>
      <c r="BH573" s="183"/>
      <c r="BI573" s="183"/>
      <c r="BJ573" s="183"/>
      <c r="BK573" s="183"/>
      <c r="BL573" s="183"/>
      <c r="BM573" s="183"/>
    </row>
    <row r="574" spans="1:65" x14ac:dyDescent="0.2">
      <c r="A574" s="110"/>
      <c r="B574" s="110"/>
      <c r="C574" s="110"/>
      <c r="D574" s="183"/>
      <c r="E574" s="183"/>
      <c r="F574" s="183"/>
      <c r="G574" s="183"/>
      <c r="H574" s="183"/>
      <c r="I574" s="183"/>
      <c r="J574" s="183"/>
      <c r="K574" s="183"/>
      <c r="L574" s="183"/>
      <c r="M574" s="183"/>
      <c r="N574" s="183"/>
      <c r="O574" s="183"/>
      <c r="P574" s="183"/>
      <c r="Q574" s="183"/>
      <c r="R574" s="183"/>
      <c r="S574" s="183"/>
      <c r="T574" s="183"/>
      <c r="U574" s="183"/>
      <c r="V574" s="183"/>
      <c r="W574" s="183"/>
      <c r="X574" s="183"/>
      <c r="Y574" s="183"/>
      <c r="Z574" s="183"/>
      <c r="AA574" s="183"/>
      <c r="AB574" s="183"/>
      <c r="AC574" s="183"/>
      <c r="AD574" s="183"/>
      <c r="AE574" s="183"/>
      <c r="AF574" s="183"/>
      <c r="AG574" s="183"/>
      <c r="AH574" s="183"/>
      <c r="AI574" s="183"/>
      <c r="AJ574" s="183"/>
      <c r="AK574" s="183"/>
      <c r="AL574" s="183"/>
      <c r="AM574" s="183"/>
      <c r="AN574" s="183"/>
      <c r="AO574" s="183"/>
      <c r="AP574" s="183"/>
      <c r="AQ574" s="183"/>
      <c r="AR574" s="183"/>
      <c r="AS574" s="183"/>
      <c r="AT574" s="183"/>
      <c r="AU574" s="183"/>
      <c r="AV574" s="183"/>
      <c r="AW574" s="183"/>
      <c r="AX574" s="183"/>
      <c r="AY574" s="183"/>
      <c r="AZ574" s="183"/>
      <c r="BA574" s="183"/>
      <c r="BB574" s="183"/>
      <c r="BC574" s="183"/>
      <c r="BD574" s="183"/>
      <c r="BE574" s="183"/>
      <c r="BF574" s="183"/>
      <c r="BG574" s="183"/>
      <c r="BH574" s="183"/>
      <c r="BI574" s="183"/>
      <c r="BJ574" s="183"/>
      <c r="BK574" s="183"/>
      <c r="BL574" s="183"/>
      <c r="BM574" s="183"/>
    </row>
    <row r="575" spans="1:65" x14ac:dyDescent="0.2">
      <c r="A575" s="110"/>
      <c r="B575" s="110"/>
      <c r="C575" s="110"/>
      <c r="D575" s="183"/>
      <c r="E575" s="183"/>
      <c r="F575" s="183"/>
      <c r="G575" s="183"/>
      <c r="H575" s="183"/>
      <c r="I575" s="183"/>
      <c r="J575" s="183"/>
      <c r="K575" s="183"/>
      <c r="L575" s="183"/>
      <c r="M575" s="183"/>
      <c r="N575" s="183"/>
      <c r="O575" s="183"/>
      <c r="P575" s="183"/>
      <c r="Q575" s="183"/>
      <c r="R575" s="183"/>
      <c r="S575" s="183"/>
      <c r="T575" s="183"/>
      <c r="U575" s="183"/>
      <c r="V575" s="183"/>
      <c r="W575" s="183"/>
      <c r="X575" s="183"/>
      <c r="Y575" s="183"/>
      <c r="Z575" s="183"/>
      <c r="AA575" s="183"/>
      <c r="AB575" s="183"/>
      <c r="AC575" s="183"/>
      <c r="AD575" s="183"/>
      <c r="AE575" s="183"/>
      <c r="AF575" s="183"/>
      <c r="AG575" s="183"/>
      <c r="AH575" s="183"/>
      <c r="AI575" s="183"/>
      <c r="AJ575" s="183"/>
      <c r="AK575" s="183"/>
      <c r="AL575" s="183"/>
      <c r="AM575" s="183"/>
      <c r="AN575" s="183"/>
      <c r="AO575" s="183"/>
      <c r="AP575" s="183"/>
      <c r="AQ575" s="183"/>
      <c r="AR575" s="183"/>
      <c r="AS575" s="183"/>
      <c r="AT575" s="183"/>
      <c r="AU575" s="183"/>
      <c r="AV575" s="183"/>
      <c r="AW575" s="183"/>
      <c r="AX575" s="183"/>
      <c r="AY575" s="183"/>
      <c r="AZ575" s="183"/>
      <c r="BA575" s="183"/>
      <c r="BB575" s="183"/>
      <c r="BC575" s="183"/>
      <c r="BD575" s="183"/>
      <c r="BE575" s="183"/>
      <c r="BF575" s="183"/>
      <c r="BG575" s="183"/>
      <c r="BH575" s="183"/>
      <c r="BI575" s="183"/>
      <c r="BJ575" s="183"/>
      <c r="BK575" s="183"/>
      <c r="BL575" s="183"/>
      <c r="BM575" s="183"/>
    </row>
    <row r="576" spans="1:65" x14ac:dyDescent="0.2">
      <c r="A576" s="110"/>
      <c r="B576" s="110"/>
      <c r="C576" s="110"/>
      <c r="D576" s="183"/>
      <c r="E576" s="183"/>
      <c r="F576" s="183"/>
      <c r="G576" s="183"/>
      <c r="H576" s="183"/>
      <c r="I576" s="183"/>
      <c r="J576" s="183"/>
      <c r="K576" s="183"/>
      <c r="L576" s="183"/>
      <c r="M576" s="183"/>
      <c r="N576" s="183"/>
      <c r="O576" s="183"/>
      <c r="P576" s="183"/>
      <c r="Q576" s="183"/>
      <c r="R576" s="183"/>
      <c r="S576" s="183"/>
      <c r="T576" s="183"/>
      <c r="U576" s="183"/>
      <c r="V576" s="183"/>
      <c r="W576" s="183"/>
      <c r="X576" s="183"/>
      <c r="Y576" s="183"/>
      <c r="Z576" s="183"/>
      <c r="AA576" s="183"/>
      <c r="AB576" s="183"/>
      <c r="AC576" s="183"/>
      <c r="AD576" s="183"/>
      <c r="AE576" s="183"/>
      <c r="AF576" s="183"/>
      <c r="AG576" s="183"/>
      <c r="AH576" s="183"/>
      <c r="AI576" s="183"/>
      <c r="AJ576" s="183"/>
      <c r="AK576" s="183"/>
      <c r="AL576" s="183"/>
      <c r="AM576" s="183"/>
      <c r="AN576" s="183"/>
      <c r="AO576" s="183"/>
      <c r="AP576" s="183"/>
      <c r="AQ576" s="183"/>
      <c r="AR576" s="183"/>
      <c r="AS576" s="183"/>
      <c r="AT576" s="183"/>
      <c r="AU576" s="183"/>
      <c r="AV576" s="183"/>
      <c r="AW576" s="183"/>
      <c r="AX576" s="183"/>
      <c r="AY576" s="183"/>
      <c r="AZ576" s="183"/>
      <c r="BA576" s="183"/>
      <c r="BB576" s="183"/>
      <c r="BC576" s="183"/>
      <c r="BD576" s="183"/>
      <c r="BE576" s="183"/>
      <c r="BF576" s="183"/>
      <c r="BG576" s="183"/>
      <c r="BH576" s="183"/>
      <c r="BI576" s="183"/>
      <c r="BJ576" s="183"/>
      <c r="BK576" s="183"/>
      <c r="BL576" s="183"/>
      <c r="BM576" s="183"/>
    </row>
    <row r="577" spans="1:65" x14ac:dyDescent="0.2">
      <c r="A577" s="110"/>
      <c r="B577" s="110"/>
      <c r="C577" s="110"/>
      <c r="D577" s="183"/>
      <c r="E577" s="183"/>
      <c r="F577" s="183"/>
      <c r="G577" s="183"/>
      <c r="H577" s="183"/>
      <c r="I577" s="183"/>
      <c r="J577" s="183"/>
      <c r="K577" s="183"/>
      <c r="L577" s="183"/>
      <c r="M577" s="183"/>
      <c r="N577" s="183"/>
      <c r="O577" s="183"/>
      <c r="P577" s="183"/>
      <c r="Q577" s="183"/>
      <c r="R577" s="183"/>
      <c r="S577" s="183"/>
      <c r="T577" s="183"/>
      <c r="U577" s="183"/>
      <c r="V577" s="183"/>
      <c r="W577" s="183"/>
      <c r="X577" s="183"/>
      <c r="Y577" s="183"/>
      <c r="Z577" s="183"/>
      <c r="AA577" s="183"/>
      <c r="AB577" s="183"/>
      <c r="AC577" s="183"/>
      <c r="AD577" s="183"/>
      <c r="AE577" s="183"/>
      <c r="AF577" s="183"/>
      <c r="AG577" s="183"/>
      <c r="AH577" s="183"/>
      <c r="AI577" s="183"/>
      <c r="AJ577" s="183"/>
      <c r="AK577" s="183"/>
      <c r="AL577" s="183"/>
      <c r="AM577" s="183"/>
      <c r="AN577" s="183"/>
      <c r="AO577" s="183"/>
      <c r="AP577" s="183"/>
      <c r="AQ577" s="183"/>
      <c r="AR577" s="183"/>
      <c r="AS577" s="183"/>
      <c r="AT577" s="183"/>
      <c r="AU577" s="183"/>
      <c r="AV577" s="183"/>
      <c r="AW577" s="183"/>
      <c r="AX577" s="183"/>
      <c r="AY577" s="183"/>
      <c r="AZ577" s="183"/>
      <c r="BA577" s="183"/>
      <c r="BB577" s="183"/>
      <c r="BC577" s="183"/>
      <c r="BD577" s="183"/>
      <c r="BE577" s="183"/>
      <c r="BF577" s="183"/>
      <c r="BG577" s="183"/>
      <c r="BH577" s="183"/>
      <c r="BI577" s="183"/>
      <c r="BJ577" s="183"/>
      <c r="BK577" s="183"/>
      <c r="BL577" s="183"/>
      <c r="BM577" s="183"/>
    </row>
    <row r="578" spans="1:65" x14ac:dyDescent="0.2">
      <c r="A578" s="110"/>
      <c r="B578" s="110"/>
      <c r="C578" s="110"/>
      <c r="D578" s="183"/>
      <c r="E578" s="183"/>
      <c r="F578" s="183"/>
      <c r="G578" s="183"/>
      <c r="H578" s="183"/>
      <c r="I578" s="183"/>
      <c r="J578" s="183"/>
      <c r="K578" s="183"/>
      <c r="L578" s="183"/>
      <c r="M578" s="183"/>
      <c r="N578" s="183"/>
      <c r="O578" s="183"/>
      <c r="P578" s="183"/>
      <c r="Q578" s="183"/>
      <c r="R578" s="183"/>
      <c r="S578" s="183"/>
      <c r="T578" s="183"/>
      <c r="U578" s="183"/>
      <c r="V578" s="183"/>
      <c r="W578" s="183"/>
      <c r="X578" s="183"/>
      <c r="Y578" s="183"/>
      <c r="Z578" s="183"/>
      <c r="AA578" s="183"/>
      <c r="AB578" s="183"/>
      <c r="AC578" s="183"/>
      <c r="AD578" s="183"/>
      <c r="AE578" s="183"/>
      <c r="AF578" s="183"/>
      <c r="AG578" s="183"/>
      <c r="AH578" s="183"/>
      <c r="AI578" s="183"/>
      <c r="AJ578" s="183"/>
      <c r="AK578" s="183"/>
      <c r="AL578" s="183"/>
      <c r="AM578" s="183"/>
      <c r="AN578" s="183"/>
      <c r="AO578" s="183"/>
      <c r="AP578" s="183"/>
      <c r="AQ578" s="183"/>
      <c r="AR578" s="183"/>
      <c r="AS578" s="183"/>
      <c r="AT578" s="183"/>
      <c r="AU578" s="183"/>
      <c r="AV578" s="183"/>
      <c r="AW578" s="183"/>
      <c r="AX578" s="183"/>
      <c r="AY578" s="183"/>
      <c r="AZ578" s="183"/>
      <c r="BA578" s="183"/>
      <c r="BB578" s="183"/>
      <c r="BC578" s="183"/>
      <c r="BD578" s="183"/>
      <c r="BE578" s="183"/>
      <c r="BF578" s="183"/>
      <c r="BG578" s="183"/>
      <c r="BH578" s="183"/>
      <c r="BI578" s="183"/>
      <c r="BJ578" s="183"/>
      <c r="BK578" s="183"/>
      <c r="BL578" s="183"/>
      <c r="BM578" s="183"/>
    </row>
    <row r="579" spans="1:65" x14ac:dyDescent="0.2">
      <c r="A579" s="110"/>
      <c r="B579" s="110"/>
      <c r="C579" s="110"/>
      <c r="D579" s="183"/>
      <c r="E579" s="183"/>
      <c r="F579" s="183"/>
      <c r="G579" s="183"/>
      <c r="H579" s="183"/>
      <c r="I579" s="183"/>
      <c r="J579" s="183"/>
      <c r="K579" s="183"/>
      <c r="L579" s="183"/>
      <c r="M579" s="183"/>
      <c r="N579" s="183"/>
      <c r="O579" s="183"/>
      <c r="P579" s="183"/>
      <c r="Q579" s="183"/>
      <c r="R579" s="183"/>
      <c r="S579" s="183"/>
      <c r="T579" s="183"/>
      <c r="U579" s="183"/>
      <c r="V579" s="183"/>
      <c r="W579" s="183"/>
      <c r="X579" s="183"/>
      <c r="Y579" s="183"/>
      <c r="Z579" s="183"/>
      <c r="AA579" s="183"/>
      <c r="AB579" s="183"/>
      <c r="AC579" s="183"/>
      <c r="AD579" s="183"/>
      <c r="AE579" s="183"/>
      <c r="AF579" s="183"/>
      <c r="AG579" s="183"/>
      <c r="AH579" s="183"/>
      <c r="AI579" s="183"/>
      <c r="AJ579" s="183"/>
      <c r="AK579" s="183"/>
      <c r="AL579" s="183"/>
      <c r="AM579" s="183"/>
      <c r="AN579" s="183"/>
      <c r="AO579" s="183"/>
      <c r="AP579" s="183"/>
      <c r="AQ579" s="183"/>
      <c r="AR579" s="183"/>
      <c r="AS579" s="183"/>
      <c r="AT579" s="183"/>
      <c r="AU579" s="183"/>
      <c r="AV579" s="183"/>
      <c r="AW579" s="183"/>
      <c r="AX579" s="183"/>
      <c r="AY579" s="183"/>
      <c r="AZ579" s="183"/>
      <c r="BA579" s="183"/>
      <c r="BB579" s="183"/>
      <c r="BC579" s="183"/>
      <c r="BD579" s="183"/>
      <c r="BE579" s="183"/>
      <c r="BF579" s="183"/>
      <c r="BG579" s="183"/>
      <c r="BH579" s="183"/>
      <c r="BI579" s="183"/>
      <c r="BJ579" s="183"/>
      <c r="BK579" s="183"/>
      <c r="BL579" s="183"/>
      <c r="BM579" s="183"/>
    </row>
    <row r="580" spans="1:65" x14ac:dyDescent="0.2">
      <c r="A580" s="110"/>
      <c r="B580" s="110"/>
      <c r="C580" s="110"/>
      <c r="D580" s="183"/>
      <c r="E580" s="183"/>
      <c r="F580" s="183"/>
      <c r="G580" s="183"/>
      <c r="H580" s="183"/>
      <c r="I580" s="183"/>
      <c r="J580" s="183"/>
      <c r="K580" s="183"/>
      <c r="L580" s="183"/>
      <c r="M580" s="183"/>
      <c r="N580" s="183"/>
      <c r="O580" s="183"/>
      <c r="P580" s="183"/>
      <c r="Q580" s="183"/>
      <c r="R580" s="183"/>
      <c r="S580" s="183"/>
      <c r="T580" s="183"/>
      <c r="U580" s="183"/>
      <c r="V580" s="183"/>
      <c r="W580" s="183"/>
      <c r="X580" s="183"/>
      <c r="Y580" s="183"/>
      <c r="Z580" s="183"/>
      <c r="AA580" s="183"/>
      <c r="AB580" s="183"/>
      <c r="AC580" s="183"/>
      <c r="AD580" s="183"/>
      <c r="AE580" s="183"/>
      <c r="AF580" s="183"/>
      <c r="AG580" s="183"/>
      <c r="AH580" s="183"/>
      <c r="AI580" s="183"/>
      <c r="AJ580" s="183"/>
      <c r="AK580" s="183"/>
      <c r="AL580" s="183"/>
      <c r="AM580" s="183"/>
      <c r="AN580" s="183"/>
      <c r="AO580" s="183"/>
      <c r="AP580" s="183"/>
      <c r="AQ580" s="183"/>
      <c r="AR580" s="183"/>
      <c r="AS580" s="183"/>
      <c r="AT580" s="183"/>
      <c r="AU580" s="183"/>
      <c r="AV580" s="183"/>
      <c r="AW580" s="183"/>
      <c r="AX580" s="183"/>
      <c r="AY580" s="183"/>
      <c r="AZ580" s="183"/>
      <c r="BA580" s="183"/>
      <c r="BB580" s="183"/>
      <c r="BC580" s="183"/>
      <c r="BD580" s="183"/>
      <c r="BE580" s="183"/>
      <c r="BF580" s="183"/>
      <c r="BG580" s="183"/>
      <c r="BH580" s="183"/>
      <c r="BI580" s="183"/>
      <c r="BJ580" s="183"/>
      <c r="BK580" s="183"/>
      <c r="BL580" s="183"/>
      <c r="BM580" s="183"/>
    </row>
    <row r="581" spans="1:65" x14ac:dyDescent="0.2">
      <c r="A581" s="110"/>
      <c r="B581" s="110"/>
      <c r="C581" s="110"/>
      <c r="D581" s="183"/>
      <c r="E581" s="183"/>
      <c r="F581" s="183"/>
      <c r="G581" s="183"/>
      <c r="H581" s="183"/>
      <c r="I581" s="183"/>
      <c r="J581" s="183"/>
      <c r="K581" s="183"/>
      <c r="L581" s="183"/>
      <c r="M581" s="183"/>
      <c r="N581" s="183"/>
      <c r="O581" s="183"/>
      <c r="P581" s="183"/>
      <c r="Q581" s="183"/>
      <c r="R581" s="183"/>
      <c r="S581" s="183"/>
      <c r="T581" s="183"/>
      <c r="U581" s="183"/>
      <c r="V581" s="183"/>
      <c r="W581" s="183"/>
      <c r="X581" s="183"/>
      <c r="Y581" s="183"/>
      <c r="Z581" s="183"/>
      <c r="AA581" s="183"/>
      <c r="AB581" s="183"/>
      <c r="AC581" s="183"/>
      <c r="AD581" s="183"/>
      <c r="AE581" s="183"/>
      <c r="AF581" s="183"/>
      <c r="AG581" s="183"/>
      <c r="AH581" s="183"/>
      <c r="AI581" s="183"/>
      <c r="AJ581" s="183"/>
      <c r="AK581" s="183"/>
      <c r="AL581" s="183"/>
      <c r="AM581" s="183"/>
      <c r="AN581" s="183"/>
      <c r="AO581" s="183"/>
      <c r="AP581" s="183"/>
      <c r="AQ581" s="183"/>
      <c r="AR581" s="183"/>
      <c r="AS581" s="183"/>
      <c r="AT581" s="183"/>
      <c r="AU581" s="183"/>
      <c r="AV581" s="183"/>
      <c r="AW581" s="183"/>
      <c r="AX581" s="183"/>
      <c r="AY581" s="183"/>
      <c r="AZ581" s="183"/>
      <c r="BA581" s="183"/>
      <c r="BB581" s="183"/>
      <c r="BC581" s="183"/>
      <c r="BD581" s="183"/>
      <c r="BE581" s="183"/>
      <c r="BF581" s="183"/>
      <c r="BG581" s="183"/>
      <c r="BH581" s="183"/>
      <c r="BI581" s="183"/>
      <c r="BJ581" s="183"/>
      <c r="BK581" s="183"/>
      <c r="BL581" s="183"/>
      <c r="BM581" s="183"/>
    </row>
    <row r="582" spans="1:65" x14ac:dyDescent="0.2">
      <c r="A582" s="110"/>
      <c r="B582" s="110"/>
      <c r="C582" s="110"/>
      <c r="D582" s="183"/>
      <c r="E582" s="183"/>
      <c r="F582" s="183"/>
      <c r="G582" s="183"/>
      <c r="H582" s="183"/>
      <c r="I582" s="183"/>
      <c r="J582" s="183"/>
      <c r="K582" s="183"/>
      <c r="L582" s="183"/>
      <c r="M582" s="183"/>
      <c r="N582" s="183"/>
      <c r="O582" s="183"/>
      <c r="P582" s="183"/>
      <c r="Q582" s="183"/>
      <c r="R582" s="183"/>
      <c r="S582" s="183"/>
      <c r="T582" s="183"/>
      <c r="U582" s="183"/>
      <c r="V582" s="183"/>
      <c r="W582" s="183"/>
      <c r="X582" s="183"/>
      <c r="Y582" s="183"/>
      <c r="Z582" s="183"/>
      <c r="AA582" s="183"/>
      <c r="AB582" s="183"/>
      <c r="AC582" s="183"/>
      <c r="AD582" s="183"/>
      <c r="AE582" s="183"/>
      <c r="AF582" s="183"/>
      <c r="AG582" s="183"/>
      <c r="AH582" s="183"/>
      <c r="AI582" s="183"/>
      <c r="AJ582" s="183"/>
      <c r="AK582" s="183"/>
      <c r="AL582" s="183"/>
      <c r="AM582" s="183"/>
      <c r="AN582" s="183"/>
      <c r="AO582" s="183"/>
      <c r="AP582" s="183"/>
      <c r="AQ582" s="183"/>
      <c r="AR582" s="183"/>
      <c r="AS582" s="183"/>
      <c r="AT582" s="183"/>
      <c r="AU582" s="183"/>
      <c r="AV582" s="183"/>
      <c r="AW582" s="183"/>
      <c r="AX582" s="183"/>
      <c r="AY582" s="183"/>
      <c r="AZ582" s="183"/>
      <c r="BA582" s="183"/>
      <c r="BB582" s="183"/>
      <c r="BC582" s="183"/>
      <c r="BD582" s="183"/>
      <c r="BE582" s="183"/>
      <c r="BF582" s="183"/>
      <c r="BG582" s="183"/>
      <c r="BH582" s="183"/>
      <c r="BI582" s="183"/>
      <c r="BJ582" s="183"/>
      <c r="BK582" s="183"/>
      <c r="BL582" s="183"/>
      <c r="BM582" s="183"/>
    </row>
    <row r="583" spans="1:65" x14ac:dyDescent="0.2">
      <c r="A583" s="110"/>
      <c r="B583" s="110"/>
      <c r="C583" s="110"/>
      <c r="D583" s="183"/>
      <c r="E583" s="183"/>
      <c r="F583" s="183"/>
      <c r="G583" s="183"/>
      <c r="H583" s="183"/>
      <c r="I583" s="183"/>
      <c r="J583" s="183"/>
      <c r="K583" s="183"/>
      <c r="L583" s="183"/>
      <c r="M583" s="183"/>
      <c r="N583" s="183"/>
      <c r="O583" s="183"/>
      <c r="P583" s="183"/>
      <c r="Q583" s="183"/>
      <c r="R583" s="183"/>
      <c r="S583" s="183"/>
      <c r="T583" s="183"/>
      <c r="U583" s="183"/>
      <c r="V583" s="183"/>
      <c r="W583" s="183"/>
      <c r="X583" s="183"/>
      <c r="Y583" s="183"/>
      <c r="Z583" s="183"/>
      <c r="AA583" s="183"/>
      <c r="AB583" s="183"/>
      <c r="AC583" s="183"/>
      <c r="AD583" s="183"/>
      <c r="AE583" s="183"/>
      <c r="AF583" s="183"/>
      <c r="AG583" s="183"/>
      <c r="AH583" s="183"/>
      <c r="AI583" s="183"/>
      <c r="AJ583" s="183"/>
      <c r="AK583" s="183"/>
      <c r="AL583" s="183"/>
      <c r="AM583" s="183"/>
      <c r="AN583" s="183"/>
      <c r="AO583" s="183"/>
      <c r="AP583" s="183"/>
      <c r="AQ583" s="183"/>
      <c r="AR583" s="183"/>
      <c r="AS583" s="183"/>
      <c r="AT583" s="183"/>
      <c r="AU583" s="183"/>
      <c r="AV583" s="183"/>
      <c r="AW583" s="183"/>
      <c r="AX583" s="183"/>
      <c r="AY583" s="183"/>
      <c r="AZ583" s="183"/>
      <c r="BA583" s="183"/>
      <c r="BB583" s="183"/>
      <c r="BC583" s="183"/>
      <c r="BD583" s="183"/>
      <c r="BE583" s="183"/>
      <c r="BF583" s="183"/>
      <c r="BG583" s="183"/>
      <c r="BH583" s="183"/>
      <c r="BI583" s="183"/>
      <c r="BJ583" s="183"/>
      <c r="BK583" s="183"/>
      <c r="BL583" s="183"/>
      <c r="BM583" s="183"/>
    </row>
    <row r="584" spans="1:65" x14ac:dyDescent="0.2">
      <c r="A584" s="110"/>
      <c r="B584" s="110"/>
      <c r="C584" s="110"/>
      <c r="D584" s="183"/>
      <c r="E584" s="183"/>
      <c r="F584" s="183"/>
      <c r="G584" s="183"/>
      <c r="H584" s="183"/>
      <c r="I584" s="183"/>
      <c r="J584" s="183"/>
      <c r="K584" s="183"/>
      <c r="L584" s="183"/>
      <c r="M584" s="183"/>
      <c r="N584" s="183"/>
      <c r="O584" s="183"/>
      <c r="P584" s="183"/>
      <c r="Q584" s="183"/>
      <c r="R584" s="183"/>
      <c r="S584" s="183"/>
      <c r="T584" s="183"/>
      <c r="U584" s="183"/>
      <c r="V584" s="183"/>
      <c r="W584" s="183"/>
      <c r="X584" s="183"/>
      <c r="Y584" s="183"/>
      <c r="Z584" s="183"/>
      <c r="AA584" s="183"/>
      <c r="AB584" s="183"/>
      <c r="AC584" s="183"/>
      <c r="AD584" s="183"/>
      <c r="AE584" s="183"/>
      <c r="AF584" s="183"/>
      <c r="AG584" s="183"/>
      <c r="AH584" s="183"/>
      <c r="AI584" s="183"/>
      <c r="AJ584" s="183"/>
      <c r="AK584" s="183"/>
      <c r="AL584" s="183"/>
      <c r="AM584" s="183"/>
      <c r="AN584" s="183"/>
      <c r="AO584" s="183"/>
      <c r="AP584" s="183"/>
      <c r="AQ584" s="183"/>
      <c r="AR584" s="183"/>
      <c r="AS584" s="183"/>
      <c r="AT584" s="183"/>
      <c r="AU584" s="183"/>
      <c r="AV584" s="183"/>
      <c r="AW584" s="183"/>
      <c r="AX584" s="183"/>
      <c r="AY584" s="183"/>
      <c r="AZ584" s="183"/>
      <c r="BA584" s="183"/>
      <c r="BB584" s="183"/>
      <c r="BC584" s="183"/>
      <c r="BD584" s="183"/>
      <c r="BE584" s="183"/>
      <c r="BF584" s="183"/>
      <c r="BG584" s="183"/>
      <c r="BH584" s="183"/>
      <c r="BI584" s="183"/>
      <c r="BJ584" s="183"/>
      <c r="BK584" s="183"/>
      <c r="BL584" s="183"/>
      <c r="BM584" s="183"/>
    </row>
    <row r="585" spans="1:65" x14ac:dyDescent="0.2">
      <c r="A585" s="110"/>
      <c r="B585" s="110"/>
      <c r="C585" s="110"/>
      <c r="D585" s="183"/>
      <c r="E585" s="183"/>
      <c r="F585" s="183"/>
      <c r="G585" s="183"/>
      <c r="H585" s="183"/>
      <c r="I585" s="183"/>
      <c r="J585" s="183"/>
      <c r="K585" s="183"/>
      <c r="L585" s="183"/>
      <c r="M585" s="183"/>
      <c r="N585" s="183"/>
      <c r="O585" s="183"/>
      <c r="P585" s="183"/>
      <c r="Q585" s="183"/>
      <c r="R585" s="183"/>
      <c r="S585" s="183"/>
      <c r="T585" s="183"/>
      <c r="U585" s="183"/>
      <c r="V585" s="183"/>
      <c r="W585" s="183"/>
      <c r="X585" s="183"/>
      <c r="Y585" s="183"/>
      <c r="Z585" s="183"/>
      <c r="AA585" s="183"/>
      <c r="AB585" s="183"/>
      <c r="AC585" s="183"/>
      <c r="AD585" s="183"/>
      <c r="AE585" s="183"/>
      <c r="AF585" s="183"/>
      <c r="AG585" s="183"/>
      <c r="AH585" s="183"/>
      <c r="AI585" s="183"/>
      <c r="AJ585" s="183"/>
      <c r="AK585" s="183"/>
      <c r="AL585" s="183"/>
      <c r="AM585" s="183"/>
      <c r="AN585" s="183"/>
      <c r="AO585" s="183"/>
      <c r="AP585" s="183"/>
      <c r="AQ585" s="183"/>
      <c r="AR585" s="183"/>
      <c r="AS585" s="183"/>
      <c r="AT585" s="183"/>
      <c r="AU585" s="183"/>
      <c r="AV585" s="183"/>
      <c r="AW585" s="183"/>
      <c r="AX585" s="183"/>
      <c r="AY585" s="183"/>
      <c r="AZ585" s="183"/>
      <c r="BA585" s="183"/>
      <c r="BB585" s="183"/>
      <c r="BC585" s="183"/>
      <c r="BD585" s="183"/>
      <c r="BE585" s="183"/>
      <c r="BF585" s="183"/>
      <c r="BG585" s="183"/>
      <c r="BH585" s="183"/>
      <c r="BI585" s="183"/>
      <c r="BJ585" s="183"/>
      <c r="BK585" s="183"/>
      <c r="BL585" s="183"/>
      <c r="BM585" s="183"/>
    </row>
    <row r="586" spans="1:65" x14ac:dyDescent="0.2">
      <c r="A586" s="110"/>
      <c r="B586" s="110"/>
      <c r="C586" s="110"/>
      <c r="D586" s="183"/>
      <c r="E586" s="183"/>
      <c r="F586" s="183"/>
      <c r="G586" s="183"/>
      <c r="H586" s="183"/>
      <c r="I586" s="183"/>
      <c r="J586" s="183"/>
      <c r="K586" s="183"/>
      <c r="L586" s="183"/>
      <c r="M586" s="183"/>
      <c r="N586" s="183"/>
      <c r="O586" s="183"/>
      <c r="P586" s="183"/>
      <c r="Q586" s="183"/>
      <c r="R586" s="183"/>
      <c r="S586" s="183"/>
      <c r="T586" s="183"/>
      <c r="U586" s="183"/>
      <c r="V586" s="183"/>
      <c r="W586" s="183"/>
      <c r="X586" s="183"/>
      <c r="Y586" s="183"/>
      <c r="Z586" s="183"/>
      <c r="AA586" s="183"/>
      <c r="AB586" s="183"/>
      <c r="AC586" s="183"/>
      <c r="AD586" s="183"/>
      <c r="AE586" s="183"/>
      <c r="AF586" s="183"/>
      <c r="AG586" s="183"/>
      <c r="AH586" s="183"/>
      <c r="AI586" s="183"/>
      <c r="AJ586" s="183"/>
      <c r="AK586" s="183"/>
      <c r="AL586" s="183"/>
      <c r="AM586" s="183"/>
      <c r="AN586" s="183"/>
      <c r="AO586" s="183"/>
      <c r="AP586" s="183"/>
      <c r="AQ586" s="183"/>
      <c r="AR586" s="183"/>
      <c r="AS586" s="183"/>
      <c r="AT586" s="183"/>
      <c r="AU586" s="183"/>
      <c r="AV586" s="183"/>
      <c r="AW586" s="183"/>
      <c r="AX586" s="183"/>
      <c r="AY586" s="183"/>
      <c r="AZ586" s="183"/>
      <c r="BA586" s="183"/>
      <c r="BB586" s="183"/>
      <c r="BC586" s="183"/>
      <c r="BD586" s="183"/>
      <c r="BE586" s="183"/>
      <c r="BF586" s="183"/>
      <c r="BG586" s="183"/>
      <c r="BH586" s="183"/>
      <c r="BI586" s="183"/>
      <c r="BJ586" s="183"/>
      <c r="BK586" s="183"/>
      <c r="BL586" s="183"/>
      <c r="BM586" s="183"/>
    </row>
    <row r="587" spans="1:65" x14ac:dyDescent="0.2">
      <c r="A587" s="110"/>
      <c r="B587" s="110"/>
      <c r="C587" s="110"/>
      <c r="D587" s="183"/>
      <c r="E587" s="183"/>
      <c r="F587" s="183"/>
      <c r="G587" s="183"/>
      <c r="H587" s="183"/>
      <c r="I587" s="183"/>
      <c r="J587" s="183"/>
      <c r="K587" s="183"/>
      <c r="L587" s="183"/>
      <c r="M587" s="183"/>
      <c r="N587" s="183"/>
      <c r="O587" s="183"/>
      <c r="P587" s="183"/>
      <c r="Q587" s="183"/>
      <c r="R587" s="183"/>
      <c r="S587" s="183"/>
      <c r="T587" s="183"/>
      <c r="U587" s="183"/>
      <c r="V587" s="183"/>
      <c r="W587" s="183"/>
      <c r="X587" s="183"/>
      <c r="Y587" s="183"/>
      <c r="Z587" s="183"/>
      <c r="AA587" s="183"/>
      <c r="AB587" s="183"/>
      <c r="AC587" s="183"/>
      <c r="AD587" s="183"/>
      <c r="AE587" s="183"/>
      <c r="AF587" s="183"/>
      <c r="AG587" s="183"/>
      <c r="AH587" s="183"/>
      <c r="AI587" s="183"/>
      <c r="AJ587" s="183"/>
      <c r="AK587" s="183"/>
      <c r="AL587" s="183"/>
      <c r="AM587" s="183"/>
      <c r="AN587" s="183"/>
      <c r="AO587" s="183"/>
      <c r="AP587" s="183"/>
      <c r="AQ587" s="183"/>
      <c r="AR587" s="183"/>
      <c r="AS587" s="183"/>
      <c r="AT587" s="183"/>
      <c r="AU587" s="183"/>
      <c r="AV587" s="183"/>
      <c r="AW587" s="183"/>
      <c r="AX587" s="183"/>
      <c r="AY587" s="183"/>
      <c r="AZ587" s="183"/>
      <c r="BA587" s="183"/>
      <c r="BB587" s="183"/>
      <c r="BC587" s="183"/>
      <c r="BD587" s="183"/>
      <c r="BE587" s="183"/>
      <c r="BF587" s="183"/>
      <c r="BG587" s="183"/>
      <c r="BH587" s="183"/>
      <c r="BI587" s="183"/>
      <c r="BJ587" s="183"/>
      <c r="BK587" s="183"/>
      <c r="BL587" s="183"/>
      <c r="BM587" s="183"/>
    </row>
    <row r="588" spans="1:65" x14ac:dyDescent="0.2">
      <c r="A588" s="110"/>
      <c r="B588" s="110"/>
      <c r="C588" s="110"/>
      <c r="D588" s="183"/>
      <c r="E588" s="183"/>
      <c r="F588" s="183"/>
      <c r="G588" s="183"/>
      <c r="H588" s="183"/>
      <c r="I588" s="183"/>
      <c r="J588" s="183"/>
      <c r="K588" s="183"/>
      <c r="L588" s="183"/>
      <c r="M588" s="183"/>
      <c r="N588" s="183"/>
      <c r="O588" s="183"/>
      <c r="P588" s="183"/>
      <c r="Q588" s="183"/>
      <c r="R588" s="183"/>
      <c r="S588" s="183"/>
      <c r="T588" s="183"/>
      <c r="U588" s="183"/>
      <c r="V588" s="183"/>
      <c r="W588" s="183"/>
      <c r="X588" s="183"/>
      <c r="Y588" s="183"/>
      <c r="Z588" s="183"/>
      <c r="AA588" s="183"/>
      <c r="AB588" s="183"/>
      <c r="AC588" s="183"/>
      <c r="AD588" s="183"/>
      <c r="AE588" s="183"/>
      <c r="AF588" s="183"/>
      <c r="AG588" s="183"/>
      <c r="AH588" s="183"/>
      <c r="AI588" s="183"/>
      <c r="AJ588" s="183"/>
      <c r="AK588" s="183"/>
      <c r="AL588" s="183"/>
      <c r="AM588" s="183"/>
      <c r="AN588" s="183"/>
      <c r="AO588" s="183"/>
      <c r="AP588" s="183"/>
      <c r="AQ588" s="183"/>
      <c r="AR588" s="183"/>
      <c r="AS588" s="183"/>
      <c r="AT588" s="183"/>
      <c r="AU588" s="183"/>
      <c r="AV588" s="183"/>
      <c r="AW588" s="183"/>
      <c r="AX588" s="183"/>
      <c r="AY588" s="183"/>
      <c r="AZ588" s="183"/>
      <c r="BA588" s="183"/>
      <c r="BB588" s="183"/>
      <c r="BC588" s="183"/>
      <c r="BD588" s="183"/>
      <c r="BE588" s="183"/>
      <c r="BF588" s="183"/>
      <c r="BG588" s="183"/>
      <c r="BH588" s="183"/>
      <c r="BI588" s="183"/>
      <c r="BJ588" s="183"/>
      <c r="BK588" s="183"/>
      <c r="BL588" s="183"/>
      <c r="BM588" s="183"/>
    </row>
    <row r="589" spans="1:65" x14ac:dyDescent="0.2">
      <c r="A589" s="110"/>
      <c r="B589" s="110"/>
      <c r="C589" s="110"/>
      <c r="D589" s="183"/>
      <c r="E589" s="183"/>
      <c r="F589" s="183"/>
      <c r="G589" s="183"/>
      <c r="H589" s="183"/>
      <c r="I589" s="183"/>
      <c r="J589" s="183"/>
      <c r="K589" s="183"/>
      <c r="L589" s="183"/>
      <c r="M589" s="183"/>
      <c r="N589" s="183"/>
      <c r="O589" s="183"/>
      <c r="P589" s="183"/>
      <c r="Q589" s="183"/>
      <c r="R589" s="183"/>
      <c r="S589" s="183"/>
      <c r="T589" s="183"/>
      <c r="U589" s="183"/>
      <c r="V589" s="183"/>
      <c r="W589" s="183"/>
      <c r="X589" s="183"/>
      <c r="Y589" s="183"/>
      <c r="Z589" s="183"/>
      <c r="AA589" s="183"/>
      <c r="AB589" s="183"/>
      <c r="AC589" s="183"/>
      <c r="AD589" s="183"/>
      <c r="AE589" s="183"/>
      <c r="AF589" s="183"/>
      <c r="AG589" s="183"/>
      <c r="AH589" s="183"/>
      <c r="AI589" s="183"/>
      <c r="AJ589" s="183"/>
      <c r="AK589" s="183"/>
      <c r="AL589" s="183"/>
      <c r="AM589" s="183"/>
      <c r="AN589" s="183"/>
      <c r="AO589" s="183"/>
      <c r="AP589" s="183"/>
      <c r="AQ589" s="183"/>
      <c r="AR589" s="183"/>
      <c r="AS589" s="183"/>
      <c r="AT589" s="183"/>
      <c r="AU589" s="183"/>
      <c r="AV589" s="183"/>
      <c r="AW589" s="183"/>
      <c r="AX589" s="183"/>
      <c r="AY589" s="183"/>
      <c r="AZ589" s="183"/>
      <c r="BA589" s="183"/>
      <c r="BB589" s="183"/>
      <c r="BC589" s="183"/>
      <c r="BD589" s="183"/>
      <c r="BE589" s="183"/>
      <c r="BF589" s="183"/>
      <c r="BG589" s="183"/>
      <c r="BH589" s="183"/>
      <c r="BI589" s="183"/>
      <c r="BJ589" s="183"/>
      <c r="BK589" s="183"/>
      <c r="BL589" s="183"/>
      <c r="BM589" s="183"/>
    </row>
    <row r="590" spans="1:65" x14ac:dyDescent="0.2">
      <c r="A590" s="110"/>
      <c r="B590" s="110"/>
      <c r="C590" s="110"/>
      <c r="D590" s="183"/>
      <c r="E590" s="183"/>
      <c r="F590" s="183"/>
      <c r="G590" s="183"/>
      <c r="H590" s="183"/>
      <c r="I590" s="183"/>
      <c r="J590" s="183"/>
      <c r="K590" s="183"/>
      <c r="L590" s="183"/>
      <c r="M590" s="183"/>
      <c r="N590" s="183"/>
      <c r="O590" s="183"/>
      <c r="P590" s="183"/>
      <c r="Q590" s="183"/>
      <c r="R590" s="183"/>
      <c r="S590" s="183"/>
      <c r="T590" s="183"/>
      <c r="U590" s="183"/>
      <c r="V590" s="183"/>
      <c r="W590" s="183"/>
      <c r="X590" s="183"/>
      <c r="Y590" s="183"/>
      <c r="Z590" s="183"/>
      <c r="AA590" s="183"/>
      <c r="AB590" s="183"/>
      <c r="AC590" s="183"/>
      <c r="AD590" s="183"/>
      <c r="AE590" s="183"/>
      <c r="AF590" s="183"/>
      <c r="AG590" s="183"/>
      <c r="AH590" s="183"/>
      <c r="AI590" s="183"/>
      <c r="AJ590" s="183"/>
      <c r="AK590" s="183"/>
      <c r="AL590" s="183"/>
      <c r="AM590" s="183"/>
      <c r="AN590" s="183"/>
      <c r="AO590" s="183"/>
      <c r="AP590" s="183"/>
      <c r="AQ590" s="183"/>
      <c r="AR590" s="183"/>
      <c r="AS590" s="183"/>
      <c r="AT590" s="183"/>
      <c r="AU590" s="183"/>
      <c r="AV590" s="183"/>
      <c r="AW590" s="183"/>
      <c r="AX590" s="183"/>
      <c r="AY590" s="183"/>
      <c r="AZ590" s="183"/>
      <c r="BA590" s="183"/>
      <c r="BB590" s="183"/>
      <c r="BC590" s="183"/>
      <c r="BD590" s="183"/>
      <c r="BE590" s="183"/>
      <c r="BF590" s="183"/>
      <c r="BG590" s="183"/>
      <c r="BH590" s="183"/>
      <c r="BI590" s="183"/>
      <c r="BJ590" s="183"/>
      <c r="BK590" s="183"/>
      <c r="BL590" s="183"/>
      <c r="BM590" s="183"/>
    </row>
    <row r="591" spans="1:65" x14ac:dyDescent="0.2">
      <c r="A591" s="110"/>
      <c r="B591" s="110"/>
      <c r="C591" s="110"/>
      <c r="D591" s="183"/>
      <c r="E591" s="183"/>
      <c r="F591" s="183"/>
      <c r="G591" s="183"/>
      <c r="H591" s="183"/>
      <c r="I591" s="183"/>
      <c r="J591" s="183"/>
      <c r="K591" s="183"/>
      <c r="L591" s="183"/>
      <c r="M591" s="183"/>
      <c r="N591" s="183"/>
      <c r="O591" s="183"/>
      <c r="P591" s="183"/>
      <c r="Q591" s="183"/>
      <c r="R591" s="183"/>
      <c r="S591" s="183"/>
      <c r="T591" s="183"/>
      <c r="U591" s="183"/>
      <c r="V591" s="183"/>
      <c r="W591" s="183"/>
      <c r="X591" s="183"/>
      <c r="Y591" s="183"/>
      <c r="Z591" s="183"/>
      <c r="AA591" s="183"/>
      <c r="AB591" s="183"/>
      <c r="AC591" s="183"/>
      <c r="AD591" s="183"/>
      <c r="AE591" s="183"/>
      <c r="AF591" s="183"/>
      <c r="AG591" s="183"/>
      <c r="AH591" s="183"/>
      <c r="AI591" s="183"/>
      <c r="AJ591" s="183"/>
      <c r="AK591" s="183"/>
      <c r="AL591" s="183"/>
      <c r="AM591" s="183"/>
      <c r="AN591" s="183"/>
      <c r="AO591" s="183"/>
      <c r="AP591" s="183"/>
      <c r="AQ591" s="183"/>
      <c r="AR591" s="183"/>
      <c r="AS591" s="183"/>
      <c r="AT591" s="183"/>
      <c r="AU591" s="183"/>
      <c r="AV591" s="183"/>
      <c r="AW591" s="183"/>
      <c r="AX591" s="183"/>
      <c r="AY591" s="183"/>
      <c r="AZ591" s="183"/>
      <c r="BA591" s="183"/>
      <c r="BB591" s="183"/>
      <c r="BC591" s="183"/>
      <c r="BD591" s="183"/>
      <c r="BE591" s="183"/>
      <c r="BF591" s="183"/>
      <c r="BG591" s="183"/>
      <c r="BH591" s="183"/>
      <c r="BI591" s="183"/>
      <c r="BJ591" s="183"/>
      <c r="BK591" s="183"/>
      <c r="BL591" s="183"/>
      <c r="BM591" s="183"/>
    </row>
    <row r="592" spans="1:65" x14ac:dyDescent="0.2">
      <c r="A592" s="110"/>
      <c r="B592" s="110"/>
      <c r="C592" s="110"/>
      <c r="D592" s="183"/>
      <c r="E592" s="183"/>
      <c r="F592" s="183"/>
      <c r="G592" s="183"/>
      <c r="H592" s="183"/>
      <c r="I592" s="183"/>
      <c r="J592" s="183"/>
      <c r="K592" s="183"/>
      <c r="L592" s="183"/>
      <c r="M592" s="183"/>
      <c r="N592" s="183"/>
      <c r="O592" s="183"/>
      <c r="P592" s="183"/>
      <c r="Q592" s="183"/>
      <c r="R592" s="183"/>
      <c r="S592" s="183"/>
      <c r="T592" s="183"/>
      <c r="U592" s="183"/>
      <c r="V592" s="183"/>
      <c r="W592" s="183"/>
      <c r="X592" s="183"/>
      <c r="Y592" s="183"/>
      <c r="Z592" s="183"/>
      <c r="AA592" s="183"/>
      <c r="AB592" s="183"/>
      <c r="AC592" s="183"/>
      <c r="AD592" s="183"/>
      <c r="AE592" s="183"/>
      <c r="AF592" s="183"/>
      <c r="AG592" s="183"/>
      <c r="AH592" s="183"/>
      <c r="AI592" s="183"/>
      <c r="AJ592" s="183"/>
      <c r="AK592" s="183"/>
      <c r="AL592" s="183"/>
      <c r="AM592" s="183"/>
      <c r="AN592" s="183"/>
      <c r="AO592" s="183"/>
      <c r="AP592" s="183"/>
      <c r="AQ592" s="183"/>
      <c r="AR592" s="183"/>
      <c r="AS592" s="183"/>
      <c r="AT592" s="183"/>
      <c r="AU592" s="183"/>
      <c r="AV592" s="183"/>
      <c r="AW592" s="183"/>
      <c r="AX592" s="183"/>
      <c r="AY592" s="183"/>
      <c r="AZ592" s="183"/>
      <c r="BA592" s="183"/>
      <c r="BB592" s="183"/>
      <c r="BC592" s="183"/>
      <c r="BD592" s="183"/>
      <c r="BE592" s="183"/>
      <c r="BF592" s="183"/>
      <c r="BG592" s="183"/>
      <c r="BH592" s="183"/>
      <c r="BI592" s="183"/>
      <c r="BJ592" s="183"/>
      <c r="BK592" s="183"/>
      <c r="BL592" s="183"/>
      <c r="BM592" s="183"/>
    </row>
    <row r="593" spans="1:65" x14ac:dyDescent="0.2">
      <c r="A593" s="110"/>
      <c r="B593" s="110"/>
      <c r="C593" s="110"/>
      <c r="D593" s="183"/>
      <c r="E593" s="183"/>
      <c r="F593" s="183"/>
      <c r="G593" s="183"/>
      <c r="H593" s="183"/>
      <c r="I593" s="183"/>
      <c r="J593" s="183"/>
      <c r="K593" s="183"/>
      <c r="L593" s="183"/>
      <c r="M593" s="183"/>
      <c r="N593" s="183"/>
      <c r="O593" s="183"/>
      <c r="P593" s="183"/>
      <c r="Q593" s="183"/>
      <c r="R593" s="183"/>
      <c r="S593" s="183"/>
      <c r="T593" s="183"/>
      <c r="U593" s="183"/>
      <c r="V593" s="183"/>
      <c r="W593" s="183"/>
      <c r="X593" s="183"/>
      <c r="Y593" s="183"/>
      <c r="Z593" s="183"/>
      <c r="AA593" s="183"/>
      <c r="AB593" s="183"/>
      <c r="AC593" s="183"/>
      <c r="AD593" s="183"/>
      <c r="AE593" s="183"/>
      <c r="AF593" s="183"/>
      <c r="AG593" s="183"/>
      <c r="AH593" s="183"/>
      <c r="AI593" s="183"/>
      <c r="AJ593" s="183"/>
      <c r="AK593" s="183"/>
      <c r="AL593" s="183"/>
      <c r="AM593" s="183"/>
      <c r="AN593" s="183"/>
      <c r="AO593" s="183"/>
      <c r="AP593" s="183"/>
      <c r="AQ593" s="183"/>
      <c r="AR593" s="183"/>
      <c r="AS593" s="183"/>
      <c r="AT593" s="183"/>
      <c r="AU593" s="183"/>
      <c r="AV593" s="183"/>
      <c r="AW593" s="183"/>
      <c r="AX593" s="183"/>
      <c r="AY593" s="183"/>
      <c r="AZ593" s="183"/>
      <c r="BA593" s="183"/>
      <c r="BB593" s="183"/>
      <c r="BC593" s="183"/>
      <c r="BD593" s="183"/>
      <c r="BE593" s="183"/>
      <c r="BF593" s="183"/>
      <c r="BG593" s="183"/>
      <c r="BH593" s="183"/>
      <c r="BI593" s="183"/>
      <c r="BJ593" s="183"/>
      <c r="BK593" s="183"/>
      <c r="BL593" s="183"/>
      <c r="BM593" s="183"/>
    </row>
    <row r="594" spans="1:65" x14ac:dyDescent="0.2">
      <c r="A594" s="110"/>
      <c r="B594" s="110"/>
      <c r="C594" s="110"/>
      <c r="D594" s="183"/>
      <c r="E594" s="183"/>
      <c r="F594" s="183"/>
      <c r="G594" s="183"/>
      <c r="H594" s="183"/>
      <c r="I594" s="183"/>
      <c r="J594" s="183"/>
      <c r="K594" s="183"/>
      <c r="L594" s="183"/>
      <c r="M594" s="183"/>
      <c r="N594" s="183"/>
      <c r="O594" s="183"/>
      <c r="P594" s="183"/>
      <c r="Q594" s="183"/>
      <c r="R594" s="183"/>
      <c r="S594" s="183"/>
      <c r="T594" s="183"/>
      <c r="U594" s="183"/>
      <c r="V594" s="183"/>
      <c r="W594" s="183"/>
      <c r="X594" s="183"/>
      <c r="Y594" s="183"/>
      <c r="Z594" s="183"/>
      <c r="AA594" s="183"/>
      <c r="AB594" s="183"/>
      <c r="AC594" s="183"/>
      <c r="AD594" s="183"/>
      <c r="AE594" s="183"/>
      <c r="AF594" s="183"/>
      <c r="AG594" s="183"/>
      <c r="AH594" s="183"/>
      <c r="AI594" s="183"/>
      <c r="AJ594" s="183"/>
      <c r="AK594" s="183"/>
      <c r="AL594" s="183"/>
      <c r="AM594" s="183"/>
      <c r="AN594" s="183"/>
      <c r="AO594" s="183"/>
      <c r="AP594" s="183"/>
      <c r="AQ594" s="183"/>
      <c r="AR594" s="183"/>
      <c r="AS594" s="183"/>
      <c r="AT594" s="183"/>
      <c r="AU594" s="183"/>
      <c r="AV594" s="183"/>
      <c r="AW594" s="183"/>
      <c r="AX594" s="183"/>
      <c r="AY594" s="183"/>
      <c r="AZ594" s="183"/>
      <c r="BA594" s="183"/>
      <c r="BB594" s="183"/>
      <c r="BC594" s="183"/>
      <c r="BD594" s="183"/>
      <c r="BE594" s="183"/>
      <c r="BF594" s="183"/>
      <c r="BG594" s="183"/>
      <c r="BH594" s="183"/>
      <c r="BI594" s="183"/>
      <c r="BJ594" s="183"/>
      <c r="BK594" s="183"/>
      <c r="BL594" s="183"/>
      <c r="BM594" s="183"/>
    </row>
    <row r="595" spans="1:65" x14ac:dyDescent="0.2">
      <c r="A595" s="110"/>
      <c r="B595" s="110"/>
      <c r="C595" s="110"/>
      <c r="D595" s="183"/>
      <c r="E595" s="183"/>
      <c r="F595" s="183"/>
      <c r="G595" s="183"/>
      <c r="H595" s="183"/>
      <c r="I595" s="183"/>
      <c r="J595" s="183"/>
      <c r="K595" s="183"/>
      <c r="L595" s="183"/>
      <c r="M595" s="183"/>
      <c r="N595" s="183"/>
      <c r="O595" s="183"/>
      <c r="P595" s="183"/>
      <c r="Q595" s="183"/>
      <c r="R595" s="183"/>
      <c r="S595" s="183"/>
      <c r="T595" s="183"/>
      <c r="U595" s="183"/>
      <c r="V595" s="183"/>
      <c r="W595" s="183"/>
      <c r="X595" s="183"/>
      <c r="Y595" s="183"/>
      <c r="Z595" s="183"/>
      <c r="AA595" s="183"/>
      <c r="AB595" s="183"/>
      <c r="AC595" s="183"/>
      <c r="AD595" s="183"/>
      <c r="AE595" s="183"/>
      <c r="AF595" s="183"/>
      <c r="AG595" s="183"/>
      <c r="AH595" s="183"/>
      <c r="AI595" s="183"/>
      <c r="AJ595" s="183"/>
      <c r="AK595" s="183"/>
      <c r="AL595" s="183"/>
      <c r="AM595" s="183"/>
      <c r="AN595" s="183"/>
      <c r="AO595" s="183"/>
      <c r="AP595" s="183"/>
      <c r="AQ595" s="183"/>
      <c r="AR595" s="183"/>
      <c r="AS595" s="183"/>
      <c r="AT595" s="183"/>
      <c r="AU595" s="183"/>
      <c r="AV595" s="183"/>
      <c r="AW595" s="183"/>
      <c r="AX595" s="183"/>
      <c r="AY595" s="183"/>
      <c r="AZ595" s="183"/>
      <c r="BA595" s="183"/>
      <c r="BB595" s="183"/>
      <c r="BC595" s="183"/>
      <c r="BD595" s="183"/>
      <c r="BE595" s="183"/>
      <c r="BF595" s="183"/>
      <c r="BG595" s="183"/>
      <c r="BH595" s="183"/>
      <c r="BI595" s="183"/>
      <c r="BJ595" s="183"/>
      <c r="BK595" s="183"/>
      <c r="BL595" s="183"/>
      <c r="BM595" s="183"/>
    </row>
    <row r="596" spans="1:65" x14ac:dyDescent="0.2">
      <c r="A596" s="110"/>
      <c r="B596" s="110"/>
      <c r="C596" s="110"/>
      <c r="D596" s="183"/>
      <c r="E596" s="183"/>
      <c r="F596" s="183"/>
      <c r="G596" s="183"/>
      <c r="H596" s="183"/>
      <c r="I596" s="183"/>
      <c r="J596" s="183"/>
      <c r="K596" s="183"/>
      <c r="L596" s="183"/>
      <c r="M596" s="183"/>
      <c r="N596" s="183"/>
      <c r="O596" s="183"/>
      <c r="P596" s="183"/>
      <c r="Q596" s="183"/>
      <c r="R596" s="183"/>
      <c r="S596" s="183"/>
      <c r="T596" s="183"/>
      <c r="U596" s="183"/>
      <c r="V596" s="183"/>
      <c r="W596" s="183"/>
      <c r="X596" s="183"/>
      <c r="Y596" s="183"/>
      <c r="Z596" s="183"/>
      <c r="AA596" s="183"/>
      <c r="AB596" s="183"/>
      <c r="AC596" s="183"/>
      <c r="AD596" s="183"/>
      <c r="AE596" s="183"/>
      <c r="AF596" s="183"/>
      <c r="AG596" s="183"/>
      <c r="AH596" s="183"/>
      <c r="AI596" s="183"/>
      <c r="AJ596" s="183"/>
      <c r="AK596" s="183"/>
      <c r="AL596" s="183"/>
      <c r="AM596" s="183"/>
      <c r="AN596" s="183"/>
      <c r="AO596" s="183"/>
      <c r="AP596" s="183"/>
      <c r="AQ596" s="183"/>
      <c r="AR596" s="183"/>
      <c r="AS596" s="183"/>
      <c r="AT596" s="183"/>
      <c r="AU596" s="183"/>
      <c r="AV596" s="183"/>
      <c r="AW596" s="183"/>
      <c r="AX596" s="183"/>
      <c r="AY596" s="183"/>
      <c r="AZ596" s="183"/>
      <c r="BA596" s="183"/>
      <c r="BB596" s="183"/>
      <c r="BC596" s="183"/>
      <c r="BD596" s="183"/>
      <c r="BE596" s="183"/>
      <c r="BF596" s="183"/>
      <c r="BG596" s="183"/>
      <c r="BH596" s="183"/>
      <c r="BI596" s="183"/>
      <c r="BJ596" s="183"/>
      <c r="BK596" s="183"/>
      <c r="BL596" s="183"/>
      <c r="BM596" s="183"/>
    </row>
    <row r="597" spans="1:65" x14ac:dyDescent="0.2">
      <c r="A597" s="110"/>
      <c r="B597" s="110"/>
      <c r="C597" s="110"/>
      <c r="D597" s="183"/>
      <c r="E597" s="183"/>
      <c r="F597" s="183"/>
      <c r="G597" s="183"/>
      <c r="H597" s="183"/>
      <c r="I597" s="183"/>
      <c r="J597" s="183"/>
      <c r="K597" s="183"/>
      <c r="L597" s="183"/>
      <c r="M597" s="183"/>
      <c r="N597" s="183"/>
      <c r="O597" s="183"/>
      <c r="P597" s="183"/>
      <c r="Q597" s="183"/>
      <c r="R597" s="183"/>
      <c r="S597" s="183"/>
      <c r="T597" s="183"/>
      <c r="U597" s="183"/>
      <c r="V597" s="183"/>
      <c r="W597" s="183"/>
      <c r="X597" s="183"/>
      <c r="Y597" s="183"/>
      <c r="Z597" s="183"/>
      <c r="AA597" s="183"/>
      <c r="AB597" s="183"/>
      <c r="AC597" s="183"/>
      <c r="AD597" s="183"/>
      <c r="AE597" s="183"/>
      <c r="AF597" s="183"/>
      <c r="AG597" s="183"/>
      <c r="AH597" s="183"/>
      <c r="AI597" s="183"/>
      <c r="AJ597" s="183"/>
      <c r="AK597" s="183"/>
      <c r="AL597" s="183"/>
      <c r="AM597" s="183"/>
      <c r="AN597" s="183"/>
      <c r="AO597" s="183"/>
      <c r="AP597" s="183"/>
      <c r="AQ597" s="183"/>
      <c r="AR597" s="183"/>
      <c r="AS597" s="183"/>
      <c r="AT597" s="183"/>
      <c r="AU597" s="183"/>
      <c r="AV597" s="183"/>
      <c r="AW597" s="183"/>
      <c r="AX597" s="183"/>
      <c r="AY597" s="183"/>
      <c r="AZ597" s="183"/>
      <c r="BA597" s="183"/>
      <c r="BB597" s="183"/>
      <c r="BC597" s="183"/>
      <c r="BD597" s="183"/>
      <c r="BE597" s="183"/>
      <c r="BF597" s="183"/>
      <c r="BG597" s="183"/>
      <c r="BH597" s="183"/>
      <c r="BI597" s="183"/>
      <c r="BJ597" s="183"/>
      <c r="BK597" s="183"/>
      <c r="BL597" s="183"/>
      <c r="BM597" s="183"/>
    </row>
    <row r="598" spans="1:65" x14ac:dyDescent="0.2">
      <c r="A598" s="110"/>
      <c r="B598" s="110"/>
      <c r="C598" s="110"/>
      <c r="D598" s="183"/>
      <c r="E598" s="183"/>
      <c r="F598" s="183"/>
      <c r="G598" s="183"/>
      <c r="H598" s="183"/>
      <c r="I598" s="183"/>
      <c r="J598" s="183"/>
      <c r="K598" s="183"/>
      <c r="L598" s="183"/>
      <c r="M598" s="183"/>
      <c r="N598" s="183"/>
      <c r="O598" s="183"/>
      <c r="P598" s="183"/>
      <c r="Q598" s="183"/>
      <c r="R598" s="183"/>
      <c r="S598" s="183"/>
      <c r="T598" s="183"/>
      <c r="U598" s="183"/>
      <c r="V598" s="183"/>
      <c r="W598" s="183"/>
      <c r="X598" s="183"/>
      <c r="Y598" s="183"/>
      <c r="Z598" s="183"/>
      <c r="AA598" s="183"/>
      <c r="AB598" s="183"/>
      <c r="AC598" s="183"/>
      <c r="AD598" s="183"/>
      <c r="AE598" s="183"/>
      <c r="AF598" s="183"/>
      <c r="AG598" s="183"/>
      <c r="AH598" s="183"/>
      <c r="AI598" s="183"/>
      <c r="AJ598" s="183"/>
      <c r="AK598" s="183"/>
      <c r="AL598" s="183"/>
      <c r="AM598" s="183"/>
      <c r="AN598" s="183"/>
      <c r="AO598" s="183"/>
      <c r="AP598" s="183"/>
      <c r="AQ598" s="183"/>
      <c r="AR598" s="183"/>
      <c r="AS598" s="183"/>
      <c r="AT598" s="183"/>
      <c r="AU598" s="183"/>
      <c r="AV598" s="183"/>
      <c r="AW598" s="183"/>
      <c r="AX598" s="183"/>
      <c r="AY598" s="183"/>
      <c r="AZ598" s="183"/>
      <c r="BA598" s="183"/>
      <c r="BB598" s="183"/>
      <c r="BC598" s="183"/>
      <c r="BD598" s="183"/>
      <c r="BE598" s="183"/>
      <c r="BF598" s="183"/>
      <c r="BG598" s="183"/>
      <c r="BH598" s="183"/>
      <c r="BI598" s="183"/>
      <c r="BJ598" s="183"/>
      <c r="BK598" s="183"/>
      <c r="BL598" s="183"/>
      <c r="BM598" s="183"/>
    </row>
    <row r="599" spans="1:65" x14ac:dyDescent="0.2">
      <c r="A599" s="110"/>
      <c r="B599" s="110"/>
      <c r="C599" s="110"/>
      <c r="D599" s="183"/>
      <c r="E599" s="183"/>
      <c r="F599" s="183"/>
      <c r="G599" s="183"/>
      <c r="H599" s="183"/>
      <c r="I599" s="183"/>
      <c r="J599" s="183"/>
      <c r="K599" s="183"/>
      <c r="L599" s="183"/>
      <c r="M599" s="183"/>
      <c r="N599" s="183"/>
      <c r="O599" s="183"/>
      <c r="P599" s="183"/>
      <c r="Q599" s="183"/>
      <c r="R599" s="183"/>
      <c r="S599" s="183"/>
      <c r="T599" s="183"/>
      <c r="U599" s="183"/>
      <c r="V599" s="183"/>
      <c r="W599" s="183"/>
      <c r="X599" s="183"/>
      <c r="Y599" s="183"/>
      <c r="Z599" s="183"/>
      <c r="AA599" s="183"/>
      <c r="AB599" s="183"/>
      <c r="AC599" s="183"/>
      <c r="AD599" s="183"/>
      <c r="AE599" s="183"/>
      <c r="AF599" s="183"/>
      <c r="AG599" s="183"/>
      <c r="AH599" s="183"/>
      <c r="AI599" s="183"/>
      <c r="AJ599" s="183"/>
      <c r="AK599" s="183"/>
      <c r="AL599" s="183"/>
      <c r="AM599" s="183"/>
      <c r="AN599" s="183"/>
      <c r="AO599" s="183"/>
      <c r="AP599" s="183"/>
      <c r="AQ599" s="183"/>
      <c r="AR599" s="183"/>
      <c r="AS599" s="183"/>
      <c r="AT599" s="183"/>
      <c r="AU599" s="183"/>
      <c r="AV599" s="183"/>
      <c r="AW599" s="183"/>
      <c r="AX599" s="183"/>
      <c r="AY599" s="183"/>
      <c r="AZ599" s="183"/>
      <c r="BA599" s="183"/>
      <c r="BB599" s="183"/>
      <c r="BC599" s="183"/>
      <c r="BD599" s="183"/>
      <c r="BE599" s="183"/>
      <c r="BF599" s="183"/>
      <c r="BG599" s="183"/>
      <c r="BH599" s="183"/>
      <c r="BI599" s="183"/>
      <c r="BJ599" s="183"/>
      <c r="BK599" s="183"/>
      <c r="BL599" s="183"/>
      <c r="BM599" s="183"/>
    </row>
    <row r="600" spans="1:65" x14ac:dyDescent="0.2">
      <c r="A600" s="110"/>
      <c r="B600" s="110"/>
      <c r="C600" s="110"/>
      <c r="D600" s="183"/>
      <c r="E600" s="183"/>
      <c r="F600" s="183"/>
      <c r="G600" s="183"/>
      <c r="H600" s="183"/>
      <c r="I600" s="183"/>
      <c r="J600" s="183"/>
      <c r="K600" s="183"/>
      <c r="L600" s="183"/>
      <c r="M600" s="183"/>
      <c r="N600" s="183"/>
      <c r="O600" s="183"/>
      <c r="P600" s="183"/>
      <c r="Q600" s="183"/>
      <c r="R600" s="183"/>
      <c r="S600" s="183"/>
      <c r="T600" s="183"/>
      <c r="U600" s="183"/>
      <c r="V600" s="183"/>
      <c r="W600" s="183"/>
      <c r="X600" s="183"/>
      <c r="Y600" s="183"/>
      <c r="Z600" s="183"/>
      <c r="AA600" s="183"/>
      <c r="AB600" s="183"/>
      <c r="AC600" s="183"/>
      <c r="AD600" s="183"/>
      <c r="AE600" s="183"/>
      <c r="AF600" s="183"/>
      <c r="AG600" s="183"/>
      <c r="AH600" s="183"/>
      <c r="AI600" s="183"/>
      <c r="AJ600" s="183"/>
      <c r="AK600" s="183"/>
      <c r="AL600" s="183"/>
      <c r="AM600" s="183"/>
      <c r="AN600" s="183"/>
      <c r="AO600" s="183"/>
      <c r="AP600" s="183"/>
      <c r="AQ600" s="183"/>
      <c r="AR600" s="183"/>
      <c r="AS600" s="183"/>
      <c r="AT600" s="183"/>
      <c r="AU600" s="183"/>
      <c r="AV600" s="183"/>
      <c r="AW600" s="183"/>
      <c r="AX600" s="183"/>
      <c r="AY600" s="183"/>
      <c r="AZ600" s="183"/>
      <c r="BA600" s="183"/>
      <c r="BB600" s="183"/>
      <c r="BC600" s="183"/>
      <c r="BD600" s="183"/>
      <c r="BE600" s="183"/>
      <c r="BF600" s="183"/>
      <c r="BG600" s="183"/>
      <c r="BH600" s="183"/>
      <c r="BI600" s="183"/>
      <c r="BJ600" s="183"/>
      <c r="BK600" s="183"/>
      <c r="BL600" s="183"/>
      <c r="BM600" s="183"/>
    </row>
    <row r="601" spans="1:65" x14ac:dyDescent="0.2">
      <c r="A601" s="110"/>
      <c r="B601" s="110"/>
      <c r="C601" s="110"/>
      <c r="D601" s="183"/>
      <c r="E601" s="183"/>
      <c r="F601" s="183"/>
      <c r="G601" s="183"/>
      <c r="H601" s="183"/>
      <c r="I601" s="183"/>
      <c r="J601" s="183"/>
      <c r="K601" s="183"/>
      <c r="L601" s="183"/>
      <c r="M601" s="183"/>
      <c r="N601" s="183"/>
      <c r="O601" s="183"/>
      <c r="P601" s="183"/>
      <c r="Q601" s="183"/>
      <c r="R601" s="183"/>
      <c r="S601" s="183"/>
      <c r="T601" s="183"/>
      <c r="U601" s="183"/>
      <c r="V601" s="183"/>
      <c r="W601" s="183"/>
      <c r="X601" s="183"/>
      <c r="Y601" s="183"/>
      <c r="Z601" s="183"/>
      <c r="AA601" s="183"/>
      <c r="AB601" s="183"/>
      <c r="AC601" s="183"/>
      <c r="AD601" s="183"/>
      <c r="AE601" s="183"/>
      <c r="AF601" s="183"/>
      <c r="AG601" s="183"/>
      <c r="AH601" s="183"/>
      <c r="AI601" s="183"/>
      <c r="AJ601" s="183"/>
      <c r="AK601" s="183"/>
      <c r="AL601" s="183"/>
      <c r="AM601" s="183"/>
      <c r="AN601" s="183"/>
      <c r="AO601" s="183"/>
      <c r="AP601" s="183"/>
      <c r="AQ601" s="183"/>
      <c r="AR601" s="183"/>
      <c r="AS601" s="183"/>
      <c r="AT601" s="183"/>
      <c r="AU601" s="183"/>
      <c r="AV601" s="183"/>
      <c r="AW601" s="183"/>
      <c r="AX601" s="183"/>
      <c r="AY601" s="183"/>
      <c r="AZ601" s="183"/>
      <c r="BA601" s="183"/>
      <c r="BB601" s="183"/>
      <c r="BC601" s="183"/>
      <c r="BD601" s="183"/>
      <c r="BE601" s="183"/>
      <c r="BF601" s="183"/>
      <c r="BG601" s="183"/>
      <c r="BH601" s="183"/>
      <c r="BI601" s="183"/>
      <c r="BJ601" s="183"/>
      <c r="BK601" s="183"/>
      <c r="BL601" s="183"/>
      <c r="BM601" s="183"/>
    </row>
    <row r="602" spans="1:65" x14ac:dyDescent="0.2">
      <c r="A602" s="110"/>
      <c r="B602" s="110"/>
      <c r="C602" s="110"/>
      <c r="D602" s="183"/>
      <c r="E602" s="183"/>
      <c r="F602" s="183"/>
      <c r="G602" s="183"/>
      <c r="H602" s="183"/>
      <c r="I602" s="183"/>
      <c r="J602" s="183"/>
      <c r="K602" s="183"/>
      <c r="L602" s="183"/>
      <c r="M602" s="183"/>
      <c r="N602" s="183"/>
      <c r="O602" s="183"/>
      <c r="P602" s="183"/>
      <c r="Q602" s="183"/>
      <c r="R602" s="183"/>
      <c r="S602" s="183"/>
      <c r="T602" s="183"/>
      <c r="U602" s="183"/>
      <c r="V602" s="183"/>
      <c r="W602" s="183"/>
      <c r="X602" s="183"/>
      <c r="Y602" s="183"/>
      <c r="Z602" s="183"/>
      <c r="AA602" s="183"/>
      <c r="AB602" s="183"/>
      <c r="AC602" s="183"/>
      <c r="AD602" s="183"/>
      <c r="AE602" s="183"/>
      <c r="AF602" s="183"/>
      <c r="AG602" s="183"/>
      <c r="AH602" s="183"/>
      <c r="AI602" s="183"/>
      <c r="AJ602" s="183"/>
      <c r="AK602" s="183"/>
      <c r="AL602" s="183"/>
      <c r="AM602" s="183"/>
      <c r="AN602" s="183"/>
      <c r="AO602" s="183"/>
      <c r="AP602" s="183"/>
      <c r="AQ602" s="183"/>
      <c r="AR602" s="183"/>
      <c r="AS602" s="183"/>
      <c r="AT602" s="183"/>
      <c r="AU602" s="183"/>
      <c r="AV602" s="183"/>
      <c r="AW602" s="183"/>
      <c r="AX602" s="183"/>
      <c r="AY602" s="183"/>
      <c r="AZ602" s="183"/>
      <c r="BA602" s="183"/>
      <c r="BB602" s="183"/>
      <c r="BC602" s="183"/>
      <c r="BD602" s="183"/>
      <c r="BE602" s="183"/>
      <c r="BF602" s="183"/>
      <c r="BG602" s="183"/>
      <c r="BH602" s="183"/>
      <c r="BI602" s="183"/>
      <c r="BJ602" s="183"/>
      <c r="BK602" s="183"/>
      <c r="BL602" s="183"/>
      <c r="BM602" s="183"/>
    </row>
    <row r="603" spans="1:65" x14ac:dyDescent="0.2">
      <c r="A603" s="110"/>
      <c r="B603" s="110"/>
      <c r="C603" s="110"/>
      <c r="D603" s="183"/>
      <c r="E603" s="183"/>
      <c r="F603" s="183"/>
      <c r="G603" s="183"/>
      <c r="H603" s="183"/>
      <c r="I603" s="183"/>
      <c r="J603" s="183"/>
      <c r="K603" s="183"/>
      <c r="L603" s="183"/>
      <c r="M603" s="183"/>
      <c r="N603" s="183"/>
      <c r="O603" s="183"/>
      <c r="P603" s="183"/>
      <c r="Q603" s="183"/>
      <c r="R603" s="183"/>
      <c r="S603" s="183"/>
      <c r="T603" s="183"/>
      <c r="U603" s="183"/>
      <c r="V603" s="183"/>
      <c r="W603" s="183"/>
      <c r="X603" s="183"/>
      <c r="Y603" s="183"/>
      <c r="Z603" s="183"/>
      <c r="AA603" s="183"/>
      <c r="AB603" s="183"/>
      <c r="AC603" s="183"/>
      <c r="AD603" s="183"/>
      <c r="AE603" s="183"/>
      <c r="AF603" s="183"/>
      <c r="AG603" s="183"/>
      <c r="AH603" s="183"/>
      <c r="AI603" s="183"/>
      <c r="AJ603" s="183"/>
      <c r="AK603" s="183"/>
      <c r="AL603" s="183"/>
      <c r="AM603" s="183"/>
      <c r="AN603" s="183"/>
      <c r="AO603" s="183"/>
      <c r="AP603" s="183"/>
      <c r="AQ603" s="183"/>
      <c r="AR603" s="183"/>
      <c r="AS603" s="183"/>
      <c r="AT603" s="183"/>
      <c r="AU603" s="183"/>
      <c r="AV603" s="183"/>
      <c r="AW603" s="183"/>
      <c r="AX603" s="183"/>
      <c r="AY603" s="183"/>
      <c r="AZ603" s="183"/>
      <c r="BA603" s="183"/>
      <c r="BB603" s="183"/>
      <c r="BC603" s="183"/>
      <c r="BD603" s="183"/>
      <c r="BE603" s="183"/>
      <c r="BF603" s="183"/>
      <c r="BG603" s="183"/>
      <c r="BH603" s="183"/>
      <c r="BI603" s="183"/>
      <c r="BJ603" s="183"/>
      <c r="BK603" s="183"/>
      <c r="BL603" s="183"/>
      <c r="BM603" s="183"/>
    </row>
    <row r="604" spans="1:65" x14ac:dyDescent="0.2">
      <c r="A604" s="110"/>
      <c r="B604" s="110"/>
      <c r="C604" s="110"/>
      <c r="D604" s="183"/>
      <c r="E604" s="183"/>
      <c r="F604" s="183"/>
      <c r="G604" s="183"/>
      <c r="H604" s="183"/>
      <c r="I604" s="183"/>
      <c r="J604" s="183"/>
      <c r="K604" s="183"/>
      <c r="L604" s="183"/>
      <c r="M604" s="183"/>
      <c r="N604" s="183"/>
      <c r="O604" s="183"/>
      <c r="P604" s="183"/>
      <c r="Q604" s="183"/>
      <c r="R604" s="183"/>
      <c r="S604" s="183"/>
      <c r="T604" s="183"/>
      <c r="U604" s="183"/>
      <c r="V604" s="183"/>
      <c r="W604" s="183"/>
      <c r="X604" s="183"/>
      <c r="Y604" s="183"/>
      <c r="Z604" s="183"/>
      <c r="AA604" s="183"/>
      <c r="AB604" s="183"/>
      <c r="AC604" s="183"/>
      <c r="AD604" s="183"/>
      <c r="AE604" s="183"/>
      <c r="AF604" s="183"/>
      <c r="AG604" s="183"/>
      <c r="AH604" s="183"/>
      <c r="AI604" s="183"/>
      <c r="AJ604" s="183"/>
      <c r="AK604" s="183"/>
      <c r="AL604" s="183"/>
      <c r="AM604" s="183"/>
      <c r="AN604" s="183"/>
      <c r="AO604" s="183"/>
      <c r="AP604" s="183"/>
      <c r="AQ604" s="183"/>
      <c r="AR604" s="183"/>
      <c r="AS604" s="183"/>
      <c r="AT604" s="183"/>
      <c r="AU604" s="183"/>
      <c r="AV604" s="183"/>
      <c r="AW604" s="183"/>
      <c r="AX604" s="183"/>
      <c r="AY604" s="183"/>
      <c r="AZ604" s="183"/>
      <c r="BA604" s="183"/>
      <c r="BB604" s="183"/>
      <c r="BC604" s="183"/>
      <c r="BD604" s="183"/>
      <c r="BE604" s="183"/>
      <c r="BF604" s="183"/>
      <c r="BG604" s="183"/>
      <c r="BH604" s="183"/>
      <c r="BI604" s="183"/>
      <c r="BJ604" s="183"/>
      <c r="BK604" s="183"/>
      <c r="BL604" s="183"/>
      <c r="BM604" s="183"/>
    </row>
    <row r="605" spans="1:65" x14ac:dyDescent="0.2">
      <c r="A605" s="110"/>
      <c r="B605" s="110"/>
      <c r="C605" s="110"/>
      <c r="D605" s="183"/>
      <c r="E605" s="183"/>
      <c r="F605" s="183"/>
      <c r="G605" s="183"/>
      <c r="H605" s="183"/>
      <c r="I605" s="183"/>
      <c r="J605" s="183"/>
      <c r="K605" s="183"/>
      <c r="L605" s="183"/>
      <c r="M605" s="183"/>
      <c r="N605" s="183"/>
      <c r="O605" s="183"/>
      <c r="P605" s="183"/>
      <c r="Q605" s="183"/>
      <c r="R605" s="183"/>
      <c r="S605" s="183"/>
      <c r="T605" s="183"/>
      <c r="U605" s="183"/>
      <c r="V605" s="183"/>
      <c r="W605" s="183"/>
      <c r="X605" s="183"/>
      <c r="Y605" s="183"/>
      <c r="Z605" s="183"/>
      <c r="AA605" s="183"/>
      <c r="AB605" s="183"/>
      <c r="AC605" s="183"/>
      <c r="AD605" s="183"/>
      <c r="AE605" s="183"/>
      <c r="AF605" s="183"/>
      <c r="AG605" s="183"/>
      <c r="AH605" s="183"/>
      <c r="AI605" s="183"/>
      <c r="AJ605" s="183"/>
      <c r="AK605" s="183"/>
      <c r="AL605" s="183"/>
      <c r="AM605" s="183"/>
      <c r="AN605" s="183"/>
      <c r="AO605" s="183"/>
      <c r="AP605" s="183"/>
      <c r="AQ605" s="183"/>
      <c r="AR605" s="183"/>
      <c r="AS605" s="183"/>
      <c r="AT605" s="183"/>
      <c r="AU605" s="183"/>
      <c r="AV605" s="183"/>
      <c r="AW605" s="183"/>
      <c r="AX605" s="183"/>
      <c r="AY605" s="183"/>
      <c r="AZ605" s="183"/>
      <c r="BA605" s="183"/>
      <c r="BB605" s="183"/>
      <c r="BC605" s="183"/>
      <c r="BD605" s="183"/>
      <c r="BE605" s="183"/>
      <c r="BF605" s="183"/>
      <c r="BG605" s="183"/>
      <c r="BH605" s="183"/>
      <c r="BI605" s="183"/>
      <c r="BJ605" s="183"/>
      <c r="BK605" s="183"/>
      <c r="BL605" s="183"/>
      <c r="BM605" s="183"/>
    </row>
    <row r="606" spans="1:65" x14ac:dyDescent="0.2">
      <c r="A606" s="110"/>
      <c r="B606" s="110"/>
      <c r="C606" s="110"/>
      <c r="D606" s="183"/>
      <c r="E606" s="183"/>
      <c r="F606" s="183"/>
      <c r="G606" s="183"/>
      <c r="H606" s="183"/>
      <c r="I606" s="183"/>
      <c r="J606" s="183"/>
      <c r="K606" s="183"/>
      <c r="L606" s="183"/>
      <c r="M606" s="183"/>
      <c r="N606" s="183"/>
      <c r="O606" s="183"/>
      <c r="P606" s="183"/>
      <c r="Q606" s="183"/>
      <c r="R606" s="183"/>
      <c r="S606" s="183"/>
      <c r="T606" s="183"/>
      <c r="U606" s="183"/>
      <c r="V606" s="183"/>
      <c r="W606" s="183"/>
      <c r="X606" s="183"/>
      <c r="Y606" s="183"/>
      <c r="Z606" s="183"/>
      <c r="AA606" s="183"/>
      <c r="AB606" s="183"/>
      <c r="AC606" s="183"/>
      <c r="AD606" s="183"/>
      <c r="AE606" s="183"/>
      <c r="AF606" s="183"/>
      <c r="AG606" s="183"/>
      <c r="AH606" s="183"/>
      <c r="AI606" s="183"/>
      <c r="AJ606" s="183"/>
      <c r="AK606" s="183"/>
      <c r="AL606" s="183"/>
      <c r="AM606" s="183"/>
      <c r="AN606" s="183"/>
      <c r="AO606" s="183"/>
      <c r="AP606" s="183"/>
      <c r="AQ606" s="183"/>
      <c r="AR606" s="183"/>
      <c r="AS606" s="183"/>
      <c r="AT606" s="183"/>
      <c r="AU606" s="183"/>
      <c r="AV606" s="183"/>
      <c r="AW606" s="183"/>
      <c r="AX606" s="183"/>
      <c r="AY606" s="183"/>
      <c r="AZ606" s="183"/>
      <c r="BA606" s="183"/>
      <c r="BB606" s="183"/>
      <c r="BC606" s="183"/>
      <c r="BD606" s="183"/>
      <c r="BE606" s="183"/>
      <c r="BF606" s="183"/>
      <c r="BG606" s="183"/>
      <c r="BH606" s="183"/>
      <c r="BI606" s="183"/>
      <c r="BJ606" s="183"/>
      <c r="BK606" s="183"/>
      <c r="BL606" s="183"/>
      <c r="BM606" s="183"/>
    </row>
    <row r="607" spans="1:65" x14ac:dyDescent="0.2">
      <c r="A607" s="110"/>
      <c r="B607" s="110"/>
      <c r="C607" s="110"/>
      <c r="D607" s="183"/>
      <c r="E607" s="183"/>
      <c r="F607" s="183"/>
      <c r="G607" s="183"/>
      <c r="H607" s="183"/>
      <c r="I607" s="183"/>
      <c r="J607" s="183"/>
      <c r="K607" s="183"/>
      <c r="L607" s="183"/>
      <c r="M607" s="183"/>
      <c r="N607" s="183"/>
      <c r="O607" s="183"/>
      <c r="P607" s="183"/>
      <c r="Q607" s="183"/>
      <c r="R607" s="183"/>
      <c r="S607" s="183"/>
      <c r="T607" s="183"/>
      <c r="U607" s="183"/>
      <c r="V607" s="183"/>
      <c r="W607" s="183"/>
      <c r="X607" s="183"/>
      <c r="Y607" s="183"/>
      <c r="Z607" s="183"/>
      <c r="AA607" s="183"/>
      <c r="AB607" s="183"/>
      <c r="AC607" s="183"/>
      <c r="AD607" s="183"/>
      <c r="AE607" s="183"/>
      <c r="AF607" s="183"/>
      <c r="AG607" s="183"/>
      <c r="AH607" s="183"/>
      <c r="AI607" s="183"/>
      <c r="AJ607" s="183"/>
      <c r="AK607" s="183"/>
      <c r="AL607" s="183"/>
      <c r="AM607" s="183"/>
      <c r="AN607" s="183"/>
      <c r="AO607" s="183"/>
      <c r="AP607" s="183"/>
      <c r="AQ607" s="183"/>
      <c r="AR607" s="183"/>
      <c r="AS607" s="183"/>
      <c r="AT607" s="183"/>
      <c r="AU607" s="183"/>
      <c r="AV607" s="183"/>
      <c r="AW607" s="183"/>
      <c r="AX607" s="183"/>
      <c r="AY607" s="183"/>
      <c r="AZ607" s="183"/>
      <c r="BA607" s="183"/>
      <c r="BB607" s="183"/>
      <c r="BC607" s="183"/>
      <c r="BD607" s="183"/>
      <c r="BE607" s="183"/>
      <c r="BF607" s="183"/>
      <c r="BG607" s="183"/>
      <c r="BH607" s="183"/>
      <c r="BI607" s="183"/>
      <c r="BJ607" s="183"/>
      <c r="BK607" s="183"/>
      <c r="BL607" s="183"/>
      <c r="BM607" s="183"/>
    </row>
    <row r="608" spans="1:65" x14ac:dyDescent="0.2">
      <c r="A608" s="110"/>
      <c r="B608" s="110"/>
      <c r="C608" s="110"/>
      <c r="D608" s="183"/>
      <c r="E608" s="183"/>
      <c r="F608" s="183"/>
      <c r="G608" s="183"/>
      <c r="H608" s="183"/>
      <c r="I608" s="183"/>
      <c r="J608" s="183"/>
      <c r="K608" s="183"/>
      <c r="L608" s="183"/>
      <c r="M608" s="183"/>
      <c r="N608" s="183"/>
      <c r="O608" s="183"/>
      <c r="P608" s="183"/>
      <c r="Q608" s="183"/>
      <c r="R608" s="183"/>
      <c r="S608" s="183"/>
      <c r="T608" s="183"/>
      <c r="U608" s="183"/>
      <c r="V608" s="183"/>
      <c r="W608" s="183"/>
      <c r="X608" s="183"/>
      <c r="Y608" s="183"/>
      <c r="Z608" s="183"/>
      <c r="AA608" s="183"/>
      <c r="AB608" s="183"/>
      <c r="AC608" s="183"/>
      <c r="AD608" s="183"/>
      <c r="AE608" s="183"/>
      <c r="AF608" s="183"/>
      <c r="AG608" s="183"/>
      <c r="AH608" s="183"/>
      <c r="AI608" s="183"/>
      <c r="AJ608" s="183"/>
      <c r="AK608" s="183"/>
      <c r="AL608" s="183"/>
      <c r="AM608" s="183"/>
      <c r="AN608" s="183"/>
      <c r="AO608" s="183"/>
      <c r="AP608" s="183"/>
      <c r="AQ608" s="183"/>
      <c r="AR608" s="183"/>
      <c r="AS608" s="183"/>
      <c r="AT608" s="183"/>
      <c r="AU608" s="183"/>
      <c r="AV608" s="183"/>
      <c r="AW608" s="183"/>
      <c r="AX608" s="183"/>
      <c r="AY608" s="183"/>
      <c r="AZ608" s="183"/>
      <c r="BA608" s="183"/>
      <c r="BB608" s="183"/>
      <c r="BC608" s="183"/>
      <c r="BD608" s="183"/>
      <c r="BE608" s="183"/>
      <c r="BF608" s="183"/>
      <c r="BG608" s="183"/>
      <c r="BH608" s="183"/>
      <c r="BI608" s="183"/>
      <c r="BJ608" s="183"/>
      <c r="BK608" s="183"/>
      <c r="BL608" s="183"/>
      <c r="BM608" s="183"/>
    </row>
    <row r="609" spans="1:65" x14ac:dyDescent="0.2">
      <c r="A609" s="110"/>
      <c r="B609" s="110"/>
      <c r="C609" s="110"/>
      <c r="D609" s="183"/>
      <c r="E609" s="183"/>
      <c r="F609" s="183"/>
      <c r="G609" s="183"/>
      <c r="H609" s="183"/>
      <c r="I609" s="183"/>
      <c r="J609" s="183"/>
      <c r="K609" s="183"/>
      <c r="L609" s="183"/>
      <c r="M609" s="183"/>
      <c r="N609" s="183"/>
      <c r="O609" s="183"/>
      <c r="P609" s="183"/>
      <c r="Q609" s="183"/>
      <c r="R609" s="183"/>
      <c r="S609" s="183"/>
      <c r="T609" s="183"/>
      <c r="U609" s="183"/>
      <c r="V609" s="183"/>
      <c r="W609" s="183"/>
      <c r="X609" s="183"/>
      <c r="Y609" s="183"/>
      <c r="Z609" s="183"/>
      <c r="AA609" s="183"/>
      <c r="AB609" s="183"/>
      <c r="AC609" s="183"/>
      <c r="AD609" s="183"/>
      <c r="AE609" s="183"/>
      <c r="AF609" s="183"/>
      <c r="AG609" s="183"/>
      <c r="AH609" s="183"/>
      <c r="AI609" s="183"/>
      <c r="AJ609" s="183"/>
      <c r="AK609" s="183"/>
      <c r="AL609" s="183"/>
      <c r="AM609" s="183"/>
      <c r="AN609" s="183"/>
      <c r="AO609" s="183"/>
      <c r="AP609" s="183"/>
      <c r="AQ609" s="183"/>
      <c r="AR609" s="183"/>
      <c r="AS609" s="183"/>
      <c r="AT609" s="183"/>
      <c r="AU609" s="183"/>
      <c r="AV609" s="183"/>
      <c r="AW609" s="183"/>
      <c r="AX609" s="183"/>
      <c r="AY609" s="183"/>
      <c r="AZ609" s="183"/>
      <c r="BA609" s="183"/>
      <c r="BB609" s="183"/>
      <c r="BC609" s="183"/>
      <c r="BD609" s="183"/>
      <c r="BE609" s="183"/>
      <c r="BF609" s="183"/>
      <c r="BG609" s="183"/>
      <c r="BH609" s="183"/>
      <c r="BI609" s="183"/>
      <c r="BJ609" s="183"/>
      <c r="BK609" s="183"/>
      <c r="BL609" s="183"/>
      <c r="BM609" s="183"/>
    </row>
    <row r="610" spans="1:65" x14ac:dyDescent="0.2">
      <c r="A610" s="110"/>
      <c r="B610" s="110"/>
      <c r="C610" s="110"/>
      <c r="D610" s="183"/>
      <c r="E610" s="183"/>
      <c r="F610" s="183"/>
      <c r="G610" s="183"/>
      <c r="H610" s="183"/>
      <c r="I610" s="183"/>
      <c r="J610" s="183"/>
      <c r="K610" s="183"/>
      <c r="L610" s="183"/>
      <c r="M610" s="183"/>
      <c r="N610" s="183"/>
      <c r="O610" s="183"/>
      <c r="P610" s="183"/>
      <c r="Q610" s="183"/>
      <c r="R610" s="183"/>
      <c r="S610" s="183"/>
      <c r="T610" s="183"/>
      <c r="U610" s="183"/>
      <c r="V610" s="183"/>
      <c r="W610" s="183"/>
      <c r="X610" s="183"/>
      <c r="Y610" s="183"/>
      <c r="Z610" s="183"/>
      <c r="AA610" s="183"/>
      <c r="AB610" s="183"/>
      <c r="AC610" s="183"/>
      <c r="AD610" s="183"/>
      <c r="AE610" s="183"/>
      <c r="AF610" s="183"/>
      <c r="AG610" s="183"/>
      <c r="AH610" s="183"/>
      <c r="AI610" s="183"/>
      <c r="AJ610" s="183"/>
      <c r="AK610" s="183"/>
      <c r="AL610" s="183"/>
      <c r="AM610" s="183"/>
      <c r="AN610" s="183"/>
      <c r="AO610" s="183"/>
      <c r="AP610" s="183"/>
      <c r="AQ610" s="183"/>
      <c r="AR610" s="183"/>
      <c r="AS610" s="183"/>
      <c r="AT610" s="183"/>
      <c r="AU610" s="183"/>
      <c r="AV610" s="183"/>
      <c r="AW610" s="183"/>
      <c r="AX610" s="183"/>
      <c r="AY610" s="183"/>
      <c r="AZ610" s="183"/>
      <c r="BA610" s="183"/>
      <c r="BB610" s="183"/>
      <c r="BC610" s="183"/>
      <c r="BD610" s="183"/>
      <c r="BE610" s="183"/>
      <c r="BF610" s="183"/>
      <c r="BG610" s="183"/>
      <c r="BH610" s="183"/>
      <c r="BI610" s="183"/>
      <c r="BJ610" s="183"/>
      <c r="BK610" s="183"/>
      <c r="BL610" s="183"/>
      <c r="BM610" s="183"/>
    </row>
    <row r="611" spans="1:65" x14ac:dyDescent="0.2">
      <c r="A611" s="110"/>
      <c r="B611" s="110"/>
      <c r="C611" s="110"/>
      <c r="D611" s="183"/>
      <c r="E611" s="183"/>
      <c r="F611" s="183"/>
      <c r="G611" s="183"/>
      <c r="H611" s="183"/>
      <c r="I611" s="183"/>
      <c r="J611" s="183"/>
      <c r="K611" s="183"/>
      <c r="L611" s="183"/>
      <c r="M611" s="183"/>
      <c r="N611" s="183"/>
      <c r="O611" s="183"/>
      <c r="P611" s="183"/>
      <c r="Q611" s="183"/>
      <c r="R611" s="183"/>
      <c r="S611" s="183"/>
      <c r="T611" s="183"/>
      <c r="U611" s="183"/>
      <c r="V611" s="183"/>
      <c r="W611" s="183"/>
      <c r="X611" s="183"/>
      <c r="Y611" s="183"/>
      <c r="Z611" s="183"/>
      <c r="AA611" s="183"/>
      <c r="AB611" s="183"/>
      <c r="AC611" s="183"/>
      <c r="AD611" s="183"/>
      <c r="AE611" s="183"/>
      <c r="AF611" s="183"/>
      <c r="AG611" s="183"/>
      <c r="AH611" s="183"/>
      <c r="AI611" s="183"/>
      <c r="AJ611" s="183"/>
      <c r="AK611" s="183"/>
      <c r="AL611" s="183"/>
      <c r="AM611" s="183"/>
      <c r="AN611" s="183"/>
      <c r="AO611" s="183"/>
      <c r="AP611" s="183"/>
      <c r="AQ611" s="183"/>
      <c r="AR611" s="183"/>
      <c r="AS611" s="183"/>
      <c r="AT611" s="183"/>
      <c r="AU611" s="183"/>
      <c r="AV611" s="183"/>
      <c r="AW611" s="183"/>
      <c r="AX611" s="183"/>
      <c r="AY611" s="183"/>
      <c r="AZ611" s="183"/>
      <c r="BA611" s="183"/>
      <c r="BB611" s="183"/>
      <c r="BC611" s="183"/>
      <c r="BD611" s="183"/>
      <c r="BE611" s="183"/>
      <c r="BF611" s="183"/>
      <c r="BG611" s="183"/>
      <c r="BH611" s="183"/>
      <c r="BI611" s="183"/>
      <c r="BJ611" s="183"/>
      <c r="BK611" s="183"/>
      <c r="BL611" s="183"/>
      <c r="BM611" s="183"/>
    </row>
    <row r="612" spans="1:65" x14ac:dyDescent="0.2">
      <c r="A612" s="110"/>
      <c r="B612" s="110"/>
      <c r="C612" s="110"/>
      <c r="D612" s="183"/>
      <c r="E612" s="183"/>
      <c r="F612" s="183"/>
      <c r="G612" s="183"/>
      <c r="H612" s="183"/>
      <c r="I612" s="183"/>
      <c r="J612" s="183"/>
      <c r="K612" s="183"/>
      <c r="L612" s="183"/>
      <c r="M612" s="183"/>
      <c r="N612" s="183"/>
      <c r="O612" s="183"/>
      <c r="P612" s="183"/>
      <c r="Q612" s="183"/>
      <c r="R612" s="183"/>
      <c r="S612" s="183"/>
      <c r="T612" s="183"/>
      <c r="U612" s="183"/>
      <c r="V612" s="183"/>
      <c r="W612" s="183"/>
      <c r="X612" s="183"/>
      <c r="Y612" s="183"/>
      <c r="Z612" s="183"/>
      <c r="AA612" s="183"/>
      <c r="AB612" s="183"/>
      <c r="AC612" s="183"/>
      <c r="AD612" s="183"/>
      <c r="AE612" s="183"/>
      <c r="AF612" s="183"/>
      <c r="AG612" s="183"/>
      <c r="AH612" s="183"/>
      <c r="AI612" s="183"/>
      <c r="AJ612" s="183"/>
      <c r="AK612" s="183"/>
      <c r="AL612" s="183"/>
      <c r="AM612" s="183"/>
      <c r="AN612" s="183"/>
      <c r="AO612" s="183"/>
      <c r="AP612" s="183"/>
      <c r="AQ612" s="183"/>
      <c r="AR612" s="183"/>
      <c r="AS612" s="183"/>
      <c r="AT612" s="183"/>
      <c r="AU612" s="183"/>
      <c r="AV612" s="183"/>
      <c r="AW612" s="183"/>
      <c r="AX612" s="183"/>
      <c r="AY612" s="183"/>
      <c r="AZ612" s="183"/>
      <c r="BA612" s="183"/>
      <c r="BB612" s="183"/>
      <c r="BC612" s="183"/>
      <c r="BD612" s="183"/>
      <c r="BE612" s="183"/>
      <c r="BF612" s="183"/>
      <c r="BG612" s="183"/>
      <c r="BH612" s="183"/>
      <c r="BI612" s="183"/>
      <c r="BJ612" s="183"/>
      <c r="BK612" s="183"/>
      <c r="BL612" s="183"/>
      <c r="BM612" s="183"/>
    </row>
    <row r="613" spans="1:65" x14ac:dyDescent="0.2">
      <c r="A613" s="110"/>
      <c r="B613" s="110"/>
      <c r="C613" s="110"/>
      <c r="D613" s="183"/>
      <c r="E613" s="183"/>
      <c r="F613" s="183"/>
      <c r="G613" s="183"/>
      <c r="H613" s="183"/>
      <c r="I613" s="183"/>
      <c r="J613" s="183"/>
      <c r="K613" s="183"/>
      <c r="L613" s="183"/>
      <c r="M613" s="183"/>
      <c r="N613" s="183"/>
      <c r="O613" s="183"/>
      <c r="P613" s="183"/>
      <c r="Q613" s="183"/>
      <c r="R613" s="183"/>
      <c r="S613" s="183"/>
      <c r="T613" s="183"/>
      <c r="U613" s="183"/>
      <c r="V613" s="183"/>
      <c r="W613" s="183"/>
      <c r="X613" s="183"/>
      <c r="Y613" s="183"/>
      <c r="Z613" s="183"/>
      <c r="AA613" s="183"/>
      <c r="AB613" s="183"/>
      <c r="AC613" s="183"/>
      <c r="AD613" s="183"/>
      <c r="AE613" s="183"/>
      <c r="AF613" s="183"/>
      <c r="AG613" s="183"/>
      <c r="AH613" s="183"/>
      <c r="AI613" s="183"/>
      <c r="AJ613" s="183"/>
      <c r="AK613" s="183"/>
      <c r="AL613" s="183"/>
      <c r="AM613" s="183"/>
      <c r="AN613" s="183"/>
      <c r="AO613" s="183"/>
      <c r="AP613" s="183"/>
      <c r="AQ613" s="183"/>
      <c r="AR613" s="183"/>
      <c r="AS613" s="183"/>
      <c r="AT613" s="183"/>
      <c r="AU613" s="183"/>
      <c r="AV613" s="183"/>
      <c r="AW613" s="183"/>
      <c r="AX613" s="183"/>
      <c r="AY613" s="183"/>
      <c r="AZ613" s="183"/>
      <c r="BA613" s="183"/>
      <c r="BB613" s="183"/>
      <c r="BC613" s="183"/>
      <c r="BD613" s="183"/>
      <c r="BE613" s="183"/>
      <c r="BF613" s="183"/>
      <c r="BG613" s="183"/>
      <c r="BH613" s="183"/>
      <c r="BI613" s="183"/>
      <c r="BJ613" s="183"/>
      <c r="BK613" s="183"/>
      <c r="BL613" s="183"/>
      <c r="BM613" s="183"/>
    </row>
    <row r="614" spans="1:65" x14ac:dyDescent="0.2">
      <c r="A614" s="110"/>
      <c r="B614" s="110"/>
      <c r="C614" s="110"/>
      <c r="D614" s="183"/>
      <c r="E614" s="183"/>
      <c r="F614" s="183"/>
      <c r="G614" s="183"/>
      <c r="H614" s="183"/>
      <c r="I614" s="183"/>
      <c r="J614" s="183"/>
      <c r="K614" s="183"/>
      <c r="L614" s="183"/>
      <c r="M614" s="183"/>
      <c r="N614" s="183"/>
      <c r="O614" s="183"/>
      <c r="P614" s="183"/>
      <c r="Q614" s="183"/>
      <c r="R614" s="183"/>
      <c r="S614" s="183"/>
      <c r="T614" s="183"/>
      <c r="U614" s="183"/>
      <c r="V614" s="183"/>
      <c r="W614" s="183"/>
      <c r="X614" s="183"/>
      <c r="Y614" s="183"/>
      <c r="Z614" s="183"/>
      <c r="AA614" s="183"/>
      <c r="AB614" s="183"/>
      <c r="AC614" s="183"/>
      <c r="AD614" s="183"/>
      <c r="AE614" s="183"/>
      <c r="AF614" s="183"/>
      <c r="AG614" s="183"/>
      <c r="AH614" s="183"/>
      <c r="AI614" s="183"/>
      <c r="AJ614" s="183"/>
      <c r="AK614" s="183"/>
      <c r="AL614" s="183"/>
      <c r="AM614" s="183"/>
      <c r="AN614" s="183"/>
      <c r="AO614" s="183"/>
      <c r="AP614" s="183"/>
      <c r="AQ614" s="183"/>
      <c r="AR614" s="183"/>
      <c r="AS614" s="183"/>
      <c r="AT614" s="183"/>
      <c r="AU614" s="183"/>
      <c r="AV614" s="183"/>
      <c r="AW614" s="183"/>
      <c r="AX614" s="183"/>
      <c r="AY614" s="183"/>
      <c r="AZ614" s="183"/>
      <c r="BA614" s="183"/>
      <c r="BB614" s="183"/>
      <c r="BC614" s="183"/>
      <c r="BD614" s="183"/>
      <c r="BE614" s="183"/>
      <c r="BF614" s="183"/>
      <c r="BG614" s="183"/>
      <c r="BH614" s="183"/>
      <c r="BI614" s="183"/>
      <c r="BJ614" s="183"/>
      <c r="BK614" s="183"/>
      <c r="BL614" s="183"/>
      <c r="BM614" s="183"/>
    </row>
    <row r="615" spans="1:65" x14ac:dyDescent="0.2">
      <c r="A615" s="110"/>
      <c r="B615" s="110"/>
      <c r="C615" s="110"/>
      <c r="D615" s="183"/>
      <c r="E615" s="183"/>
      <c r="F615" s="183"/>
      <c r="G615" s="183"/>
      <c r="H615" s="183"/>
      <c r="I615" s="183"/>
      <c r="J615" s="183"/>
      <c r="K615" s="183"/>
      <c r="L615" s="183"/>
      <c r="M615" s="183"/>
      <c r="N615" s="183"/>
      <c r="O615" s="183"/>
      <c r="P615" s="183"/>
      <c r="Q615" s="183"/>
      <c r="R615" s="183"/>
      <c r="S615" s="183"/>
      <c r="T615" s="183"/>
      <c r="U615" s="183"/>
      <c r="V615" s="183"/>
      <c r="W615" s="183"/>
      <c r="X615" s="183"/>
      <c r="Y615" s="183"/>
      <c r="Z615" s="183"/>
      <c r="AA615" s="183"/>
      <c r="AB615" s="183"/>
      <c r="AC615" s="183"/>
      <c r="AD615" s="183"/>
      <c r="AE615" s="183"/>
      <c r="AF615" s="183"/>
      <c r="AG615" s="183"/>
      <c r="AH615" s="183"/>
      <c r="AI615" s="183"/>
      <c r="AJ615" s="183"/>
      <c r="AK615" s="183"/>
      <c r="AL615" s="183"/>
      <c r="AM615" s="183"/>
      <c r="AN615" s="183"/>
      <c r="AO615" s="183"/>
      <c r="AP615" s="183"/>
      <c r="AQ615" s="183"/>
      <c r="AR615" s="183"/>
      <c r="AS615" s="183"/>
      <c r="AT615" s="183"/>
      <c r="AU615" s="183"/>
      <c r="AV615" s="183"/>
      <c r="AW615" s="183"/>
      <c r="AX615" s="183"/>
      <c r="AY615" s="183"/>
      <c r="AZ615" s="183"/>
      <c r="BA615" s="183"/>
      <c r="BB615" s="183"/>
      <c r="BC615" s="183"/>
      <c r="BD615" s="183"/>
      <c r="BE615" s="183"/>
      <c r="BF615" s="183"/>
      <c r="BG615" s="183"/>
      <c r="BH615" s="183"/>
      <c r="BI615" s="183"/>
      <c r="BJ615" s="183"/>
      <c r="BK615" s="183"/>
      <c r="BL615" s="183"/>
      <c r="BM615" s="183"/>
    </row>
    <row r="616" spans="1:65" x14ac:dyDescent="0.2">
      <c r="A616" s="110"/>
      <c r="B616" s="110"/>
      <c r="C616" s="110"/>
      <c r="D616" s="183"/>
      <c r="E616" s="183"/>
      <c r="F616" s="183"/>
      <c r="G616" s="183"/>
      <c r="H616" s="183"/>
      <c r="I616" s="183"/>
      <c r="J616" s="183"/>
      <c r="K616" s="183"/>
      <c r="L616" s="183"/>
      <c r="M616" s="183"/>
      <c r="N616" s="183"/>
      <c r="O616" s="183"/>
      <c r="P616" s="183"/>
      <c r="Q616" s="183"/>
      <c r="R616" s="183"/>
      <c r="S616" s="183"/>
      <c r="T616" s="183"/>
      <c r="U616" s="183"/>
      <c r="V616" s="183"/>
      <c r="W616" s="183"/>
      <c r="X616" s="183"/>
      <c r="Y616" s="183"/>
      <c r="Z616" s="183"/>
      <c r="AA616" s="183"/>
      <c r="AB616" s="183"/>
      <c r="AC616" s="183"/>
      <c r="AD616" s="183"/>
      <c r="AE616" s="183"/>
      <c r="AF616" s="183"/>
      <c r="AG616" s="183"/>
      <c r="AH616" s="183"/>
      <c r="AI616" s="183"/>
      <c r="AJ616" s="183"/>
      <c r="AK616" s="183"/>
      <c r="AL616" s="183"/>
      <c r="AM616" s="183"/>
      <c r="AN616" s="183"/>
      <c r="AO616" s="183"/>
      <c r="AP616" s="183"/>
      <c r="AQ616" s="183"/>
      <c r="AR616" s="183"/>
      <c r="AS616" s="183"/>
      <c r="AT616" s="183"/>
      <c r="AU616" s="183"/>
      <c r="AV616" s="183"/>
      <c r="AW616" s="183"/>
      <c r="AX616" s="183"/>
      <c r="AY616" s="183"/>
      <c r="AZ616" s="183"/>
      <c r="BA616" s="183"/>
      <c r="BB616" s="183"/>
      <c r="BC616" s="183"/>
      <c r="BD616" s="183"/>
      <c r="BE616" s="183"/>
      <c r="BF616" s="183"/>
      <c r="BG616" s="183"/>
      <c r="BH616" s="183"/>
      <c r="BI616" s="183"/>
      <c r="BJ616" s="183"/>
      <c r="BK616" s="183"/>
      <c r="BL616" s="183"/>
      <c r="BM616" s="183"/>
    </row>
    <row r="617" spans="1:65" x14ac:dyDescent="0.2">
      <c r="A617" s="110"/>
      <c r="B617" s="110"/>
      <c r="C617" s="110"/>
      <c r="D617" s="183"/>
      <c r="E617" s="183"/>
      <c r="F617" s="183"/>
      <c r="G617" s="183"/>
      <c r="H617" s="183"/>
      <c r="I617" s="183"/>
      <c r="J617" s="183"/>
      <c r="K617" s="183"/>
      <c r="L617" s="183"/>
      <c r="M617" s="183"/>
      <c r="N617" s="183"/>
      <c r="O617" s="183"/>
      <c r="P617" s="183"/>
      <c r="Q617" s="183"/>
      <c r="R617" s="183"/>
      <c r="S617" s="183"/>
      <c r="T617" s="183"/>
      <c r="U617" s="183"/>
      <c r="V617" s="183"/>
      <c r="W617" s="183"/>
      <c r="X617" s="183"/>
      <c r="Y617" s="183"/>
      <c r="Z617" s="183"/>
      <c r="AA617" s="183"/>
      <c r="AB617" s="183"/>
      <c r="AC617" s="183"/>
      <c r="AD617" s="183"/>
      <c r="AE617" s="183"/>
      <c r="AF617" s="183"/>
      <c r="AG617" s="183"/>
      <c r="AH617" s="183"/>
      <c r="AI617" s="183"/>
      <c r="AJ617" s="183"/>
      <c r="AK617" s="183"/>
      <c r="AL617" s="183"/>
      <c r="AM617" s="183"/>
      <c r="AN617" s="183"/>
      <c r="AO617" s="183"/>
      <c r="AP617" s="183"/>
      <c r="AQ617" s="183"/>
      <c r="AR617" s="183"/>
      <c r="AS617" s="183"/>
      <c r="AT617" s="183"/>
      <c r="AU617" s="183"/>
      <c r="AV617" s="183"/>
      <c r="AW617" s="183"/>
      <c r="AX617" s="183"/>
      <c r="AY617" s="183"/>
      <c r="AZ617" s="183"/>
      <c r="BA617" s="183"/>
      <c r="BB617" s="183"/>
      <c r="BC617" s="183"/>
      <c r="BD617" s="183"/>
      <c r="BE617" s="183"/>
      <c r="BF617" s="183"/>
      <c r="BG617" s="183"/>
      <c r="BH617" s="183"/>
      <c r="BI617" s="183"/>
      <c r="BJ617" s="183"/>
      <c r="BK617" s="183"/>
      <c r="BL617" s="183"/>
      <c r="BM617" s="183"/>
    </row>
    <row r="618" spans="1:65" x14ac:dyDescent="0.2">
      <c r="A618" s="110"/>
      <c r="B618" s="110"/>
      <c r="C618" s="110"/>
      <c r="D618" s="183"/>
      <c r="E618" s="183"/>
      <c r="F618" s="183"/>
      <c r="G618" s="183"/>
      <c r="H618" s="183"/>
      <c r="I618" s="183"/>
      <c r="J618" s="183"/>
      <c r="K618" s="183"/>
      <c r="L618" s="183"/>
      <c r="M618" s="183"/>
      <c r="N618" s="183"/>
      <c r="O618" s="183"/>
      <c r="P618" s="183"/>
      <c r="Q618" s="183"/>
      <c r="R618" s="183"/>
      <c r="S618" s="183"/>
      <c r="T618" s="183"/>
      <c r="U618" s="183"/>
      <c r="V618" s="183"/>
      <c r="W618" s="183"/>
      <c r="X618" s="183"/>
      <c r="Y618" s="183"/>
      <c r="Z618" s="183"/>
      <c r="AA618" s="183"/>
      <c r="AB618" s="183"/>
      <c r="AC618" s="183"/>
      <c r="AD618" s="183"/>
      <c r="AE618" s="183"/>
      <c r="AF618" s="183"/>
      <c r="AG618" s="183"/>
      <c r="AH618" s="183"/>
      <c r="AI618" s="183"/>
      <c r="AJ618" s="183"/>
      <c r="AK618" s="183"/>
      <c r="AL618" s="183"/>
      <c r="AM618" s="183"/>
      <c r="AN618" s="183"/>
      <c r="AO618" s="183"/>
      <c r="AP618" s="183"/>
      <c r="AQ618" s="183"/>
      <c r="AR618" s="183"/>
      <c r="AS618" s="183"/>
      <c r="AT618" s="183"/>
      <c r="AU618" s="183"/>
      <c r="AV618" s="183"/>
      <c r="AW618" s="183"/>
      <c r="AX618" s="183"/>
      <c r="AY618" s="183"/>
      <c r="AZ618" s="183"/>
      <c r="BA618" s="183"/>
      <c r="BB618" s="183"/>
      <c r="BC618" s="183"/>
      <c r="BD618" s="183"/>
      <c r="BE618" s="183"/>
      <c r="BF618" s="183"/>
      <c r="BG618" s="183"/>
      <c r="BH618" s="183"/>
      <c r="BI618" s="183"/>
      <c r="BJ618" s="183"/>
      <c r="BK618" s="183"/>
      <c r="BL618" s="183"/>
      <c r="BM618" s="183"/>
    </row>
    <row r="619" spans="1:65" x14ac:dyDescent="0.2">
      <c r="A619" s="110"/>
      <c r="B619" s="110"/>
      <c r="C619" s="110"/>
      <c r="D619" s="183"/>
      <c r="E619" s="183"/>
      <c r="F619" s="183"/>
      <c r="G619" s="183"/>
      <c r="H619" s="183"/>
      <c r="I619" s="183"/>
      <c r="J619" s="183"/>
      <c r="K619" s="183"/>
      <c r="L619" s="183"/>
      <c r="M619" s="183"/>
      <c r="N619" s="183"/>
      <c r="O619" s="183"/>
      <c r="P619" s="183"/>
      <c r="Q619" s="183"/>
      <c r="R619" s="183"/>
      <c r="S619" s="183"/>
      <c r="T619" s="183"/>
      <c r="U619" s="183"/>
      <c r="V619" s="183"/>
      <c r="W619" s="183"/>
      <c r="X619" s="183"/>
      <c r="Y619" s="183"/>
      <c r="Z619" s="183"/>
      <c r="AA619" s="183"/>
      <c r="AB619" s="183"/>
      <c r="AC619" s="183"/>
      <c r="AD619" s="183"/>
      <c r="AE619" s="183"/>
      <c r="AF619" s="183"/>
      <c r="AG619" s="183"/>
      <c r="AH619" s="183"/>
      <c r="AI619" s="183"/>
      <c r="AJ619" s="183"/>
      <c r="AK619" s="183"/>
      <c r="AL619" s="183"/>
      <c r="AM619" s="183"/>
      <c r="AN619" s="183"/>
      <c r="AO619" s="183"/>
      <c r="AP619" s="183"/>
      <c r="AQ619" s="183"/>
      <c r="AR619" s="183"/>
      <c r="AS619" s="183"/>
      <c r="AT619" s="183"/>
      <c r="AU619" s="183"/>
      <c r="AV619" s="183"/>
      <c r="AW619" s="183"/>
      <c r="AX619" s="183"/>
      <c r="AY619" s="183"/>
      <c r="AZ619" s="183"/>
      <c r="BA619" s="183"/>
      <c r="BB619" s="183"/>
      <c r="BC619" s="183"/>
      <c r="BD619" s="183"/>
      <c r="BE619" s="183"/>
      <c r="BF619" s="183"/>
      <c r="BG619" s="183"/>
      <c r="BH619" s="183"/>
      <c r="BI619" s="183"/>
      <c r="BJ619" s="183"/>
      <c r="BK619" s="183"/>
      <c r="BL619" s="183"/>
      <c r="BM619" s="183"/>
    </row>
    <row r="620" spans="1:65" x14ac:dyDescent="0.2">
      <c r="A620" s="110"/>
      <c r="B620" s="110"/>
      <c r="C620" s="110"/>
      <c r="D620" s="183"/>
      <c r="E620" s="183"/>
      <c r="F620" s="183"/>
      <c r="G620" s="183"/>
      <c r="H620" s="183"/>
      <c r="I620" s="183"/>
      <c r="J620" s="183"/>
      <c r="K620" s="183"/>
      <c r="L620" s="183"/>
      <c r="M620" s="183"/>
      <c r="N620" s="183"/>
      <c r="O620" s="183"/>
      <c r="P620" s="183"/>
      <c r="Q620" s="183"/>
      <c r="R620" s="183"/>
      <c r="S620" s="183"/>
      <c r="T620" s="183"/>
      <c r="U620" s="183"/>
      <c r="V620" s="183"/>
      <c r="W620" s="183"/>
      <c r="X620" s="183"/>
      <c r="Y620" s="183"/>
      <c r="Z620" s="183"/>
      <c r="AA620" s="183"/>
      <c r="AB620" s="183"/>
      <c r="AC620" s="183"/>
      <c r="AD620" s="183"/>
      <c r="AE620" s="183"/>
      <c r="AF620" s="183"/>
      <c r="AG620" s="183"/>
      <c r="AH620" s="183"/>
      <c r="AI620" s="183"/>
      <c r="AJ620" s="183"/>
      <c r="AK620" s="183"/>
      <c r="AL620" s="183"/>
      <c r="AM620" s="183"/>
      <c r="AN620" s="183"/>
      <c r="AO620" s="183"/>
      <c r="AP620" s="183"/>
      <c r="AQ620" s="183"/>
      <c r="AR620" s="183"/>
      <c r="AS620" s="183"/>
      <c r="AT620" s="183"/>
      <c r="AU620" s="183"/>
      <c r="AV620" s="183"/>
      <c r="AW620" s="183"/>
      <c r="AX620" s="183"/>
      <c r="AY620" s="183"/>
      <c r="AZ620" s="183"/>
      <c r="BA620" s="183"/>
      <c r="BB620" s="183"/>
      <c r="BC620" s="183"/>
      <c r="BD620" s="183"/>
      <c r="BE620" s="183"/>
      <c r="BF620" s="183"/>
      <c r="BG620" s="183"/>
      <c r="BH620" s="183"/>
      <c r="BI620" s="183"/>
      <c r="BJ620" s="183"/>
      <c r="BK620" s="183"/>
      <c r="BL620" s="183"/>
      <c r="BM620" s="183"/>
    </row>
    <row r="621" spans="1:65" x14ac:dyDescent="0.2">
      <c r="A621" s="110"/>
      <c r="B621" s="110"/>
      <c r="C621" s="110"/>
      <c r="D621" s="183"/>
      <c r="E621" s="183"/>
      <c r="F621" s="183"/>
      <c r="G621" s="183"/>
      <c r="H621" s="183"/>
      <c r="I621" s="183"/>
      <c r="J621" s="183"/>
      <c r="K621" s="183"/>
      <c r="L621" s="183"/>
      <c r="M621" s="183"/>
      <c r="N621" s="183"/>
      <c r="O621" s="183"/>
      <c r="P621" s="183"/>
      <c r="Q621" s="183"/>
      <c r="R621" s="183"/>
      <c r="S621" s="183"/>
      <c r="T621" s="183"/>
      <c r="U621" s="183"/>
      <c r="V621" s="183"/>
      <c r="W621" s="183"/>
      <c r="X621" s="183"/>
      <c r="Y621" s="183"/>
      <c r="Z621" s="183"/>
      <c r="AA621" s="183"/>
      <c r="AB621" s="183"/>
      <c r="AC621" s="183"/>
      <c r="AD621" s="183"/>
      <c r="AE621" s="183"/>
      <c r="AF621" s="183"/>
      <c r="AG621" s="183"/>
      <c r="AH621" s="183"/>
      <c r="AI621" s="183"/>
      <c r="AJ621" s="183"/>
      <c r="AK621" s="183"/>
      <c r="AL621" s="183"/>
      <c r="AM621" s="183"/>
      <c r="AN621" s="183"/>
      <c r="AO621" s="183"/>
      <c r="AP621" s="183"/>
      <c r="AQ621" s="183"/>
      <c r="AR621" s="183"/>
      <c r="AS621" s="183"/>
      <c r="AT621" s="183"/>
      <c r="AU621" s="183"/>
      <c r="AV621" s="183"/>
      <c r="AW621" s="183"/>
      <c r="AX621" s="183"/>
      <c r="AY621" s="183"/>
      <c r="AZ621" s="183"/>
      <c r="BA621" s="183"/>
      <c r="BB621" s="183"/>
      <c r="BC621" s="183"/>
      <c r="BD621" s="183"/>
      <c r="BE621" s="183"/>
      <c r="BF621" s="183"/>
      <c r="BG621" s="183"/>
      <c r="BH621" s="183"/>
      <c r="BI621" s="183"/>
      <c r="BJ621" s="183"/>
      <c r="BK621" s="183"/>
      <c r="BL621" s="183"/>
      <c r="BM621" s="183"/>
    </row>
    <row r="622" spans="1:65" x14ac:dyDescent="0.2">
      <c r="A622" s="110"/>
      <c r="B622" s="110"/>
      <c r="C622" s="110"/>
      <c r="D622" s="183"/>
      <c r="E622" s="183"/>
      <c r="F622" s="183"/>
      <c r="G622" s="183"/>
      <c r="H622" s="183"/>
      <c r="I622" s="183"/>
      <c r="J622" s="183"/>
      <c r="K622" s="183"/>
      <c r="L622" s="183"/>
      <c r="M622" s="183"/>
      <c r="N622" s="183"/>
      <c r="O622" s="183"/>
      <c r="P622" s="183"/>
      <c r="Q622" s="183"/>
      <c r="R622" s="183"/>
      <c r="S622" s="183"/>
      <c r="T622" s="183"/>
      <c r="U622" s="183"/>
      <c r="V622" s="183"/>
      <c r="W622" s="183"/>
      <c r="X622" s="183"/>
      <c r="Y622" s="183"/>
      <c r="Z622" s="183"/>
      <c r="AA622" s="183"/>
      <c r="AB622" s="183"/>
      <c r="AC622" s="183"/>
      <c r="AD622" s="183"/>
      <c r="AE622" s="183"/>
      <c r="AF622" s="183"/>
      <c r="AG622" s="183"/>
      <c r="AH622" s="183"/>
      <c r="AI622" s="183"/>
      <c r="AJ622" s="183"/>
      <c r="AK622" s="183"/>
      <c r="AL622" s="183"/>
      <c r="AM622" s="183"/>
      <c r="AN622" s="183"/>
      <c r="AO622" s="183"/>
      <c r="AP622" s="183"/>
      <c r="AQ622" s="183"/>
      <c r="AR622" s="183"/>
      <c r="AS622" s="183"/>
      <c r="AT622" s="183"/>
      <c r="AU622" s="183"/>
      <c r="AV622" s="183"/>
      <c r="AW622" s="183"/>
      <c r="AX622" s="183"/>
      <c r="AY622" s="183"/>
      <c r="AZ622" s="183"/>
      <c r="BA622" s="183"/>
      <c r="BB622" s="183"/>
      <c r="BC622" s="183"/>
      <c r="BD622" s="183"/>
      <c r="BE622" s="183"/>
      <c r="BF622" s="183"/>
      <c r="BG622" s="183"/>
      <c r="BH622" s="183"/>
      <c r="BI622" s="183"/>
      <c r="BJ622" s="183"/>
      <c r="BK622" s="183"/>
      <c r="BL622" s="183"/>
      <c r="BM622" s="183"/>
    </row>
    <row r="623" spans="1:65" x14ac:dyDescent="0.2">
      <c r="A623" s="110"/>
      <c r="B623" s="110"/>
      <c r="C623" s="110"/>
      <c r="D623" s="183"/>
      <c r="E623" s="183"/>
      <c r="F623" s="183"/>
      <c r="G623" s="183"/>
      <c r="H623" s="183"/>
      <c r="I623" s="183"/>
      <c r="J623" s="183"/>
      <c r="K623" s="183"/>
      <c r="L623" s="183"/>
      <c r="M623" s="183"/>
      <c r="N623" s="183"/>
      <c r="O623" s="183"/>
      <c r="P623" s="183"/>
      <c r="Q623" s="183"/>
      <c r="R623" s="183"/>
      <c r="S623" s="183"/>
      <c r="T623" s="183"/>
      <c r="U623" s="183"/>
      <c r="V623" s="183"/>
      <c r="W623" s="183"/>
      <c r="X623" s="183"/>
      <c r="Y623" s="183"/>
      <c r="Z623" s="183"/>
      <c r="AA623" s="183"/>
      <c r="AB623" s="183"/>
      <c r="AC623" s="183"/>
      <c r="AD623" s="183"/>
      <c r="AE623" s="183"/>
      <c r="AF623" s="183"/>
      <c r="AG623" s="183"/>
      <c r="AH623" s="183"/>
      <c r="AI623" s="183"/>
      <c r="AJ623" s="183"/>
      <c r="AK623" s="183"/>
      <c r="AL623" s="183"/>
      <c r="AM623" s="183"/>
      <c r="AN623" s="183"/>
      <c r="AO623" s="183"/>
      <c r="AP623" s="183"/>
      <c r="AQ623" s="183"/>
      <c r="AR623" s="183"/>
      <c r="AS623" s="183"/>
      <c r="AT623" s="183"/>
      <c r="AU623" s="183"/>
      <c r="AV623" s="183"/>
      <c r="AW623" s="183"/>
      <c r="AX623" s="183"/>
      <c r="AY623" s="183"/>
      <c r="AZ623" s="183"/>
      <c r="BA623" s="183"/>
      <c r="BB623" s="183"/>
      <c r="BC623" s="183"/>
      <c r="BD623" s="183"/>
      <c r="BE623" s="183"/>
      <c r="BF623" s="183"/>
      <c r="BG623" s="183"/>
      <c r="BH623" s="183"/>
      <c r="BI623" s="183"/>
      <c r="BJ623" s="183"/>
      <c r="BK623" s="183"/>
      <c r="BL623" s="183"/>
      <c r="BM623" s="183"/>
    </row>
    <row r="624" spans="1:65" x14ac:dyDescent="0.2">
      <c r="A624" s="110"/>
      <c r="B624" s="110"/>
      <c r="C624" s="110"/>
      <c r="D624" s="183"/>
      <c r="E624" s="183"/>
      <c r="F624" s="183"/>
      <c r="G624" s="183"/>
      <c r="H624" s="183"/>
      <c r="I624" s="183"/>
      <c r="J624" s="183"/>
      <c r="K624" s="183"/>
      <c r="L624" s="183"/>
      <c r="M624" s="183"/>
      <c r="N624" s="183"/>
      <c r="O624" s="183"/>
      <c r="P624" s="183"/>
      <c r="Q624" s="183"/>
      <c r="R624" s="183"/>
      <c r="S624" s="183"/>
      <c r="T624" s="183"/>
      <c r="U624" s="183"/>
      <c r="V624" s="183"/>
      <c r="W624" s="183"/>
      <c r="X624" s="183"/>
      <c r="Y624" s="183"/>
      <c r="Z624" s="183"/>
      <c r="AA624" s="183"/>
      <c r="AB624" s="183"/>
      <c r="AC624" s="183"/>
      <c r="AD624" s="183"/>
      <c r="AE624" s="183"/>
      <c r="AF624" s="183"/>
      <c r="AG624" s="183"/>
      <c r="AH624" s="183"/>
      <c r="AI624" s="183"/>
      <c r="AJ624" s="183"/>
      <c r="AK624" s="183"/>
      <c r="AL624" s="183"/>
      <c r="AM624" s="183"/>
      <c r="AN624" s="183"/>
      <c r="AO624" s="183"/>
      <c r="AP624" s="183"/>
      <c r="AQ624" s="183"/>
      <c r="AR624" s="183"/>
      <c r="AS624" s="183"/>
      <c r="AT624" s="183"/>
      <c r="AU624" s="183"/>
      <c r="AV624" s="183"/>
      <c r="AW624" s="183"/>
      <c r="AX624" s="183"/>
      <c r="AY624" s="183"/>
      <c r="AZ624" s="183"/>
      <c r="BA624" s="183"/>
      <c r="BB624" s="183"/>
      <c r="BC624" s="183"/>
      <c r="BD624" s="183"/>
      <c r="BE624" s="183"/>
      <c r="BF624" s="183"/>
      <c r="BG624" s="183"/>
      <c r="BH624" s="183"/>
      <c r="BI624" s="183"/>
      <c r="BJ624" s="183"/>
      <c r="BK624" s="183"/>
      <c r="BL624" s="183"/>
      <c r="BM624" s="183"/>
    </row>
    <row r="625" spans="1:65" x14ac:dyDescent="0.2">
      <c r="A625" s="110"/>
      <c r="B625" s="110"/>
      <c r="C625" s="110"/>
      <c r="D625" s="183"/>
      <c r="E625" s="183"/>
      <c r="F625" s="183"/>
      <c r="G625" s="183"/>
      <c r="H625" s="183"/>
      <c r="I625" s="183"/>
      <c r="J625" s="183"/>
      <c r="K625" s="183"/>
      <c r="L625" s="183"/>
      <c r="M625" s="183"/>
      <c r="N625" s="183"/>
      <c r="O625" s="183"/>
      <c r="P625" s="183"/>
      <c r="Q625" s="183"/>
      <c r="R625" s="183"/>
      <c r="S625" s="183"/>
      <c r="T625" s="183"/>
      <c r="U625" s="183"/>
      <c r="V625" s="183"/>
      <c r="W625" s="183"/>
      <c r="X625" s="183"/>
      <c r="Y625" s="183"/>
      <c r="Z625" s="183"/>
      <c r="AA625" s="183"/>
      <c r="AB625" s="183"/>
      <c r="AC625" s="183"/>
      <c r="AD625" s="183"/>
      <c r="AE625" s="183"/>
      <c r="AF625" s="183"/>
      <c r="AG625" s="183"/>
      <c r="AH625" s="183"/>
      <c r="AI625" s="183"/>
      <c r="AJ625" s="183"/>
      <c r="AK625" s="183"/>
      <c r="AL625" s="183"/>
      <c r="AM625" s="183"/>
      <c r="AN625" s="183"/>
      <c r="AO625" s="183"/>
      <c r="AP625" s="183"/>
      <c r="AQ625" s="183"/>
      <c r="AR625" s="183"/>
      <c r="AS625" s="183"/>
      <c r="AT625" s="183"/>
      <c r="AU625" s="183"/>
      <c r="AV625" s="183"/>
      <c r="AW625" s="183"/>
      <c r="AX625" s="183"/>
      <c r="AY625" s="183"/>
      <c r="AZ625" s="183"/>
      <c r="BA625" s="183"/>
      <c r="BB625" s="183"/>
      <c r="BC625" s="183"/>
      <c r="BD625" s="183"/>
      <c r="BE625" s="183"/>
      <c r="BF625" s="183"/>
      <c r="BG625" s="183"/>
      <c r="BH625" s="183"/>
      <c r="BI625" s="183"/>
      <c r="BJ625" s="183"/>
      <c r="BK625" s="183"/>
      <c r="BL625" s="183"/>
      <c r="BM625" s="183"/>
    </row>
    <row r="626" spans="1:65" x14ac:dyDescent="0.2">
      <c r="A626" s="110"/>
      <c r="B626" s="110"/>
      <c r="C626" s="110"/>
      <c r="D626" s="183"/>
      <c r="E626" s="183"/>
      <c r="F626" s="183"/>
      <c r="G626" s="183"/>
      <c r="H626" s="183"/>
      <c r="I626" s="183"/>
      <c r="J626" s="183"/>
      <c r="K626" s="183"/>
      <c r="L626" s="183"/>
      <c r="M626" s="183"/>
      <c r="N626" s="183"/>
      <c r="O626" s="183"/>
      <c r="P626" s="183"/>
      <c r="Q626" s="183"/>
      <c r="R626" s="183"/>
      <c r="S626" s="183"/>
      <c r="T626" s="183"/>
      <c r="U626" s="183"/>
      <c r="V626" s="183"/>
      <c r="W626" s="183"/>
      <c r="X626" s="183"/>
      <c r="Y626" s="183"/>
      <c r="Z626" s="183"/>
      <c r="AA626" s="183"/>
      <c r="AB626" s="183"/>
      <c r="AC626" s="183"/>
      <c r="AD626" s="183"/>
      <c r="AE626" s="183"/>
      <c r="AF626" s="183"/>
      <c r="AG626" s="183"/>
      <c r="AH626" s="183"/>
      <c r="AI626" s="183"/>
      <c r="AJ626" s="183"/>
      <c r="AK626" s="183"/>
      <c r="AL626" s="183"/>
      <c r="AM626" s="183"/>
      <c r="AN626" s="183"/>
      <c r="AO626" s="183"/>
      <c r="AP626" s="183"/>
      <c r="AQ626" s="183"/>
      <c r="AR626" s="183"/>
      <c r="AS626" s="183"/>
      <c r="AT626" s="183"/>
      <c r="AU626" s="183"/>
      <c r="AV626" s="183"/>
      <c r="AW626" s="183"/>
      <c r="AX626" s="183"/>
      <c r="AY626" s="183"/>
      <c r="AZ626" s="183"/>
      <c r="BA626" s="183"/>
      <c r="BB626" s="183"/>
      <c r="BC626" s="183"/>
      <c r="BD626" s="183"/>
      <c r="BE626" s="183"/>
      <c r="BF626" s="183"/>
      <c r="BG626" s="183"/>
      <c r="BH626" s="183"/>
      <c r="BI626" s="183"/>
      <c r="BJ626" s="183"/>
      <c r="BK626" s="183"/>
      <c r="BL626" s="183"/>
      <c r="BM626" s="183"/>
    </row>
    <row r="627" spans="1:65" x14ac:dyDescent="0.2">
      <c r="A627" s="110"/>
      <c r="B627" s="110"/>
      <c r="C627" s="110"/>
      <c r="D627" s="183"/>
      <c r="E627" s="183"/>
      <c r="F627" s="183"/>
      <c r="G627" s="183"/>
      <c r="H627" s="183"/>
      <c r="I627" s="183"/>
      <c r="J627" s="183"/>
      <c r="K627" s="183"/>
      <c r="L627" s="183"/>
      <c r="M627" s="183"/>
      <c r="N627" s="183"/>
      <c r="O627" s="183"/>
      <c r="P627" s="183"/>
      <c r="Q627" s="183"/>
      <c r="R627" s="183"/>
      <c r="S627" s="183"/>
      <c r="T627" s="183"/>
      <c r="U627" s="183"/>
      <c r="V627" s="183"/>
      <c r="W627" s="183"/>
      <c r="X627" s="183"/>
      <c r="Y627" s="183"/>
      <c r="Z627" s="183"/>
      <c r="AA627" s="183"/>
      <c r="AB627" s="183"/>
      <c r="AC627" s="183"/>
      <c r="AD627" s="183"/>
      <c r="AE627" s="183"/>
      <c r="AF627" s="183"/>
      <c r="AG627" s="183"/>
      <c r="AH627" s="183"/>
      <c r="AI627" s="183"/>
      <c r="AJ627" s="183"/>
      <c r="AK627" s="183"/>
      <c r="AL627" s="183"/>
      <c r="AM627" s="183"/>
      <c r="AN627" s="183"/>
      <c r="AO627" s="183"/>
      <c r="AP627" s="183"/>
      <c r="AQ627" s="183"/>
      <c r="AR627" s="183"/>
      <c r="AS627" s="183"/>
      <c r="AT627" s="183"/>
      <c r="AU627" s="183"/>
      <c r="AV627" s="183"/>
      <c r="AW627" s="183"/>
      <c r="AX627" s="183"/>
      <c r="AY627" s="183"/>
      <c r="AZ627" s="183"/>
      <c r="BA627" s="183"/>
      <c r="BB627" s="183"/>
      <c r="BC627" s="183"/>
      <c r="BD627" s="183"/>
      <c r="BE627" s="183"/>
      <c r="BF627" s="183"/>
      <c r="BG627" s="183"/>
      <c r="BH627" s="183"/>
      <c r="BI627" s="183"/>
      <c r="BJ627" s="183"/>
      <c r="BK627" s="183"/>
      <c r="BL627" s="183"/>
      <c r="BM627" s="183"/>
    </row>
    <row r="628" spans="1:65" x14ac:dyDescent="0.2">
      <c r="A628" s="110"/>
      <c r="B628" s="110"/>
      <c r="C628" s="110"/>
      <c r="D628" s="183"/>
      <c r="E628" s="183"/>
      <c r="F628" s="183"/>
      <c r="G628" s="183"/>
      <c r="H628" s="183"/>
      <c r="I628" s="183"/>
      <c r="J628" s="183"/>
      <c r="K628" s="183"/>
      <c r="L628" s="183"/>
      <c r="M628" s="183"/>
      <c r="N628" s="183"/>
      <c r="O628" s="183"/>
      <c r="P628" s="183"/>
      <c r="Q628" s="183"/>
      <c r="R628" s="183"/>
      <c r="S628" s="183"/>
      <c r="T628" s="183"/>
      <c r="U628" s="183"/>
      <c r="V628" s="183"/>
      <c r="W628" s="183"/>
      <c r="X628" s="183"/>
      <c r="Y628" s="183"/>
      <c r="Z628" s="183"/>
      <c r="AA628" s="183"/>
      <c r="AB628" s="183"/>
      <c r="AC628" s="183"/>
      <c r="AD628" s="183"/>
      <c r="AE628" s="183"/>
      <c r="AF628" s="183"/>
      <c r="AG628" s="183"/>
      <c r="AH628" s="183"/>
      <c r="AI628" s="183"/>
      <c r="AJ628" s="183"/>
      <c r="AK628" s="183"/>
      <c r="AL628" s="183"/>
      <c r="AM628" s="183"/>
      <c r="AN628" s="183"/>
      <c r="AO628" s="183"/>
      <c r="AP628" s="183"/>
      <c r="AQ628" s="183"/>
      <c r="AR628" s="183"/>
      <c r="AS628" s="183"/>
      <c r="AT628" s="183"/>
      <c r="AU628" s="183"/>
      <c r="AV628" s="183"/>
      <c r="AW628" s="183"/>
      <c r="AX628" s="183"/>
      <c r="AY628" s="183"/>
      <c r="AZ628" s="183"/>
      <c r="BA628" s="183"/>
      <c r="BB628" s="183"/>
      <c r="BC628" s="183"/>
      <c r="BD628" s="183"/>
      <c r="BE628" s="183"/>
      <c r="BF628" s="183"/>
      <c r="BG628" s="183"/>
      <c r="BH628" s="183"/>
      <c r="BI628" s="183"/>
      <c r="BJ628" s="183"/>
      <c r="BK628" s="183"/>
      <c r="BL628" s="183"/>
      <c r="BM628" s="183"/>
    </row>
    <row r="629" spans="1:65" x14ac:dyDescent="0.2">
      <c r="A629" s="110"/>
      <c r="B629" s="110"/>
      <c r="C629" s="110"/>
      <c r="D629" s="183"/>
      <c r="E629" s="183"/>
      <c r="F629" s="183"/>
      <c r="G629" s="183"/>
      <c r="H629" s="183"/>
      <c r="I629" s="183"/>
      <c r="J629" s="183"/>
      <c r="K629" s="183"/>
      <c r="L629" s="183"/>
      <c r="M629" s="183"/>
      <c r="N629" s="183"/>
      <c r="O629" s="183"/>
      <c r="P629" s="183"/>
      <c r="Q629" s="183"/>
      <c r="R629" s="183"/>
      <c r="S629" s="183"/>
      <c r="T629" s="183"/>
      <c r="U629" s="183"/>
      <c r="V629" s="183"/>
      <c r="W629" s="183"/>
      <c r="X629" s="183"/>
      <c r="Y629" s="183"/>
      <c r="Z629" s="183"/>
      <c r="AA629" s="183"/>
      <c r="AB629" s="183"/>
      <c r="AC629" s="183"/>
      <c r="AD629" s="183"/>
      <c r="AE629" s="183"/>
      <c r="AF629" s="183"/>
      <c r="AG629" s="183"/>
      <c r="AH629" s="183"/>
      <c r="AI629" s="183"/>
      <c r="AJ629" s="183"/>
      <c r="AK629" s="183"/>
      <c r="AL629" s="183"/>
      <c r="AM629" s="183"/>
      <c r="AN629" s="183"/>
      <c r="AO629" s="183"/>
      <c r="AP629" s="183"/>
      <c r="AQ629" s="183"/>
      <c r="AR629" s="183"/>
      <c r="AS629" s="183"/>
      <c r="AT629" s="183"/>
      <c r="AU629" s="183"/>
      <c r="AV629" s="183"/>
      <c r="AW629" s="183"/>
      <c r="AX629" s="183"/>
      <c r="AY629" s="183"/>
      <c r="AZ629" s="183"/>
      <c r="BA629" s="183"/>
      <c r="BB629" s="183"/>
      <c r="BC629" s="183"/>
      <c r="BD629" s="183"/>
      <c r="BE629" s="183"/>
      <c r="BF629" s="183"/>
      <c r="BG629" s="183"/>
      <c r="BH629" s="183"/>
      <c r="BI629" s="183"/>
      <c r="BJ629" s="183"/>
      <c r="BK629" s="183"/>
      <c r="BL629" s="183"/>
      <c r="BM629" s="183"/>
    </row>
    <row r="630" spans="1:65" x14ac:dyDescent="0.2">
      <c r="A630" s="110"/>
      <c r="B630" s="110"/>
      <c r="C630" s="110"/>
      <c r="D630" s="183"/>
      <c r="E630" s="183"/>
      <c r="F630" s="183"/>
      <c r="G630" s="183"/>
      <c r="H630" s="183"/>
      <c r="I630" s="183"/>
      <c r="J630" s="183"/>
      <c r="K630" s="183"/>
      <c r="L630" s="183"/>
      <c r="M630" s="183"/>
      <c r="N630" s="183"/>
      <c r="O630" s="183"/>
      <c r="P630" s="183"/>
      <c r="Q630" s="183"/>
      <c r="R630" s="183"/>
      <c r="S630" s="183"/>
      <c r="T630" s="183"/>
      <c r="U630" s="183"/>
      <c r="V630" s="183"/>
      <c r="W630" s="183"/>
      <c r="X630" s="183"/>
      <c r="Y630" s="183"/>
      <c r="Z630" s="183"/>
      <c r="AA630" s="183"/>
      <c r="AB630" s="183"/>
      <c r="AC630" s="183"/>
      <c r="AD630" s="183"/>
      <c r="AE630" s="183"/>
      <c r="AF630" s="183"/>
      <c r="AG630" s="183"/>
      <c r="AH630" s="183"/>
      <c r="AI630" s="183"/>
      <c r="AJ630" s="183"/>
      <c r="AK630" s="183"/>
      <c r="AL630" s="183"/>
      <c r="AM630" s="183"/>
      <c r="AN630" s="183"/>
      <c r="AO630" s="183"/>
      <c r="AP630" s="183"/>
      <c r="AQ630" s="183"/>
      <c r="AR630" s="183"/>
      <c r="AS630" s="183"/>
      <c r="AT630" s="183"/>
      <c r="AU630" s="183"/>
      <c r="AV630" s="183"/>
      <c r="AW630" s="183"/>
      <c r="AX630" s="183"/>
      <c r="AY630" s="183"/>
      <c r="AZ630" s="183"/>
      <c r="BA630" s="183"/>
      <c r="BB630" s="183"/>
      <c r="BC630" s="183"/>
      <c r="BD630" s="183"/>
      <c r="BE630" s="183"/>
      <c r="BF630" s="183"/>
      <c r="BG630" s="183"/>
      <c r="BH630" s="183"/>
      <c r="BI630" s="183"/>
      <c r="BJ630" s="183"/>
      <c r="BK630" s="183"/>
      <c r="BL630" s="183"/>
      <c r="BM630" s="183"/>
    </row>
    <row r="631" spans="1:65" x14ac:dyDescent="0.2">
      <c r="A631" s="110"/>
      <c r="B631" s="110"/>
      <c r="C631" s="110"/>
      <c r="D631" s="183"/>
      <c r="E631" s="183"/>
      <c r="F631" s="183"/>
      <c r="G631" s="183"/>
      <c r="H631" s="183"/>
      <c r="I631" s="183"/>
      <c r="J631" s="183"/>
      <c r="K631" s="183"/>
      <c r="L631" s="183"/>
      <c r="M631" s="183"/>
      <c r="N631" s="183"/>
      <c r="O631" s="183"/>
      <c r="P631" s="183"/>
      <c r="Q631" s="183"/>
      <c r="R631" s="183"/>
      <c r="S631" s="183"/>
      <c r="T631" s="183"/>
      <c r="U631" s="183"/>
      <c r="V631" s="183"/>
      <c r="W631" s="183"/>
      <c r="X631" s="183"/>
      <c r="Y631" s="183"/>
      <c r="Z631" s="183"/>
      <c r="AA631" s="183"/>
      <c r="AB631" s="183"/>
      <c r="AC631" s="183"/>
      <c r="AD631" s="183"/>
      <c r="AE631" s="183"/>
      <c r="AF631" s="183"/>
      <c r="AG631" s="183"/>
      <c r="AH631" s="183"/>
      <c r="AI631" s="183"/>
      <c r="AJ631" s="183"/>
      <c r="AK631" s="183"/>
      <c r="AL631" s="183"/>
      <c r="AM631" s="183"/>
      <c r="AN631" s="183"/>
      <c r="AO631" s="183"/>
      <c r="AP631" s="183"/>
      <c r="AQ631" s="183"/>
      <c r="AR631" s="183"/>
      <c r="AS631" s="183"/>
      <c r="AT631" s="183"/>
      <c r="AU631" s="183"/>
      <c r="AV631" s="183"/>
      <c r="AW631" s="183"/>
      <c r="AX631" s="183"/>
      <c r="AY631" s="183"/>
      <c r="AZ631" s="183"/>
      <c r="BA631" s="183"/>
      <c r="BB631" s="183"/>
      <c r="BC631" s="183"/>
      <c r="BD631" s="183"/>
      <c r="BE631" s="183"/>
      <c r="BF631" s="183"/>
      <c r="BG631" s="183"/>
      <c r="BH631" s="183"/>
      <c r="BI631" s="183"/>
      <c r="BJ631" s="183"/>
      <c r="BK631" s="183"/>
      <c r="BL631" s="183"/>
      <c r="BM631" s="183"/>
    </row>
    <row r="632" spans="1:65" x14ac:dyDescent="0.2">
      <c r="A632" s="110"/>
      <c r="B632" s="110"/>
      <c r="C632" s="110"/>
      <c r="D632" s="183"/>
      <c r="E632" s="183"/>
      <c r="F632" s="183"/>
      <c r="G632" s="183"/>
      <c r="H632" s="183"/>
      <c r="I632" s="183"/>
      <c r="J632" s="183"/>
      <c r="K632" s="183"/>
      <c r="L632" s="183"/>
      <c r="M632" s="183"/>
      <c r="N632" s="183"/>
      <c r="O632" s="183"/>
      <c r="P632" s="183"/>
      <c r="Q632" s="183"/>
      <c r="R632" s="183"/>
      <c r="S632" s="183"/>
      <c r="T632" s="183"/>
      <c r="U632" s="183"/>
      <c r="V632" s="183"/>
      <c r="W632" s="183"/>
      <c r="X632" s="183"/>
      <c r="Y632" s="183"/>
      <c r="Z632" s="183"/>
      <c r="AA632" s="183"/>
      <c r="AB632" s="183"/>
      <c r="AC632" s="183"/>
      <c r="AD632" s="183"/>
      <c r="AE632" s="183"/>
      <c r="AF632" s="183"/>
      <c r="AG632" s="183"/>
      <c r="AH632" s="183"/>
      <c r="AI632" s="183"/>
      <c r="AJ632" s="183"/>
      <c r="AK632" s="183"/>
      <c r="AL632" s="183"/>
      <c r="AM632" s="183"/>
      <c r="AN632" s="183"/>
      <c r="AO632" s="183"/>
      <c r="AP632" s="183"/>
      <c r="AQ632" s="183"/>
      <c r="AR632" s="183"/>
      <c r="AS632" s="183"/>
      <c r="AT632" s="183"/>
      <c r="AU632" s="183"/>
      <c r="AV632" s="183"/>
      <c r="AW632" s="183"/>
      <c r="AX632" s="183"/>
      <c r="AY632" s="183"/>
      <c r="AZ632" s="183"/>
      <c r="BA632" s="183"/>
      <c r="BB632" s="183"/>
      <c r="BC632" s="183"/>
      <c r="BD632" s="183"/>
      <c r="BE632" s="183"/>
      <c r="BF632" s="183"/>
      <c r="BG632" s="183"/>
      <c r="BH632" s="183"/>
      <c r="BI632" s="183"/>
      <c r="BJ632" s="183"/>
      <c r="BK632" s="183"/>
      <c r="BL632" s="183"/>
      <c r="BM632" s="183"/>
    </row>
    <row r="633" spans="1:65" x14ac:dyDescent="0.2">
      <c r="A633" s="110"/>
      <c r="B633" s="110"/>
      <c r="C633" s="110"/>
      <c r="D633" s="183"/>
      <c r="E633" s="183"/>
      <c r="F633" s="183"/>
      <c r="G633" s="183"/>
      <c r="H633" s="183"/>
      <c r="I633" s="183"/>
      <c r="J633" s="183"/>
      <c r="K633" s="183"/>
      <c r="L633" s="183"/>
      <c r="M633" s="183"/>
      <c r="N633" s="183"/>
      <c r="O633" s="183"/>
      <c r="P633" s="183"/>
      <c r="Q633" s="183"/>
      <c r="R633" s="183"/>
      <c r="S633" s="183"/>
      <c r="T633" s="183"/>
      <c r="U633" s="183"/>
      <c r="V633" s="183"/>
      <c r="W633" s="183"/>
      <c r="X633" s="183"/>
      <c r="Y633" s="183"/>
      <c r="Z633" s="183"/>
      <c r="AA633" s="183"/>
      <c r="AB633" s="183"/>
      <c r="AC633" s="183"/>
      <c r="AD633" s="183"/>
      <c r="AE633" s="183"/>
      <c r="AF633" s="183"/>
      <c r="AG633" s="183"/>
      <c r="AH633" s="183"/>
      <c r="AI633" s="183"/>
      <c r="AJ633" s="183"/>
      <c r="AK633" s="183"/>
      <c r="AL633" s="183"/>
      <c r="AM633" s="183"/>
      <c r="AN633" s="183"/>
      <c r="AO633" s="183"/>
      <c r="AP633" s="183"/>
      <c r="AQ633" s="183"/>
      <c r="AR633" s="183"/>
      <c r="AS633" s="183"/>
      <c r="AT633" s="183"/>
      <c r="AU633" s="183"/>
      <c r="AV633" s="183"/>
      <c r="AW633" s="183"/>
      <c r="AX633" s="183"/>
      <c r="AY633" s="183"/>
      <c r="AZ633" s="183"/>
      <c r="BA633" s="183"/>
      <c r="BB633" s="183"/>
      <c r="BC633" s="183"/>
      <c r="BD633" s="183"/>
      <c r="BE633" s="183"/>
      <c r="BF633" s="183"/>
      <c r="BG633" s="183"/>
      <c r="BH633" s="183"/>
      <c r="BI633" s="183"/>
      <c r="BJ633" s="183"/>
      <c r="BK633" s="183"/>
      <c r="BL633" s="183"/>
      <c r="BM633" s="183"/>
    </row>
    <row r="634" spans="1:65" x14ac:dyDescent="0.2">
      <c r="A634" s="110"/>
      <c r="B634" s="110"/>
      <c r="C634" s="110"/>
      <c r="D634" s="183"/>
      <c r="E634" s="183"/>
      <c r="F634" s="183"/>
      <c r="G634" s="183"/>
      <c r="H634" s="183"/>
      <c r="I634" s="183"/>
      <c r="J634" s="183"/>
      <c r="K634" s="183"/>
      <c r="L634" s="183"/>
      <c r="M634" s="183"/>
      <c r="N634" s="183"/>
      <c r="O634" s="183"/>
      <c r="P634" s="183"/>
      <c r="Q634" s="183"/>
      <c r="R634" s="183"/>
      <c r="S634" s="183"/>
      <c r="T634" s="183"/>
      <c r="U634" s="183"/>
      <c r="V634" s="183"/>
      <c r="W634" s="183"/>
      <c r="X634" s="183"/>
      <c r="Y634" s="183"/>
      <c r="Z634" s="183"/>
      <c r="AA634" s="183"/>
      <c r="AB634" s="183"/>
      <c r="AC634" s="183"/>
      <c r="AD634" s="183"/>
      <c r="AE634" s="183"/>
      <c r="AF634" s="183"/>
      <c r="AG634" s="183"/>
      <c r="AH634" s="183"/>
      <c r="AI634" s="183"/>
      <c r="AJ634" s="183"/>
      <c r="AK634" s="183"/>
      <c r="AL634" s="183"/>
      <c r="AM634" s="183"/>
      <c r="AN634" s="183"/>
      <c r="AO634" s="183"/>
      <c r="AP634" s="183"/>
      <c r="AQ634" s="183"/>
      <c r="AR634" s="183"/>
      <c r="AS634" s="183"/>
      <c r="AT634" s="183"/>
      <c r="AU634" s="183"/>
      <c r="AV634" s="183"/>
      <c r="AW634" s="183"/>
      <c r="AX634" s="183"/>
      <c r="AY634" s="183"/>
      <c r="AZ634" s="183"/>
      <c r="BA634" s="183"/>
      <c r="BB634" s="183"/>
      <c r="BC634" s="183"/>
      <c r="BD634" s="183"/>
      <c r="BE634" s="183"/>
      <c r="BF634" s="183"/>
      <c r="BG634" s="183"/>
      <c r="BH634" s="183"/>
      <c r="BI634" s="183"/>
      <c r="BJ634" s="183"/>
      <c r="BK634" s="183"/>
      <c r="BL634" s="183"/>
      <c r="BM634" s="183"/>
    </row>
    <row r="635" spans="1:65" x14ac:dyDescent="0.2">
      <c r="A635" s="110"/>
      <c r="B635" s="110"/>
      <c r="C635" s="110"/>
      <c r="D635" s="183"/>
      <c r="E635" s="183"/>
      <c r="F635" s="183"/>
      <c r="G635" s="183"/>
      <c r="H635" s="183"/>
      <c r="I635" s="183"/>
      <c r="J635" s="183"/>
      <c r="K635" s="183"/>
      <c r="L635" s="183"/>
      <c r="M635" s="183"/>
      <c r="N635" s="183"/>
      <c r="O635" s="183"/>
      <c r="P635" s="183"/>
      <c r="Q635" s="183"/>
      <c r="R635" s="183"/>
      <c r="S635" s="183"/>
      <c r="T635" s="183"/>
      <c r="U635" s="183"/>
      <c r="V635" s="183"/>
      <c r="W635" s="183"/>
      <c r="X635" s="183"/>
      <c r="Y635" s="183"/>
      <c r="Z635" s="183"/>
      <c r="AA635" s="183"/>
      <c r="AB635" s="183"/>
      <c r="AC635" s="183"/>
      <c r="AD635" s="183"/>
      <c r="AE635" s="183"/>
      <c r="AF635" s="183"/>
      <c r="AG635" s="183"/>
      <c r="AH635" s="183"/>
      <c r="AI635" s="183"/>
      <c r="AJ635" s="183"/>
      <c r="AK635" s="183"/>
      <c r="AL635" s="183"/>
      <c r="AM635" s="183"/>
      <c r="AN635" s="183"/>
      <c r="AO635" s="183"/>
      <c r="AP635" s="183"/>
      <c r="AQ635" s="183"/>
      <c r="AR635" s="183"/>
      <c r="AS635" s="183"/>
      <c r="AT635" s="183"/>
      <c r="AU635" s="183"/>
      <c r="AV635" s="183"/>
      <c r="AW635" s="183"/>
      <c r="AX635" s="183"/>
      <c r="AY635" s="183"/>
      <c r="AZ635" s="183"/>
      <c r="BA635" s="183"/>
      <c r="BB635" s="183"/>
      <c r="BC635" s="183"/>
      <c r="BD635" s="183"/>
      <c r="BE635" s="183"/>
      <c r="BF635" s="183"/>
      <c r="BG635" s="183"/>
      <c r="BH635" s="183"/>
      <c r="BI635" s="183"/>
      <c r="BJ635" s="183"/>
      <c r="BK635" s="183"/>
      <c r="BL635" s="183"/>
      <c r="BM635" s="183"/>
    </row>
    <row r="636" spans="1:65" x14ac:dyDescent="0.2">
      <c r="A636" s="110"/>
      <c r="B636" s="110"/>
      <c r="C636" s="110"/>
      <c r="D636" s="183"/>
      <c r="E636" s="183"/>
      <c r="F636" s="183"/>
      <c r="G636" s="183"/>
      <c r="H636" s="183"/>
      <c r="I636" s="183"/>
      <c r="J636" s="183"/>
      <c r="K636" s="183"/>
      <c r="L636" s="183"/>
      <c r="M636" s="183"/>
      <c r="N636" s="183"/>
      <c r="O636" s="183"/>
      <c r="P636" s="183"/>
      <c r="Q636" s="183"/>
      <c r="R636" s="183"/>
      <c r="S636" s="183"/>
      <c r="T636" s="183"/>
      <c r="U636" s="183"/>
      <c r="V636" s="183"/>
      <c r="W636" s="183"/>
      <c r="X636" s="183"/>
      <c r="Y636" s="183"/>
      <c r="Z636" s="183"/>
      <c r="AA636" s="183"/>
      <c r="AB636" s="183"/>
      <c r="AC636" s="183"/>
      <c r="AD636" s="183"/>
      <c r="AE636" s="183"/>
      <c r="AF636" s="183"/>
      <c r="AG636" s="183"/>
      <c r="AH636" s="183"/>
      <c r="AI636" s="183"/>
      <c r="AJ636" s="183"/>
      <c r="AK636" s="183"/>
      <c r="AL636" s="183"/>
      <c r="AM636" s="183"/>
      <c r="AN636" s="183"/>
      <c r="AO636" s="183"/>
      <c r="AP636" s="183"/>
      <c r="AQ636" s="183"/>
      <c r="AR636" s="183"/>
      <c r="AS636" s="183"/>
      <c r="AT636" s="183"/>
      <c r="AU636" s="183"/>
      <c r="AV636" s="183"/>
      <c r="AW636" s="183"/>
      <c r="AX636" s="183"/>
      <c r="AY636" s="183"/>
      <c r="AZ636" s="183"/>
      <c r="BA636" s="183"/>
      <c r="BB636" s="183"/>
      <c r="BC636" s="183"/>
      <c r="BD636" s="183"/>
      <c r="BE636" s="183"/>
      <c r="BF636" s="183"/>
      <c r="BG636" s="183"/>
      <c r="BH636" s="183"/>
      <c r="BI636" s="183"/>
      <c r="BJ636" s="183"/>
      <c r="BK636" s="183"/>
      <c r="BL636" s="183"/>
      <c r="BM636" s="183"/>
    </row>
    <row r="637" spans="1:65" x14ac:dyDescent="0.2">
      <c r="A637" s="110"/>
      <c r="B637" s="110"/>
      <c r="C637" s="110"/>
      <c r="D637" s="183"/>
      <c r="E637" s="183"/>
      <c r="F637" s="183"/>
      <c r="G637" s="183"/>
      <c r="H637" s="183"/>
      <c r="I637" s="183"/>
      <c r="J637" s="183"/>
      <c r="K637" s="183"/>
      <c r="L637" s="183"/>
      <c r="M637" s="183"/>
      <c r="N637" s="183"/>
      <c r="O637" s="183"/>
      <c r="P637" s="183"/>
      <c r="Q637" s="183"/>
      <c r="R637" s="183"/>
      <c r="S637" s="183"/>
      <c r="T637" s="183"/>
      <c r="U637" s="183"/>
      <c r="V637" s="183"/>
      <c r="W637" s="183"/>
      <c r="X637" s="183"/>
      <c r="Y637" s="183"/>
      <c r="Z637" s="183"/>
      <c r="AA637" s="183"/>
      <c r="AB637" s="183"/>
      <c r="AC637" s="183"/>
      <c r="AD637" s="183"/>
      <c r="AE637" s="183"/>
      <c r="AF637" s="183"/>
      <c r="AG637" s="183"/>
      <c r="AH637" s="183"/>
      <c r="AI637" s="183"/>
      <c r="AJ637" s="183"/>
      <c r="AK637" s="183"/>
      <c r="AL637" s="183"/>
      <c r="AM637" s="183"/>
      <c r="AN637" s="183"/>
      <c r="AO637" s="183"/>
      <c r="AP637" s="183"/>
      <c r="AQ637" s="183"/>
      <c r="AR637" s="183"/>
      <c r="AS637" s="183"/>
      <c r="AT637" s="183"/>
      <c r="AU637" s="183"/>
      <c r="AV637" s="183"/>
      <c r="AW637" s="183"/>
      <c r="AX637" s="183"/>
      <c r="AY637" s="183"/>
      <c r="AZ637" s="183"/>
      <c r="BA637" s="183"/>
      <c r="BB637" s="183"/>
      <c r="BC637" s="183"/>
      <c r="BD637" s="183"/>
      <c r="BE637" s="183"/>
      <c r="BF637" s="183"/>
      <c r="BG637" s="183"/>
      <c r="BH637" s="183"/>
      <c r="BI637" s="183"/>
      <c r="BJ637" s="183"/>
      <c r="BK637" s="183"/>
      <c r="BL637" s="183"/>
      <c r="BM637" s="183"/>
    </row>
    <row r="638" spans="1:65" x14ac:dyDescent="0.2">
      <c r="A638" s="110"/>
      <c r="B638" s="110"/>
      <c r="C638" s="110"/>
      <c r="D638" s="183"/>
      <c r="E638" s="183"/>
      <c r="F638" s="183"/>
      <c r="G638" s="183"/>
      <c r="H638" s="183"/>
      <c r="I638" s="183"/>
      <c r="J638" s="183"/>
      <c r="K638" s="183"/>
      <c r="L638" s="183"/>
      <c r="M638" s="183"/>
      <c r="N638" s="183"/>
      <c r="O638" s="183"/>
      <c r="P638" s="183"/>
      <c r="Q638" s="183"/>
      <c r="R638" s="183"/>
      <c r="S638" s="183"/>
      <c r="T638" s="183"/>
      <c r="U638" s="183"/>
      <c r="V638" s="183"/>
      <c r="W638" s="183"/>
      <c r="X638" s="183"/>
      <c r="Y638" s="183"/>
      <c r="Z638" s="183"/>
      <c r="AA638" s="183"/>
      <c r="AB638" s="183"/>
      <c r="AC638" s="183"/>
      <c r="AD638" s="183"/>
      <c r="AE638" s="183"/>
      <c r="AF638" s="183"/>
      <c r="AG638" s="183"/>
      <c r="AH638" s="183"/>
      <c r="AI638" s="183"/>
      <c r="AJ638" s="183"/>
      <c r="AK638" s="183"/>
      <c r="AL638" s="183"/>
      <c r="AM638" s="183"/>
      <c r="AN638" s="183"/>
      <c r="AO638" s="183"/>
      <c r="AP638" s="183"/>
      <c r="AQ638" s="183"/>
      <c r="AR638" s="183"/>
      <c r="AS638" s="183"/>
      <c r="AT638" s="183"/>
      <c r="AU638" s="183"/>
      <c r="AV638" s="183"/>
      <c r="AW638" s="183"/>
      <c r="AX638" s="183"/>
      <c r="AY638" s="183"/>
      <c r="AZ638" s="183"/>
      <c r="BA638" s="183"/>
      <c r="BB638" s="183"/>
      <c r="BC638" s="183"/>
      <c r="BD638" s="183"/>
      <c r="BE638" s="183"/>
      <c r="BF638" s="183"/>
      <c r="BG638" s="183"/>
      <c r="BH638" s="183"/>
      <c r="BI638" s="183"/>
      <c r="BJ638" s="183"/>
      <c r="BK638" s="183"/>
      <c r="BL638" s="183"/>
      <c r="BM638" s="183"/>
    </row>
    <row r="639" spans="1:65" x14ac:dyDescent="0.2">
      <c r="A639" s="110"/>
      <c r="B639" s="110"/>
      <c r="C639" s="110"/>
      <c r="D639" s="183"/>
      <c r="E639" s="183"/>
      <c r="F639" s="183"/>
      <c r="G639" s="183"/>
      <c r="H639" s="183"/>
      <c r="I639" s="183"/>
      <c r="J639" s="183"/>
      <c r="K639" s="183"/>
      <c r="L639" s="183"/>
      <c r="M639" s="183"/>
      <c r="N639" s="183"/>
      <c r="O639" s="183"/>
      <c r="P639" s="183"/>
      <c r="Q639" s="183"/>
      <c r="R639" s="183"/>
      <c r="S639" s="183"/>
      <c r="T639" s="183"/>
      <c r="U639" s="183"/>
      <c r="V639" s="183"/>
      <c r="W639" s="183"/>
      <c r="X639" s="183"/>
      <c r="Y639" s="183"/>
      <c r="Z639" s="183"/>
      <c r="AA639" s="183"/>
      <c r="AB639" s="183"/>
      <c r="AC639" s="183"/>
      <c r="AD639" s="183"/>
      <c r="AE639" s="183"/>
      <c r="AF639" s="183"/>
      <c r="AG639" s="183"/>
      <c r="AH639" s="183"/>
      <c r="AI639" s="183"/>
      <c r="AJ639" s="183"/>
      <c r="AK639" s="183"/>
      <c r="AL639" s="183"/>
      <c r="AM639" s="183"/>
      <c r="AN639" s="183"/>
      <c r="AO639" s="183"/>
      <c r="AP639" s="183"/>
      <c r="AQ639" s="183"/>
      <c r="AR639" s="183"/>
      <c r="AS639" s="183"/>
      <c r="AT639" s="183"/>
      <c r="AU639" s="183"/>
      <c r="AV639" s="183"/>
      <c r="AW639" s="183"/>
      <c r="AX639" s="183"/>
      <c r="AY639" s="183"/>
      <c r="AZ639" s="183"/>
      <c r="BA639" s="183"/>
      <c r="BB639" s="183"/>
      <c r="BC639" s="183"/>
      <c r="BD639" s="183"/>
      <c r="BE639" s="183"/>
      <c r="BF639" s="183"/>
      <c r="BG639" s="183"/>
      <c r="BH639" s="183"/>
      <c r="BI639" s="183"/>
      <c r="BJ639" s="183"/>
      <c r="BK639" s="183"/>
      <c r="BL639" s="183"/>
      <c r="BM639" s="183"/>
    </row>
    <row r="640" spans="1:65" x14ac:dyDescent="0.2">
      <c r="A640" s="110"/>
      <c r="B640" s="110"/>
      <c r="C640" s="110"/>
      <c r="D640" s="183"/>
      <c r="E640" s="183"/>
      <c r="F640" s="183"/>
      <c r="G640" s="183"/>
      <c r="H640" s="183"/>
      <c r="I640" s="183"/>
      <c r="J640" s="183"/>
      <c r="K640" s="183"/>
      <c r="L640" s="183"/>
      <c r="M640" s="183"/>
      <c r="N640" s="183"/>
      <c r="O640" s="183"/>
      <c r="P640" s="183"/>
      <c r="Q640" s="183"/>
      <c r="R640" s="183"/>
      <c r="S640" s="183"/>
      <c r="T640" s="183"/>
      <c r="U640" s="183"/>
      <c r="V640" s="183"/>
      <c r="W640" s="183"/>
      <c r="X640" s="183"/>
      <c r="Y640" s="183"/>
      <c r="Z640" s="183"/>
      <c r="AA640" s="183"/>
      <c r="AB640" s="183"/>
      <c r="AC640" s="183"/>
      <c r="AD640" s="183"/>
      <c r="AE640" s="183"/>
      <c r="AF640" s="183"/>
      <c r="AG640" s="183"/>
      <c r="AH640" s="183"/>
      <c r="AI640" s="183"/>
      <c r="AJ640" s="183"/>
      <c r="AK640" s="183"/>
      <c r="AL640" s="183"/>
      <c r="AM640" s="183"/>
      <c r="AN640" s="183"/>
      <c r="AO640" s="183"/>
      <c r="AP640" s="183"/>
      <c r="AQ640" s="183"/>
      <c r="AR640" s="183"/>
      <c r="AS640" s="183"/>
      <c r="AT640" s="183"/>
      <c r="AU640" s="183"/>
      <c r="AV640" s="183"/>
      <c r="AW640" s="183"/>
      <c r="AX640" s="183"/>
      <c r="AY640" s="183"/>
      <c r="AZ640" s="183"/>
      <c r="BA640" s="183"/>
      <c r="BB640" s="183"/>
      <c r="BC640" s="183"/>
      <c r="BD640" s="183"/>
      <c r="BE640" s="183"/>
      <c r="BF640" s="183"/>
      <c r="BG640" s="183"/>
      <c r="BH640" s="183"/>
      <c r="BI640" s="183"/>
      <c r="BJ640" s="183"/>
      <c r="BK640" s="183"/>
      <c r="BL640" s="183"/>
      <c r="BM640" s="183"/>
    </row>
    <row r="641" spans="1:65" x14ac:dyDescent="0.2">
      <c r="A641" s="110"/>
      <c r="B641" s="110"/>
      <c r="C641" s="110"/>
      <c r="D641" s="183"/>
      <c r="E641" s="183"/>
      <c r="F641" s="183"/>
      <c r="G641" s="183"/>
      <c r="H641" s="183"/>
      <c r="I641" s="183"/>
      <c r="J641" s="183"/>
      <c r="K641" s="183"/>
      <c r="L641" s="183"/>
      <c r="M641" s="183"/>
      <c r="N641" s="183"/>
      <c r="O641" s="183"/>
      <c r="P641" s="183"/>
      <c r="Q641" s="183"/>
      <c r="R641" s="183"/>
      <c r="S641" s="183"/>
      <c r="T641" s="183"/>
      <c r="U641" s="183"/>
      <c r="V641" s="183"/>
      <c r="W641" s="183"/>
      <c r="X641" s="183"/>
      <c r="Y641" s="183"/>
      <c r="Z641" s="183"/>
      <c r="AA641" s="183"/>
      <c r="AB641" s="183"/>
      <c r="AC641" s="183"/>
      <c r="AD641" s="183"/>
      <c r="AE641" s="183"/>
      <c r="AF641" s="183"/>
      <c r="AG641" s="183"/>
      <c r="AH641" s="183"/>
      <c r="AI641" s="183"/>
      <c r="AJ641" s="183"/>
      <c r="AK641" s="183"/>
      <c r="AL641" s="183"/>
      <c r="AM641" s="183"/>
      <c r="AN641" s="183"/>
      <c r="AO641" s="183"/>
      <c r="AP641" s="183"/>
      <c r="AQ641" s="183"/>
      <c r="AR641" s="183"/>
      <c r="AS641" s="183"/>
      <c r="AT641" s="183"/>
      <c r="AU641" s="183"/>
      <c r="AV641" s="183"/>
      <c r="AW641" s="183"/>
      <c r="AX641" s="183"/>
      <c r="AY641" s="183"/>
      <c r="AZ641" s="183"/>
      <c r="BA641" s="183"/>
      <c r="BB641" s="183"/>
      <c r="BC641" s="183"/>
      <c r="BD641" s="183"/>
      <c r="BE641" s="183"/>
      <c r="BF641" s="183"/>
      <c r="BG641" s="183"/>
      <c r="BH641" s="183"/>
      <c r="BI641" s="183"/>
      <c r="BJ641" s="183"/>
      <c r="BK641" s="183"/>
      <c r="BL641" s="183"/>
      <c r="BM641" s="183"/>
    </row>
    <row r="642" spans="1:65" x14ac:dyDescent="0.2">
      <c r="A642" s="110"/>
      <c r="B642" s="110"/>
      <c r="C642" s="110"/>
      <c r="D642" s="183"/>
      <c r="E642" s="183"/>
      <c r="F642" s="183"/>
      <c r="G642" s="183"/>
      <c r="H642" s="183"/>
      <c r="I642" s="183"/>
      <c r="J642" s="183"/>
      <c r="K642" s="183"/>
      <c r="L642" s="183"/>
      <c r="M642" s="183"/>
      <c r="N642" s="183"/>
      <c r="O642" s="183"/>
      <c r="P642" s="183"/>
      <c r="Q642" s="183"/>
      <c r="R642" s="183"/>
      <c r="S642" s="183"/>
      <c r="T642" s="183"/>
      <c r="U642" s="183"/>
      <c r="V642" s="183"/>
      <c r="W642" s="183"/>
      <c r="X642" s="183"/>
      <c r="Y642" s="183"/>
      <c r="Z642" s="183"/>
      <c r="AA642" s="183"/>
      <c r="AB642" s="183"/>
      <c r="AC642" s="183"/>
      <c r="AD642" s="183"/>
      <c r="AE642" s="183"/>
      <c r="AF642" s="183"/>
      <c r="AG642" s="183"/>
      <c r="AH642" s="183"/>
      <c r="AI642" s="183"/>
      <c r="AJ642" s="183"/>
      <c r="AK642" s="183"/>
      <c r="AL642" s="183"/>
      <c r="AM642" s="183"/>
      <c r="AN642" s="183"/>
      <c r="AO642" s="183"/>
      <c r="AP642" s="183"/>
      <c r="AQ642" s="183"/>
      <c r="AR642" s="183"/>
      <c r="AS642" s="183"/>
      <c r="AT642" s="183"/>
      <c r="AU642" s="183"/>
      <c r="AV642" s="183"/>
      <c r="AW642" s="183"/>
      <c r="AX642" s="183"/>
      <c r="AY642" s="183"/>
      <c r="AZ642" s="183"/>
      <c r="BA642" s="183"/>
      <c r="BB642" s="183"/>
      <c r="BC642" s="183"/>
      <c r="BD642" s="183"/>
      <c r="BE642" s="183"/>
      <c r="BF642" s="183"/>
      <c r="BG642" s="183"/>
      <c r="BH642" s="183"/>
      <c r="BI642" s="183"/>
      <c r="BJ642" s="183"/>
      <c r="BK642" s="183"/>
      <c r="BL642" s="183"/>
      <c r="BM642" s="183"/>
    </row>
    <row r="643" spans="1:65" x14ac:dyDescent="0.2">
      <c r="A643" s="110"/>
      <c r="B643" s="110"/>
      <c r="C643" s="110"/>
      <c r="D643" s="183"/>
      <c r="E643" s="183"/>
      <c r="F643" s="183"/>
      <c r="G643" s="183"/>
      <c r="H643" s="183"/>
      <c r="I643" s="183"/>
      <c r="J643" s="183"/>
      <c r="K643" s="183"/>
      <c r="L643" s="183"/>
      <c r="M643" s="183"/>
      <c r="N643" s="183"/>
      <c r="O643" s="183"/>
      <c r="P643" s="183"/>
      <c r="Q643" s="183"/>
      <c r="R643" s="183"/>
      <c r="S643" s="183"/>
      <c r="T643" s="183"/>
      <c r="U643" s="183"/>
      <c r="V643" s="183"/>
      <c r="W643" s="183"/>
      <c r="X643" s="183"/>
      <c r="Y643" s="183"/>
      <c r="Z643" s="183"/>
      <c r="AA643" s="183"/>
      <c r="AB643" s="183"/>
      <c r="AC643" s="183"/>
      <c r="AD643" s="183"/>
      <c r="AE643" s="183"/>
      <c r="AF643" s="183"/>
      <c r="AG643" s="183"/>
      <c r="AH643" s="183"/>
      <c r="AI643" s="183"/>
      <c r="AJ643" s="183"/>
      <c r="AK643" s="183"/>
      <c r="AL643" s="183"/>
      <c r="AM643" s="183"/>
      <c r="AN643" s="183"/>
      <c r="AO643" s="183"/>
      <c r="AP643" s="183"/>
      <c r="AQ643" s="183"/>
      <c r="AR643" s="183"/>
      <c r="AS643" s="183"/>
      <c r="AT643" s="183"/>
      <c r="AU643" s="183"/>
      <c r="AV643" s="183"/>
      <c r="AW643" s="183"/>
      <c r="AX643" s="183"/>
      <c r="AY643" s="183"/>
      <c r="AZ643" s="183"/>
      <c r="BA643" s="183"/>
      <c r="BB643" s="183"/>
      <c r="BC643" s="183"/>
      <c r="BD643" s="183"/>
      <c r="BE643" s="183"/>
      <c r="BF643" s="183"/>
      <c r="BG643" s="183"/>
      <c r="BH643" s="183"/>
      <c r="BI643" s="183"/>
      <c r="BJ643" s="183"/>
      <c r="BK643" s="183"/>
      <c r="BL643" s="183"/>
      <c r="BM643" s="183"/>
    </row>
    <row r="644" spans="1:65" x14ac:dyDescent="0.2">
      <c r="A644" s="110"/>
      <c r="B644" s="110"/>
      <c r="C644" s="110"/>
      <c r="D644" s="183"/>
      <c r="E644" s="183"/>
      <c r="F644" s="183"/>
      <c r="G644" s="183"/>
      <c r="H644" s="183"/>
      <c r="I644" s="183"/>
      <c r="J644" s="183"/>
      <c r="K644" s="183"/>
      <c r="L644" s="183"/>
      <c r="M644" s="183"/>
      <c r="N644" s="183"/>
      <c r="O644" s="183"/>
      <c r="P644" s="183"/>
      <c r="Q644" s="183"/>
      <c r="R644" s="183"/>
      <c r="S644" s="183"/>
      <c r="T644" s="183"/>
      <c r="U644" s="183"/>
      <c r="V644" s="183"/>
      <c r="W644" s="183"/>
      <c r="X644" s="183"/>
      <c r="Y644" s="183"/>
      <c r="Z644" s="183"/>
      <c r="AA644" s="183"/>
      <c r="AB644" s="183"/>
      <c r="AC644" s="183"/>
      <c r="AD644" s="183"/>
      <c r="AE644" s="183"/>
      <c r="AF644" s="183"/>
      <c r="AG644" s="183"/>
      <c r="AH644" s="183"/>
      <c r="AI644" s="183"/>
      <c r="AJ644" s="183"/>
      <c r="AK644" s="183"/>
      <c r="AL644" s="183"/>
      <c r="AM644" s="183"/>
      <c r="AN644" s="183"/>
      <c r="AO644" s="183"/>
      <c r="AP644" s="183"/>
      <c r="AQ644" s="183"/>
      <c r="AR644" s="183"/>
      <c r="AS644" s="183"/>
      <c r="AT644" s="183"/>
      <c r="AU644" s="183"/>
      <c r="AV644" s="183"/>
      <c r="AW644" s="183"/>
      <c r="AX644" s="183"/>
      <c r="AY644" s="183"/>
      <c r="AZ644" s="183"/>
      <c r="BA644" s="183"/>
      <c r="BB644" s="183"/>
      <c r="BC644" s="183"/>
      <c r="BD644" s="183"/>
      <c r="BE644" s="183"/>
      <c r="BF644" s="183"/>
      <c r="BG644" s="183"/>
      <c r="BH644" s="183"/>
      <c r="BI644" s="183"/>
      <c r="BJ644" s="183"/>
      <c r="BK644" s="183"/>
      <c r="BL644" s="183"/>
      <c r="BM644" s="183"/>
    </row>
    <row r="645" spans="1:65" x14ac:dyDescent="0.2">
      <c r="A645" s="110"/>
      <c r="B645" s="110"/>
      <c r="C645" s="110"/>
      <c r="D645" s="183"/>
      <c r="E645" s="183"/>
      <c r="F645" s="183"/>
      <c r="G645" s="183"/>
      <c r="H645" s="183"/>
      <c r="I645" s="183"/>
      <c r="J645" s="183"/>
      <c r="K645" s="183"/>
      <c r="L645" s="183"/>
      <c r="M645" s="183"/>
      <c r="N645" s="183"/>
      <c r="O645" s="183"/>
      <c r="P645" s="183"/>
      <c r="Q645" s="183"/>
      <c r="R645" s="183"/>
      <c r="S645" s="183"/>
      <c r="T645" s="183"/>
      <c r="U645" s="183"/>
      <c r="V645" s="183"/>
      <c r="W645" s="183"/>
      <c r="X645" s="183"/>
      <c r="Y645" s="183"/>
      <c r="Z645" s="183"/>
      <c r="AA645" s="183"/>
      <c r="AB645" s="183"/>
      <c r="AC645" s="183"/>
      <c r="AD645" s="183"/>
      <c r="AE645" s="183"/>
      <c r="AF645" s="183"/>
      <c r="AG645" s="183"/>
      <c r="AH645" s="183"/>
      <c r="AI645" s="183"/>
      <c r="AJ645" s="183"/>
      <c r="AK645" s="183"/>
      <c r="AL645" s="183"/>
      <c r="AM645" s="183"/>
      <c r="AN645" s="183"/>
      <c r="AO645" s="183"/>
      <c r="AP645" s="183"/>
      <c r="AQ645" s="183"/>
      <c r="AR645" s="183"/>
      <c r="AS645" s="183"/>
      <c r="AT645" s="183"/>
      <c r="AU645" s="183"/>
      <c r="AV645" s="183"/>
      <c r="AW645" s="183"/>
      <c r="AX645" s="183"/>
      <c r="AY645" s="183"/>
      <c r="AZ645" s="183"/>
      <c r="BA645" s="183"/>
      <c r="BB645" s="183"/>
      <c r="BC645" s="183"/>
      <c r="BD645" s="183"/>
      <c r="BE645" s="183"/>
      <c r="BF645" s="183"/>
      <c r="BG645" s="183"/>
      <c r="BH645" s="183"/>
      <c r="BI645" s="183"/>
      <c r="BJ645" s="183"/>
      <c r="BK645" s="183"/>
      <c r="BL645" s="183"/>
      <c r="BM645" s="183"/>
    </row>
    <row r="646" spans="1:65" x14ac:dyDescent="0.2">
      <c r="A646" s="110"/>
      <c r="B646" s="110"/>
      <c r="C646" s="110"/>
      <c r="D646" s="183"/>
      <c r="E646" s="183"/>
      <c r="F646" s="183"/>
      <c r="G646" s="183"/>
      <c r="H646" s="183"/>
      <c r="I646" s="183"/>
      <c r="J646" s="183"/>
      <c r="K646" s="183"/>
      <c r="L646" s="183"/>
      <c r="M646" s="183"/>
      <c r="N646" s="183"/>
      <c r="O646" s="183"/>
      <c r="P646" s="183"/>
      <c r="Q646" s="183"/>
      <c r="R646" s="183"/>
      <c r="S646" s="183"/>
      <c r="T646" s="183"/>
      <c r="U646" s="183"/>
      <c r="V646" s="183"/>
      <c r="W646" s="183"/>
      <c r="X646" s="183"/>
      <c r="Y646" s="183"/>
      <c r="Z646" s="183"/>
      <c r="AA646" s="183"/>
      <c r="AB646" s="183"/>
      <c r="AC646" s="183"/>
      <c r="AD646" s="183"/>
      <c r="AE646" s="183"/>
      <c r="AF646" s="183"/>
      <c r="AG646" s="183"/>
      <c r="AH646" s="183"/>
      <c r="AI646" s="183"/>
      <c r="AJ646" s="183"/>
      <c r="AK646" s="183"/>
      <c r="AL646" s="183"/>
      <c r="AM646" s="183"/>
      <c r="AN646" s="183"/>
      <c r="AO646" s="183"/>
      <c r="AP646" s="183"/>
      <c r="AQ646" s="183"/>
      <c r="AR646" s="183"/>
      <c r="AS646" s="183"/>
      <c r="AT646" s="183"/>
      <c r="AU646" s="183"/>
      <c r="AV646" s="183"/>
      <c r="AW646" s="183"/>
      <c r="AX646" s="183"/>
      <c r="AY646" s="183"/>
      <c r="AZ646" s="183"/>
      <c r="BA646" s="183"/>
      <c r="BB646" s="183"/>
      <c r="BC646" s="183"/>
      <c r="BD646" s="183"/>
      <c r="BE646" s="183"/>
      <c r="BF646" s="183"/>
      <c r="BG646" s="183"/>
      <c r="BH646" s="183"/>
      <c r="BI646" s="183"/>
      <c r="BJ646" s="183"/>
      <c r="BK646" s="183"/>
      <c r="BL646" s="183"/>
      <c r="BM646" s="183"/>
    </row>
    <row r="647" spans="1:65" x14ac:dyDescent="0.2">
      <c r="A647" s="110"/>
      <c r="B647" s="110"/>
      <c r="C647" s="110"/>
      <c r="D647" s="183"/>
      <c r="E647" s="183"/>
      <c r="F647" s="183"/>
      <c r="G647" s="183"/>
      <c r="H647" s="183"/>
      <c r="I647" s="183"/>
      <c r="J647" s="183"/>
      <c r="K647" s="183"/>
      <c r="L647" s="183"/>
      <c r="M647" s="183"/>
      <c r="N647" s="183"/>
      <c r="O647" s="183"/>
      <c r="P647" s="183"/>
      <c r="Q647" s="183"/>
      <c r="R647" s="183"/>
      <c r="S647" s="183"/>
      <c r="T647" s="183"/>
      <c r="U647" s="183"/>
      <c r="V647" s="183"/>
      <c r="W647" s="183"/>
      <c r="X647" s="183"/>
      <c r="Y647" s="183"/>
      <c r="Z647" s="183"/>
      <c r="AA647" s="183"/>
      <c r="AB647" s="183"/>
      <c r="AC647" s="183"/>
      <c r="AD647" s="183"/>
      <c r="AE647" s="183"/>
      <c r="AF647" s="183"/>
      <c r="AG647" s="183"/>
      <c r="AH647" s="183"/>
      <c r="AI647" s="183"/>
      <c r="AJ647" s="183"/>
      <c r="AK647" s="183"/>
      <c r="AL647" s="183"/>
      <c r="AM647" s="183"/>
      <c r="AN647" s="183"/>
      <c r="AO647" s="183"/>
      <c r="AP647" s="183"/>
      <c r="AQ647" s="183"/>
      <c r="AR647" s="183"/>
      <c r="AS647" s="183"/>
      <c r="AT647" s="183"/>
      <c r="AU647" s="183"/>
      <c r="AV647" s="183"/>
      <c r="AW647" s="183"/>
      <c r="AX647" s="183"/>
      <c r="AY647" s="183"/>
      <c r="AZ647" s="183"/>
      <c r="BA647" s="183"/>
      <c r="BB647" s="183"/>
      <c r="BC647" s="183"/>
      <c r="BD647" s="183"/>
      <c r="BE647" s="183"/>
      <c r="BF647" s="183"/>
      <c r="BG647" s="183"/>
      <c r="BH647" s="183"/>
      <c r="BI647" s="183"/>
      <c r="BJ647" s="183"/>
      <c r="BK647" s="183"/>
      <c r="BL647" s="183"/>
      <c r="BM647" s="183"/>
    </row>
    <row r="648" spans="1:65" x14ac:dyDescent="0.2">
      <c r="A648" s="110"/>
      <c r="B648" s="110"/>
      <c r="C648" s="110"/>
      <c r="D648" s="183"/>
      <c r="E648" s="183"/>
      <c r="F648" s="183"/>
      <c r="G648" s="183"/>
      <c r="H648" s="183"/>
      <c r="I648" s="183"/>
      <c r="J648" s="183"/>
      <c r="K648" s="183"/>
      <c r="L648" s="183"/>
      <c r="M648" s="183"/>
      <c r="N648" s="183"/>
      <c r="O648" s="183"/>
      <c r="P648" s="183"/>
      <c r="Q648" s="183"/>
      <c r="R648" s="183"/>
      <c r="S648" s="183"/>
      <c r="T648" s="183"/>
      <c r="U648" s="183"/>
      <c r="V648" s="183"/>
      <c r="W648" s="183"/>
      <c r="X648" s="183"/>
      <c r="Y648" s="183"/>
      <c r="Z648" s="183"/>
      <c r="AA648" s="183"/>
      <c r="AB648" s="183"/>
      <c r="AC648" s="183"/>
      <c r="AD648" s="183"/>
      <c r="AE648" s="183"/>
      <c r="AF648" s="183"/>
      <c r="AG648" s="183"/>
      <c r="AH648" s="183"/>
      <c r="AI648" s="183"/>
      <c r="AJ648" s="183"/>
      <c r="AK648" s="183"/>
      <c r="AL648" s="183"/>
      <c r="AM648" s="183"/>
      <c r="AN648" s="183"/>
      <c r="AO648" s="183"/>
      <c r="AP648" s="183"/>
      <c r="AQ648" s="183"/>
      <c r="AR648" s="183"/>
      <c r="AS648" s="183"/>
      <c r="AT648" s="183"/>
      <c r="AU648" s="183"/>
      <c r="AV648" s="183"/>
      <c r="AW648" s="183"/>
      <c r="AX648" s="183"/>
      <c r="AY648" s="183"/>
      <c r="AZ648" s="183"/>
      <c r="BA648" s="183"/>
      <c r="BB648" s="183"/>
      <c r="BC648" s="183"/>
      <c r="BD648" s="183"/>
      <c r="BE648" s="183"/>
      <c r="BF648" s="183"/>
      <c r="BG648" s="183"/>
      <c r="BH648" s="183"/>
      <c r="BI648" s="183"/>
      <c r="BJ648" s="183"/>
      <c r="BK648" s="183"/>
      <c r="BL648" s="183"/>
      <c r="BM648" s="183"/>
    </row>
    <row r="649" spans="1:65" x14ac:dyDescent="0.2">
      <c r="A649" s="110"/>
      <c r="B649" s="110"/>
      <c r="C649" s="110"/>
      <c r="D649" s="183"/>
      <c r="E649" s="183"/>
      <c r="F649" s="183"/>
      <c r="G649" s="183"/>
      <c r="H649" s="183"/>
      <c r="I649" s="183"/>
      <c r="J649" s="183"/>
      <c r="K649" s="183"/>
      <c r="L649" s="183"/>
      <c r="M649" s="183"/>
      <c r="N649" s="183"/>
      <c r="O649" s="183"/>
      <c r="P649" s="183"/>
      <c r="Q649" s="183"/>
      <c r="R649" s="183"/>
      <c r="S649" s="183"/>
      <c r="T649" s="183"/>
      <c r="U649" s="183"/>
      <c r="V649" s="183"/>
      <c r="W649" s="183"/>
      <c r="X649" s="183"/>
      <c r="Y649" s="183"/>
      <c r="Z649" s="183"/>
      <c r="AA649" s="183"/>
      <c r="AB649" s="183"/>
      <c r="AC649" s="183"/>
      <c r="AD649" s="183"/>
      <c r="AE649" s="183"/>
      <c r="AF649" s="183"/>
      <c r="AG649" s="183"/>
      <c r="AH649" s="183"/>
      <c r="AI649" s="183"/>
      <c r="AJ649" s="183"/>
      <c r="AK649" s="183"/>
      <c r="AL649" s="183"/>
      <c r="AM649" s="183"/>
      <c r="AN649" s="183"/>
      <c r="AO649" s="183"/>
      <c r="AP649" s="183"/>
      <c r="AQ649" s="183"/>
      <c r="AR649" s="183"/>
      <c r="AS649" s="183"/>
      <c r="AT649" s="183"/>
      <c r="AU649" s="183"/>
      <c r="AV649" s="183"/>
      <c r="AW649" s="183"/>
      <c r="AX649" s="183"/>
      <c r="AY649" s="183"/>
      <c r="AZ649" s="183"/>
      <c r="BA649" s="183"/>
      <c r="BB649" s="183"/>
      <c r="BC649" s="183"/>
      <c r="BD649" s="183"/>
      <c r="BE649" s="183"/>
      <c r="BF649" s="183"/>
      <c r="BG649" s="183"/>
      <c r="BH649" s="183"/>
      <c r="BI649" s="183"/>
      <c r="BJ649" s="183"/>
      <c r="BK649" s="183"/>
      <c r="BL649" s="183"/>
      <c r="BM649" s="183"/>
    </row>
    <row r="650" spans="1:65" x14ac:dyDescent="0.2">
      <c r="A650" s="110"/>
      <c r="B650" s="110"/>
      <c r="C650" s="110"/>
      <c r="D650" s="183"/>
      <c r="E650" s="183"/>
      <c r="F650" s="183"/>
      <c r="G650" s="183"/>
      <c r="H650" s="183"/>
      <c r="I650" s="183"/>
      <c r="J650" s="183"/>
      <c r="K650" s="183"/>
      <c r="L650" s="183"/>
      <c r="M650" s="183"/>
      <c r="N650" s="183"/>
      <c r="O650" s="183"/>
      <c r="P650" s="183"/>
      <c r="Q650" s="183"/>
      <c r="R650" s="183"/>
      <c r="S650" s="183"/>
      <c r="T650" s="183"/>
      <c r="U650" s="183"/>
      <c r="V650" s="183"/>
      <c r="W650" s="183"/>
      <c r="X650" s="183"/>
      <c r="Y650" s="183"/>
      <c r="Z650" s="183"/>
      <c r="AA650" s="183"/>
      <c r="AB650" s="183"/>
      <c r="AC650" s="183"/>
      <c r="AD650" s="183"/>
      <c r="AE650" s="183"/>
      <c r="AF650" s="183"/>
      <c r="AG650" s="183"/>
      <c r="AH650" s="183"/>
      <c r="AI650" s="183"/>
      <c r="AJ650" s="183"/>
      <c r="AK650" s="183"/>
      <c r="AL650" s="183"/>
      <c r="AM650" s="183"/>
      <c r="AN650" s="183"/>
      <c r="AO650" s="183"/>
      <c r="AP650" s="183"/>
      <c r="AQ650" s="183"/>
      <c r="AR650" s="183"/>
      <c r="AS650" s="183"/>
      <c r="AT650" s="183"/>
      <c r="AU650" s="183"/>
      <c r="AV650" s="183"/>
      <c r="AW650" s="183"/>
      <c r="AX650" s="183"/>
      <c r="AY650" s="183"/>
      <c r="AZ650" s="183"/>
      <c r="BA650" s="183"/>
      <c r="BB650" s="183"/>
      <c r="BC650" s="183"/>
      <c r="BD650" s="183"/>
      <c r="BE650" s="183"/>
      <c r="BF650" s="183"/>
      <c r="BG650" s="183"/>
      <c r="BH650" s="183"/>
      <c r="BI650" s="183"/>
      <c r="BJ650" s="183"/>
      <c r="BK650" s="183"/>
      <c r="BL650" s="183"/>
      <c r="BM650" s="183"/>
    </row>
    <row r="651" spans="1:65" x14ac:dyDescent="0.2">
      <c r="A651" s="110"/>
      <c r="B651" s="110"/>
      <c r="C651" s="110"/>
      <c r="D651" s="183"/>
      <c r="E651" s="183"/>
      <c r="F651" s="183"/>
      <c r="G651" s="183"/>
      <c r="H651" s="183"/>
      <c r="I651" s="183"/>
      <c r="J651" s="183"/>
      <c r="K651" s="183"/>
      <c r="L651" s="183"/>
      <c r="M651" s="183"/>
      <c r="N651" s="183"/>
      <c r="O651" s="183"/>
      <c r="P651" s="183"/>
      <c r="Q651" s="183"/>
      <c r="R651" s="183"/>
      <c r="S651" s="183"/>
      <c r="T651" s="183"/>
      <c r="U651" s="183"/>
      <c r="V651" s="183"/>
      <c r="W651" s="183"/>
      <c r="X651" s="183"/>
      <c r="Y651" s="183"/>
      <c r="Z651" s="183"/>
      <c r="AA651" s="183"/>
      <c r="AB651" s="183"/>
      <c r="AC651" s="183"/>
      <c r="AD651" s="183"/>
      <c r="AE651" s="183"/>
      <c r="AF651" s="183"/>
      <c r="AG651" s="183"/>
      <c r="AH651" s="183"/>
      <c r="AI651" s="183"/>
      <c r="AJ651" s="183"/>
      <c r="AK651" s="183"/>
      <c r="AL651" s="183"/>
      <c r="AM651" s="183"/>
      <c r="AN651" s="183"/>
      <c r="AO651" s="183"/>
      <c r="AP651" s="183"/>
      <c r="AQ651" s="183"/>
      <c r="AR651" s="183"/>
      <c r="AS651" s="183"/>
      <c r="AT651" s="183"/>
      <c r="AU651" s="183"/>
      <c r="AV651" s="183"/>
      <c r="AW651" s="183"/>
      <c r="AX651" s="183"/>
      <c r="AY651" s="183"/>
      <c r="AZ651" s="183"/>
      <c r="BA651" s="183"/>
      <c r="BB651" s="183"/>
      <c r="BC651" s="183"/>
      <c r="BD651" s="183"/>
      <c r="BE651" s="183"/>
      <c r="BF651" s="183"/>
      <c r="BG651" s="183"/>
      <c r="BH651" s="183"/>
      <c r="BI651" s="183"/>
      <c r="BJ651" s="183"/>
      <c r="BK651" s="183"/>
      <c r="BL651" s="183"/>
      <c r="BM651" s="183"/>
    </row>
    <row r="652" spans="1:65" x14ac:dyDescent="0.2">
      <c r="A652" s="110"/>
      <c r="B652" s="110"/>
      <c r="C652" s="110"/>
      <c r="D652" s="183"/>
      <c r="E652" s="183"/>
      <c r="F652" s="183"/>
      <c r="G652" s="183"/>
      <c r="H652" s="183"/>
      <c r="I652" s="183"/>
      <c r="J652" s="183"/>
      <c r="K652" s="183"/>
      <c r="L652" s="183"/>
      <c r="M652" s="183"/>
      <c r="N652" s="183"/>
      <c r="O652" s="183"/>
      <c r="P652" s="183"/>
      <c r="Q652" s="183"/>
      <c r="R652" s="183"/>
      <c r="S652" s="183"/>
      <c r="T652" s="183"/>
      <c r="U652" s="183"/>
      <c r="V652" s="183"/>
      <c r="W652" s="183"/>
      <c r="X652" s="183"/>
      <c r="Y652" s="183"/>
      <c r="Z652" s="183"/>
      <c r="AA652" s="183"/>
      <c r="AB652" s="183"/>
      <c r="AC652" s="183"/>
      <c r="AD652" s="183"/>
      <c r="AE652" s="183"/>
      <c r="AF652" s="183"/>
      <c r="AG652" s="183"/>
      <c r="AH652" s="183"/>
      <c r="AI652" s="183"/>
      <c r="AJ652" s="183"/>
      <c r="AK652" s="183"/>
      <c r="AL652" s="183"/>
      <c r="AM652" s="183"/>
      <c r="AN652" s="183"/>
      <c r="AO652" s="183"/>
      <c r="AP652" s="183"/>
      <c r="AQ652" s="183"/>
      <c r="AR652" s="183"/>
      <c r="AS652" s="183"/>
      <c r="AT652" s="183"/>
      <c r="AU652" s="183"/>
      <c r="AV652" s="183"/>
      <c r="AW652" s="183"/>
      <c r="AX652" s="183"/>
      <c r="AY652" s="183"/>
      <c r="AZ652" s="183"/>
      <c r="BA652" s="183"/>
      <c r="BB652" s="183"/>
      <c r="BC652" s="183"/>
      <c r="BD652" s="183"/>
      <c r="BE652" s="183"/>
      <c r="BF652" s="183"/>
      <c r="BG652" s="183"/>
      <c r="BH652" s="183"/>
      <c r="BI652" s="183"/>
      <c r="BJ652" s="183"/>
      <c r="BK652" s="183"/>
      <c r="BL652" s="183"/>
      <c r="BM652" s="183"/>
    </row>
    <row r="653" spans="1:65" x14ac:dyDescent="0.2">
      <c r="A653" s="110"/>
      <c r="B653" s="110"/>
      <c r="C653" s="110"/>
      <c r="D653" s="183"/>
      <c r="E653" s="183"/>
      <c r="F653" s="183"/>
      <c r="G653" s="183"/>
      <c r="H653" s="183"/>
      <c r="I653" s="183"/>
      <c r="J653" s="183"/>
      <c r="K653" s="183"/>
      <c r="L653" s="183"/>
      <c r="M653" s="183"/>
      <c r="N653" s="183"/>
      <c r="O653" s="183"/>
      <c r="P653" s="183"/>
      <c r="Q653" s="183"/>
      <c r="R653" s="183"/>
      <c r="S653" s="183"/>
      <c r="T653" s="183"/>
      <c r="U653" s="183"/>
      <c r="V653" s="183"/>
      <c r="W653" s="183"/>
      <c r="X653" s="183"/>
      <c r="Y653" s="183"/>
      <c r="Z653" s="183"/>
      <c r="AA653" s="183"/>
      <c r="AB653" s="183"/>
      <c r="AC653" s="183"/>
      <c r="AD653" s="183"/>
      <c r="AE653" s="183"/>
      <c r="AF653" s="183"/>
      <c r="AG653" s="183"/>
      <c r="AH653" s="183"/>
      <c r="AI653" s="183"/>
      <c r="AJ653" s="183"/>
      <c r="AK653" s="183"/>
      <c r="AL653" s="183"/>
      <c r="AM653" s="183"/>
      <c r="AN653" s="183"/>
      <c r="AO653" s="183"/>
      <c r="AP653" s="183"/>
      <c r="AQ653" s="183"/>
      <c r="AR653" s="183"/>
      <c r="AS653" s="183"/>
      <c r="AT653" s="183"/>
      <c r="AU653" s="183"/>
      <c r="AV653" s="183"/>
      <c r="AW653" s="183"/>
      <c r="AX653" s="183"/>
      <c r="AY653" s="183"/>
      <c r="AZ653" s="183"/>
      <c r="BA653" s="183"/>
      <c r="BB653" s="183"/>
      <c r="BC653" s="183"/>
      <c r="BD653" s="183"/>
      <c r="BE653" s="183"/>
      <c r="BF653" s="183"/>
      <c r="BG653" s="183"/>
      <c r="BH653" s="183"/>
      <c r="BI653" s="183"/>
      <c r="BJ653" s="183"/>
      <c r="BK653" s="183"/>
      <c r="BL653" s="183"/>
      <c r="BM653" s="183"/>
    </row>
    <row r="654" spans="1:65" x14ac:dyDescent="0.2">
      <c r="A654" s="110"/>
      <c r="B654" s="110"/>
      <c r="C654" s="110"/>
      <c r="D654" s="183"/>
      <c r="E654" s="183"/>
      <c r="F654" s="183"/>
      <c r="G654" s="183"/>
      <c r="H654" s="183"/>
      <c r="I654" s="183"/>
      <c r="J654" s="183"/>
      <c r="K654" s="183"/>
      <c r="L654" s="183"/>
      <c r="M654" s="183"/>
      <c r="N654" s="183"/>
      <c r="O654" s="183"/>
      <c r="P654" s="183"/>
      <c r="Q654" s="183"/>
      <c r="R654" s="183"/>
      <c r="S654" s="183"/>
      <c r="T654" s="183"/>
      <c r="U654" s="183"/>
      <c r="V654" s="183"/>
      <c r="W654" s="183"/>
      <c r="X654" s="183"/>
      <c r="Y654" s="183"/>
      <c r="Z654" s="183"/>
      <c r="AA654" s="183"/>
      <c r="AB654" s="183"/>
      <c r="AC654" s="183"/>
      <c r="AD654" s="183"/>
      <c r="AE654" s="183"/>
      <c r="AF654" s="183"/>
      <c r="AG654" s="183"/>
      <c r="AH654" s="183"/>
      <c r="AI654" s="183"/>
      <c r="AJ654" s="183"/>
      <c r="AK654" s="183"/>
      <c r="AL654" s="183"/>
      <c r="AM654" s="183"/>
      <c r="AN654" s="183"/>
      <c r="AO654" s="183"/>
      <c r="AP654" s="183"/>
      <c r="AQ654" s="183"/>
      <c r="AR654" s="183"/>
      <c r="AS654" s="183"/>
      <c r="AT654" s="183"/>
      <c r="AU654" s="183"/>
      <c r="AV654" s="183"/>
      <c r="AW654" s="183"/>
      <c r="AX654" s="183"/>
      <c r="AY654" s="183"/>
      <c r="AZ654" s="183"/>
      <c r="BA654" s="183"/>
      <c r="BB654" s="183"/>
      <c r="BC654" s="183"/>
      <c r="BD654" s="183"/>
      <c r="BE654" s="183"/>
      <c r="BF654" s="183"/>
      <c r="BG654" s="183"/>
      <c r="BH654" s="183"/>
      <c r="BI654" s="183"/>
      <c r="BJ654" s="183"/>
      <c r="BK654" s="183"/>
      <c r="BL654" s="183"/>
      <c r="BM654" s="183"/>
    </row>
    <row r="655" spans="1:65" x14ac:dyDescent="0.2">
      <c r="A655" s="110"/>
      <c r="B655" s="110"/>
      <c r="C655" s="110"/>
      <c r="D655" s="183"/>
      <c r="E655" s="183"/>
      <c r="F655" s="183"/>
      <c r="G655" s="183"/>
      <c r="H655" s="183"/>
      <c r="I655" s="183"/>
      <c r="J655" s="183"/>
      <c r="K655" s="183"/>
      <c r="L655" s="183"/>
      <c r="M655" s="183"/>
      <c r="N655" s="183"/>
      <c r="O655" s="183"/>
      <c r="P655" s="183"/>
      <c r="Q655" s="183"/>
      <c r="R655" s="183"/>
      <c r="S655" s="183"/>
      <c r="T655" s="183"/>
      <c r="U655" s="183"/>
      <c r="V655" s="183"/>
      <c r="W655" s="183"/>
      <c r="X655" s="183"/>
      <c r="Y655" s="183"/>
      <c r="Z655" s="183"/>
      <c r="AA655" s="183"/>
      <c r="AB655" s="183"/>
      <c r="AC655" s="183"/>
      <c r="AD655" s="183"/>
      <c r="AE655" s="183"/>
      <c r="AF655" s="183"/>
      <c r="AG655" s="183"/>
      <c r="AH655" s="183"/>
      <c r="AI655" s="183"/>
      <c r="AJ655" s="183"/>
      <c r="AK655" s="183"/>
      <c r="AL655" s="183"/>
      <c r="AM655" s="183"/>
      <c r="AN655" s="183"/>
      <c r="AO655" s="183"/>
      <c r="AP655" s="183"/>
      <c r="AQ655" s="183"/>
      <c r="AR655" s="183"/>
      <c r="AS655" s="183"/>
      <c r="AT655" s="183"/>
      <c r="AU655" s="183"/>
      <c r="AV655" s="183"/>
      <c r="AW655" s="183"/>
      <c r="AX655" s="183"/>
      <c r="AY655" s="183"/>
      <c r="AZ655" s="183"/>
      <c r="BA655" s="183"/>
      <c r="BB655" s="183"/>
      <c r="BC655" s="183"/>
      <c r="BD655" s="183"/>
      <c r="BE655" s="183"/>
      <c r="BF655" s="183"/>
      <c r="BG655" s="183"/>
      <c r="BH655" s="183"/>
      <c r="BI655" s="183"/>
      <c r="BJ655" s="183"/>
      <c r="BK655" s="183"/>
      <c r="BL655" s="183"/>
      <c r="BM655" s="183"/>
    </row>
    <row r="656" spans="1:65" x14ac:dyDescent="0.2">
      <c r="A656" s="110"/>
      <c r="B656" s="110"/>
      <c r="C656" s="110"/>
      <c r="D656" s="183"/>
      <c r="E656" s="183"/>
      <c r="F656" s="183"/>
      <c r="G656" s="183"/>
      <c r="H656" s="183"/>
      <c r="I656" s="183"/>
      <c r="J656" s="183"/>
      <c r="K656" s="183"/>
      <c r="L656" s="183"/>
      <c r="M656" s="183"/>
      <c r="N656" s="183"/>
      <c r="O656" s="183"/>
      <c r="P656" s="183"/>
      <c r="Q656" s="183"/>
      <c r="R656" s="183"/>
      <c r="S656" s="183"/>
      <c r="T656" s="183"/>
      <c r="U656" s="183"/>
      <c r="V656" s="183"/>
      <c r="W656" s="183"/>
      <c r="X656" s="183"/>
      <c r="Y656" s="183"/>
      <c r="Z656" s="183"/>
      <c r="AA656" s="183"/>
      <c r="AB656" s="183"/>
      <c r="AC656" s="183"/>
      <c r="AD656" s="183"/>
      <c r="AE656" s="183"/>
      <c r="AF656" s="183"/>
      <c r="AG656" s="183"/>
      <c r="AH656" s="183"/>
      <c r="AI656" s="183"/>
      <c r="AJ656" s="183"/>
      <c r="AK656" s="183"/>
      <c r="AL656" s="183"/>
      <c r="AM656" s="183"/>
      <c r="AN656" s="183"/>
      <c r="AO656" s="183"/>
      <c r="AP656" s="183"/>
      <c r="AQ656" s="183"/>
      <c r="AR656" s="183"/>
      <c r="AS656" s="183"/>
      <c r="AT656" s="183"/>
      <c r="AU656" s="183"/>
      <c r="AV656" s="183"/>
      <c r="AW656" s="183"/>
      <c r="AX656" s="183"/>
      <c r="AY656" s="183"/>
      <c r="AZ656" s="183"/>
      <c r="BA656" s="183"/>
      <c r="BB656" s="183"/>
      <c r="BC656" s="183"/>
      <c r="BD656" s="183"/>
      <c r="BE656" s="183"/>
      <c r="BF656" s="183"/>
      <c r="BG656" s="183"/>
      <c r="BH656" s="183"/>
      <c r="BI656" s="183"/>
      <c r="BJ656" s="183"/>
      <c r="BK656" s="183"/>
      <c r="BL656" s="183"/>
      <c r="BM656" s="183"/>
    </row>
    <row r="657" spans="1:65" x14ac:dyDescent="0.2">
      <c r="A657" s="110"/>
      <c r="B657" s="110"/>
      <c r="C657" s="110"/>
      <c r="D657" s="183"/>
      <c r="E657" s="183"/>
      <c r="F657" s="183"/>
      <c r="G657" s="183"/>
      <c r="H657" s="183"/>
      <c r="I657" s="183"/>
      <c r="J657" s="183"/>
      <c r="K657" s="183"/>
      <c r="L657" s="183"/>
      <c r="M657" s="183"/>
      <c r="N657" s="183"/>
      <c r="O657" s="183"/>
      <c r="P657" s="183"/>
      <c r="Q657" s="183"/>
      <c r="R657" s="183"/>
      <c r="S657" s="183"/>
      <c r="T657" s="183"/>
      <c r="U657" s="183"/>
      <c r="V657" s="183"/>
      <c r="W657" s="183"/>
      <c r="X657" s="183"/>
      <c r="Y657" s="183"/>
      <c r="Z657" s="183"/>
      <c r="AA657" s="183"/>
      <c r="AB657" s="183"/>
      <c r="AC657" s="183"/>
      <c r="AD657" s="183"/>
      <c r="AE657" s="183"/>
      <c r="AF657" s="183"/>
      <c r="AG657" s="183"/>
      <c r="AH657" s="183"/>
      <c r="AI657" s="183"/>
      <c r="AJ657" s="183"/>
      <c r="AK657" s="183"/>
      <c r="AL657" s="183"/>
      <c r="AM657" s="183"/>
      <c r="AN657" s="183"/>
      <c r="AO657" s="183"/>
      <c r="AP657" s="183"/>
      <c r="AQ657" s="183"/>
      <c r="AR657" s="183"/>
      <c r="AS657" s="183"/>
      <c r="AT657" s="183"/>
      <c r="AU657" s="183"/>
      <c r="AV657" s="183"/>
      <c r="AW657" s="183"/>
      <c r="AX657" s="183"/>
      <c r="AY657" s="183"/>
      <c r="AZ657" s="183"/>
      <c r="BA657" s="183"/>
      <c r="BB657" s="183"/>
      <c r="BC657" s="183"/>
      <c r="BD657" s="183"/>
      <c r="BE657" s="183"/>
      <c r="BF657" s="183"/>
      <c r="BG657" s="183"/>
      <c r="BH657" s="183"/>
      <c r="BI657" s="183"/>
      <c r="BJ657" s="183"/>
      <c r="BK657" s="183"/>
      <c r="BL657" s="183"/>
      <c r="BM657" s="183"/>
    </row>
    <row r="658" spans="1:65" x14ac:dyDescent="0.2">
      <c r="A658" s="110"/>
      <c r="B658" s="110"/>
      <c r="C658" s="110"/>
      <c r="D658" s="183"/>
      <c r="E658" s="183"/>
      <c r="F658" s="183"/>
      <c r="G658" s="183"/>
      <c r="H658" s="183"/>
      <c r="I658" s="183"/>
      <c r="J658" s="183"/>
      <c r="K658" s="183"/>
      <c r="L658" s="183"/>
      <c r="M658" s="183"/>
      <c r="N658" s="183"/>
      <c r="O658" s="183"/>
      <c r="P658" s="183"/>
      <c r="Q658" s="183"/>
      <c r="R658" s="183"/>
      <c r="S658" s="183"/>
      <c r="T658" s="183"/>
      <c r="U658" s="183"/>
      <c r="V658" s="183"/>
      <c r="W658" s="183"/>
      <c r="X658" s="183"/>
      <c r="Y658" s="183"/>
      <c r="Z658" s="183"/>
      <c r="AA658" s="183"/>
      <c r="AB658" s="183"/>
      <c r="AC658" s="183"/>
      <c r="AD658" s="183"/>
      <c r="AE658" s="183"/>
      <c r="AF658" s="183"/>
      <c r="AG658" s="183"/>
      <c r="AH658" s="183"/>
      <c r="AI658" s="183"/>
      <c r="AJ658" s="183"/>
      <c r="AK658" s="183"/>
      <c r="AL658" s="183"/>
      <c r="AM658" s="183"/>
      <c r="AN658" s="183"/>
      <c r="AO658" s="183"/>
      <c r="AP658" s="183"/>
      <c r="AQ658" s="183"/>
      <c r="AR658" s="183"/>
      <c r="AS658" s="183"/>
      <c r="AT658" s="183"/>
      <c r="AU658" s="183"/>
      <c r="AV658" s="183"/>
      <c r="AW658" s="183"/>
      <c r="AX658" s="183"/>
      <c r="AY658" s="183"/>
      <c r="AZ658" s="183"/>
      <c r="BA658" s="183"/>
      <c r="BB658" s="183"/>
      <c r="BC658" s="183"/>
      <c r="BD658" s="183"/>
      <c r="BE658" s="183"/>
      <c r="BF658" s="183"/>
      <c r="BG658" s="183"/>
      <c r="BH658" s="183"/>
      <c r="BI658" s="183"/>
      <c r="BJ658" s="183"/>
      <c r="BK658" s="183"/>
      <c r="BL658" s="183"/>
      <c r="BM658" s="183"/>
    </row>
    <row r="659" spans="1:65" x14ac:dyDescent="0.2">
      <c r="A659" s="110"/>
      <c r="B659" s="110"/>
      <c r="C659" s="110"/>
      <c r="D659" s="183"/>
      <c r="E659" s="183"/>
      <c r="F659" s="183"/>
      <c r="G659" s="183"/>
      <c r="H659" s="183"/>
      <c r="I659" s="183"/>
      <c r="J659" s="183"/>
      <c r="K659" s="183"/>
      <c r="L659" s="183"/>
      <c r="M659" s="183"/>
      <c r="N659" s="183"/>
      <c r="O659" s="183"/>
      <c r="P659" s="183"/>
      <c r="Q659" s="183"/>
      <c r="R659" s="183"/>
      <c r="S659" s="183"/>
      <c r="T659" s="183"/>
      <c r="U659" s="183"/>
      <c r="V659" s="183"/>
      <c r="W659" s="183"/>
      <c r="X659" s="183"/>
      <c r="Y659" s="183"/>
      <c r="Z659" s="183"/>
      <c r="AA659" s="183"/>
      <c r="AB659" s="183"/>
      <c r="AC659" s="183"/>
      <c r="AD659" s="183"/>
      <c r="AE659" s="183"/>
      <c r="AF659" s="183"/>
      <c r="AG659" s="183"/>
      <c r="AH659" s="183"/>
      <c r="AI659" s="183"/>
      <c r="AJ659" s="183"/>
      <c r="AK659" s="183"/>
      <c r="AL659" s="183"/>
      <c r="AM659" s="183"/>
      <c r="AN659" s="183"/>
      <c r="AO659" s="183"/>
      <c r="AP659" s="183"/>
      <c r="AQ659" s="183"/>
      <c r="AR659" s="183"/>
      <c r="AS659" s="183"/>
      <c r="AT659" s="183"/>
      <c r="AU659" s="183"/>
      <c r="AV659" s="183"/>
      <c r="AW659" s="183"/>
      <c r="AX659" s="183"/>
      <c r="AY659" s="183"/>
      <c r="AZ659" s="183"/>
      <c r="BA659" s="183"/>
      <c r="BB659" s="183"/>
      <c r="BC659" s="183"/>
      <c r="BD659" s="183"/>
      <c r="BE659" s="183"/>
      <c r="BF659" s="183"/>
      <c r="BG659" s="183"/>
      <c r="BH659" s="183"/>
      <c r="BI659" s="183"/>
      <c r="BJ659" s="183"/>
      <c r="BK659" s="183"/>
      <c r="BL659" s="183"/>
      <c r="BM659" s="183"/>
    </row>
    <row r="660" spans="1:65" x14ac:dyDescent="0.2">
      <c r="A660" s="110"/>
      <c r="B660" s="110"/>
      <c r="C660" s="110"/>
      <c r="D660" s="183"/>
      <c r="E660" s="183"/>
      <c r="F660" s="183"/>
      <c r="G660" s="183"/>
      <c r="H660" s="183"/>
      <c r="I660" s="183"/>
      <c r="J660" s="183"/>
      <c r="K660" s="183"/>
      <c r="L660" s="183"/>
      <c r="M660" s="183"/>
      <c r="N660" s="183"/>
      <c r="O660" s="183"/>
      <c r="P660" s="183"/>
      <c r="Q660" s="183"/>
      <c r="R660" s="183"/>
      <c r="S660" s="183"/>
      <c r="T660" s="183"/>
      <c r="U660" s="183"/>
      <c r="V660" s="183"/>
      <c r="W660" s="183"/>
      <c r="X660" s="183"/>
      <c r="Y660" s="183"/>
      <c r="Z660" s="183"/>
      <c r="AA660" s="183"/>
      <c r="AB660" s="183"/>
      <c r="AC660" s="183"/>
      <c r="AD660" s="183"/>
      <c r="AE660" s="183"/>
      <c r="AF660" s="183"/>
      <c r="AG660" s="183"/>
      <c r="AH660" s="183"/>
      <c r="AI660" s="183"/>
      <c r="AJ660" s="183"/>
      <c r="AK660" s="183"/>
      <c r="AL660" s="183"/>
      <c r="AM660" s="183"/>
      <c r="AN660" s="183"/>
      <c r="AO660" s="183"/>
      <c r="AP660" s="183"/>
      <c r="AQ660" s="183"/>
      <c r="AR660" s="183"/>
      <c r="AS660" s="183"/>
      <c r="AT660" s="183"/>
      <c r="AU660" s="183"/>
      <c r="AV660" s="183"/>
      <c r="AW660" s="183"/>
      <c r="AX660" s="183"/>
      <c r="AY660" s="183"/>
      <c r="AZ660" s="183"/>
      <c r="BA660" s="183"/>
      <c r="BB660" s="183"/>
      <c r="BC660" s="183"/>
      <c r="BD660" s="183"/>
      <c r="BE660" s="183"/>
      <c r="BF660" s="183"/>
      <c r="BG660" s="183"/>
      <c r="BH660" s="183"/>
      <c r="BI660" s="183"/>
      <c r="BJ660" s="183"/>
      <c r="BK660" s="183"/>
      <c r="BL660" s="183"/>
      <c r="BM660" s="183"/>
    </row>
    <row r="661" spans="1:65" x14ac:dyDescent="0.2">
      <c r="A661" s="110"/>
      <c r="B661" s="110"/>
      <c r="C661" s="110"/>
      <c r="D661" s="183"/>
      <c r="E661" s="183"/>
      <c r="F661" s="183"/>
      <c r="G661" s="183"/>
      <c r="H661" s="183"/>
      <c r="I661" s="183"/>
      <c r="J661" s="183"/>
      <c r="K661" s="183"/>
      <c r="L661" s="183"/>
      <c r="M661" s="183"/>
      <c r="N661" s="183"/>
      <c r="O661" s="183"/>
      <c r="P661" s="183"/>
      <c r="Q661" s="183"/>
      <c r="R661" s="183"/>
      <c r="S661" s="183"/>
      <c r="T661" s="183"/>
      <c r="U661" s="183"/>
      <c r="V661" s="183"/>
      <c r="W661" s="183"/>
      <c r="X661" s="183"/>
      <c r="Y661" s="183"/>
      <c r="Z661" s="183"/>
      <c r="AA661" s="183"/>
      <c r="AB661" s="183"/>
      <c r="AC661" s="183"/>
      <c r="AD661" s="183"/>
      <c r="AE661" s="183"/>
      <c r="AF661" s="183"/>
      <c r="AG661" s="183"/>
      <c r="AH661" s="183"/>
      <c r="AI661" s="183"/>
      <c r="AJ661" s="183"/>
      <c r="AK661" s="183"/>
      <c r="AL661" s="183"/>
      <c r="AM661" s="183"/>
      <c r="AN661" s="183"/>
      <c r="AO661" s="183"/>
      <c r="AP661" s="183"/>
      <c r="AQ661" s="183"/>
      <c r="AR661" s="183"/>
      <c r="AS661" s="183"/>
      <c r="AT661" s="183"/>
      <c r="AU661" s="183"/>
      <c r="AV661" s="183"/>
      <c r="AW661" s="183"/>
      <c r="AX661" s="183"/>
      <c r="AY661" s="183"/>
      <c r="AZ661" s="183"/>
      <c r="BA661" s="183"/>
      <c r="BB661" s="183"/>
      <c r="BC661" s="183"/>
      <c r="BD661" s="183"/>
      <c r="BE661" s="183"/>
      <c r="BF661" s="183"/>
      <c r="BG661" s="183"/>
      <c r="BH661" s="183"/>
      <c r="BI661" s="183"/>
      <c r="BJ661" s="183"/>
      <c r="BK661" s="183"/>
      <c r="BL661" s="183"/>
      <c r="BM661" s="183"/>
    </row>
    <row r="662" spans="1:65" x14ac:dyDescent="0.2">
      <c r="A662" s="110"/>
      <c r="B662" s="110"/>
      <c r="C662" s="110"/>
      <c r="D662" s="183"/>
      <c r="E662" s="183"/>
      <c r="F662" s="183"/>
      <c r="G662" s="183"/>
      <c r="H662" s="183"/>
      <c r="I662" s="183"/>
      <c r="J662" s="183"/>
      <c r="K662" s="183"/>
      <c r="L662" s="183"/>
      <c r="M662" s="183"/>
      <c r="N662" s="183"/>
      <c r="O662" s="183"/>
      <c r="P662" s="183"/>
      <c r="Q662" s="183"/>
      <c r="R662" s="183"/>
      <c r="S662" s="183"/>
      <c r="T662" s="183"/>
      <c r="U662" s="183"/>
      <c r="V662" s="183"/>
      <c r="W662" s="183"/>
      <c r="X662" s="183"/>
      <c r="Y662" s="183"/>
      <c r="Z662" s="183"/>
      <c r="AA662" s="183"/>
      <c r="AB662" s="183"/>
      <c r="AC662" s="183"/>
      <c r="AD662" s="183"/>
      <c r="AE662" s="183"/>
      <c r="AF662" s="183"/>
      <c r="AG662" s="183"/>
      <c r="AH662" s="183"/>
      <c r="AI662" s="183"/>
      <c r="AJ662" s="183"/>
      <c r="AK662" s="183"/>
      <c r="AL662" s="183"/>
      <c r="AM662" s="183"/>
      <c r="AN662" s="183"/>
      <c r="AO662" s="183"/>
      <c r="AP662" s="183"/>
      <c r="AQ662" s="183"/>
      <c r="AR662" s="183"/>
      <c r="AS662" s="183"/>
      <c r="AT662" s="183"/>
      <c r="AU662" s="183"/>
      <c r="AV662" s="183"/>
      <c r="AW662" s="183"/>
      <c r="AX662" s="183"/>
      <c r="AY662" s="183"/>
      <c r="AZ662" s="183"/>
      <c r="BA662" s="183"/>
      <c r="BB662" s="183"/>
      <c r="BC662" s="183"/>
      <c r="BD662" s="183"/>
      <c r="BE662" s="183"/>
      <c r="BF662" s="183"/>
      <c r="BG662" s="183"/>
      <c r="BH662" s="183"/>
      <c r="BI662" s="183"/>
      <c r="BJ662" s="183"/>
      <c r="BK662" s="183"/>
      <c r="BL662" s="183"/>
      <c r="BM662" s="183"/>
    </row>
    <row r="663" spans="1:65" x14ac:dyDescent="0.2">
      <c r="A663" s="110"/>
      <c r="B663" s="110"/>
      <c r="C663" s="110"/>
      <c r="D663" s="183"/>
      <c r="E663" s="183"/>
      <c r="F663" s="183"/>
      <c r="G663" s="183"/>
      <c r="H663" s="183"/>
      <c r="I663" s="183"/>
      <c r="J663" s="183"/>
      <c r="K663" s="183"/>
      <c r="L663" s="183"/>
      <c r="M663" s="183"/>
      <c r="N663" s="183"/>
      <c r="O663" s="183"/>
      <c r="P663" s="183"/>
      <c r="Q663" s="183"/>
      <c r="R663" s="183"/>
      <c r="S663" s="183"/>
      <c r="T663" s="183"/>
      <c r="U663" s="183"/>
      <c r="V663" s="183"/>
      <c r="W663" s="183"/>
      <c r="X663" s="183"/>
      <c r="Y663" s="183"/>
      <c r="Z663" s="183"/>
      <c r="AA663" s="183"/>
      <c r="AB663" s="183"/>
      <c r="AC663" s="183"/>
      <c r="AD663" s="183"/>
      <c r="AE663" s="183"/>
      <c r="AF663" s="183"/>
      <c r="AG663" s="183"/>
      <c r="AH663" s="183"/>
      <c r="AI663" s="183"/>
      <c r="AJ663" s="183"/>
      <c r="AK663" s="183"/>
      <c r="AL663" s="183"/>
      <c r="AM663" s="183"/>
      <c r="AN663" s="183"/>
      <c r="AO663" s="183"/>
      <c r="AP663" s="183"/>
      <c r="AQ663" s="183"/>
      <c r="AR663" s="183"/>
      <c r="AS663" s="183"/>
      <c r="AT663" s="183"/>
      <c r="AU663" s="183"/>
      <c r="AV663" s="183"/>
      <c r="AW663" s="183"/>
      <c r="AX663" s="183"/>
      <c r="AY663" s="183"/>
      <c r="AZ663" s="183"/>
      <c r="BA663" s="183"/>
      <c r="BB663" s="183"/>
      <c r="BC663" s="183"/>
      <c r="BD663" s="183"/>
      <c r="BE663" s="183"/>
      <c r="BF663" s="183"/>
      <c r="BG663" s="183"/>
      <c r="BH663" s="183"/>
      <c r="BI663" s="183"/>
      <c r="BJ663" s="183"/>
      <c r="BK663" s="183"/>
      <c r="BL663" s="183"/>
      <c r="BM663" s="183"/>
    </row>
    <row r="664" spans="1:65" x14ac:dyDescent="0.2">
      <c r="A664" s="110"/>
      <c r="B664" s="110"/>
      <c r="C664" s="110"/>
      <c r="D664" s="183"/>
      <c r="E664" s="183"/>
      <c r="F664" s="183"/>
      <c r="G664" s="183"/>
      <c r="H664" s="183"/>
      <c r="I664" s="183"/>
      <c r="J664" s="183"/>
      <c r="K664" s="183"/>
      <c r="L664" s="183"/>
      <c r="M664" s="183"/>
      <c r="N664" s="183"/>
      <c r="O664" s="183"/>
      <c r="P664" s="183"/>
      <c r="Q664" s="183"/>
      <c r="R664" s="183"/>
      <c r="S664" s="183"/>
      <c r="T664" s="183"/>
      <c r="U664" s="183"/>
      <c r="V664" s="183"/>
      <c r="W664" s="183"/>
      <c r="X664" s="183"/>
      <c r="Y664" s="183"/>
      <c r="Z664" s="183"/>
      <c r="AA664" s="183"/>
      <c r="AB664" s="183"/>
      <c r="AC664" s="183"/>
      <c r="AD664" s="183"/>
      <c r="AE664" s="183"/>
      <c r="AF664" s="183"/>
      <c r="AG664" s="183"/>
      <c r="AH664" s="183"/>
      <c r="AI664" s="183"/>
      <c r="AJ664" s="183"/>
      <c r="AK664" s="183"/>
      <c r="AL664" s="183"/>
      <c r="AM664" s="183"/>
      <c r="AN664" s="183"/>
      <c r="AO664" s="183"/>
      <c r="AP664" s="183"/>
      <c r="AQ664" s="183"/>
      <c r="AR664" s="183"/>
      <c r="AS664" s="183"/>
      <c r="AT664" s="183"/>
      <c r="AU664" s="183"/>
      <c r="AV664" s="183"/>
      <c r="AW664" s="183"/>
      <c r="AX664" s="183"/>
      <c r="AY664" s="183"/>
      <c r="AZ664" s="183"/>
      <c r="BA664" s="183"/>
      <c r="BB664" s="183"/>
      <c r="BC664" s="183"/>
      <c r="BD664" s="183"/>
      <c r="BE664" s="183"/>
      <c r="BF664" s="183"/>
      <c r="BG664" s="183"/>
      <c r="BH664" s="183"/>
      <c r="BI664" s="183"/>
      <c r="BJ664" s="183"/>
      <c r="BK664" s="183"/>
      <c r="BL664" s="183"/>
      <c r="BM664" s="183"/>
    </row>
    <row r="665" spans="1:65" x14ac:dyDescent="0.2">
      <c r="A665" s="110"/>
      <c r="B665" s="110"/>
      <c r="C665" s="110"/>
      <c r="D665" s="183"/>
      <c r="E665" s="183"/>
      <c r="F665" s="183"/>
      <c r="G665" s="183"/>
      <c r="H665" s="183"/>
      <c r="I665" s="183"/>
      <c r="J665" s="183"/>
      <c r="K665" s="183"/>
      <c r="L665" s="183"/>
      <c r="M665" s="183"/>
      <c r="N665" s="183"/>
      <c r="O665" s="183"/>
      <c r="P665" s="183"/>
      <c r="Q665" s="183"/>
      <c r="R665" s="183"/>
      <c r="S665" s="183"/>
      <c r="T665" s="183"/>
      <c r="U665" s="183"/>
      <c r="V665" s="183"/>
      <c r="W665" s="183"/>
      <c r="X665" s="183"/>
      <c r="Y665" s="183"/>
      <c r="Z665" s="183"/>
      <c r="AA665" s="183"/>
      <c r="AB665" s="183"/>
      <c r="AC665" s="183"/>
      <c r="AD665" s="183"/>
      <c r="AE665" s="183"/>
      <c r="AF665" s="183"/>
      <c r="AG665" s="183"/>
      <c r="AH665" s="183"/>
      <c r="AI665" s="183"/>
      <c r="AJ665" s="183"/>
      <c r="AK665" s="183"/>
      <c r="AL665" s="183"/>
      <c r="AM665" s="183"/>
      <c r="AN665" s="183"/>
      <c r="AO665" s="183"/>
      <c r="AP665" s="183"/>
      <c r="AQ665" s="183"/>
      <c r="AR665" s="183"/>
      <c r="AS665" s="183"/>
      <c r="AT665" s="183"/>
      <c r="AU665" s="183"/>
      <c r="AV665" s="183"/>
      <c r="AW665" s="183"/>
      <c r="AX665" s="183"/>
      <c r="AY665" s="183"/>
      <c r="AZ665" s="183"/>
      <c r="BA665" s="183"/>
      <c r="BB665" s="183"/>
      <c r="BC665" s="183"/>
      <c r="BD665" s="183"/>
      <c r="BE665" s="183"/>
      <c r="BF665" s="183"/>
      <c r="BG665" s="183"/>
      <c r="BH665" s="183"/>
      <c r="BI665" s="183"/>
      <c r="BJ665" s="183"/>
      <c r="BK665" s="183"/>
      <c r="BL665" s="183"/>
      <c r="BM665" s="183"/>
    </row>
    <row r="666" spans="1:65" x14ac:dyDescent="0.2">
      <c r="A666" s="110"/>
      <c r="B666" s="110"/>
      <c r="C666" s="110"/>
      <c r="D666" s="183"/>
      <c r="E666" s="183"/>
      <c r="F666" s="183"/>
      <c r="G666" s="183"/>
      <c r="H666" s="183"/>
      <c r="I666" s="183"/>
      <c r="J666" s="183"/>
      <c r="K666" s="183"/>
      <c r="L666" s="183"/>
      <c r="M666" s="183"/>
      <c r="N666" s="183"/>
      <c r="O666" s="183"/>
      <c r="P666" s="183"/>
      <c r="Q666" s="183"/>
      <c r="R666" s="183"/>
      <c r="S666" s="183"/>
      <c r="T666" s="183"/>
      <c r="U666" s="183"/>
      <c r="V666" s="183"/>
      <c r="W666" s="183"/>
      <c r="X666" s="183"/>
      <c r="Y666" s="183"/>
      <c r="Z666" s="183"/>
      <c r="AA666" s="183"/>
      <c r="AB666" s="183"/>
      <c r="AC666" s="183"/>
      <c r="AD666" s="183"/>
      <c r="AE666" s="183"/>
      <c r="AF666" s="183"/>
      <c r="AG666" s="183"/>
      <c r="AH666" s="183"/>
      <c r="AI666" s="183"/>
      <c r="AJ666" s="183"/>
      <c r="AK666" s="183"/>
      <c r="AL666" s="183"/>
      <c r="AM666" s="183"/>
      <c r="AN666" s="183"/>
      <c r="AO666" s="183"/>
      <c r="AP666" s="183"/>
      <c r="AQ666" s="183"/>
      <c r="AR666" s="183"/>
      <c r="AS666" s="183"/>
      <c r="AT666" s="183"/>
      <c r="AU666" s="183"/>
      <c r="AV666" s="183"/>
      <c r="AW666" s="183"/>
      <c r="AX666" s="183"/>
      <c r="AY666" s="183"/>
      <c r="AZ666" s="183"/>
      <c r="BA666" s="183"/>
      <c r="BB666" s="183"/>
      <c r="BC666" s="183"/>
      <c r="BD666" s="183"/>
      <c r="BE666" s="183"/>
      <c r="BF666" s="183"/>
      <c r="BG666" s="183"/>
      <c r="BH666" s="183"/>
      <c r="BI666" s="183"/>
      <c r="BJ666" s="183"/>
      <c r="BK666" s="183"/>
      <c r="BL666" s="183"/>
      <c r="BM666" s="183"/>
    </row>
    <row r="667" spans="1:65" x14ac:dyDescent="0.2">
      <c r="A667" s="110"/>
      <c r="B667" s="110"/>
      <c r="C667" s="110"/>
      <c r="D667" s="183"/>
      <c r="E667" s="183"/>
      <c r="F667" s="183"/>
      <c r="G667" s="183"/>
      <c r="H667" s="183"/>
      <c r="I667" s="183"/>
      <c r="J667" s="183"/>
      <c r="K667" s="183"/>
      <c r="L667" s="183"/>
      <c r="M667" s="183"/>
      <c r="N667" s="183"/>
      <c r="O667" s="183"/>
      <c r="P667" s="183"/>
      <c r="Q667" s="183"/>
      <c r="R667" s="183"/>
      <c r="S667" s="183"/>
      <c r="T667" s="183"/>
      <c r="U667" s="183"/>
      <c r="V667" s="183"/>
      <c r="W667" s="183"/>
      <c r="X667" s="183"/>
      <c r="Y667" s="183"/>
      <c r="Z667" s="183"/>
      <c r="AA667" s="183"/>
      <c r="AB667" s="183"/>
      <c r="AC667" s="183"/>
      <c r="AD667" s="183"/>
      <c r="AE667" s="183"/>
      <c r="AF667" s="183"/>
      <c r="AG667" s="183"/>
      <c r="AH667" s="183"/>
      <c r="AI667" s="183"/>
      <c r="AJ667" s="183"/>
      <c r="AK667" s="183"/>
      <c r="AL667" s="183"/>
      <c r="AM667" s="183"/>
      <c r="AN667" s="183"/>
      <c r="AO667" s="183"/>
      <c r="AP667" s="183"/>
      <c r="AQ667" s="183"/>
      <c r="AR667" s="183"/>
      <c r="AS667" s="183"/>
      <c r="AT667" s="183"/>
      <c r="AU667" s="183"/>
      <c r="AV667" s="183"/>
      <c r="AW667" s="183"/>
      <c r="AX667" s="183"/>
      <c r="AY667" s="183"/>
      <c r="AZ667" s="183"/>
      <c r="BA667" s="183"/>
      <c r="BB667" s="183"/>
      <c r="BC667" s="183"/>
      <c r="BD667" s="183"/>
      <c r="BE667" s="183"/>
      <c r="BF667" s="183"/>
      <c r="BG667" s="183"/>
      <c r="BH667" s="183"/>
      <c r="BI667" s="183"/>
      <c r="BJ667" s="183"/>
      <c r="BK667" s="183"/>
      <c r="BL667" s="183"/>
      <c r="BM667" s="183"/>
    </row>
    <row r="668" spans="1:65" x14ac:dyDescent="0.2">
      <c r="A668" s="110"/>
      <c r="B668" s="110"/>
      <c r="C668" s="110"/>
      <c r="D668" s="183"/>
      <c r="E668" s="183"/>
      <c r="F668" s="183"/>
      <c r="G668" s="183"/>
      <c r="H668" s="183"/>
      <c r="I668" s="183"/>
      <c r="J668" s="183"/>
      <c r="K668" s="183"/>
      <c r="L668" s="183"/>
      <c r="M668" s="183"/>
      <c r="N668" s="183"/>
      <c r="O668" s="183"/>
      <c r="P668" s="183"/>
      <c r="Q668" s="183"/>
      <c r="R668" s="183"/>
      <c r="S668" s="183"/>
      <c r="T668" s="183"/>
      <c r="U668" s="183"/>
      <c r="V668" s="183"/>
      <c r="W668" s="183"/>
      <c r="X668" s="183"/>
      <c r="Y668" s="183"/>
      <c r="Z668" s="183"/>
      <c r="AA668" s="183"/>
      <c r="AB668" s="183"/>
      <c r="AC668" s="183"/>
      <c r="AD668" s="183"/>
      <c r="AE668" s="183"/>
      <c r="AF668" s="183"/>
      <c r="AG668" s="183"/>
      <c r="AH668" s="183"/>
      <c r="AI668" s="183"/>
      <c r="AJ668" s="183"/>
      <c r="AK668" s="183"/>
      <c r="AL668" s="183"/>
      <c r="AM668" s="183"/>
      <c r="AN668" s="183"/>
      <c r="AO668" s="183"/>
      <c r="AP668" s="183"/>
      <c r="AQ668" s="183"/>
      <c r="AR668" s="183"/>
      <c r="AS668" s="183"/>
      <c r="AT668" s="183"/>
      <c r="AU668" s="183"/>
      <c r="AV668" s="183"/>
      <c r="AW668" s="183"/>
      <c r="AX668" s="183"/>
      <c r="AY668" s="183"/>
      <c r="AZ668" s="183"/>
      <c r="BA668" s="183"/>
      <c r="BB668" s="183"/>
      <c r="BC668" s="183"/>
      <c r="BD668" s="183"/>
      <c r="BE668" s="183"/>
      <c r="BF668" s="183"/>
      <c r="BG668" s="183"/>
      <c r="BH668" s="183"/>
      <c r="BI668" s="183"/>
      <c r="BJ668" s="183"/>
      <c r="BK668" s="183"/>
      <c r="BL668" s="183"/>
      <c r="BM668" s="183"/>
    </row>
    <row r="669" spans="1:65" x14ac:dyDescent="0.2">
      <c r="A669" s="110"/>
      <c r="B669" s="110"/>
      <c r="C669" s="110"/>
      <c r="D669" s="183"/>
      <c r="E669" s="183"/>
      <c r="F669" s="183"/>
      <c r="G669" s="183"/>
      <c r="H669" s="183"/>
      <c r="I669" s="183"/>
      <c r="J669" s="183"/>
      <c r="K669" s="183"/>
      <c r="L669" s="183"/>
      <c r="M669" s="183"/>
      <c r="N669" s="183"/>
      <c r="O669" s="183"/>
      <c r="P669" s="183"/>
      <c r="Q669" s="183"/>
      <c r="R669" s="183"/>
      <c r="S669" s="183"/>
      <c r="T669" s="183"/>
      <c r="U669" s="183"/>
      <c r="V669" s="183"/>
      <c r="W669" s="183"/>
      <c r="X669" s="183"/>
      <c r="Y669" s="183"/>
      <c r="Z669" s="183"/>
      <c r="AA669" s="183"/>
      <c r="AB669" s="183"/>
      <c r="AC669" s="183"/>
      <c r="AD669" s="183"/>
      <c r="AE669" s="183"/>
      <c r="AF669" s="183"/>
      <c r="AG669" s="183"/>
      <c r="AH669" s="183"/>
      <c r="AI669" s="183"/>
      <c r="AJ669" s="183"/>
      <c r="AK669" s="183"/>
      <c r="AL669" s="183"/>
      <c r="AM669" s="183"/>
      <c r="AN669" s="183"/>
      <c r="AO669" s="183"/>
      <c r="AP669" s="183"/>
      <c r="AQ669" s="183"/>
      <c r="AR669" s="183"/>
      <c r="AS669" s="183"/>
      <c r="AT669" s="183"/>
      <c r="AU669" s="183"/>
      <c r="AV669" s="183"/>
      <c r="AW669" s="183"/>
      <c r="AX669" s="183"/>
      <c r="AY669" s="183"/>
      <c r="AZ669" s="183"/>
      <c r="BA669" s="183"/>
      <c r="BB669" s="183"/>
      <c r="BC669" s="183"/>
      <c r="BD669" s="183"/>
      <c r="BE669" s="183"/>
      <c r="BF669" s="183"/>
      <c r="BG669" s="183"/>
      <c r="BH669" s="183"/>
      <c r="BI669" s="183"/>
      <c r="BJ669" s="183"/>
      <c r="BK669" s="183"/>
      <c r="BL669" s="183"/>
      <c r="BM669" s="183"/>
    </row>
    <row r="670" spans="1:65" x14ac:dyDescent="0.2">
      <c r="A670" s="110"/>
      <c r="B670" s="110"/>
      <c r="C670" s="110"/>
      <c r="D670" s="183"/>
      <c r="E670" s="183"/>
      <c r="F670" s="183"/>
      <c r="G670" s="183"/>
      <c r="H670" s="183"/>
      <c r="I670" s="183"/>
      <c r="J670" s="183"/>
      <c r="K670" s="183"/>
      <c r="L670" s="183"/>
      <c r="M670" s="183"/>
      <c r="N670" s="183"/>
      <c r="O670" s="183"/>
      <c r="P670" s="183"/>
      <c r="Q670" s="183"/>
      <c r="R670" s="183"/>
      <c r="S670" s="183"/>
      <c r="T670" s="183"/>
      <c r="U670" s="183"/>
      <c r="V670" s="183"/>
      <c r="W670" s="183"/>
      <c r="X670" s="183"/>
      <c r="Y670" s="183"/>
      <c r="Z670" s="183"/>
      <c r="AA670" s="183"/>
      <c r="AB670" s="183"/>
      <c r="AC670" s="183"/>
      <c r="AD670" s="183"/>
      <c r="AE670" s="183"/>
      <c r="AF670" s="183"/>
      <c r="AG670" s="183"/>
      <c r="AH670" s="183"/>
      <c r="AI670" s="183"/>
      <c r="AJ670" s="183"/>
      <c r="AK670" s="183"/>
      <c r="AL670" s="183"/>
      <c r="AM670" s="183"/>
      <c r="AN670" s="183"/>
      <c r="AO670" s="183"/>
      <c r="AP670" s="183"/>
      <c r="AQ670" s="183"/>
      <c r="AR670" s="183"/>
      <c r="AS670" s="183"/>
      <c r="AT670" s="183"/>
      <c r="AU670" s="183"/>
      <c r="AV670" s="183"/>
      <c r="AW670" s="183"/>
      <c r="AX670" s="183"/>
      <c r="AY670" s="183"/>
      <c r="AZ670" s="183"/>
      <c r="BA670" s="183"/>
      <c r="BB670" s="183"/>
      <c r="BC670" s="183"/>
      <c r="BD670" s="183"/>
      <c r="BE670" s="183"/>
      <c r="BF670" s="183"/>
      <c r="BG670" s="183"/>
      <c r="BH670" s="183"/>
      <c r="BI670" s="183"/>
      <c r="BJ670" s="183"/>
      <c r="BK670" s="183"/>
      <c r="BL670" s="183"/>
      <c r="BM670" s="183"/>
    </row>
    <row r="671" spans="1:65" x14ac:dyDescent="0.2">
      <c r="A671" s="110"/>
      <c r="B671" s="110"/>
      <c r="C671" s="110"/>
      <c r="D671" s="183"/>
      <c r="E671" s="183"/>
      <c r="F671" s="183"/>
      <c r="G671" s="183"/>
      <c r="H671" s="183"/>
      <c r="I671" s="183"/>
      <c r="J671" s="183"/>
      <c r="K671" s="183"/>
      <c r="L671" s="183"/>
      <c r="M671" s="183"/>
      <c r="N671" s="183"/>
      <c r="O671" s="183"/>
      <c r="P671" s="183"/>
      <c r="Q671" s="183"/>
      <c r="R671" s="183"/>
      <c r="S671" s="183"/>
      <c r="T671" s="183"/>
      <c r="U671" s="183"/>
      <c r="V671" s="183"/>
      <c r="W671" s="183"/>
      <c r="X671" s="183"/>
      <c r="Y671" s="183"/>
      <c r="Z671" s="183"/>
      <c r="AA671" s="183"/>
      <c r="AB671" s="183"/>
      <c r="AC671" s="183"/>
      <c r="AD671" s="183"/>
      <c r="AE671" s="183"/>
      <c r="AF671" s="183"/>
      <c r="AG671" s="183"/>
      <c r="AH671" s="183"/>
      <c r="AI671" s="183"/>
      <c r="AJ671" s="183"/>
      <c r="AK671" s="183"/>
      <c r="AL671" s="183"/>
      <c r="AM671" s="183"/>
      <c r="AN671" s="183"/>
      <c r="AO671" s="183"/>
      <c r="AP671" s="183"/>
      <c r="AQ671" s="183"/>
      <c r="AR671" s="183"/>
      <c r="AS671" s="183"/>
      <c r="AT671" s="183"/>
      <c r="AU671" s="183"/>
      <c r="AV671" s="183"/>
      <c r="AW671" s="183"/>
      <c r="AX671" s="183"/>
      <c r="AY671" s="183"/>
      <c r="AZ671" s="183"/>
      <c r="BA671" s="183"/>
      <c r="BB671" s="183"/>
      <c r="BC671" s="183"/>
      <c r="BD671" s="183"/>
      <c r="BE671" s="183"/>
      <c r="BF671" s="183"/>
      <c r="BG671" s="183"/>
      <c r="BH671" s="183"/>
      <c r="BI671" s="183"/>
      <c r="BJ671" s="183"/>
      <c r="BK671" s="183"/>
      <c r="BL671" s="183"/>
      <c r="BM671" s="183"/>
    </row>
    <row r="672" spans="1:65" x14ac:dyDescent="0.2">
      <c r="A672" s="110"/>
      <c r="B672" s="110"/>
      <c r="C672" s="110"/>
      <c r="D672" s="183"/>
      <c r="E672" s="183"/>
      <c r="F672" s="183"/>
      <c r="G672" s="183"/>
      <c r="H672" s="183"/>
      <c r="I672" s="183"/>
      <c r="J672" s="183"/>
      <c r="K672" s="183"/>
      <c r="L672" s="183"/>
      <c r="M672" s="183"/>
      <c r="N672" s="183"/>
      <c r="O672" s="183"/>
      <c r="P672" s="183"/>
      <c r="Q672" s="183"/>
      <c r="R672" s="183"/>
      <c r="S672" s="183"/>
      <c r="T672" s="183"/>
      <c r="U672" s="183"/>
      <c r="V672" s="183"/>
      <c r="W672" s="183"/>
      <c r="X672" s="183"/>
      <c r="Y672" s="183"/>
      <c r="Z672" s="183"/>
      <c r="AA672" s="183"/>
      <c r="AB672" s="183"/>
      <c r="AC672" s="183"/>
      <c r="AD672" s="183"/>
      <c r="AE672" s="183"/>
      <c r="AF672" s="183"/>
      <c r="AG672" s="183"/>
      <c r="AH672" s="183"/>
      <c r="AI672" s="183"/>
      <c r="AJ672" s="183"/>
      <c r="AK672" s="183"/>
      <c r="AL672" s="183"/>
      <c r="AM672" s="183"/>
      <c r="AN672" s="183"/>
      <c r="AO672" s="183"/>
      <c r="AP672" s="183"/>
      <c r="AQ672" s="183"/>
      <c r="AR672" s="183"/>
      <c r="AS672" s="183"/>
      <c r="AT672" s="183"/>
      <c r="AU672" s="183"/>
      <c r="AV672" s="183"/>
      <c r="AW672" s="183"/>
      <c r="AX672" s="183"/>
      <c r="AY672" s="183"/>
      <c r="AZ672" s="183"/>
      <c r="BA672" s="183"/>
      <c r="BB672" s="183"/>
      <c r="BC672" s="183"/>
      <c r="BD672" s="183"/>
      <c r="BE672" s="183"/>
      <c r="BF672" s="183"/>
      <c r="BG672" s="183"/>
      <c r="BH672" s="183"/>
      <c r="BI672" s="183"/>
      <c r="BJ672" s="183"/>
      <c r="BK672" s="183"/>
      <c r="BL672" s="183"/>
      <c r="BM672" s="183"/>
    </row>
    <row r="673" spans="1:65" x14ac:dyDescent="0.2">
      <c r="A673" s="110"/>
      <c r="B673" s="110"/>
      <c r="C673" s="110"/>
      <c r="D673" s="183"/>
      <c r="E673" s="183"/>
      <c r="F673" s="183"/>
      <c r="G673" s="183"/>
      <c r="H673" s="183"/>
      <c r="I673" s="183"/>
      <c r="J673" s="183"/>
      <c r="K673" s="183"/>
      <c r="L673" s="183"/>
      <c r="M673" s="183"/>
      <c r="N673" s="183"/>
      <c r="O673" s="183"/>
      <c r="P673" s="183"/>
      <c r="Q673" s="183"/>
      <c r="R673" s="183"/>
      <c r="S673" s="183"/>
      <c r="T673" s="183"/>
      <c r="U673" s="183"/>
      <c r="V673" s="183"/>
      <c r="W673" s="183"/>
      <c r="X673" s="183"/>
      <c r="Y673" s="183"/>
      <c r="Z673" s="183"/>
      <c r="AA673" s="183"/>
      <c r="AB673" s="183"/>
      <c r="AC673" s="183"/>
      <c r="AD673" s="183"/>
      <c r="AE673" s="183"/>
      <c r="AF673" s="183"/>
      <c r="AG673" s="183"/>
      <c r="AH673" s="183"/>
      <c r="AI673" s="183"/>
      <c r="AJ673" s="183"/>
      <c r="AK673" s="183"/>
      <c r="AL673" s="183"/>
      <c r="AM673" s="183"/>
      <c r="AN673" s="183"/>
      <c r="AO673" s="183"/>
      <c r="AP673" s="183"/>
      <c r="AQ673" s="183"/>
      <c r="AR673" s="183"/>
      <c r="AS673" s="183"/>
      <c r="AT673" s="183"/>
      <c r="AU673" s="183"/>
      <c r="AV673" s="183"/>
      <c r="AW673" s="183"/>
      <c r="AX673" s="183"/>
      <c r="AY673" s="183"/>
      <c r="AZ673" s="183"/>
      <c r="BA673" s="183"/>
      <c r="BB673" s="183"/>
      <c r="BC673" s="183"/>
      <c r="BD673" s="183"/>
      <c r="BE673" s="183"/>
      <c r="BF673" s="183"/>
      <c r="BG673" s="183"/>
      <c r="BH673" s="183"/>
      <c r="BI673" s="183"/>
      <c r="BJ673" s="183"/>
      <c r="BK673" s="183"/>
      <c r="BL673" s="183"/>
      <c r="BM673" s="183"/>
    </row>
    <row r="674" spans="1:65" x14ac:dyDescent="0.2">
      <c r="A674" s="110"/>
      <c r="B674" s="110"/>
      <c r="C674" s="110"/>
      <c r="D674" s="183"/>
      <c r="E674" s="183"/>
      <c r="F674" s="183"/>
      <c r="G674" s="183"/>
      <c r="H674" s="183"/>
      <c r="I674" s="183"/>
      <c r="J674" s="183"/>
      <c r="K674" s="183"/>
      <c r="L674" s="183"/>
      <c r="M674" s="183"/>
      <c r="N674" s="183"/>
      <c r="O674" s="183"/>
      <c r="P674" s="183"/>
      <c r="Q674" s="183"/>
      <c r="R674" s="183"/>
      <c r="S674" s="183"/>
      <c r="T674" s="183"/>
      <c r="U674" s="183"/>
      <c r="V674" s="183"/>
      <c r="W674" s="183"/>
      <c r="X674" s="183"/>
      <c r="Y674" s="183"/>
      <c r="Z674" s="183"/>
      <c r="AA674" s="183"/>
      <c r="AB674" s="183"/>
      <c r="AC674" s="183"/>
      <c r="AD674" s="183"/>
      <c r="AE674" s="183"/>
      <c r="AF674" s="183"/>
      <c r="AG674" s="183"/>
      <c r="AH674" s="183"/>
      <c r="AI674" s="183"/>
      <c r="AJ674" s="183"/>
      <c r="AK674" s="183"/>
      <c r="AL674" s="183"/>
      <c r="AM674" s="183"/>
      <c r="AN674" s="183"/>
      <c r="AO674" s="183"/>
      <c r="AP674" s="183"/>
      <c r="AQ674" s="183"/>
      <c r="AR674" s="183"/>
      <c r="AS674" s="183"/>
      <c r="AT674" s="183"/>
      <c r="AU674" s="183"/>
      <c r="AV674" s="183"/>
      <c r="AW674" s="183"/>
      <c r="AX674" s="183"/>
      <c r="AY674" s="183"/>
      <c r="AZ674" s="183"/>
      <c r="BA674" s="183"/>
      <c r="BB674" s="183"/>
      <c r="BC674" s="183"/>
      <c r="BD674" s="183"/>
      <c r="BE674" s="183"/>
      <c r="BF674" s="183"/>
      <c r="BG674" s="183"/>
      <c r="BH674" s="183"/>
      <c r="BI674" s="183"/>
      <c r="BJ674" s="183"/>
      <c r="BK674" s="183"/>
      <c r="BL674" s="183"/>
      <c r="BM674" s="183"/>
    </row>
    <row r="675" spans="1:65" x14ac:dyDescent="0.2">
      <c r="A675" s="110"/>
      <c r="B675" s="110"/>
      <c r="C675" s="110"/>
      <c r="D675" s="183"/>
      <c r="E675" s="183"/>
      <c r="F675" s="183"/>
      <c r="G675" s="183"/>
      <c r="H675" s="183"/>
      <c r="I675" s="183"/>
      <c r="J675" s="183"/>
      <c r="K675" s="183"/>
      <c r="L675" s="183"/>
      <c r="M675" s="183"/>
      <c r="N675" s="183"/>
      <c r="O675" s="183"/>
      <c r="P675" s="183"/>
      <c r="Q675" s="183"/>
      <c r="R675" s="183"/>
      <c r="S675" s="183"/>
      <c r="T675" s="183"/>
      <c r="U675" s="183"/>
      <c r="V675" s="183"/>
      <c r="W675" s="183"/>
      <c r="X675" s="183"/>
      <c r="Y675" s="183"/>
      <c r="Z675" s="183"/>
      <c r="AA675" s="183"/>
      <c r="AB675" s="183"/>
      <c r="AC675" s="183"/>
      <c r="AD675" s="183"/>
      <c r="AE675" s="183"/>
      <c r="AF675" s="183"/>
      <c r="AG675" s="183"/>
      <c r="AH675" s="183"/>
      <c r="AI675" s="183"/>
      <c r="AJ675" s="183"/>
      <c r="AK675" s="183"/>
      <c r="AL675" s="183"/>
      <c r="AM675" s="183"/>
      <c r="AN675" s="183"/>
      <c r="AO675" s="183"/>
      <c r="AP675" s="183"/>
      <c r="AQ675" s="183"/>
      <c r="AR675" s="183"/>
      <c r="AS675" s="183"/>
      <c r="AT675" s="183"/>
      <c r="AU675" s="183"/>
      <c r="AV675" s="183"/>
      <c r="AW675" s="183"/>
      <c r="AX675" s="183"/>
      <c r="AY675" s="183"/>
      <c r="AZ675" s="183"/>
      <c r="BA675" s="183"/>
      <c r="BB675" s="183"/>
      <c r="BC675" s="183"/>
      <c r="BD675" s="183"/>
      <c r="BE675" s="183"/>
      <c r="BF675" s="183"/>
      <c r="BG675" s="183"/>
      <c r="BH675" s="183"/>
      <c r="BI675" s="183"/>
      <c r="BJ675" s="183"/>
      <c r="BK675" s="183"/>
      <c r="BL675" s="183"/>
      <c r="BM675" s="183"/>
    </row>
    <row r="676" spans="1:65" x14ac:dyDescent="0.2">
      <c r="A676" s="110"/>
      <c r="B676" s="110"/>
      <c r="C676" s="110"/>
      <c r="D676" s="183"/>
      <c r="E676" s="183"/>
      <c r="F676" s="183"/>
      <c r="G676" s="183"/>
      <c r="H676" s="183"/>
      <c r="I676" s="183"/>
      <c r="J676" s="183"/>
      <c r="K676" s="183"/>
      <c r="L676" s="183"/>
      <c r="M676" s="183"/>
      <c r="N676" s="183"/>
      <c r="O676" s="183"/>
      <c r="P676" s="183"/>
      <c r="Q676" s="183"/>
      <c r="R676" s="183"/>
      <c r="S676" s="183"/>
      <c r="T676" s="183"/>
      <c r="U676" s="183"/>
      <c r="V676" s="183"/>
      <c r="W676" s="183"/>
      <c r="X676" s="183"/>
      <c r="Y676" s="183"/>
      <c r="Z676" s="183"/>
      <c r="AA676" s="183"/>
      <c r="AB676" s="183"/>
      <c r="AC676" s="183"/>
      <c r="AD676" s="183"/>
      <c r="AE676" s="183"/>
      <c r="AF676" s="183"/>
      <c r="AG676" s="183"/>
      <c r="AH676" s="183"/>
      <c r="AI676" s="183"/>
      <c r="AJ676" s="183"/>
      <c r="AK676" s="183"/>
      <c r="AL676" s="183"/>
      <c r="AM676" s="183"/>
      <c r="AN676" s="183"/>
      <c r="AO676" s="183"/>
      <c r="AP676" s="183"/>
      <c r="AQ676" s="183"/>
      <c r="AR676" s="183"/>
      <c r="AS676" s="183"/>
      <c r="AT676" s="183"/>
      <c r="AU676" s="183"/>
      <c r="AV676" s="183"/>
      <c r="AW676" s="183"/>
      <c r="AX676" s="183"/>
      <c r="AY676" s="183"/>
      <c r="AZ676" s="183"/>
      <c r="BA676" s="183"/>
      <c r="BB676" s="183"/>
      <c r="BC676" s="183"/>
      <c r="BD676" s="183"/>
      <c r="BE676" s="183"/>
      <c r="BF676" s="183"/>
      <c r="BG676" s="183"/>
      <c r="BH676" s="183"/>
      <c r="BI676" s="183"/>
      <c r="BJ676" s="183"/>
      <c r="BK676" s="183"/>
      <c r="BL676" s="183"/>
      <c r="BM676" s="183"/>
    </row>
    <row r="677" spans="1:65" x14ac:dyDescent="0.2">
      <c r="A677" s="110"/>
      <c r="B677" s="110"/>
      <c r="C677" s="110"/>
      <c r="D677" s="183"/>
      <c r="E677" s="183"/>
      <c r="F677" s="183"/>
      <c r="G677" s="183"/>
      <c r="H677" s="183"/>
      <c r="I677" s="183"/>
      <c r="J677" s="183"/>
      <c r="K677" s="183"/>
      <c r="L677" s="183"/>
      <c r="M677" s="183"/>
      <c r="N677" s="183"/>
      <c r="O677" s="183"/>
      <c r="P677" s="183"/>
      <c r="Q677" s="183"/>
      <c r="R677" s="183"/>
      <c r="S677" s="183"/>
      <c r="T677" s="183"/>
      <c r="U677" s="183"/>
      <c r="V677" s="183"/>
      <c r="W677" s="183"/>
      <c r="X677" s="183"/>
      <c r="Y677" s="183"/>
      <c r="Z677" s="183"/>
      <c r="AA677" s="183"/>
      <c r="AB677" s="183"/>
      <c r="AC677" s="183"/>
      <c r="AD677" s="183"/>
      <c r="AE677" s="183"/>
      <c r="AF677" s="183"/>
      <c r="AG677" s="183"/>
      <c r="AH677" s="183"/>
      <c r="AI677" s="183"/>
      <c r="AJ677" s="183"/>
      <c r="AK677" s="183"/>
      <c r="AL677" s="183"/>
      <c r="AM677" s="183"/>
      <c r="AN677" s="183"/>
      <c r="AO677" s="183"/>
      <c r="AP677" s="183"/>
      <c r="AQ677" s="183"/>
      <c r="AR677" s="183"/>
      <c r="AS677" s="183"/>
      <c r="AT677" s="183"/>
      <c r="AU677" s="183"/>
      <c r="AV677" s="183"/>
      <c r="AW677" s="183"/>
      <c r="AX677" s="183"/>
      <c r="AY677" s="183"/>
      <c r="AZ677" s="183"/>
      <c r="BA677" s="183"/>
      <c r="BB677" s="183"/>
      <c r="BC677" s="183"/>
      <c r="BD677" s="183"/>
      <c r="BE677" s="183"/>
      <c r="BF677" s="183"/>
      <c r="BG677" s="183"/>
      <c r="BH677" s="183"/>
      <c r="BI677" s="183"/>
      <c r="BJ677" s="183"/>
      <c r="BK677" s="183"/>
      <c r="BL677" s="183"/>
      <c r="BM677" s="183"/>
    </row>
    <row r="678" spans="1:65" x14ac:dyDescent="0.2">
      <c r="A678" s="110"/>
      <c r="B678" s="110"/>
      <c r="C678" s="110"/>
      <c r="D678" s="183"/>
      <c r="E678" s="183"/>
      <c r="F678" s="183"/>
      <c r="G678" s="183"/>
      <c r="H678" s="183"/>
      <c r="I678" s="183"/>
      <c r="J678" s="183"/>
      <c r="K678" s="183"/>
      <c r="L678" s="183"/>
      <c r="M678" s="183"/>
      <c r="N678" s="183"/>
      <c r="O678" s="183"/>
      <c r="P678" s="183"/>
      <c r="Q678" s="183"/>
      <c r="R678" s="183"/>
      <c r="S678" s="183"/>
      <c r="T678" s="183"/>
      <c r="U678" s="183"/>
      <c r="V678" s="183"/>
      <c r="W678" s="183"/>
      <c r="X678" s="183"/>
      <c r="Y678" s="183"/>
      <c r="Z678" s="183"/>
      <c r="AA678" s="183"/>
      <c r="AB678" s="183"/>
      <c r="AC678" s="183"/>
      <c r="AD678" s="183"/>
      <c r="AE678" s="183"/>
      <c r="AF678" s="183"/>
      <c r="AG678" s="183"/>
      <c r="AH678" s="183"/>
      <c r="AI678" s="183"/>
      <c r="AJ678" s="183"/>
      <c r="AK678" s="183"/>
      <c r="AL678" s="183"/>
      <c r="AM678" s="183"/>
      <c r="AN678" s="183"/>
      <c r="AO678" s="183"/>
      <c r="AP678" s="183"/>
      <c r="AQ678" s="183"/>
      <c r="AR678" s="183"/>
      <c r="AS678" s="183"/>
      <c r="AT678" s="183"/>
      <c r="AU678" s="183"/>
      <c r="AV678" s="183"/>
      <c r="AW678" s="183"/>
      <c r="AX678" s="183"/>
      <c r="AY678" s="183"/>
      <c r="AZ678" s="183"/>
      <c r="BA678" s="183"/>
      <c r="BB678" s="183"/>
      <c r="BC678" s="183"/>
      <c r="BD678" s="183"/>
      <c r="BE678" s="183"/>
      <c r="BF678" s="183"/>
      <c r="BG678" s="183"/>
      <c r="BH678" s="183"/>
      <c r="BI678" s="183"/>
      <c r="BJ678" s="183"/>
      <c r="BK678" s="183"/>
      <c r="BL678" s="183"/>
      <c r="BM678" s="183"/>
    </row>
    <row r="679" spans="1:65" x14ac:dyDescent="0.2">
      <c r="A679" s="110"/>
      <c r="B679" s="110"/>
      <c r="C679" s="110"/>
      <c r="D679" s="183"/>
      <c r="E679" s="183"/>
      <c r="F679" s="183"/>
      <c r="G679" s="183"/>
      <c r="H679" s="183"/>
      <c r="I679" s="183"/>
      <c r="J679" s="183"/>
      <c r="K679" s="183"/>
      <c r="L679" s="183"/>
      <c r="M679" s="183"/>
      <c r="N679" s="183"/>
      <c r="O679" s="183"/>
      <c r="P679" s="183"/>
      <c r="Q679" s="183"/>
      <c r="R679" s="183"/>
      <c r="S679" s="183"/>
      <c r="T679" s="183"/>
      <c r="U679" s="183"/>
      <c r="V679" s="183"/>
      <c r="W679" s="183"/>
      <c r="X679" s="183"/>
      <c r="Y679" s="183"/>
      <c r="Z679" s="183"/>
      <c r="AA679" s="183"/>
      <c r="AB679" s="183"/>
      <c r="AC679" s="183"/>
      <c r="AD679" s="183"/>
      <c r="AE679" s="183"/>
      <c r="AF679" s="183"/>
      <c r="AG679" s="183"/>
      <c r="AH679" s="183"/>
      <c r="AI679" s="183"/>
      <c r="AJ679" s="183"/>
      <c r="AK679" s="183"/>
      <c r="AL679" s="183"/>
      <c r="AM679" s="183"/>
      <c r="AN679" s="183"/>
      <c r="AO679" s="183"/>
      <c r="AP679" s="183"/>
      <c r="AQ679" s="183"/>
      <c r="AR679" s="183"/>
      <c r="AS679" s="183"/>
      <c r="AT679" s="183"/>
      <c r="AU679" s="183"/>
      <c r="AV679" s="183"/>
      <c r="AW679" s="183"/>
      <c r="AX679" s="183"/>
      <c r="AY679" s="183"/>
      <c r="AZ679" s="183"/>
      <c r="BA679" s="183"/>
      <c r="BB679" s="183"/>
      <c r="BC679" s="183"/>
      <c r="BD679" s="183"/>
      <c r="BE679" s="183"/>
      <c r="BF679" s="183"/>
      <c r="BG679" s="183"/>
      <c r="BH679" s="183"/>
      <c r="BI679" s="183"/>
      <c r="BJ679" s="183"/>
      <c r="BK679" s="183"/>
      <c r="BL679" s="183"/>
      <c r="BM679" s="183"/>
    </row>
    <row r="680" spans="1:65" x14ac:dyDescent="0.2">
      <c r="A680" s="110"/>
      <c r="B680" s="110"/>
      <c r="C680" s="110"/>
      <c r="D680" s="183"/>
      <c r="E680" s="183"/>
      <c r="F680" s="183"/>
      <c r="G680" s="183"/>
      <c r="H680" s="183"/>
      <c r="I680" s="183"/>
      <c r="J680" s="183"/>
      <c r="K680" s="183"/>
      <c r="L680" s="183"/>
      <c r="M680" s="183"/>
      <c r="N680" s="183"/>
      <c r="O680" s="183"/>
      <c r="P680" s="183"/>
      <c r="Q680" s="183"/>
      <c r="R680" s="183"/>
      <c r="S680" s="183"/>
      <c r="T680" s="183"/>
      <c r="U680" s="183"/>
      <c r="V680" s="183"/>
      <c r="W680" s="183"/>
      <c r="X680" s="183"/>
      <c r="Y680" s="183"/>
      <c r="Z680" s="183"/>
      <c r="AA680" s="183"/>
      <c r="AB680" s="183"/>
      <c r="AC680" s="183"/>
      <c r="AD680" s="183"/>
      <c r="AE680" s="183"/>
      <c r="AF680" s="183"/>
      <c r="AG680" s="183"/>
      <c r="AH680" s="183"/>
      <c r="AI680" s="183"/>
      <c r="AJ680" s="183"/>
      <c r="AK680" s="183"/>
      <c r="AL680" s="183"/>
      <c r="AM680" s="183"/>
      <c r="AN680" s="183"/>
      <c r="AO680" s="183"/>
      <c r="AP680" s="183"/>
      <c r="AQ680" s="183"/>
      <c r="AR680" s="183"/>
      <c r="AS680" s="183"/>
      <c r="AT680" s="183"/>
      <c r="AU680" s="183"/>
      <c r="AV680" s="183"/>
      <c r="AW680" s="183"/>
      <c r="AX680" s="183"/>
      <c r="AY680" s="183"/>
      <c r="AZ680" s="183"/>
      <c r="BA680" s="183"/>
      <c r="BB680" s="183"/>
      <c r="BC680" s="183"/>
      <c r="BD680" s="183"/>
      <c r="BE680" s="183"/>
      <c r="BF680" s="183"/>
      <c r="BG680" s="183"/>
      <c r="BH680" s="183"/>
      <c r="BI680" s="183"/>
      <c r="BJ680" s="183"/>
      <c r="BK680" s="183"/>
      <c r="BL680" s="183"/>
      <c r="BM680" s="183"/>
    </row>
    <row r="681" spans="1:65" x14ac:dyDescent="0.2">
      <c r="A681" s="110"/>
      <c r="B681" s="110"/>
      <c r="C681" s="110"/>
      <c r="D681" s="183"/>
      <c r="E681" s="183"/>
      <c r="F681" s="183"/>
      <c r="G681" s="183"/>
      <c r="H681" s="183"/>
      <c r="I681" s="183"/>
      <c r="J681" s="183"/>
      <c r="K681" s="183"/>
      <c r="L681" s="183"/>
      <c r="M681" s="183"/>
      <c r="N681" s="183"/>
      <c r="O681" s="183"/>
      <c r="P681" s="183"/>
      <c r="Q681" s="183"/>
      <c r="R681" s="183"/>
      <c r="S681" s="183"/>
      <c r="T681" s="183"/>
      <c r="U681" s="183"/>
      <c r="V681" s="183"/>
      <c r="W681" s="183"/>
      <c r="X681" s="183"/>
      <c r="Y681" s="183"/>
      <c r="Z681" s="183"/>
      <c r="AA681" s="183"/>
      <c r="AB681" s="183"/>
      <c r="AC681" s="183"/>
      <c r="AD681" s="183"/>
      <c r="AE681" s="183"/>
      <c r="AF681" s="183"/>
      <c r="AG681" s="183"/>
      <c r="AH681" s="183"/>
      <c r="AI681" s="183"/>
      <c r="AJ681" s="183"/>
      <c r="AK681" s="183"/>
      <c r="AL681" s="183"/>
      <c r="AM681" s="183"/>
      <c r="AN681" s="183"/>
      <c r="AO681" s="183"/>
      <c r="AP681" s="183"/>
      <c r="AQ681" s="183"/>
      <c r="AR681" s="183"/>
      <c r="AS681" s="183"/>
      <c r="AT681" s="183"/>
      <c r="AU681" s="183"/>
      <c r="AV681" s="183"/>
      <c r="AW681" s="183"/>
      <c r="AX681" s="183"/>
      <c r="AY681" s="183"/>
      <c r="AZ681" s="183"/>
      <c r="BA681" s="183"/>
      <c r="BB681" s="183"/>
      <c r="BC681" s="183"/>
      <c r="BD681" s="183"/>
      <c r="BE681" s="183"/>
      <c r="BF681" s="183"/>
      <c r="BG681" s="183"/>
      <c r="BH681" s="183"/>
      <c r="BI681" s="183"/>
      <c r="BJ681" s="183"/>
      <c r="BK681" s="183"/>
      <c r="BL681" s="183"/>
      <c r="BM681" s="183"/>
    </row>
    <row r="682" spans="1:65" x14ac:dyDescent="0.2">
      <c r="A682" s="110"/>
      <c r="B682" s="110"/>
      <c r="C682" s="110"/>
      <c r="D682" s="183"/>
      <c r="E682" s="183"/>
      <c r="F682" s="183"/>
      <c r="G682" s="183"/>
      <c r="H682" s="183"/>
      <c r="I682" s="183"/>
      <c r="J682" s="183"/>
      <c r="K682" s="183"/>
      <c r="L682" s="183"/>
      <c r="M682" s="183"/>
      <c r="N682" s="183"/>
      <c r="O682" s="183"/>
      <c r="P682" s="183"/>
      <c r="Q682" s="183"/>
      <c r="R682" s="183"/>
      <c r="S682" s="183"/>
      <c r="T682" s="183"/>
      <c r="U682" s="183"/>
      <c r="V682" s="183"/>
      <c r="W682" s="183"/>
      <c r="X682" s="183"/>
      <c r="Y682" s="183"/>
      <c r="Z682" s="183"/>
      <c r="AA682" s="183"/>
      <c r="AB682" s="183"/>
      <c r="AC682" s="183"/>
      <c r="AD682" s="183"/>
      <c r="AE682" s="183"/>
      <c r="AF682" s="183"/>
      <c r="AG682" s="183"/>
      <c r="AH682" s="183"/>
      <c r="AI682" s="183"/>
      <c r="AJ682" s="183"/>
      <c r="AK682" s="183"/>
      <c r="AL682" s="183"/>
      <c r="AM682" s="183"/>
      <c r="AN682" s="183"/>
      <c r="AO682" s="183"/>
      <c r="AP682" s="183"/>
      <c r="AQ682" s="183"/>
      <c r="AR682" s="183"/>
      <c r="AS682" s="183"/>
      <c r="AT682" s="183"/>
      <c r="AU682" s="183"/>
      <c r="AV682" s="183"/>
      <c r="AW682" s="183"/>
      <c r="AX682" s="183"/>
      <c r="AY682" s="183"/>
      <c r="AZ682" s="183"/>
      <c r="BA682" s="183"/>
      <c r="BB682" s="183"/>
      <c r="BC682" s="183"/>
      <c r="BD682" s="183"/>
      <c r="BE682" s="183"/>
      <c r="BF682" s="183"/>
      <c r="BG682" s="183"/>
      <c r="BH682" s="183"/>
      <c r="BI682" s="183"/>
      <c r="BJ682" s="183"/>
      <c r="BK682" s="183"/>
      <c r="BL682" s="183"/>
      <c r="BM682" s="183"/>
    </row>
    <row r="683" spans="1:65" x14ac:dyDescent="0.2">
      <c r="A683" s="110"/>
      <c r="B683" s="110"/>
      <c r="C683" s="110"/>
      <c r="D683" s="183"/>
      <c r="E683" s="183"/>
      <c r="F683" s="183"/>
      <c r="G683" s="183"/>
      <c r="H683" s="183"/>
      <c r="I683" s="183"/>
      <c r="J683" s="183"/>
      <c r="K683" s="183"/>
      <c r="L683" s="183"/>
      <c r="M683" s="183"/>
      <c r="N683" s="183"/>
      <c r="O683" s="183"/>
      <c r="P683" s="183"/>
      <c r="Q683" s="183"/>
      <c r="R683" s="183"/>
      <c r="S683" s="183"/>
      <c r="T683" s="183"/>
      <c r="U683" s="183"/>
      <c r="V683" s="183"/>
      <c r="W683" s="183"/>
      <c r="X683" s="183"/>
      <c r="Y683" s="183"/>
      <c r="Z683" s="183"/>
      <c r="AA683" s="183"/>
      <c r="AB683" s="183"/>
      <c r="AC683" s="183"/>
      <c r="AD683" s="183"/>
      <c r="AE683" s="183"/>
      <c r="AF683" s="183"/>
      <c r="AG683" s="183"/>
      <c r="AH683" s="183"/>
      <c r="AI683" s="183"/>
      <c r="AJ683" s="183"/>
      <c r="AK683" s="183"/>
      <c r="AL683" s="183"/>
      <c r="AM683" s="183"/>
      <c r="AN683" s="183"/>
      <c r="AO683" s="183"/>
      <c r="AP683" s="183"/>
      <c r="AQ683" s="183"/>
      <c r="AR683" s="183"/>
      <c r="AS683" s="183"/>
      <c r="AT683" s="183"/>
      <c r="AU683" s="183"/>
      <c r="AV683" s="183"/>
      <c r="AW683" s="183"/>
      <c r="AX683" s="183"/>
      <c r="AY683" s="183"/>
      <c r="AZ683" s="183"/>
      <c r="BA683" s="183"/>
      <c r="BB683" s="183"/>
      <c r="BC683" s="183"/>
      <c r="BD683" s="183"/>
      <c r="BE683" s="183"/>
      <c r="BF683" s="183"/>
      <c r="BG683" s="183"/>
      <c r="BH683" s="183"/>
      <c r="BI683" s="183"/>
      <c r="BJ683" s="183"/>
      <c r="BK683" s="183"/>
      <c r="BL683" s="183"/>
      <c r="BM683" s="183"/>
    </row>
    <row r="684" spans="1:65" x14ac:dyDescent="0.2">
      <c r="A684" s="110"/>
      <c r="B684" s="110"/>
      <c r="C684" s="110"/>
      <c r="D684" s="183"/>
      <c r="E684" s="183"/>
      <c r="F684" s="183"/>
      <c r="G684" s="183"/>
      <c r="H684" s="183"/>
      <c r="I684" s="183"/>
      <c r="J684" s="183"/>
      <c r="K684" s="183"/>
      <c r="L684" s="183"/>
      <c r="M684" s="183"/>
      <c r="N684" s="183"/>
      <c r="O684" s="183"/>
      <c r="P684" s="183"/>
      <c r="Q684" s="183"/>
      <c r="R684" s="183"/>
      <c r="S684" s="183"/>
      <c r="T684" s="183"/>
      <c r="U684" s="183"/>
      <c r="V684" s="183"/>
      <c r="W684" s="183"/>
      <c r="X684" s="183"/>
      <c r="Y684" s="183"/>
      <c r="Z684" s="183"/>
      <c r="AA684" s="183"/>
      <c r="AB684" s="183"/>
      <c r="AC684" s="183"/>
      <c r="AD684" s="183"/>
      <c r="AE684" s="183"/>
      <c r="AF684" s="183"/>
      <c r="AG684" s="183"/>
      <c r="AH684" s="183"/>
      <c r="AI684" s="183"/>
      <c r="AJ684" s="183"/>
      <c r="AK684" s="183"/>
      <c r="AL684" s="183"/>
      <c r="AM684" s="183"/>
      <c r="AN684" s="183"/>
      <c r="AO684" s="183"/>
      <c r="AP684" s="183"/>
      <c r="AQ684" s="183"/>
      <c r="AR684" s="183"/>
      <c r="AS684" s="183"/>
      <c r="AT684" s="183"/>
      <c r="AU684" s="183"/>
      <c r="AV684" s="183"/>
      <c r="AW684" s="183"/>
      <c r="AX684" s="183"/>
      <c r="AY684" s="183"/>
      <c r="AZ684" s="183"/>
      <c r="BA684" s="183"/>
      <c r="BB684" s="183"/>
      <c r="BC684" s="183"/>
      <c r="BD684" s="183"/>
      <c r="BE684" s="183"/>
      <c r="BF684" s="183"/>
      <c r="BG684" s="183"/>
      <c r="BH684" s="183"/>
      <c r="BI684" s="183"/>
      <c r="BJ684" s="183"/>
      <c r="BK684" s="183"/>
      <c r="BL684" s="183"/>
      <c r="BM684" s="183"/>
    </row>
    <row r="685" spans="1:65" x14ac:dyDescent="0.2">
      <c r="A685" s="110"/>
      <c r="B685" s="110"/>
      <c r="C685" s="110"/>
      <c r="D685" s="183"/>
      <c r="E685" s="183"/>
      <c r="F685" s="183"/>
      <c r="G685" s="183"/>
      <c r="H685" s="183"/>
      <c r="I685" s="183"/>
      <c r="J685" s="183"/>
      <c r="K685" s="183"/>
      <c r="L685" s="183"/>
      <c r="M685" s="183"/>
      <c r="N685" s="183"/>
      <c r="O685" s="183"/>
      <c r="P685" s="183"/>
      <c r="Q685" s="183"/>
      <c r="R685" s="183"/>
      <c r="S685" s="183"/>
      <c r="T685" s="183"/>
      <c r="U685" s="183"/>
      <c r="V685" s="183"/>
      <c r="W685" s="183"/>
      <c r="X685" s="183"/>
      <c r="Y685" s="183"/>
      <c r="Z685" s="183"/>
      <c r="AA685" s="183"/>
      <c r="AB685" s="183"/>
      <c r="AC685" s="183"/>
      <c r="AD685" s="183"/>
      <c r="AE685" s="183"/>
      <c r="AF685" s="183"/>
      <c r="AG685" s="183"/>
      <c r="AH685" s="183"/>
      <c r="AI685" s="183"/>
      <c r="AJ685" s="183"/>
      <c r="AK685" s="183"/>
      <c r="AL685" s="183"/>
      <c r="AM685" s="183"/>
      <c r="AN685" s="183"/>
      <c r="AO685" s="183"/>
      <c r="AP685" s="183"/>
      <c r="AQ685" s="183"/>
      <c r="AR685" s="183"/>
      <c r="AS685" s="183"/>
      <c r="AT685" s="183"/>
      <c r="AU685" s="183"/>
      <c r="AV685" s="183"/>
      <c r="AW685" s="183"/>
      <c r="AX685" s="183"/>
      <c r="AY685" s="183"/>
      <c r="AZ685" s="183"/>
      <c r="BA685" s="183"/>
      <c r="BB685" s="183"/>
      <c r="BC685" s="183"/>
      <c r="BD685" s="183"/>
      <c r="BE685" s="183"/>
      <c r="BF685" s="183"/>
      <c r="BG685" s="183"/>
      <c r="BH685" s="183"/>
      <c r="BI685" s="183"/>
      <c r="BJ685" s="183"/>
      <c r="BK685" s="183"/>
      <c r="BL685" s="183"/>
      <c r="BM685" s="183"/>
    </row>
    <row r="686" spans="1:65" x14ac:dyDescent="0.2">
      <c r="A686" s="110"/>
      <c r="B686" s="110"/>
      <c r="C686" s="110"/>
      <c r="D686" s="183"/>
      <c r="E686" s="183"/>
      <c r="F686" s="183"/>
      <c r="G686" s="183"/>
      <c r="H686" s="183"/>
      <c r="I686" s="183"/>
      <c r="J686" s="183"/>
      <c r="K686" s="183"/>
      <c r="L686" s="183"/>
      <c r="M686" s="183"/>
      <c r="N686" s="183"/>
      <c r="O686" s="183"/>
      <c r="P686" s="183"/>
      <c r="Q686" s="183"/>
      <c r="R686" s="183"/>
      <c r="S686" s="183"/>
      <c r="T686" s="183"/>
      <c r="U686" s="183"/>
      <c r="V686" s="183"/>
      <c r="W686" s="183"/>
      <c r="X686" s="183"/>
      <c r="Y686" s="183"/>
      <c r="Z686" s="183"/>
      <c r="AA686" s="183"/>
      <c r="AB686" s="183"/>
      <c r="AC686" s="183"/>
      <c r="AD686" s="183"/>
      <c r="AE686" s="183"/>
      <c r="AF686" s="183"/>
      <c r="AG686" s="183"/>
      <c r="AH686" s="183"/>
      <c r="AI686" s="183"/>
      <c r="AJ686" s="183"/>
      <c r="AK686" s="183"/>
      <c r="AL686" s="183"/>
      <c r="AM686" s="183"/>
      <c r="AN686" s="183"/>
      <c r="AO686" s="183"/>
      <c r="AP686" s="183"/>
      <c r="AQ686" s="183"/>
      <c r="AR686" s="183"/>
      <c r="AS686" s="183"/>
      <c r="AT686" s="183"/>
      <c r="AU686" s="183"/>
      <c r="AV686" s="183"/>
      <c r="AW686" s="183"/>
      <c r="AX686" s="183"/>
      <c r="AY686" s="183"/>
      <c r="AZ686" s="183"/>
      <c r="BA686" s="183"/>
      <c r="BB686" s="183"/>
      <c r="BC686" s="183"/>
      <c r="BD686" s="183"/>
      <c r="BE686" s="183"/>
      <c r="BF686" s="183"/>
      <c r="BG686" s="183"/>
      <c r="BH686" s="183"/>
      <c r="BI686" s="183"/>
      <c r="BJ686" s="183"/>
      <c r="BK686" s="183"/>
      <c r="BL686" s="183"/>
      <c r="BM686" s="183"/>
    </row>
    <row r="687" spans="1:65" x14ac:dyDescent="0.2">
      <c r="A687" s="110"/>
      <c r="B687" s="110"/>
      <c r="C687" s="110"/>
      <c r="D687" s="183"/>
      <c r="E687" s="183"/>
      <c r="F687" s="183"/>
      <c r="G687" s="183"/>
      <c r="H687" s="183"/>
      <c r="I687" s="183"/>
      <c r="J687" s="183"/>
      <c r="K687" s="183"/>
      <c r="L687" s="183"/>
      <c r="M687" s="183"/>
      <c r="N687" s="183"/>
      <c r="O687" s="183"/>
      <c r="P687" s="183"/>
      <c r="Q687" s="183"/>
      <c r="R687" s="183"/>
      <c r="S687" s="183"/>
      <c r="T687" s="183"/>
      <c r="U687" s="183"/>
      <c r="V687" s="183"/>
      <c r="W687" s="183"/>
      <c r="X687" s="183"/>
      <c r="Y687" s="183"/>
      <c r="Z687" s="183"/>
      <c r="AA687" s="183"/>
      <c r="AB687" s="183"/>
      <c r="AC687" s="183"/>
      <c r="AD687" s="183"/>
      <c r="AE687" s="183"/>
      <c r="AF687" s="183"/>
      <c r="AG687" s="183"/>
      <c r="AH687" s="183"/>
      <c r="AI687" s="183"/>
      <c r="AJ687" s="183"/>
      <c r="AK687" s="183"/>
      <c r="AL687" s="183"/>
      <c r="AM687" s="183"/>
      <c r="AN687" s="183"/>
      <c r="AO687" s="183"/>
      <c r="AP687" s="183"/>
      <c r="AQ687" s="183"/>
      <c r="AR687" s="183"/>
      <c r="AS687" s="183"/>
      <c r="AT687" s="183"/>
      <c r="AU687" s="183"/>
      <c r="AV687" s="183"/>
      <c r="AW687" s="183"/>
      <c r="AX687" s="183"/>
      <c r="AY687" s="183"/>
      <c r="AZ687" s="183"/>
      <c r="BA687" s="183"/>
      <c r="BB687" s="183"/>
      <c r="BC687" s="183"/>
      <c r="BD687" s="183"/>
      <c r="BE687" s="183"/>
      <c r="BF687" s="183"/>
      <c r="BG687" s="183"/>
      <c r="BH687" s="183"/>
      <c r="BI687" s="183"/>
      <c r="BJ687" s="183"/>
      <c r="BK687" s="183"/>
      <c r="BL687" s="183"/>
      <c r="BM687" s="183"/>
    </row>
    <row r="688" spans="1:65" x14ac:dyDescent="0.2">
      <c r="A688" s="110"/>
      <c r="B688" s="110"/>
      <c r="C688" s="110"/>
      <c r="D688" s="183"/>
      <c r="E688" s="183"/>
      <c r="F688" s="183"/>
      <c r="G688" s="183"/>
      <c r="H688" s="183"/>
      <c r="I688" s="183"/>
      <c r="J688" s="183"/>
      <c r="K688" s="183"/>
      <c r="L688" s="183"/>
      <c r="M688" s="183"/>
      <c r="N688" s="183"/>
      <c r="O688" s="183"/>
      <c r="P688" s="183"/>
      <c r="Q688" s="183"/>
      <c r="R688" s="183"/>
      <c r="S688" s="183"/>
      <c r="T688" s="183"/>
      <c r="U688" s="183"/>
      <c r="V688" s="183"/>
      <c r="W688" s="183"/>
      <c r="X688" s="183"/>
      <c r="Y688" s="183"/>
      <c r="Z688" s="183"/>
      <c r="AA688" s="183"/>
      <c r="AB688" s="183"/>
      <c r="AC688" s="183"/>
      <c r="AD688" s="183"/>
      <c r="AE688" s="183"/>
      <c r="AF688" s="183"/>
      <c r="AG688" s="183"/>
      <c r="AH688" s="183"/>
      <c r="AI688" s="183"/>
      <c r="AJ688" s="183"/>
      <c r="AK688" s="183"/>
      <c r="AL688" s="183"/>
      <c r="AM688" s="183"/>
      <c r="AN688" s="183"/>
      <c r="AO688" s="183"/>
      <c r="AP688" s="183"/>
      <c r="AQ688" s="183"/>
      <c r="AR688" s="183"/>
      <c r="AS688" s="183"/>
      <c r="AT688" s="183"/>
      <c r="AU688" s="183"/>
      <c r="AV688" s="183"/>
      <c r="AW688" s="183"/>
      <c r="AX688" s="183"/>
      <c r="AY688" s="183"/>
      <c r="AZ688" s="183"/>
      <c r="BA688" s="183"/>
      <c r="BB688" s="183"/>
      <c r="BC688" s="183"/>
      <c r="BD688" s="183"/>
      <c r="BE688" s="183"/>
      <c r="BF688" s="183"/>
      <c r="BG688" s="183"/>
      <c r="BH688" s="183"/>
      <c r="BI688" s="183"/>
      <c r="BJ688" s="183"/>
      <c r="BK688" s="183"/>
      <c r="BL688" s="183"/>
      <c r="BM688" s="183"/>
    </row>
    <row r="689" spans="1:65" x14ac:dyDescent="0.2">
      <c r="A689" s="110"/>
      <c r="B689" s="110"/>
      <c r="C689" s="110"/>
      <c r="D689" s="183"/>
      <c r="E689" s="183"/>
      <c r="F689" s="183"/>
      <c r="G689" s="183"/>
      <c r="H689" s="183"/>
      <c r="I689" s="183"/>
      <c r="J689" s="183"/>
      <c r="K689" s="183"/>
      <c r="L689" s="183"/>
      <c r="M689" s="183"/>
      <c r="N689" s="183"/>
      <c r="O689" s="183"/>
      <c r="P689" s="183"/>
      <c r="Q689" s="183"/>
      <c r="R689" s="183"/>
      <c r="S689" s="183"/>
      <c r="T689" s="183"/>
      <c r="U689" s="183"/>
      <c r="V689" s="183"/>
      <c r="W689" s="183"/>
      <c r="X689" s="183"/>
      <c r="Y689" s="183"/>
      <c r="Z689" s="183"/>
      <c r="AA689" s="183"/>
      <c r="AB689" s="183"/>
      <c r="AC689" s="183"/>
      <c r="AD689" s="183"/>
      <c r="AE689" s="183"/>
      <c r="AF689" s="183"/>
      <c r="AG689" s="183"/>
      <c r="AH689" s="183"/>
      <c r="AI689" s="183"/>
      <c r="AJ689" s="183"/>
      <c r="AK689" s="183"/>
      <c r="AL689" s="183"/>
      <c r="AM689" s="183"/>
      <c r="AN689" s="183"/>
      <c r="AO689" s="183"/>
      <c r="AP689" s="183"/>
      <c r="AQ689" s="183"/>
      <c r="AR689" s="183"/>
      <c r="AS689" s="183"/>
      <c r="AT689" s="183"/>
      <c r="AU689" s="183"/>
      <c r="AV689" s="183"/>
      <c r="AW689" s="183"/>
      <c r="AX689" s="183"/>
      <c r="AY689" s="183"/>
      <c r="AZ689" s="183"/>
      <c r="BA689" s="183"/>
      <c r="BB689" s="183"/>
      <c r="BC689" s="183"/>
      <c r="BD689" s="183"/>
      <c r="BE689" s="183"/>
      <c r="BF689" s="183"/>
      <c r="BG689" s="183"/>
      <c r="BH689" s="183"/>
      <c r="BI689" s="183"/>
      <c r="BJ689" s="183"/>
      <c r="BK689" s="183"/>
      <c r="BL689" s="183"/>
      <c r="BM689" s="183"/>
    </row>
    <row r="690" spans="1:65" x14ac:dyDescent="0.2">
      <c r="A690" s="110"/>
      <c r="B690" s="110"/>
      <c r="C690" s="110"/>
      <c r="D690" s="183"/>
      <c r="E690" s="183"/>
      <c r="F690" s="183"/>
      <c r="G690" s="183"/>
      <c r="H690" s="183"/>
      <c r="I690" s="183"/>
      <c r="J690" s="183"/>
      <c r="K690" s="183"/>
      <c r="L690" s="183"/>
      <c r="M690" s="183"/>
      <c r="N690" s="183"/>
      <c r="O690" s="183"/>
      <c r="P690" s="183"/>
      <c r="Q690" s="183"/>
      <c r="R690" s="183"/>
      <c r="S690" s="183"/>
      <c r="T690" s="183"/>
      <c r="U690" s="183"/>
      <c r="V690" s="183"/>
      <c r="W690" s="183"/>
      <c r="X690" s="183"/>
      <c r="Y690" s="183"/>
      <c r="Z690" s="183"/>
      <c r="AA690" s="183"/>
      <c r="AB690" s="183"/>
      <c r="AC690" s="183"/>
      <c r="AD690" s="183"/>
      <c r="AE690" s="183"/>
      <c r="AF690" s="183"/>
      <c r="AG690" s="183"/>
      <c r="AH690" s="183"/>
      <c r="AI690" s="183"/>
      <c r="AJ690" s="183"/>
      <c r="AK690" s="183"/>
      <c r="AL690" s="183"/>
      <c r="AM690" s="183"/>
      <c r="AN690" s="183"/>
      <c r="AO690" s="183"/>
      <c r="AP690" s="183"/>
      <c r="AQ690" s="183"/>
      <c r="AR690" s="183"/>
      <c r="AS690" s="183"/>
      <c r="AT690" s="183"/>
      <c r="AU690" s="183"/>
      <c r="AV690" s="183"/>
      <c r="AW690" s="183"/>
      <c r="AX690" s="183"/>
      <c r="AY690" s="183"/>
      <c r="AZ690" s="183"/>
      <c r="BA690" s="183"/>
      <c r="BB690" s="183"/>
      <c r="BC690" s="183"/>
      <c r="BD690" s="183"/>
      <c r="BE690" s="183"/>
      <c r="BF690" s="183"/>
      <c r="BG690" s="183"/>
      <c r="BH690" s="183"/>
      <c r="BI690" s="183"/>
      <c r="BJ690" s="183"/>
      <c r="BK690" s="183"/>
      <c r="BL690" s="183"/>
      <c r="BM690" s="183"/>
    </row>
    <row r="691" spans="1:65" x14ac:dyDescent="0.2">
      <c r="A691" s="110"/>
      <c r="B691" s="110"/>
      <c r="C691" s="110"/>
      <c r="D691" s="183"/>
      <c r="E691" s="183"/>
      <c r="F691" s="183"/>
      <c r="G691" s="183"/>
      <c r="H691" s="183"/>
      <c r="I691" s="183"/>
      <c r="J691" s="183"/>
      <c r="K691" s="183"/>
      <c r="L691" s="183"/>
      <c r="M691" s="183"/>
      <c r="N691" s="183"/>
      <c r="O691" s="183"/>
      <c r="P691" s="183"/>
      <c r="Q691" s="183"/>
      <c r="R691" s="183"/>
      <c r="S691" s="183"/>
      <c r="T691" s="183"/>
      <c r="U691" s="183"/>
      <c r="V691" s="183"/>
      <c r="W691" s="183"/>
      <c r="X691" s="183"/>
      <c r="Y691" s="183"/>
      <c r="Z691" s="183"/>
      <c r="AA691" s="183"/>
      <c r="AB691" s="183"/>
      <c r="AC691" s="183"/>
      <c r="AD691" s="183"/>
      <c r="AE691" s="183"/>
      <c r="AF691" s="183"/>
      <c r="AG691" s="183"/>
      <c r="AH691" s="183"/>
      <c r="AI691" s="183"/>
      <c r="AJ691" s="183"/>
      <c r="AK691" s="183"/>
      <c r="AL691" s="183"/>
      <c r="AM691" s="183"/>
      <c r="AN691" s="183"/>
      <c r="AO691" s="183"/>
      <c r="AP691" s="183"/>
      <c r="AQ691" s="183"/>
      <c r="AR691" s="183"/>
      <c r="AS691" s="183"/>
      <c r="AT691" s="183"/>
      <c r="AU691" s="183"/>
      <c r="AV691" s="183"/>
      <c r="AW691" s="183"/>
      <c r="AX691" s="183"/>
      <c r="AY691" s="183"/>
      <c r="AZ691" s="183"/>
      <c r="BA691" s="183"/>
      <c r="BB691" s="183"/>
      <c r="BC691" s="183"/>
      <c r="BD691" s="183"/>
      <c r="BE691" s="183"/>
      <c r="BF691" s="183"/>
      <c r="BG691" s="183"/>
      <c r="BH691" s="183"/>
      <c r="BI691" s="183"/>
      <c r="BJ691" s="183"/>
      <c r="BK691" s="183"/>
      <c r="BL691" s="183"/>
      <c r="BM691" s="183"/>
    </row>
    <row r="692" spans="1:65" x14ac:dyDescent="0.2">
      <c r="A692" s="110"/>
      <c r="B692" s="110"/>
      <c r="C692" s="110"/>
      <c r="D692" s="183"/>
      <c r="E692" s="183"/>
      <c r="F692" s="183"/>
      <c r="G692" s="183"/>
      <c r="H692" s="183"/>
      <c r="I692" s="183"/>
      <c r="J692" s="183"/>
      <c r="K692" s="183"/>
      <c r="L692" s="183"/>
      <c r="M692" s="183"/>
      <c r="N692" s="183"/>
      <c r="O692" s="183"/>
      <c r="P692" s="183"/>
      <c r="Q692" s="183"/>
      <c r="R692" s="183"/>
      <c r="S692" s="183"/>
      <c r="T692" s="183"/>
      <c r="U692" s="183"/>
      <c r="V692" s="183"/>
      <c r="W692" s="183"/>
      <c r="X692" s="183"/>
      <c r="Y692" s="183"/>
      <c r="Z692" s="183"/>
      <c r="AA692" s="183"/>
      <c r="AB692" s="183"/>
      <c r="AC692" s="183"/>
      <c r="AD692" s="183"/>
      <c r="AE692" s="183"/>
      <c r="AF692" s="183"/>
      <c r="AG692" s="183"/>
      <c r="AH692" s="183"/>
      <c r="AI692" s="183"/>
      <c r="AJ692" s="183"/>
      <c r="AK692" s="183"/>
      <c r="AL692" s="183"/>
      <c r="AM692" s="183"/>
      <c r="AN692" s="183"/>
      <c r="AO692" s="183"/>
      <c r="AP692" s="183"/>
      <c r="AQ692" s="183"/>
      <c r="AR692" s="183"/>
      <c r="AS692" s="183"/>
      <c r="AT692" s="183"/>
      <c r="AU692" s="183"/>
      <c r="AV692" s="183"/>
      <c r="AW692" s="183"/>
      <c r="AX692" s="183"/>
      <c r="AY692" s="183"/>
      <c r="AZ692" s="183"/>
      <c r="BA692" s="183"/>
      <c r="BB692" s="183"/>
      <c r="BC692" s="183"/>
      <c r="BD692" s="183"/>
      <c r="BE692" s="183"/>
      <c r="BF692" s="183"/>
      <c r="BG692" s="183"/>
      <c r="BH692" s="183"/>
      <c r="BI692" s="183"/>
      <c r="BJ692" s="183"/>
      <c r="BK692" s="183"/>
      <c r="BL692" s="183"/>
      <c r="BM692" s="183"/>
    </row>
    <row r="693" spans="1:65" x14ac:dyDescent="0.2">
      <c r="A693" s="110"/>
      <c r="B693" s="110"/>
      <c r="C693" s="110"/>
      <c r="D693" s="183"/>
      <c r="E693" s="183"/>
      <c r="F693" s="183"/>
      <c r="G693" s="183"/>
      <c r="H693" s="183"/>
      <c r="I693" s="183"/>
      <c r="J693" s="183"/>
      <c r="K693" s="183"/>
      <c r="L693" s="183"/>
      <c r="M693" s="183"/>
      <c r="N693" s="183"/>
      <c r="O693" s="183"/>
      <c r="P693" s="183"/>
      <c r="Q693" s="183"/>
      <c r="R693" s="183"/>
      <c r="S693" s="183"/>
      <c r="T693" s="183"/>
      <c r="U693" s="183"/>
      <c r="V693" s="183"/>
      <c r="W693" s="183"/>
      <c r="X693" s="183"/>
      <c r="Y693" s="183"/>
      <c r="Z693" s="183"/>
      <c r="AA693" s="183"/>
      <c r="AB693" s="183"/>
      <c r="AC693" s="183"/>
      <c r="AD693" s="183"/>
      <c r="AE693" s="183"/>
      <c r="AF693" s="183"/>
      <c r="AG693" s="183"/>
      <c r="AH693" s="183"/>
      <c r="AI693" s="183"/>
      <c r="AJ693" s="183"/>
      <c r="AK693" s="183"/>
      <c r="AL693" s="183"/>
      <c r="AM693" s="183"/>
      <c r="AN693" s="183"/>
      <c r="AO693" s="183"/>
      <c r="AP693" s="183"/>
      <c r="AQ693" s="183"/>
      <c r="AR693" s="183"/>
      <c r="AS693" s="183"/>
      <c r="AT693" s="183"/>
      <c r="AU693" s="183"/>
      <c r="AV693" s="183"/>
      <c r="AW693" s="183"/>
      <c r="AX693" s="183"/>
      <c r="AY693" s="183"/>
      <c r="AZ693" s="183"/>
      <c r="BA693" s="183"/>
      <c r="BB693" s="183"/>
      <c r="BC693" s="183"/>
      <c r="BD693" s="183"/>
      <c r="BE693" s="183"/>
      <c r="BF693" s="183"/>
      <c r="BG693" s="183"/>
      <c r="BH693" s="183"/>
      <c r="BI693" s="183"/>
      <c r="BJ693" s="183"/>
      <c r="BK693" s="183"/>
      <c r="BL693" s="183"/>
      <c r="BM693" s="183"/>
    </row>
    <row r="694" spans="1:65" x14ac:dyDescent="0.2">
      <c r="A694" s="110"/>
      <c r="B694" s="110"/>
      <c r="C694" s="110"/>
      <c r="D694" s="183"/>
      <c r="E694" s="183"/>
      <c r="F694" s="183"/>
      <c r="G694" s="183"/>
      <c r="H694" s="183"/>
      <c r="I694" s="183"/>
      <c r="J694" s="183"/>
      <c r="K694" s="183"/>
      <c r="L694" s="183"/>
      <c r="M694" s="183"/>
      <c r="N694" s="183"/>
      <c r="O694" s="183"/>
      <c r="P694" s="183"/>
      <c r="Q694" s="183"/>
      <c r="R694" s="183"/>
      <c r="S694" s="183"/>
      <c r="T694" s="183"/>
      <c r="U694" s="183"/>
      <c r="V694" s="183"/>
      <c r="W694" s="183"/>
      <c r="X694" s="183"/>
      <c r="Y694" s="183"/>
      <c r="Z694" s="183"/>
      <c r="AA694" s="183"/>
      <c r="AB694" s="183"/>
      <c r="AC694" s="183"/>
      <c r="AD694" s="183"/>
      <c r="AE694" s="183"/>
      <c r="AF694" s="183"/>
      <c r="AG694" s="183"/>
      <c r="AH694" s="183"/>
      <c r="AI694" s="183"/>
      <c r="AJ694" s="183"/>
      <c r="AK694" s="183"/>
      <c r="AL694" s="183"/>
      <c r="AM694" s="183"/>
      <c r="AN694" s="183"/>
      <c r="AO694" s="183"/>
      <c r="AP694" s="183"/>
      <c r="AQ694" s="183"/>
      <c r="AR694" s="183"/>
      <c r="AS694" s="183"/>
      <c r="AT694" s="183"/>
      <c r="AU694" s="183"/>
      <c r="AV694" s="183"/>
      <c r="AW694" s="183"/>
      <c r="AX694" s="183"/>
      <c r="AY694" s="183"/>
      <c r="AZ694" s="183"/>
      <c r="BA694" s="183"/>
      <c r="BB694" s="183"/>
      <c r="BC694" s="183"/>
      <c r="BD694" s="183"/>
      <c r="BE694" s="183"/>
      <c r="BF694" s="183"/>
      <c r="BG694" s="183"/>
      <c r="BH694" s="183"/>
      <c r="BI694" s="183"/>
      <c r="BJ694" s="183"/>
      <c r="BK694" s="183"/>
      <c r="BL694" s="183"/>
      <c r="BM694" s="183"/>
    </row>
    <row r="695" spans="1:65" x14ac:dyDescent="0.2">
      <c r="A695" s="110"/>
      <c r="B695" s="110"/>
      <c r="C695" s="110"/>
      <c r="D695" s="183"/>
      <c r="E695" s="183"/>
      <c r="F695" s="183"/>
      <c r="G695" s="183"/>
      <c r="H695" s="183"/>
      <c r="I695" s="183"/>
      <c r="J695" s="183"/>
      <c r="K695" s="183"/>
      <c r="L695" s="183"/>
      <c r="M695" s="183"/>
      <c r="N695" s="183"/>
      <c r="O695" s="183"/>
      <c r="P695" s="183"/>
      <c r="Q695" s="183"/>
      <c r="R695" s="183"/>
      <c r="S695" s="183"/>
      <c r="T695" s="183"/>
      <c r="U695" s="183"/>
      <c r="V695" s="183"/>
      <c r="W695" s="183"/>
      <c r="X695" s="183"/>
      <c r="Y695" s="183"/>
      <c r="Z695" s="183"/>
      <c r="AA695" s="183"/>
      <c r="AB695" s="183"/>
      <c r="AC695" s="183"/>
      <c r="AD695" s="183"/>
      <c r="AE695" s="183"/>
      <c r="AF695" s="183"/>
      <c r="AG695" s="183"/>
      <c r="AH695" s="183"/>
      <c r="AI695" s="183"/>
      <c r="AJ695" s="183"/>
      <c r="AK695" s="183"/>
      <c r="AL695" s="183"/>
      <c r="AM695" s="183"/>
      <c r="AN695" s="183"/>
      <c r="AO695" s="183"/>
      <c r="AP695" s="183"/>
      <c r="AQ695" s="183"/>
      <c r="AR695" s="183"/>
      <c r="AS695" s="183"/>
      <c r="AT695" s="183"/>
      <c r="AU695" s="183"/>
      <c r="AV695" s="183"/>
      <c r="AW695" s="183"/>
      <c r="AX695" s="183"/>
      <c r="AY695" s="183"/>
      <c r="AZ695" s="183"/>
      <c r="BA695" s="183"/>
      <c r="BB695" s="183"/>
      <c r="BC695" s="183"/>
      <c r="BD695" s="183"/>
      <c r="BE695" s="183"/>
      <c r="BF695" s="183"/>
      <c r="BG695" s="183"/>
      <c r="BH695" s="183"/>
      <c r="BI695" s="183"/>
      <c r="BJ695" s="183"/>
      <c r="BK695" s="183"/>
      <c r="BL695" s="183"/>
      <c r="BM695" s="183"/>
    </row>
    <row r="696" spans="1:65" x14ac:dyDescent="0.2">
      <c r="A696" s="110"/>
      <c r="B696" s="110"/>
      <c r="C696" s="110"/>
      <c r="D696" s="183"/>
      <c r="E696" s="183"/>
      <c r="F696" s="183"/>
      <c r="G696" s="183"/>
      <c r="H696" s="183"/>
      <c r="I696" s="183"/>
      <c r="J696" s="183"/>
      <c r="K696" s="183"/>
      <c r="L696" s="183"/>
      <c r="M696" s="183"/>
      <c r="N696" s="183"/>
      <c r="O696" s="183"/>
      <c r="P696" s="183"/>
      <c r="Q696" s="183"/>
      <c r="R696" s="183"/>
      <c r="S696" s="183"/>
      <c r="T696" s="183"/>
      <c r="U696" s="183"/>
      <c r="V696" s="183"/>
      <c r="W696" s="183"/>
      <c r="X696" s="183"/>
      <c r="Y696" s="183"/>
      <c r="Z696" s="183"/>
      <c r="AA696" s="183"/>
      <c r="AB696" s="183"/>
      <c r="AC696" s="183"/>
      <c r="AD696" s="183"/>
      <c r="AE696" s="183"/>
      <c r="AF696" s="183"/>
      <c r="AG696" s="183"/>
      <c r="AH696" s="183"/>
      <c r="AI696" s="183"/>
      <c r="AJ696" s="183"/>
      <c r="AK696" s="183"/>
      <c r="AL696" s="183"/>
      <c r="AM696" s="183"/>
      <c r="AN696" s="183"/>
      <c r="AO696" s="183"/>
      <c r="AP696" s="183"/>
      <c r="AQ696" s="183"/>
      <c r="AR696" s="183"/>
      <c r="AS696" s="183"/>
      <c r="AT696" s="183"/>
      <c r="AU696" s="183"/>
      <c r="AV696" s="183"/>
      <c r="AW696" s="183"/>
      <c r="AX696" s="183"/>
      <c r="AY696" s="183"/>
      <c r="AZ696" s="183"/>
      <c r="BA696" s="183"/>
      <c r="BB696" s="183"/>
      <c r="BC696" s="183"/>
      <c r="BD696" s="183"/>
      <c r="BE696" s="183"/>
      <c r="BF696" s="183"/>
      <c r="BG696" s="183"/>
      <c r="BH696" s="183"/>
      <c r="BI696" s="183"/>
      <c r="BJ696" s="183"/>
      <c r="BK696" s="183"/>
      <c r="BL696" s="183"/>
      <c r="BM696" s="183"/>
    </row>
    <row r="697" spans="1:65" x14ac:dyDescent="0.2">
      <c r="A697" s="110"/>
      <c r="B697" s="110"/>
      <c r="C697" s="110"/>
      <c r="D697" s="183"/>
      <c r="E697" s="183"/>
      <c r="F697" s="183"/>
      <c r="G697" s="183"/>
      <c r="H697" s="183"/>
      <c r="I697" s="183"/>
      <c r="J697" s="183"/>
      <c r="K697" s="183"/>
      <c r="L697" s="183"/>
      <c r="M697" s="183"/>
      <c r="N697" s="183"/>
      <c r="O697" s="183"/>
      <c r="P697" s="183"/>
      <c r="Q697" s="183"/>
      <c r="R697" s="183"/>
      <c r="S697" s="183"/>
      <c r="T697" s="183"/>
      <c r="U697" s="183"/>
      <c r="V697" s="183"/>
      <c r="W697" s="183"/>
      <c r="X697" s="183"/>
      <c r="Y697" s="183"/>
      <c r="Z697" s="183"/>
      <c r="AA697" s="183"/>
      <c r="AB697" s="183"/>
      <c r="AC697" s="183"/>
      <c r="AD697" s="183"/>
      <c r="AE697" s="183"/>
      <c r="AF697" s="183"/>
      <c r="AG697" s="183"/>
      <c r="AH697" s="183"/>
      <c r="AI697" s="183"/>
      <c r="AJ697" s="183"/>
      <c r="AK697" s="183"/>
      <c r="AL697" s="183"/>
      <c r="AM697" s="183"/>
      <c r="AN697" s="183"/>
      <c r="AO697" s="183"/>
      <c r="AP697" s="183"/>
      <c r="AQ697" s="183"/>
      <c r="AR697" s="183"/>
      <c r="AS697" s="183"/>
      <c r="AT697" s="183"/>
      <c r="AU697" s="183"/>
      <c r="AV697" s="183"/>
      <c r="AW697" s="183"/>
      <c r="AX697" s="183"/>
      <c r="AY697" s="183"/>
      <c r="AZ697" s="183"/>
      <c r="BA697" s="183"/>
      <c r="BB697" s="183"/>
      <c r="BC697" s="183"/>
      <c r="BD697" s="183"/>
      <c r="BE697" s="183"/>
      <c r="BF697" s="183"/>
      <c r="BG697" s="183"/>
      <c r="BH697" s="183"/>
      <c r="BI697" s="183"/>
      <c r="BJ697" s="183"/>
      <c r="BK697" s="183"/>
      <c r="BL697" s="183"/>
      <c r="BM697" s="183"/>
    </row>
    <row r="698" spans="1:65" x14ac:dyDescent="0.2">
      <c r="A698" s="110"/>
      <c r="B698" s="110"/>
      <c r="C698" s="110"/>
      <c r="D698" s="183"/>
      <c r="E698" s="183"/>
      <c r="F698" s="183"/>
      <c r="G698" s="183"/>
      <c r="H698" s="183"/>
      <c r="I698" s="183"/>
      <c r="J698" s="183"/>
      <c r="K698" s="183"/>
      <c r="L698" s="183"/>
      <c r="M698" s="183"/>
      <c r="N698" s="183"/>
      <c r="O698" s="183"/>
      <c r="P698" s="183"/>
      <c r="Q698" s="183"/>
      <c r="R698" s="183"/>
      <c r="S698" s="183"/>
      <c r="T698" s="183"/>
      <c r="U698" s="183"/>
      <c r="V698" s="183"/>
      <c r="W698" s="183"/>
      <c r="X698" s="183"/>
      <c r="Y698" s="183"/>
      <c r="Z698" s="183"/>
      <c r="AA698" s="183"/>
      <c r="AB698" s="183"/>
      <c r="AC698" s="183"/>
      <c r="AD698" s="183"/>
      <c r="AE698" s="183"/>
      <c r="AF698" s="183"/>
      <c r="AG698" s="183"/>
      <c r="AH698" s="183"/>
      <c r="AI698" s="183"/>
      <c r="AJ698" s="183"/>
      <c r="AK698" s="183"/>
      <c r="AL698" s="183"/>
      <c r="AM698" s="183"/>
      <c r="AN698" s="183"/>
      <c r="AO698" s="183"/>
      <c r="AP698" s="183"/>
      <c r="AQ698" s="183"/>
      <c r="AR698" s="183"/>
      <c r="AS698" s="183"/>
      <c r="AT698" s="183"/>
      <c r="AU698" s="183"/>
      <c r="AV698" s="183"/>
      <c r="AW698" s="183"/>
      <c r="AX698" s="183"/>
      <c r="AY698" s="183"/>
      <c r="AZ698" s="183"/>
      <c r="BA698" s="183"/>
      <c r="BB698" s="183"/>
      <c r="BC698" s="183"/>
      <c r="BD698" s="183"/>
      <c r="BE698" s="183"/>
      <c r="BF698" s="183"/>
      <c r="BG698" s="183"/>
      <c r="BH698" s="183"/>
      <c r="BI698" s="183"/>
      <c r="BJ698" s="183"/>
      <c r="BK698" s="183"/>
      <c r="BL698" s="183"/>
      <c r="BM698" s="183"/>
    </row>
    <row r="699" spans="1:65" x14ac:dyDescent="0.2">
      <c r="A699" s="110"/>
      <c r="B699" s="110"/>
      <c r="C699" s="110"/>
      <c r="D699" s="183"/>
      <c r="E699" s="183"/>
      <c r="F699" s="183"/>
      <c r="G699" s="183"/>
      <c r="H699" s="183"/>
      <c r="I699" s="183"/>
      <c r="J699" s="183"/>
      <c r="K699" s="183"/>
      <c r="L699" s="183"/>
      <c r="M699" s="183"/>
      <c r="N699" s="183"/>
      <c r="O699" s="183"/>
      <c r="P699" s="183"/>
      <c r="Q699" s="183"/>
      <c r="R699" s="183"/>
      <c r="S699" s="183"/>
      <c r="T699" s="183"/>
      <c r="U699" s="183"/>
      <c r="V699" s="183"/>
      <c r="W699" s="183"/>
      <c r="X699" s="183"/>
      <c r="Y699" s="183"/>
      <c r="Z699" s="183"/>
      <c r="AA699" s="183"/>
      <c r="AB699" s="183"/>
      <c r="AC699" s="183"/>
      <c r="AD699" s="183"/>
      <c r="AE699" s="183"/>
      <c r="AF699" s="183"/>
      <c r="AG699" s="183"/>
      <c r="AH699" s="183"/>
      <c r="AI699" s="183"/>
      <c r="AJ699" s="183"/>
      <c r="AK699" s="183"/>
      <c r="AL699" s="183"/>
      <c r="AM699" s="183"/>
      <c r="AN699" s="183"/>
      <c r="AO699" s="183"/>
      <c r="AP699" s="183"/>
      <c r="AQ699" s="183"/>
      <c r="AR699" s="183"/>
      <c r="AS699" s="183"/>
      <c r="AT699" s="183"/>
      <c r="AU699" s="183"/>
      <c r="AV699" s="183"/>
      <c r="AW699" s="183"/>
      <c r="AX699" s="183"/>
      <c r="AY699" s="183"/>
      <c r="AZ699" s="183"/>
      <c r="BA699" s="183"/>
      <c r="BB699" s="183"/>
      <c r="BC699" s="183"/>
      <c r="BD699" s="183"/>
      <c r="BE699" s="183"/>
      <c r="BF699" s="183"/>
      <c r="BG699" s="183"/>
      <c r="BH699" s="183"/>
      <c r="BI699" s="183"/>
      <c r="BJ699" s="183"/>
      <c r="BK699" s="183"/>
      <c r="BL699" s="183"/>
      <c r="BM699" s="183"/>
    </row>
    <row r="700" spans="1:65" x14ac:dyDescent="0.2">
      <c r="A700" s="110"/>
      <c r="B700" s="110"/>
      <c r="C700" s="110"/>
      <c r="D700" s="183"/>
      <c r="E700" s="183"/>
      <c r="F700" s="183"/>
      <c r="G700" s="183"/>
      <c r="H700" s="183"/>
      <c r="I700" s="183"/>
      <c r="J700" s="183"/>
      <c r="K700" s="183"/>
      <c r="L700" s="183"/>
      <c r="M700" s="183"/>
      <c r="N700" s="183"/>
      <c r="O700" s="183"/>
      <c r="P700" s="183"/>
      <c r="Q700" s="183"/>
      <c r="R700" s="183"/>
      <c r="S700" s="183"/>
      <c r="T700" s="183"/>
      <c r="U700" s="183"/>
      <c r="V700" s="183"/>
      <c r="W700" s="183"/>
      <c r="X700" s="183"/>
      <c r="Y700" s="183"/>
      <c r="Z700" s="183"/>
      <c r="AA700" s="183"/>
      <c r="AB700" s="183"/>
      <c r="AC700" s="183"/>
      <c r="AD700" s="183"/>
      <c r="AE700" s="183"/>
      <c r="AF700" s="183"/>
      <c r="AG700" s="183"/>
      <c r="AH700" s="183"/>
      <c r="AI700" s="183"/>
      <c r="AJ700" s="183"/>
      <c r="AK700" s="183"/>
      <c r="AL700" s="183"/>
      <c r="AM700" s="183"/>
      <c r="AN700" s="183"/>
      <c r="AO700" s="183"/>
      <c r="AP700" s="183"/>
      <c r="AQ700" s="183"/>
      <c r="AR700" s="183"/>
      <c r="AS700" s="183"/>
      <c r="AT700" s="183"/>
      <c r="AU700" s="183"/>
      <c r="AV700" s="183"/>
      <c r="AW700" s="183"/>
      <c r="AX700" s="183"/>
      <c r="AY700" s="183"/>
      <c r="AZ700" s="183"/>
      <c r="BA700" s="183"/>
      <c r="BB700" s="183"/>
      <c r="BC700" s="183"/>
      <c r="BD700" s="183"/>
      <c r="BE700" s="183"/>
      <c r="BF700" s="183"/>
      <c r="BG700" s="183"/>
      <c r="BH700" s="183"/>
      <c r="BI700" s="183"/>
      <c r="BJ700" s="183"/>
      <c r="BK700" s="183"/>
      <c r="BL700" s="183"/>
      <c r="BM700" s="183"/>
    </row>
    <row r="701" spans="1:65" x14ac:dyDescent="0.2">
      <c r="A701" s="110"/>
      <c r="B701" s="110"/>
      <c r="C701" s="110"/>
      <c r="D701" s="183"/>
      <c r="E701" s="183"/>
      <c r="F701" s="183"/>
      <c r="G701" s="183"/>
      <c r="H701" s="183"/>
      <c r="I701" s="183"/>
      <c r="J701" s="183"/>
      <c r="K701" s="183"/>
      <c r="L701" s="183"/>
      <c r="M701" s="183"/>
      <c r="N701" s="183"/>
      <c r="O701" s="183"/>
      <c r="P701" s="183"/>
      <c r="Q701" s="183"/>
      <c r="R701" s="183"/>
      <c r="S701" s="183"/>
      <c r="T701" s="183"/>
      <c r="U701" s="183"/>
      <c r="V701" s="183"/>
      <c r="W701" s="183"/>
      <c r="X701" s="183"/>
      <c r="Y701" s="183"/>
      <c r="Z701" s="183"/>
      <c r="AA701" s="183"/>
      <c r="AB701" s="183"/>
      <c r="AC701" s="183"/>
      <c r="AD701" s="183"/>
      <c r="AE701" s="183"/>
      <c r="AF701" s="183"/>
      <c r="AG701" s="183"/>
      <c r="AH701" s="183"/>
      <c r="AI701" s="183"/>
      <c r="AJ701" s="183"/>
      <c r="AK701" s="183"/>
      <c r="AL701" s="183"/>
      <c r="AM701" s="183"/>
      <c r="AN701" s="183"/>
      <c r="AO701" s="183"/>
      <c r="AP701" s="183"/>
      <c r="AQ701" s="183"/>
      <c r="AR701" s="183"/>
      <c r="AS701" s="183"/>
      <c r="AT701" s="183"/>
      <c r="AU701" s="183"/>
      <c r="AV701" s="183"/>
      <c r="AW701" s="183"/>
      <c r="AX701" s="183"/>
      <c r="AY701" s="183"/>
      <c r="AZ701" s="183"/>
      <c r="BA701" s="183"/>
      <c r="BB701" s="183"/>
      <c r="BC701" s="183"/>
      <c r="BD701" s="183"/>
      <c r="BE701" s="183"/>
      <c r="BF701" s="183"/>
      <c r="BG701" s="183"/>
      <c r="BH701" s="183"/>
      <c r="BI701" s="183"/>
      <c r="BJ701" s="183"/>
      <c r="BK701" s="183"/>
      <c r="BL701" s="183"/>
      <c r="BM701" s="183"/>
    </row>
    <row r="702" spans="1:65" x14ac:dyDescent="0.2">
      <c r="A702" s="110"/>
      <c r="B702" s="110"/>
      <c r="C702" s="110"/>
      <c r="D702" s="183"/>
      <c r="E702" s="183"/>
      <c r="F702" s="183"/>
      <c r="G702" s="183"/>
      <c r="H702" s="183"/>
      <c r="I702" s="183"/>
      <c r="J702" s="183"/>
      <c r="K702" s="183"/>
      <c r="L702" s="183"/>
      <c r="M702" s="183"/>
      <c r="N702" s="183"/>
      <c r="O702" s="183"/>
      <c r="P702" s="183"/>
      <c r="Q702" s="183"/>
      <c r="R702" s="183"/>
      <c r="S702" s="183"/>
      <c r="T702" s="183"/>
      <c r="U702" s="183"/>
      <c r="V702" s="183"/>
      <c r="W702" s="183"/>
      <c r="X702" s="183"/>
      <c r="Y702" s="183"/>
      <c r="Z702" s="183"/>
      <c r="AA702" s="183"/>
      <c r="AB702" s="183"/>
      <c r="AC702" s="183"/>
      <c r="AD702" s="183"/>
      <c r="AE702" s="183"/>
      <c r="AF702" s="183"/>
      <c r="AG702" s="183"/>
      <c r="AH702" s="183"/>
      <c r="AI702" s="183"/>
      <c r="AJ702" s="183"/>
      <c r="AK702" s="183"/>
      <c r="AL702" s="183"/>
      <c r="AM702" s="183"/>
      <c r="AN702" s="183"/>
      <c r="AO702" s="183"/>
      <c r="AP702" s="183"/>
      <c r="AQ702" s="183"/>
      <c r="AR702" s="183"/>
      <c r="AS702" s="183"/>
      <c r="AT702" s="183"/>
      <c r="AU702" s="183"/>
      <c r="AV702" s="183"/>
      <c r="AW702" s="183"/>
      <c r="AX702" s="183"/>
      <c r="AY702" s="183"/>
      <c r="AZ702" s="183"/>
      <c r="BA702" s="183"/>
      <c r="BB702" s="183"/>
      <c r="BC702" s="183"/>
      <c r="BD702" s="183"/>
      <c r="BE702" s="183"/>
      <c r="BF702" s="183"/>
      <c r="BG702" s="183"/>
      <c r="BH702" s="183"/>
      <c r="BI702" s="183"/>
      <c r="BJ702" s="183"/>
      <c r="BK702" s="183"/>
      <c r="BL702" s="183"/>
      <c r="BM702" s="183"/>
    </row>
    <row r="703" spans="1:65" x14ac:dyDescent="0.2">
      <c r="A703" s="110"/>
      <c r="B703" s="110"/>
      <c r="C703" s="110"/>
      <c r="D703" s="183"/>
      <c r="E703" s="183"/>
      <c r="F703" s="183"/>
      <c r="G703" s="183"/>
      <c r="H703" s="183"/>
      <c r="I703" s="183"/>
      <c r="J703" s="183"/>
      <c r="K703" s="183"/>
      <c r="L703" s="183"/>
      <c r="M703" s="183"/>
      <c r="N703" s="183"/>
      <c r="O703" s="183"/>
      <c r="P703" s="183"/>
      <c r="Q703" s="183"/>
      <c r="R703" s="183"/>
      <c r="S703" s="183"/>
      <c r="T703" s="183"/>
      <c r="U703" s="183"/>
      <c r="V703" s="183"/>
      <c r="W703" s="183"/>
      <c r="X703" s="183"/>
      <c r="Y703" s="183"/>
      <c r="Z703" s="183"/>
      <c r="AA703" s="183"/>
      <c r="AB703" s="183"/>
      <c r="AC703" s="183"/>
      <c r="AD703" s="183"/>
      <c r="AE703" s="183"/>
      <c r="AF703" s="183"/>
      <c r="AG703" s="183"/>
      <c r="AH703" s="183"/>
      <c r="AI703" s="183"/>
      <c r="AJ703" s="183"/>
      <c r="AK703" s="183"/>
      <c r="AL703" s="183"/>
      <c r="AM703" s="183"/>
      <c r="AN703" s="183"/>
      <c r="AO703" s="183"/>
      <c r="AP703" s="183"/>
      <c r="AQ703" s="183"/>
      <c r="AR703" s="183"/>
      <c r="AS703" s="183"/>
      <c r="AT703" s="183"/>
      <c r="AU703" s="183"/>
      <c r="AV703" s="183"/>
      <c r="AW703" s="183"/>
      <c r="AX703" s="183"/>
      <c r="AY703" s="183"/>
      <c r="AZ703" s="183"/>
      <c r="BA703" s="183"/>
      <c r="BB703" s="183"/>
      <c r="BC703" s="183"/>
      <c r="BD703" s="183"/>
      <c r="BE703" s="183"/>
      <c r="BF703" s="183"/>
      <c r="BG703" s="183"/>
      <c r="BH703" s="183"/>
      <c r="BI703" s="183"/>
      <c r="BJ703" s="183"/>
      <c r="BK703" s="183"/>
      <c r="BL703" s="183"/>
      <c r="BM703" s="183"/>
    </row>
    <row r="704" spans="1:65" x14ac:dyDescent="0.2">
      <c r="A704" s="110"/>
      <c r="B704" s="110"/>
      <c r="C704" s="110"/>
      <c r="D704" s="183"/>
      <c r="E704" s="183"/>
      <c r="F704" s="183"/>
      <c r="G704" s="183"/>
      <c r="H704" s="183"/>
      <c r="I704" s="183"/>
      <c r="J704" s="183"/>
      <c r="K704" s="183"/>
      <c r="L704" s="183"/>
      <c r="M704" s="183"/>
      <c r="N704" s="183"/>
      <c r="O704" s="183"/>
      <c r="P704" s="183"/>
      <c r="Q704" s="183"/>
      <c r="R704" s="183"/>
      <c r="S704" s="183"/>
      <c r="T704" s="183"/>
      <c r="U704" s="183"/>
      <c r="V704" s="183"/>
      <c r="W704" s="183"/>
      <c r="X704" s="183"/>
      <c r="Y704" s="183"/>
      <c r="Z704" s="183"/>
      <c r="AA704" s="183"/>
      <c r="AB704" s="183"/>
      <c r="AC704" s="183"/>
      <c r="AD704" s="183"/>
      <c r="AE704" s="183"/>
      <c r="AF704" s="183"/>
      <c r="AG704" s="183"/>
      <c r="AH704" s="183"/>
      <c r="AI704" s="183"/>
      <c r="AJ704" s="183"/>
      <c r="AK704" s="183"/>
      <c r="AL704" s="183"/>
      <c r="AM704" s="183"/>
      <c r="AN704" s="183"/>
      <c r="AO704" s="183"/>
      <c r="AP704" s="183"/>
      <c r="AQ704" s="183"/>
      <c r="AR704" s="183"/>
      <c r="AS704" s="183"/>
      <c r="AT704" s="183"/>
      <c r="AU704" s="183"/>
      <c r="AV704" s="183"/>
      <c r="AW704" s="183"/>
      <c r="AX704" s="183"/>
      <c r="AY704" s="183"/>
      <c r="AZ704" s="183"/>
      <c r="BA704" s="183"/>
      <c r="BB704" s="183"/>
      <c r="BC704" s="183"/>
      <c r="BD704" s="183"/>
      <c r="BE704" s="183"/>
      <c r="BF704" s="183"/>
      <c r="BG704" s="183"/>
      <c r="BH704" s="183"/>
      <c r="BI704" s="183"/>
      <c r="BJ704" s="183"/>
      <c r="BK704" s="183"/>
      <c r="BL704" s="183"/>
      <c r="BM704" s="183"/>
    </row>
    <row r="705" spans="1:65" x14ac:dyDescent="0.2">
      <c r="A705" s="110"/>
      <c r="B705" s="110"/>
      <c r="C705" s="110"/>
      <c r="D705" s="183"/>
      <c r="E705" s="183"/>
      <c r="F705" s="183"/>
      <c r="G705" s="183"/>
      <c r="H705" s="183"/>
      <c r="I705" s="183"/>
      <c r="J705" s="183"/>
      <c r="K705" s="183"/>
      <c r="L705" s="183"/>
      <c r="M705" s="183"/>
      <c r="N705" s="183"/>
      <c r="O705" s="183"/>
      <c r="P705" s="183"/>
      <c r="Q705" s="183"/>
      <c r="R705" s="183"/>
      <c r="S705" s="183"/>
      <c r="T705" s="183"/>
      <c r="U705" s="183"/>
      <c r="V705" s="183"/>
      <c r="W705" s="183"/>
      <c r="X705" s="183"/>
      <c r="Y705" s="183"/>
      <c r="Z705" s="183"/>
      <c r="AA705" s="183"/>
      <c r="AB705" s="183"/>
      <c r="AC705" s="183"/>
      <c r="AD705" s="183"/>
      <c r="AE705" s="183"/>
      <c r="AF705" s="183"/>
      <c r="AG705" s="183"/>
      <c r="AH705" s="183"/>
      <c r="AI705" s="183"/>
      <c r="AJ705" s="183"/>
      <c r="AK705" s="183"/>
      <c r="AL705" s="183"/>
      <c r="AM705" s="183"/>
      <c r="AN705" s="183"/>
      <c r="AO705" s="183"/>
      <c r="AP705" s="183"/>
      <c r="AQ705" s="183"/>
      <c r="AR705" s="183"/>
      <c r="AS705" s="183"/>
      <c r="AT705" s="183"/>
      <c r="AU705" s="183"/>
      <c r="AV705" s="183"/>
      <c r="AW705" s="183"/>
      <c r="AX705" s="183"/>
      <c r="AY705" s="183"/>
      <c r="AZ705" s="183"/>
      <c r="BA705" s="183"/>
      <c r="BB705" s="183"/>
      <c r="BC705" s="183"/>
      <c r="BD705" s="183"/>
      <c r="BE705" s="183"/>
      <c r="BF705" s="183"/>
      <c r="BG705" s="183"/>
      <c r="BH705" s="183"/>
      <c r="BI705" s="183"/>
      <c r="BJ705" s="183"/>
      <c r="BK705" s="183"/>
      <c r="BL705" s="183"/>
      <c r="BM705" s="183"/>
    </row>
    <row r="706" spans="1:65" x14ac:dyDescent="0.2">
      <c r="A706" s="110"/>
      <c r="B706" s="110"/>
      <c r="C706" s="110"/>
      <c r="D706" s="183"/>
      <c r="E706" s="183"/>
      <c r="F706" s="183"/>
      <c r="G706" s="183"/>
      <c r="H706" s="183"/>
      <c r="I706" s="183"/>
      <c r="J706" s="183"/>
      <c r="K706" s="183"/>
      <c r="L706" s="183"/>
      <c r="M706" s="183"/>
      <c r="N706" s="183"/>
      <c r="O706" s="183"/>
      <c r="P706" s="183"/>
      <c r="Q706" s="183"/>
      <c r="R706" s="183"/>
      <c r="S706" s="183"/>
      <c r="T706" s="183"/>
      <c r="U706" s="183"/>
      <c r="V706" s="183"/>
      <c r="W706" s="183"/>
      <c r="X706" s="183"/>
      <c r="Y706" s="183"/>
      <c r="Z706" s="183"/>
      <c r="AA706" s="183"/>
      <c r="AB706" s="183"/>
      <c r="AC706" s="183"/>
      <c r="AD706" s="183"/>
      <c r="AE706" s="183"/>
      <c r="AF706" s="183"/>
      <c r="AG706" s="183"/>
      <c r="AH706" s="183"/>
      <c r="AI706" s="183"/>
      <c r="AJ706" s="183"/>
      <c r="AK706" s="183"/>
      <c r="AL706" s="183"/>
      <c r="AM706" s="183"/>
      <c r="AN706" s="183"/>
      <c r="AO706" s="183"/>
      <c r="AP706" s="183"/>
      <c r="AQ706" s="183"/>
      <c r="AR706" s="183"/>
      <c r="AS706" s="183"/>
      <c r="AT706" s="183"/>
      <c r="AU706" s="183"/>
      <c r="AV706" s="183"/>
      <c r="AW706" s="183"/>
      <c r="AX706" s="183"/>
      <c r="AY706" s="183"/>
      <c r="AZ706" s="183"/>
      <c r="BA706" s="183"/>
      <c r="BB706" s="183"/>
      <c r="BC706" s="183"/>
      <c r="BD706" s="183"/>
      <c r="BE706" s="183"/>
      <c r="BF706" s="183"/>
      <c r="BG706" s="183"/>
      <c r="BH706" s="183"/>
      <c r="BI706" s="183"/>
      <c r="BJ706" s="183"/>
      <c r="BK706" s="183"/>
      <c r="BL706" s="183"/>
      <c r="BM706" s="183"/>
    </row>
    <row r="707" spans="1:65" x14ac:dyDescent="0.2">
      <c r="A707" s="110"/>
      <c r="B707" s="110"/>
      <c r="C707" s="110"/>
      <c r="D707" s="183"/>
      <c r="E707" s="183"/>
      <c r="F707" s="183"/>
      <c r="G707" s="183"/>
      <c r="H707" s="183"/>
      <c r="I707" s="183"/>
      <c r="J707" s="183"/>
      <c r="K707" s="183"/>
      <c r="L707" s="183"/>
      <c r="M707" s="183"/>
      <c r="N707" s="183"/>
      <c r="O707" s="183"/>
      <c r="P707" s="183"/>
      <c r="Q707" s="183"/>
      <c r="R707" s="183"/>
      <c r="S707" s="183"/>
      <c r="T707" s="183"/>
      <c r="U707" s="183"/>
      <c r="V707" s="183"/>
      <c r="W707" s="183"/>
      <c r="X707" s="183"/>
      <c r="Y707" s="183"/>
      <c r="Z707" s="183"/>
      <c r="AA707" s="183"/>
      <c r="AB707" s="183"/>
      <c r="AC707" s="183"/>
      <c r="AD707" s="183"/>
      <c r="AE707" s="183"/>
      <c r="AF707" s="183"/>
      <c r="AG707" s="183"/>
      <c r="AH707" s="183"/>
      <c r="AI707" s="183"/>
      <c r="AJ707" s="183"/>
      <c r="AK707" s="183"/>
      <c r="AL707" s="183"/>
      <c r="AM707" s="183"/>
      <c r="AN707" s="183"/>
      <c r="AO707" s="183"/>
      <c r="AP707" s="183"/>
      <c r="AQ707" s="183"/>
      <c r="AR707" s="183"/>
      <c r="AS707" s="183"/>
      <c r="AT707" s="183"/>
      <c r="AU707" s="183"/>
      <c r="AV707" s="183"/>
      <c r="AW707" s="183"/>
      <c r="AX707" s="183"/>
      <c r="AY707" s="183"/>
      <c r="AZ707" s="183"/>
      <c r="BA707" s="183"/>
      <c r="BB707" s="183"/>
      <c r="BC707" s="183"/>
      <c r="BD707" s="183"/>
      <c r="BE707" s="183"/>
      <c r="BF707" s="183"/>
      <c r="BG707" s="183"/>
      <c r="BH707" s="183"/>
      <c r="BI707" s="183"/>
      <c r="BJ707" s="183"/>
      <c r="BK707" s="183"/>
      <c r="BL707" s="183"/>
      <c r="BM707" s="183"/>
    </row>
    <row r="708" spans="1:65" x14ac:dyDescent="0.2">
      <c r="A708" s="110"/>
      <c r="B708" s="110"/>
      <c r="C708" s="110"/>
      <c r="D708" s="183"/>
      <c r="E708" s="183"/>
      <c r="F708" s="183"/>
      <c r="G708" s="183"/>
      <c r="H708" s="183"/>
      <c r="I708" s="183"/>
      <c r="J708" s="183"/>
      <c r="K708" s="183"/>
      <c r="L708" s="183"/>
      <c r="M708" s="183"/>
      <c r="N708" s="183"/>
      <c r="O708" s="183"/>
      <c r="P708" s="183"/>
      <c r="Q708" s="183"/>
      <c r="R708" s="183"/>
      <c r="S708" s="183"/>
      <c r="T708" s="183"/>
      <c r="U708" s="183"/>
      <c r="V708" s="183"/>
      <c r="W708" s="183"/>
      <c r="X708" s="183"/>
      <c r="Y708" s="183"/>
      <c r="Z708" s="183"/>
      <c r="AA708" s="183"/>
      <c r="AB708" s="183"/>
      <c r="AC708" s="183"/>
      <c r="AD708" s="183"/>
      <c r="AE708" s="183"/>
      <c r="AF708" s="183"/>
      <c r="AG708" s="183"/>
      <c r="AH708" s="183"/>
      <c r="AI708" s="183"/>
      <c r="AJ708" s="183"/>
      <c r="AK708" s="183"/>
      <c r="AL708" s="183"/>
      <c r="AM708" s="183"/>
      <c r="AN708" s="183"/>
      <c r="AO708" s="183"/>
      <c r="AP708" s="183"/>
      <c r="AQ708" s="183"/>
      <c r="AR708" s="183"/>
      <c r="AS708" s="183"/>
      <c r="AT708" s="183"/>
      <c r="AU708" s="183"/>
      <c r="AV708" s="183"/>
      <c r="AW708" s="183"/>
      <c r="AX708" s="183"/>
      <c r="AY708" s="183"/>
      <c r="AZ708" s="183"/>
      <c r="BA708" s="183"/>
      <c r="BB708" s="183"/>
      <c r="BC708" s="183"/>
      <c r="BD708" s="183"/>
      <c r="BE708" s="183"/>
      <c r="BF708" s="183"/>
      <c r="BG708" s="183"/>
      <c r="BH708" s="183"/>
      <c r="BI708" s="183"/>
      <c r="BJ708" s="183"/>
      <c r="BK708" s="183"/>
      <c r="BL708" s="183"/>
      <c r="BM708" s="183"/>
    </row>
    <row r="709" spans="1:65" x14ac:dyDescent="0.2">
      <c r="A709" s="110"/>
      <c r="B709" s="110"/>
      <c r="C709" s="110"/>
      <c r="D709" s="183"/>
      <c r="E709" s="183"/>
      <c r="F709" s="183"/>
      <c r="G709" s="183"/>
      <c r="H709" s="183"/>
      <c r="I709" s="183"/>
      <c r="J709" s="183"/>
      <c r="K709" s="183"/>
      <c r="L709" s="183"/>
      <c r="M709" s="183"/>
      <c r="N709" s="183"/>
      <c r="O709" s="183"/>
      <c r="P709" s="183"/>
      <c r="Q709" s="183"/>
      <c r="R709" s="183"/>
      <c r="S709" s="183"/>
      <c r="T709" s="183"/>
      <c r="U709" s="183"/>
      <c r="V709" s="183"/>
      <c r="W709" s="183"/>
      <c r="X709" s="183"/>
      <c r="Y709" s="183"/>
      <c r="Z709" s="183"/>
      <c r="AA709" s="183"/>
      <c r="AB709" s="183"/>
      <c r="AC709" s="183"/>
      <c r="AD709" s="183"/>
      <c r="AE709" s="183"/>
      <c r="AF709" s="183"/>
      <c r="AG709" s="183"/>
      <c r="AH709" s="183"/>
      <c r="AI709" s="183"/>
      <c r="AJ709" s="183"/>
      <c r="AK709" s="183"/>
      <c r="AL709" s="183"/>
      <c r="AM709" s="183"/>
      <c r="AN709" s="183"/>
      <c r="AO709" s="183"/>
      <c r="AP709" s="183"/>
      <c r="AQ709" s="183"/>
      <c r="AR709" s="183"/>
      <c r="AS709" s="183"/>
      <c r="AT709" s="183"/>
      <c r="AU709" s="183"/>
      <c r="AV709" s="183"/>
      <c r="AW709" s="183"/>
      <c r="AX709" s="183"/>
      <c r="AY709" s="183"/>
      <c r="AZ709" s="183"/>
      <c r="BA709" s="183"/>
      <c r="BB709" s="183"/>
      <c r="BC709" s="183"/>
      <c r="BD709" s="183"/>
      <c r="BE709" s="183"/>
      <c r="BF709" s="183"/>
      <c r="BG709" s="183"/>
      <c r="BH709" s="183"/>
      <c r="BI709" s="183"/>
      <c r="BJ709" s="183"/>
      <c r="BK709" s="183"/>
      <c r="BL709" s="183"/>
      <c r="BM709" s="183"/>
    </row>
    <row r="710" spans="1:65" x14ac:dyDescent="0.2">
      <c r="A710" s="110"/>
      <c r="B710" s="110"/>
      <c r="C710" s="110"/>
      <c r="D710" s="183"/>
      <c r="E710" s="183"/>
      <c r="F710" s="183"/>
      <c r="G710" s="183"/>
      <c r="H710" s="183"/>
      <c r="I710" s="183"/>
      <c r="J710" s="183"/>
      <c r="K710" s="183"/>
      <c r="L710" s="183"/>
      <c r="M710" s="183"/>
      <c r="N710" s="183"/>
      <c r="O710" s="183"/>
      <c r="P710" s="183"/>
      <c r="Q710" s="183"/>
      <c r="R710" s="183"/>
      <c r="S710" s="183"/>
      <c r="T710" s="183"/>
      <c r="U710" s="183"/>
      <c r="V710" s="183"/>
      <c r="W710" s="183"/>
      <c r="X710" s="183"/>
      <c r="Y710" s="183"/>
      <c r="Z710" s="183"/>
      <c r="AA710" s="183"/>
      <c r="AB710" s="183"/>
      <c r="AC710" s="183"/>
      <c r="AD710" s="183"/>
      <c r="AE710" s="183"/>
      <c r="AF710" s="183"/>
      <c r="AG710" s="183"/>
      <c r="AH710" s="183"/>
      <c r="AI710" s="183"/>
      <c r="AJ710" s="183"/>
      <c r="AK710" s="183"/>
      <c r="AL710" s="183"/>
      <c r="AM710" s="183"/>
      <c r="AN710" s="183"/>
      <c r="AO710" s="183"/>
      <c r="AP710" s="183"/>
      <c r="AQ710" s="183"/>
      <c r="AR710" s="183"/>
      <c r="AS710" s="183"/>
      <c r="AT710" s="183"/>
      <c r="AU710" s="183"/>
      <c r="AV710" s="183"/>
      <c r="AW710" s="183"/>
      <c r="AX710" s="183"/>
      <c r="AY710" s="183"/>
      <c r="AZ710" s="183"/>
      <c r="BA710" s="183"/>
      <c r="BB710" s="183"/>
      <c r="BC710" s="183"/>
      <c r="BD710" s="183"/>
      <c r="BE710" s="183"/>
      <c r="BF710" s="183"/>
      <c r="BG710" s="183"/>
      <c r="BH710" s="183"/>
      <c r="BI710" s="183"/>
      <c r="BJ710" s="183"/>
      <c r="BK710" s="183"/>
      <c r="BL710" s="183"/>
      <c r="BM710" s="183"/>
    </row>
    <row r="711" spans="1:65" x14ac:dyDescent="0.2">
      <c r="A711" s="110"/>
      <c r="B711" s="110"/>
      <c r="C711" s="110"/>
      <c r="D711" s="183"/>
      <c r="E711" s="183"/>
      <c r="F711" s="183"/>
      <c r="G711" s="183"/>
      <c r="H711" s="183"/>
      <c r="I711" s="183"/>
      <c r="J711" s="183"/>
      <c r="K711" s="183"/>
      <c r="L711" s="183"/>
      <c r="M711" s="183"/>
      <c r="N711" s="183"/>
      <c r="O711" s="183"/>
      <c r="P711" s="183"/>
      <c r="Q711" s="183"/>
      <c r="R711" s="183"/>
      <c r="S711" s="183"/>
      <c r="T711" s="183"/>
      <c r="U711" s="183"/>
      <c r="V711" s="183"/>
      <c r="W711" s="183"/>
      <c r="X711" s="183"/>
      <c r="Y711" s="183"/>
      <c r="Z711" s="183"/>
      <c r="AA711" s="183"/>
      <c r="AB711" s="183"/>
      <c r="AC711" s="183"/>
      <c r="AD711" s="183"/>
      <c r="AE711" s="183"/>
      <c r="AF711" s="183"/>
      <c r="AG711" s="183"/>
      <c r="AH711" s="183"/>
      <c r="AI711" s="183"/>
      <c r="AJ711" s="183"/>
      <c r="AK711" s="183"/>
      <c r="AL711" s="183"/>
      <c r="AM711" s="183"/>
      <c r="AN711" s="183"/>
      <c r="AO711" s="183"/>
      <c r="AP711" s="183"/>
      <c r="AQ711" s="183"/>
      <c r="AR711" s="183"/>
      <c r="AS711" s="183"/>
      <c r="AT711" s="183"/>
      <c r="AU711" s="183"/>
      <c r="AV711" s="183"/>
      <c r="AW711" s="183"/>
      <c r="AX711" s="183"/>
      <c r="AY711" s="183"/>
      <c r="AZ711" s="183"/>
      <c r="BA711" s="183"/>
      <c r="BB711" s="183"/>
      <c r="BC711" s="183"/>
      <c r="BD711" s="183"/>
      <c r="BE711" s="183"/>
      <c r="BF711" s="183"/>
      <c r="BG711" s="183"/>
      <c r="BH711" s="183"/>
      <c r="BI711" s="183"/>
      <c r="BJ711" s="183"/>
      <c r="BK711" s="183"/>
      <c r="BL711" s="183"/>
      <c r="BM711" s="183"/>
    </row>
    <row r="712" spans="1:65" x14ac:dyDescent="0.2">
      <c r="A712" s="110"/>
      <c r="B712" s="110"/>
      <c r="C712" s="110"/>
      <c r="D712" s="183"/>
      <c r="E712" s="183"/>
      <c r="F712" s="183"/>
      <c r="G712" s="183"/>
      <c r="H712" s="183"/>
      <c r="I712" s="183"/>
      <c r="J712" s="183"/>
      <c r="K712" s="183"/>
      <c r="L712" s="183"/>
      <c r="M712" s="183"/>
      <c r="N712" s="183"/>
      <c r="O712" s="183"/>
      <c r="P712" s="183"/>
      <c r="Q712" s="183"/>
      <c r="R712" s="183"/>
      <c r="S712" s="183"/>
      <c r="T712" s="183"/>
      <c r="U712" s="183"/>
      <c r="V712" s="183"/>
      <c r="W712" s="183"/>
      <c r="X712" s="183"/>
      <c r="Y712" s="183"/>
      <c r="Z712" s="183"/>
      <c r="AA712" s="183"/>
      <c r="AB712" s="183"/>
      <c r="AC712" s="183"/>
      <c r="AD712" s="183"/>
      <c r="AE712" s="183"/>
      <c r="AF712" s="183"/>
      <c r="AG712" s="183"/>
      <c r="AH712" s="183"/>
      <c r="AI712" s="183"/>
      <c r="AJ712" s="183"/>
      <c r="AK712" s="183"/>
      <c r="AL712" s="183"/>
      <c r="AM712" s="183"/>
      <c r="AN712" s="183"/>
      <c r="AO712" s="183"/>
      <c r="AP712" s="183"/>
      <c r="AQ712" s="183"/>
      <c r="AR712" s="183"/>
      <c r="AS712" s="183"/>
      <c r="AT712" s="183"/>
      <c r="AU712" s="183"/>
      <c r="AV712" s="183"/>
      <c r="AW712" s="183"/>
      <c r="AX712" s="183"/>
      <c r="AY712" s="183"/>
      <c r="AZ712" s="183"/>
      <c r="BA712" s="183"/>
      <c r="BB712" s="183"/>
      <c r="BC712" s="183"/>
      <c r="BD712" s="183"/>
      <c r="BE712" s="183"/>
      <c r="BF712" s="183"/>
      <c r="BG712" s="183"/>
      <c r="BH712" s="183"/>
      <c r="BI712" s="183"/>
      <c r="BJ712" s="183"/>
      <c r="BK712" s="183"/>
      <c r="BL712" s="183"/>
      <c r="BM712" s="183"/>
    </row>
    <row r="713" spans="1:65" x14ac:dyDescent="0.2">
      <c r="A713" s="110"/>
      <c r="B713" s="110"/>
      <c r="C713" s="110"/>
      <c r="D713" s="183"/>
      <c r="E713" s="183"/>
      <c r="F713" s="183"/>
      <c r="G713" s="183"/>
      <c r="H713" s="183"/>
      <c r="I713" s="183"/>
      <c r="J713" s="183"/>
      <c r="K713" s="183"/>
      <c r="L713" s="183"/>
      <c r="M713" s="183"/>
      <c r="N713" s="183"/>
      <c r="O713" s="183"/>
      <c r="P713" s="183"/>
      <c r="Q713" s="183"/>
      <c r="R713" s="183"/>
      <c r="S713" s="183"/>
      <c r="T713" s="183"/>
      <c r="U713" s="183"/>
      <c r="V713" s="183"/>
      <c r="W713" s="183"/>
      <c r="X713" s="183"/>
      <c r="Y713" s="183"/>
      <c r="Z713" s="183"/>
      <c r="AA713" s="183"/>
      <c r="AB713" s="183"/>
      <c r="AC713" s="183"/>
      <c r="AD713" s="183"/>
      <c r="AE713" s="183"/>
      <c r="AF713" s="183"/>
      <c r="AG713" s="183"/>
      <c r="AH713" s="183"/>
      <c r="AI713" s="183"/>
      <c r="AJ713" s="183"/>
      <c r="AK713" s="183"/>
      <c r="AL713" s="183"/>
      <c r="AM713" s="183"/>
      <c r="AN713" s="183"/>
      <c r="AO713" s="183"/>
      <c r="AP713" s="183"/>
      <c r="AQ713" s="183"/>
      <c r="AR713" s="183"/>
      <c r="AS713" s="183"/>
      <c r="AT713" s="183"/>
      <c r="AU713" s="183"/>
      <c r="AV713" s="183"/>
      <c r="AW713" s="183"/>
      <c r="AX713" s="183"/>
      <c r="AY713" s="183"/>
      <c r="AZ713" s="183"/>
      <c r="BA713" s="183"/>
      <c r="BB713" s="183"/>
      <c r="BC713" s="183"/>
      <c r="BD713" s="183"/>
      <c r="BE713" s="183"/>
      <c r="BF713" s="183"/>
      <c r="BG713" s="183"/>
      <c r="BH713" s="183"/>
      <c r="BI713" s="183"/>
      <c r="BJ713" s="183"/>
      <c r="BK713" s="183"/>
      <c r="BL713" s="183"/>
      <c r="BM713" s="183"/>
    </row>
    <row r="714" spans="1:65" x14ac:dyDescent="0.2">
      <c r="A714" s="110"/>
      <c r="B714" s="110"/>
      <c r="C714" s="110"/>
      <c r="D714" s="183"/>
      <c r="E714" s="183"/>
      <c r="F714" s="183"/>
      <c r="G714" s="183"/>
      <c r="H714" s="183"/>
      <c r="I714" s="183"/>
      <c r="J714" s="183"/>
      <c r="K714" s="183"/>
      <c r="L714" s="183"/>
      <c r="M714" s="183"/>
      <c r="N714" s="183"/>
      <c r="O714" s="183"/>
      <c r="P714" s="183"/>
      <c r="Q714" s="183"/>
      <c r="R714" s="183"/>
      <c r="S714" s="183"/>
      <c r="T714" s="183"/>
      <c r="U714" s="183"/>
      <c r="V714" s="183"/>
      <c r="W714" s="183"/>
      <c r="X714" s="183"/>
      <c r="Y714" s="183"/>
      <c r="Z714" s="183"/>
      <c r="AA714" s="183"/>
      <c r="AB714" s="183"/>
      <c r="AC714" s="183"/>
      <c r="AD714" s="183"/>
      <c r="AE714" s="183"/>
      <c r="AF714" s="183"/>
      <c r="AG714" s="183"/>
      <c r="AH714" s="183"/>
      <c r="AI714" s="183"/>
      <c r="AJ714" s="183"/>
      <c r="AK714" s="183"/>
      <c r="AL714" s="183"/>
      <c r="AM714" s="183"/>
      <c r="AN714" s="183"/>
      <c r="AO714" s="183"/>
      <c r="AP714" s="183"/>
      <c r="AQ714" s="183"/>
      <c r="AR714" s="183"/>
      <c r="AS714" s="183"/>
      <c r="AT714" s="183"/>
      <c r="AU714" s="183"/>
      <c r="AV714" s="183"/>
      <c r="AW714" s="183"/>
      <c r="AX714" s="183"/>
      <c r="AY714" s="183"/>
      <c r="AZ714" s="183"/>
      <c r="BA714" s="183"/>
      <c r="BB714" s="183"/>
      <c r="BC714" s="183"/>
      <c r="BD714" s="183"/>
      <c r="BE714" s="183"/>
      <c r="BF714" s="183"/>
      <c r="BG714" s="183"/>
      <c r="BH714" s="183"/>
      <c r="BI714" s="183"/>
      <c r="BJ714" s="183"/>
      <c r="BK714" s="183"/>
      <c r="BL714" s="183"/>
      <c r="BM714" s="183"/>
    </row>
    <row r="715" spans="1:65" x14ac:dyDescent="0.2">
      <c r="A715" s="110"/>
      <c r="B715" s="110"/>
      <c r="C715" s="110"/>
      <c r="D715" s="183"/>
      <c r="E715" s="183"/>
      <c r="F715" s="183"/>
      <c r="G715" s="183"/>
      <c r="H715" s="183"/>
      <c r="I715" s="183"/>
      <c r="J715" s="183"/>
      <c r="K715" s="183"/>
      <c r="L715" s="183"/>
      <c r="M715" s="183"/>
      <c r="N715" s="183"/>
      <c r="O715" s="183"/>
      <c r="P715" s="183"/>
      <c r="Q715" s="183"/>
      <c r="R715" s="183"/>
      <c r="S715" s="183"/>
      <c r="T715" s="183"/>
      <c r="U715" s="183"/>
      <c r="V715" s="183"/>
      <c r="W715" s="183"/>
      <c r="X715" s="183"/>
      <c r="Y715" s="183"/>
      <c r="Z715" s="183"/>
      <c r="AA715" s="183"/>
      <c r="AB715" s="183"/>
      <c r="AC715" s="183"/>
      <c r="AD715" s="183"/>
      <c r="AE715" s="183"/>
      <c r="AF715" s="183"/>
      <c r="AG715" s="183"/>
      <c r="AH715" s="183"/>
      <c r="AI715" s="183"/>
      <c r="AJ715" s="183"/>
      <c r="AK715" s="183"/>
      <c r="AL715" s="183"/>
      <c r="AM715" s="183"/>
      <c r="AN715" s="183"/>
      <c r="AO715" s="183"/>
      <c r="AP715" s="183"/>
      <c r="AQ715" s="183"/>
      <c r="AR715" s="183"/>
      <c r="AS715" s="183"/>
      <c r="AT715" s="183"/>
      <c r="AU715" s="183"/>
      <c r="AV715" s="183"/>
      <c r="AW715" s="183"/>
      <c r="AX715" s="183"/>
      <c r="AY715" s="183"/>
      <c r="AZ715" s="183"/>
      <c r="BA715" s="183"/>
      <c r="BB715" s="183"/>
      <c r="BC715" s="183"/>
      <c r="BD715" s="183"/>
      <c r="BE715" s="183"/>
      <c r="BF715" s="183"/>
      <c r="BG715" s="183"/>
      <c r="BH715" s="183"/>
      <c r="BI715" s="183"/>
      <c r="BJ715" s="183"/>
      <c r="BK715" s="183"/>
      <c r="BL715" s="183"/>
      <c r="BM715" s="183"/>
    </row>
    <row r="716" spans="1:65" x14ac:dyDescent="0.2">
      <c r="A716" s="110"/>
      <c r="B716" s="110"/>
      <c r="C716" s="110"/>
      <c r="D716" s="183"/>
      <c r="E716" s="183"/>
      <c r="F716" s="183"/>
      <c r="G716" s="183"/>
      <c r="H716" s="183"/>
      <c r="I716" s="183"/>
      <c r="J716" s="183"/>
      <c r="K716" s="183"/>
      <c r="L716" s="183"/>
      <c r="M716" s="183"/>
      <c r="N716" s="183"/>
      <c r="O716" s="183"/>
      <c r="P716" s="183"/>
      <c r="Q716" s="183"/>
      <c r="R716" s="183"/>
      <c r="S716" s="183"/>
      <c r="T716" s="183"/>
      <c r="U716" s="183"/>
      <c r="V716" s="183"/>
      <c r="W716" s="183"/>
      <c r="X716" s="183"/>
      <c r="Y716" s="183"/>
      <c r="Z716" s="183"/>
      <c r="AA716" s="183"/>
      <c r="AB716" s="183"/>
      <c r="AC716" s="183"/>
      <c r="AD716" s="183"/>
      <c r="AE716" s="183"/>
      <c r="AF716" s="183"/>
      <c r="AG716" s="183"/>
      <c r="AH716" s="183"/>
      <c r="AI716" s="183"/>
      <c r="AJ716" s="183"/>
      <c r="AK716" s="183"/>
      <c r="AL716" s="183"/>
      <c r="AM716" s="183"/>
      <c r="AN716" s="183"/>
      <c r="AO716" s="183"/>
      <c r="AP716" s="183"/>
      <c r="AQ716" s="183"/>
      <c r="AR716" s="183"/>
      <c r="AS716" s="183"/>
      <c r="AT716" s="183"/>
      <c r="AU716" s="183"/>
      <c r="AV716" s="183"/>
      <c r="AW716" s="183"/>
      <c r="AX716" s="183"/>
      <c r="AY716" s="183"/>
      <c r="AZ716" s="183"/>
      <c r="BA716" s="183"/>
      <c r="BB716" s="183"/>
      <c r="BC716" s="183"/>
      <c r="BD716" s="183"/>
      <c r="BE716" s="183"/>
      <c r="BF716" s="183"/>
      <c r="BG716" s="183"/>
      <c r="BH716" s="183"/>
      <c r="BI716" s="183"/>
      <c r="BJ716" s="183"/>
      <c r="BK716" s="183"/>
      <c r="BL716" s="183"/>
      <c r="BM716" s="183"/>
    </row>
    <row r="717" spans="1:65" x14ac:dyDescent="0.2">
      <c r="A717" s="110"/>
      <c r="B717" s="110"/>
      <c r="C717" s="110"/>
      <c r="D717" s="183"/>
      <c r="E717" s="183"/>
      <c r="F717" s="183"/>
      <c r="G717" s="183"/>
      <c r="H717" s="183"/>
      <c r="I717" s="183"/>
      <c r="J717" s="183"/>
      <c r="K717" s="183"/>
      <c r="L717" s="183"/>
      <c r="M717" s="183"/>
      <c r="N717" s="183"/>
      <c r="O717" s="183"/>
      <c r="P717" s="183"/>
      <c r="Q717" s="183"/>
      <c r="R717" s="183"/>
      <c r="S717" s="183"/>
      <c r="T717" s="183"/>
      <c r="U717" s="183"/>
      <c r="V717" s="183"/>
      <c r="W717" s="183"/>
      <c r="X717" s="183"/>
      <c r="Y717" s="183"/>
      <c r="Z717" s="183"/>
      <c r="AA717" s="183"/>
      <c r="AB717" s="183"/>
      <c r="AC717" s="183"/>
      <c r="AD717" s="183"/>
      <c r="AE717" s="183"/>
      <c r="AF717" s="183"/>
      <c r="AG717" s="183"/>
      <c r="AH717" s="183"/>
      <c r="AI717" s="183"/>
      <c r="AJ717" s="183"/>
      <c r="AK717" s="183"/>
      <c r="AL717" s="183"/>
      <c r="AM717" s="183"/>
      <c r="AN717" s="183"/>
      <c r="AO717" s="183"/>
      <c r="AP717" s="183"/>
      <c r="AQ717" s="183"/>
      <c r="AR717" s="183"/>
      <c r="AS717" s="183"/>
      <c r="AT717" s="183"/>
      <c r="AU717" s="183"/>
      <c r="AV717" s="183"/>
      <c r="AW717" s="183"/>
      <c r="AX717" s="183"/>
      <c r="AY717" s="183"/>
      <c r="AZ717" s="183"/>
      <c r="BA717" s="183"/>
      <c r="BB717" s="183"/>
      <c r="BC717" s="183"/>
      <c r="BD717" s="183"/>
      <c r="BE717" s="183"/>
      <c r="BF717" s="183"/>
      <c r="BG717" s="183"/>
      <c r="BH717" s="183"/>
      <c r="BI717" s="183"/>
      <c r="BJ717" s="183"/>
      <c r="BK717" s="183"/>
      <c r="BL717" s="183"/>
      <c r="BM717" s="183"/>
    </row>
    <row r="718" spans="1:65" x14ac:dyDescent="0.2">
      <c r="A718" s="110"/>
      <c r="B718" s="110"/>
      <c r="C718" s="110"/>
      <c r="D718" s="183"/>
      <c r="E718" s="183"/>
      <c r="F718" s="183"/>
      <c r="G718" s="183"/>
      <c r="H718" s="183"/>
      <c r="I718" s="183"/>
      <c r="J718" s="183"/>
      <c r="K718" s="183"/>
      <c r="L718" s="183"/>
      <c r="M718" s="183"/>
      <c r="N718" s="183"/>
      <c r="O718" s="183"/>
      <c r="P718" s="183"/>
      <c r="Q718" s="183"/>
      <c r="R718" s="183"/>
      <c r="S718" s="183"/>
      <c r="T718" s="183"/>
      <c r="U718" s="183"/>
      <c r="V718" s="183"/>
      <c r="W718" s="183"/>
      <c r="X718" s="183"/>
      <c r="Y718" s="183"/>
      <c r="Z718" s="183"/>
      <c r="AA718" s="183"/>
      <c r="AB718" s="183"/>
      <c r="AC718" s="183"/>
      <c r="AD718" s="183"/>
      <c r="AE718" s="183"/>
      <c r="AF718" s="183"/>
      <c r="AG718" s="183"/>
      <c r="AH718" s="183"/>
      <c r="AI718" s="183"/>
      <c r="AJ718" s="183"/>
      <c r="AK718" s="183"/>
      <c r="AL718" s="183"/>
      <c r="AM718" s="183"/>
      <c r="AN718" s="183"/>
      <c r="AO718" s="183"/>
      <c r="AP718" s="183"/>
      <c r="AQ718" s="183"/>
      <c r="AR718" s="183"/>
      <c r="AS718" s="183"/>
      <c r="AT718" s="183"/>
      <c r="AU718" s="183"/>
      <c r="AV718" s="183"/>
      <c r="AW718" s="183"/>
      <c r="AX718" s="183"/>
      <c r="AY718" s="183"/>
      <c r="AZ718" s="183"/>
      <c r="BA718" s="183"/>
      <c r="BB718" s="183"/>
      <c r="BC718" s="183"/>
      <c r="BD718" s="183"/>
      <c r="BE718" s="183"/>
      <c r="BF718" s="183"/>
      <c r="BG718" s="183"/>
      <c r="BH718" s="183"/>
      <c r="BI718" s="183"/>
      <c r="BJ718" s="183"/>
      <c r="BK718" s="183"/>
      <c r="BL718" s="183"/>
      <c r="BM718" s="183"/>
    </row>
    <row r="719" spans="1:65" x14ac:dyDescent="0.2">
      <c r="A719" s="110"/>
      <c r="B719" s="110"/>
      <c r="C719" s="110"/>
      <c r="D719" s="183"/>
      <c r="E719" s="183"/>
      <c r="F719" s="183"/>
      <c r="G719" s="183"/>
      <c r="H719" s="183"/>
      <c r="I719" s="183"/>
      <c r="J719" s="183"/>
      <c r="K719" s="183"/>
      <c r="L719" s="183"/>
      <c r="M719" s="183"/>
      <c r="N719" s="183"/>
      <c r="O719" s="183"/>
      <c r="P719" s="183"/>
      <c r="Q719" s="183"/>
      <c r="R719" s="183"/>
      <c r="S719" s="183"/>
      <c r="T719" s="183"/>
      <c r="U719" s="183"/>
      <c r="V719" s="183"/>
      <c r="W719" s="183"/>
      <c r="X719" s="183"/>
      <c r="Y719" s="183"/>
      <c r="Z719" s="183"/>
      <c r="AA719" s="183"/>
      <c r="AB719" s="183"/>
      <c r="AC719" s="183"/>
      <c r="AD719" s="183"/>
      <c r="AE719" s="183"/>
      <c r="AF719" s="183"/>
      <c r="AG719" s="183"/>
      <c r="AH719" s="183"/>
      <c r="AI719" s="183"/>
      <c r="AJ719" s="183"/>
      <c r="AK719" s="183"/>
      <c r="AL719" s="183"/>
      <c r="AM719" s="183"/>
      <c r="AN719" s="183"/>
      <c r="AO719" s="183"/>
      <c r="AP719" s="183"/>
      <c r="AQ719" s="183"/>
      <c r="AR719" s="183"/>
      <c r="AS719" s="183"/>
      <c r="AT719" s="183"/>
      <c r="AU719" s="183"/>
      <c r="AV719" s="183"/>
      <c r="AW719" s="183"/>
      <c r="AX719" s="183"/>
      <c r="AY719" s="183"/>
      <c r="AZ719" s="183"/>
      <c r="BA719" s="183"/>
      <c r="BB719" s="183"/>
      <c r="BC719" s="183"/>
      <c r="BD719" s="183"/>
      <c r="BE719" s="183"/>
      <c r="BF719" s="183"/>
      <c r="BG719" s="183"/>
      <c r="BH719" s="183"/>
      <c r="BI719" s="183"/>
      <c r="BJ719" s="183"/>
      <c r="BK719" s="183"/>
      <c r="BL719" s="183"/>
      <c r="BM719" s="183"/>
    </row>
    <row r="720" spans="1:65" x14ac:dyDescent="0.2">
      <c r="A720" s="110"/>
      <c r="B720" s="110"/>
      <c r="C720" s="110"/>
      <c r="D720" s="183"/>
      <c r="E720" s="183"/>
      <c r="F720" s="183"/>
      <c r="G720" s="183"/>
      <c r="H720" s="183"/>
      <c r="I720" s="183"/>
      <c r="J720" s="183"/>
      <c r="K720" s="183"/>
      <c r="L720" s="183"/>
      <c r="M720" s="183"/>
      <c r="N720" s="183"/>
      <c r="O720" s="183"/>
      <c r="P720" s="183"/>
      <c r="Q720" s="183"/>
      <c r="R720" s="183"/>
      <c r="S720" s="183"/>
      <c r="T720" s="183"/>
      <c r="U720" s="183"/>
      <c r="V720" s="183"/>
      <c r="W720" s="183"/>
      <c r="X720" s="183"/>
      <c r="Y720" s="183"/>
      <c r="Z720" s="183"/>
      <c r="AA720" s="183"/>
      <c r="AB720" s="183"/>
      <c r="AC720" s="183"/>
      <c r="AD720" s="183"/>
      <c r="AE720" s="183"/>
      <c r="AF720" s="183"/>
      <c r="AG720" s="183"/>
      <c r="AH720" s="183"/>
      <c r="AI720" s="183"/>
      <c r="AJ720" s="183"/>
      <c r="AK720" s="183"/>
      <c r="AL720" s="183"/>
      <c r="AM720" s="183"/>
      <c r="AN720" s="183"/>
      <c r="AO720" s="183"/>
      <c r="AP720" s="183"/>
      <c r="AQ720" s="183"/>
      <c r="AR720" s="183"/>
      <c r="AS720" s="183"/>
      <c r="AT720" s="183"/>
      <c r="AU720" s="183"/>
      <c r="AV720" s="183"/>
      <c r="AW720" s="183"/>
      <c r="AX720" s="183"/>
      <c r="AY720" s="183"/>
      <c r="AZ720" s="183"/>
      <c r="BA720" s="183"/>
      <c r="BB720" s="183"/>
      <c r="BC720" s="183"/>
      <c r="BD720" s="183"/>
      <c r="BE720" s="183"/>
      <c r="BF720" s="183"/>
      <c r="BG720" s="183"/>
      <c r="BH720" s="183"/>
      <c r="BI720" s="183"/>
      <c r="BJ720" s="183"/>
      <c r="BK720" s="183"/>
      <c r="BL720" s="183"/>
      <c r="BM720" s="183"/>
    </row>
    <row r="721" spans="1:65" x14ac:dyDescent="0.2">
      <c r="A721" s="110"/>
      <c r="B721" s="110"/>
      <c r="C721" s="110"/>
      <c r="D721" s="183"/>
      <c r="E721" s="183"/>
      <c r="F721" s="183"/>
      <c r="G721" s="183"/>
      <c r="H721" s="183"/>
      <c r="I721" s="183"/>
      <c r="J721" s="183"/>
      <c r="K721" s="183"/>
      <c r="L721" s="183"/>
      <c r="M721" s="183"/>
      <c r="N721" s="183"/>
      <c r="O721" s="183"/>
      <c r="P721" s="183"/>
      <c r="Q721" s="183"/>
      <c r="R721" s="183"/>
      <c r="S721" s="183"/>
      <c r="T721" s="183"/>
      <c r="U721" s="183"/>
      <c r="V721" s="183"/>
      <c r="W721" s="183"/>
      <c r="X721" s="183"/>
      <c r="Y721" s="183"/>
      <c r="Z721" s="183"/>
      <c r="AA721" s="183"/>
      <c r="AB721" s="183"/>
      <c r="AC721" s="183"/>
      <c r="AD721" s="183"/>
      <c r="AE721" s="183"/>
      <c r="AF721" s="183"/>
      <c r="AG721" s="183"/>
      <c r="AH721" s="183"/>
      <c r="AI721" s="183"/>
      <c r="AJ721" s="183"/>
      <c r="AK721" s="183"/>
      <c r="AL721" s="183"/>
      <c r="AM721" s="183"/>
      <c r="AN721" s="183"/>
      <c r="AO721" s="183"/>
      <c r="AP721" s="183"/>
      <c r="AQ721" s="183"/>
      <c r="AR721" s="183"/>
      <c r="AS721" s="183"/>
      <c r="AT721" s="183"/>
      <c r="AU721" s="183"/>
      <c r="AV721" s="183"/>
      <c r="AW721" s="183"/>
      <c r="AX721" s="183"/>
      <c r="AY721" s="183"/>
      <c r="AZ721" s="183"/>
      <c r="BA721" s="183"/>
      <c r="BB721" s="183"/>
      <c r="BC721" s="183"/>
      <c r="BD721" s="183"/>
      <c r="BE721" s="183"/>
      <c r="BF721" s="183"/>
      <c r="BG721" s="183"/>
      <c r="BH721" s="183"/>
      <c r="BI721" s="183"/>
      <c r="BJ721" s="183"/>
      <c r="BK721" s="183"/>
      <c r="BL721" s="183"/>
      <c r="BM721" s="183"/>
    </row>
    <row r="722" spans="1:65" x14ac:dyDescent="0.2">
      <c r="A722" s="110"/>
      <c r="B722" s="110"/>
      <c r="C722" s="110"/>
      <c r="D722" s="183"/>
      <c r="E722" s="183"/>
      <c r="F722" s="183"/>
      <c r="G722" s="183"/>
      <c r="H722" s="183"/>
      <c r="I722" s="183"/>
      <c r="J722" s="183"/>
      <c r="K722" s="183"/>
      <c r="L722" s="183"/>
      <c r="M722" s="183"/>
      <c r="N722" s="183"/>
      <c r="O722" s="183"/>
      <c r="P722" s="183"/>
      <c r="Q722" s="183"/>
      <c r="R722" s="183"/>
      <c r="S722" s="183"/>
      <c r="T722" s="183"/>
      <c r="U722" s="183"/>
      <c r="V722" s="183"/>
      <c r="W722" s="183"/>
      <c r="X722" s="183"/>
      <c r="Y722" s="183"/>
      <c r="Z722" s="183"/>
      <c r="AA722" s="183"/>
      <c r="AB722" s="183"/>
      <c r="AC722" s="183"/>
      <c r="AD722" s="183"/>
      <c r="AE722" s="183"/>
      <c r="AF722" s="183"/>
      <c r="AG722" s="183"/>
      <c r="AH722" s="183"/>
      <c r="AI722" s="183"/>
      <c r="AJ722" s="183"/>
      <c r="AK722" s="183"/>
      <c r="AL722" s="183"/>
      <c r="AM722" s="183"/>
      <c r="AN722" s="183"/>
      <c r="AO722" s="183"/>
      <c r="AP722" s="183"/>
      <c r="AQ722" s="183"/>
      <c r="AR722" s="183"/>
      <c r="AS722" s="183"/>
      <c r="AT722" s="183"/>
      <c r="AU722" s="183"/>
      <c r="AV722" s="183"/>
      <c r="AW722" s="183"/>
      <c r="AX722" s="183"/>
      <c r="AY722" s="183"/>
      <c r="AZ722" s="183"/>
      <c r="BA722" s="183"/>
      <c r="BB722" s="183"/>
      <c r="BC722" s="183"/>
      <c r="BD722" s="183"/>
      <c r="BE722" s="183"/>
      <c r="BF722" s="183"/>
      <c r="BG722" s="183"/>
      <c r="BH722" s="183"/>
      <c r="BI722" s="183"/>
      <c r="BJ722" s="183"/>
      <c r="BK722" s="183"/>
      <c r="BL722" s="183"/>
      <c r="BM722" s="183"/>
    </row>
    <row r="723" spans="1:65" x14ac:dyDescent="0.2">
      <c r="A723" s="110"/>
      <c r="B723" s="110"/>
      <c r="C723" s="110"/>
      <c r="D723" s="183"/>
      <c r="E723" s="183"/>
      <c r="F723" s="183"/>
      <c r="G723" s="183"/>
      <c r="H723" s="183"/>
      <c r="I723" s="183"/>
      <c r="J723" s="183"/>
      <c r="K723" s="183"/>
      <c r="L723" s="183"/>
      <c r="M723" s="183"/>
      <c r="N723" s="183"/>
      <c r="O723" s="183"/>
      <c r="P723" s="183"/>
      <c r="Q723" s="183"/>
      <c r="R723" s="183"/>
      <c r="S723" s="183"/>
      <c r="T723" s="183"/>
      <c r="U723" s="183"/>
      <c r="V723" s="183"/>
      <c r="W723" s="183"/>
      <c r="X723" s="183"/>
      <c r="Y723" s="183"/>
      <c r="Z723" s="183"/>
      <c r="AA723" s="183"/>
      <c r="AB723" s="183"/>
      <c r="AC723" s="183"/>
      <c r="AD723" s="183"/>
      <c r="AE723" s="183"/>
      <c r="AF723" s="183"/>
      <c r="AG723" s="183"/>
      <c r="AH723" s="183"/>
      <c r="AI723" s="183"/>
      <c r="AJ723" s="183"/>
      <c r="AK723" s="183"/>
      <c r="AL723" s="183"/>
      <c r="AM723" s="183"/>
      <c r="AN723" s="183"/>
      <c r="AO723" s="183"/>
      <c r="AP723" s="183"/>
      <c r="AQ723" s="183"/>
      <c r="AR723" s="183"/>
      <c r="AS723" s="183"/>
      <c r="AT723" s="183"/>
      <c r="AU723" s="183"/>
      <c r="AV723" s="183"/>
      <c r="AW723" s="183"/>
      <c r="AX723" s="183"/>
      <c r="AY723" s="183"/>
      <c r="AZ723" s="183"/>
      <c r="BA723" s="183"/>
      <c r="BB723" s="183"/>
      <c r="BC723" s="183"/>
      <c r="BD723" s="183"/>
      <c r="BE723" s="183"/>
      <c r="BF723" s="183"/>
      <c r="BG723" s="183"/>
      <c r="BH723" s="183"/>
      <c r="BI723" s="183"/>
      <c r="BJ723" s="183"/>
      <c r="BK723" s="183"/>
      <c r="BL723" s="183"/>
      <c r="BM723" s="183"/>
    </row>
    <row r="724" spans="1:65" x14ac:dyDescent="0.2">
      <c r="A724" s="110"/>
      <c r="B724" s="110"/>
      <c r="C724" s="110"/>
      <c r="D724" s="183"/>
      <c r="E724" s="183"/>
      <c r="F724" s="183"/>
      <c r="G724" s="183"/>
      <c r="H724" s="183"/>
      <c r="I724" s="183"/>
      <c r="J724" s="183"/>
      <c r="K724" s="183"/>
      <c r="L724" s="183"/>
      <c r="M724" s="183"/>
      <c r="N724" s="183"/>
      <c r="O724" s="183"/>
      <c r="P724" s="183"/>
      <c r="Q724" s="183"/>
      <c r="R724" s="183"/>
      <c r="S724" s="183"/>
      <c r="T724" s="183"/>
      <c r="U724" s="183"/>
      <c r="V724" s="183"/>
      <c r="W724" s="183"/>
      <c r="X724" s="183"/>
      <c r="Y724" s="183"/>
      <c r="Z724" s="183"/>
      <c r="AA724" s="183"/>
      <c r="AB724" s="183"/>
      <c r="AC724" s="183"/>
      <c r="AD724" s="183"/>
      <c r="AE724" s="183"/>
      <c r="AF724" s="183"/>
      <c r="AG724" s="183"/>
      <c r="AH724" s="183"/>
      <c r="AI724" s="183"/>
      <c r="AJ724" s="183"/>
      <c r="AK724" s="183"/>
      <c r="AL724" s="183"/>
      <c r="AM724" s="183"/>
      <c r="AN724" s="183"/>
      <c r="AO724" s="183"/>
      <c r="AP724" s="183"/>
      <c r="AQ724" s="183"/>
      <c r="AR724" s="183"/>
      <c r="AS724" s="183"/>
      <c r="AT724" s="183"/>
      <c r="AU724" s="183"/>
      <c r="AV724" s="183"/>
      <c r="AW724" s="183"/>
      <c r="AX724" s="183"/>
      <c r="AY724" s="183"/>
      <c r="AZ724" s="183"/>
      <c r="BA724" s="183"/>
      <c r="BB724" s="183"/>
      <c r="BC724" s="183"/>
      <c r="BD724" s="183"/>
      <c r="BE724" s="183"/>
      <c r="BF724" s="183"/>
      <c r="BG724" s="183"/>
      <c r="BH724" s="183"/>
      <c r="BI724" s="183"/>
      <c r="BJ724" s="183"/>
      <c r="BK724" s="183"/>
      <c r="BL724" s="183"/>
      <c r="BM724" s="183"/>
    </row>
    <row r="725" spans="1:65" x14ac:dyDescent="0.2">
      <c r="A725" s="110"/>
      <c r="B725" s="110"/>
      <c r="C725" s="110"/>
      <c r="D725" s="183"/>
      <c r="E725" s="183"/>
      <c r="F725" s="183"/>
      <c r="G725" s="183"/>
      <c r="H725" s="183"/>
      <c r="I725" s="183"/>
      <c r="J725" s="183"/>
      <c r="K725" s="183"/>
      <c r="L725" s="183"/>
      <c r="M725" s="183"/>
      <c r="N725" s="183"/>
      <c r="O725" s="183"/>
      <c r="P725" s="183"/>
      <c r="Q725" s="183"/>
      <c r="R725" s="183"/>
      <c r="S725" s="183"/>
      <c r="T725" s="183"/>
      <c r="U725" s="183"/>
      <c r="V725" s="183"/>
      <c r="W725" s="183"/>
      <c r="X725" s="183"/>
      <c r="Y725" s="183"/>
      <c r="Z725" s="183"/>
      <c r="AA725" s="183"/>
      <c r="AB725" s="183"/>
      <c r="AC725" s="183"/>
      <c r="AD725" s="183"/>
      <c r="AE725" s="183"/>
      <c r="AF725" s="183"/>
      <c r="AG725" s="183"/>
      <c r="AH725" s="183"/>
      <c r="AI725" s="183"/>
      <c r="AJ725" s="183"/>
      <c r="AK725" s="183"/>
      <c r="AL725" s="183"/>
      <c r="AM725" s="183"/>
      <c r="AN725" s="183"/>
      <c r="AO725" s="183"/>
      <c r="AP725" s="183"/>
      <c r="AQ725" s="183"/>
      <c r="AR725" s="183"/>
      <c r="AS725" s="183"/>
      <c r="AT725" s="183"/>
      <c r="AU725" s="183"/>
      <c r="AV725" s="183"/>
      <c r="AW725" s="183"/>
      <c r="AX725" s="183"/>
      <c r="AY725" s="183"/>
      <c r="AZ725" s="183"/>
      <c r="BA725" s="183"/>
      <c r="BB725" s="183"/>
      <c r="BC725" s="183"/>
      <c r="BD725" s="183"/>
      <c r="BE725" s="183"/>
      <c r="BF725" s="183"/>
      <c r="BG725" s="183"/>
      <c r="BH725" s="183"/>
      <c r="BI725" s="183"/>
      <c r="BJ725" s="183"/>
      <c r="BK725" s="183"/>
      <c r="BL725" s="183"/>
      <c r="BM725" s="183"/>
    </row>
    <row r="726" spans="1:65" x14ac:dyDescent="0.2">
      <c r="A726" s="110"/>
      <c r="B726" s="110"/>
      <c r="C726" s="110"/>
      <c r="D726" s="183"/>
      <c r="E726" s="183"/>
      <c r="F726" s="183"/>
      <c r="G726" s="183"/>
      <c r="H726" s="183"/>
      <c r="I726" s="183"/>
      <c r="J726" s="183"/>
      <c r="K726" s="183"/>
      <c r="L726" s="183"/>
      <c r="M726" s="183"/>
      <c r="N726" s="183"/>
      <c r="O726" s="183"/>
      <c r="P726" s="183"/>
      <c r="Q726" s="183"/>
      <c r="R726" s="183"/>
      <c r="S726" s="183"/>
      <c r="T726" s="183"/>
      <c r="U726" s="183"/>
      <c r="V726" s="183"/>
      <c r="W726" s="183"/>
      <c r="X726" s="183"/>
      <c r="Y726" s="183"/>
      <c r="Z726" s="183"/>
      <c r="AA726" s="183"/>
      <c r="AB726" s="183"/>
      <c r="AC726" s="183"/>
      <c r="AD726" s="183"/>
      <c r="AE726" s="183"/>
      <c r="AF726" s="183"/>
      <c r="AG726" s="183"/>
      <c r="AH726" s="183"/>
      <c r="AI726" s="183"/>
      <c r="AJ726" s="183"/>
      <c r="AK726" s="183"/>
      <c r="AL726" s="183"/>
      <c r="AM726" s="183"/>
      <c r="AN726" s="183"/>
      <c r="AO726" s="183"/>
      <c r="AP726" s="183"/>
      <c r="AQ726" s="183"/>
      <c r="AR726" s="183"/>
      <c r="AS726" s="183"/>
      <c r="AT726" s="183"/>
      <c r="AU726" s="183"/>
      <c r="AV726" s="183"/>
      <c r="AW726" s="183"/>
      <c r="AX726" s="183"/>
      <c r="AY726" s="183"/>
      <c r="AZ726" s="183"/>
      <c r="BA726" s="183"/>
      <c r="BB726" s="183"/>
      <c r="BC726" s="183"/>
      <c r="BD726" s="183"/>
      <c r="BE726" s="183"/>
      <c r="BF726" s="183"/>
      <c r="BG726" s="183"/>
      <c r="BH726" s="183"/>
      <c r="BI726" s="183"/>
      <c r="BJ726" s="183"/>
      <c r="BK726" s="183"/>
      <c r="BL726" s="183"/>
      <c r="BM726" s="183"/>
    </row>
    <row r="727" spans="1:65" x14ac:dyDescent="0.2">
      <c r="A727" s="110"/>
      <c r="B727" s="110"/>
      <c r="C727" s="110"/>
      <c r="D727" s="183"/>
      <c r="E727" s="183"/>
      <c r="F727" s="183"/>
      <c r="G727" s="183"/>
      <c r="H727" s="183"/>
      <c r="I727" s="183"/>
      <c r="J727" s="183"/>
      <c r="K727" s="183"/>
      <c r="L727" s="183"/>
      <c r="M727" s="183"/>
      <c r="N727" s="183"/>
      <c r="O727" s="183"/>
      <c r="P727" s="183"/>
      <c r="Q727" s="183"/>
      <c r="R727" s="183"/>
      <c r="S727" s="183"/>
      <c r="T727" s="183"/>
      <c r="U727" s="183"/>
      <c r="V727" s="183"/>
      <c r="W727" s="183"/>
      <c r="X727" s="183"/>
      <c r="Y727" s="183"/>
      <c r="Z727" s="183"/>
      <c r="AA727" s="183"/>
      <c r="AB727" s="183"/>
      <c r="AC727" s="183"/>
      <c r="AD727" s="183"/>
      <c r="AE727" s="183"/>
      <c r="AF727" s="183"/>
      <c r="AG727" s="183"/>
      <c r="AH727" s="183"/>
      <c r="AI727" s="183"/>
      <c r="AJ727" s="183"/>
      <c r="AK727" s="183"/>
      <c r="AL727" s="183"/>
      <c r="AM727" s="183"/>
      <c r="AN727" s="183"/>
      <c r="AO727" s="183"/>
      <c r="AP727" s="183"/>
      <c r="AQ727" s="183"/>
      <c r="AR727" s="183"/>
      <c r="AS727" s="183"/>
      <c r="AT727" s="183"/>
      <c r="AU727" s="183"/>
      <c r="AV727" s="183"/>
      <c r="AW727" s="183"/>
      <c r="AX727" s="183"/>
      <c r="AY727" s="183"/>
      <c r="AZ727" s="183"/>
      <c r="BA727" s="183"/>
      <c r="BB727" s="183"/>
      <c r="BC727" s="183"/>
      <c r="BD727" s="183"/>
      <c r="BE727" s="183"/>
      <c r="BF727" s="183"/>
      <c r="BG727" s="183"/>
      <c r="BH727" s="183"/>
      <c r="BI727" s="183"/>
      <c r="BJ727" s="183"/>
      <c r="BK727" s="183"/>
      <c r="BL727" s="183"/>
      <c r="BM727" s="183"/>
    </row>
    <row r="728" spans="1:65" x14ac:dyDescent="0.2">
      <c r="A728" s="110"/>
      <c r="B728" s="110"/>
      <c r="C728" s="110"/>
      <c r="D728" s="183"/>
      <c r="E728" s="183"/>
      <c r="F728" s="183"/>
      <c r="G728" s="183"/>
      <c r="H728" s="183"/>
      <c r="I728" s="183"/>
      <c r="J728" s="183"/>
      <c r="K728" s="183"/>
      <c r="L728" s="183"/>
      <c r="M728" s="183"/>
      <c r="N728" s="183"/>
      <c r="O728" s="183"/>
      <c r="P728" s="183"/>
      <c r="Q728" s="183"/>
      <c r="R728" s="183"/>
      <c r="S728" s="183"/>
      <c r="T728" s="183"/>
      <c r="U728" s="183"/>
      <c r="V728" s="183"/>
      <c r="W728" s="183"/>
      <c r="X728" s="183"/>
      <c r="Y728" s="183"/>
      <c r="Z728" s="183"/>
      <c r="AA728" s="183"/>
      <c r="AB728" s="183"/>
      <c r="AC728" s="183"/>
      <c r="AD728" s="183"/>
      <c r="AE728" s="183"/>
      <c r="AF728" s="183"/>
      <c r="AG728" s="183"/>
      <c r="AH728" s="183"/>
      <c r="AI728" s="183"/>
      <c r="AJ728" s="183"/>
      <c r="AK728" s="183"/>
      <c r="AL728" s="183"/>
      <c r="AM728" s="183"/>
      <c r="AN728" s="183"/>
      <c r="AO728" s="183"/>
      <c r="AP728" s="183"/>
      <c r="AQ728" s="183"/>
      <c r="AR728" s="183"/>
      <c r="AS728" s="183"/>
      <c r="AT728" s="183"/>
      <c r="AU728" s="183"/>
      <c r="AV728" s="183"/>
      <c r="AW728" s="183"/>
      <c r="AX728" s="183"/>
      <c r="AY728" s="183"/>
      <c r="AZ728" s="183"/>
      <c r="BA728" s="183"/>
      <c r="BB728" s="183"/>
      <c r="BC728" s="183"/>
      <c r="BD728" s="183"/>
      <c r="BE728" s="183"/>
      <c r="BF728" s="183"/>
      <c r="BG728" s="183"/>
      <c r="BH728" s="183"/>
      <c r="BI728" s="183"/>
      <c r="BJ728" s="183"/>
      <c r="BK728" s="183"/>
      <c r="BL728" s="183"/>
      <c r="BM728" s="183"/>
    </row>
    <row r="729" spans="1:65" x14ac:dyDescent="0.2">
      <c r="A729" s="110"/>
      <c r="B729" s="110"/>
      <c r="C729" s="110"/>
      <c r="D729" s="183"/>
      <c r="E729" s="183"/>
      <c r="F729" s="183"/>
      <c r="G729" s="183"/>
      <c r="H729" s="183"/>
      <c r="I729" s="183"/>
      <c r="J729" s="183"/>
      <c r="K729" s="183"/>
      <c r="L729" s="183"/>
      <c r="M729" s="183"/>
      <c r="N729" s="183"/>
      <c r="O729" s="183"/>
      <c r="P729" s="183"/>
      <c r="Q729" s="183"/>
      <c r="R729" s="183"/>
      <c r="S729" s="183"/>
      <c r="T729" s="183"/>
      <c r="U729" s="183"/>
      <c r="V729" s="183"/>
      <c r="W729" s="183"/>
      <c r="X729" s="183"/>
      <c r="Y729" s="183"/>
      <c r="Z729" s="183"/>
      <c r="AA729" s="183"/>
      <c r="AB729" s="183"/>
      <c r="AC729" s="183"/>
      <c r="AD729" s="183"/>
      <c r="AE729" s="183"/>
      <c r="AF729" s="183"/>
      <c r="AG729" s="183"/>
      <c r="AH729" s="183"/>
      <c r="AI729" s="183"/>
      <c r="AJ729" s="183"/>
      <c r="AK729" s="183"/>
      <c r="AL729" s="183"/>
      <c r="AM729" s="183"/>
      <c r="AN729" s="183"/>
      <c r="AO729" s="183"/>
      <c r="AP729" s="183"/>
      <c r="AQ729" s="183"/>
      <c r="AR729" s="183"/>
      <c r="AS729" s="183"/>
      <c r="AT729" s="183"/>
      <c r="AU729" s="183"/>
      <c r="AV729" s="183"/>
      <c r="AW729" s="183"/>
      <c r="AX729" s="183"/>
      <c r="AY729" s="183"/>
      <c r="AZ729" s="183"/>
      <c r="BA729" s="183"/>
      <c r="BB729" s="183"/>
      <c r="BC729" s="183"/>
      <c r="BD729" s="183"/>
      <c r="BE729" s="183"/>
      <c r="BF729" s="183"/>
      <c r="BG729" s="183"/>
      <c r="BH729" s="183"/>
      <c r="BI729" s="183"/>
      <c r="BJ729" s="183"/>
      <c r="BK729" s="183"/>
      <c r="BL729" s="183"/>
      <c r="BM729" s="183"/>
    </row>
    <row r="730" spans="1:65" x14ac:dyDescent="0.2">
      <c r="A730" s="110"/>
      <c r="B730" s="110"/>
      <c r="C730" s="110"/>
      <c r="D730" s="183"/>
      <c r="E730" s="183"/>
      <c r="F730" s="183"/>
      <c r="G730" s="183"/>
      <c r="H730" s="183"/>
      <c r="I730" s="183"/>
      <c r="J730" s="183"/>
      <c r="K730" s="183"/>
      <c r="L730" s="183"/>
      <c r="M730" s="183"/>
      <c r="N730" s="183"/>
      <c r="O730" s="183"/>
      <c r="P730" s="183"/>
      <c r="Q730" s="183"/>
      <c r="R730" s="183"/>
      <c r="S730" s="183"/>
      <c r="T730" s="183"/>
      <c r="U730" s="183"/>
      <c r="V730" s="183"/>
      <c r="W730" s="183"/>
      <c r="X730" s="183"/>
      <c r="Y730" s="183"/>
      <c r="Z730" s="183"/>
      <c r="AA730" s="183"/>
      <c r="AB730" s="183"/>
      <c r="AC730" s="183"/>
      <c r="AD730" s="183"/>
      <c r="AE730" s="183"/>
      <c r="AF730" s="183"/>
      <c r="AG730" s="183"/>
      <c r="AH730" s="183"/>
      <c r="AI730" s="183"/>
      <c r="AJ730" s="183"/>
      <c r="AK730" s="183"/>
      <c r="AL730" s="183"/>
      <c r="AM730" s="183"/>
      <c r="AN730" s="183"/>
      <c r="AO730" s="183"/>
      <c r="AP730" s="183"/>
      <c r="AQ730" s="183"/>
      <c r="AR730" s="183"/>
      <c r="AS730" s="183"/>
      <c r="AT730" s="183"/>
      <c r="AU730" s="183"/>
      <c r="AV730" s="183"/>
      <c r="AW730" s="183"/>
      <c r="AX730" s="183"/>
      <c r="AY730" s="183"/>
      <c r="AZ730" s="183"/>
      <c r="BA730" s="183"/>
      <c r="BB730" s="183"/>
      <c r="BC730" s="183"/>
      <c r="BD730" s="183"/>
      <c r="BE730" s="183"/>
      <c r="BF730" s="183"/>
      <c r="BG730" s="183"/>
      <c r="BH730" s="183"/>
      <c r="BI730" s="183"/>
      <c r="BJ730" s="183"/>
      <c r="BK730" s="183"/>
      <c r="BL730" s="183"/>
      <c r="BM730" s="183"/>
    </row>
    <row r="731" spans="1:65" x14ac:dyDescent="0.2">
      <c r="A731" s="110"/>
      <c r="B731" s="110"/>
      <c r="C731" s="110"/>
      <c r="D731" s="183"/>
      <c r="E731" s="183"/>
      <c r="F731" s="183"/>
      <c r="G731" s="183"/>
      <c r="H731" s="183"/>
      <c r="I731" s="183"/>
      <c r="J731" s="183"/>
      <c r="K731" s="183"/>
      <c r="L731" s="183"/>
      <c r="M731" s="183"/>
      <c r="N731" s="183"/>
      <c r="O731" s="183"/>
      <c r="P731" s="183"/>
      <c r="Q731" s="183"/>
      <c r="R731" s="183"/>
      <c r="S731" s="183"/>
      <c r="T731" s="183"/>
      <c r="U731" s="183"/>
      <c r="V731" s="183"/>
      <c r="W731" s="183"/>
      <c r="X731" s="183"/>
      <c r="Y731" s="183"/>
      <c r="Z731" s="183"/>
      <c r="AA731" s="183"/>
      <c r="AB731" s="183"/>
      <c r="AC731" s="183"/>
      <c r="AD731" s="183"/>
      <c r="AE731" s="183"/>
      <c r="AF731" s="183"/>
      <c r="AG731" s="183"/>
      <c r="AH731" s="183"/>
      <c r="AI731" s="183"/>
      <c r="AJ731" s="183"/>
      <c r="AK731" s="183"/>
      <c r="AL731" s="183"/>
      <c r="AM731" s="183"/>
      <c r="AN731" s="183"/>
      <c r="AO731" s="183"/>
      <c r="AP731" s="183"/>
      <c r="AQ731" s="183"/>
      <c r="AR731" s="183"/>
      <c r="AS731" s="183"/>
      <c r="AT731" s="183"/>
      <c r="AU731" s="183"/>
      <c r="AV731" s="183"/>
      <c r="AW731" s="183"/>
      <c r="AX731" s="183"/>
      <c r="AY731" s="183"/>
      <c r="AZ731" s="183"/>
      <c r="BA731" s="183"/>
      <c r="BB731" s="183"/>
      <c r="BC731" s="183"/>
      <c r="BD731" s="183"/>
      <c r="BE731" s="183"/>
      <c r="BF731" s="183"/>
      <c r="BG731" s="183"/>
      <c r="BH731" s="183"/>
      <c r="BI731" s="183"/>
      <c r="BJ731" s="183"/>
      <c r="BK731" s="183"/>
      <c r="BL731" s="183"/>
      <c r="BM731" s="183"/>
    </row>
    <row r="732" spans="1:65" x14ac:dyDescent="0.2">
      <c r="A732" s="110"/>
      <c r="B732" s="110"/>
      <c r="C732" s="110"/>
      <c r="D732" s="183"/>
      <c r="E732" s="183"/>
      <c r="F732" s="183"/>
      <c r="G732" s="183"/>
      <c r="H732" s="183"/>
      <c r="I732" s="183"/>
      <c r="J732" s="183"/>
      <c r="K732" s="183"/>
      <c r="L732" s="183"/>
      <c r="M732" s="183"/>
      <c r="N732" s="183"/>
      <c r="O732" s="183"/>
      <c r="P732" s="183"/>
      <c r="Q732" s="183"/>
      <c r="R732" s="183"/>
      <c r="S732" s="183"/>
      <c r="T732" s="183"/>
      <c r="U732" s="183"/>
      <c r="V732" s="183"/>
      <c r="W732" s="183"/>
      <c r="X732" s="183"/>
      <c r="Y732" s="183"/>
      <c r="Z732" s="183"/>
      <c r="AA732" s="183"/>
      <c r="AB732" s="183"/>
      <c r="AC732" s="183"/>
      <c r="AD732" s="183"/>
      <c r="AE732" s="183"/>
      <c r="AF732" s="183"/>
      <c r="AG732" s="183"/>
      <c r="AH732" s="183"/>
      <c r="AI732" s="183"/>
      <c r="AJ732" s="183"/>
      <c r="AK732" s="183"/>
      <c r="AL732" s="183"/>
      <c r="AM732" s="183"/>
      <c r="AN732" s="183"/>
      <c r="AO732" s="183"/>
      <c r="AP732" s="183"/>
      <c r="AQ732" s="183"/>
      <c r="AR732" s="183"/>
      <c r="AS732" s="183"/>
      <c r="AT732" s="183"/>
      <c r="AU732" s="183"/>
      <c r="AV732" s="183"/>
      <c r="AW732" s="183"/>
      <c r="AX732" s="183"/>
      <c r="AY732" s="183"/>
      <c r="AZ732" s="183"/>
      <c r="BA732" s="183"/>
      <c r="BB732" s="183"/>
      <c r="BC732" s="183"/>
      <c r="BD732" s="183"/>
      <c r="BE732" s="183"/>
      <c r="BF732" s="183"/>
      <c r="BG732" s="183"/>
      <c r="BH732" s="183"/>
      <c r="BI732" s="183"/>
      <c r="BJ732" s="183"/>
      <c r="BK732" s="183"/>
      <c r="BL732" s="183"/>
      <c r="BM732" s="183"/>
    </row>
    <row r="733" spans="1:65" x14ac:dyDescent="0.2">
      <c r="A733" s="110"/>
      <c r="B733" s="110"/>
      <c r="C733" s="110"/>
      <c r="D733" s="183"/>
      <c r="E733" s="183"/>
      <c r="F733" s="183"/>
      <c r="G733" s="183"/>
      <c r="H733" s="183"/>
      <c r="I733" s="183"/>
      <c r="J733" s="183"/>
      <c r="K733" s="183"/>
      <c r="L733" s="183"/>
      <c r="M733" s="183"/>
      <c r="N733" s="183"/>
      <c r="O733" s="183"/>
      <c r="P733" s="183"/>
      <c r="Q733" s="183"/>
      <c r="R733" s="183"/>
      <c r="S733" s="183"/>
      <c r="T733" s="183"/>
      <c r="U733" s="183"/>
      <c r="V733" s="183"/>
      <c r="W733" s="183"/>
      <c r="X733" s="183"/>
      <c r="Y733" s="183"/>
      <c r="Z733" s="183"/>
      <c r="AA733" s="183"/>
      <c r="AB733" s="183"/>
      <c r="AC733" s="183"/>
      <c r="AD733" s="183"/>
      <c r="AE733" s="183"/>
      <c r="AF733" s="183"/>
      <c r="AG733" s="183"/>
      <c r="AH733" s="183"/>
      <c r="AI733" s="183"/>
      <c r="AJ733" s="183"/>
      <c r="AK733" s="183"/>
      <c r="AL733" s="183"/>
      <c r="AM733" s="183"/>
      <c r="AN733" s="183"/>
      <c r="AO733" s="183"/>
      <c r="AP733" s="183"/>
      <c r="AQ733" s="183"/>
      <c r="AR733" s="183"/>
      <c r="AS733" s="183"/>
      <c r="AT733" s="183"/>
      <c r="AU733" s="183"/>
      <c r="AV733" s="183"/>
      <c r="AW733" s="183"/>
      <c r="AX733" s="183"/>
      <c r="AY733" s="183"/>
      <c r="AZ733" s="183"/>
      <c r="BA733" s="183"/>
      <c r="BB733" s="183"/>
      <c r="BC733" s="183"/>
      <c r="BD733" s="183"/>
      <c r="BE733" s="183"/>
      <c r="BF733" s="183"/>
      <c r="BG733" s="183"/>
      <c r="BH733" s="183"/>
      <c r="BI733" s="183"/>
      <c r="BJ733" s="183"/>
      <c r="BK733" s="183"/>
      <c r="BL733" s="183"/>
      <c r="BM733" s="183"/>
    </row>
    <row r="734" spans="1:65" x14ac:dyDescent="0.2">
      <c r="A734" s="110"/>
      <c r="B734" s="110"/>
      <c r="C734" s="110"/>
      <c r="D734" s="183"/>
      <c r="E734" s="183"/>
      <c r="F734" s="183"/>
      <c r="G734" s="183"/>
      <c r="H734" s="183"/>
      <c r="I734" s="183"/>
      <c r="J734" s="183"/>
      <c r="K734" s="183"/>
      <c r="L734" s="183"/>
      <c r="M734" s="183"/>
      <c r="N734" s="183"/>
      <c r="O734" s="183"/>
      <c r="P734" s="183"/>
      <c r="Q734" s="183"/>
      <c r="R734" s="183"/>
      <c r="S734" s="183"/>
      <c r="T734" s="183"/>
      <c r="U734" s="183"/>
      <c r="V734" s="183"/>
      <c r="W734" s="183"/>
      <c r="X734" s="183"/>
      <c r="Y734" s="183"/>
      <c r="Z734" s="183"/>
      <c r="AA734" s="183"/>
      <c r="AB734" s="183"/>
      <c r="AC734" s="183"/>
      <c r="AD734" s="183"/>
      <c r="AE734" s="183"/>
      <c r="AF734" s="183"/>
      <c r="AG734" s="183"/>
      <c r="AH734" s="183"/>
      <c r="AI734" s="183"/>
      <c r="AJ734" s="183"/>
      <c r="AK734" s="183"/>
      <c r="AL734" s="183"/>
      <c r="AM734" s="183"/>
      <c r="AN734" s="183"/>
      <c r="AO734" s="183"/>
      <c r="AP734" s="183"/>
      <c r="AQ734" s="183"/>
      <c r="AR734" s="183"/>
      <c r="AS734" s="183"/>
      <c r="AT734" s="183"/>
      <c r="AU734" s="183"/>
      <c r="AV734" s="183"/>
      <c r="AW734" s="183"/>
      <c r="AX734" s="183"/>
      <c r="AY734" s="183"/>
      <c r="AZ734" s="183"/>
      <c r="BA734" s="183"/>
      <c r="BB734" s="183"/>
      <c r="BC734" s="183"/>
      <c r="BD734" s="183"/>
      <c r="BE734" s="183"/>
      <c r="BF734" s="183"/>
      <c r="BG734" s="183"/>
      <c r="BH734" s="183"/>
      <c r="BI734" s="183"/>
      <c r="BJ734" s="183"/>
      <c r="BK734" s="183"/>
      <c r="BL734" s="183"/>
      <c r="BM734" s="183"/>
    </row>
    <row r="735" spans="1:65" x14ac:dyDescent="0.2">
      <c r="A735" s="110"/>
      <c r="B735" s="110"/>
      <c r="C735" s="110"/>
      <c r="D735" s="183"/>
      <c r="E735" s="183"/>
      <c r="F735" s="183"/>
      <c r="G735" s="183"/>
      <c r="H735" s="183"/>
      <c r="I735" s="183"/>
      <c r="J735" s="183"/>
      <c r="K735" s="183"/>
      <c r="L735" s="183"/>
      <c r="M735" s="183"/>
      <c r="N735" s="183"/>
      <c r="O735" s="183"/>
      <c r="P735" s="183"/>
      <c r="Q735" s="183"/>
      <c r="R735" s="183"/>
      <c r="S735" s="183"/>
      <c r="T735" s="183"/>
      <c r="U735" s="183"/>
      <c r="V735" s="183"/>
      <c r="W735" s="183"/>
      <c r="X735" s="183"/>
      <c r="Y735" s="183"/>
      <c r="Z735" s="183"/>
      <c r="AA735" s="183"/>
      <c r="AB735" s="183"/>
      <c r="AC735" s="183"/>
      <c r="AD735" s="183"/>
      <c r="AE735" s="183"/>
      <c r="AF735" s="183"/>
      <c r="AG735" s="183"/>
      <c r="AH735" s="183"/>
      <c r="AI735" s="183"/>
      <c r="AJ735" s="183"/>
      <c r="AK735" s="183"/>
      <c r="AL735" s="183"/>
      <c r="AM735" s="183"/>
      <c r="AN735" s="183"/>
      <c r="AO735" s="183"/>
      <c r="AP735" s="183"/>
      <c r="AQ735" s="183"/>
      <c r="AR735" s="183"/>
      <c r="AS735" s="183"/>
      <c r="AT735" s="183"/>
      <c r="AU735" s="183"/>
      <c r="AV735" s="183"/>
      <c r="AW735" s="183"/>
      <c r="AX735" s="183"/>
      <c r="AY735" s="183"/>
      <c r="AZ735" s="183"/>
      <c r="BA735" s="183"/>
      <c r="BB735" s="183"/>
      <c r="BC735" s="183"/>
      <c r="BD735" s="183"/>
      <c r="BE735" s="183"/>
      <c r="BF735" s="183"/>
      <c r="BG735" s="183"/>
      <c r="BH735" s="183"/>
      <c r="BI735" s="183"/>
      <c r="BJ735" s="183"/>
      <c r="BK735" s="183"/>
      <c r="BL735" s="183"/>
      <c r="BM735" s="183"/>
    </row>
    <row r="736" spans="1:65" x14ac:dyDescent="0.2">
      <c r="A736" s="110"/>
      <c r="B736" s="110"/>
      <c r="C736" s="110"/>
      <c r="D736" s="183"/>
      <c r="E736" s="183"/>
      <c r="F736" s="183"/>
      <c r="G736" s="183"/>
      <c r="H736" s="183"/>
      <c r="I736" s="183"/>
      <c r="J736" s="183"/>
      <c r="K736" s="183"/>
      <c r="L736" s="183"/>
      <c r="M736" s="183"/>
      <c r="N736" s="183"/>
      <c r="O736" s="183"/>
      <c r="P736" s="183"/>
      <c r="Q736" s="183"/>
      <c r="R736" s="183"/>
      <c r="S736" s="183"/>
      <c r="T736" s="183"/>
      <c r="U736" s="183"/>
      <c r="V736" s="183"/>
      <c r="W736" s="183"/>
      <c r="X736" s="183"/>
      <c r="Y736" s="183"/>
      <c r="Z736" s="183"/>
      <c r="AA736" s="183"/>
      <c r="AB736" s="183"/>
      <c r="AC736" s="183"/>
      <c r="AD736" s="183"/>
      <c r="AE736" s="183"/>
      <c r="AF736" s="183"/>
      <c r="AG736" s="183"/>
      <c r="AH736" s="183"/>
      <c r="AI736" s="183"/>
      <c r="AJ736" s="183"/>
      <c r="AK736" s="183"/>
      <c r="AL736" s="183"/>
      <c r="AM736" s="183"/>
      <c r="AN736" s="183"/>
      <c r="AO736" s="183"/>
      <c r="AP736" s="183"/>
      <c r="AQ736" s="183"/>
      <c r="AR736" s="183"/>
      <c r="AS736" s="183"/>
      <c r="AT736" s="183"/>
      <c r="AU736" s="183"/>
      <c r="AV736" s="183"/>
      <c r="AW736" s="183"/>
      <c r="AX736" s="183"/>
      <c r="AY736" s="183"/>
      <c r="AZ736" s="183"/>
      <c r="BA736" s="183"/>
      <c r="BB736" s="183"/>
      <c r="BC736" s="183"/>
      <c r="BD736" s="183"/>
      <c r="BE736" s="183"/>
      <c r="BF736" s="183"/>
      <c r="BG736" s="183"/>
      <c r="BH736" s="183"/>
      <c r="BI736" s="183"/>
      <c r="BJ736" s="183"/>
      <c r="BK736" s="183"/>
      <c r="BL736" s="183"/>
      <c r="BM736" s="183"/>
    </row>
    <row r="737" spans="1:65" x14ac:dyDescent="0.2">
      <c r="A737" s="110"/>
      <c r="B737" s="110"/>
      <c r="C737" s="110"/>
      <c r="D737" s="183"/>
      <c r="E737" s="183"/>
      <c r="F737" s="183"/>
      <c r="G737" s="183"/>
      <c r="H737" s="183"/>
      <c r="I737" s="183"/>
      <c r="J737" s="183"/>
      <c r="K737" s="183"/>
      <c r="L737" s="183"/>
      <c r="M737" s="183"/>
      <c r="N737" s="183"/>
      <c r="O737" s="183"/>
      <c r="P737" s="183"/>
      <c r="Q737" s="183"/>
      <c r="R737" s="183"/>
      <c r="S737" s="183"/>
      <c r="T737" s="183"/>
      <c r="U737" s="183"/>
      <c r="V737" s="183"/>
      <c r="W737" s="183"/>
      <c r="X737" s="183"/>
      <c r="Y737" s="183"/>
      <c r="Z737" s="183"/>
      <c r="AA737" s="183"/>
      <c r="AB737" s="183"/>
      <c r="AC737" s="183"/>
      <c r="AD737" s="183"/>
      <c r="AE737" s="183"/>
      <c r="AF737" s="183"/>
      <c r="AG737" s="183"/>
      <c r="AH737" s="183"/>
      <c r="AI737" s="183"/>
      <c r="AJ737" s="183"/>
      <c r="AK737" s="183"/>
      <c r="AL737" s="183"/>
      <c r="AM737" s="183"/>
      <c r="AN737" s="183"/>
      <c r="AO737" s="183"/>
      <c r="AP737" s="183"/>
      <c r="AQ737" s="183"/>
      <c r="AR737" s="183"/>
      <c r="AS737" s="183"/>
      <c r="AT737" s="183"/>
      <c r="AU737" s="183"/>
      <c r="AV737" s="183"/>
      <c r="AW737" s="183"/>
      <c r="AX737" s="183"/>
      <c r="AY737" s="183"/>
      <c r="AZ737" s="183"/>
      <c r="BA737" s="183"/>
      <c r="BB737" s="183"/>
      <c r="BC737" s="183"/>
      <c r="BD737" s="183"/>
      <c r="BE737" s="183"/>
      <c r="BF737" s="183"/>
      <c r="BG737" s="183"/>
      <c r="BH737" s="183"/>
      <c r="BI737" s="183"/>
      <c r="BJ737" s="183"/>
      <c r="BK737" s="183"/>
      <c r="BL737" s="183"/>
      <c r="BM737" s="183"/>
    </row>
    <row r="738" spans="1:65" x14ac:dyDescent="0.2">
      <c r="A738" s="110"/>
      <c r="B738" s="110"/>
      <c r="C738" s="110"/>
      <c r="D738" s="183"/>
      <c r="E738" s="183"/>
      <c r="F738" s="183"/>
      <c r="G738" s="183"/>
      <c r="H738" s="183"/>
      <c r="I738" s="183"/>
      <c r="J738" s="183"/>
      <c r="K738" s="183"/>
      <c r="L738" s="183"/>
      <c r="M738" s="183"/>
      <c r="N738" s="183"/>
      <c r="O738" s="183"/>
      <c r="P738" s="183"/>
      <c r="Q738" s="183"/>
      <c r="R738" s="183"/>
      <c r="S738" s="183"/>
      <c r="T738" s="183"/>
      <c r="U738" s="183"/>
      <c r="V738" s="183"/>
      <c r="W738" s="183"/>
      <c r="X738" s="183"/>
      <c r="Y738" s="183"/>
      <c r="Z738" s="183"/>
      <c r="AA738" s="183"/>
      <c r="AB738" s="183"/>
      <c r="AC738" s="183"/>
      <c r="AD738" s="183"/>
      <c r="AE738" s="183"/>
      <c r="AF738" s="183"/>
      <c r="AG738" s="183"/>
      <c r="AH738" s="183"/>
      <c r="AI738" s="183"/>
      <c r="AJ738" s="183"/>
      <c r="AK738" s="183"/>
      <c r="AL738" s="183"/>
      <c r="AM738" s="183"/>
      <c r="AN738" s="183"/>
      <c r="AO738" s="183"/>
      <c r="AP738" s="183"/>
      <c r="AQ738" s="183"/>
      <c r="AR738" s="183"/>
      <c r="AS738" s="183"/>
      <c r="AT738" s="183"/>
      <c r="AU738" s="183"/>
      <c r="AV738" s="183"/>
      <c r="AW738" s="183"/>
      <c r="AX738" s="183"/>
      <c r="AY738" s="183"/>
      <c r="AZ738" s="183"/>
      <c r="BA738" s="183"/>
      <c r="BB738" s="183"/>
      <c r="BC738" s="183"/>
      <c r="BD738" s="183"/>
      <c r="BE738" s="183"/>
      <c r="BF738" s="183"/>
      <c r="BG738" s="183"/>
      <c r="BH738" s="183"/>
      <c r="BI738" s="183"/>
      <c r="BJ738" s="183"/>
      <c r="BK738" s="183"/>
      <c r="BL738" s="183"/>
      <c r="BM738" s="183"/>
    </row>
    <row r="739" spans="1:65" x14ac:dyDescent="0.2">
      <c r="A739" s="110"/>
      <c r="B739" s="110"/>
      <c r="C739" s="110"/>
      <c r="D739" s="183"/>
      <c r="E739" s="183"/>
      <c r="F739" s="183"/>
      <c r="G739" s="183"/>
      <c r="H739" s="183"/>
      <c r="I739" s="183"/>
      <c r="J739" s="183"/>
      <c r="K739" s="183"/>
      <c r="L739" s="183"/>
      <c r="M739" s="183"/>
      <c r="N739" s="183"/>
      <c r="O739" s="183"/>
      <c r="P739" s="183"/>
      <c r="Q739" s="183"/>
      <c r="R739" s="183"/>
      <c r="S739" s="183"/>
      <c r="T739" s="183"/>
      <c r="U739" s="183"/>
      <c r="V739" s="183"/>
      <c r="W739" s="183"/>
      <c r="X739" s="183"/>
      <c r="Y739" s="183"/>
      <c r="Z739" s="183"/>
      <c r="AA739" s="183"/>
      <c r="AB739" s="183"/>
      <c r="AC739" s="183"/>
      <c r="AD739" s="183"/>
      <c r="AE739" s="183"/>
      <c r="AF739" s="183"/>
      <c r="AG739" s="183"/>
      <c r="AH739" s="183"/>
      <c r="AI739" s="183"/>
      <c r="AJ739" s="183"/>
      <c r="AK739" s="183"/>
      <c r="AL739" s="183"/>
      <c r="AM739" s="183"/>
      <c r="AN739" s="183"/>
      <c r="AO739" s="183"/>
      <c r="AP739" s="183"/>
      <c r="AQ739" s="183"/>
      <c r="AR739" s="183"/>
      <c r="AS739" s="183"/>
      <c r="AT739" s="183"/>
      <c r="AU739" s="183"/>
      <c r="AV739" s="183"/>
      <c r="AW739" s="183"/>
      <c r="AX739" s="183"/>
      <c r="AY739" s="183"/>
      <c r="AZ739" s="183"/>
      <c r="BA739" s="183"/>
      <c r="BB739" s="183"/>
      <c r="BC739" s="183"/>
      <c r="BD739" s="183"/>
      <c r="BE739" s="183"/>
      <c r="BF739" s="183"/>
      <c r="BG739" s="183"/>
      <c r="BH739" s="183"/>
      <c r="BI739" s="183"/>
      <c r="BJ739" s="183"/>
      <c r="BK739" s="183"/>
      <c r="BL739" s="183"/>
      <c r="BM739" s="183"/>
    </row>
    <row r="740" spans="1:65" x14ac:dyDescent="0.2">
      <c r="A740" s="110"/>
      <c r="B740" s="110"/>
      <c r="C740" s="110"/>
      <c r="D740" s="183"/>
      <c r="E740" s="183"/>
      <c r="F740" s="183"/>
      <c r="G740" s="183"/>
      <c r="H740" s="183"/>
      <c r="I740" s="183"/>
      <c r="J740" s="183"/>
      <c r="K740" s="183"/>
      <c r="L740" s="183"/>
      <c r="M740" s="183"/>
      <c r="N740" s="183"/>
      <c r="O740" s="183"/>
      <c r="P740" s="183"/>
      <c r="Q740" s="183"/>
      <c r="R740" s="183"/>
      <c r="S740" s="183"/>
      <c r="T740" s="183"/>
      <c r="U740" s="183"/>
      <c r="V740" s="183"/>
      <c r="W740" s="183"/>
      <c r="X740" s="183"/>
      <c r="Y740" s="183"/>
      <c r="Z740" s="183"/>
      <c r="AA740" s="183"/>
      <c r="AB740" s="183"/>
      <c r="AC740" s="183"/>
      <c r="AD740" s="183"/>
      <c r="AE740" s="183"/>
      <c r="AF740" s="183"/>
      <c r="AG740" s="183"/>
      <c r="AH740" s="183"/>
      <c r="AI740" s="183"/>
      <c r="AJ740" s="183"/>
      <c r="AK740" s="183"/>
      <c r="AL740" s="183"/>
      <c r="AM740" s="183"/>
      <c r="AN740" s="183"/>
      <c r="AO740" s="183"/>
      <c r="AP740" s="183"/>
      <c r="AQ740" s="183"/>
      <c r="AR740" s="183"/>
      <c r="AS740" s="183"/>
      <c r="AT740" s="183"/>
      <c r="AU740" s="183"/>
      <c r="AV740" s="183"/>
      <c r="AW740" s="183"/>
      <c r="AX740" s="183"/>
      <c r="AY740" s="183"/>
      <c r="AZ740" s="183"/>
      <c r="BA740" s="183"/>
      <c r="BB740" s="183"/>
      <c r="BC740" s="183"/>
      <c r="BD740" s="183"/>
      <c r="BE740" s="183"/>
      <c r="BF740" s="183"/>
      <c r="BG740" s="183"/>
      <c r="BH740" s="183"/>
      <c r="BI740" s="183"/>
      <c r="BJ740" s="183"/>
      <c r="BK740" s="183"/>
      <c r="BL740" s="183"/>
      <c r="BM740" s="183"/>
    </row>
    <row r="741" spans="1:65" x14ac:dyDescent="0.2">
      <c r="A741" s="110"/>
      <c r="B741" s="110"/>
      <c r="C741" s="110"/>
      <c r="D741" s="183"/>
      <c r="E741" s="183"/>
      <c r="F741" s="183"/>
      <c r="G741" s="183"/>
      <c r="H741" s="183"/>
      <c r="I741" s="183"/>
      <c r="J741" s="183"/>
      <c r="K741" s="183"/>
      <c r="L741" s="183"/>
      <c r="M741" s="183"/>
      <c r="N741" s="183"/>
      <c r="O741" s="183"/>
      <c r="P741" s="183"/>
      <c r="Q741" s="183"/>
      <c r="R741" s="183"/>
      <c r="S741" s="183"/>
      <c r="T741" s="183"/>
      <c r="U741" s="183"/>
      <c r="V741" s="183"/>
      <c r="W741" s="183"/>
      <c r="X741" s="183"/>
      <c r="Y741" s="183"/>
      <c r="Z741" s="183"/>
      <c r="AA741" s="183"/>
      <c r="AB741" s="183"/>
      <c r="AC741" s="183"/>
      <c r="AD741" s="183"/>
      <c r="AE741" s="183"/>
      <c r="AF741" s="183"/>
      <c r="AG741" s="183"/>
      <c r="AH741" s="183"/>
      <c r="AI741" s="183"/>
      <c r="AJ741" s="183"/>
      <c r="AK741" s="183"/>
      <c r="AL741" s="183"/>
      <c r="AM741" s="183"/>
      <c r="AN741" s="183"/>
      <c r="AO741" s="183"/>
      <c r="AP741" s="183"/>
      <c r="AQ741" s="183"/>
      <c r="AR741" s="183"/>
      <c r="AS741" s="183"/>
      <c r="AT741" s="183"/>
      <c r="AU741" s="183"/>
      <c r="AV741" s="183"/>
      <c r="AW741" s="183"/>
      <c r="AX741" s="183"/>
      <c r="AY741" s="183"/>
      <c r="AZ741" s="183"/>
      <c r="BA741" s="183"/>
      <c r="BB741" s="183"/>
      <c r="BC741" s="183"/>
      <c r="BD741" s="183"/>
      <c r="BE741" s="183"/>
      <c r="BF741" s="183"/>
      <c r="BG741" s="183"/>
      <c r="BH741" s="183"/>
      <c r="BI741" s="183"/>
      <c r="BJ741" s="183"/>
      <c r="BK741" s="183"/>
      <c r="BL741" s="183"/>
      <c r="BM741" s="183"/>
    </row>
    <row r="742" spans="1:65" x14ac:dyDescent="0.2">
      <c r="A742" s="110"/>
      <c r="B742" s="110"/>
      <c r="C742" s="110"/>
      <c r="D742" s="183"/>
      <c r="E742" s="183"/>
      <c r="F742" s="183"/>
      <c r="G742" s="183"/>
      <c r="H742" s="183"/>
      <c r="I742" s="183"/>
      <c r="J742" s="183"/>
      <c r="K742" s="183"/>
      <c r="L742" s="183"/>
      <c r="M742" s="183"/>
      <c r="N742" s="183"/>
      <c r="O742" s="183"/>
      <c r="P742" s="183"/>
      <c r="Q742" s="183"/>
      <c r="R742" s="183"/>
      <c r="S742" s="183"/>
      <c r="T742" s="183"/>
      <c r="U742" s="183"/>
      <c r="V742" s="183"/>
      <c r="W742" s="183"/>
      <c r="X742" s="183"/>
      <c r="Y742" s="183"/>
      <c r="Z742" s="183"/>
      <c r="AA742" s="183"/>
      <c r="AB742" s="183"/>
      <c r="AC742" s="183"/>
      <c r="AD742" s="183"/>
      <c r="AE742" s="183"/>
      <c r="AF742" s="183"/>
      <c r="AG742" s="183"/>
      <c r="AH742" s="183"/>
      <c r="AI742" s="183"/>
      <c r="AJ742" s="183"/>
      <c r="AK742" s="183"/>
      <c r="AL742" s="183"/>
      <c r="AM742" s="183"/>
      <c r="AN742" s="183"/>
      <c r="AO742" s="183"/>
      <c r="AP742" s="183"/>
      <c r="AQ742" s="183"/>
      <c r="AR742" s="183"/>
      <c r="AS742" s="183"/>
      <c r="AT742" s="183"/>
      <c r="AU742" s="183"/>
      <c r="AV742" s="183"/>
      <c r="AW742" s="183"/>
      <c r="AX742" s="183"/>
      <c r="AY742" s="183"/>
      <c r="AZ742" s="183"/>
      <c r="BA742" s="183"/>
      <c r="BB742" s="183"/>
      <c r="BC742" s="183"/>
      <c r="BD742" s="183"/>
      <c r="BE742" s="183"/>
      <c r="BF742" s="183"/>
      <c r="BG742" s="183"/>
      <c r="BH742" s="183"/>
      <c r="BI742" s="183"/>
      <c r="BJ742" s="183"/>
      <c r="BK742" s="183"/>
      <c r="BL742" s="183"/>
      <c r="BM742" s="183"/>
    </row>
    <row r="743" spans="1:65" x14ac:dyDescent="0.2">
      <c r="A743" s="110"/>
      <c r="B743" s="110"/>
      <c r="C743" s="110"/>
      <c r="D743" s="183"/>
      <c r="E743" s="183"/>
      <c r="F743" s="183"/>
      <c r="G743" s="183"/>
      <c r="H743" s="183"/>
      <c r="I743" s="183"/>
      <c r="J743" s="183"/>
      <c r="K743" s="183"/>
      <c r="L743" s="183"/>
      <c r="M743" s="183"/>
      <c r="N743" s="183"/>
      <c r="O743" s="183"/>
      <c r="P743" s="183"/>
      <c r="Q743" s="183"/>
      <c r="R743" s="183"/>
      <c r="S743" s="183"/>
      <c r="T743" s="183"/>
      <c r="U743" s="183"/>
      <c r="V743" s="183"/>
      <c r="W743" s="183"/>
      <c r="X743" s="183"/>
      <c r="Y743" s="183"/>
      <c r="Z743" s="183"/>
      <c r="AA743" s="183"/>
      <c r="AB743" s="183"/>
      <c r="AC743" s="183"/>
      <c r="AD743" s="183"/>
      <c r="AE743" s="183"/>
      <c r="AF743" s="183"/>
      <c r="AG743" s="183"/>
      <c r="AH743" s="183"/>
      <c r="AI743" s="183"/>
      <c r="AJ743" s="183"/>
      <c r="AK743" s="183"/>
      <c r="AL743" s="183"/>
      <c r="AM743" s="183"/>
      <c r="AN743" s="183"/>
      <c r="AO743" s="183"/>
      <c r="AP743" s="183"/>
      <c r="AQ743" s="183"/>
      <c r="AR743" s="183"/>
      <c r="AS743" s="183"/>
      <c r="AT743" s="183"/>
      <c r="AU743" s="183"/>
      <c r="AV743" s="183"/>
      <c r="AW743" s="183"/>
      <c r="AX743" s="183"/>
      <c r="AY743" s="183"/>
      <c r="AZ743" s="183"/>
      <c r="BA743" s="183"/>
      <c r="BB743" s="183"/>
      <c r="BC743" s="183"/>
      <c r="BD743" s="183"/>
      <c r="BE743" s="183"/>
      <c r="BF743" s="183"/>
      <c r="BG743" s="183"/>
      <c r="BH743" s="183"/>
      <c r="BI743" s="183"/>
      <c r="BJ743" s="183"/>
      <c r="BK743" s="183"/>
      <c r="BL743" s="183"/>
      <c r="BM743" s="183"/>
    </row>
    <row r="744" spans="1:65" x14ac:dyDescent="0.2">
      <c r="A744" s="110"/>
      <c r="B744" s="110"/>
      <c r="C744" s="110"/>
      <c r="D744" s="183"/>
      <c r="E744" s="183"/>
      <c r="F744" s="183"/>
      <c r="G744" s="183"/>
      <c r="H744" s="183"/>
      <c r="I744" s="183"/>
      <c r="J744" s="183"/>
      <c r="K744" s="183"/>
      <c r="L744" s="183"/>
      <c r="M744" s="183"/>
      <c r="N744" s="183"/>
      <c r="O744" s="183"/>
      <c r="P744" s="183"/>
      <c r="Q744" s="183"/>
      <c r="R744" s="183"/>
      <c r="S744" s="183"/>
      <c r="T744" s="183"/>
      <c r="U744" s="183"/>
      <c r="V744" s="183"/>
      <c r="W744" s="183"/>
      <c r="X744" s="183"/>
      <c r="Y744" s="183"/>
      <c r="Z744" s="183"/>
      <c r="AA744" s="183"/>
      <c r="AB744" s="183"/>
      <c r="AC744" s="183"/>
      <c r="AD744" s="183"/>
      <c r="AE744" s="183"/>
      <c r="AF744" s="183"/>
      <c r="AG744" s="183"/>
      <c r="AH744" s="183"/>
      <c r="AI744" s="183"/>
      <c r="AJ744" s="183"/>
      <c r="AK744" s="183"/>
      <c r="AL744" s="183"/>
      <c r="AM744" s="183"/>
      <c r="AN744" s="183"/>
      <c r="AO744" s="183"/>
      <c r="AP744" s="183"/>
      <c r="AQ744" s="183"/>
      <c r="AR744" s="183"/>
      <c r="AS744" s="183"/>
      <c r="AT744" s="183"/>
      <c r="AU744" s="183"/>
      <c r="AV744" s="183"/>
      <c r="AW744" s="183"/>
      <c r="AX744" s="183"/>
      <c r="AY744" s="183"/>
      <c r="AZ744" s="183"/>
      <c r="BA744" s="183"/>
      <c r="BB744" s="183"/>
      <c r="BC744" s="183"/>
      <c r="BD744" s="183"/>
      <c r="BE744" s="183"/>
      <c r="BF744" s="183"/>
      <c r="BG744" s="183"/>
      <c r="BH744" s="183"/>
      <c r="BI744" s="183"/>
      <c r="BJ744" s="183"/>
      <c r="BK744" s="183"/>
      <c r="BL744" s="183"/>
      <c r="BM744" s="183"/>
    </row>
    <row r="745" spans="1:65" x14ac:dyDescent="0.2">
      <c r="A745" s="110"/>
      <c r="B745" s="110"/>
      <c r="C745" s="110"/>
      <c r="D745" s="183"/>
      <c r="E745" s="183"/>
      <c r="F745" s="183"/>
      <c r="G745" s="183"/>
      <c r="H745" s="183"/>
      <c r="I745" s="183"/>
      <c r="J745" s="183"/>
      <c r="K745" s="183"/>
      <c r="L745" s="183"/>
      <c r="M745" s="183"/>
      <c r="N745" s="183"/>
      <c r="O745" s="183"/>
      <c r="P745" s="183"/>
      <c r="Q745" s="183"/>
      <c r="R745" s="183"/>
      <c r="S745" s="183"/>
      <c r="T745" s="183"/>
      <c r="U745" s="183"/>
      <c r="V745" s="183"/>
      <c r="W745" s="183"/>
      <c r="X745" s="183"/>
      <c r="Y745" s="183"/>
      <c r="Z745" s="183"/>
      <c r="AA745" s="183"/>
      <c r="AB745" s="183"/>
      <c r="AC745" s="183"/>
      <c r="AD745" s="183"/>
      <c r="AE745" s="183"/>
      <c r="AF745" s="183"/>
      <c r="AG745" s="183"/>
      <c r="AH745" s="183"/>
      <c r="AI745" s="183"/>
      <c r="AJ745" s="183"/>
      <c r="AK745" s="183"/>
      <c r="AL745" s="183"/>
      <c r="AM745" s="183"/>
      <c r="AN745" s="183"/>
      <c r="AO745" s="183"/>
      <c r="AP745" s="183"/>
      <c r="AQ745" s="183"/>
      <c r="AR745" s="183"/>
      <c r="AS745" s="183"/>
      <c r="AT745" s="183"/>
      <c r="AU745" s="183"/>
      <c r="AV745" s="183"/>
      <c r="AW745" s="183"/>
      <c r="AX745" s="183"/>
      <c r="AY745" s="183"/>
      <c r="AZ745" s="183"/>
      <c r="BA745" s="183"/>
      <c r="BB745" s="183"/>
      <c r="BC745" s="183"/>
      <c r="BD745" s="183"/>
      <c r="BE745" s="183"/>
      <c r="BF745" s="183"/>
      <c r="BG745" s="183"/>
      <c r="BH745" s="183"/>
      <c r="BI745" s="183"/>
      <c r="BJ745" s="183"/>
      <c r="BK745" s="183"/>
      <c r="BL745" s="183"/>
      <c r="BM745" s="183"/>
    </row>
    <row r="746" spans="1:65" x14ac:dyDescent="0.2">
      <c r="A746" s="110"/>
      <c r="B746" s="110"/>
      <c r="C746" s="110"/>
      <c r="D746" s="183"/>
      <c r="E746" s="183"/>
      <c r="F746" s="183"/>
      <c r="G746" s="183"/>
      <c r="H746" s="183"/>
      <c r="I746" s="183"/>
      <c r="J746" s="183"/>
      <c r="K746" s="183"/>
      <c r="L746" s="183"/>
      <c r="M746" s="183"/>
      <c r="N746" s="183"/>
      <c r="O746" s="183"/>
      <c r="P746" s="183"/>
      <c r="Q746" s="183"/>
      <c r="R746" s="183"/>
      <c r="S746" s="183"/>
      <c r="T746" s="183"/>
      <c r="U746" s="183"/>
      <c r="V746" s="183"/>
      <c r="W746" s="183"/>
      <c r="X746" s="183"/>
      <c r="Y746" s="183"/>
      <c r="Z746" s="183"/>
      <c r="AA746" s="183"/>
      <c r="AB746" s="183"/>
      <c r="AC746" s="183"/>
      <c r="AD746" s="183"/>
      <c r="AE746" s="183"/>
      <c r="AF746" s="183"/>
      <c r="AG746" s="183"/>
      <c r="AH746" s="183"/>
      <c r="AI746" s="183"/>
      <c r="AJ746" s="183"/>
      <c r="AK746" s="183"/>
      <c r="AL746" s="183"/>
      <c r="AM746" s="183"/>
      <c r="AN746" s="183"/>
      <c r="AO746" s="183"/>
      <c r="AP746" s="183"/>
      <c r="AQ746" s="183"/>
      <c r="AR746" s="183"/>
      <c r="AS746" s="183"/>
      <c r="AT746" s="183"/>
      <c r="AU746" s="183"/>
      <c r="AV746" s="183"/>
      <c r="AW746" s="183"/>
      <c r="AX746" s="183"/>
      <c r="AY746" s="183"/>
      <c r="AZ746" s="183"/>
      <c r="BA746" s="183"/>
      <c r="BB746" s="183"/>
      <c r="BC746" s="183"/>
      <c r="BD746" s="183"/>
      <c r="BE746" s="183"/>
      <c r="BF746" s="183"/>
      <c r="BG746" s="183"/>
      <c r="BH746" s="183"/>
      <c r="BI746" s="183"/>
      <c r="BJ746" s="183"/>
      <c r="BK746" s="183"/>
      <c r="BL746" s="183"/>
      <c r="BM746" s="183"/>
    </row>
    <row r="747" spans="1:65" x14ac:dyDescent="0.2">
      <c r="A747" s="110"/>
      <c r="B747" s="110"/>
      <c r="C747" s="110"/>
      <c r="D747" s="183"/>
      <c r="E747" s="183"/>
      <c r="F747" s="183"/>
      <c r="G747" s="183"/>
      <c r="H747" s="183"/>
      <c r="I747" s="183"/>
      <c r="J747" s="183"/>
      <c r="K747" s="183"/>
      <c r="L747" s="183"/>
      <c r="M747" s="183"/>
      <c r="N747" s="183"/>
      <c r="O747" s="183"/>
      <c r="P747" s="183"/>
      <c r="Q747" s="183"/>
      <c r="R747" s="183"/>
      <c r="S747" s="183"/>
      <c r="T747" s="183"/>
      <c r="U747" s="183"/>
      <c r="V747" s="183"/>
      <c r="W747" s="183"/>
      <c r="X747" s="183"/>
      <c r="Y747" s="183"/>
      <c r="Z747" s="183"/>
      <c r="AA747" s="183"/>
      <c r="AB747" s="183"/>
      <c r="AC747" s="183"/>
      <c r="AD747" s="183"/>
      <c r="AE747" s="183"/>
      <c r="AF747" s="183"/>
      <c r="AG747" s="183"/>
      <c r="AH747" s="183"/>
      <c r="AI747" s="183"/>
      <c r="AJ747" s="183"/>
      <c r="AK747" s="183"/>
      <c r="AL747" s="183"/>
      <c r="AM747" s="183"/>
      <c r="AN747" s="183"/>
      <c r="AO747" s="183"/>
      <c r="AP747" s="183"/>
      <c r="AQ747" s="183"/>
      <c r="AR747" s="183"/>
      <c r="AS747" s="183"/>
      <c r="AT747" s="183"/>
      <c r="AU747" s="183"/>
      <c r="AV747" s="183"/>
      <c r="AW747" s="183"/>
      <c r="AX747" s="183"/>
      <c r="AY747" s="183"/>
      <c r="AZ747" s="183"/>
      <c r="BA747" s="183"/>
      <c r="BB747" s="183"/>
      <c r="BC747" s="183"/>
      <c r="BD747" s="183"/>
      <c r="BE747" s="183"/>
      <c r="BF747" s="183"/>
      <c r="BG747" s="183"/>
      <c r="BH747" s="183"/>
      <c r="BI747" s="183"/>
      <c r="BJ747" s="183"/>
      <c r="BK747" s="183"/>
      <c r="BL747" s="183"/>
      <c r="BM747" s="183"/>
    </row>
    <row r="748" spans="1:65" x14ac:dyDescent="0.2">
      <c r="A748" s="110"/>
      <c r="B748" s="110"/>
      <c r="C748" s="110"/>
      <c r="D748" s="183"/>
      <c r="E748" s="183"/>
      <c r="F748" s="183"/>
      <c r="G748" s="183"/>
      <c r="H748" s="183"/>
      <c r="I748" s="183"/>
      <c r="J748" s="183"/>
      <c r="K748" s="183"/>
      <c r="L748" s="183"/>
      <c r="M748" s="183"/>
      <c r="N748" s="183"/>
      <c r="O748" s="183"/>
      <c r="P748" s="183"/>
      <c r="Q748" s="183"/>
      <c r="R748" s="183"/>
      <c r="S748" s="183"/>
      <c r="T748" s="183"/>
      <c r="U748" s="183"/>
      <c r="V748" s="183"/>
      <c r="W748" s="183"/>
      <c r="X748" s="183"/>
      <c r="Y748" s="183"/>
      <c r="Z748" s="183"/>
      <c r="AA748" s="183"/>
      <c r="AB748" s="183"/>
      <c r="AC748" s="183"/>
      <c r="AD748" s="183"/>
      <c r="AE748" s="183"/>
      <c r="AF748" s="183"/>
      <c r="AG748" s="183"/>
      <c r="AH748" s="183"/>
      <c r="AI748" s="183"/>
      <c r="AJ748" s="183"/>
      <c r="AK748" s="183"/>
      <c r="AL748" s="183"/>
      <c r="AM748" s="183"/>
      <c r="AN748" s="183"/>
      <c r="AO748" s="183"/>
      <c r="AP748" s="183"/>
      <c r="AQ748" s="183"/>
      <c r="AR748" s="183"/>
      <c r="AS748" s="183"/>
      <c r="AT748" s="183"/>
      <c r="AU748" s="183"/>
      <c r="AV748" s="183"/>
      <c r="AW748" s="183"/>
      <c r="AX748" s="183"/>
      <c r="AY748" s="183"/>
      <c r="AZ748" s="183"/>
      <c r="BA748" s="183"/>
      <c r="BB748" s="183"/>
      <c r="BC748" s="183"/>
      <c r="BD748" s="183"/>
      <c r="BE748" s="183"/>
      <c r="BF748" s="183"/>
      <c r="BG748" s="183"/>
      <c r="BH748" s="183"/>
      <c r="BI748" s="183"/>
      <c r="BJ748" s="183"/>
      <c r="BK748" s="183"/>
      <c r="BL748" s="183"/>
      <c r="BM748" s="183"/>
    </row>
    <row r="749" spans="1:65" x14ac:dyDescent="0.2">
      <c r="A749" s="110"/>
      <c r="B749" s="110"/>
      <c r="C749" s="110"/>
      <c r="D749" s="183"/>
      <c r="E749" s="183"/>
      <c r="F749" s="183"/>
      <c r="G749" s="183"/>
      <c r="H749" s="183"/>
      <c r="I749" s="183"/>
      <c r="J749" s="183"/>
      <c r="K749" s="183"/>
      <c r="L749" s="183"/>
      <c r="M749" s="183"/>
      <c r="N749" s="183"/>
      <c r="O749" s="183"/>
      <c r="P749" s="183"/>
      <c r="Q749" s="183"/>
      <c r="R749" s="183"/>
      <c r="S749" s="183"/>
      <c r="T749" s="183"/>
      <c r="U749" s="183"/>
      <c r="V749" s="183"/>
      <c r="W749" s="183"/>
      <c r="X749" s="183"/>
      <c r="Y749" s="183"/>
      <c r="Z749" s="183"/>
      <c r="AA749" s="183"/>
      <c r="AB749" s="183"/>
      <c r="AC749" s="183"/>
      <c r="AD749" s="183"/>
      <c r="AE749" s="183"/>
      <c r="AF749" s="183"/>
      <c r="AG749" s="183"/>
      <c r="AH749" s="183"/>
      <c r="AI749" s="183"/>
      <c r="AJ749" s="183"/>
      <c r="AK749" s="183"/>
      <c r="AL749" s="183"/>
      <c r="AM749" s="183"/>
      <c r="AN749" s="183"/>
      <c r="AO749" s="183"/>
      <c r="AP749" s="183"/>
      <c r="AQ749" s="183"/>
      <c r="AR749" s="183"/>
      <c r="AS749" s="183"/>
      <c r="AT749" s="183"/>
      <c r="AU749" s="183"/>
      <c r="AV749" s="183"/>
      <c r="AW749" s="183"/>
      <c r="AX749" s="183"/>
      <c r="AY749" s="183"/>
      <c r="AZ749" s="183"/>
      <c r="BA749" s="183"/>
      <c r="BB749" s="183"/>
      <c r="BC749" s="183"/>
      <c r="BD749" s="183"/>
      <c r="BE749" s="183"/>
      <c r="BF749" s="183"/>
      <c r="BG749" s="183"/>
      <c r="BH749" s="183"/>
      <c r="BI749" s="183"/>
      <c r="BJ749" s="183"/>
      <c r="BK749" s="183"/>
      <c r="BL749" s="183"/>
      <c r="BM749" s="183"/>
    </row>
    <row r="750" spans="1:65" x14ac:dyDescent="0.2">
      <c r="A750" s="110"/>
      <c r="B750" s="110"/>
      <c r="C750" s="110"/>
      <c r="D750" s="183"/>
      <c r="E750" s="183"/>
      <c r="F750" s="183"/>
      <c r="G750" s="183"/>
      <c r="H750" s="183"/>
      <c r="I750" s="183"/>
      <c r="J750" s="183"/>
      <c r="K750" s="183"/>
      <c r="L750" s="183"/>
      <c r="M750" s="183"/>
      <c r="N750" s="183"/>
      <c r="O750" s="183"/>
      <c r="P750" s="183"/>
      <c r="Q750" s="183"/>
      <c r="R750" s="183"/>
      <c r="S750" s="183"/>
      <c r="T750" s="183"/>
      <c r="U750" s="183"/>
      <c r="V750" s="183"/>
      <c r="W750" s="183"/>
      <c r="X750" s="183"/>
      <c r="Y750" s="183"/>
      <c r="Z750" s="183"/>
      <c r="AA750" s="183"/>
      <c r="AB750" s="183"/>
      <c r="AC750" s="183"/>
      <c r="AD750" s="183"/>
      <c r="AE750" s="183"/>
      <c r="AF750" s="183"/>
      <c r="AG750" s="183"/>
      <c r="AH750" s="183"/>
      <c r="AI750" s="183"/>
      <c r="AJ750" s="183"/>
      <c r="AK750" s="183"/>
      <c r="AL750" s="183"/>
      <c r="AM750" s="183"/>
      <c r="AN750" s="183"/>
      <c r="AO750" s="183"/>
      <c r="AP750" s="183"/>
      <c r="AQ750" s="183"/>
      <c r="AR750" s="183"/>
      <c r="AS750" s="183"/>
      <c r="AT750" s="183"/>
      <c r="AU750" s="183"/>
      <c r="AV750" s="183"/>
      <c r="AW750" s="183"/>
      <c r="AX750" s="183"/>
      <c r="AY750" s="183"/>
      <c r="AZ750" s="183"/>
      <c r="BA750" s="183"/>
      <c r="BB750" s="183"/>
      <c r="BC750" s="183"/>
      <c r="BD750" s="183"/>
      <c r="BE750" s="183"/>
      <c r="BF750" s="183"/>
      <c r="BG750" s="183"/>
      <c r="BH750" s="183"/>
      <c r="BI750" s="183"/>
      <c r="BJ750" s="183"/>
      <c r="BK750" s="183"/>
      <c r="BL750" s="183"/>
      <c r="BM750" s="183"/>
    </row>
    <row r="751" spans="1:65" x14ac:dyDescent="0.2">
      <c r="A751" s="110"/>
      <c r="B751" s="110"/>
      <c r="C751" s="110"/>
      <c r="D751" s="183"/>
      <c r="E751" s="183"/>
      <c r="F751" s="183"/>
      <c r="G751" s="183"/>
      <c r="H751" s="183"/>
      <c r="I751" s="183"/>
      <c r="J751" s="183"/>
      <c r="K751" s="183"/>
      <c r="L751" s="183"/>
      <c r="M751" s="183"/>
      <c r="N751" s="183"/>
      <c r="O751" s="183"/>
      <c r="P751" s="183"/>
      <c r="Q751" s="183"/>
      <c r="R751" s="183"/>
      <c r="S751" s="183"/>
      <c r="T751" s="183"/>
      <c r="U751" s="183"/>
      <c r="V751" s="183"/>
      <c r="W751" s="183"/>
      <c r="X751" s="183"/>
      <c r="Y751" s="183"/>
      <c r="Z751" s="183"/>
      <c r="AA751" s="183"/>
      <c r="AB751" s="183"/>
      <c r="AC751" s="183"/>
      <c r="AD751" s="183"/>
      <c r="AE751" s="183"/>
      <c r="AF751" s="183"/>
      <c r="AG751" s="183"/>
      <c r="AH751" s="183"/>
      <c r="AI751" s="183"/>
      <c r="AJ751" s="183"/>
      <c r="AK751" s="183"/>
      <c r="AL751" s="183"/>
      <c r="AM751" s="183"/>
      <c r="AN751" s="183"/>
      <c r="AO751" s="183"/>
      <c r="AP751" s="183"/>
      <c r="AQ751" s="183"/>
      <c r="AR751" s="183"/>
      <c r="AS751" s="183"/>
      <c r="AT751" s="183"/>
      <c r="AU751" s="183"/>
      <c r="AV751" s="183"/>
      <c r="AW751" s="183"/>
      <c r="AX751" s="183"/>
      <c r="AY751" s="183"/>
      <c r="AZ751" s="183"/>
      <c r="BA751" s="183"/>
      <c r="BB751" s="183"/>
      <c r="BC751" s="183"/>
      <c r="BD751" s="183"/>
      <c r="BE751" s="183"/>
      <c r="BF751" s="183"/>
      <c r="BG751" s="183"/>
      <c r="BH751" s="183"/>
      <c r="BI751" s="183"/>
      <c r="BJ751" s="183"/>
      <c r="BK751" s="183"/>
      <c r="BL751" s="183"/>
      <c r="BM751" s="183"/>
    </row>
    <row r="752" spans="1:65" x14ac:dyDescent="0.2">
      <c r="A752" s="110"/>
      <c r="B752" s="110"/>
      <c r="C752" s="110"/>
      <c r="D752" s="183"/>
      <c r="E752" s="183"/>
      <c r="F752" s="183"/>
      <c r="G752" s="183"/>
      <c r="H752" s="183"/>
      <c r="I752" s="183"/>
      <c r="J752" s="183"/>
      <c r="K752" s="183"/>
      <c r="L752" s="183"/>
      <c r="M752" s="183"/>
      <c r="N752" s="183"/>
      <c r="O752" s="183"/>
      <c r="P752" s="183"/>
      <c r="Q752" s="183"/>
      <c r="R752" s="183"/>
      <c r="S752" s="183"/>
      <c r="T752" s="183"/>
      <c r="U752" s="183"/>
      <c r="V752" s="183"/>
      <c r="W752" s="183"/>
      <c r="X752" s="183"/>
      <c r="Y752" s="183"/>
      <c r="Z752" s="183"/>
      <c r="AA752" s="183"/>
      <c r="AB752" s="183"/>
      <c r="AC752" s="183"/>
      <c r="AD752" s="183"/>
      <c r="AE752" s="183"/>
      <c r="AF752" s="183"/>
      <c r="AG752" s="183"/>
      <c r="AH752" s="183"/>
      <c r="AI752" s="183"/>
      <c r="AJ752" s="183"/>
      <c r="AK752" s="183"/>
      <c r="AL752" s="183"/>
      <c r="AM752" s="183"/>
      <c r="AN752" s="183"/>
      <c r="AO752" s="183"/>
      <c r="AP752" s="183"/>
      <c r="AQ752" s="183"/>
      <c r="AR752" s="183"/>
      <c r="AS752" s="183"/>
      <c r="AT752" s="183"/>
      <c r="AU752" s="183"/>
      <c r="AV752" s="183"/>
      <c r="AW752" s="183"/>
      <c r="AX752" s="183"/>
      <c r="AY752" s="183"/>
      <c r="AZ752" s="183"/>
      <c r="BA752" s="183"/>
      <c r="BB752" s="183"/>
      <c r="BC752" s="183"/>
      <c r="BD752" s="183"/>
      <c r="BE752" s="183"/>
      <c r="BF752" s="183"/>
      <c r="BG752" s="183"/>
      <c r="BH752" s="183"/>
      <c r="BI752" s="183"/>
      <c r="BJ752" s="183"/>
      <c r="BK752" s="183"/>
      <c r="BL752" s="183"/>
      <c r="BM752" s="183"/>
    </row>
    <row r="753" spans="1:65" x14ac:dyDescent="0.2">
      <c r="A753" s="110"/>
      <c r="B753" s="110"/>
      <c r="C753" s="110"/>
      <c r="D753" s="183"/>
      <c r="E753" s="183"/>
      <c r="F753" s="183"/>
      <c r="G753" s="183"/>
      <c r="H753" s="183"/>
      <c r="I753" s="183"/>
      <c r="J753" s="183"/>
      <c r="K753" s="183"/>
      <c r="L753" s="183"/>
      <c r="M753" s="183"/>
      <c r="N753" s="183"/>
      <c r="O753" s="183"/>
      <c r="P753" s="183"/>
      <c r="Q753" s="183"/>
      <c r="R753" s="183"/>
      <c r="S753" s="183"/>
      <c r="T753" s="183"/>
      <c r="U753" s="183"/>
      <c r="V753" s="183"/>
      <c r="W753" s="183"/>
      <c r="X753" s="183"/>
      <c r="Y753" s="183"/>
      <c r="Z753" s="183"/>
      <c r="AA753" s="183"/>
      <c r="AB753" s="183"/>
      <c r="AC753" s="183"/>
      <c r="AD753" s="183"/>
      <c r="AE753" s="183"/>
      <c r="AF753" s="183"/>
      <c r="AG753" s="183"/>
      <c r="AH753" s="183"/>
      <c r="AI753" s="183"/>
      <c r="AJ753" s="183"/>
      <c r="AK753" s="183"/>
      <c r="AL753" s="183"/>
      <c r="AM753" s="183"/>
      <c r="AN753" s="183"/>
      <c r="AO753" s="183"/>
      <c r="AP753" s="183"/>
      <c r="AQ753" s="183"/>
      <c r="AR753" s="183"/>
      <c r="AS753" s="183"/>
      <c r="AT753" s="183"/>
      <c r="AU753" s="183"/>
      <c r="AV753" s="183"/>
      <c r="AW753" s="183"/>
      <c r="AX753" s="183"/>
      <c r="AY753" s="183"/>
      <c r="AZ753" s="183"/>
      <c r="BA753" s="183"/>
      <c r="BB753" s="183"/>
      <c r="BC753" s="183"/>
      <c r="BD753" s="183"/>
      <c r="BE753" s="183"/>
      <c r="BF753" s="183"/>
      <c r="BG753" s="183"/>
      <c r="BH753" s="183"/>
      <c r="BI753" s="183"/>
      <c r="BJ753" s="183"/>
      <c r="BK753" s="183"/>
      <c r="BL753" s="183"/>
      <c r="BM753" s="183"/>
    </row>
    <row r="754" spans="1:65" x14ac:dyDescent="0.2">
      <c r="A754" s="110"/>
      <c r="B754" s="110"/>
      <c r="C754" s="110"/>
      <c r="D754" s="183"/>
      <c r="E754" s="183"/>
      <c r="F754" s="183"/>
      <c r="G754" s="183"/>
      <c r="H754" s="183"/>
      <c r="I754" s="183"/>
      <c r="J754" s="183"/>
      <c r="K754" s="183"/>
      <c r="L754" s="183"/>
      <c r="M754" s="183"/>
      <c r="N754" s="183"/>
      <c r="O754" s="183"/>
      <c r="P754" s="183"/>
      <c r="Q754" s="183"/>
      <c r="R754" s="183"/>
      <c r="S754" s="183"/>
      <c r="T754" s="183"/>
      <c r="U754" s="183"/>
      <c r="V754" s="183"/>
      <c r="W754" s="183"/>
      <c r="X754" s="183"/>
      <c r="Y754" s="183"/>
      <c r="Z754" s="183"/>
      <c r="AA754" s="183"/>
      <c r="AB754" s="183"/>
      <c r="AC754" s="183"/>
      <c r="AD754" s="183"/>
      <c r="AE754" s="183"/>
      <c r="AF754" s="183"/>
      <c r="AG754" s="183"/>
      <c r="AH754" s="183"/>
      <c r="AI754" s="183"/>
      <c r="AJ754" s="183"/>
      <c r="AK754" s="183"/>
      <c r="AL754" s="183"/>
      <c r="AM754" s="183"/>
      <c r="AN754" s="183"/>
      <c r="AO754" s="183"/>
      <c r="AP754" s="183"/>
      <c r="AQ754" s="183"/>
      <c r="AR754" s="183"/>
      <c r="AS754" s="183"/>
      <c r="AT754" s="183"/>
      <c r="AU754" s="183"/>
      <c r="AV754" s="183"/>
      <c r="AW754" s="183"/>
      <c r="AX754" s="183"/>
      <c r="AY754" s="183"/>
      <c r="AZ754" s="183"/>
      <c r="BA754" s="183"/>
      <c r="BB754" s="183"/>
      <c r="BC754" s="183"/>
      <c r="BD754" s="183"/>
      <c r="BE754" s="183"/>
      <c r="BF754" s="183"/>
      <c r="BG754" s="183"/>
      <c r="BH754" s="183"/>
      <c r="BI754" s="183"/>
      <c r="BJ754" s="183"/>
      <c r="BK754" s="183"/>
      <c r="BL754" s="183"/>
      <c r="BM754" s="183"/>
    </row>
    <row r="755" spans="1:65" x14ac:dyDescent="0.2">
      <c r="A755" s="110"/>
      <c r="B755" s="110"/>
      <c r="C755" s="110"/>
      <c r="D755" s="183"/>
      <c r="E755" s="183"/>
      <c r="F755" s="183"/>
      <c r="G755" s="183"/>
      <c r="H755" s="183"/>
      <c r="I755" s="183"/>
      <c r="J755" s="183"/>
      <c r="K755" s="183"/>
      <c r="L755" s="183"/>
      <c r="M755" s="183"/>
      <c r="N755" s="183"/>
      <c r="O755" s="183"/>
      <c r="P755" s="183"/>
      <c r="Q755" s="183"/>
      <c r="R755" s="183"/>
      <c r="S755" s="183"/>
      <c r="T755" s="183"/>
      <c r="U755" s="183"/>
      <c r="V755" s="183"/>
      <c r="W755" s="183"/>
      <c r="X755" s="183"/>
      <c r="Y755" s="183"/>
      <c r="Z755" s="183"/>
      <c r="AA755" s="183"/>
      <c r="AB755" s="183"/>
      <c r="AC755" s="183"/>
      <c r="AD755" s="183"/>
      <c r="AE755" s="183"/>
      <c r="AF755" s="183"/>
      <c r="AG755" s="183"/>
      <c r="AH755" s="183"/>
      <c r="AI755" s="183"/>
      <c r="AJ755" s="183"/>
      <c r="AK755" s="183"/>
      <c r="AL755" s="183"/>
      <c r="AM755" s="183"/>
      <c r="AN755" s="183"/>
      <c r="AO755" s="183"/>
      <c r="AP755" s="183"/>
      <c r="AQ755" s="183"/>
      <c r="AR755" s="183"/>
      <c r="AS755" s="183"/>
      <c r="AT755" s="183"/>
      <c r="AU755" s="183"/>
      <c r="AV755" s="183"/>
      <c r="AW755" s="183"/>
      <c r="AX755" s="183"/>
      <c r="AY755" s="183"/>
      <c r="AZ755" s="183"/>
      <c r="BA755" s="183"/>
      <c r="BB755" s="183"/>
      <c r="BC755" s="183"/>
      <c r="BD755" s="183"/>
      <c r="BE755" s="183"/>
      <c r="BF755" s="183"/>
      <c r="BG755" s="183"/>
      <c r="BH755" s="183"/>
      <c r="BI755" s="183"/>
      <c r="BJ755" s="183"/>
      <c r="BK755" s="183"/>
      <c r="BL755" s="183"/>
      <c r="BM755" s="183"/>
    </row>
    <row r="756" spans="1:65" x14ac:dyDescent="0.2">
      <c r="A756" s="110"/>
      <c r="B756" s="110"/>
      <c r="C756" s="110"/>
      <c r="D756" s="183"/>
      <c r="E756" s="183"/>
      <c r="F756" s="183"/>
      <c r="G756" s="183"/>
      <c r="H756" s="183"/>
      <c r="I756" s="183"/>
      <c r="J756" s="183"/>
      <c r="K756" s="183"/>
      <c r="L756" s="183"/>
      <c r="M756" s="183"/>
      <c r="N756" s="183"/>
      <c r="O756" s="183"/>
      <c r="P756" s="183"/>
      <c r="Q756" s="183"/>
      <c r="R756" s="183"/>
      <c r="S756" s="183"/>
      <c r="T756" s="183"/>
      <c r="U756" s="183"/>
      <c r="V756" s="183"/>
      <c r="W756" s="183"/>
      <c r="X756" s="183"/>
      <c r="Y756" s="183"/>
      <c r="Z756" s="183"/>
      <c r="AA756" s="183"/>
      <c r="AB756" s="183"/>
      <c r="AC756" s="183"/>
      <c r="AD756" s="183"/>
      <c r="AE756" s="183"/>
      <c r="AF756" s="183"/>
      <c r="AG756" s="183"/>
      <c r="AH756" s="183"/>
      <c r="AI756" s="183"/>
      <c r="AJ756" s="183"/>
      <c r="AK756" s="183"/>
      <c r="AL756" s="183"/>
      <c r="AM756" s="183"/>
      <c r="AN756" s="183"/>
      <c r="AO756" s="183"/>
      <c r="AP756" s="183"/>
      <c r="AQ756" s="183"/>
      <c r="AR756" s="183"/>
      <c r="AS756" s="183"/>
      <c r="AT756" s="183"/>
      <c r="AU756" s="183"/>
      <c r="AV756" s="183"/>
      <c r="AW756" s="183"/>
      <c r="AX756" s="183"/>
      <c r="AY756" s="183"/>
      <c r="AZ756" s="183"/>
      <c r="BA756" s="183"/>
      <c r="BB756" s="183"/>
      <c r="BC756" s="183"/>
      <c r="BD756" s="183"/>
      <c r="BE756" s="183"/>
      <c r="BF756" s="183"/>
      <c r="BG756" s="183"/>
      <c r="BH756" s="183"/>
      <c r="BI756" s="183"/>
      <c r="BJ756" s="183"/>
      <c r="BK756" s="183"/>
      <c r="BL756" s="183"/>
      <c r="BM756" s="183"/>
    </row>
    <row r="757" spans="1:65" x14ac:dyDescent="0.2">
      <c r="A757" s="110"/>
      <c r="B757" s="110"/>
      <c r="C757" s="110"/>
      <c r="D757" s="183"/>
      <c r="E757" s="183"/>
      <c r="F757" s="183"/>
      <c r="G757" s="183"/>
      <c r="H757" s="183"/>
      <c r="I757" s="183"/>
      <c r="J757" s="183"/>
      <c r="K757" s="183"/>
      <c r="L757" s="183"/>
      <c r="M757" s="183"/>
      <c r="N757" s="183"/>
      <c r="O757" s="183"/>
      <c r="P757" s="183"/>
      <c r="Q757" s="183"/>
      <c r="R757" s="183"/>
      <c r="S757" s="183"/>
      <c r="T757" s="183"/>
      <c r="U757" s="183"/>
      <c r="V757" s="183"/>
      <c r="W757" s="183"/>
      <c r="X757" s="183"/>
      <c r="Y757" s="183"/>
      <c r="Z757" s="183"/>
      <c r="AA757" s="183"/>
      <c r="AB757" s="183"/>
      <c r="AC757" s="183"/>
      <c r="AD757" s="183"/>
      <c r="AE757" s="183"/>
      <c r="AF757" s="183"/>
      <c r="AG757" s="183"/>
      <c r="AH757" s="183"/>
      <c r="AI757" s="183"/>
      <c r="AJ757" s="183"/>
      <c r="AK757" s="183"/>
      <c r="AL757" s="183"/>
      <c r="AM757" s="183"/>
      <c r="AN757" s="183"/>
      <c r="AO757" s="183"/>
      <c r="AP757" s="183"/>
      <c r="AQ757" s="183"/>
      <c r="AR757" s="183"/>
      <c r="AS757" s="183"/>
      <c r="AT757" s="183"/>
      <c r="AU757" s="183"/>
      <c r="AV757" s="183"/>
      <c r="AW757" s="183"/>
      <c r="AX757" s="183"/>
      <c r="AY757" s="183"/>
      <c r="AZ757" s="183"/>
      <c r="BA757" s="183"/>
      <c r="BB757" s="183"/>
      <c r="BC757" s="183"/>
      <c r="BD757" s="183"/>
      <c r="BE757" s="183"/>
      <c r="BF757" s="183"/>
      <c r="BG757" s="183"/>
      <c r="BH757" s="183"/>
      <c r="BI757" s="183"/>
      <c r="BJ757" s="183"/>
      <c r="BK757" s="183"/>
      <c r="BL757" s="183"/>
      <c r="BM757" s="183"/>
    </row>
    <row r="758" spans="1:65" x14ac:dyDescent="0.2">
      <c r="A758" s="110"/>
      <c r="B758" s="110"/>
      <c r="C758" s="110"/>
      <c r="D758" s="183"/>
      <c r="E758" s="183"/>
      <c r="F758" s="183"/>
      <c r="G758" s="183"/>
      <c r="H758" s="183"/>
      <c r="I758" s="183"/>
      <c r="J758" s="183"/>
      <c r="K758" s="183"/>
      <c r="L758" s="183"/>
      <c r="M758" s="183"/>
      <c r="N758" s="183"/>
      <c r="O758" s="183"/>
      <c r="P758" s="183"/>
      <c r="Q758" s="183"/>
      <c r="R758" s="183"/>
      <c r="S758" s="183"/>
      <c r="T758" s="183"/>
      <c r="U758" s="183"/>
      <c r="V758" s="183"/>
      <c r="W758" s="183"/>
      <c r="X758" s="183"/>
      <c r="Y758" s="183"/>
      <c r="Z758" s="183"/>
      <c r="AA758" s="183"/>
      <c r="AB758" s="183"/>
      <c r="AC758" s="183"/>
      <c r="AD758" s="183"/>
      <c r="AE758" s="183"/>
      <c r="AF758" s="183"/>
      <c r="AG758" s="183"/>
      <c r="AH758" s="183"/>
      <c r="AI758" s="183"/>
      <c r="AJ758" s="183"/>
      <c r="AK758" s="183"/>
      <c r="AL758" s="183"/>
      <c r="AM758" s="183"/>
      <c r="AN758" s="183"/>
      <c r="AO758" s="183"/>
      <c r="AP758" s="183"/>
      <c r="AQ758" s="183"/>
      <c r="AR758" s="183"/>
      <c r="AS758" s="183"/>
      <c r="AT758" s="183"/>
      <c r="AU758" s="183"/>
      <c r="AV758" s="183"/>
      <c r="AW758" s="183"/>
      <c r="AX758" s="183"/>
      <c r="AY758" s="183"/>
      <c r="AZ758" s="183"/>
      <c r="BA758" s="183"/>
      <c r="BB758" s="183"/>
      <c r="BC758" s="183"/>
      <c r="BD758" s="183"/>
      <c r="BE758" s="183"/>
      <c r="BF758" s="183"/>
      <c r="BG758" s="183"/>
      <c r="BH758" s="183"/>
      <c r="BI758" s="183"/>
      <c r="BJ758" s="183"/>
      <c r="BK758" s="183"/>
      <c r="BL758" s="183"/>
      <c r="BM758" s="183"/>
    </row>
    <row r="759" spans="1:65" x14ac:dyDescent="0.2">
      <c r="A759" s="110"/>
      <c r="B759" s="110"/>
      <c r="C759" s="110"/>
      <c r="D759" s="183"/>
      <c r="E759" s="183"/>
      <c r="F759" s="183"/>
      <c r="G759" s="183"/>
      <c r="H759" s="183"/>
      <c r="I759" s="183"/>
      <c r="J759" s="183"/>
      <c r="K759" s="183"/>
      <c r="L759" s="183"/>
      <c r="M759" s="183"/>
      <c r="N759" s="183"/>
      <c r="O759" s="183"/>
      <c r="P759" s="183"/>
      <c r="Q759" s="183"/>
      <c r="R759" s="183"/>
      <c r="S759" s="183"/>
      <c r="T759" s="183"/>
      <c r="U759" s="183"/>
      <c r="V759" s="183"/>
      <c r="W759" s="183"/>
      <c r="X759" s="183"/>
      <c r="Y759" s="183"/>
      <c r="Z759" s="183"/>
      <c r="AA759" s="183"/>
      <c r="AB759" s="183"/>
      <c r="AC759" s="183"/>
      <c r="AD759" s="183"/>
      <c r="AE759" s="183"/>
      <c r="AF759" s="183"/>
      <c r="AG759" s="183"/>
      <c r="AH759" s="183"/>
      <c r="AI759" s="183"/>
      <c r="AJ759" s="183"/>
      <c r="AK759" s="183"/>
      <c r="AL759" s="183"/>
      <c r="AM759" s="183"/>
      <c r="AN759" s="183"/>
      <c r="AO759" s="183"/>
      <c r="AP759" s="183"/>
      <c r="AQ759" s="183"/>
      <c r="AR759" s="183"/>
      <c r="AS759" s="183"/>
      <c r="AT759" s="183"/>
      <c r="AU759" s="183"/>
      <c r="AV759" s="183"/>
      <c r="AW759" s="183"/>
      <c r="AX759" s="183"/>
      <c r="AY759" s="183"/>
      <c r="AZ759" s="183"/>
      <c r="BA759" s="183"/>
      <c r="BB759" s="183"/>
      <c r="BC759" s="183"/>
      <c r="BD759" s="183"/>
      <c r="BE759" s="183"/>
      <c r="BF759" s="183"/>
      <c r="BG759" s="183"/>
      <c r="BH759" s="183"/>
      <c r="BI759" s="183"/>
      <c r="BJ759" s="183"/>
      <c r="BK759" s="183"/>
      <c r="BL759" s="183"/>
      <c r="BM759" s="183"/>
    </row>
    <row r="760" spans="1:65" x14ac:dyDescent="0.2">
      <c r="A760" s="110"/>
      <c r="B760" s="110"/>
      <c r="C760" s="110"/>
      <c r="D760" s="183"/>
      <c r="E760" s="183"/>
      <c r="F760" s="183"/>
      <c r="G760" s="183"/>
      <c r="H760" s="183"/>
      <c r="I760" s="183"/>
      <c r="J760" s="183"/>
      <c r="K760" s="183"/>
      <c r="L760" s="183"/>
      <c r="M760" s="183"/>
      <c r="N760" s="183"/>
      <c r="O760" s="183"/>
      <c r="P760" s="183"/>
      <c r="Q760" s="183"/>
      <c r="R760" s="183"/>
      <c r="S760" s="183"/>
      <c r="T760" s="183"/>
      <c r="U760" s="183"/>
      <c r="V760" s="183"/>
      <c r="W760" s="183"/>
      <c r="X760" s="183"/>
      <c r="Y760" s="183"/>
      <c r="Z760" s="183"/>
      <c r="AA760" s="183"/>
      <c r="AB760" s="183"/>
      <c r="AC760" s="183"/>
      <c r="AD760" s="183"/>
      <c r="AE760" s="183"/>
      <c r="AF760" s="183"/>
      <c r="AG760" s="183"/>
      <c r="AH760" s="183"/>
      <c r="AI760" s="183"/>
      <c r="AJ760" s="183"/>
      <c r="AK760" s="183"/>
      <c r="AL760" s="183"/>
      <c r="AM760" s="183"/>
      <c r="AN760" s="183"/>
      <c r="AO760" s="183"/>
      <c r="AP760" s="183"/>
      <c r="AQ760" s="183"/>
      <c r="AR760" s="183"/>
      <c r="AS760" s="183"/>
      <c r="AT760" s="183"/>
      <c r="AU760" s="183"/>
      <c r="AV760" s="183"/>
      <c r="AW760" s="183"/>
      <c r="AX760" s="183"/>
      <c r="AY760" s="183"/>
      <c r="AZ760" s="183"/>
      <c r="BA760" s="183"/>
      <c r="BB760" s="183"/>
      <c r="BC760" s="183"/>
      <c r="BD760" s="183"/>
      <c r="BE760" s="183"/>
      <c r="BF760" s="183"/>
      <c r="BG760" s="183"/>
      <c r="BH760" s="183"/>
      <c r="BI760" s="183"/>
      <c r="BJ760" s="183"/>
      <c r="BK760" s="183"/>
      <c r="BL760" s="183"/>
      <c r="BM760" s="183"/>
    </row>
    <row r="761" spans="1:65" x14ac:dyDescent="0.2">
      <c r="A761" s="110"/>
      <c r="B761" s="110"/>
      <c r="C761" s="110"/>
      <c r="D761" s="183"/>
      <c r="E761" s="183"/>
      <c r="F761" s="183"/>
      <c r="G761" s="183"/>
      <c r="H761" s="183"/>
      <c r="I761" s="183"/>
      <c r="J761" s="183"/>
      <c r="K761" s="183"/>
      <c r="L761" s="183"/>
      <c r="M761" s="183"/>
      <c r="N761" s="183"/>
      <c r="O761" s="183"/>
      <c r="P761" s="183"/>
      <c r="Q761" s="183"/>
      <c r="R761" s="183"/>
      <c r="S761" s="183"/>
      <c r="T761" s="183"/>
      <c r="U761" s="183"/>
      <c r="V761" s="183"/>
      <c r="W761" s="183"/>
      <c r="X761" s="183"/>
      <c r="Y761" s="183"/>
      <c r="Z761" s="183"/>
      <c r="AA761" s="183"/>
      <c r="AB761" s="183"/>
      <c r="AC761" s="183"/>
      <c r="AD761" s="183"/>
      <c r="AE761" s="183"/>
      <c r="AF761" s="183"/>
      <c r="AG761" s="183"/>
      <c r="AH761" s="183"/>
      <c r="AI761" s="183"/>
      <c r="AJ761" s="183"/>
      <c r="AK761" s="183"/>
      <c r="AL761" s="183"/>
      <c r="AM761" s="183"/>
      <c r="AN761" s="183"/>
      <c r="AO761" s="183"/>
      <c r="AP761" s="183"/>
      <c r="AQ761" s="183"/>
      <c r="AR761" s="183"/>
      <c r="AS761" s="183"/>
      <c r="AT761" s="183"/>
      <c r="AU761" s="183"/>
      <c r="AV761" s="183"/>
      <c r="AW761" s="183"/>
      <c r="AX761" s="183"/>
      <c r="AY761" s="183"/>
      <c r="AZ761" s="183"/>
      <c r="BA761" s="183"/>
      <c r="BB761" s="183"/>
      <c r="BC761" s="183"/>
      <c r="BD761" s="183"/>
      <c r="BE761" s="183"/>
      <c r="BF761" s="183"/>
      <c r="BG761" s="183"/>
      <c r="BH761" s="183"/>
      <c r="BI761" s="183"/>
      <c r="BJ761" s="183"/>
      <c r="BK761" s="183"/>
      <c r="BL761" s="183"/>
      <c r="BM761" s="183"/>
    </row>
    <row r="762" spans="1:65" x14ac:dyDescent="0.2">
      <c r="A762" s="110"/>
      <c r="B762" s="110"/>
      <c r="C762" s="110"/>
      <c r="D762" s="183"/>
      <c r="E762" s="183"/>
      <c r="F762" s="183"/>
      <c r="G762" s="183"/>
      <c r="H762" s="183"/>
      <c r="I762" s="183"/>
      <c r="J762" s="183"/>
      <c r="K762" s="183"/>
      <c r="L762" s="183"/>
      <c r="M762" s="183"/>
      <c r="N762" s="183"/>
      <c r="O762" s="183"/>
      <c r="P762" s="183"/>
      <c r="Q762" s="183"/>
      <c r="R762" s="183"/>
      <c r="S762" s="183"/>
      <c r="T762" s="183"/>
      <c r="U762" s="183"/>
      <c r="V762" s="183"/>
      <c r="W762" s="183"/>
      <c r="X762" s="183"/>
      <c r="Y762" s="183"/>
      <c r="Z762" s="183"/>
      <c r="AA762" s="183"/>
      <c r="AB762" s="183"/>
      <c r="AC762" s="183"/>
      <c r="AD762" s="183"/>
      <c r="AE762" s="183"/>
      <c r="AF762" s="183"/>
      <c r="AG762" s="183"/>
      <c r="AH762" s="183"/>
      <c r="AI762" s="183"/>
      <c r="AJ762" s="183"/>
      <c r="AK762" s="183"/>
      <c r="AL762" s="183"/>
      <c r="AM762" s="183"/>
      <c r="AN762" s="183"/>
      <c r="AO762" s="183"/>
      <c r="AP762" s="183"/>
      <c r="AQ762" s="183"/>
      <c r="AR762" s="183"/>
      <c r="AS762" s="183"/>
      <c r="AT762" s="183"/>
      <c r="AU762" s="183"/>
      <c r="AV762" s="183"/>
      <c r="AW762" s="183"/>
      <c r="AX762" s="183"/>
      <c r="AY762" s="183"/>
      <c r="AZ762" s="183"/>
      <c r="BA762" s="183"/>
      <c r="BB762" s="183"/>
      <c r="BC762" s="183"/>
      <c r="BD762" s="183"/>
      <c r="BE762" s="183"/>
      <c r="BF762" s="183"/>
      <c r="BG762" s="183"/>
      <c r="BH762" s="183"/>
      <c r="BI762" s="183"/>
      <c r="BJ762" s="183"/>
      <c r="BK762" s="183"/>
      <c r="BL762" s="183"/>
      <c r="BM762" s="183"/>
    </row>
    <row r="763" spans="1:65" x14ac:dyDescent="0.2">
      <c r="A763" s="110"/>
      <c r="B763" s="110"/>
      <c r="C763" s="110"/>
      <c r="D763" s="183"/>
      <c r="E763" s="183"/>
      <c r="F763" s="183"/>
      <c r="G763" s="183"/>
      <c r="H763" s="183"/>
      <c r="I763" s="183"/>
      <c r="J763" s="183"/>
      <c r="K763" s="183"/>
      <c r="L763" s="183"/>
      <c r="M763" s="183"/>
      <c r="N763" s="183"/>
      <c r="O763" s="183"/>
      <c r="P763" s="183"/>
      <c r="Q763" s="183"/>
      <c r="R763" s="183"/>
      <c r="S763" s="183"/>
      <c r="T763" s="183"/>
      <c r="U763" s="183"/>
      <c r="V763" s="183"/>
      <c r="W763" s="183"/>
      <c r="X763" s="183"/>
      <c r="Y763" s="183"/>
      <c r="Z763" s="183"/>
      <c r="AA763" s="183"/>
      <c r="AB763" s="183"/>
      <c r="AC763" s="183"/>
      <c r="AD763" s="183"/>
      <c r="AE763" s="183"/>
      <c r="AF763" s="183"/>
      <c r="AG763" s="183"/>
      <c r="AH763" s="183"/>
      <c r="AI763" s="183"/>
      <c r="AJ763" s="183"/>
      <c r="AK763" s="183"/>
      <c r="AL763" s="183"/>
      <c r="AM763" s="183"/>
      <c r="AN763" s="183"/>
      <c r="AO763" s="183"/>
      <c r="AP763" s="183"/>
      <c r="AQ763" s="183"/>
      <c r="AR763" s="183"/>
      <c r="AS763" s="183"/>
      <c r="AT763" s="183"/>
      <c r="AU763" s="183"/>
      <c r="AV763" s="183"/>
      <c r="AW763" s="183"/>
      <c r="AX763" s="183"/>
      <c r="AY763" s="183"/>
      <c r="AZ763" s="183"/>
      <c r="BA763" s="183"/>
      <c r="BB763" s="183"/>
      <c r="BC763" s="183"/>
      <c r="BD763" s="183"/>
      <c r="BE763" s="183"/>
      <c r="BF763" s="183"/>
      <c r="BG763" s="183"/>
      <c r="BH763" s="183"/>
      <c r="BI763" s="183"/>
      <c r="BJ763" s="183"/>
      <c r="BK763" s="183"/>
      <c r="BL763" s="183"/>
      <c r="BM763" s="183"/>
    </row>
    <row r="764" spans="1:65" x14ac:dyDescent="0.2">
      <c r="A764" s="110"/>
      <c r="B764" s="110"/>
      <c r="C764" s="110"/>
      <c r="D764" s="183"/>
      <c r="E764" s="183"/>
      <c r="F764" s="183"/>
      <c r="G764" s="183"/>
      <c r="H764" s="183"/>
      <c r="I764" s="183"/>
      <c r="J764" s="183"/>
      <c r="K764" s="183"/>
      <c r="L764" s="183"/>
      <c r="M764" s="183"/>
      <c r="N764" s="183"/>
      <c r="O764" s="183"/>
      <c r="P764" s="183"/>
      <c r="Q764" s="183"/>
      <c r="R764" s="183"/>
      <c r="S764" s="183"/>
      <c r="T764" s="183"/>
      <c r="U764" s="183"/>
      <c r="V764" s="183"/>
      <c r="W764" s="183"/>
      <c r="X764" s="183"/>
      <c r="Y764" s="183"/>
      <c r="Z764" s="183"/>
      <c r="AA764" s="183"/>
      <c r="AB764" s="183"/>
      <c r="AC764" s="183"/>
      <c r="AD764" s="183"/>
      <c r="AE764" s="183"/>
      <c r="AF764" s="183"/>
      <c r="AG764" s="183"/>
      <c r="AH764" s="183"/>
      <c r="AI764" s="183"/>
      <c r="AJ764" s="183"/>
      <c r="AK764" s="183"/>
      <c r="AL764" s="183"/>
      <c r="AM764" s="183"/>
      <c r="AN764" s="183"/>
      <c r="AO764" s="183"/>
      <c r="AP764" s="183"/>
      <c r="AQ764" s="183"/>
      <c r="AR764" s="183"/>
      <c r="AS764" s="183"/>
      <c r="AT764" s="183"/>
      <c r="AU764" s="183"/>
      <c r="AV764" s="183"/>
      <c r="AW764" s="183"/>
      <c r="AX764" s="183"/>
      <c r="AY764" s="183"/>
      <c r="AZ764" s="183"/>
      <c r="BA764" s="183"/>
      <c r="BB764" s="183"/>
      <c r="BC764" s="183"/>
      <c r="BD764" s="183"/>
      <c r="BE764" s="183"/>
      <c r="BF764" s="183"/>
      <c r="BG764" s="183"/>
      <c r="BH764" s="183"/>
      <c r="BI764" s="183"/>
      <c r="BJ764" s="183"/>
      <c r="BK764" s="183"/>
      <c r="BL764" s="183"/>
      <c r="BM764" s="183"/>
    </row>
    <row r="765" spans="1:65" x14ac:dyDescent="0.2">
      <c r="A765" s="110"/>
      <c r="B765" s="110"/>
      <c r="C765" s="110"/>
      <c r="D765" s="183"/>
      <c r="E765" s="183"/>
      <c r="F765" s="183"/>
      <c r="G765" s="183"/>
      <c r="H765" s="183"/>
      <c r="I765" s="183"/>
      <c r="J765" s="183"/>
      <c r="K765" s="183"/>
      <c r="L765" s="183"/>
      <c r="M765" s="183"/>
      <c r="N765" s="183"/>
      <c r="O765" s="183"/>
      <c r="P765" s="183"/>
      <c r="Q765" s="183"/>
      <c r="R765" s="183"/>
      <c r="S765" s="183"/>
      <c r="T765" s="183"/>
      <c r="U765" s="183"/>
      <c r="V765" s="183"/>
      <c r="W765" s="183"/>
      <c r="X765" s="183"/>
      <c r="Y765" s="183"/>
      <c r="Z765" s="183"/>
      <c r="AA765" s="183"/>
      <c r="AB765" s="183"/>
      <c r="AC765" s="183"/>
      <c r="AD765" s="183"/>
      <c r="AE765" s="183"/>
      <c r="AF765" s="183"/>
      <c r="AG765" s="183"/>
      <c r="AH765" s="183"/>
      <c r="AI765" s="183"/>
      <c r="AJ765" s="183"/>
      <c r="AK765" s="183"/>
      <c r="AL765" s="183"/>
      <c r="AM765" s="183"/>
      <c r="AN765" s="183"/>
      <c r="AO765" s="183"/>
      <c r="AP765" s="183"/>
      <c r="AQ765" s="183"/>
      <c r="AR765" s="183"/>
      <c r="AS765" s="183"/>
      <c r="AT765" s="183"/>
      <c r="AU765" s="183"/>
      <c r="AV765" s="183"/>
      <c r="AW765" s="183"/>
      <c r="AX765" s="183"/>
      <c r="AY765" s="183"/>
      <c r="AZ765" s="183"/>
      <c r="BA765" s="183"/>
      <c r="BB765" s="183"/>
      <c r="BC765" s="183"/>
      <c r="BD765" s="183"/>
      <c r="BE765" s="183"/>
      <c r="BF765" s="183"/>
      <c r="BG765" s="183"/>
      <c r="BH765" s="183"/>
      <c r="BI765" s="183"/>
      <c r="BJ765" s="183"/>
      <c r="BK765" s="183"/>
      <c r="BL765" s="183"/>
      <c r="BM765" s="183"/>
    </row>
    <row r="766" spans="1:65" x14ac:dyDescent="0.2">
      <c r="A766" s="110"/>
      <c r="B766" s="110"/>
      <c r="C766" s="110"/>
      <c r="D766" s="183"/>
      <c r="E766" s="183"/>
      <c r="F766" s="183"/>
      <c r="G766" s="183"/>
      <c r="H766" s="183"/>
      <c r="I766" s="183"/>
      <c r="J766" s="183"/>
      <c r="K766" s="183"/>
      <c r="L766" s="183"/>
      <c r="M766" s="183"/>
      <c r="N766" s="183"/>
      <c r="O766" s="183"/>
      <c r="P766" s="183"/>
      <c r="Q766" s="183"/>
      <c r="R766" s="183"/>
      <c r="S766" s="183"/>
      <c r="T766" s="183"/>
      <c r="U766" s="183"/>
      <c r="V766" s="183"/>
      <c r="W766" s="183"/>
      <c r="X766" s="183"/>
      <c r="Y766" s="183"/>
      <c r="Z766" s="183"/>
      <c r="AA766" s="183"/>
      <c r="AB766" s="183"/>
      <c r="AC766" s="183"/>
      <c r="AD766" s="183"/>
      <c r="AE766" s="183"/>
      <c r="AF766" s="183"/>
      <c r="AG766" s="183"/>
      <c r="AH766" s="183"/>
      <c r="AI766" s="183"/>
      <c r="AJ766" s="183"/>
      <c r="AK766" s="183"/>
      <c r="AL766" s="183"/>
      <c r="AM766" s="183"/>
      <c r="AN766" s="183"/>
      <c r="AO766" s="183"/>
      <c r="AP766" s="183"/>
      <c r="AQ766" s="183"/>
      <c r="AR766" s="183"/>
      <c r="AS766" s="183"/>
      <c r="AT766" s="183"/>
      <c r="AU766" s="183"/>
      <c r="AV766" s="183"/>
      <c r="AW766" s="183"/>
      <c r="AX766" s="183"/>
      <c r="AY766" s="183"/>
      <c r="AZ766" s="183"/>
      <c r="BA766" s="183"/>
      <c r="BB766" s="183"/>
      <c r="BC766" s="183"/>
      <c r="BD766" s="183"/>
      <c r="BE766" s="183"/>
      <c r="BF766" s="183"/>
      <c r="BG766" s="183"/>
      <c r="BH766" s="183"/>
      <c r="BI766" s="183"/>
      <c r="BJ766" s="183"/>
      <c r="BK766" s="183"/>
      <c r="BL766" s="183"/>
      <c r="BM766" s="183"/>
    </row>
    <row r="767" spans="1:65" x14ac:dyDescent="0.2">
      <c r="A767" s="110"/>
      <c r="B767" s="110"/>
      <c r="C767" s="110"/>
      <c r="D767" s="183"/>
      <c r="E767" s="183"/>
      <c r="F767" s="183"/>
      <c r="G767" s="183"/>
      <c r="H767" s="183"/>
      <c r="I767" s="183"/>
      <c r="J767" s="183"/>
      <c r="K767" s="183"/>
      <c r="L767" s="183"/>
      <c r="M767" s="183"/>
      <c r="N767" s="183"/>
      <c r="O767" s="183"/>
      <c r="P767" s="183"/>
      <c r="Q767" s="183"/>
      <c r="R767" s="183"/>
      <c r="S767" s="183"/>
      <c r="T767" s="183"/>
      <c r="U767" s="183"/>
      <c r="V767" s="183"/>
      <c r="W767" s="183"/>
      <c r="X767" s="183"/>
      <c r="Y767" s="183"/>
      <c r="Z767" s="183"/>
      <c r="AA767" s="183"/>
      <c r="AB767" s="183"/>
      <c r="AC767" s="183"/>
      <c r="AD767" s="183"/>
      <c r="AE767" s="183"/>
      <c r="AF767" s="183"/>
      <c r="AG767" s="183"/>
      <c r="AH767" s="183"/>
      <c r="AI767" s="183"/>
      <c r="AJ767" s="183"/>
      <c r="AK767" s="183"/>
      <c r="AL767" s="183"/>
      <c r="AM767" s="183"/>
      <c r="AN767" s="183"/>
      <c r="AO767" s="183"/>
      <c r="AP767" s="183"/>
      <c r="AQ767" s="183"/>
      <c r="AR767" s="183"/>
      <c r="AS767" s="183"/>
      <c r="AT767" s="183"/>
      <c r="AU767" s="183"/>
      <c r="AV767" s="183"/>
      <c r="AW767" s="183"/>
      <c r="AX767" s="183"/>
      <c r="AY767" s="183"/>
      <c r="AZ767" s="183"/>
      <c r="BA767" s="183"/>
      <c r="BB767" s="183"/>
      <c r="BC767" s="183"/>
      <c r="BD767" s="183"/>
      <c r="BE767" s="183"/>
      <c r="BF767" s="183"/>
      <c r="BG767" s="183"/>
      <c r="BH767" s="183"/>
      <c r="BI767" s="183"/>
      <c r="BJ767" s="183"/>
      <c r="BK767" s="183"/>
      <c r="BL767" s="183"/>
      <c r="BM767" s="183"/>
    </row>
    <row r="768" spans="1:65" x14ac:dyDescent="0.2">
      <c r="A768" s="110"/>
      <c r="B768" s="110"/>
      <c r="C768" s="110"/>
      <c r="D768" s="183"/>
      <c r="E768" s="183"/>
      <c r="F768" s="183"/>
      <c r="G768" s="183"/>
      <c r="H768" s="183"/>
      <c r="I768" s="183"/>
      <c r="J768" s="183"/>
      <c r="K768" s="183"/>
      <c r="L768" s="183"/>
      <c r="M768" s="183"/>
      <c r="N768" s="183"/>
      <c r="O768" s="183"/>
      <c r="P768" s="183"/>
      <c r="Q768" s="183"/>
      <c r="R768" s="183"/>
      <c r="S768" s="183"/>
      <c r="T768" s="183"/>
      <c r="U768" s="183"/>
      <c r="V768" s="183"/>
      <c r="W768" s="183"/>
      <c r="X768" s="183"/>
      <c r="Y768" s="183"/>
      <c r="Z768" s="183"/>
      <c r="AA768" s="183"/>
      <c r="AB768" s="183"/>
      <c r="AC768" s="183"/>
      <c r="AD768" s="183"/>
      <c r="AE768" s="183"/>
      <c r="AF768" s="183"/>
      <c r="AG768" s="183"/>
      <c r="AH768" s="183"/>
      <c r="AI768" s="183"/>
      <c r="AJ768" s="183"/>
      <c r="AK768" s="183"/>
      <c r="AL768" s="183"/>
      <c r="AM768" s="183"/>
      <c r="AN768" s="183"/>
      <c r="AO768" s="183"/>
      <c r="AP768" s="183"/>
      <c r="AQ768" s="183"/>
      <c r="AR768" s="183"/>
      <c r="AS768" s="183"/>
      <c r="AT768" s="183"/>
      <c r="AU768" s="183"/>
      <c r="AV768" s="183"/>
      <c r="AW768" s="183"/>
      <c r="AX768" s="183"/>
      <c r="AY768" s="183"/>
      <c r="AZ768" s="183"/>
      <c r="BA768" s="183"/>
      <c r="BB768" s="183"/>
      <c r="BC768" s="183"/>
      <c r="BD768" s="183"/>
      <c r="BE768" s="183"/>
      <c r="BF768" s="183"/>
      <c r="BG768" s="183"/>
      <c r="BH768" s="183"/>
      <c r="BI768" s="183"/>
      <c r="BJ768" s="183"/>
      <c r="BK768" s="183"/>
      <c r="BL768" s="183"/>
      <c r="BM768" s="183"/>
    </row>
    <row r="769" spans="1:65" x14ac:dyDescent="0.2">
      <c r="A769" s="110"/>
      <c r="B769" s="110"/>
      <c r="C769" s="110"/>
      <c r="D769" s="183"/>
      <c r="E769" s="183"/>
      <c r="F769" s="183"/>
      <c r="G769" s="183"/>
      <c r="H769" s="183"/>
      <c r="I769" s="183"/>
      <c r="J769" s="183"/>
      <c r="K769" s="183"/>
      <c r="L769" s="183"/>
      <c r="M769" s="183"/>
      <c r="N769" s="183"/>
      <c r="O769" s="183"/>
      <c r="P769" s="183"/>
      <c r="Q769" s="183"/>
      <c r="R769" s="183"/>
      <c r="S769" s="183"/>
      <c r="T769" s="183"/>
      <c r="U769" s="183"/>
      <c r="V769" s="183"/>
      <c r="W769" s="183"/>
      <c r="X769" s="183"/>
      <c r="Y769" s="183"/>
      <c r="Z769" s="183"/>
      <c r="AA769" s="183"/>
      <c r="AB769" s="183"/>
      <c r="AC769" s="183"/>
      <c r="AD769" s="183"/>
      <c r="AE769" s="183"/>
      <c r="AF769" s="183"/>
      <c r="AG769" s="183"/>
      <c r="AH769" s="183"/>
      <c r="AI769" s="183"/>
      <c r="AJ769" s="183"/>
      <c r="AK769" s="183"/>
      <c r="AL769" s="183"/>
      <c r="AM769" s="183"/>
      <c r="AN769" s="183"/>
      <c r="AO769" s="183"/>
      <c r="AP769" s="183"/>
      <c r="AQ769" s="183"/>
      <c r="AR769" s="183"/>
      <c r="AS769" s="183"/>
      <c r="AT769" s="183"/>
      <c r="AU769" s="183"/>
      <c r="AV769" s="183"/>
      <c r="AW769" s="183"/>
      <c r="AX769" s="183"/>
      <c r="AY769" s="183"/>
      <c r="AZ769" s="183"/>
      <c r="BA769" s="183"/>
      <c r="BB769" s="183"/>
      <c r="BC769" s="183"/>
      <c r="BD769" s="183"/>
      <c r="BE769" s="183"/>
      <c r="BF769" s="183"/>
      <c r="BG769" s="183"/>
      <c r="BH769" s="183"/>
      <c r="BI769" s="183"/>
      <c r="BJ769" s="183"/>
      <c r="BK769" s="183"/>
      <c r="BL769" s="183"/>
      <c r="BM769" s="183"/>
    </row>
    <row r="770" spans="1:65" x14ac:dyDescent="0.2">
      <c r="A770" s="110"/>
      <c r="B770" s="110"/>
      <c r="C770" s="110"/>
      <c r="D770" s="183"/>
      <c r="E770" s="183"/>
      <c r="F770" s="183"/>
      <c r="G770" s="183"/>
      <c r="H770" s="183"/>
      <c r="I770" s="183"/>
      <c r="J770" s="183"/>
      <c r="K770" s="183"/>
      <c r="L770" s="183"/>
      <c r="M770" s="183"/>
      <c r="N770" s="183"/>
      <c r="O770" s="183"/>
      <c r="P770" s="183"/>
      <c r="Q770" s="183"/>
      <c r="R770" s="183"/>
      <c r="S770" s="183"/>
      <c r="T770" s="183"/>
      <c r="U770" s="183"/>
      <c r="V770" s="183"/>
      <c r="W770" s="183"/>
      <c r="X770" s="183"/>
      <c r="Y770" s="183"/>
      <c r="Z770" s="183"/>
      <c r="AA770" s="183"/>
      <c r="AB770" s="183"/>
      <c r="AC770" s="183"/>
      <c r="AD770" s="183"/>
      <c r="AE770" s="183"/>
      <c r="AF770" s="183"/>
      <c r="AG770" s="183"/>
      <c r="AH770" s="183"/>
      <c r="AI770" s="183"/>
      <c r="AJ770" s="183"/>
      <c r="AK770" s="183"/>
      <c r="AL770" s="183"/>
      <c r="AM770" s="183"/>
      <c r="AN770" s="183"/>
      <c r="AO770" s="183"/>
      <c r="AP770" s="183"/>
      <c r="AQ770" s="183"/>
      <c r="AR770" s="183"/>
      <c r="AS770" s="183"/>
      <c r="AT770" s="183"/>
      <c r="AU770" s="183"/>
      <c r="AV770" s="183"/>
      <c r="AW770" s="183"/>
      <c r="AX770" s="183"/>
      <c r="AY770" s="183"/>
      <c r="AZ770" s="183"/>
      <c r="BA770" s="183"/>
      <c r="BB770" s="183"/>
      <c r="BC770" s="183"/>
      <c r="BD770" s="183"/>
      <c r="BE770" s="183"/>
      <c r="BF770" s="183"/>
      <c r="BG770" s="183"/>
      <c r="BH770" s="183"/>
      <c r="BI770" s="183"/>
      <c r="BJ770" s="183"/>
      <c r="BK770" s="183"/>
      <c r="BL770" s="183"/>
      <c r="BM770" s="183"/>
    </row>
    <row r="771" spans="1:65" x14ac:dyDescent="0.2">
      <c r="A771" s="110"/>
      <c r="B771" s="110"/>
      <c r="C771" s="110"/>
      <c r="D771" s="183"/>
      <c r="E771" s="183"/>
      <c r="F771" s="183"/>
      <c r="G771" s="183"/>
      <c r="H771" s="183"/>
      <c r="I771" s="183"/>
      <c r="J771" s="183"/>
      <c r="K771" s="183"/>
      <c r="L771" s="183"/>
      <c r="M771" s="183"/>
      <c r="N771" s="183"/>
      <c r="O771" s="183"/>
      <c r="P771" s="183"/>
      <c r="Q771" s="183"/>
      <c r="R771" s="183"/>
      <c r="S771" s="183"/>
      <c r="T771" s="183"/>
      <c r="U771" s="183"/>
      <c r="V771" s="183"/>
      <c r="W771" s="183"/>
      <c r="X771" s="183"/>
      <c r="Y771" s="183"/>
      <c r="Z771" s="183"/>
      <c r="AA771" s="183"/>
      <c r="AB771" s="183"/>
      <c r="AC771" s="183"/>
      <c r="AD771" s="183"/>
      <c r="AE771" s="183"/>
      <c r="AF771" s="183"/>
      <c r="AG771" s="183"/>
      <c r="AH771" s="183"/>
      <c r="AI771" s="183"/>
      <c r="AJ771" s="183"/>
      <c r="AK771" s="183"/>
      <c r="AL771" s="183"/>
      <c r="AM771" s="183"/>
      <c r="AN771" s="183"/>
      <c r="AO771" s="183"/>
      <c r="AP771" s="183"/>
      <c r="AQ771" s="183"/>
      <c r="AR771" s="183"/>
      <c r="AS771" s="183"/>
      <c r="AT771" s="183"/>
      <c r="AU771" s="183"/>
      <c r="AV771" s="183"/>
      <c r="AW771" s="183"/>
      <c r="AX771" s="183"/>
      <c r="AY771" s="183"/>
      <c r="AZ771" s="183"/>
      <c r="BA771" s="183"/>
      <c r="BB771" s="183"/>
      <c r="BC771" s="183"/>
      <c r="BD771" s="183"/>
      <c r="BE771" s="183"/>
      <c r="BF771" s="183"/>
      <c r="BG771" s="183"/>
      <c r="BH771" s="183"/>
      <c r="BI771" s="183"/>
      <c r="BJ771" s="183"/>
      <c r="BK771" s="183"/>
      <c r="BL771" s="183"/>
      <c r="BM771" s="183"/>
    </row>
    <row r="772" spans="1:65" x14ac:dyDescent="0.2">
      <c r="A772" s="110"/>
      <c r="B772" s="110"/>
      <c r="C772" s="110"/>
      <c r="D772" s="183"/>
      <c r="E772" s="183"/>
      <c r="F772" s="183"/>
      <c r="G772" s="183"/>
      <c r="H772" s="183"/>
      <c r="I772" s="183"/>
      <c r="J772" s="183"/>
      <c r="K772" s="183"/>
      <c r="L772" s="183"/>
      <c r="M772" s="183"/>
      <c r="N772" s="183"/>
      <c r="O772" s="183"/>
      <c r="P772" s="183"/>
      <c r="Q772" s="183"/>
      <c r="R772" s="183"/>
      <c r="S772" s="183"/>
      <c r="T772" s="183"/>
      <c r="U772" s="183"/>
      <c r="V772" s="183"/>
      <c r="W772" s="183"/>
      <c r="X772" s="183"/>
      <c r="Y772" s="183"/>
      <c r="Z772" s="183"/>
      <c r="AA772" s="183"/>
      <c r="AB772" s="183"/>
      <c r="AC772" s="183"/>
      <c r="AD772" s="183"/>
      <c r="AE772" s="183"/>
      <c r="AF772" s="183"/>
      <c r="AG772" s="183"/>
      <c r="AH772" s="183"/>
      <c r="AI772" s="183"/>
      <c r="AJ772" s="183"/>
      <c r="AK772" s="183"/>
      <c r="AL772" s="183"/>
      <c r="AM772" s="183"/>
      <c r="AN772" s="183"/>
      <c r="AO772" s="183"/>
      <c r="AP772" s="183"/>
      <c r="AQ772" s="183"/>
      <c r="AR772" s="183"/>
      <c r="AS772" s="183"/>
      <c r="AT772" s="183"/>
      <c r="AU772" s="183"/>
      <c r="AV772" s="183"/>
      <c r="AW772" s="183"/>
      <c r="AX772" s="183"/>
      <c r="AY772" s="183"/>
      <c r="AZ772" s="183"/>
      <c r="BA772" s="183"/>
      <c r="BB772" s="183"/>
      <c r="BC772" s="183"/>
      <c r="BD772" s="183"/>
      <c r="BE772" s="183"/>
      <c r="BF772" s="183"/>
      <c r="BG772" s="183"/>
      <c r="BH772" s="183"/>
      <c r="BI772" s="183"/>
      <c r="BJ772" s="183"/>
      <c r="BK772" s="183"/>
      <c r="BL772" s="183"/>
      <c r="BM772" s="183"/>
    </row>
    <row r="773" spans="1:65" x14ac:dyDescent="0.2">
      <c r="A773" s="110"/>
      <c r="B773" s="110"/>
      <c r="C773" s="110"/>
      <c r="D773" s="183"/>
      <c r="E773" s="183"/>
      <c r="F773" s="183"/>
      <c r="G773" s="183"/>
      <c r="H773" s="183"/>
      <c r="I773" s="183"/>
      <c r="J773" s="183"/>
      <c r="K773" s="183"/>
      <c r="L773" s="183"/>
      <c r="M773" s="183"/>
      <c r="N773" s="183"/>
      <c r="O773" s="183"/>
      <c r="P773" s="183"/>
      <c r="Q773" s="183"/>
      <c r="R773" s="183"/>
      <c r="S773" s="183"/>
      <c r="T773" s="183"/>
      <c r="U773" s="183"/>
      <c r="V773" s="183"/>
      <c r="W773" s="183"/>
      <c r="X773" s="183"/>
      <c r="Y773" s="183"/>
      <c r="Z773" s="183"/>
      <c r="AA773" s="183"/>
      <c r="AB773" s="183"/>
      <c r="AC773" s="183"/>
      <c r="AD773" s="183"/>
      <c r="AE773" s="183"/>
      <c r="AF773" s="183"/>
      <c r="AG773" s="183"/>
      <c r="AH773" s="183"/>
      <c r="AI773" s="183"/>
      <c r="AJ773" s="183"/>
      <c r="AK773" s="183"/>
      <c r="AL773" s="183"/>
      <c r="AM773" s="183"/>
      <c r="AN773" s="183"/>
      <c r="AO773" s="183"/>
      <c r="AP773" s="183"/>
      <c r="AQ773" s="183"/>
      <c r="AR773" s="183"/>
      <c r="AS773" s="183"/>
      <c r="AT773" s="183"/>
      <c r="AU773" s="183"/>
      <c r="AV773" s="183"/>
      <c r="AW773" s="183"/>
      <c r="AX773" s="183"/>
      <c r="AY773" s="183"/>
      <c r="AZ773" s="183"/>
      <c r="BA773" s="183"/>
      <c r="BB773" s="183"/>
      <c r="BC773" s="183"/>
      <c r="BD773" s="183"/>
      <c r="BE773" s="183"/>
      <c r="BF773" s="183"/>
      <c r="BG773" s="183"/>
      <c r="BH773" s="183"/>
      <c r="BI773" s="183"/>
      <c r="BJ773" s="183"/>
      <c r="BK773" s="183"/>
      <c r="BL773" s="183"/>
      <c r="BM773" s="183"/>
    </row>
    <row r="774" spans="1:65" x14ac:dyDescent="0.2">
      <c r="A774" s="110"/>
      <c r="B774" s="110"/>
      <c r="C774" s="110"/>
      <c r="D774" s="183"/>
      <c r="E774" s="183"/>
      <c r="F774" s="183"/>
      <c r="G774" s="183"/>
      <c r="H774" s="183"/>
      <c r="I774" s="183"/>
      <c r="J774" s="183"/>
      <c r="K774" s="183"/>
      <c r="L774" s="183"/>
      <c r="M774" s="183"/>
      <c r="N774" s="183"/>
      <c r="O774" s="183"/>
      <c r="P774" s="183"/>
      <c r="Q774" s="183"/>
      <c r="R774" s="183"/>
      <c r="S774" s="183"/>
      <c r="T774" s="183"/>
      <c r="U774" s="183"/>
      <c r="V774" s="183"/>
      <c r="W774" s="183"/>
      <c r="X774" s="183"/>
      <c r="Y774" s="183"/>
      <c r="Z774" s="183"/>
      <c r="AA774" s="183"/>
      <c r="AB774" s="183"/>
      <c r="AC774" s="183"/>
      <c r="AD774" s="183"/>
      <c r="AE774" s="183"/>
      <c r="AF774" s="183"/>
      <c r="AG774" s="183"/>
      <c r="AH774" s="183"/>
      <c r="AI774" s="183"/>
      <c r="AJ774" s="183"/>
      <c r="AK774" s="183"/>
      <c r="AL774" s="183"/>
      <c r="AM774" s="183"/>
      <c r="AN774" s="183"/>
      <c r="AO774" s="183"/>
      <c r="AP774" s="183"/>
      <c r="AQ774" s="183"/>
      <c r="AR774" s="183"/>
      <c r="AS774" s="183"/>
      <c r="AT774" s="183"/>
      <c r="AU774" s="183"/>
      <c r="AV774" s="183"/>
      <c r="AW774" s="183"/>
      <c r="AX774" s="183"/>
      <c r="AY774" s="183"/>
      <c r="AZ774" s="183"/>
      <c r="BA774" s="183"/>
      <c r="BB774" s="183"/>
      <c r="BC774" s="183"/>
      <c r="BD774" s="183"/>
      <c r="BE774" s="183"/>
      <c r="BF774" s="183"/>
      <c r="BG774" s="183"/>
      <c r="BH774" s="183"/>
      <c r="BI774" s="183"/>
      <c r="BJ774" s="183"/>
      <c r="BK774" s="183"/>
      <c r="BL774" s="183"/>
      <c r="BM774" s="183"/>
    </row>
    <row r="775" spans="1:65" x14ac:dyDescent="0.2">
      <c r="A775" s="110"/>
      <c r="B775" s="110"/>
      <c r="C775" s="110"/>
      <c r="D775" s="183"/>
      <c r="E775" s="183"/>
      <c r="F775" s="183"/>
      <c r="G775" s="183"/>
      <c r="H775" s="183"/>
      <c r="I775" s="183"/>
      <c r="J775" s="183"/>
      <c r="K775" s="183"/>
      <c r="L775" s="183"/>
      <c r="M775" s="183"/>
      <c r="N775" s="183"/>
      <c r="O775" s="183"/>
      <c r="P775" s="183"/>
      <c r="Q775" s="183"/>
      <c r="R775" s="183"/>
      <c r="S775" s="183"/>
      <c r="T775" s="183"/>
      <c r="U775" s="183"/>
      <c r="V775" s="183"/>
      <c r="W775" s="183"/>
      <c r="X775" s="183"/>
      <c r="Y775" s="183"/>
      <c r="Z775" s="183"/>
      <c r="AA775" s="183"/>
      <c r="AB775" s="183"/>
      <c r="AC775" s="183"/>
      <c r="AD775" s="183"/>
      <c r="AE775" s="183"/>
      <c r="AF775" s="183"/>
      <c r="AG775" s="183"/>
      <c r="AH775" s="183"/>
      <c r="AI775" s="183"/>
      <c r="AJ775" s="183"/>
      <c r="AK775" s="183"/>
      <c r="AL775" s="183"/>
      <c r="AM775" s="183"/>
      <c r="AN775" s="183"/>
      <c r="AO775" s="183"/>
      <c r="AP775" s="183"/>
      <c r="AQ775" s="183"/>
      <c r="AR775" s="183"/>
      <c r="AS775" s="183"/>
      <c r="AT775" s="183"/>
      <c r="AU775" s="183"/>
      <c r="AV775" s="183"/>
      <c r="AW775" s="183"/>
      <c r="AX775" s="183"/>
      <c r="AY775" s="183"/>
      <c r="AZ775" s="183"/>
      <c r="BA775" s="183"/>
      <c r="BB775" s="183"/>
      <c r="BC775" s="183"/>
      <c r="BD775" s="183"/>
      <c r="BE775" s="183"/>
      <c r="BF775" s="183"/>
      <c r="BG775" s="183"/>
      <c r="BH775" s="183"/>
      <c r="BI775" s="183"/>
      <c r="BJ775" s="183"/>
      <c r="BK775" s="183"/>
      <c r="BL775" s="183"/>
      <c r="BM775" s="183"/>
    </row>
    <row r="776" spans="1:65" x14ac:dyDescent="0.2">
      <c r="A776" s="110"/>
      <c r="B776" s="110"/>
      <c r="C776" s="110"/>
      <c r="D776" s="183"/>
      <c r="E776" s="183"/>
      <c r="F776" s="183"/>
      <c r="G776" s="183"/>
      <c r="H776" s="183"/>
      <c r="I776" s="183"/>
      <c r="J776" s="183"/>
      <c r="K776" s="183"/>
      <c r="L776" s="183"/>
      <c r="M776" s="183"/>
      <c r="N776" s="183"/>
      <c r="O776" s="183"/>
      <c r="P776" s="183"/>
      <c r="Q776" s="183"/>
      <c r="R776" s="183"/>
      <c r="S776" s="183"/>
      <c r="T776" s="183"/>
      <c r="U776" s="183"/>
      <c r="V776" s="183"/>
      <c r="W776" s="183"/>
      <c r="X776" s="183"/>
      <c r="Y776" s="183"/>
      <c r="Z776" s="183"/>
      <c r="AA776" s="183"/>
      <c r="AB776" s="183"/>
      <c r="AC776" s="183"/>
      <c r="AD776" s="183"/>
      <c r="AE776" s="183"/>
      <c r="AF776" s="183"/>
      <c r="AG776" s="183"/>
      <c r="AH776" s="183"/>
      <c r="AI776" s="183"/>
      <c r="AJ776" s="183"/>
      <c r="AK776" s="183"/>
      <c r="AL776" s="183"/>
      <c r="AM776" s="183"/>
      <c r="AN776" s="183"/>
      <c r="AO776" s="183"/>
      <c r="AP776" s="183"/>
      <c r="AQ776" s="183"/>
      <c r="AR776" s="183"/>
      <c r="AS776" s="183"/>
      <c r="AT776" s="183"/>
      <c r="AU776" s="183"/>
      <c r="AV776" s="183"/>
      <c r="AW776" s="183"/>
      <c r="AX776" s="183"/>
      <c r="AY776" s="183"/>
      <c r="AZ776" s="183"/>
      <c r="BA776" s="183"/>
      <c r="BB776" s="183"/>
      <c r="BC776" s="183"/>
      <c r="BD776" s="183"/>
      <c r="BE776" s="183"/>
      <c r="BF776" s="183"/>
      <c r="BG776" s="183"/>
      <c r="BH776" s="183"/>
      <c r="BI776" s="183"/>
      <c r="BJ776" s="183"/>
      <c r="BK776" s="183"/>
      <c r="BL776" s="183"/>
      <c r="BM776" s="183"/>
    </row>
    <row r="777" spans="1:65" x14ac:dyDescent="0.2">
      <c r="A777" s="110"/>
      <c r="B777" s="110"/>
      <c r="C777" s="110"/>
      <c r="D777" s="183"/>
      <c r="E777" s="183"/>
      <c r="F777" s="183"/>
      <c r="G777" s="183"/>
      <c r="H777" s="183"/>
      <c r="I777" s="183"/>
      <c r="J777" s="183"/>
      <c r="K777" s="183"/>
      <c r="L777" s="183"/>
      <c r="M777" s="183"/>
      <c r="N777" s="183"/>
      <c r="O777" s="183"/>
      <c r="P777" s="183"/>
      <c r="Q777" s="183"/>
      <c r="R777" s="183"/>
      <c r="S777" s="183"/>
      <c r="T777" s="183"/>
      <c r="U777" s="183"/>
      <c r="V777" s="183"/>
      <c r="W777" s="183"/>
      <c r="X777" s="183"/>
      <c r="Y777" s="183"/>
      <c r="Z777" s="183"/>
      <c r="AA777" s="183"/>
      <c r="AB777" s="183"/>
      <c r="AC777" s="183"/>
      <c r="AD777" s="183"/>
      <c r="AE777" s="183"/>
      <c r="AF777" s="183"/>
      <c r="AG777" s="183"/>
      <c r="AH777" s="183"/>
      <c r="AI777" s="183"/>
      <c r="AJ777" s="183"/>
      <c r="AK777" s="183"/>
      <c r="AL777" s="183"/>
      <c r="AM777" s="183"/>
      <c r="AN777" s="183"/>
      <c r="AO777" s="183"/>
      <c r="AP777" s="183"/>
      <c r="AQ777" s="183"/>
      <c r="AR777" s="183"/>
      <c r="AS777" s="183"/>
      <c r="AT777" s="183"/>
      <c r="AU777" s="183"/>
      <c r="AV777" s="183"/>
      <c r="AW777" s="183"/>
      <c r="AX777" s="183"/>
      <c r="AY777" s="183"/>
      <c r="AZ777" s="183"/>
      <c r="BA777" s="183"/>
      <c r="BB777" s="183"/>
      <c r="BC777" s="183"/>
      <c r="BD777" s="183"/>
      <c r="BE777" s="183"/>
      <c r="BF777" s="183"/>
      <c r="BG777" s="183"/>
      <c r="BH777" s="183"/>
      <c r="BI777" s="183"/>
      <c r="BJ777" s="183"/>
      <c r="BK777" s="183"/>
      <c r="BL777" s="183"/>
      <c r="BM777" s="183"/>
    </row>
    <row r="778" spans="1:65" x14ac:dyDescent="0.2">
      <c r="A778" s="110"/>
      <c r="B778" s="110"/>
      <c r="C778" s="110"/>
      <c r="D778" s="183"/>
      <c r="E778" s="183"/>
      <c r="F778" s="183"/>
      <c r="G778" s="183"/>
      <c r="H778" s="183"/>
      <c r="I778" s="183"/>
      <c r="J778" s="183"/>
      <c r="K778" s="183"/>
      <c r="L778" s="183"/>
      <c r="M778" s="183"/>
      <c r="N778" s="183"/>
      <c r="O778" s="183"/>
      <c r="P778" s="183"/>
      <c r="Q778" s="183"/>
      <c r="R778" s="183"/>
      <c r="S778" s="183"/>
      <c r="T778" s="183"/>
      <c r="U778" s="183"/>
      <c r="V778" s="183"/>
      <c r="W778" s="183"/>
      <c r="X778" s="183"/>
      <c r="Y778" s="183"/>
      <c r="Z778" s="183"/>
      <c r="AA778" s="183"/>
      <c r="AB778" s="183"/>
      <c r="AC778" s="183"/>
      <c r="AD778" s="183"/>
      <c r="AE778" s="183"/>
      <c r="AF778" s="183"/>
      <c r="AG778" s="183"/>
      <c r="AH778" s="183"/>
      <c r="AI778" s="183"/>
      <c r="AJ778" s="183"/>
      <c r="AK778" s="183"/>
      <c r="AL778" s="183"/>
      <c r="AM778" s="183"/>
      <c r="AN778" s="183"/>
      <c r="AO778" s="183"/>
      <c r="AP778" s="183"/>
      <c r="AQ778" s="183"/>
      <c r="AR778" s="183"/>
      <c r="AS778" s="183"/>
      <c r="AT778" s="183"/>
      <c r="AU778" s="183"/>
      <c r="AV778" s="183"/>
      <c r="AW778" s="183"/>
      <c r="AX778" s="183"/>
      <c r="AY778" s="183"/>
      <c r="AZ778" s="183"/>
      <c r="BA778" s="183"/>
      <c r="BB778" s="183"/>
      <c r="BC778" s="183"/>
      <c r="BD778" s="183"/>
      <c r="BE778" s="183"/>
      <c r="BF778" s="183"/>
      <c r="BG778" s="183"/>
      <c r="BH778" s="183"/>
      <c r="BI778" s="183"/>
      <c r="BJ778" s="183"/>
      <c r="BK778" s="183"/>
      <c r="BL778" s="183"/>
      <c r="BM778" s="183"/>
    </row>
    <row r="779" spans="1:65" x14ac:dyDescent="0.2">
      <c r="A779" s="110"/>
      <c r="B779" s="110"/>
      <c r="C779" s="110"/>
      <c r="D779" s="183"/>
      <c r="E779" s="183"/>
      <c r="F779" s="183"/>
      <c r="G779" s="183"/>
      <c r="H779" s="183"/>
      <c r="I779" s="183"/>
      <c r="J779" s="183"/>
      <c r="K779" s="183"/>
      <c r="L779" s="183"/>
      <c r="M779" s="183"/>
      <c r="N779" s="183"/>
      <c r="O779" s="183"/>
      <c r="P779" s="183"/>
      <c r="Q779" s="183"/>
      <c r="R779" s="183"/>
      <c r="S779" s="183"/>
      <c r="T779" s="183"/>
      <c r="U779" s="183"/>
      <c r="V779" s="183"/>
      <c r="W779" s="183"/>
      <c r="X779" s="183"/>
      <c r="Y779" s="183"/>
      <c r="Z779" s="183"/>
      <c r="AA779" s="183"/>
      <c r="AB779" s="183"/>
      <c r="AC779" s="183"/>
      <c r="AD779" s="183"/>
      <c r="AE779" s="183"/>
      <c r="AF779" s="183"/>
      <c r="AG779" s="183"/>
      <c r="AH779" s="183"/>
      <c r="AI779" s="183"/>
      <c r="AJ779" s="183"/>
      <c r="AK779" s="183"/>
      <c r="AL779" s="183"/>
      <c r="AM779" s="183"/>
      <c r="AN779" s="183"/>
      <c r="AO779" s="183"/>
      <c r="AP779" s="183"/>
      <c r="AQ779" s="183"/>
      <c r="AR779" s="183"/>
      <c r="AS779" s="183"/>
      <c r="AT779" s="183"/>
      <c r="AU779" s="183"/>
      <c r="AV779" s="183"/>
      <c r="AW779" s="183"/>
      <c r="AX779" s="183"/>
      <c r="AY779" s="183"/>
      <c r="AZ779" s="183"/>
      <c r="BA779" s="183"/>
      <c r="BB779" s="183"/>
      <c r="BC779" s="183"/>
      <c r="BD779" s="183"/>
      <c r="BE779" s="183"/>
      <c r="BF779" s="183"/>
      <c r="BG779" s="183"/>
      <c r="BH779" s="183"/>
      <c r="BI779" s="183"/>
      <c r="BJ779" s="183"/>
      <c r="BK779" s="183"/>
      <c r="BL779" s="183"/>
      <c r="BM779" s="183"/>
    </row>
    <row r="780" spans="1:65" x14ac:dyDescent="0.2">
      <c r="A780" s="110"/>
      <c r="B780" s="110"/>
      <c r="C780" s="110"/>
      <c r="D780" s="183"/>
      <c r="E780" s="183"/>
      <c r="F780" s="183"/>
      <c r="G780" s="183"/>
      <c r="H780" s="183"/>
      <c r="I780" s="183"/>
      <c r="J780" s="183"/>
      <c r="K780" s="183"/>
      <c r="L780" s="183"/>
      <c r="M780" s="183"/>
      <c r="N780" s="183"/>
      <c r="O780" s="183"/>
      <c r="P780" s="183"/>
      <c r="Q780" s="183"/>
      <c r="R780" s="183"/>
      <c r="S780" s="183"/>
      <c r="T780" s="183"/>
      <c r="U780" s="183"/>
      <c r="V780" s="183"/>
      <c r="W780" s="183"/>
      <c r="X780" s="183"/>
      <c r="Y780" s="183"/>
      <c r="Z780" s="183"/>
      <c r="AA780" s="183"/>
      <c r="AB780" s="183"/>
      <c r="AC780" s="183"/>
      <c r="AD780" s="183"/>
      <c r="AE780" s="183"/>
      <c r="AF780" s="183"/>
      <c r="AG780" s="183"/>
      <c r="AH780" s="183"/>
      <c r="AI780" s="183"/>
      <c r="AJ780" s="183"/>
      <c r="AK780" s="183"/>
      <c r="AL780" s="183"/>
      <c r="AM780" s="183"/>
      <c r="AN780" s="183"/>
      <c r="AO780" s="183"/>
      <c r="AP780" s="183"/>
      <c r="AQ780" s="183"/>
      <c r="AR780" s="183"/>
      <c r="AS780" s="183"/>
      <c r="AT780" s="183"/>
      <c r="AU780" s="183"/>
      <c r="AV780" s="183"/>
      <c r="AW780" s="183"/>
      <c r="AX780" s="183"/>
      <c r="AY780" s="183"/>
      <c r="AZ780" s="183"/>
      <c r="BA780" s="183"/>
      <c r="BB780" s="183"/>
      <c r="BC780" s="183"/>
      <c r="BD780" s="183"/>
      <c r="BE780" s="183"/>
      <c r="BF780" s="183"/>
      <c r="BG780" s="183"/>
      <c r="BH780" s="183"/>
      <c r="BI780" s="183"/>
      <c r="BJ780" s="183"/>
      <c r="BK780" s="183"/>
      <c r="BL780" s="183"/>
      <c r="BM780" s="183"/>
    </row>
    <row r="781" spans="1:65" x14ac:dyDescent="0.2">
      <c r="A781" s="110"/>
      <c r="B781" s="110"/>
      <c r="C781" s="110"/>
      <c r="D781" s="183"/>
      <c r="E781" s="183"/>
      <c r="F781" s="183"/>
      <c r="G781" s="183"/>
      <c r="H781" s="183"/>
      <c r="I781" s="183"/>
      <c r="J781" s="183"/>
      <c r="K781" s="183"/>
      <c r="L781" s="183"/>
      <c r="M781" s="183"/>
      <c r="N781" s="183"/>
      <c r="O781" s="183"/>
      <c r="P781" s="183"/>
      <c r="Q781" s="183"/>
      <c r="R781" s="183"/>
      <c r="S781" s="183"/>
      <c r="T781" s="183"/>
      <c r="U781" s="183"/>
      <c r="V781" s="183"/>
      <c r="W781" s="183"/>
      <c r="X781" s="183"/>
      <c r="Y781" s="183"/>
      <c r="Z781" s="183"/>
      <c r="AA781" s="183"/>
      <c r="AB781" s="183"/>
      <c r="AC781" s="183"/>
      <c r="AD781" s="183"/>
      <c r="AE781" s="183"/>
      <c r="AF781" s="183"/>
      <c r="AG781" s="183"/>
      <c r="AH781" s="183"/>
      <c r="AI781" s="183"/>
      <c r="AJ781" s="183"/>
      <c r="AK781" s="183"/>
      <c r="AL781" s="183"/>
      <c r="AM781" s="183"/>
      <c r="AN781" s="183"/>
      <c r="AO781" s="183"/>
      <c r="AP781" s="183"/>
      <c r="AQ781" s="183"/>
      <c r="AR781" s="183"/>
      <c r="AS781" s="183"/>
      <c r="AT781" s="183"/>
      <c r="AU781" s="183"/>
      <c r="AV781" s="183"/>
      <c r="AW781" s="183"/>
      <c r="AX781" s="183"/>
      <c r="AY781" s="183"/>
      <c r="AZ781" s="183"/>
      <c r="BA781" s="183"/>
      <c r="BB781" s="183"/>
      <c r="BC781" s="183"/>
      <c r="BD781" s="183"/>
      <c r="BE781" s="183"/>
      <c r="BF781" s="183"/>
      <c r="BG781" s="183"/>
      <c r="BH781" s="183"/>
      <c r="BI781" s="183"/>
      <c r="BJ781" s="183"/>
      <c r="BK781" s="183"/>
      <c r="BL781" s="183"/>
      <c r="BM781" s="183"/>
    </row>
    <row r="782" spans="1:65" x14ac:dyDescent="0.2">
      <c r="A782" s="110"/>
      <c r="B782" s="110"/>
      <c r="C782" s="110"/>
      <c r="D782" s="183"/>
      <c r="E782" s="183"/>
      <c r="F782" s="183"/>
      <c r="G782" s="183"/>
      <c r="H782" s="183"/>
      <c r="I782" s="183"/>
      <c r="J782" s="183"/>
      <c r="K782" s="183"/>
      <c r="L782" s="183"/>
      <c r="M782" s="183"/>
      <c r="N782" s="183"/>
      <c r="O782" s="183"/>
      <c r="P782" s="183"/>
      <c r="Q782" s="183"/>
      <c r="R782" s="183"/>
      <c r="S782" s="183"/>
      <c r="T782" s="183"/>
      <c r="U782" s="183"/>
      <c r="V782" s="183"/>
      <c r="W782" s="183"/>
      <c r="X782" s="183"/>
      <c r="Y782" s="183"/>
      <c r="Z782" s="183"/>
      <c r="AA782" s="183"/>
      <c r="AB782" s="183"/>
      <c r="AC782" s="183"/>
      <c r="AD782" s="183"/>
      <c r="AE782" s="183"/>
      <c r="AF782" s="183"/>
      <c r="AG782" s="183"/>
      <c r="AH782" s="183"/>
      <c r="AI782" s="183"/>
      <c r="AJ782" s="183"/>
      <c r="AK782" s="183"/>
      <c r="AL782" s="183"/>
      <c r="AM782" s="183"/>
      <c r="AN782" s="183"/>
      <c r="AO782" s="183"/>
      <c r="AP782" s="183"/>
      <c r="AQ782" s="183"/>
      <c r="AR782" s="183"/>
      <c r="AS782" s="183"/>
      <c r="AT782" s="183"/>
      <c r="AU782" s="183"/>
      <c r="AV782" s="183"/>
      <c r="AW782" s="183"/>
      <c r="AX782" s="183"/>
      <c r="AY782" s="183"/>
      <c r="AZ782" s="183"/>
      <c r="BA782" s="183"/>
      <c r="BB782" s="183"/>
      <c r="BC782" s="183"/>
      <c r="BD782" s="183"/>
      <c r="BE782" s="183"/>
      <c r="BF782" s="183"/>
      <c r="BG782" s="183"/>
      <c r="BH782" s="183"/>
      <c r="BI782" s="183"/>
      <c r="BJ782" s="183"/>
      <c r="BK782" s="183"/>
      <c r="BL782" s="183"/>
      <c r="BM782" s="183"/>
    </row>
    <row r="783" spans="1:65" x14ac:dyDescent="0.2">
      <c r="A783" s="110"/>
      <c r="B783" s="110"/>
      <c r="C783" s="110"/>
      <c r="D783" s="183"/>
      <c r="E783" s="183"/>
      <c r="F783" s="183"/>
      <c r="G783" s="183"/>
      <c r="H783" s="183"/>
      <c r="I783" s="183"/>
      <c r="J783" s="183"/>
      <c r="K783" s="183"/>
      <c r="L783" s="183"/>
      <c r="M783" s="183"/>
      <c r="N783" s="183"/>
      <c r="O783" s="183"/>
      <c r="P783" s="183"/>
      <c r="Q783" s="183"/>
      <c r="R783" s="183"/>
      <c r="S783" s="183"/>
      <c r="T783" s="183"/>
      <c r="U783" s="183"/>
      <c r="V783" s="183"/>
      <c r="W783" s="183"/>
      <c r="X783" s="183"/>
      <c r="Y783" s="183"/>
      <c r="Z783" s="183"/>
      <c r="AA783" s="183"/>
      <c r="AB783" s="183"/>
      <c r="AC783" s="183"/>
      <c r="AD783" s="183"/>
      <c r="AE783" s="183"/>
      <c r="AF783" s="183"/>
      <c r="AG783" s="183"/>
      <c r="AH783" s="183"/>
      <c r="AI783" s="183"/>
      <c r="AJ783" s="183"/>
      <c r="AK783" s="183"/>
      <c r="AL783" s="183"/>
      <c r="AM783" s="183"/>
      <c r="AN783" s="183"/>
      <c r="AO783" s="183"/>
      <c r="AP783" s="183"/>
      <c r="AQ783" s="183"/>
      <c r="AR783" s="183"/>
      <c r="AS783" s="183"/>
      <c r="AT783" s="183"/>
      <c r="AU783" s="183"/>
      <c r="AV783" s="183"/>
      <c r="AW783" s="183"/>
      <c r="AX783" s="183"/>
      <c r="AY783" s="183"/>
      <c r="AZ783" s="183"/>
      <c r="BA783" s="183"/>
      <c r="BB783" s="183"/>
      <c r="BC783" s="183"/>
      <c r="BD783" s="183"/>
      <c r="BE783" s="183"/>
      <c r="BF783" s="183"/>
      <c r="BG783" s="183"/>
      <c r="BH783" s="183"/>
      <c r="BI783" s="183"/>
      <c r="BJ783" s="183"/>
      <c r="BK783" s="183"/>
      <c r="BL783" s="183"/>
      <c r="BM783" s="183"/>
    </row>
    <row r="784" spans="1:65" x14ac:dyDescent="0.2">
      <c r="A784" s="110"/>
      <c r="B784" s="110"/>
      <c r="C784" s="110"/>
      <c r="D784" s="183"/>
      <c r="E784" s="183"/>
      <c r="F784" s="183"/>
      <c r="G784" s="183"/>
      <c r="H784" s="183"/>
      <c r="I784" s="183"/>
      <c r="J784" s="183"/>
      <c r="K784" s="183"/>
      <c r="L784" s="183"/>
      <c r="M784" s="183"/>
      <c r="N784" s="183"/>
      <c r="O784" s="183"/>
      <c r="P784" s="183"/>
      <c r="Q784" s="183"/>
      <c r="R784" s="183"/>
      <c r="S784" s="183"/>
      <c r="T784" s="183"/>
      <c r="U784" s="183"/>
      <c r="V784" s="183"/>
      <c r="W784" s="183"/>
      <c r="X784" s="183"/>
      <c r="Y784" s="183"/>
      <c r="Z784" s="183"/>
      <c r="AA784" s="183"/>
      <c r="AB784" s="183"/>
      <c r="AC784" s="183"/>
      <c r="AD784" s="183"/>
      <c r="AE784" s="183"/>
      <c r="AF784" s="183"/>
      <c r="AG784" s="183"/>
      <c r="AH784" s="183"/>
      <c r="AI784" s="183"/>
      <c r="AJ784" s="183"/>
      <c r="AK784" s="183"/>
      <c r="AL784" s="183"/>
      <c r="AM784" s="183"/>
      <c r="AN784" s="183"/>
      <c r="AO784" s="183"/>
      <c r="AP784" s="183"/>
      <c r="AQ784" s="183"/>
      <c r="AR784" s="183"/>
      <c r="AS784" s="183"/>
      <c r="AT784" s="183"/>
      <c r="AU784" s="183"/>
      <c r="AV784" s="183"/>
      <c r="AW784" s="183"/>
      <c r="AX784" s="183"/>
      <c r="AY784" s="183"/>
      <c r="AZ784" s="183"/>
      <c r="BA784" s="183"/>
      <c r="BB784" s="183"/>
      <c r="BC784" s="183"/>
      <c r="BD784" s="183"/>
      <c r="BE784" s="183"/>
      <c r="BF784" s="183"/>
      <c r="BG784" s="183"/>
      <c r="BH784" s="183"/>
      <c r="BI784" s="183"/>
      <c r="BJ784" s="183"/>
      <c r="BK784" s="183"/>
      <c r="BL784" s="183"/>
      <c r="BM784" s="183"/>
    </row>
    <row r="785" spans="1:65" x14ac:dyDescent="0.2">
      <c r="A785" s="110"/>
      <c r="B785" s="110"/>
      <c r="C785" s="110"/>
      <c r="D785" s="183"/>
      <c r="E785" s="183"/>
      <c r="F785" s="183"/>
      <c r="G785" s="183"/>
      <c r="H785" s="183"/>
      <c r="I785" s="183"/>
      <c r="J785" s="183"/>
      <c r="K785" s="183"/>
      <c r="L785" s="183"/>
      <c r="M785" s="183"/>
      <c r="N785" s="183"/>
      <c r="O785" s="183"/>
      <c r="P785" s="183"/>
      <c r="Q785" s="183"/>
      <c r="R785" s="183"/>
      <c r="S785" s="183"/>
      <c r="T785" s="183"/>
      <c r="U785" s="183"/>
      <c r="V785" s="183"/>
      <c r="W785" s="183"/>
      <c r="X785" s="183"/>
      <c r="Y785" s="183"/>
      <c r="Z785" s="183"/>
      <c r="AA785" s="183"/>
      <c r="AB785" s="183"/>
      <c r="AC785" s="183"/>
      <c r="AD785" s="183"/>
      <c r="AE785" s="183"/>
      <c r="AF785" s="183"/>
      <c r="AG785" s="183"/>
      <c r="AH785" s="183"/>
      <c r="AI785" s="183"/>
      <c r="AJ785" s="183"/>
      <c r="AK785" s="183"/>
      <c r="AL785" s="183"/>
      <c r="AM785" s="183"/>
      <c r="AN785" s="183"/>
      <c r="AO785" s="183"/>
      <c r="AP785" s="183"/>
      <c r="AQ785" s="183"/>
      <c r="AR785" s="183"/>
      <c r="AS785" s="183"/>
      <c r="AT785" s="183"/>
      <c r="AU785" s="183"/>
      <c r="AV785" s="183"/>
      <c r="AW785" s="183"/>
      <c r="AX785" s="183"/>
      <c r="AY785" s="183"/>
      <c r="AZ785" s="183"/>
      <c r="BA785" s="183"/>
      <c r="BB785" s="183"/>
      <c r="BC785" s="183"/>
      <c r="BD785" s="183"/>
      <c r="BE785" s="183"/>
      <c r="BF785" s="183"/>
      <c r="BG785" s="183"/>
      <c r="BH785" s="183"/>
      <c r="BI785" s="183"/>
      <c r="BJ785" s="183"/>
      <c r="BK785" s="183"/>
      <c r="BL785" s="183"/>
      <c r="BM785" s="183"/>
    </row>
    <row r="786" spans="1:65" x14ac:dyDescent="0.2">
      <c r="A786" s="110"/>
      <c r="B786" s="110"/>
      <c r="C786" s="110"/>
      <c r="D786" s="183"/>
      <c r="E786" s="183"/>
      <c r="F786" s="183"/>
      <c r="G786" s="183"/>
      <c r="H786" s="183"/>
      <c r="I786" s="183"/>
      <c r="J786" s="183"/>
      <c r="K786" s="183"/>
      <c r="L786" s="183"/>
      <c r="M786" s="183"/>
      <c r="N786" s="183"/>
      <c r="O786" s="183"/>
      <c r="P786" s="183"/>
      <c r="Q786" s="183"/>
      <c r="R786" s="183"/>
      <c r="S786" s="183"/>
      <c r="T786" s="183"/>
      <c r="U786" s="183"/>
      <c r="V786" s="183"/>
      <c r="W786" s="183"/>
      <c r="X786" s="183"/>
      <c r="Y786" s="183"/>
      <c r="Z786" s="183"/>
      <c r="AA786" s="183"/>
      <c r="AB786" s="183"/>
      <c r="AC786" s="183"/>
      <c r="AD786" s="183"/>
      <c r="AE786" s="183"/>
      <c r="AF786" s="183"/>
      <c r="AG786" s="183"/>
      <c r="AH786" s="183"/>
      <c r="AI786" s="183"/>
      <c r="AJ786" s="183"/>
      <c r="AK786" s="183"/>
      <c r="AL786" s="183"/>
      <c r="AM786" s="183"/>
      <c r="AN786" s="183"/>
      <c r="AO786" s="183"/>
      <c r="AP786" s="183"/>
      <c r="AQ786" s="183"/>
      <c r="AR786" s="183"/>
      <c r="AS786" s="183"/>
      <c r="AT786" s="183"/>
      <c r="AU786" s="183"/>
      <c r="AV786" s="183"/>
      <c r="AW786" s="183"/>
      <c r="AX786" s="183"/>
      <c r="AY786" s="183"/>
      <c r="AZ786" s="183"/>
      <c r="BA786" s="183"/>
      <c r="BB786" s="183"/>
      <c r="BC786" s="183"/>
      <c r="BD786" s="183"/>
      <c r="BE786" s="183"/>
      <c r="BF786" s="183"/>
      <c r="BG786" s="183"/>
      <c r="BH786" s="183"/>
      <c r="BI786" s="183"/>
      <c r="BJ786" s="183"/>
      <c r="BK786" s="183"/>
      <c r="BL786" s="183"/>
      <c r="BM786" s="183"/>
    </row>
    <row r="787" spans="1:65" x14ac:dyDescent="0.2">
      <c r="A787" s="110"/>
      <c r="B787" s="110"/>
      <c r="C787" s="110"/>
      <c r="D787" s="183"/>
      <c r="E787" s="183"/>
      <c r="F787" s="183"/>
      <c r="G787" s="183"/>
      <c r="H787" s="183"/>
      <c r="I787" s="183"/>
      <c r="J787" s="183"/>
      <c r="K787" s="183"/>
      <c r="L787" s="183"/>
      <c r="M787" s="183"/>
      <c r="N787" s="183"/>
      <c r="O787" s="183"/>
      <c r="P787" s="183"/>
      <c r="Q787" s="183"/>
      <c r="R787" s="183"/>
      <c r="S787" s="183"/>
      <c r="T787" s="183"/>
      <c r="U787" s="183"/>
      <c r="V787" s="183"/>
      <c r="W787" s="183"/>
      <c r="X787" s="183"/>
      <c r="Y787" s="183"/>
      <c r="Z787" s="183"/>
      <c r="AA787" s="183"/>
      <c r="AB787" s="183"/>
      <c r="AC787" s="183"/>
      <c r="AD787" s="183"/>
      <c r="AE787" s="183"/>
      <c r="AF787" s="183"/>
      <c r="AG787" s="183"/>
      <c r="AH787" s="183"/>
      <c r="AI787" s="183"/>
      <c r="AJ787" s="183"/>
      <c r="AK787" s="183"/>
      <c r="AL787" s="183"/>
      <c r="AM787" s="183"/>
      <c r="AN787" s="183"/>
      <c r="AO787" s="183"/>
      <c r="AP787" s="183"/>
      <c r="AQ787" s="183"/>
      <c r="AR787" s="183"/>
      <c r="AS787" s="183"/>
      <c r="AT787" s="183"/>
      <c r="AU787" s="183"/>
      <c r="AV787" s="183"/>
      <c r="AW787" s="183"/>
      <c r="AX787" s="183"/>
      <c r="AY787" s="183"/>
      <c r="AZ787" s="183"/>
      <c r="BA787" s="183"/>
      <c r="BB787" s="183"/>
      <c r="BC787" s="183"/>
      <c r="BD787" s="183"/>
      <c r="BE787" s="183"/>
      <c r="BF787" s="183"/>
      <c r="BG787" s="183"/>
      <c r="BH787" s="183"/>
      <c r="BI787" s="183"/>
      <c r="BJ787" s="183"/>
      <c r="BK787" s="183"/>
      <c r="BL787" s="183"/>
      <c r="BM787" s="183"/>
    </row>
    <row r="788" spans="1:65" x14ac:dyDescent="0.2">
      <c r="A788" s="110"/>
      <c r="B788" s="110"/>
      <c r="C788" s="110"/>
      <c r="D788" s="183"/>
      <c r="E788" s="183"/>
      <c r="F788" s="183"/>
      <c r="G788" s="183"/>
      <c r="H788" s="183"/>
      <c r="I788" s="183"/>
      <c r="J788" s="183"/>
      <c r="K788" s="183"/>
      <c r="L788" s="183"/>
      <c r="M788" s="183"/>
      <c r="N788" s="183"/>
      <c r="O788" s="183"/>
      <c r="P788" s="183"/>
      <c r="Q788" s="183"/>
      <c r="R788" s="183"/>
      <c r="S788" s="183"/>
      <c r="T788" s="183"/>
      <c r="U788" s="183"/>
      <c r="V788" s="183"/>
      <c r="W788" s="183"/>
      <c r="X788" s="183"/>
      <c r="Y788" s="183"/>
      <c r="Z788" s="183"/>
      <c r="AA788" s="183"/>
      <c r="AB788" s="183"/>
      <c r="AC788" s="183"/>
      <c r="AD788" s="183"/>
      <c r="AE788" s="183"/>
      <c r="AF788" s="183"/>
      <c r="AG788" s="183"/>
      <c r="AH788" s="183"/>
      <c r="AI788" s="183"/>
      <c r="AJ788" s="183"/>
      <c r="AK788" s="183"/>
      <c r="AL788" s="183"/>
      <c r="AM788" s="183"/>
      <c r="AN788" s="183"/>
      <c r="AO788" s="183"/>
      <c r="AP788" s="183"/>
      <c r="AQ788" s="183"/>
      <c r="AR788" s="183"/>
      <c r="AS788" s="183"/>
      <c r="AT788" s="183"/>
      <c r="AU788" s="183"/>
      <c r="AV788" s="183"/>
      <c r="AW788" s="183"/>
      <c r="AX788" s="183"/>
      <c r="AY788" s="183"/>
      <c r="AZ788" s="183"/>
      <c r="BA788" s="183"/>
      <c r="BB788" s="183"/>
      <c r="BC788" s="183"/>
      <c r="BD788" s="183"/>
      <c r="BE788" s="183"/>
      <c r="BF788" s="183"/>
      <c r="BG788" s="183"/>
      <c r="BH788" s="183"/>
      <c r="BI788" s="183"/>
      <c r="BJ788" s="183"/>
      <c r="BK788" s="183"/>
      <c r="BL788" s="183"/>
      <c r="BM788" s="183"/>
    </row>
    <row r="789" spans="1:65" x14ac:dyDescent="0.2">
      <c r="A789" s="110"/>
      <c r="B789" s="110"/>
      <c r="C789" s="110"/>
      <c r="D789" s="183"/>
      <c r="E789" s="183"/>
      <c r="F789" s="183"/>
      <c r="G789" s="183"/>
      <c r="H789" s="183"/>
      <c r="I789" s="183"/>
      <c r="J789" s="183"/>
      <c r="K789" s="183"/>
      <c r="L789" s="183"/>
      <c r="M789" s="183"/>
      <c r="N789" s="183"/>
      <c r="O789" s="183"/>
      <c r="P789" s="183"/>
      <c r="Q789" s="183"/>
      <c r="R789" s="183"/>
      <c r="S789" s="183"/>
      <c r="T789" s="183"/>
      <c r="U789" s="183"/>
      <c r="V789" s="183"/>
      <c r="W789" s="183"/>
      <c r="X789" s="183"/>
      <c r="Y789" s="183"/>
      <c r="Z789" s="183"/>
      <c r="AA789" s="183"/>
      <c r="AB789" s="183"/>
      <c r="AC789" s="183"/>
      <c r="AD789" s="183"/>
      <c r="AE789" s="183"/>
      <c r="AF789" s="183"/>
      <c r="AG789" s="183"/>
      <c r="AH789" s="183"/>
      <c r="AI789" s="183"/>
      <c r="AJ789" s="183"/>
      <c r="AK789" s="183"/>
      <c r="AL789" s="183"/>
      <c r="AM789" s="183"/>
      <c r="AN789" s="183"/>
      <c r="AO789" s="183"/>
      <c r="AP789" s="183"/>
      <c r="AQ789" s="183"/>
      <c r="AR789" s="183"/>
      <c r="AS789" s="183"/>
      <c r="AT789" s="183"/>
      <c r="AU789" s="183"/>
      <c r="AV789" s="183"/>
      <c r="AW789" s="183"/>
      <c r="AX789" s="183"/>
      <c r="AY789" s="183"/>
      <c r="AZ789" s="183"/>
      <c r="BA789" s="183"/>
      <c r="BB789" s="183"/>
      <c r="BC789" s="183"/>
      <c r="BD789" s="183"/>
      <c r="BE789" s="183"/>
      <c r="BF789" s="183"/>
      <c r="BG789" s="183"/>
      <c r="BH789" s="183"/>
      <c r="BI789" s="183"/>
      <c r="BJ789" s="183"/>
      <c r="BK789" s="183"/>
      <c r="BL789" s="183"/>
      <c r="BM789" s="183"/>
    </row>
    <row r="790" spans="1:65" x14ac:dyDescent="0.2">
      <c r="A790" s="110"/>
      <c r="B790" s="110"/>
      <c r="C790" s="110"/>
      <c r="D790" s="183"/>
      <c r="E790" s="183"/>
      <c r="F790" s="183"/>
      <c r="G790" s="183"/>
      <c r="H790" s="183"/>
      <c r="I790" s="183"/>
      <c r="J790" s="183"/>
      <c r="K790" s="183"/>
      <c r="L790" s="183"/>
      <c r="M790" s="183"/>
      <c r="N790" s="183"/>
      <c r="O790" s="183"/>
      <c r="P790" s="183"/>
      <c r="Q790" s="183"/>
      <c r="R790" s="183"/>
      <c r="S790" s="183"/>
      <c r="T790" s="183"/>
      <c r="U790" s="183"/>
      <c r="V790" s="183"/>
      <c r="W790" s="183"/>
      <c r="X790" s="183"/>
      <c r="Y790" s="183"/>
      <c r="Z790" s="183"/>
      <c r="AA790" s="183"/>
      <c r="AB790" s="183"/>
      <c r="AC790" s="183"/>
      <c r="AD790" s="183"/>
      <c r="AE790" s="183"/>
      <c r="AF790" s="183"/>
      <c r="AG790" s="183"/>
      <c r="AH790" s="183"/>
      <c r="AI790" s="183"/>
      <c r="AJ790" s="183"/>
      <c r="AK790" s="183"/>
      <c r="AL790" s="183"/>
      <c r="AM790" s="183"/>
      <c r="AN790" s="183"/>
      <c r="AO790" s="183"/>
      <c r="AP790" s="183"/>
      <c r="AQ790" s="183"/>
      <c r="AR790" s="183"/>
      <c r="AS790" s="183"/>
      <c r="AT790" s="183"/>
      <c r="AU790" s="183"/>
      <c r="AV790" s="183"/>
      <c r="AW790" s="183"/>
      <c r="AX790" s="183"/>
      <c r="AY790" s="183"/>
      <c r="AZ790" s="183"/>
      <c r="BA790" s="183"/>
      <c r="BB790" s="183"/>
      <c r="BC790" s="183"/>
      <c r="BD790" s="183"/>
      <c r="BE790" s="183"/>
      <c r="BF790" s="183"/>
      <c r="BG790" s="183"/>
      <c r="BH790" s="183"/>
      <c r="BI790" s="183"/>
      <c r="BJ790" s="183"/>
      <c r="BK790" s="183"/>
      <c r="BL790" s="183"/>
      <c r="BM790" s="183"/>
    </row>
    <row r="791" spans="1:65" x14ac:dyDescent="0.2">
      <c r="A791" s="110"/>
      <c r="B791" s="110"/>
      <c r="C791" s="110"/>
      <c r="D791" s="183"/>
      <c r="E791" s="183"/>
      <c r="F791" s="183"/>
      <c r="G791" s="183"/>
      <c r="H791" s="183"/>
      <c r="I791" s="183"/>
      <c r="J791" s="183"/>
      <c r="K791" s="183"/>
      <c r="L791" s="183"/>
      <c r="M791" s="183"/>
      <c r="N791" s="183"/>
      <c r="O791" s="183"/>
      <c r="P791" s="183"/>
      <c r="Q791" s="183"/>
      <c r="R791" s="183"/>
      <c r="S791" s="183"/>
      <c r="T791" s="183"/>
      <c r="U791" s="183"/>
      <c r="V791" s="183"/>
      <c r="W791" s="183"/>
      <c r="X791" s="183"/>
      <c r="Y791" s="183"/>
      <c r="Z791" s="183"/>
      <c r="AA791" s="183"/>
      <c r="AB791" s="183"/>
      <c r="AC791" s="183"/>
      <c r="AD791" s="183"/>
      <c r="AE791" s="183"/>
      <c r="AF791" s="183"/>
      <c r="AG791" s="183"/>
      <c r="AH791" s="183"/>
      <c r="AI791" s="183"/>
      <c r="AJ791" s="183"/>
      <c r="AK791" s="183"/>
      <c r="AL791" s="183"/>
      <c r="AM791" s="183"/>
      <c r="AN791" s="183"/>
      <c r="AO791" s="183"/>
      <c r="AP791" s="183"/>
      <c r="AQ791" s="183"/>
      <c r="AR791" s="183"/>
      <c r="AS791" s="183"/>
      <c r="AT791" s="183"/>
      <c r="AU791" s="183"/>
      <c r="AV791" s="183"/>
      <c r="AW791" s="183"/>
      <c r="AX791" s="183"/>
      <c r="AY791" s="183"/>
      <c r="AZ791" s="183"/>
      <c r="BA791" s="183"/>
      <c r="BB791" s="183"/>
      <c r="BC791" s="183"/>
      <c r="BD791" s="183"/>
      <c r="BE791" s="183"/>
      <c r="BF791" s="183"/>
      <c r="BG791" s="183"/>
      <c r="BH791" s="183"/>
      <c r="BI791" s="183"/>
      <c r="BJ791" s="183"/>
      <c r="BK791" s="183"/>
      <c r="BL791" s="183"/>
      <c r="BM791" s="183"/>
    </row>
    <row r="792" spans="1:65" x14ac:dyDescent="0.2">
      <c r="A792" s="110"/>
      <c r="B792" s="110"/>
      <c r="C792" s="110"/>
      <c r="D792" s="183"/>
      <c r="E792" s="183"/>
      <c r="F792" s="183"/>
      <c r="G792" s="183"/>
      <c r="H792" s="183"/>
      <c r="I792" s="183"/>
      <c r="J792" s="183"/>
      <c r="K792" s="183"/>
      <c r="L792" s="183"/>
      <c r="M792" s="183"/>
      <c r="N792" s="183"/>
      <c r="O792" s="183"/>
      <c r="P792" s="183"/>
      <c r="Q792" s="183"/>
      <c r="R792" s="183"/>
      <c r="S792" s="183"/>
      <c r="T792" s="183"/>
      <c r="U792" s="183"/>
      <c r="V792" s="183"/>
      <c r="W792" s="183"/>
      <c r="X792" s="183"/>
      <c r="Y792" s="183"/>
      <c r="Z792" s="183"/>
      <c r="AA792" s="183"/>
      <c r="AB792" s="183"/>
      <c r="AC792" s="183"/>
      <c r="AD792" s="183"/>
      <c r="AE792" s="183"/>
      <c r="AF792" s="183"/>
      <c r="AG792" s="183"/>
      <c r="AH792" s="183"/>
      <c r="AI792" s="183"/>
      <c r="AJ792" s="183"/>
      <c r="AK792" s="183"/>
      <c r="AL792" s="183"/>
      <c r="AM792" s="183"/>
      <c r="AN792" s="183"/>
      <c r="AO792" s="183"/>
      <c r="AP792" s="183"/>
      <c r="AQ792" s="183"/>
      <c r="AR792" s="183"/>
      <c r="AS792" s="183"/>
      <c r="AT792" s="183"/>
      <c r="AU792" s="183"/>
      <c r="AV792" s="183"/>
      <c r="AW792" s="183"/>
      <c r="AX792" s="183"/>
      <c r="AY792" s="183"/>
      <c r="AZ792" s="183"/>
      <c r="BA792" s="183"/>
      <c r="BB792" s="183"/>
      <c r="BC792" s="183"/>
      <c r="BD792" s="183"/>
      <c r="BE792" s="183"/>
      <c r="BF792" s="183"/>
      <c r="BG792" s="183"/>
      <c r="BH792" s="183"/>
      <c r="BI792" s="183"/>
      <c r="BJ792" s="183"/>
      <c r="BK792" s="183"/>
      <c r="BL792" s="183"/>
      <c r="BM792" s="183"/>
    </row>
    <row r="793" spans="1:65" x14ac:dyDescent="0.2">
      <c r="A793" s="110"/>
      <c r="B793" s="110"/>
      <c r="C793" s="110"/>
      <c r="D793" s="183"/>
      <c r="E793" s="183"/>
      <c r="F793" s="183"/>
      <c r="G793" s="183"/>
      <c r="H793" s="183"/>
      <c r="I793" s="183"/>
      <c r="J793" s="183"/>
      <c r="K793" s="183"/>
      <c r="L793" s="183"/>
      <c r="M793" s="183"/>
      <c r="N793" s="183"/>
      <c r="O793" s="183"/>
      <c r="P793" s="183"/>
      <c r="Q793" s="183"/>
      <c r="R793" s="183"/>
      <c r="S793" s="183"/>
      <c r="T793" s="183"/>
      <c r="U793" s="183"/>
      <c r="V793" s="183"/>
      <c r="W793" s="183"/>
      <c r="X793" s="183"/>
      <c r="Y793" s="183"/>
      <c r="Z793" s="183"/>
      <c r="AA793" s="183"/>
      <c r="AB793" s="183"/>
      <c r="AC793" s="183"/>
      <c r="AD793" s="183"/>
      <c r="AE793" s="183"/>
      <c r="AF793" s="183"/>
      <c r="AG793" s="183"/>
      <c r="AH793" s="183"/>
      <c r="AI793" s="183"/>
      <c r="AJ793" s="183"/>
      <c r="AK793" s="183"/>
      <c r="AL793" s="183"/>
      <c r="AM793" s="183"/>
      <c r="AN793" s="183"/>
      <c r="AO793" s="183"/>
      <c r="AP793" s="183"/>
      <c r="AQ793" s="183"/>
      <c r="AR793" s="183"/>
      <c r="AS793" s="183"/>
      <c r="AT793" s="183"/>
      <c r="AU793" s="183"/>
      <c r="AV793" s="183"/>
      <c r="AW793" s="183"/>
      <c r="AX793" s="183"/>
      <c r="AY793" s="183"/>
      <c r="AZ793" s="183"/>
      <c r="BA793" s="183"/>
      <c r="BB793" s="183"/>
      <c r="BC793" s="183"/>
      <c r="BD793" s="183"/>
      <c r="BE793" s="183"/>
      <c r="BF793" s="183"/>
      <c r="BG793" s="183"/>
      <c r="BH793" s="183"/>
      <c r="BI793" s="183"/>
      <c r="BJ793" s="183"/>
      <c r="BK793" s="183"/>
      <c r="BL793" s="183"/>
      <c r="BM793" s="183"/>
    </row>
    <row r="794" spans="1:65" x14ac:dyDescent="0.2">
      <c r="A794" s="110"/>
      <c r="B794" s="110"/>
      <c r="C794" s="110"/>
      <c r="D794" s="183"/>
      <c r="E794" s="183"/>
      <c r="F794" s="183"/>
      <c r="G794" s="183"/>
      <c r="H794" s="183"/>
      <c r="I794" s="183"/>
      <c r="J794" s="183"/>
      <c r="K794" s="183"/>
      <c r="L794" s="183"/>
      <c r="M794" s="183"/>
      <c r="N794" s="183"/>
      <c r="O794" s="183"/>
      <c r="P794" s="183"/>
      <c r="Q794" s="183"/>
      <c r="R794" s="183"/>
      <c r="S794" s="183"/>
      <c r="T794" s="183"/>
      <c r="U794" s="183"/>
      <c r="V794" s="183"/>
      <c r="W794" s="183"/>
      <c r="X794" s="183"/>
      <c r="Y794" s="183"/>
      <c r="Z794" s="183"/>
      <c r="AA794" s="183"/>
      <c r="AB794" s="183"/>
      <c r="AC794" s="183"/>
      <c r="AD794" s="183"/>
      <c r="AE794" s="183"/>
      <c r="AF794" s="183"/>
      <c r="AG794" s="183"/>
      <c r="AH794" s="183"/>
      <c r="AI794" s="183"/>
      <c r="AJ794" s="183"/>
      <c r="AK794" s="183"/>
      <c r="AL794" s="183"/>
      <c r="AM794" s="183"/>
      <c r="AN794" s="183"/>
      <c r="AO794" s="183"/>
      <c r="AP794" s="183"/>
      <c r="AQ794" s="183"/>
      <c r="AR794" s="183"/>
      <c r="AS794" s="183"/>
      <c r="AT794" s="183"/>
      <c r="AU794" s="183"/>
      <c r="AV794" s="183"/>
      <c r="AW794" s="183"/>
      <c r="AX794" s="183"/>
      <c r="AY794" s="183"/>
      <c r="AZ794" s="183"/>
      <c r="BA794" s="183"/>
      <c r="BB794" s="183"/>
      <c r="BC794" s="183"/>
      <c r="BD794" s="183"/>
      <c r="BE794" s="183"/>
      <c r="BF794" s="183"/>
      <c r="BG794" s="183"/>
      <c r="BH794" s="183"/>
      <c r="BI794" s="183"/>
      <c r="BJ794" s="183"/>
      <c r="BK794" s="183"/>
      <c r="BL794" s="183"/>
      <c r="BM794" s="183"/>
    </row>
    <row r="795" spans="1:65" x14ac:dyDescent="0.2">
      <c r="A795" s="110"/>
      <c r="B795" s="110"/>
      <c r="C795" s="110"/>
      <c r="D795" s="183"/>
      <c r="E795" s="183"/>
      <c r="F795" s="183"/>
      <c r="G795" s="183"/>
      <c r="H795" s="183"/>
      <c r="I795" s="183"/>
      <c r="J795" s="183"/>
      <c r="K795" s="183"/>
      <c r="L795" s="183"/>
      <c r="M795" s="183"/>
      <c r="N795" s="183"/>
      <c r="O795" s="183"/>
      <c r="P795" s="183"/>
      <c r="Q795" s="183"/>
      <c r="R795" s="183"/>
      <c r="S795" s="183"/>
      <c r="T795" s="183"/>
      <c r="U795" s="183"/>
      <c r="V795" s="183"/>
      <c r="W795" s="183"/>
      <c r="X795" s="183"/>
      <c r="Y795" s="183"/>
      <c r="Z795" s="183"/>
      <c r="AA795" s="183"/>
      <c r="AB795" s="183"/>
      <c r="AC795" s="183"/>
      <c r="AD795" s="183"/>
      <c r="AE795" s="183"/>
      <c r="AF795" s="183"/>
      <c r="AG795" s="183"/>
      <c r="AH795" s="183"/>
      <c r="AI795" s="183"/>
      <c r="AJ795" s="183"/>
      <c r="AK795" s="183"/>
      <c r="AL795" s="183"/>
      <c r="AM795" s="183"/>
      <c r="AN795" s="183"/>
      <c r="AO795" s="183"/>
      <c r="AP795" s="183"/>
      <c r="AQ795" s="183"/>
      <c r="AR795" s="183"/>
      <c r="AS795" s="183"/>
      <c r="AT795" s="183"/>
      <c r="AU795" s="183"/>
      <c r="AV795" s="183"/>
      <c r="AW795" s="183"/>
      <c r="AX795" s="183"/>
      <c r="AY795" s="183"/>
      <c r="AZ795" s="183"/>
      <c r="BA795" s="183"/>
      <c r="BB795" s="183"/>
      <c r="BC795" s="183"/>
      <c r="BD795" s="183"/>
      <c r="BE795" s="183"/>
      <c r="BF795" s="183"/>
      <c r="BG795" s="183"/>
      <c r="BH795" s="183"/>
      <c r="BI795" s="183"/>
      <c r="BJ795" s="183"/>
      <c r="BK795" s="183"/>
      <c r="BL795" s="183"/>
      <c r="BM795" s="183"/>
    </row>
    <row r="796" spans="1:65" x14ac:dyDescent="0.2">
      <c r="A796" s="110"/>
      <c r="B796" s="110"/>
      <c r="C796" s="110"/>
      <c r="D796" s="183"/>
      <c r="E796" s="183"/>
      <c r="F796" s="183"/>
      <c r="G796" s="183"/>
      <c r="H796" s="183"/>
      <c r="I796" s="183"/>
      <c r="J796" s="183"/>
      <c r="K796" s="183"/>
      <c r="L796" s="183"/>
      <c r="M796" s="183"/>
      <c r="N796" s="183"/>
      <c r="O796" s="183"/>
      <c r="P796" s="183"/>
      <c r="Q796" s="183"/>
      <c r="R796" s="183"/>
      <c r="S796" s="183"/>
      <c r="T796" s="183"/>
      <c r="U796" s="183"/>
      <c r="V796" s="183"/>
      <c r="W796" s="183"/>
      <c r="X796" s="183"/>
      <c r="Y796" s="183"/>
      <c r="Z796" s="183"/>
      <c r="AA796" s="183"/>
      <c r="AB796" s="183"/>
      <c r="AC796" s="183"/>
      <c r="AD796" s="183"/>
      <c r="AE796" s="183"/>
      <c r="AF796" s="183"/>
      <c r="AG796" s="183"/>
      <c r="AH796" s="183"/>
      <c r="AI796" s="183"/>
      <c r="AJ796" s="183"/>
      <c r="AK796" s="183"/>
      <c r="AL796" s="183"/>
      <c r="AM796" s="183"/>
      <c r="AN796" s="183"/>
      <c r="AO796" s="183"/>
      <c r="AP796" s="183"/>
      <c r="AQ796" s="183"/>
      <c r="AR796" s="183"/>
      <c r="AS796" s="183"/>
      <c r="AT796" s="183"/>
      <c r="AU796" s="183"/>
      <c r="AV796" s="183"/>
      <c r="AW796" s="183"/>
      <c r="AX796" s="183"/>
      <c r="AY796" s="183"/>
      <c r="AZ796" s="183"/>
      <c r="BA796" s="183"/>
      <c r="BB796" s="183"/>
      <c r="BC796" s="183"/>
      <c r="BD796" s="183"/>
      <c r="BE796" s="183"/>
      <c r="BF796" s="183"/>
      <c r="BG796" s="183"/>
      <c r="BH796" s="183"/>
      <c r="BI796" s="183"/>
      <c r="BJ796" s="183"/>
      <c r="BK796" s="183"/>
      <c r="BL796" s="183"/>
      <c r="BM796" s="183"/>
    </row>
    <row r="797" spans="1:65" x14ac:dyDescent="0.2">
      <c r="A797" s="110"/>
      <c r="B797" s="110"/>
      <c r="C797" s="110"/>
      <c r="D797" s="183"/>
      <c r="E797" s="183"/>
      <c r="F797" s="183"/>
      <c r="G797" s="183"/>
      <c r="H797" s="183"/>
      <c r="I797" s="183"/>
      <c r="J797" s="183"/>
      <c r="K797" s="183"/>
      <c r="L797" s="183"/>
      <c r="M797" s="183"/>
      <c r="N797" s="183"/>
      <c r="O797" s="183"/>
      <c r="P797" s="183"/>
      <c r="Q797" s="183"/>
      <c r="R797" s="183"/>
      <c r="S797" s="183"/>
      <c r="T797" s="183"/>
      <c r="U797" s="183"/>
      <c r="V797" s="183"/>
      <c r="W797" s="183"/>
      <c r="X797" s="183"/>
      <c r="Y797" s="183"/>
      <c r="Z797" s="183"/>
      <c r="AA797" s="183"/>
      <c r="AB797" s="183"/>
      <c r="AC797" s="183"/>
      <c r="AD797" s="183"/>
      <c r="AE797" s="183"/>
      <c r="AF797" s="183"/>
      <c r="AG797" s="183"/>
      <c r="AH797" s="183"/>
      <c r="AI797" s="183"/>
      <c r="AJ797" s="183"/>
      <c r="AK797" s="183"/>
      <c r="AL797" s="183"/>
      <c r="AM797" s="183"/>
      <c r="AN797" s="183"/>
      <c r="AO797" s="183"/>
      <c r="AP797" s="183"/>
      <c r="AQ797" s="183"/>
      <c r="AR797" s="183"/>
      <c r="AS797" s="183"/>
      <c r="AT797" s="183"/>
      <c r="AU797" s="183"/>
      <c r="AV797" s="183"/>
      <c r="AW797" s="183"/>
      <c r="AX797" s="183"/>
      <c r="AY797" s="183"/>
      <c r="AZ797" s="183"/>
      <c r="BA797" s="183"/>
      <c r="BB797" s="183"/>
      <c r="BC797" s="183"/>
      <c r="BD797" s="183"/>
      <c r="BE797" s="183"/>
      <c r="BF797" s="183"/>
      <c r="BG797" s="183"/>
      <c r="BH797" s="183"/>
      <c r="BI797" s="183"/>
      <c r="BJ797" s="183"/>
      <c r="BK797" s="183"/>
      <c r="BL797" s="183"/>
      <c r="BM797" s="183"/>
    </row>
    <row r="798" spans="1:65" x14ac:dyDescent="0.2">
      <c r="A798" s="110"/>
      <c r="B798" s="110"/>
      <c r="C798" s="110"/>
      <c r="D798" s="183"/>
      <c r="E798" s="183"/>
      <c r="F798" s="183"/>
      <c r="G798" s="183"/>
      <c r="H798" s="183"/>
      <c r="I798" s="183"/>
      <c r="J798" s="183"/>
      <c r="K798" s="183"/>
      <c r="L798" s="183"/>
      <c r="M798" s="183"/>
      <c r="N798" s="183"/>
      <c r="O798" s="183"/>
      <c r="P798" s="183"/>
      <c r="Q798" s="183"/>
      <c r="R798" s="183"/>
      <c r="S798" s="183"/>
      <c r="T798" s="183"/>
      <c r="U798" s="183"/>
      <c r="V798" s="183"/>
      <c r="W798" s="183"/>
      <c r="X798" s="183"/>
      <c r="Y798" s="183"/>
      <c r="Z798" s="183"/>
      <c r="AA798" s="183"/>
      <c r="AB798" s="183"/>
      <c r="AC798" s="183"/>
      <c r="AD798" s="183"/>
      <c r="AE798" s="183"/>
      <c r="AF798" s="183"/>
      <c r="AG798" s="183"/>
      <c r="AH798" s="183"/>
      <c r="AI798" s="183"/>
      <c r="AJ798" s="183"/>
      <c r="AK798" s="183"/>
      <c r="AL798" s="183"/>
      <c r="AM798" s="183"/>
      <c r="AN798" s="183"/>
      <c r="AO798" s="183"/>
      <c r="AP798" s="183"/>
      <c r="AQ798" s="183"/>
      <c r="AR798" s="183"/>
      <c r="AS798" s="183"/>
      <c r="AT798" s="183"/>
      <c r="AU798" s="183"/>
      <c r="AV798" s="183"/>
      <c r="AW798" s="183"/>
      <c r="AX798" s="183"/>
      <c r="AY798" s="183"/>
      <c r="AZ798" s="183"/>
      <c r="BA798" s="183"/>
      <c r="BB798" s="183"/>
      <c r="BC798" s="183"/>
      <c r="BD798" s="183"/>
      <c r="BE798" s="183"/>
      <c r="BF798" s="183"/>
      <c r="BG798" s="183"/>
      <c r="BH798" s="183"/>
      <c r="BI798" s="183"/>
      <c r="BJ798" s="183"/>
      <c r="BK798" s="183"/>
      <c r="BL798" s="183"/>
      <c r="BM798" s="183"/>
    </row>
    <row r="799" spans="1:65" x14ac:dyDescent="0.2">
      <c r="A799" s="110"/>
      <c r="B799" s="110"/>
      <c r="C799" s="110"/>
      <c r="D799" s="183"/>
      <c r="E799" s="183"/>
      <c r="F799" s="183"/>
      <c r="G799" s="183"/>
      <c r="H799" s="183"/>
      <c r="I799" s="183"/>
      <c r="J799" s="183"/>
      <c r="K799" s="183"/>
      <c r="L799" s="183"/>
      <c r="M799" s="183"/>
      <c r="N799" s="183"/>
      <c r="O799" s="183"/>
      <c r="P799" s="183"/>
      <c r="Q799" s="183"/>
      <c r="R799" s="183"/>
      <c r="S799" s="183"/>
      <c r="T799" s="183"/>
      <c r="U799" s="183"/>
      <c r="V799" s="183"/>
      <c r="W799" s="183"/>
      <c r="X799" s="183"/>
      <c r="Y799" s="183"/>
      <c r="Z799" s="183"/>
      <c r="AA799" s="183"/>
      <c r="AB799" s="183"/>
      <c r="AC799" s="183"/>
      <c r="AD799" s="183"/>
      <c r="AE799" s="183"/>
      <c r="AF799" s="183"/>
      <c r="AG799" s="183"/>
      <c r="AH799" s="183"/>
      <c r="AI799" s="183"/>
      <c r="AJ799" s="183"/>
      <c r="AK799" s="183"/>
      <c r="AL799" s="183"/>
      <c r="AM799" s="183"/>
      <c r="AN799" s="183"/>
      <c r="AO799" s="183"/>
      <c r="AP799" s="183"/>
      <c r="AQ799" s="183"/>
      <c r="AR799" s="183"/>
      <c r="AS799" s="183"/>
      <c r="AT799" s="183"/>
      <c r="AU799" s="183"/>
      <c r="AV799" s="183"/>
      <c r="AW799" s="183"/>
      <c r="AX799" s="183"/>
      <c r="AY799" s="183"/>
      <c r="AZ799" s="183"/>
      <c r="BA799" s="183"/>
      <c r="BB799" s="183"/>
      <c r="BC799" s="183"/>
      <c r="BD799" s="183"/>
      <c r="BE799" s="183"/>
      <c r="BF799" s="183"/>
      <c r="BG799" s="183"/>
      <c r="BH799" s="183"/>
      <c r="BI799" s="183"/>
      <c r="BJ799" s="183"/>
      <c r="BK799" s="183"/>
      <c r="BL799" s="183"/>
      <c r="BM799" s="183"/>
    </row>
    <row r="800" spans="1:65" x14ac:dyDescent="0.2">
      <c r="A800" s="110"/>
      <c r="B800" s="110"/>
      <c r="C800" s="110"/>
      <c r="D800" s="183"/>
      <c r="E800" s="183"/>
      <c r="F800" s="183"/>
      <c r="G800" s="183"/>
      <c r="H800" s="183"/>
      <c r="I800" s="183"/>
      <c r="J800" s="183"/>
      <c r="K800" s="183"/>
      <c r="L800" s="183"/>
      <c r="M800" s="183"/>
      <c r="N800" s="183"/>
      <c r="O800" s="183"/>
      <c r="P800" s="183"/>
      <c r="Q800" s="183"/>
      <c r="R800" s="183"/>
      <c r="S800" s="183"/>
      <c r="T800" s="183"/>
      <c r="U800" s="183"/>
      <c r="V800" s="183"/>
      <c r="W800" s="183"/>
      <c r="X800" s="183"/>
      <c r="Y800" s="183"/>
      <c r="Z800" s="183"/>
      <c r="AA800" s="183"/>
      <c r="AB800" s="183"/>
      <c r="AC800" s="183"/>
      <c r="AD800" s="183"/>
      <c r="AE800" s="183"/>
      <c r="AF800" s="183"/>
      <c r="AG800" s="183"/>
      <c r="AH800" s="183"/>
      <c r="AI800" s="183"/>
      <c r="AJ800" s="183"/>
      <c r="AK800" s="183"/>
      <c r="AL800" s="183"/>
      <c r="AM800" s="183"/>
      <c r="AN800" s="183"/>
      <c r="AO800" s="183"/>
      <c r="AP800" s="183"/>
      <c r="AQ800" s="183"/>
      <c r="AR800" s="183"/>
      <c r="AS800" s="183"/>
      <c r="AT800" s="183"/>
      <c r="AU800" s="183"/>
      <c r="AV800" s="183"/>
      <c r="AW800" s="183"/>
      <c r="AX800" s="183"/>
      <c r="AY800" s="183"/>
      <c r="AZ800" s="183"/>
      <c r="BA800" s="183"/>
      <c r="BB800" s="183"/>
      <c r="BC800" s="183"/>
      <c r="BD800" s="183"/>
      <c r="BE800" s="183"/>
      <c r="BF800" s="183"/>
      <c r="BG800" s="183"/>
      <c r="BH800" s="183"/>
      <c r="BI800" s="183"/>
      <c r="BJ800" s="183"/>
      <c r="BK800" s="183"/>
      <c r="BL800" s="183"/>
      <c r="BM800" s="183"/>
    </row>
    <row r="801" spans="1:65" x14ac:dyDescent="0.2">
      <c r="A801" s="110"/>
      <c r="B801" s="110"/>
      <c r="C801" s="110"/>
      <c r="D801" s="183"/>
      <c r="E801" s="183"/>
      <c r="F801" s="183"/>
      <c r="G801" s="183"/>
      <c r="H801" s="183"/>
      <c r="I801" s="183"/>
      <c r="J801" s="183"/>
      <c r="K801" s="183"/>
      <c r="L801" s="183"/>
      <c r="M801" s="183"/>
      <c r="N801" s="183"/>
      <c r="O801" s="183"/>
      <c r="P801" s="183"/>
      <c r="Q801" s="183"/>
      <c r="R801" s="183"/>
      <c r="S801" s="183"/>
      <c r="T801" s="183"/>
      <c r="U801" s="183"/>
      <c r="V801" s="183"/>
      <c r="W801" s="183"/>
      <c r="X801" s="183"/>
      <c r="Y801" s="183"/>
      <c r="Z801" s="183"/>
      <c r="AA801" s="183"/>
      <c r="AB801" s="183"/>
      <c r="AC801" s="183"/>
      <c r="AD801" s="183"/>
      <c r="AE801" s="183"/>
      <c r="AF801" s="183"/>
      <c r="AG801" s="183"/>
      <c r="AH801" s="183"/>
      <c r="AI801" s="183"/>
      <c r="AJ801" s="183"/>
      <c r="AK801" s="183"/>
      <c r="AL801" s="183"/>
      <c r="AM801" s="183"/>
      <c r="AN801" s="183"/>
      <c r="AO801" s="183"/>
      <c r="AP801" s="183"/>
      <c r="AQ801" s="183"/>
      <c r="AR801" s="183"/>
      <c r="AS801" s="183"/>
      <c r="AT801" s="183"/>
      <c r="AU801" s="183"/>
      <c r="AV801" s="183"/>
      <c r="AW801" s="183"/>
      <c r="AX801" s="183"/>
      <c r="AY801" s="183"/>
      <c r="AZ801" s="183"/>
      <c r="BA801" s="183"/>
      <c r="BB801" s="183"/>
      <c r="BC801" s="183"/>
      <c r="BD801" s="183"/>
      <c r="BE801" s="183"/>
      <c r="BF801" s="183"/>
      <c r="BG801" s="183"/>
      <c r="BH801" s="183"/>
      <c r="BI801" s="183"/>
      <c r="BJ801" s="183"/>
      <c r="BK801" s="183"/>
      <c r="BL801" s="183"/>
      <c r="BM801" s="183"/>
    </row>
    <row r="802" spans="1:65" x14ac:dyDescent="0.2">
      <c r="A802" s="110"/>
      <c r="B802" s="110"/>
      <c r="C802" s="110"/>
      <c r="D802" s="183"/>
      <c r="E802" s="183"/>
      <c r="F802" s="183"/>
      <c r="G802" s="183"/>
      <c r="H802" s="183"/>
      <c r="I802" s="183"/>
      <c r="J802" s="183"/>
      <c r="K802" s="183"/>
      <c r="L802" s="183"/>
      <c r="M802" s="183"/>
      <c r="N802" s="183"/>
      <c r="O802" s="183"/>
      <c r="P802" s="183"/>
      <c r="Q802" s="183"/>
      <c r="R802" s="183"/>
      <c r="S802" s="183"/>
      <c r="T802" s="183"/>
      <c r="U802" s="183"/>
      <c r="V802" s="183"/>
      <c r="W802" s="183"/>
      <c r="X802" s="183"/>
      <c r="Y802" s="183"/>
      <c r="Z802" s="183"/>
      <c r="AA802" s="183"/>
      <c r="AB802" s="183"/>
      <c r="AC802" s="183"/>
      <c r="AD802" s="183"/>
      <c r="AE802" s="183"/>
      <c r="AF802" s="183"/>
      <c r="AG802" s="183"/>
      <c r="AH802" s="183"/>
      <c r="AI802" s="183"/>
      <c r="AJ802" s="183"/>
      <c r="AK802" s="183"/>
      <c r="AL802" s="183"/>
      <c r="AM802" s="183"/>
      <c r="AN802" s="183"/>
      <c r="AO802" s="183"/>
      <c r="AP802" s="183"/>
      <c r="AQ802" s="183"/>
      <c r="AR802" s="183"/>
      <c r="AS802" s="183"/>
      <c r="AT802" s="183"/>
      <c r="AU802" s="183"/>
      <c r="AV802" s="183"/>
      <c r="AW802" s="183"/>
      <c r="AX802" s="183"/>
      <c r="AY802" s="183"/>
      <c r="AZ802" s="183"/>
      <c r="BA802" s="183"/>
      <c r="BB802" s="183"/>
      <c r="BC802" s="183"/>
      <c r="BD802" s="183"/>
      <c r="BE802" s="183"/>
      <c r="BF802" s="183"/>
      <c r="BG802" s="183"/>
      <c r="BH802" s="183"/>
      <c r="BI802" s="183"/>
      <c r="BJ802" s="183"/>
      <c r="BK802" s="183"/>
      <c r="BL802" s="183"/>
      <c r="BM802" s="183"/>
    </row>
    <row r="803" spans="1:65" x14ac:dyDescent="0.2">
      <c r="A803" s="110"/>
      <c r="B803" s="110"/>
      <c r="C803" s="110"/>
      <c r="D803" s="183"/>
      <c r="E803" s="183"/>
      <c r="F803" s="183"/>
      <c r="G803" s="183"/>
      <c r="H803" s="183"/>
      <c r="I803" s="183"/>
      <c r="J803" s="183"/>
      <c r="K803" s="183"/>
      <c r="L803" s="183"/>
      <c r="M803" s="183"/>
      <c r="N803" s="183"/>
      <c r="O803" s="183"/>
      <c r="P803" s="183"/>
      <c r="Q803" s="183"/>
      <c r="R803" s="183"/>
      <c r="S803" s="183"/>
      <c r="T803" s="183"/>
      <c r="U803" s="183"/>
      <c r="V803" s="183"/>
      <c r="W803" s="183"/>
      <c r="X803" s="183"/>
      <c r="Y803" s="183"/>
      <c r="Z803" s="183"/>
      <c r="AA803" s="183"/>
      <c r="AB803" s="183"/>
      <c r="AC803" s="183"/>
      <c r="AD803" s="183"/>
      <c r="AE803" s="183"/>
      <c r="AF803" s="183"/>
      <c r="AG803" s="183"/>
      <c r="AH803" s="183"/>
      <c r="AI803" s="183"/>
      <c r="AJ803" s="183"/>
      <c r="AK803" s="183"/>
      <c r="AL803" s="183"/>
      <c r="AM803" s="183"/>
      <c r="AN803" s="183"/>
      <c r="AO803" s="183"/>
      <c r="AP803" s="183"/>
      <c r="AQ803" s="183"/>
      <c r="AR803" s="183"/>
      <c r="AS803" s="183"/>
      <c r="AT803" s="183"/>
      <c r="AU803" s="183"/>
      <c r="AV803" s="183"/>
      <c r="AW803" s="183"/>
      <c r="AX803" s="183"/>
      <c r="AY803" s="183"/>
      <c r="AZ803" s="183"/>
      <c r="BA803" s="183"/>
      <c r="BB803" s="183"/>
      <c r="BC803" s="183"/>
      <c r="BD803" s="183"/>
      <c r="BE803" s="183"/>
      <c r="BF803" s="183"/>
      <c r="BG803" s="183"/>
      <c r="BH803" s="183"/>
      <c r="BI803" s="183"/>
      <c r="BJ803" s="183"/>
      <c r="BK803" s="183"/>
      <c r="BL803" s="183"/>
      <c r="BM803" s="183"/>
    </row>
    <row r="804" spans="1:65" x14ac:dyDescent="0.2">
      <c r="A804" s="110"/>
      <c r="B804" s="110"/>
      <c r="C804" s="110"/>
      <c r="D804" s="183"/>
      <c r="E804" s="183"/>
      <c r="F804" s="183"/>
      <c r="G804" s="183"/>
      <c r="H804" s="183"/>
      <c r="I804" s="183"/>
      <c r="J804" s="183"/>
      <c r="K804" s="183"/>
      <c r="L804" s="183"/>
      <c r="M804" s="183"/>
      <c r="N804" s="183"/>
      <c r="O804" s="183"/>
      <c r="P804" s="183"/>
      <c r="Q804" s="183"/>
      <c r="R804" s="183"/>
      <c r="S804" s="183"/>
      <c r="T804" s="183"/>
      <c r="U804" s="183"/>
      <c r="V804" s="183"/>
      <c r="W804" s="183"/>
      <c r="X804" s="183"/>
      <c r="Y804" s="183"/>
      <c r="Z804" s="183"/>
      <c r="AA804" s="183"/>
      <c r="AB804" s="183"/>
      <c r="AC804" s="183"/>
      <c r="AD804" s="183"/>
      <c r="AE804" s="183"/>
      <c r="AF804" s="183"/>
      <c r="AG804" s="183"/>
      <c r="AH804" s="183"/>
      <c r="AI804" s="183"/>
      <c r="AJ804" s="183"/>
      <c r="AK804" s="183"/>
      <c r="AL804" s="183"/>
      <c r="AM804" s="183"/>
      <c r="AN804" s="183"/>
      <c r="AO804" s="183"/>
      <c r="AP804" s="183"/>
      <c r="AQ804" s="183"/>
      <c r="AR804" s="183"/>
      <c r="AS804" s="183"/>
      <c r="AT804" s="183"/>
      <c r="AU804" s="183"/>
      <c r="AV804" s="183"/>
      <c r="AW804" s="183"/>
      <c r="AX804" s="183"/>
      <c r="AY804" s="183"/>
      <c r="AZ804" s="183"/>
      <c r="BA804" s="183"/>
      <c r="BB804" s="183"/>
      <c r="BC804" s="183"/>
      <c r="BD804" s="183"/>
      <c r="BE804" s="183"/>
      <c r="BF804" s="183"/>
      <c r="BG804" s="183"/>
      <c r="BH804" s="183"/>
      <c r="BI804" s="183"/>
      <c r="BJ804" s="183"/>
      <c r="BK804" s="183"/>
      <c r="BL804" s="183"/>
      <c r="BM804" s="183"/>
    </row>
    <row r="805" spans="1:65" x14ac:dyDescent="0.2">
      <c r="A805" s="110"/>
      <c r="B805" s="110"/>
      <c r="C805" s="110"/>
      <c r="D805" s="183"/>
      <c r="E805" s="183"/>
      <c r="F805" s="183"/>
      <c r="G805" s="183"/>
      <c r="H805" s="183"/>
      <c r="I805" s="183"/>
      <c r="J805" s="183"/>
      <c r="K805" s="183"/>
      <c r="L805" s="183"/>
      <c r="M805" s="183"/>
      <c r="N805" s="183"/>
      <c r="O805" s="183"/>
      <c r="P805" s="183"/>
      <c r="Q805" s="183"/>
      <c r="R805" s="183"/>
      <c r="S805" s="183"/>
      <c r="T805" s="183"/>
      <c r="U805" s="183"/>
      <c r="V805" s="183"/>
      <c r="W805" s="183"/>
      <c r="X805" s="183"/>
      <c r="Y805" s="183"/>
      <c r="Z805" s="183"/>
      <c r="AA805" s="183"/>
      <c r="AB805" s="183"/>
      <c r="AC805" s="183"/>
      <c r="AD805" s="183"/>
      <c r="AE805" s="183"/>
      <c r="AF805" s="183"/>
      <c r="AG805" s="183"/>
      <c r="AH805" s="183"/>
      <c r="AI805" s="183"/>
      <c r="AJ805" s="183"/>
      <c r="AK805" s="183"/>
      <c r="AL805" s="183"/>
      <c r="AM805" s="183"/>
      <c r="AN805" s="183"/>
      <c r="AO805" s="183"/>
      <c r="AP805" s="183"/>
      <c r="AQ805" s="183"/>
      <c r="AR805" s="183"/>
      <c r="AS805" s="183"/>
      <c r="AT805" s="183"/>
      <c r="AU805" s="183"/>
      <c r="AV805" s="183"/>
      <c r="AW805" s="183"/>
      <c r="AX805" s="183"/>
      <c r="AY805" s="183"/>
      <c r="AZ805" s="183"/>
      <c r="BA805" s="183"/>
      <c r="BB805" s="183"/>
      <c r="BC805" s="183"/>
      <c r="BD805" s="183"/>
      <c r="BE805" s="183"/>
      <c r="BF805" s="183"/>
      <c r="BG805" s="183"/>
      <c r="BH805" s="183"/>
      <c r="BI805" s="183"/>
      <c r="BJ805" s="183"/>
      <c r="BK805" s="183"/>
      <c r="BL805" s="183"/>
      <c r="BM805" s="183"/>
    </row>
    <row r="806" spans="1:65" x14ac:dyDescent="0.2">
      <c r="A806" s="110"/>
      <c r="B806" s="110"/>
      <c r="C806" s="110"/>
      <c r="D806" s="183"/>
      <c r="E806" s="183"/>
      <c r="F806" s="183"/>
      <c r="G806" s="183"/>
      <c r="H806" s="183"/>
      <c r="I806" s="183"/>
      <c r="J806" s="183"/>
      <c r="K806" s="183"/>
      <c r="L806" s="183"/>
      <c r="M806" s="183"/>
      <c r="N806" s="183"/>
      <c r="O806" s="183"/>
      <c r="P806" s="183"/>
      <c r="Q806" s="183"/>
      <c r="R806" s="183"/>
      <c r="S806" s="183"/>
      <c r="T806" s="183"/>
      <c r="U806" s="183"/>
      <c r="V806" s="183"/>
      <c r="W806" s="183"/>
      <c r="X806" s="183"/>
      <c r="Y806" s="183"/>
      <c r="Z806" s="183"/>
      <c r="AA806" s="183"/>
      <c r="AB806" s="183"/>
      <c r="AC806" s="183"/>
      <c r="AD806" s="183"/>
      <c r="AE806" s="183"/>
      <c r="AF806" s="183"/>
      <c r="AG806" s="183"/>
      <c r="AH806" s="183"/>
      <c r="AI806" s="183"/>
      <c r="AJ806" s="183"/>
      <c r="AK806" s="183"/>
      <c r="AL806" s="183"/>
      <c r="AM806" s="183"/>
      <c r="AN806" s="183"/>
      <c r="AO806" s="183"/>
      <c r="AP806" s="183"/>
      <c r="AQ806" s="183"/>
      <c r="AR806" s="183"/>
      <c r="AS806" s="183"/>
      <c r="AT806" s="183"/>
      <c r="AU806" s="183"/>
      <c r="AV806" s="183"/>
      <c r="AW806" s="183"/>
      <c r="AX806" s="183"/>
      <c r="AY806" s="183"/>
      <c r="AZ806" s="183"/>
      <c r="BA806" s="183"/>
      <c r="BB806" s="183"/>
      <c r="BC806" s="183"/>
      <c r="BD806" s="183"/>
      <c r="BE806" s="183"/>
      <c r="BF806" s="183"/>
      <c r="BG806" s="183"/>
      <c r="BH806" s="183"/>
      <c r="BI806" s="183"/>
      <c r="BJ806" s="183"/>
      <c r="BK806" s="183"/>
      <c r="BL806" s="183"/>
      <c r="BM806" s="183"/>
    </row>
    <row r="807" spans="1:65" x14ac:dyDescent="0.2">
      <c r="A807" s="110"/>
      <c r="B807" s="110"/>
      <c r="C807" s="110"/>
      <c r="D807" s="183"/>
      <c r="E807" s="183"/>
      <c r="F807" s="183"/>
      <c r="G807" s="183"/>
      <c r="H807" s="183"/>
      <c r="I807" s="183"/>
      <c r="J807" s="183"/>
      <c r="K807" s="183"/>
      <c r="L807" s="183"/>
      <c r="M807" s="183"/>
      <c r="N807" s="183"/>
      <c r="O807" s="183"/>
      <c r="P807" s="183"/>
      <c r="Q807" s="183"/>
      <c r="R807" s="183"/>
      <c r="S807" s="183"/>
      <c r="T807" s="183"/>
      <c r="U807" s="183"/>
      <c r="V807" s="183"/>
      <c r="W807" s="183"/>
      <c r="X807" s="183"/>
      <c r="Y807" s="183"/>
      <c r="Z807" s="183"/>
      <c r="AA807" s="183"/>
      <c r="AB807" s="183"/>
      <c r="AC807" s="183"/>
      <c r="AD807" s="183"/>
      <c r="AE807" s="183"/>
      <c r="AF807" s="183"/>
      <c r="AG807" s="183"/>
      <c r="AH807" s="183"/>
      <c r="AI807" s="183"/>
      <c r="AJ807" s="183"/>
      <c r="AK807" s="183"/>
      <c r="AL807" s="183"/>
      <c r="AM807" s="183"/>
      <c r="AN807" s="183"/>
      <c r="AO807" s="183"/>
      <c r="AP807" s="183"/>
      <c r="AQ807" s="183"/>
      <c r="AR807" s="183"/>
      <c r="AS807" s="183"/>
      <c r="AT807" s="183"/>
      <c r="AU807" s="183"/>
      <c r="AV807" s="183"/>
      <c r="AW807" s="183"/>
      <c r="AX807" s="183"/>
      <c r="AY807" s="183"/>
      <c r="AZ807" s="183"/>
      <c r="BA807" s="183"/>
      <c r="BB807" s="183"/>
      <c r="BC807" s="183"/>
      <c r="BD807" s="183"/>
      <c r="BE807" s="183"/>
      <c r="BF807" s="183"/>
      <c r="BG807" s="183"/>
      <c r="BH807" s="183"/>
      <c r="BI807" s="183"/>
      <c r="BJ807" s="183"/>
      <c r="BK807" s="183"/>
      <c r="BL807" s="183"/>
      <c r="BM807" s="183"/>
    </row>
    <row r="808" spans="1:65" x14ac:dyDescent="0.2">
      <c r="A808" s="110"/>
      <c r="B808" s="110"/>
      <c r="C808" s="110"/>
      <c r="D808" s="183"/>
      <c r="E808" s="183"/>
      <c r="F808" s="183"/>
      <c r="G808" s="183"/>
      <c r="H808" s="183"/>
      <c r="I808" s="183"/>
      <c r="J808" s="183"/>
      <c r="K808" s="183"/>
      <c r="L808" s="183"/>
      <c r="M808" s="183"/>
      <c r="N808" s="183"/>
      <c r="O808" s="183"/>
      <c r="P808" s="183"/>
      <c r="Q808" s="183"/>
      <c r="R808" s="183"/>
      <c r="S808" s="183"/>
      <c r="T808" s="183"/>
      <c r="U808" s="183"/>
      <c r="V808" s="183"/>
      <c r="W808" s="183"/>
      <c r="X808" s="183"/>
      <c r="Y808" s="183"/>
      <c r="Z808" s="183"/>
      <c r="AA808" s="183"/>
      <c r="AB808" s="183"/>
      <c r="AC808" s="183"/>
      <c r="AD808" s="183"/>
      <c r="AE808" s="183"/>
      <c r="AF808" s="183"/>
      <c r="AG808" s="183"/>
      <c r="AH808" s="183"/>
      <c r="AI808" s="183"/>
      <c r="AJ808" s="183"/>
      <c r="AK808" s="183"/>
      <c r="AL808" s="183"/>
      <c r="AM808" s="183"/>
      <c r="AN808" s="183"/>
      <c r="AO808" s="183"/>
      <c r="AP808" s="183"/>
      <c r="AQ808" s="183"/>
      <c r="AR808" s="183"/>
      <c r="AS808" s="183"/>
      <c r="AT808" s="183"/>
      <c r="AU808" s="183"/>
      <c r="AV808" s="183"/>
      <c r="AW808" s="183"/>
      <c r="AX808" s="183"/>
      <c r="AY808" s="183"/>
      <c r="AZ808" s="183"/>
      <c r="BA808" s="183"/>
      <c r="BB808" s="183"/>
      <c r="BC808" s="183"/>
      <c r="BD808" s="183"/>
      <c r="BE808" s="183"/>
      <c r="BF808" s="183"/>
      <c r="BG808" s="183"/>
      <c r="BH808" s="183"/>
      <c r="BI808" s="183"/>
      <c r="BJ808" s="183"/>
      <c r="BK808" s="183"/>
      <c r="BL808" s="183"/>
      <c r="BM808" s="183"/>
    </row>
    <row r="809" spans="1:65" x14ac:dyDescent="0.2">
      <c r="A809" s="110"/>
      <c r="B809" s="110"/>
      <c r="C809" s="110"/>
      <c r="D809" s="183"/>
      <c r="E809" s="183"/>
      <c r="F809" s="183"/>
      <c r="G809" s="183"/>
      <c r="H809" s="183"/>
      <c r="I809" s="183"/>
      <c r="J809" s="183"/>
      <c r="K809" s="183"/>
      <c r="L809" s="183"/>
      <c r="M809" s="183"/>
      <c r="N809" s="183"/>
      <c r="O809" s="183"/>
      <c r="P809" s="183"/>
      <c r="Q809" s="183"/>
      <c r="R809" s="183"/>
      <c r="S809" s="183"/>
      <c r="T809" s="183"/>
      <c r="U809" s="183"/>
      <c r="V809" s="183"/>
      <c r="W809" s="183"/>
      <c r="X809" s="183"/>
      <c r="Y809" s="183"/>
      <c r="Z809" s="183"/>
      <c r="AA809" s="183"/>
      <c r="AB809" s="183"/>
      <c r="AC809" s="183"/>
      <c r="AD809" s="183"/>
      <c r="AE809" s="183"/>
      <c r="AF809" s="183"/>
      <c r="AG809" s="183"/>
      <c r="AH809" s="183"/>
      <c r="AI809" s="183"/>
      <c r="AJ809" s="183"/>
      <c r="AK809" s="183"/>
      <c r="AL809" s="183"/>
      <c r="AM809" s="183"/>
      <c r="AN809" s="183"/>
      <c r="AO809" s="183"/>
      <c r="AP809" s="183"/>
      <c r="AQ809" s="183"/>
      <c r="AR809" s="183"/>
      <c r="AS809" s="183"/>
      <c r="AT809" s="183"/>
      <c r="AU809" s="183"/>
      <c r="AV809" s="183"/>
      <c r="AW809" s="183"/>
      <c r="AX809" s="183"/>
      <c r="AY809" s="183"/>
      <c r="AZ809" s="183"/>
      <c r="BA809" s="183"/>
      <c r="BB809" s="183"/>
      <c r="BC809" s="183"/>
      <c r="BD809" s="183"/>
      <c r="BE809" s="183"/>
      <c r="BF809" s="183"/>
      <c r="BG809" s="183"/>
      <c r="BH809" s="183"/>
      <c r="BI809" s="183"/>
      <c r="BJ809" s="183"/>
      <c r="BK809" s="183"/>
      <c r="BL809" s="183"/>
      <c r="BM809" s="183"/>
    </row>
    <row r="810" spans="1:65" x14ac:dyDescent="0.2">
      <c r="A810" s="110"/>
      <c r="B810" s="110"/>
      <c r="C810" s="110"/>
      <c r="D810" s="183"/>
      <c r="E810" s="183"/>
      <c r="F810" s="183"/>
      <c r="G810" s="183"/>
      <c r="H810" s="183"/>
      <c r="I810" s="183"/>
      <c r="J810" s="183"/>
      <c r="K810" s="183"/>
      <c r="L810" s="183"/>
      <c r="M810" s="183"/>
      <c r="N810" s="183"/>
      <c r="O810" s="183"/>
      <c r="P810" s="183"/>
      <c r="Q810" s="183"/>
      <c r="R810" s="183"/>
      <c r="S810" s="183"/>
      <c r="T810" s="183"/>
      <c r="U810" s="183"/>
      <c r="V810" s="183"/>
      <c r="W810" s="183"/>
      <c r="X810" s="183"/>
      <c r="Y810" s="183"/>
      <c r="Z810" s="183"/>
      <c r="AA810" s="183"/>
      <c r="AB810" s="183"/>
      <c r="AC810" s="183"/>
      <c r="AD810" s="183"/>
      <c r="AE810" s="183"/>
      <c r="AF810" s="183"/>
      <c r="AG810" s="183"/>
      <c r="AH810" s="183"/>
      <c r="AI810" s="183"/>
      <c r="AJ810" s="183"/>
      <c r="AK810" s="183"/>
      <c r="AL810" s="183"/>
      <c r="AM810" s="183"/>
      <c r="AN810" s="183"/>
      <c r="AO810" s="183"/>
      <c r="AP810" s="183"/>
      <c r="AQ810" s="183"/>
      <c r="AR810" s="183"/>
      <c r="AS810" s="183"/>
      <c r="AT810" s="183"/>
      <c r="AU810" s="183"/>
      <c r="AV810" s="183"/>
      <c r="AW810" s="183"/>
      <c r="AX810" s="183"/>
      <c r="AY810" s="183"/>
      <c r="AZ810" s="183"/>
      <c r="BA810" s="183"/>
      <c r="BB810" s="183"/>
      <c r="BC810" s="183"/>
      <c r="BD810" s="183"/>
      <c r="BE810" s="183"/>
      <c r="BF810" s="183"/>
      <c r="BG810" s="183"/>
      <c r="BH810" s="183"/>
      <c r="BI810" s="183"/>
      <c r="BJ810" s="183"/>
      <c r="BK810" s="183"/>
      <c r="BL810" s="183"/>
      <c r="BM810" s="183"/>
    </row>
    <row r="811" spans="1:65" x14ac:dyDescent="0.2">
      <c r="A811" s="110"/>
      <c r="B811" s="110"/>
      <c r="C811" s="110"/>
      <c r="D811" s="183"/>
      <c r="E811" s="183"/>
      <c r="F811" s="183"/>
      <c r="G811" s="183"/>
      <c r="H811" s="183"/>
      <c r="I811" s="183"/>
      <c r="J811" s="183"/>
      <c r="K811" s="183"/>
      <c r="L811" s="183"/>
      <c r="M811" s="183"/>
      <c r="N811" s="183"/>
      <c r="O811" s="183"/>
      <c r="P811" s="183"/>
      <c r="Q811" s="183"/>
      <c r="R811" s="183"/>
      <c r="S811" s="183"/>
      <c r="T811" s="183"/>
      <c r="U811" s="183"/>
      <c r="V811" s="183"/>
      <c r="W811" s="183"/>
      <c r="X811" s="183"/>
      <c r="Y811" s="183"/>
      <c r="Z811" s="183"/>
      <c r="AA811" s="183"/>
      <c r="AB811" s="183"/>
      <c r="AC811" s="183"/>
      <c r="AD811" s="183"/>
      <c r="AE811" s="183"/>
      <c r="AF811" s="183"/>
      <c r="AG811" s="183"/>
      <c r="AH811" s="183"/>
      <c r="AI811" s="183"/>
      <c r="AJ811" s="183"/>
      <c r="AK811" s="183"/>
      <c r="AL811" s="183"/>
      <c r="AM811" s="183"/>
      <c r="AN811" s="183"/>
      <c r="AO811" s="183"/>
      <c r="AP811" s="183"/>
      <c r="AQ811" s="183"/>
      <c r="AR811" s="183"/>
      <c r="AS811" s="183"/>
      <c r="AT811" s="183"/>
      <c r="AU811" s="183"/>
      <c r="AV811" s="183"/>
      <c r="AW811" s="183"/>
      <c r="AX811" s="183"/>
      <c r="AY811" s="183"/>
      <c r="AZ811" s="183"/>
      <c r="BA811" s="183"/>
      <c r="BB811" s="183"/>
      <c r="BC811" s="183"/>
      <c r="BD811" s="183"/>
      <c r="BE811" s="183"/>
      <c r="BF811" s="183"/>
      <c r="BG811" s="183"/>
      <c r="BH811" s="183"/>
      <c r="BI811" s="183"/>
      <c r="BJ811" s="183"/>
      <c r="BK811" s="183"/>
      <c r="BL811" s="183"/>
      <c r="BM811" s="183"/>
    </row>
    <row r="812" spans="1:65" x14ac:dyDescent="0.2">
      <c r="A812" s="110"/>
      <c r="B812" s="110"/>
      <c r="C812" s="110"/>
      <c r="D812" s="183"/>
      <c r="E812" s="183"/>
      <c r="F812" s="183"/>
      <c r="G812" s="183"/>
      <c r="H812" s="183"/>
      <c r="I812" s="183"/>
      <c r="J812" s="183"/>
      <c r="K812" s="183"/>
      <c r="L812" s="183"/>
      <c r="M812" s="183"/>
      <c r="N812" s="183"/>
      <c r="O812" s="183"/>
      <c r="P812" s="183"/>
      <c r="Q812" s="183"/>
      <c r="R812" s="183"/>
      <c r="S812" s="183"/>
      <c r="T812" s="183"/>
      <c r="U812" s="183"/>
      <c r="V812" s="183"/>
      <c r="W812" s="183"/>
      <c r="X812" s="183"/>
      <c r="Y812" s="183"/>
      <c r="Z812" s="183"/>
      <c r="AA812" s="183"/>
      <c r="AB812" s="183"/>
      <c r="AC812" s="183"/>
      <c r="AD812" s="183"/>
      <c r="AE812" s="183"/>
      <c r="AF812" s="183"/>
      <c r="AG812" s="183"/>
      <c r="AH812" s="183"/>
      <c r="AI812" s="183"/>
      <c r="AJ812" s="183"/>
      <c r="AK812" s="183"/>
      <c r="AL812" s="183"/>
      <c r="AM812" s="183"/>
      <c r="AN812" s="183"/>
      <c r="AO812" s="183"/>
      <c r="AP812" s="183"/>
      <c r="AQ812" s="183"/>
      <c r="AR812" s="183"/>
      <c r="AS812" s="183"/>
      <c r="AT812" s="183"/>
      <c r="AU812" s="183"/>
      <c r="AV812" s="183"/>
      <c r="AW812" s="183"/>
      <c r="AX812" s="183"/>
      <c r="AY812" s="183"/>
      <c r="AZ812" s="183"/>
      <c r="BA812" s="183"/>
      <c r="BB812" s="183"/>
      <c r="BC812" s="183"/>
      <c r="BD812" s="183"/>
      <c r="BE812" s="183"/>
      <c r="BF812" s="183"/>
      <c r="BG812" s="183"/>
      <c r="BH812" s="183"/>
      <c r="BI812" s="183"/>
      <c r="BJ812" s="183"/>
      <c r="BK812" s="183"/>
      <c r="BL812" s="183"/>
      <c r="BM812" s="183"/>
    </row>
    <row r="813" spans="1:65" x14ac:dyDescent="0.2">
      <c r="A813" s="110"/>
      <c r="B813" s="110"/>
      <c r="C813" s="110"/>
      <c r="D813" s="183"/>
      <c r="E813" s="183"/>
      <c r="F813" s="183"/>
      <c r="G813" s="183"/>
      <c r="H813" s="183"/>
      <c r="I813" s="183"/>
      <c r="J813" s="183"/>
      <c r="K813" s="183"/>
      <c r="L813" s="183"/>
      <c r="M813" s="183"/>
      <c r="N813" s="183"/>
      <c r="O813" s="183"/>
      <c r="P813" s="183"/>
      <c r="Q813" s="183"/>
      <c r="R813" s="183"/>
      <c r="S813" s="183"/>
      <c r="T813" s="183"/>
      <c r="U813" s="183"/>
      <c r="V813" s="183"/>
      <c r="W813" s="183"/>
      <c r="X813" s="183"/>
      <c r="Y813" s="183"/>
      <c r="Z813" s="183"/>
      <c r="AA813" s="183"/>
      <c r="AB813" s="183"/>
      <c r="AC813" s="183"/>
      <c r="AD813" s="183"/>
      <c r="AE813" s="183"/>
      <c r="AF813" s="183"/>
      <c r="AG813" s="183"/>
      <c r="AH813" s="183"/>
      <c r="AI813" s="183"/>
      <c r="AJ813" s="183"/>
      <c r="AK813" s="183"/>
      <c r="AL813" s="183"/>
      <c r="AM813" s="183"/>
      <c r="AN813" s="183"/>
      <c r="AO813" s="183"/>
      <c r="AP813" s="183"/>
      <c r="AQ813" s="183"/>
      <c r="AR813" s="183"/>
      <c r="AS813" s="183"/>
      <c r="AT813" s="183"/>
      <c r="AU813" s="183"/>
      <c r="AV813" s="183"/>
      <c r="AW813" s="183"/>
      <c r="AX813" s="183"/>
      <c r="AY813" s="183"/>
      <c r="AZ813" s="183"/>
      <c r="BA813" s="183"/>
      <c r="BB813" s="183"/>
      <c r="BC813" s="183"/>
      <c r="BD813" s="183"/>
      <c r="BE813" s="183"/>
      <c r="BF813" s="183"/>
      <c r="BG813" s="183"/>
      <c r="BH813" s="183"/>
      <c r="BI813" s="183"/>
      <c r="BJ813" s="183"/>
      <c r="BK813" s="183"/>
      <c r="BL813" s="183"/>
      <c r="BM813" s="183"/>
    </row>
    <row r="814" spans="1:65" x14ac:dyDescent="0.2">
      <c r="A814" s="110"/>
      <c r="B814" s="110"/>
      <c r="C814" s="110"/>
      <c r="D814" s="183"/>
      <c r="E814" s="183"/>
      <c r="F814" s="183"/>
      <c r="G814" s="183"/>
      <c r="H814" s="183"/>
      <c r="I814" s="183"/>
      <c r="J814" s="183"/>
      <c r="K814" s="183"/>
      <c r="L814" s="183"/>
      <c r="M814" s="183"/>
      <c r="N814" s="183"/>
      <c r="O814" s="183"/>
      <c r="P814" s="183"/>
      <c r="Q814" s="183"/>
      <c r="R814" s="183"/>
      <c r="S814" s="183"/>
      <c r="T814" s="183"/>
      <c r="U814" s="183"/>
      <c r="V814" s="183"/>
      <c r="W814" s="183"/>
      <c r="X814" s="183"/>
      <c r="Y814" s="183"/>
      <c r="Z814" s="183"/>
      <c r="AA814" s="183"/>
      <c r="AB814" s="183"/>
      <c r="AC814" s="183"/>
      <c r="AD814" s="183"/>
      <c r="AE814" s="183"/>
      <c r="AF814" s="183"/>
      <c r="AG814" s="183"/>
      <c r="AH814" s="183"/>
      <c r="AI814" s="183"/>
      <c r="AJ814" s="183"/>
      <c r="AK814" s="183"/>
      <c r="AL814" s="183"/>
      <c r="AM814" s="183"/>
      <c r="AN814" s="183"/>
      <c r="AO814" s="183"/>
      <c r="AP814" s="183"/>
      <c r="AQ814" s="183"/>
      <c r="AR814" s="183"/>
      <c r="AS814" s="183"/>
      <c r="AT814" s="183"/>
      <c r="AU814" s="183"/>
      <c r="AV814" s="183"/>
      <c r="AW814" s="183"/>
      <c r="AX814" s="183"/>
      <c r="AY814" s="183"/>
      <c r="AZ814" s="183"/>
      <c r="BA814" s="183"/>
      <c r="BB814" s="183"/>
      <c r="BC814" s="183"/>
      <c r="BD814" s="183"/>
      <c r="BE814" s="183"/>
      <c r="BF814" s="183"/>
      <c r="BG814" s="183"/>
      <c r="BH814" s="183"/>
      <c r="BI814" s="183"/>
      <c r="BJ814" s="183"/>
      <c r="BK814" s="183"/>
      <c r="BL814" s="183"/>
      <c r="BM814" s="183"/>
    </row>
    <row r="815" spans="1:65" x14ac:dyDescent="0.2">
      <c r="A815" s="110"/>
      <c r="B815" s="110"/>
      <c r="C815" s="110"/>
      <c r="D815" s="183"/>
      <c r="E815" s="183"/>
      <c r="F815" s="183"/>
      <c r="G815" s="183"/>
      <c r="H815" s="183"/>
      <c r="I815" s="183"/>
      <c r="J815" s="183"/>
      <c r="K815" s="183"/>
      <c r="L815" s="183"/>
      <c r="M815" s="183"/>
      <c r="N815" s="183"/>
      <c r="O815" s="183"/>
      <c r="P815" s="183"/>
      <c r="Q815" s="183"/>
      <c r="R815" s="183"/>
      <c r="S815" s="183"/>
      <c r="T815" s="183"/>
      <c r="U815" s="183"/>
      <c r="V815" s="183"/>
      <c r="W815" s="183"/>
      <c r="X815" s="183"/>
      <c r="Y815" s="183"/>
      <c r="Z815" s="183"/>
      <c r="AA815" s="183"/>
      <c r="AB815" s="183"/>
      <c r="AC815" s="183"/>
      <c r="AD815" s="183"/>
      <c r="AE815" s="183"/>
      <c r="AF815" s="183"/>
      <c r="AG815" s="183"/>
      <c r="AH815" s="183"/>
      <c r="AI815" s="183"/>
      <c r="AJ815" s="183"/>
      <c r="AK815" s="183"/>
      <c r="AL815" s="183"/>
      <c r="AM815" s="183"/>
      <c r="AN815" s="183"/>
      <c r="AO815" s="183"/>
      <c r="AP815" s="183"/>
      <c r="AQ815" s="183"/>
      <c r="AR815" s="183"/>
      <c r="AS815" s="183"/>
      <c r="AT815" s="183"/>
      <c r="AU815" s="183"/>
      <c r="AV815" s="183"/>
      <c r="AW815" s="183"/>
      <c r="AX815" s="183"/>
      <c r="AY815" s="183"/>
      <c r="AZ815" s="183"/>
      <c r="BA815" s="183"/>
      <c r="BB815" s="183"/>
      <c r="BC815" s="183"/>
      <c r="BD815" s="183"/>
      <c r="BE815" s="183"/>
      <c r="BF815" s="183"/>
      <c r="BG815" s="183"/>
      <c r="BH815" s="183"/>
      <c r="BI815" s="183"/>
      <c r="BJ815" s="183"/>
      <c r="BK815" s="183"/>
      <c r="BL815" s="183"/>
      <c r="BM815" s="183"/>
    </row>
    <row r="816" spans="1:65" x14ac:dyDescent="0.2">
      <c r="A816" s="110"/>
      <c r="B816" s="110"/>
      <c r="C816" s="110"/>
      <c r="D816" s="183"/>
      <c r="E816" s="183"/>
      <c r="F816" s="183"/>
      <c r="G816" s="183"/>
      <c r="H816" s="183"/>
      <c r="I816" s="183"/>
      <c r="J816" s="183"/>
      <c r="K816" s="183"/>
      <c r="L816" s="183"/>
      <c r="M816" s="183"/>
      <c r="N816" s="183"/>
      <c r="O816" s="183"/>
      <c r="P816" s="183"/>
      <c r="Q816" s="183"/>
      <c r="R816" s="183"/>
      <c r="S816" s="183"/>
      <c r="T816" s="183"/>
      <c r="U816" s="183"/>
      <c r="V816" s="183"/>
      <c r="W816" s="183"/>
      <c r="X816" s="183"/>
      <c r="Y816" s="183"/>
      <c r="Z816" s="183"/>
      <c r="AA816" s="183"/>
      <c r="AB816" s="183"/>
      <c r="AC816" s="183"/>
      <c r="AD816" s="183"/>
      <c r="AE816" s="183"/>
      <c r="AF816" s="183"/>
      <c r="AG816" s="183"/>
      <c r="AH816" s="183"/>
      <c r="AI816" s="183"/>
      <c r="AJ816" s="183"/>
      <c r="AK816" s="183"/>
      <c r="AL816" s="183"/>
      <c r="AM816" s="183"/>
      <c r="AN816" s="183"/>
      <c r="AO816" s="183"/>
      <c r="AP816" s="183"/>
      <c r="AQ816" s="183"/>
      <c r="AR816" s="183"/>
      <c r="AS816" s="183"/>
      <c r="AT816" s="183"/>
      <c r="AU816" s="183"/>
      <c r="AV816" s="183"/>
      <c r="AW816" s="183"/>
      <c r="AX816" s="183"/>
      <c r="AY816" s="183"/>
      <c r="AZ816" s="183"/>
      <c r="BA816" s="183"/>
      <c r="BB816" s="183"/>
      <c r="BC816" s="183"/>
      <c r="BD816" s="183"/>
      <c r="BE816" s="183"/>
      <c r="BF816" s="183"/>
      <c r="BG816" s="183"/>
      <c r="BH816" s="183"/>
      <c r="BI816" s="183"/>
      <c r="BJ816" s="183"/>
      <c r="BK816" s="183"/>
      <c r="BL816" s="183"/>
      <c r="BM816" s="183"/>
    </row>
    <row r="817" spans="1:65" x14ac:dyDescent="0.2">
      <c r="A817" s="110"/>
      <c r="B817" s="110"/>
      <c r="C817" s="110"/>
      <c r="D817" s="183"/>
      <c r="E817" s="183"/>
      <c r="F817" s="183"/>
      <c r="G817" s="183"/>
      <c r="H817" s="183"/>
      <c r="I817" s="183"/>
      <c r="J817" s="183"/>
      <c r="K817" s="183"/>
      <c r="L817" s="183"/>
      <c r="M817" s="183"/>
      <c r="N817" s="183"/>
      <c r="O817" s="183"/>
      <c r="P817" s="183"/>
      <c r="Q817" s="183"/>
      <c r="R817" s="183"/>
      <c r="S817" s="183"/>
      <c r="T817" s="183"/>
      <c r="U817" s="183"/>
      <c r="V817" s="183"/>
      <c r="W817" s="183"/>
      <c r="X817" s="183"/>
      <c r="Y817" s="183"/>
      <c r="Z817" s="183"/>
      <c r="AA817" s="183"/>
      <c r="AB817" s="183"/>
      <c r="AC817" s="183"/>
      <c r="AD817" s="183"/>
      <c r="AE817" s="183"/>
      <c r="AF817" s="183"/>
      <c r="AG817" s="183"/>
      <c r="AH817" s="183"/>
      <c r="AI817" s="183"/>
      <c r="AJ817" s="183"/>
      <c r="AK817" s="183"/>
      <c r="AL817" s="183"/>
      <c r="AM817" s="183"/>
      <c r="AN817" s="183"/>
      <c r="AO817" s="183"/>
      <c r="AP817" s="183"/>
      <c r="AQ817" s="183"/>
      <c r="AR817" s="183"/>
      <c r="AS817" s="183"/>
      <c r="AT817" s="183"/>
      <c r="AU817" s="183"/>
      <c r="AV817" s="183"/>
      <c r="AW817" s="183"/>
      <c r="AX817" s="183"/>
      <c r="AY817" s="183"/>
      <c r="AZ817" s="183"/>
      <c r="BA817" s="183"/>
      <c r="BB817" s="183"/>
      <c r="BC817" s="183"/>
      <c r="BD817" s="183"/>
      <c r="BE817" s="183"/>
      <c r="BF817" s="183"/>
      <c r="BG817" s="183"/>
      <c r="BH817" s="183"/>
      <c r="BI817" s="183"/>
      <c r="BJ817" s="183"/>
      <c r="BK817" s="183"/>
      <c r="BL817" s="183"/>
      <c r="BM817" s="183"/>
    </row>
    <row r="818" spans="1:65" x14ac:dyDescent="0.2">
      <c r="A818" s="110"/>
      <c r="B818" s="110"/>
      <c r="C818" s="110"/>
      <c r="D818" s="183"/>
      <c r="E818" s="183"/>
      <c r="F818" s="183"/>
      <c r="G818" s="183"/>
      <c r="H818" s="183"/>
      <c r="I818" s="183"/>
      <c r="J818" s="183"/>
      <c r="K818" s="183"/>
      <c r="L818" s="183"/>
      <c r="M818" s="183"/>
      <c r="N818" s="183"/>
      <c r="O818" s="183"/>
      <c r="P818" s="183"/>
      <c r="Q818" s="183"/>
      <c r="R818" s="183"/>
      <c r="S818" s="183"/>
      <c r="T818" s="183"/>
      <c r="U818" s="183"/>
      <c r="V818" s="183"/>
      <c r="W818" s="183"/>
      <c r="X818" s="183"/>
      <c r="Y818" s="183"/>
      <c r="Z818" s="183"/>
      <c r="AA818" s="183"/>
      <c r="AB818" s="183"/>
      <c r="AC818" s="183"/>
      <c r="AD818" s="183"/>
      <c r="AE818" s="183"/>
      <c r="AF818" s="183"/>
      <c r="AG818" s="183"/>
      <c r="AH818" s="183"/>
      <c r="AI818" s="183"/>
      <c r="AJ818" s="183"/>
      <c r="AK818" s="183"/>
      <c r="AL818" s="183"/>
      <c r="AM818" s="183"/>
      <c r="AN818" s="183"/>
      <c r="AO818" s="183"/>
      <c r="AP818" s="183"/>
      <c r="AQ818" s="183"/>
      <c r="AR818" s="183"/>
      <c r="AS818" s="183"/>
      <c r="AT818" s="183"/>
      <c r="AU818" s="183"/>
      <c r="AV818" s="183"/>
      <c r="AW818" s="183"/>
      <c r="AX818" s="183"/>
      <c r="AY818" s="183"/>
      <c r="AZ818" s="183"/>
      <c r="BA818" s="183"/>
      <c r="BB818" s="183"/>
      <c r="BC818" s="183"/>
      <c r="BD818" s="183"/>
      <c r="BE818" s="183"/>
      <c r="BF818" s="183"/>
      <c r="BG818" s="183"/>
      <c r="BH818" s="183"/>
      <c r="BI818" s="183"/>
      <c r="BJ818" s="183"/>
      <c r="BK818" s="183"/>
      <c r="BL818" s="183"/>
      <c r="BM818" s="183"/>
    </row>
    <row r="819" spans="1:65" x14ac:dyDescent="0.2">
      <c r="A819" s="110"/>
      <c r="B819" s="110"/>
      <c r="C819" s="110"/>
      <c r="D819" s="183"/>
      <c r="E819" s="183"/>
      <c r="F819" s="183"/>
      <c r="G819" s="183"/>
      <c r="H819" s="183"/>
      <c r="I819" s="183"/>
      <c r="J819" s="183"/>
      <c r="K819" s="183"/>
      <c r="L819" s="183"/>
      <c r="M819" s="183"/>
      <c r="N819" s="183"/>
      <c r="O819" s="183"/>
      <c r="P819" s="183"/>
      <c r="Q819" s="183"/>
      <c r="R819" s="183"/>
      <c r="S819" s="183"/>
      <c r="T819" s="183"/>
      <c r="U819" s="183"/>
      <c r="V819" s="183"/>
      <c r="W819" s="183"/>
      <c r="X819" s="183"/>
      <c r="Y819" s="183"/>
      <c r="Z819" s="183"/>
      <c r="AA819" s="183"/>
      <c r="AB819" s="183"/>
      <c r="AC819" s="183"/>
      <c r="AD819" s="183"/>
      <c r="AE819" s="183"/>
      <c r="AF819" s="183"/>
      <c r="AG819" s="183"/>
      <c r="AH819" s="183"/>
      <c r="AI819" s="183"/>
      <c r="AJ819" s="183"/>
      <c r="AK819" s="183"/>
      <c r="AL819" s="183"/>
      <c r="AM819" s="183"/>
      <c r="AN819" s="183"/>
      <c r="AO819" s="183"/>
      <c r="AP819" s="183"/>
      <c r="AQ819" s="183"/>
      <c r="AR819" s="183"/>
      <c r="AS819" s="183"/>
      <c r="AT819" s="183"/>
      <c r="AU819" s="183"/>
      <c r="AV819" s="183"/>
      <c r="AW819" s="183"/>
      <c r="AX819" s="183"/>
      <c r="AY819" s="183"/>
      <c r="AZ819" s="183"/>
      <c r="BA819" s="183"/>
      <c r="BB819" s="183"/>
      <c r="BC819" s="183"/>
      <c r="BD819" s="183"/>
      <c r="BE819" s="183"/>
      <c r="BF819" s="183"/>
      <c r="BG819" s="183"/>
      <c r="BH819" s="183"/>
      <c r="BI819" s="183"/>
      <c r="BJ819" s="183"/>
      <c r="BK819" s="183"/>
      <c r="BL819" s="183"/>
      <c r="BM819" s="183"/>
    </row>
    <row r="820" spans="1:65" x14ac:dyDescent="0.2">
      <c r="A820" s="110"/>
      <c r="B820" s="110"/>
      <c r="C820" s="110"/>
      <c r="D820" s="183"/>
      <c r="E820" s="183"/>
      <c r="F820" s="183"/>
      <c r="G820" s="183"/>
      <c r="H820" s="183"/>
      <c r="I820" s="183"/>
      <c r="J820" s="183"/>
      <c r="K820" s="183"/>
      <c r="L820" s="183"/>
      <c r="M820" s="183"/>
      <c r="N820" s="183"/>
      <c r="O820" s="183"/>
      <c r="P820" s="183"/>
      <c r="Q820" s="183"/>
      <c r="R820" s="183"/>
      <c r="S820" s="183"/>
      <c r="T820" s="183"/>
      <c r="U820" s="183"/>
      <c r="V820" s="183"/>
      <c r="W820" s="183"/>
      <c r="X820" s="183"/>
      <c r="Y820" s="183"/>
      <c r="Z820" s="183"/>
      <c r="AA820" s="183"/>
      <c r="AB820" s="183"/>
      <c r="AC820" s="183"/>
      <c r="AD820" s="183"/>
      <c r="AE820" s="183"/>
      <c r="AF820" s="183"/>
      <c r="AG820" s="183"/>
      <c r="AH820" s="183"/>
      <c r="AI820" s="183"/>
      <c r="AJ820" s="183"/>
      <c r="AK820" s="183"/>
      <c r="AL820" s="183"/>
      <c r="AM820" s="183"/>
      <c r="AN820" s="183"/>
      <c r="AO820" s="183"/>
      <c r="AP820" s="183"/>
      <c r="AQ820" s="183"/>
      <c r="AR820" s="183"/>
      <c r="AS820" s="183"/>
      <c r="AT820" s="183"/>
      <c r="AU820" s="183"/>
      <c r="AV820" s="183"/>
      <c r="AW820" s="183"/>
      <c r="AX820" s="183"/>
      <c r="AY820" s="183"/>
      <c r="AZ820" s="183"/>
      <c r="BA820" s="183"/>
      <c r="BB820" s="183"/>
      <c r="BC820" s="183"/>
      <c r="BD820" s="183"/>
      <c r="BE820" s="183"/>
      <c r="BF820" s="183"/>
      <c r="BG820" s="183"/>
      <c r="BH820" s="183"/>
      <c r="BI820" s="183"/>
      <c r="BJ820" s="183"/>
      <c r="BK820" s="183"/>
      <c r="BL820" s="183"/>
      <c r="BM820" s="183"/>
    </row>
    <row r="821" spans="1:65" x14ac:dyDescent="0.2">
      <c r="A821" s="110"/>
      <c r="B821" s="110"/>
      <c r="C821" s="110"/>
      <c r="D821" s="183"/>
      <c r="E821" s="183"/>
      <c r="F821" s="183"/>
      <c r="G821" s="183"/>
      <c r="H821" s="183"/>
      <c r="I821" s="183"/>
      <c r="J821" s="183"/>
      <c r="K821" s="183"/>
      <c r="L821" s="183"/>
      <c r="M821" s="183"/>
      <c r="N821" s="183"/>
      <c r="O821" s="183"/>
      <c r="P821" s="183"/>
      <c r="Q821" s="183"/>
      <c r="R821" s="183"/>
      <c r="S821" s="183"/>
      <c r="T821" s="183"/>
      <c r="U821" s="183"/>
      <c r="V821" s="183"/>
      <c r="W821" s="183"/>
      <c r="X821" s="183"/>
      <c r="Y821" s="183"/>
      <c r="Z821" s="183"/>
      <c r="AA821" s="183"/>
      <c r="AB821" s="183"/>
      <c r="AC821" s="183"/>
      <c r="AD821" s="183"/>
      <c r="AE821" s="183"/>
      <c r="AF821" s="183"/>
      <c r="AG821" s="183"/>
      <c r="AH821" s="183"/>
      <c r="AI821" s="183"/>
      <c r="AJ821" s="183"/>
      <c r="AK821" s="183"/>
      <c r="AL821" s="183"/>
      <c r="AM821" s="183"/>
      <c r="AN821" s="183"/>
      <c r="AO821" s="183"/>
      <c r="AP821" s="183"/>
      <c r="AQ821" s="183"/>
      <c r="AR821" s="183"/>
      <c r="AS821" s="183"/>
      <c r="AT821" s="183"/>
      <c r="AU821" s="183"/>
      <c r="AV821" s="183"/>
      <c r="AW821" s="183"/>
      <c r="AX821" s="183"/>
      <c r="AY821" s="183"/>
      <c r="AZ821" s="183"/>
      <c r="BA821" s="183"/>
      <c r="BB821" s="183"/>
      <c r="BC821" s="183"/>
      <c r="BD821" s="183"/>
      <c r="BE821" s="183"/>
      <c r="BF821" s="183"/>
      <c r="BG821" s="183"/>
      <c r="BH821" s="183"/>
      <c r="BI821" s="183"/>
      <c r="BJ821" s="183"/>
      <c r="BK821" s="183"/>
      <c r="BL821" s="183"/>
      <c r="BM821" s="183"/>
    </row>
    <row r="822" spans="1:65" x14ac:dyDescent="0.2">
      <c r="A822" s="110"/>
      <c r="B822" s="110"/>
      <c r="C822" s="110"/>
      <c r="D822" s="183"/>
      <c r="E822" s="183"/>
      <c r="F822" s="183"/>
      <c r="G822" s="183"/>
      <c r="H822" s="183"/>
      <c r="I822" s="183"/>
      <c r="J822" s="183"/>
      <c r="K822" s="183"/>
      <c r="L822" s="183"/>
      <c r="M822" s="183"/>
      <c r="N822" s="183"/>
      <c r="O822" s="183"/>
      <c r="P822" s="183"/>
      <c r="Q822" s="183"/>
      <c r="R822" s="183"/>
      <c r="S822" s="183"/>
      <c r="T822" s="183"/>
      <c r="U822" s="183"/>
      <c r="V822" s="183"/>
      <c r="W822" s="183"/>
      <c r="X822" s="183"/>
      <c r="Y822" s="183"/>
      <c r="Z822" s="183"/>
      <c r="AA822" s="183"/>
      <c r="AB822" s="183"/>
      <c r="AC822" s="183"/>
      <c r="AD822" s="183"/>
      <c r="AE822" s="183"/>
      <c r="AF822" s="183"/>
      <c r="AG822" s="183"/>
      <c r="AH822" s="183"/>
      <c r="AI822" s="183"/>
      <c r="AJ822" s="183"/>
      <c r="AK822" s="183"/>
      <c r="AL822" s="183"/>
      <c r="AM822" s="183"/>
      <c r="AN822" s="183"/>
      <c r="AO822" s="183"/>
      <c r="AP822" s="183"/>
      <c r="AQ822" s="183"/>
      <c r="AR822" s="183"/>
      <c r="AS822" s="183"/>
      <c r="AT822" s="183"/>
      <c r="AU822" s="183"/>
      <c r="AV822" s="183"/>
      <c r="AW822" s="183"/>
      <c r="AX822" s="183"/>
      <c r="AY822" s="183"/>
      <c r="AZ822" s="183"/>
      <c r="BA822" s="183"/>
      <c r="BB822" s="183"/>
      <c r="BC822" s="183"/>
      <c r="BD822" s="183"/>
      <c r="BE822" s="183"/>
      <c r="BF822" s="183"/>
      <c r="BG822" s="183"/>
      <c r="BH822" s="183"/>
      <c r="BI822" s="183"/>
      <c r="BJ822" s="183"/>
      <c r="BK822" s="183"/>
      <c r="BL822" s="183"/>
      <c r="BM822" s="183"/>
    </row>
    <row r="823" spans="1:65" x14ac:dyDescent="0.2">
      <c r="A823" s="110"/>
      <c r="B823" s="110"/>
      <c r="C823" s="110"/>
      <c r="D823" s="183"/>
      <c r="E823" s="183"/>
      <c r="F823" s="183"/>
      <c r="G823" s="183"/>
      <c r="H823" s="183"/>
      <c r="I823" s="183"/>
      <c r="J823" s="183"/>
      <c r="K823" s="183"/>
      <c r="L823" s="183"/>
      <c r="M823" s="183"/>
      <c r="N823" s="183"/>
      <c r="O823" s="183"/>
      <c r="P823" s="183"/>
      <c r="Q823" s="183"/>
      <c r="R823" s="183"/>
      <c r="S823" s="183"/>
      <c r="T823" s="183"/>
      <c r="U823" s="183"/>
      <c r="V823" s="183"/>
      <c r="W823" s="183"/>
      <c r="X823" s="183"/>
      <c r="Y823" s="183"/>
      <c r="Z823" s="183"/>
      <c r="AA823" s="183"/>
      <c r="AB823" s="183"/>
      <c r="AC823" s="183"/>
      <c r="AD823" s="183"/>
      <c r="AE823" s="183"/>
      <c r="AF823" s="183"/>
      <c r="AG823" s="183"/>
      <c r="AH823" s="183"/>
      <c r="AI823" s="183"/>
      <c r="AJ823" s="183"/>
      <c r="AK823" s="183"/>
      <c r="AL823" s="183"/>
      <c r="AM823" s="183"/>
      <c r="AN823" s="183"/>
      <c r="AO823" s="183"/>
      <c r="AP823" s="183"/>
      <c r="AQ823" s="183"/>
      <c r="AR823" s="183"/>
      <c r="AS823" s="183"/>
      <c r="AT823" s="183"/>
      <c r="AU823" s="183"/>
      <c r="AV823" s="183"/>
      <c r="AW823" s="183"/>
      <c r="AX823" s="183"/>
      <c r="AY823" s="183"/>
      <c r="AZ823" s="183"/>
      <c r="BA823" s="183"/>
      <c r="BB823" s="183"/>
      <c r="BC823" s="183"/>
      <c r="BD823" s="183"/>
      <c r="BE823" s="183"/>
      <c r="BF823" s="183"/>
      <c r="BG823" s="183"/>
      <c r="BH823" s="183"/>
      <c r="BI823" s="183"/>
      <c r="BJ823" s="183"/>
      <c r="BK823" s="183"/>
      <c r="BL823" s="183"/>
      <c r="BM823" s="183"/>
    </row>
    <row r="824" spans="1:65" x14ac:dyDescent="0.2">
      <c r="A824" s="110"/>
      <c r="B824" s="110"/>
      <c r="C824" s="110"/>
      <c r="D824" s="183"/>
      <c r="E824" s="183"/>
      <c r="F824" s="183"/>
      <c r="G824" s="183"/>
      <c r="H824" s="183"/>
      <c r="I824" s="183"/>
      <c r="J824" s="183"/>
      <c r="K824" s="183"/>
      <c r="L824" s="183"/>
      <c r="M824" s="183"/>
      <c r="N824" s="183"/>
      <c r="O824" s="183"/>
      <c r="P824" s="183"/>
      <c r="Q824" s="183"/>
      <c r="R824" s="183"/>
      <c r="S824" s="183"/>
      <c r="T824" s="183"/>
      <c r="U824" s="183"/>
      <c r="V824" s="183"/>
      <c r="W824" s="183"/>
      <c r="X824" s="183"/>
      <c r="Y824" s="183"/>
      <c r="Z824" s="183"/>
      <c r="AA824" s="183"/>
      <c r="AB824" s="183"/>
      <c r="AC824" s="183"/>
      <c r="AD824" s="183"/>
      <c r="AE824" s="183"/>
      <c r="AF824" s="183"/>
      <c r="AG824" s="183"/>
      <c r="AH824" s="183"/>
      <c r="AI824" s="183"/>
      <c r="AJ824" s="183"/>
      <c r="AK824" s="183"/>
      <c r="AL824" s="183"/>
      <c r="AM824" s="183"/>
      <c r="AN824" s="183"/>
      <c r="AO824" s="183"/>
      <c r="AP824" s="183"/>
      <c r="AQ824" s="183"/>
      <c r="AR824" s="183"/>
      <c r="AS824" s="183"/>
      <c r="AT824" s="183"/>
      <c r="AU824" s="183"/>
      <c r="AV824" s="183"/>
      <c r="AW824" s="183"/>
      <c r="AX824" s="183"/>
      <c r="AY824" s="183"/>
      <c r="AZ824" s="183"/>
      <c r="BA824" s="183"/>
      <c r="BB824" s="183"/>
      <c r="BC824" s="183"/>
      <c r="BD824" s="183"/>
      <c r="BE824" s="183"/>
      <c r="BF824" s="183"/>
      <c r="BG824" s="183"/>
      <c r="BH824" s="183"/>
      <c r="BI824" s="183"/>
      <c r="BJ824" s="183"/>
      <c r="BK824" s="183"/>
      <c r="BL824" s="183"/>
      <c r="BM824" s="183"/>
    </row>
    <row r="825" spans="1:65" x14ac:dyDescent="0.2">
      <c r="A825" s="110"/>
      <c r="B825" s="110"/>
      <c r="C825" s="110"/>
      <c r="D825" s="183"/>
      <c r="E825" s="183"/>
      <c r="F825" s="183"/>
      <c r="G825" s="183"/>
      <c r="H825" s="183"/>
      <c r="I825" s="183"/>
      <c r="J825" s="183"/>
      <c r="K825" s="183"/>
      <c r="L825" s="183"/>
      <c r="M825" s="183"/>
      <c r="N825" s="183"/>
      <c r="O825" s="183"/>
      <c r="P825" s="183"/>
      <c r="Q825" s="183"/>
      <c r="R825" s="183"/>
      <c r="S825" s="183"/>
      <c r="T825" s="183"/>
      <c r="U825" s="183"/>
      <c r="V825" s="183"/>
      <c r="W825" s="183"/>
      <c r="X825" s="183"/>
      <c r="Y825" s="183"/>
      <c r="Z825" s="183"/>
      <c r="AA825" s="183"/>
      <c r="AB825" s="183"/>
      <c r="AC825" s="183"/>
      <c r="AD825" s="183"/>
      <c r="AE825" s="183"/>
      <c r="AF825" s="183"/>
      <c r="AG825" s="183"/>
      <c r="AH825" s="183"/>
      <c r="AI825" s="183"/>
      <c r="AJ825" s="183"/>
      <c r="AK825" s="183"/>
      <c r="AL825" s="183"/>
      <c r="AM825" s="183"/>
      <c r="AN825" s="183"/>
      <c r="AO825" s="183"/>
      <c r="AP825" s="183"/>
      <c r="AQ825" s="183"/>
      <c r="AR825" s="183"/>
      <c r="AS825" s="183"/>
      <c r="AT825" s="183"/>
      <c r="AU825" s="183"/>
      <c r="AV825" s="183"/>
      <c r="AW825" s="183"/>
      <c r="AX825" s="183"/>
      <c r="AY825" s="183"/>
      <c r="AZ825" s="183"/>
      <c r="BA825" s="183"/>
      <c r="BB825" s="183"/>
      <c r="BC825" s="183"/>
      <c r="BD825" s="183"/>
      <c r="BE825" s="183"/>
      <c r="BF825" s="183"/>
      <c r="BG825" s="183"/>
      <c r="BH825" s="183"/>
      <c r="BI825" s="183"/>
      <c r="BJ825" s="183"/>
      <c r="BK825" s="183"/>
      <c r="BL825" s="183"/>
      <c r="BM825" s="183"/>
    </row>
    <row r="826" spans="1:65" x14ac:dyDescent="0.2">
      <c r="A826" s="110"/>
      <c r="B826" s="110"/>
      <c r="C826" s="110"/>
      <c r="D826" s="183"/>
      <c r="E826" s="183"/>
      <c r="F826" s="183"/>
      <c r="G826" s="183"/>
      <c r="H826" s="183"/>
      <c r="I826" s="183"/>
      <c r="J826" s="183"/>
      <c r="K826" s="183"/>
      <c r="L826" s="183"/>
      <c r="M826" s="183"/>
      <c r="N826" s="183"/>
      <c r="O826" s="183"/>
      <c r="P826" s="183"/>
      <c r="Q826" s="183"/>
      <c r="R826" s="183"/>
      <c r="S826" s="183"/>
      <c r="T826" s="183"/>
      <c r="U826" s="183"/>
      <c r="V826" s="183"/>
      <c r="W826" s="183"/>
      <c r="X826" s="183"/>
      <c r="Y826" s="183"/>
      <c r="Z826" s="183"/>
      <c r="AA826" s="183"/>
      <c r="AB826" s="183"/>
      <c r="AC826" s="183"/>
      <c r="AD826" s="183"/>
      <c r="AE826" s="183"/>
      <c r="AF826" s="183"/>
      <c r="AG826" s="183"/>
      <c r="AH826" s="183"/>
      <c r="AI826" s="183"/>
      <c r="AJ826" s="183"/>
      <c r="AK826" s="183"/>
      <c r="AL826" s="183"/>
      <c r="AM826" s="183"/>
      <c r="AN826" s="183"/>
      <c r="AO826" s="183"/>
      <c r="AP826" s="183"/>
      <c r="AQ826" s="183"/>
      <c r="AR826" s="183"/>
      <c r="AS826" s="183"/>
      <c r="AT826" s="183"/>
      <c r="AU826" s="183"/>
      <c r="AV826" s="183"/>
      <c r="AW826" s="183"/>
      <c r="AX826" s="183"/>
      <c r="AY826" s="183"/>
      <c r="AZ826" s="183"/>
      <c r="BA826" s="183"/>
      <c r="BB826" s="183"/>
      <c r="BC826" s="183"/>
      <c r="BD826" s="183"/>
      <c r="BE826" s="183"/>
      <c r="BF826" s="183"/>
      <c r="BG826" s="183"/>
      <c r="BH826" s="183"/>
      <c r="BI826" s="183"/>
      <c r="BJ826" s="183"/>
      <c r="BK826" s="183"/>
      <c r="BL826" s="183"/>
      <c r="BM826" s="183"/>
    </row>
    <row r="827" spans="1:65" x14ac:dyDescent="0.2">
      <c r="A827" s="110"/>
      <c r="B827" s="110"/>
      <c r="C827" s="110"/>
      <c r="D827" s="183"/>
      <c r="E827" s="183"/>
      <c r="F827" s="183"/>
      <c r="G827" s="183"/>
      <c r="H827" s="183"/>
      <c r="I827" s="183"/>
      <c r="J827" s="183"/>
      <c r="K827" s="183"/>
      <c r="L827" s="183"/>
      <c r="M827" s="183"/>
      <c r="N827" s="183"/>
      <c r="O827" s="183"/>
      <c r="P827" s="183"/>
      <c r="Q827" s="183"/>
      <c r="R827" s="183"/>
      <c r="S827" s="183"/>
      <c r="T827" s="183"/>
      <c r="U827" s="183"/>
      <c r="V827" s="183"/>
      <c r="W827" s="183"/>
      <c r="X827" s="183"/>
      <c r="Y827" s="183"/>
      <c r="Z827" s="183"/>
      <c r="AA827" s="183"/>
      <c r="AB827" s="183"/>
      <c r="AC827" s="183"/>
      <c r="AD827" s="183"/>
      <c r="AE827" s="183"/>
      <c r="AF827" s="183"/>
      <c r="AG827" s="183"/>
      <c r="AH827" s="183"/>
      <c r="AI827" s="183"/>
      <c r="AJ827" s="183"/>
      <c r="AK827" s="183"/>
      <c r="AL827" s="183"/>
      <c r="AM827" s="183"/>
      <c r="AN827" s="183"/>
      <c r="AO827" s="183"/>
      <c r="AP827" s="183"/>
      <c r="AQ827" s="183"/>
      <c r="AR827" s="183"/>
      <c r="AS827" s="183"/>
      <c r="AT827" s="183"/>
      <c r="AU827" s="183"/>
      <c r="AV827" s="183"/>
      <c r="AW827" s="183"/>
      <c r="AX827" s="183"/>
      <c r="AY827" s="183"/>
      <c r="AZ827" s="183"/>
      <c r="BA827" s="183"/>
      <c r="BB827" s="183"/>
      <c r="BC827" s="183"/>
      <c r="BD827" s="183"/>
      <c r="BE827" s="183"/>
      <c r="BF827" s="183"/>
      <c r="BG827" s="183"/>
      <c r="BH827" s="183"/>
      <c r="BI827" s="183"/>
      <c r="BJ827" s="183"/>
      <c r="BK827" s="183"/>
      <c r="BL827" s="183"/>
      <c r="BM827" s="183"/>
    </row>
    <row r="828" spans="1:65" x14ac:dyDescent="0.2">
      <c r="A828" s="110"/>
      <c r="B828" s="110"/>
      <c r="C828" s="110"/>
      <c r="D828" s="183"/>
      <c r="E828" s="183"/>
      <c r="F828" s="183"/>
      <c r="G828" s="183"/>
      <c r="H828" s="183"/>
      <c r="I828" s="183"/>
      <c r="J828" s="183"/>
      <c r="K828" s="183"/>
      <c r="L828" s="183"/>
      <c r="M828" s="183"/>
      <c r="N828" s="183"/>
      <c r="O828" s="183"/>
      <c r="P828" s="183"/>
      <c r="Q828" s="183"/>
      <c r="R828" s="183"/>
      <c r="S828" s="183"/>
      <c r="T828" s="183"/>
      <c r="U828" s="183"/>
      <c r="V828" s="183"/>
      <c r="W828" s="183"/>
      <c r="X828" s="183"/>
      <c r="Y828" s="183"/>
      <c r="Z828" s="183"/>
      <c r="AA828" s="183"/>
      <c r="AB828" s="183"/>
      <c r="AC828" s="183"/>
      <c r="AD828" s="183"/>
      <c r="AE828" s="183"/>
      <c r="AF828" s="183"/>
      <c r="AG828" s="183"/>
      <c r="AH828" s="183"/>
      <c r="AI828" s="183"/>
      <c r="AJ828" s="183"/>
      <c r="AK828" s="183"/>
      <c r="AL828" s="183"/>
      <c r="AM828" s="183"/>
      <c r="AN828" s="183"/>
      <c r="AO828" s="183"/>
      <c r="AP828" s="183"/>
      <c r="AQ828" s="183"/>
      <c r="AR828" s="183"/>
      <c r="AS828" s="183"/>
      <c r="AT828" s="183"/>
      <c r="AU828" s="183"/>
      <c r="AV828" s="183"/>
      <c r="AW828" s="183"/>
      <c r="AX828" s="183"/>
      <c r="AY828" s="183"/>
      <c r="AZ828" s="183"/>
      <c r="BA828" s="183"/>
      <c r="BB828" s="183"/>
      <c r="BC828" s="183"/>
      <c r="BD828" s="183"/>
      <c r="BE828" s="183"/>
      <c r="BF828" s="183"/>
      <c r="BG828" s="183"/>
      <c r="BH828" s="183"/>
      <c r="BI828" s="183"/>
      <c r="BJ828" s="183"/>
      <c r="BK828" s="183"/>
      <c r="BL828" s="183"/>
      <c r="BM828" s="183"/>
    </row>
    <row r="829" spans="1:65" x14ac:dyDescent="0.2">
      <c r="A829" s="110"/>
      <c r="B829" s="110"/>
      <c r="C829" s="110"/>
      <c r="D829" s="183"/>
      <c r="E829" s="183"/>
      <c r="F829" s="183"/>
      <c r="G829" s="183"/>
      <c r="H829" s="183"/>
      <c r="I829" s="183"/>
      <c r="J829" s="183"/>
      <c r="K829" s="183"/>
      <c r="L829" s="183"/>
      <c r="M829" s="183"/>
      <c r="N829" s="183"/>
      <c r="O829" s="183"/>
      <c r="P829" s="183"/>
      <c r="Q829" s="183"/>
      <c r="R829" s="183"/>
      <c r="S829" s="183"/>
      <c r="T829" s="183"/>
      <c r="U829" s="183"/>
      <c r="V829" s="183"/>
      <c r="W829" s="183"/>
      <c r="X829" s="183"/>
      <c r="Y829" s="183"/>
      <c r="Z829" s="183"/>
      <c r="AA829" s="183"/>
      <c r="AB829" s="183"/>
      <c r="AC829" s="183"/>
      <c r="AD829" s="183"/>
      <c r="AE829" s="183"/>
      <c r="AF829" s="183"/>
      <c r="AG829" s="183"/>
      <c r="AH829" s="183"/>
      <c r="AI829" s="183"/>
      <c r="AJ829" s="183"/>
      <c r="AK829" s="183"/>
      <c r="AL829" s="183"/>
      <c r="AM829" s="183"/>
      <c r="AN829" s="183"/>
      <c r="AO829" s="183"/>
      <c r="AP829" s="183"/>
      <c r="AQ829" s="183"/>
      <c r="AR829" s="183"/>
      <c r="AS829" s="183"/>
      <c r="AT829" s="183"/>
      <c r="AU829" s="183"/>
      <c r="AV829" s="183"/>
      <c r="AW829" s="183"/>
      <c r="AX829" s="183"/>
      <c r="AY829" s="183"/>
      <c r="AZ829" s="183"/>
      <c r="BA829" s="183"/>
      <c r="BB829" s="183"/>
      <c r="BC829" s="183"/>
      <c r="BD829" s="183"/>
      <c r="BE829" s="183"/>
      <c r="BF829" s="183"/>
      <c r="BG829" s="183"/>
      <c r="BH829" s="183"/>
      <c r="BI829" s="183"/>
      <c r="BJ829" s="183"/>
      <c r="BK829" s="183"/>
      <c r="BL829" s="183"/>
      <c r="BM829" s="183"/>
    </row>
    <row r="830" spans="1:65" x14ac:dyDescent="0.2">
      <c r="A830" s="110"/>
      <c r="B830" s="110"/>
      <c r="C830" s="110"/>
      <c r="D830" s="183"/>
      <c r="E830" s="183"/>
      <c r="F830" s="183"/>
      <c r="G830" s="183"/>
      <c r="H830" s="183"/>
      <c r="I830" s="183"/>
      <c r="J830" s="183"/>
      <c r="K830" s="183"/>
      <c r="L830" s="183"/>
      <c r="M830" s="183"/>
      <c r="N830" s="183"/>
      <c r="O830" s="183"/>
      <c r="P830" s="183"/>
      <c r="Q830" s="183"/>
      <c r="R830" s="183"/>
      <c r="S830" s="183"/>
      <c r="T830" s="183"/>
      <c r="U830" s="183"/>
      <c r="V830" s="183"/>
      <c r="W830" s="183"/>
      <c r="X830" s="183"/>
      <c r="Y830" s="183"/>
      <c r="Z830" s="183"/>
      <c r="AA830" s="183"/>
      <c r="AB830" s="183"/>
      <c r="AC830" s="183"/>
      <c r="AD830" s="183"/>
      <c r="AE830" s="183"/>
      <c r="AF830" s="183"/>
      <c r="AG830" s="183"/>
      <c r="AH830" s="183"/>
      <c r="AI830" s="183"/>
      <c r="AJ830" s="183"/>
      <c r="AK830" s="183"/>
      <c r="AL830" s="183"/>
      <c r="AM830" s="183"/>
      <c r="AN830" s="183"/>
      <c r="AO830" s="183"/>
      <c r="AP830" s="183"/>
      <c r="AQ830" s="183"/>
      <c r="AR830" s="183"/>
      <c r="AS830" s="183"/>
      <c r="AT830" s="183"/>
      <c r="AU830" s="183"/>
      <c r="AV830" s="183"/>
      <c r="AW830" s="183"/>
      <c r="AX830" s="183"/>
      <c r="AY830" s="183"/>
      <c r="AZ830" s="183"/>
      <c r="BA830" s="183"/>
      <c r="BB830" s="183"/>
      <c r="BC830" s="183"/>
      <c r="BD830" s="183"/>
      <c r="BE830" s="183"/>
      <c r="BF830" s="183"/>
      <c r="BG830" s="183"/>
      <c r="BH830" s="183"/>
      <c r="BI830" s="183"/>
      <c r="BJ830" s="183"/>
      <c r="BK830" s="183"/>
      <c r="BL830" s="183"/>
      <c r="BM830" s="183"/>
    </row>
    <row r="831" spans="1:65" x14ac:dyDescent="0.2">
      <c r="A831" s="110"/>
      <c r="B831" s="110"/>
      <c r="C831" s="110"/>
      <c r="D831" s="183"/>
      <c r="E831" s="183"/>
      <c r="F831" s="183"/>
      <c r="G831" s="183"/>
      <c r="H831" s="183"/>
      <c r="I831" s="183"/>
      <c r="J831" s="183"/>
      <c r="K831" s="183"/>
      <c r="L831" s="183"/>
      <c r="M831" s="183"/>
      <c r="N831" s="183"/>
      <c r="O831" s="183"/>
      <c r="P831" s="183"/>
      <c r="Q831" s="183"/>
      <c r="R831" s="183"/>
      <c r="S831" s="183"/>
      <c r="T831" s="183"/>
      <c r="U831" s="183"/>
      <c r="V831" s="183"/>
      <c r="W831" s="183"/>
      <c r="X831" s="183"/>
      <c r="Y831" s="183"/>
      <c r="Z831" s="183"/>
      <c r="AA831" s="183"/>
      <c r="AB831" s="183"/>
      <c r="AC831" s="183"/>
      <c r="AD831" s="183"/>
      <c r="AE831" s="183"/>
      <c r="AF831" s="183"/>
      <c r="AG831" s="183"/>
      <c r="AH831" s="183"/>
      <c r="AI831" s="183"/>
      <c r="AJ831" s="183"/>
      <c r="AK831" s="183"/>
      <c r="AL831" s="183"/>
      <c r="AM831" s="183"/>
      <c r="AN831" s="183"/>
      <c r="AO831" s="183"/>
      <c r="AP831" s="183"/>
      <c r="AQ831" s="183"/>
      <c r="AR831" s="183"/>
      <c r="AS831" s="183"/>
      <c r="AT831" s="183"/>
      <c r="AU831" s="183"/>
      <c r="AV831" s="183"/>
      <c r="AW831" s="183"/>
      <c r="AX831" s="183"/>
      <c r="AY831" s="183"/>
      <c r="AZ831" s="183"/>
      <c r="BA831" s="183"/>
      <c r="BB831" s="183"/>
      <c r="BC831" s="183"/>
      <c r="BD831" s="183"/>
      <c r="BE831" s="183"/>
      <c r="BF831" s="183"/>
      <c r="BG831" s="183"/>
      <c r="BH831" s="183"/>
      <c r="BI831" s="183"/>
      <c r="BJ831" s="183"/>
      <c r="BK831" s="183"/>
      <c r="BL831" s="183"/>
      <c r="BM831" s="183"/>
    </row>
    <row r="832" spans="1:65" x14ac:dyDescent="0.2">
      <c r="A832" s="110"/>
      <c r="B832" s="110"/>
      <c r="C832" s="110"/>
      <c r="D832" s="183"/>
      <c r="E832" s="183"/>
      <c r="F832" s="183"/>
      <c r="G832" s="183"/>
      <c r="H832" s="183"/>
      <c r="I832" s="183"/>
      <c r="J832" s="183"/>
      <c r="K832" s="183"/>
      <c r="L832" s="183"/>
      <c r="M832" s="183"/>
      <c r="N832" s="183"/>
      <c r="O832" s="183"/>
      <c r="P832" s="183"/>
      <c r="Q832" s="183"/>
      <c r="R832" s="183"/>
      <c r="S832" s="183"/>
      <c r="T832" s="183"/>
      <c r="U832" s="183"/>
      <c r="V832" s="183"/>
      <c r="W832" s="183"/>
      <c r="X832" s="183"/>
      <c r="Y832" s="183"/>
      <c r="Z832" s="183"/>
      <c r="AA832" s="183"/>
      <c r="AB832" s="183"/>
      <c r="AC832" s="183"/>
      <c r="AD832" s="183"/>
      <c r="AE832" s="183"/>
      <c r="AF832" s="183"/>
      <c r="AG832" s="183"/>
      <c r="AH832" s="183"/>
      <c r="AI832" s="183"/>
      <c r="AJ832" s="183"/>
      <c r="AK832" s="183"/>
      <c r="AL832" s="183"/>
      <c r="AM832" s="183"/>
      <c r="AN832" s="183"/>
      <c r="AO832" s="183"/>
      <c r="AP832" s="183"/>
      <c r="AQ832" s="183"/>
      <c r="AR832" s="183"/>
      <c r="AS832" s="183"/>
      <c r="AT832" s="183"/>
      <c r="AU832" s="183"/>
      <c r="AV832" s="183"/>
      <c r="AW832" s="183"/>
      <c r="AX832" s="183"/>
      <c r="AY832" s="183"/>
      <c r="AZ832" s="183"/>
      <c r="BA832" s="183"/>
      <c r="BB832" s="183"/>
      <c r="BC832" s="183"/>
      <c r="BD832" s="183"/>
      <c r="BE832" s="183"/>
      <c r="BF832" s="183"/>
      <c r="BG832" s="183"/>
      <c r="BH832" s="183"/>
      <c r="BI832" s="183"/>
      <c r="BJ832" s="183"/>
      <c r="BK832" s="183"/>
      <c r="BL832" s="183"/>
      <c r="BM832" s="183"/>
    </row>
    <row r="833" spans="1:65" x14ac:dyDescent="0.2">
      <c r="A833" s="110"/>
      <c r="B833" s="110"/>
      <c r="C833" s="110"/>
      <c r="D833" s="183"/>
      <c r="E833" s="183"/>
      <c r="F833" s="183"/>
      <c r="G833" s="183"/>
      <c r="H833" s="183"/>
      <c r="I833" s="183"/>
      <c r="J833" s="183"/>
      <c r="K833" s="183"/>
      <c r="L833" s="183"/>
      <c r="M833" s="183"/>
      <c r="N833" s="183"/>
      <c r="O833" s="183"/>
      <c r="P833" s="183"/>
      <c r="Q833" s="183"/>
      <c r="R833" s="183"/>
      <c r="S833" s="183"/>
      <c r="T833" s="183"/>
      <c r="U833" s="183"/>
      <c r="V833" s="183"/>
      <c r="W833" s="183"/>
      <c r="X833" s="183"/>
      <c r="Y833" s="183"/>
      <c r="Z833" s="183"/>
      <c r="AA833" s="183"/>
      <c r="AB833" s="183"/>
      <c r="AC833" s="183"/>
      <c r="AD833" s="183"/>
      <c r="AE833" s="183"/>
      <c r="AF833" s="183"/>
      <c r="AG833" s="183"/>
      <c r="AH833" s="183"/>
      <c r="AI833" s="183"/>
      <c r="AJ833" s="183"/>
      <c r="AK833" s="183"/>
      <c r="AL833" s="183"/>
      <c r="AM833" s="183"/>
      <c r="AN833" s="183"/>
      <c r="AO833" s="183"/>
      <c r="AP833" s="183"/>
      <c r="AQ833" s="183"/>
      <c r="AR833" s="183"/>
      <c r="AS833" s="183"/>
      <c r="AT833" s="183"/>
      <c r="AU833" s="183"/>
      <c r="AV833" s="183"/>
      <c r="AW833" s="183"/>
      <c r="AX833" s="183"/>
      <c r="AY833" s="183"/>
      <c r="AZ833" s="183"/>
      <c r="BA833" s="183"/>
      <c r="BB833" s="183"/>
      <c r="BC833" s="183"/>
      <c r="BD833" s="183"/>
      <c r="BE833" s="183"/>
      <c r="BF833" s="183"/>
      <c r="BG833" s="183"/>
      <c r="BH833" s="183"/>
      <c r="BI833" s="183"/>
      <c r="BJ833" s="183"/>
      <c r="BK833" s="183"/>
      <c r="BL833" s="183"/>
      <c r="BM833" s="183"/>
    </row>
    <row r="834" spans="1:65" x14ac:dyDescent="0.2">
      <c r="A834" s="110"/>
      <c r="B834" s="110"/>
      <c r="C834" s="110"/>
      <c r="D834" s="183"/>
      <c r="E834" s="183"/>
      <c r="F834" s="183"/>
      <c r="G834" s="183"/>
      <c r="H834" s="183"/>
      <c r="I834" s="183"/>
      <c r="J834" s="183"/>
      <c r="K834" s="183"/>
      <c r="L834" s="183"/>
      <c r="M834" s="183"/>
      <c r="N834" s="183"/>
      <c r="O834" s="183"/>
      <c r="P834" s="183"/>
      <c r="Q834" s="183"/>
      <c r="R834" s="183"/>
      <c r="S834" s="183"/>
      <c r="T834" s="183"/>
      <c r="U834" s="183"/>
      <c r="V834" s="183"/>
      <c r="W834" s="183"/>
      <c r="X834" s="183"/>
      <c r="Y834" s="183"/>
      <c r="Z834" s="183"/>
      <c r="AA834" s="183"/>
      <c r="AB834" s="183"/>
      <c r="AC834" s="183"/>
      <c r="AD834" s="183"/>
      <c r="AE834" s="183"/>
      <c r="AF834" s="183"/>
      <c r="AG834" s="183"/>
      <c r="AH834" s="183"/>
      <c r="AI834" s="183"/>
      <c r="AJ834" s="183"/>
      <c r="AK834" s="183"/>
      <c r="AL834" s="183"/>
      <c r="AM834" s="183"/>
      <c r="AN834" s="183"/>
      <c r="AO834" s="183"/>
      <c r="AP834" s="183"/>
      <c r="AQ834" s="183"/>
      <c r="AR834" s="183"/>
      <c r="AS834" s="183"/>
      <c r="AT834" s="183"/>
      <c r="AU834" s="183"/>
      <c r="AV834" s="183"/>
      <c r="AW834" s="183"/>
      <c r="AX834" s="183"/>
      <c r="AY834" s="183"/>
      <c r="AZ834" s="183"/>
      <c r="BA834" s="183"/>
      <c r="BB834" s="183"/>
      <c r="BC834" s="183"/>
      <c r="BD834" s="183"/>
      <c r="BE834" s="183"/>
      <c r="BF834" s="183"/>
      <c r="BG834" s="183"/>
      <c r="BH834" s="183"/>
      <c r="BI834" s="183"/>
      <c r="BJ834" s="183"/>
      <c r="BK834" s="183"/>
      <c r="BL834" s="183"/>
      <c r="BM834" s="183"/>
    </row>
    <row r="835" spans="1:65" x14ac:dyDescent="0.2">
      <c r="A835" s="110"/>
      <c r="B835" s="110"/>
      <c r="C835" s="110"/>
      <c r="D835" s="183"/>
      <c r="E835" s="183"/>
      <c r="F835" s="183"/>
      <c r="G835" s="183"/>
      <c r="H835" s="183"/>
      <c r="I835" s="183"/>
      <c r="J835" s="183"/>
      <c r="K835" s="183"/>
      <c r="L835" s="183"/>
      <c r="M835" s="183"/>
      <c r="N835" s="183"/>
      <c r="O835" s="183"/>
      <c r="P835" s="183"/>
      <c r="Q835" s="183"/>
      <c r="R835" s="183"/>
      <c r="S835" s="183"/>
      <c r="T835" s="183"/>
      <c r="U835" s="183"/>
      <c r="V835" s="183"/>
      <c r="W835" s="183"/>
      <c r="X835" s="183"/>
      <c r="Y835" s="183"/>
      <c r="Z835" s="183"/>
      <c r="AA835" s="183"/>
      <c r="AB835" s="183"/>
      <c r="AC835" s="183"/>
      <c r="AD835" s="183"/>
      <c r="AE835" s="183"/>
      <c r="AF835" s="183"/>
      <c r="AG835" s="183"/>
      <c r="AH835" s="183"/>
      <c r="AI835" s="183"/>
      <c r="AJ835" s="183"/>
      <c r="AK835" s="183"/>
      <c r="AL835" s="183"/>
      <c r="AM835" s="183"/>
      <c r="AN835" s="183"/>
      <c r="AO835" s="183"/>
      <c r="AP835" s="183"/>
      <c r="AQ835" s="183"/>
      <c r="AR835" s="183"/>
      <c r="AS835" s="183"/>
      <c r="AT835" s="183"/>
      <c r="AU835" s="183"/>
      <c r="AV835" s="183"/>
      <c r="AW835" s="183"/>
      <c r="AX835" s="183"/>
      <c r="AY835" s="183"/>
      <c r="AZ835" s="183"/>
      <c r="BA835" s="183"/>
      <c r="BB835" s="183"/>
      <c r="BC835" s="183"/>
      <c r="BD835" s="183"/>
      <c r="BE835" s="183"/>
      <c r="BF835" s="183"/>
      <c r="BG835" s="183"/>
      <c r="BH835" s="183"/>
      <c r="BI835" s="183"/>
      <c r="BJ835" s="183"/>
      <c r="BK835" s="183"/>
      <c r="BL835" s="183"/>
      <c r="BM835" s="183"/>
    </row>
    <row r="836" spans="1:65" x14ac:dyDescent="0.2">
      <c r="A836" s="110"/>
      <c r="B836" s="110"/>
      <c r="C836" s="110"/>
      <c r="D836" s="183"/>
      <c r="E836" s="183"/>
      <c r="F836" s="183"/>
      <c r="G836" s="183"/>
      <c r="H836" s="183"/>
      <c r="I836" s="183"/>
      <c r="J836" s="183"/>
      <c r="K836" s="183"/>
      <c r="L836" s="183"/>
      <c r="M836" s="183"/>
      <c r="N836" s="183"/>
      <c r="O836" s="183"/>
      <c r="P836" s="183"/>
      <c r="Q836" s="183"/>
      <c r="R836" s="183"/>
      <c r="S836" s="183"/>
      <c r="T836" s="183"/>
      <c r="U836" s="183"/>
      <c r="V836" s="183"/>
      <c r="W836" s="183"/>
      <c r="X836" s="183"/>
      <c r="Y836" s="183"/>
      <c r="Z836" s="183"/>
      <c r="AA836" s="183"/>
      <c r="AB836" s="183"/>
      <c r="AC836" s="183"/>
      <c r="AD836" s="183"/>
      <c r="AE836" s="183"/>
      <c r="AF836" s="183"/>
      <c r="AG836" s="183"/>
      <c r="AH836" s="183"/>
      <c r="AI836" s="183"/>
      <c r="AJ836" s="183"/>
      <c r="AK836" s="183"/>
      <c r="AL836" s="183"/>
      <c r="AM836" s="183"/>
      <c r="AN836" s="183"/>
      <c r="AO836" s="183"/>
      <c r="AP836" s="183"/>
      <c r="AQ836" s="183"/>
      <c r="AR836" s="183"/>
      <c r="AS836" s="183"/>
      <c r="AT836" s="183"/>
      <c r="AU836" s="183"/>
      <c r="AV836" s="183"/>
      <c r="AW836" s="183"/>
      <c r="AX836" s="183"/>
      <c r="AY836" s="183"/>
      <c r="AZ836" s="183"/>
      <c r="BA836" s="183"/>
      <c r="BB836" s="183"/>
      <c r="BC836" s="183"/>
      <c r="BD836" s="183"/>
      <c r="BE836" s="183"/>
      <c r="BF836" s="183"/>
      <c r="BG836" s="183"/>
      <c r="BH836" s="183"/>
      <c r="BI836" s="183"/>
      <c r="BJ836" s="183"/>
      <c r="BK836" s="183"/>
      <c r="BL836" s="183"/>
      <c r="BM836" s="183"/>
    </row>
    <row r="837" spans="1:65" x14ac:dyDescent="0.2">
      <c r="A837" s="110"/>
      <c r="B837" s="110"/>
      <c r="C837" s="110"/>
      <c r="D837" s="183"/>
      <c r="E837" s="183"/>
      <c r="F837" s="183"/>
      <c r="G837" s="183"/>
      <c r="H837" s="183"/>
      <c r="I837" s="183"/>
      <c r="J837" s="183"/>
      <c r="K837" s="183"/>
      <c r="L837" s="183"/>
      <c r="M837" s="183"/>
      <c r="N837" s="183"/>
      <c r="O837" s="183"/>
      <c r="P837" s="183"/>
      <c r="Q837" s="183"/>
      <c r="R837" s="183"/>
      <c r="S837" s="183"/>
      <c r="T837" s="183"/>
      <c r="U837" s="183"/>
      <c r="V837" s="183"/>
      <c r="W837" s="183"/>
      <c r="X837" s="183"/>
      <c r="Y837" s="183"/>
      <c r="Z837" s="183"/>
      <c r="AA837" s="183"/>
      <c r="AB837" s="183"/>
      <c r="AC837" s="183"/>
      <c r="AD837" s="183"/>
      <c r="AE837" s="183"/>
      <c r="AF837" s="183"/>
      <c r="AG837" s="183"/>
      <c r="AH837" s="183"/>
      <c r="AI837" s="183"/>
      <c r="AJ837" s="183"/>
      <c r="AK837" s="183"/>
      <c r="AL837" s="183"/>
      <c r="AM837" s="183"/>
      <c r="AN837" s="183"/>
      <c r="AO837" s="183"/>
      <c r="AP837" s="183"/>
      <c r="AQ837" s="183"/>
      <c r="AR837" s="183"/>
      <c r="AS837" s="183"/>
      <c r="AT837" s="183"/>
      <c r="AU837" s="183"/>
      <c r="AV837" s="183"/>
      <c r="AW837" s="183"/>
      <c r="AX837" s="183"/>
      <c r="AY837" s="183"/>
      <c r="AZ837" s="183"/>
      <c r="BA837" s="183"/>
      <c r="BB837" s="183"/>
      <c r="BC837" s="183"/>
      <c r="BD837" s="183"/>
      <c r="BE837" s="183"/>
      <c r="BF837" s="183"/>
      <c r="BG837" s="183"/>
      <c r="BH837" s="183"/>
      <c r="BI837" s="183"/>
      <c r="BJ837" s="183"/>
      <c r="BK837" s="183"/>
      <c r="BL837" s="183"/>
      <c r="BM837" s="183"/>
    </row>
    <row r="838" spans="1:65" x14ac:dyDescent="0.2">
      <c r="A838" s="110"/>
      <c r="B838" s="110"/>
      <c r="C838" s="110"/>
      <c r="D838" s="183"/>
      <c r="E838" s="183"/>
      <c r="F838" s="183"/>
      <c r="G838" s="183"/>
      <c r="H838" s="183"/>
      <c r="I838" s="183"/>
      <c r="J838" s="183"/>
      <c r="K838" s="183"/>
      <c r="L838" s="183"/>
      <c r="M838" s="183"/>
      <c r="N838" s="183"/>
      <c r="O838" s="183"/>
      <c r="P838" s="183"/>
      <c r="Q838" s="183"/>
      <c r="R838" s="183"/>
      <c r="S838" s="183"/>
      <c r="T838" s="183"/>
      <c r="U838" s="183"/>
      <c r="V838" s="183"/>
      <c r="W838" s="183"/>
      <c r="X838" s="183"/>
      <c r="Y838" s="183"/>
      <c r="Z838" s="183"/>
      <c r="AA838" s="183"/>
      <c r="AB838" s="183"/>
      <c r="AC838" s="183"/>
      <c r="AD838" s="183"/>
      <c r="AE838" s="183"/>
      <c r="AF838" s="183"/>
      <c r="AG838" s="183"/>
      <c r="AH838" s="183"/>
      <c r="AI838" s="183"/>
      <c r="AJ838" s="183"/>
      <c r="AK838" s="183"/>
      <c r="AL838" s="183"/>
      <c r="AM838" s="183"/>
      <c r="AN838" s="183"/>
      <c r="AO838" s="183"/>
      <c r="AP838" s="183"/>
      <c r="AQ838" s="183"/>
      <c r="AR838" s="183"/>
      <c r="AS838" s="183"/>
      <c r="AT838" s="183"/>
      <c r="AU838" s="183"/>
      <c r="AV838" s="183"/>
      <c r="AW838" s="183"/>
      <c r="AX838" s="183"/>
      <c r="AY838" s="183"/>
      <c r="AZ838" s="183"/>
      <c r="BA838" s="183"/>
      <c r="BB838" s="183"/>
      <c r="BC838" s="183"/>
      <c r="BD838" s="183"/>
      <c r="BE838" s="183"/>
      <c r="BF838" s="183"/>
      <c r="BG838" s="183"/>
      <c r="BH838" s="183"/>
      <c r="BI838" s="183"/>
      <c r="BJ838" s="183"/>
      <c r="BK838" s="183"/>
      <c r="BL838" s="183"/>
      <c r="BM838" s="183"/>
    </row>
    <row r="839" spans="1:65" x14ac:dyDescent="0.2">
      <c r="A839" s="110"/>
      <c r="B839" s="110"/>
      <c r="C839" s="110"/>
      <c r="D839" s="183"/>
      <c r="E839" s="183"/>
      <c r="F839" s="183"/>
      <c r="G839" s="183"/>
      <c r="H839" s="183"/>
      <c r="I839" s="183"/>
      <c r="J839" s="183"/>
      <c r="K839" s="183"/>
      <c r="L839" s="183"/>
      <c r="M839" s="183"/>
      <c r="N839" s="183"/>
      <c r="O839" s="183"/>
      <c r="P839" s="183"/>
      <c r="Q839" s="183"/>
      <c r="R839" s="183"/>
      <c r="S839" s="183"/>
      <c r="T839" s="183"/>
      <c r="U839" s="183"/>
      <c r="V839" s="183"/>
      <c r="W839" s="183"/>
      <c r="X839" s="183"/>
      <c r="Y839" s="183"/>
      <c r="Z839" s="183"/>
      <c r="AA839" s="183"/>
      <c r="AB839" s="183"/>
      <c r="AC839" s="183"/>
      <c r="AD839" s="183"/>
      <c r="AE839" s="183"/>
      <c r="AF839" s="183"/>
      <c r="AG839" s="183"/>
      <c r="AH839" s="183"/>
      <c r="AI839" s="183"/>
      <c r="AJ839" s="183"/>
      <c r="AK839" s="183"/>
      <c r="AL839" s="183"/>
      <c r="AM839" s="183"/>
      <c r="AN839" s="183"/>
      <c r="AO839" s="183"/>
      <c r="AP839" s="183"/>
      <c r="AQ839" s="183"/>
      <c r="AR839" s="183"/>
      <c r="AS839" s="183"/>
      <c r="AT839" s="183"/>
      <c r="AU839" s="183"/>
      <c r="AV839" s="183"/>
      <c r="AW839" s="183"/>
      <c r="AX839" s="183"/>
      <c r="AY839" s="183"/>
      <c r="AZ839" s="183"/>
      <c r="BA839" s="183"/>
      <c r="BB839" s="183"/>
      <c r="BC839" s="183"/>
      <c r="BD839" s="183"/>
      <c r="BE839" s="183"/>
      <c r="BF839" s="183"/>
      <c r="BG839" s="183"/>
      <c r="BH839" s="183"/>
      <c r="BI839" s="183"/>
      <c r="BJ839" s="183"/>
      <c r="BK839" s="183"/>
      <c r="BL839" s="183"/>
      <c r="BM839" s="183"/>
    </row>
    <row r="840" spans="1:65" x14ac:dyDescent="0.2">
      <c r="A840" s="110"/>
      <c r="B840" s="110"/>
      <c r="C840" s="110"/>
      <c r="D840" s="183"/>
      <c r="E840" s="183"/>
      <c r="F840" s="183"/>
      <c r="G840" s="183"/>
      <c r="H840" s="183"/>
      <c r="I840" s="183"/>
      <c r="J840" s="183"/>
      <c r="K840" s="183"/>
      <c r="L840" s="183"/>
      <c r="M840" s="183"/>
      <c r="N840" s="183"/>
      <c r="O840" s="183"/>
      <c r="P840" s="183"/>
      <c r="Q840" s="183"/>
      <c r="R840" s="183"/>
      <c r="S840" s="183"/>
      <c r="T840" s="183"/>
      <c r="U840" s="183"/>
      <c r="V840" s="183"/>
      <c r="W840" s="183"/>
      <c r="X840" s="183"/>
      <c r="Y840" s="183"/>
      <c r="Z840" s="183"/>
      <c r="AA840" s="183"/>
      <c r="AB840" s="183"/>
      <c r="AC840" s="183"/>
      <c r="AD840" s="183"/>
      <c r="AE840" s="183"/>
      <c r="AF840" s="183"/>
      <c r="AG840" s="183"/>
      <c r="AH840" s="183"/>
      <c r="AI840" s="183"/>
      <c r="AJ840" s="183"/>
      <c r="AK840" s="183"/>
      <c r="AL840" s="183"/>
      <c r="AM840" s="183"/>
      <c r="AN840" s="183"/>
      <c r="AO840" s="183"/>
      <c r="AP840" s="183"/>
      <c r="AQ840" s="183"/>
      <c r="AR840" s="183"/>
      <c r="AS840" s="183"/>
      <c r="AT840" s="183"/>
      <c r="AU840" s="183"/>
      <c r="AV840" s="183"/>
      <c r="AW840" s="183"/>
      <c r="AX840" s="183"/>
      <c r="AY840" s="183"/>
      <c r="AZ840" s="183"/>
      <c r="BA840" s="183"/>
      <c r="BB840" s="183"/>
      <c r="BC840" s="183"/>
      <c r="BD840" s="183"/>
      <c r="BE840" s="183"/>
      <c r="BF840" s="183"/>
      <c r="BG840" s="183"/>
      <c r="BH840" s="183"/>
      <c r="BI840" s="183"/>
      <c r="BJ840" s="183"/>
      <c r="BK840" s="183"/>
      <c r="BL840" s="183"/>
      <c r="BM840" s="183"/>
    </row>
    <row r="841" spans="1:65" x14ac:dyDescent="0.2">
      <c r="A841" s="110"/>
      <c r="B841" s="110"/>
      <c r="C841" s="110"/>
      <c r="D841" s="183"/>
      <c r="E841" s="183"/>
      <c r="F841" s="183"/>
      <c r="G841" s="183"/>
      <c r="H841" s="183"/>
      <c r="I841" s="183"/>
      <c r="J841" s="183"/>
      <c r="K841" s="183"/>
      <c r="L841" s="183"/>
      <c r="M841" s="183"/>
      <c r="N841" s="183"/>
      <c r="O841" s="183"/>
      <c r="P841" s="183"/>
      <c r="Q841" s="183"/>
      <c r="R841" s="183"/>
      <c r="S841" s="183"/>
      <c r="T841" s="183"/>
      <c r="U841" s="183"/>
      <c r="V841" s="183"/>
      <c r="W841" s="183"/>
      <c r="X841" s="183"/>
      <c r="Y841" s="183"/>
      <c r="Z841" s="183"/>
      <c r="AA841" s="183"/>
      <c r="AB841" s="183"/>
      <c r="AC841" s="183"/>
      <c r="AD841" s="183"/>
      <c r="AE841" s="183"/>
      <c r="AF841" s="183"/>
      <c r="AG841" s="183"/>
      <c r="AH841" s="183"/>
      <c r="AI841" s="183"/>
      <c r="AJ841" s="183"/>
      <c r="AK841" s="183"/>
      <c r="AL841" s="183"/>
      <c r="AM841" s="183"/>
      <c r="AN841" s="183"/>
      <c r="AO841" s="183"/>
      <c r="AP841" s="183"/>
      <c r="AQ841" s="183"/>
      <c r="AR841" s="183"/>
      <c r="AS841" s="183"/>
      <c r="AT841" s="183"/>
      <c r="AU841" s="183"/>
      <c r="AV841" s="183"/>
      <c r="AW841" s="183"/>
      <c r="AX841" s="183"/>
      <c r="AY841" s="183"/>
      <c r="AZ841" s="183"/>
      <c r="BA841" s="183"/>
      <c r="BB841" s="183"/>
      <c r="BC841" s="183"/>
      <c r="BD841" s="183"/>
      <c r="BE841" s="183"/>
      <c r="BF841" s="183"/>
      <c r="BG841" s="183"/>
      <c r="BH841" s="183"/>
      <c r="BI841" s="183"/>
      <c r="BJ841" s="183"/>
      <c r="BK841" s="183"/>
      <c r="BL841" s="183"/>
      <c r="BM841" s="183"/>
    </row>
    <row r="842" spans="1:65" x14ac:dyDescent="0.2">
      <c r="A842" s="110"/>
      <c r="B842" s="110"/>
      <c r="C842" s="110"/>
      <c r="D842" s="183"/>
      <c r="E842" s="183"/>
      <c r="F842" s="183"/>
      <c r="G842" s="183"/>
      <c r="H842" s="183"/>
      <c r="I842" s="183"/>
      <c r="J842" s="183"/>
      <c r="K842" s="183"/>
      <c r="L842" s="183"/>
      <c r="M842" s="183"/>
      <c r="N842" s="183"/>
      <c r="O842" s="183"/>
      <c r="P842" s="183"/>
      <c r="Q842" s="183"/>
      <c r="R842" s="183"/>
      <c r="S842" s="183"/>
      <c r="T842" s="183"/>
      <c r="U842" s="183"/>
      <c r="V842" s="183"/>
      <c r="W842" s="183"/>
      <c r="X842" s="183"/>
      <c r="Y842" s="183"/>
      <c r="Z842" s="183"/>
      <c r="AA842" s="183"/>
      <c r="AB842" s="183"/>
      <c r="AC842" s="183"/>
      <c r="AD842" s="183"/>
      <c r="AE842" s="183"/>
      <c r="AF842" s="183"/>
      <c r="AG842" s="183"/>
      <c r="AH842" s="183"/>
      <c r="AI842" s="183"/>
      <c r="AJ842" s="183"/>
      <c r="AK842" s="183"/>
      <c r="AL842" s="183"/>
      <c r="AM842" s="183"/>
      <c r="AN842" s="183"/>
      <c r="AO842" s="183"/>
      <c r="AP842" s="183"/>
      <c r="AQ842" s="183"/>
      <c r="AR842" s="183"/>
      <c r="AS842" s="183"/>
      <c r="AT842" s="183"/>
      <c r="AU842" s="183"/>
      <c r="AV842" s="183"/>
      <c r="AW842" s="183"/>
      <c r="AX842" s="183"/>
      <c r="AY842" s="183"/>
      <c r="AZ842" s="183"/>
      <c r="BA842" s="183"/>
      <c r="BB842" s="183"/>
      <c r="BC842" s="183"/>
      <c r="BD842" s="183"/>
      <c r="BE842" s="183"/>
      <c r="BF842" s="183"/>
      <c r="BG842" s="183"/>
      <c r="BH842" s="183"/>
      <c r="BI842" s="183"/>
      <c r="BJ842" s="183"/>
      <c r="BK842" s="183"/>
      <c r="BL842" s="183"/>
      <c r="BM842" s="183"/>
    </row>
    <row r="843" spans="1:65" x14ac:dyDescent="0.2">
      <c r="A843" s="110"/>
      <c r="B843" s="110"/>
      <c r="C843" s="110"/>
      <c r="D843" s="183"/>
      <c r="E843" s="183"/>
      <c r="F843" s="183"/>
      <c r="G843" s="183"/>
      <c r="H843" s="183"/>
      <c r="I843" s="183"/>
      <c r="J843" s="183"/>
      <c r="K843" s="183"/>
      <c r="L843" s="183"/>
      <c r="M843" s="183"/>
      <c r="N843" s="183"/>
      <c r="O843" s="183"/>
      <c r="P843" s="183"/>
      <c r="Q843" s="183"/>
      <c r="R843" s="183"/>
      <c r="S843" s="183"/>
      <c r="T843" s="183"/>
      <c r="U843" s="183"/>
      <c r="V843" s="183"/>
      <c r="W843" s="183"/>
      <c r="X843" s="183"/>
      <c r="Y843" s="183"/>
      <c r="Z843" s="183"/>
      <c r="AA843" s="183"/>
      <c r="AB843" s="183"/>
      <c r="AC843" s="183"/>
      <c r="AD843" s="183"/>
      <c r="AE843" s="183"/>
      <c r="AF843" s="183"/>
      <c r="AG843" s="183"/>
      <c r="AH843" s="183"/>
      <c r="AI843" s="183"/>
      <c r="AJ843" s="183"/>
      <c r="AK843" s="183"/>
      <c r="AL843" s="183"/>
      <c r="AM843" s="183"/>
      <c r="AN843" s="183"/>
      <c r="AO843" s="183"/>
      <c r="AP843" s="183"/>
      <c r="AQ843" s="183"/>
      <c r="AR843" s="183"/>
      <c r="AS843" s="183"/>
      <c r="AT843" s="183"/>
      <c r="AU843" s="183"/>
      <c r="AV843" s="183"/>
      <c r="AW843" s="183"/>
      <c r="AX843" s="183"/>
      <c r="AY843" s="183"/>
      <c r="AZ843" s="183"/>
      <c r="BA843" s="183"/>
      <c r="BB843" s="183"/>
      <c r="BC843" s="183"/>
      <c r="BD843" s="183"/>
      <c r="BE843" s="183"/>
      <c r="BF843" s="183"/>
      <c r="BG843" s="183"/>
      <c r="BH843" s="183"/>
      <c r="BI843" s="183"/>
      <c r="BJ843" s="183"/>
      <c r="BK843" s="183"/>
      <c r="BL843" s="183"/>
      <c r="BM843" s="183"/>
    </row>
    <row r="844" spans="1:65" x14ac:dyDescent="0.2">
      <c r="A844" s="110"/>
      <c r="B844" s="110"/>
      <c r="C844" s="110"/>
      <c r="D844" s="183"/>
      <c r="E844" s="183"/>
      <c r="F844" s="183"/>
      <c r="G844" s="183"/>
      <c r="H844" s="183"/>
      <c r="I844" s="183"/>
      <c r="J844" s="183"/>
      <c r="K844" s="183"/>
      <c r="L844" s="183"/>
      <c r="M844" s="183"/>
      <c r="N844" s="183"/>
      <c r="O844" s="183"/>
      <c r="P844" s="183"/>
      <c r="Q844" s="183"/>
      <c r="R844" s="183"/>
      <c r="S844" s="183"/>
      <c r="T844" s="183"/>
      <c r="U844" s="183"/>
      <c r="V844" s="183"/>
      <c r="W844" s="183"/>
      <c r="X844" s="183"/>
      <c r="Y844" s="183"/>
      <c r="Z844" s="183"/>
      <c r="AA844" s="183"/>
      <c r="AB844" s="183"/>
      <c r="AC844" s="183"/>
      <c r="AD844" s="183"/>
      <c r="AE844" s="183"/>
      <c r="AF844" s="183"/>
      <c r="AG844" s="183"/>
      <c r="AH844" s="183"/>
      <c r="AI844" s="183"/>
      <c r="AJ844" s="183"/>
      <c r="AK844" s="183"/>
      <c r="AL844" s="183"/>
      <c r="AM844" s="183"/>
      <c r="AN844" s="183"/>
      <c r="AO844" s="183"/>
      <c r="AP844" s="183"/>
      <c r="AQ844" s="183"/>
      <c r="AR844" s="183"/>
      <c r="AS844" s="183"/>
      <c r="AT844" s="183"/>
      <c r="AU844" s="183"/>
      <c r="AV844" s="183"/>
      <c r="AW844" s="183"/>
      <c r="AX844" s="183"/>
      <c r="AY844" s="183"/>
      <c r="AZ844" s="183"/>
      <c r="BA844" s="183"/>
      <c r="BB844" s="183"/>
      <c r="BC844" s="183"/>
      <c r="BD844" s="183"/>
      <c r="BE844" s="183"/>
      <c r="BF844" s="183"/>
      <c r="BG844" s="183"/>
      <c r="BH844" s="183"/>
      <c r="BI844" s="183"/>
      <c r="BJ844" s="183"/>
      <c r="BK844" s="183"/>
      <c r="BL844" s="183"/>
      <c r="BM844" s="183"/>
    </row>
    <row r="845" spans="1:65" x14ac:dyDescent="0.2">
      <c r="A845" s="110"/>
      <c r="B845" s="110"/>
      <c r="C845" s="110"/>
      <c r="D845" s="183"/>
      <c r="E845" s="183"/>
      <c r="F845" s="183"/>
      <c r="G845" s="183"/>
      <c r="H845" s="183"/>
      <c r="I845" s="183"/>
      <c r="J845" s="183"/>
      <c r="K845" s="183"/>
      <c r="L845" s="183"/>
      <c r="M845" s="183"/>
      <c r="N845" s="183"/>
      <c r="O845" s="183"/>
      <c r="P845" s="183"/>
      <c r="Q845" s="183"/>
      <c r="R845" s="183"/>
      <c r="S845" s="183"/>
      <c r="T845" s="183"/>
      <c r="U845" s="183"/>
      <c r="V845" s="183"/>
      <c r="W845" s="183"/>
      <c r="X845" s="183"/>
      <c r="Y845" s="183"/>
      <c r="Z845" s="183"/>
      <c r="AA845" s="183"/>
      <c r="AB845" s="183"/>
      <c r="AC845" s="183"/>
      <c r="AD845" s="183"/>
      <c r="AE845" s="183"/>
      <c r="AF845" s="183"/>
      <c r="AG845" s="183"/>
      <c r="AH845" s="183"/>
      <c r="AI845" s="183"/>
      <c r="AJ845" s="183"/>
      <c r="AK845" s="183"/>
      <c r="AL845" s="183"/>
      <c r="AM845" s="183"/>
      <c r="AN845" s="183"/>
      <c r="AO845" s="183"/>
      <c r="AP845" s="183"/>
      <c r="AQ845" s="183"/>
      <c r="AR845" s="183"/>
      <c r="AS845" s="183"/>
      <c r="AT845" s="183"/>
      <c r="AU845" s="183"/>
      <c r="AV845" s="183"/>
      <c r="AW845" s="183"/>
      <c r="AX845" s="183"/>
      <c r="AY845" s="183"/>
      <c r="AZ845" s="183"/>
      <c r="BA845" s="183"/>
      <c r="BB845" s="183"/>
      <c r="BC845" s="183"/>
      <c r="BD845" s="183"/>
      <c r="BE845" s="183"/>
      <c r="BF845" s="183"/>
      <c r="BG845" s="183"/>
      <c r="BH845" s="183"/>
      <c r="BI845" s="183"/>
      <c r="BJ845" s="183"/>
      <c r="BK845" s="183"/>
      <c r="BL845" s="183"/>
      <c r="BM845" s="183"/>
    </row>
    <row r="846" spans="1:65" x14ac:dyDescent="0.2">
      <c r="A846" s="110"/>
      <c r="B846" s="110"/>
      <c r="C846" s="110"/>
      <c r="D846" s="183"/>
      <c r="E846" s="183"/>
      <c r="F846" s="183"/>
      <c r="G846" s="183"/>
      <c r="H846" s="183"/>
      <c r="I846" s="183"/>
      <c r="J846" s="183"/>
      <c r="K846" s="183"/>
      <c r="L846" s="183"/>
      <c r="M846" s="183"/>
      <c r="N846" s="183"/>
      <c r="O846" s="183"/>
      <c r="P846" s="183"/>
      <c r="Q846" s="183"/>
      <c r="R846" s="183"/>
      <c r="S846" s="183"/>
      <c r="T846" s="183"/>
      <c r="U846" s="183"/>
      <c r="V846" s="183"/>
      <c r="W846" s="183"/>
      <c r="X846" s="183"/>
      <c r="Y846" s="183"/>
      <c r="Z846" s="183"/>
      <c r="AA846" s="183"/>
      <c r="AB846" s="183"/>
      <c r="AC846" s="183"/>
      <c r="AD846" s="183"/>
      <c r="AE846" s="183"/>
      <c r="AF846" s="183"/>
      <c r="AG846" s="183"/>
      <c r="AH846" s="183"/>
      <c r="AI846" s="183"/>
      <c r="AJ846" s="183"/>
      <c r="AK846" s="183"/>
      <c r="AL846" s="183"/>
      <c r="AM846" s="183"/>
      <c r="AN846" s="183"/>
      <c r="AO846" s="183"/>
      <c r="AP846" s="183"/>
      <c r="AQ846" s="183"/>
      <c r="AR846" s="183"/>
      <c r="AS846" s="183"/>
      <c r="AT846" s="183"/>
      <c r="AU846" s="183"/>
      <c r="AV846" s="183"/>
      <c r="AW846" s="183"/>
      <c r="AX846" s="183"/>
      <c r="AY846" s="183"/>
      <c r="AZ846" s="183"/>
      <c r="BA846" s="183"/>
      <c r="BB846" s="183"/>
      <c r="BC846" s="183"/>
      <c r="BD846" s="183"/>
      <c r="BE846" s="183"/>
      <c r="BF846" s="183"/>
      <c r="BG846" s="183"/>
      <c r="BH846" s="183"/>
      <c r="BI846" s="183"/>
      <c r="BJ846" s="183"/>
      <c r="BK846" s="183"/>
      <c r="BL846" s="183"/>
      <c r="BM846" s="183"/>
    </row>
    <row r="847" spans="1:65" x14ac:dyDescent="0.2">
      <c r="A847" s="110"/>
      <c r="B847" s="110"/>
      <c r="C847" s="110"/>
      <c r="D847" s="183"/>
      <c r="E847" s="183"/>
      <c r="F847" s="183"/>
      <c r="G847" s="183"/>
      <c r="H847" s="183"/>
      <c r="I847" s="183"/>
      <c r="J847" s="183"/>
      <c r="K847" s="183"/>
      <c r="L847" s="183"/>
      <c r="M847" s="183"/>
      <c r="N847" s="183"/>
      <c r="O847" s="183"/>
      <c r="P847" s="183"/>
      <c r="Q847" s="183"/>
      <c r="R847" s="183"/>
      <c r="S847" s="183"/>
      <c r="T847" s="183"/>
      <c r="U847" s="183"/>
      <c r="V847" s="183"/>
      <c r="W847" s="183"/>
      <c r="X847" s="183"/>
      <c r="Y847" s="183"/>
      <c r="Z847" s="183"/>
      <c r="AA847" s="183"/>
      <c r="AB847" s="183"/>
      <c r="AC847" s="183"/>
      <c r="AD847" s="183"/>
      <c r="AE847" s="183"/>
      <c r="AF847" s="183"/>
      <c r="AG847" s="183"/>
      <c r="AH847" s="183"/>
      <c r="AI847" s="183"/>
      <c r="AJ847" s="183"/>
      <c r="AK847" s="183"/>
      <c r="AL847" s="183"/>
      <c r="AM847" s="183"/>
      <c r="AN847" s="183"/>
      <c r="AO847" s="183"/>
      <c r="AP847" s="183"/>
      <c r="AQ847" s="183"/>
      <c r="AR847" s="183"/>
      <c r="AS847" s="183"/>
      <c r="AT847" s="183"/>
      <c r="AU847" s="183"/>
      <c r="AV847" s="183"/>
      <c r="AW847" s="183"/>
      <c r="AX847" s="183"/>
      <c r="AY847" s="183"/>
      <c r="AZ847" s="183"/>
      <c r="BA847" s="183"/>
      <c r="BB847" s="183"/>
      <c r="BC847" s="183"/>
      <c r="BD847" s="183"/>
      <c r="BE847" s="183"/>
      <c r="BF847" s="183"/>
      <c r="BG847" s="183"/>
      <c r="BH847" s="183"/>
      <c r="BI847" s="183"/>
      <c r="BJ847" s="183"/>
      <c r="BK847" s="183"/>
      <c r="BL847" s="183"/>
      <c r="BM847" s="183"/>
    </row>
    <row r="848" spans="1:65" x14ac:dyDescent="0.2">
      <c r="A848" s="110"/>
      <c r="B848" s="110"/>
      <c r="C848" s="110"/>
      <c r="D848" s="183"/>
      <c r="E848" s="183"/>
      <c r="F848" s="183"/>
      <c r="G848" s="183"/>
      <c r="H848" s="183"/>
      <c r="I848" s="183"/>
      <c r="J848" s="183"/>
      <c r="K848" s="183"/>
      <c r="L848" s="183"/>
      <c r="M848" s="183"/>
      <c r="N848" s="183"/>
      <c r="O848" s="183"/>
      <c r="P848" s="183"/>
      <c r="Q848" s="183"/>
      <c r="R848" s="183"/>
      <c r="S848" s="183"/>
      <c r="T848" s="183"/>
      <c r="U848" s="183"/>
      <c r="V848" s="183"/>
      <c r="W848" s="183"/>
      <c r="X848" s="183"/>
      <c r="Y848" s="183"/>
      <c r="Z848" s="183"/>
      <c r="AA848" s="183"/>
      <c r="AB848" s="183"/>
      <c r="AC848" s="183"/>
      <c r="AD848" s="183"/>
      <c r="AE848" s="183"/>
      <c r="AF848" s="183"/>
      <c r="AG848" s="183"/>
      <c r="AH848" s="183"/>
      <c r="AI848" s="183"/>
      <c r="AJ848" s="183"/>
      <c r="AK848" s="183"/>
      <c r="AL848" s="183"/>
      <c r="AM848" s="183"/>
      <c r="AN848" s="183"/>
      <c r="AO848" s="183"/>
      <c r="AP848" s="183"/>
      <c r="AQ848" s="183"/>
      <c r="AR848" s="183"/>
      <c r="AS848" s="183"/>
      <c r="AT848" s="183"/>
      <c r="AU848" s="183"/>
      <c r="AV848" s="183"/>
      <c r="AW848" s="183"/>
      <c r="AX848" s="183"/>
      <c r="AY848" s="183"/>
      <c r="AZ848" s="183"/>
      <c r="BA848" s="183"/>
      <c r="BB848" s="183"/>
      <c r="BC848" s="183"/>
      <c r="BD848" s="183"/>
      <c r="BE848" s="183"/>
      <c r="BF848" s="183"/>
      <c r="BG848" s="183"/>
      <c r="BH848" s="183"/>
      <c r="BI848" s="183"/>
      <c r="BJ848" s="183"/>
      <c r="BK848" s="183"/>
      <c r="BL848" s="183"/>
      <c r="BM848" s="183"/>
    </row>
    <row r="849" spans="1:65" x14ac:dyDescent="0.2">
      <c r="A849" s="110"/>
      <c r="B849" s="110"/>
      <c r="C849" s="110"/>
      <c r="D849" s="183"/>
      <c r="E849" s="183"/>
      <c r="F849" s="183"/>
      <c r="G849" s="183"/>
      <c r="H849" s="183"/>
      <c r="I849" s="183"/>
      <c r="J849" s="183"/>
      <c r="K849" s="183"/>
      <c r="L849" s="183"/>
      <c r="M849" s="183"/>
      <c r="N849" s="183"/>
      <c r="O849" s="183"/>
      <c r="P849" s="183"/>
      <c r="Q849" s="183"/>
      <c r="R849" s="183"/>
      <c r="S849" s="183"/>
      <c r="T849" s="183"/>
      <c r="U849" s="183"/>
      <c r="V849" s="183"/>
      <c r="W849" s="183"/>
      <c r="X849" s="183"/>
      <c r="Y849" s="183"/>
      <c r="Z849" s="183"/>
      <c r="AA849" s="183"/>
      <c r="AB849" s="183"/>
      <c r="AC849" s="183"/>
      <c r="AD849" s="183"/>
      <c r="AE849" s="183"/>
      <c r="AF849" s="183"/>
      <c r="AG849" s="183"/>
      <c r="AH849" s="183"/>
      <c r="AI849" s="183"/>
      <c r="AJ849" s="183"/>
      <c r="AK849" s="183"/>
      <c r="AL849" s="183"/>
      <c r="AM849" s="183"/>
      <c r="AN849" s="183"/>
      <c r="AO849" s="183"/>
      <c r="AP849" s="183"/>
      <c r="AQ849" s="183"/>
      <c r="AR849" s="183"/>
      <c r="AS849" s="183"/>
      <c r="AT849" s="183"/>
      <c r="AU849" s="183"/>
      <c r="AV849" s="183"/>
      <c r="AW849" s="183"/>
      <c r="AX849" s="183"/>
      <c r="AY849" s="183"/>
      <c r="AZ849" s="183"/>
      <c r="BA849" s="183"/>
      <c r="BB849" s="183"/>
      <c r="BC849" s="183"/>
      <c r="BD849" s="183"/>
      <c r="BE849" s="183"/>
      <c r="BF849" s="183"/>
      <c r="BG849" s="183"/>
      <c r="BH849" s="183"/>
      <c r="BI849" s="183"/>
      <c r="BJ849" s="183"/>
      <c r="BK849" s="183"/>
      <c r="BL849" s="183"/>
      <c r="BM849" s="183"/>
    </row>
    <row r="850" spans="1:65" x14ac:dyDescent="0.2">
      <c r="A850" s="110"/>
      <c r="B850" s="110"/>
      <c r="C850" s="110"/>
      <c r="D850" s="183"/>
      <c r="E850" s="183"/>
      <c r="F850" s="183"/>
      <c r="G850" s="183"/>
      <c r="H850" s="183"/>
      <c r="I850" s="183"/>
      <c r="J850" s="183"/>
      <c r="K850" s="183"/>
      <c r="L850" s="183"/>
      <c r="M850" s="183"/>
      <c r="N850" s="183"/>
      <c r="O850" s="183"/>
      <c r="P850" s="183"/>
      <c r="Q850" s="183"/>
      <c r="R850" s="183"/>
      <c r="S850" s="183"/>
      <c r="T850" s="183"/>
      <c r="U850" s="183"/>
      <c r="V850" s="183"/>
      <c r="W850" s="183"/>
      <c r="X850" s="183"/>
      <c r="Y850" s="183"/>
      <c r="Z850" s="183"/>
      <c r="AA850" s="183"/>
      <c r="AB850" s="183"/>
      <c r="AC850" s="183"/>
      <c r="AD850" s="183"/>
      <c r="AE850" s="183"/>
      <c r="AF850" s="183"/>
      <c r="AG850" s="183"/>
      <c r="AH850" s="183"/>
      <c r="AI850" s="183"/>
      <c r="AJ850" s="183"/>
      <c r="AK850" s="183"/>
      <c r="AL850" s="183"/>
      <c r="AM850" s="183"/>
      <c r="AN850" s="183"/>
      <c r="AO850" s="183"/>
      <c r="AP850" s="183"/>
      <c r="AQ850" s="183"/>
      <c r="AR850" s="183"/>
      <c r="AS850" s="183"/>
      <c r="AT850" s="183"/>
      <c r="AU850" s="183"/>
      <c r="AV850" s="183"/>
      <c r="AW850" s="183"/>
      <c r="AX850" s="183"/>
      <c r="AY850" s="183"/>
      <c r="AZ850" s="183"/>
      <c r="BA850" s="183"/>
      <c r="BB850" s="183"/>
      <c r="BC850" s="183"/>
      <c r="BD850" s="183"/>
      <c r="BE850" s="183"/>
      <c r="BF850" s="183"/>
      <c r="BG850" s="183"/>
      <c r="BH850" s="183"/>
      <c r="BI850" s="183"/>
      <c r="BJ850" s="183"/>
      <c r="BK850" s="183"/>
      <c r="BL850" s="183"/>
      <c r="BM850" s="183"/>
    </row>
    <row r="851" spans="1:65" x14ac:dyDescent="0.2">
      <c r="A851" s="110"/>
      <c r="B851" s="110"/>
      <c r="C851" s="110"/>
      <c r="D851" s="183"/>
      <c r="E851" s="183"/>
      <c r="F851" s="183"/>
      <c r="G851" s="183"/>
      <c r="H851" s="183"/>
      <c r="I851" s="183"/>
      <c r="J851" s="183"/>
      <c r="K851" s="183"/>
      <c r="L851" s="183"/>
      <c r="M851" s="183"/>
      <c r="N851" s="183"/>
      <c r="O851" s="183"/>
      <c r="P851" s="183"/>
      <c r="Q851" s="183"/>
      <c r="R851" s="183"/>
      <c r="S851" s="183"/>
      <c r="T851" s="183"/>
      <c r="U851" s="183"/>
      <c r="V851" s="183"/>
      <c r="W851" s="183"/>
      <c r="X851" s="183"/>
      <c r="Y851" s="183"/>
      <c r="Z851" s="183"/>
      <c r="AA851" s="183"/>
      <c r="AB851" s="183"/>
      <c r="AC851" s="183"/>
      <c r="AD851" s="183"/>
      <c r="AE851" s="183"/>
      <c r="AF851" s="183"/>
      <c r="AG851" s="183"/>
      <c r="AH851" s="183"/>
      <c r="AI851" s="183"/>
      <c r="AJ851" s="183"/>
      <c r="AK851" s="183"/>
      <c r="AL851" s="183"/>
      <c r="AM851" s="183"/>
      <c r="AN851" s="183"/>
      <c r="AO851" s="183"/>
      <c r="AP851" s="183"/>
      <c r="AQ851" s="183"/>
      <c r="AR851" s="183"/>
      <c r="AS851" s="183"/>
      <c r="AT851" s="183"/>
      <c r="AU851" s="183"/>
      <c r="AV851" s="183"/>
      <c r="AW851" s="183"/>
      <c r="AX851" s="183"/>
      <c r="AY851" s="183"/>
      <c r="AZ851" s="183"/>
      <c r="BA851" s="183"/>
      <c r="BB851" s="183"/>
      <c r="BC851" s="183"/>
      <c r="BD851" s="183"/>
      <c r="BE851" s="183"/>
      <c r="BF851" s="183"/>
      <c r="BG851" s="183"/>
      <c r="BH851" s="183"/>
      <c r="BI851" s="183"/>
      <c r="BJ851" s="183"/>
      <c r="BK851" s="183"/>
      <c r="BL851" s="183"/>
      <c r="BM851" s="183"/>
    </row>
    <row r="852" spans="1:65" x14ac:dyDescent="0.2">
      <c r="A852" s="110"/>
      <c r="B852" s="110"/>
      <c r="C852" s="110"/>
      <c r="D852" s="183"/>
      <c r="E852" s="183"/>
      <c r="F852" s="183"/>
      <c r="G852" s="183"/>
      <c r="H852" s="183"/>
      <c r="I852" s="183"/>
      <c r="J852" s="183"/>
      <c r="K852" s="183"/>
      <c r="L852" s="183"/>
      <c r="M852" s="183"/>
      <c r="N852" s="183"/>
      <c r="O852" s="183"/>
      <c r="P852" s="183"/>
      <c r="Q852" s="183"/>
      <c r="R852" s="183"/>
      <c r="S852" s="183"/>
      <c r="T852" s="183"/>
      <c r="U852" s="183"/>
      <c r="V852" s="183"/>
      <c r="W852" s="183"/>
      <c r="X852" s="183"/>
      <c r="Y852" s="183"/>
      <c r="Z852" s="183"/>
      <c r="AA852" s="183"/>
      <c r="AB852" s="183"/>
      <c r="AC852" s="183"/>
      <c r="AD852" s="183"/>
      <c r="AE852" s="183"/>
      <c r="AF852" s="183"/>
      <c r="AG852" s="183"/>
      <c r="AH852" s="183"/>
      <c r="AI852" s="183"/>
      <c r="AJ852" s="183"/>
      <c r="AK852" s="183"/>
      <c r="AL852" s="183"/>
      <c r="AM852" s="183"/>
      <c r="AN852" s="183"/>
      <c r="AO852" s="183"/>
      <c r="AP852" s="183"/>
      <c r="AQ852" s="183"/>
      <c r="AR852" s="183"/>
      <c r="AS852" s="183"/>
      <c r="AT852" s="183"/>
      <c r="AU852" s="183"/>
      <c r="AV852" s="183"/>
      <c r="AW852" s="183"/>
      <c r="AX852" s="183"/>
      <c r="AY852" s="183"/>
      <c r="AZ852" s="183"/>
      <c r="BA852" s="183"/>
      <c r="BB852" s="183"/>
      <c r="BC852" s="183"/>
      <c r="BD852" s="183"/>
      <c r="BE852" s="183"/>
      <c r="BF852" s="183"/>
      <c r="BG852" s="183"/>
      <c r="BH852" s="183"/>
      <c r="BI852" s="183"/>
      <c r="BJ852" s="183"/>
      <c r="BK852" s="183"/>
      <c r="BL852" s="183"/>
      <c r="BM852" s="183"/>
    </row>
    <row r="853" spans="1:65" x14ac:dyDescent="0.2">
      <c r="A853" s="110"/>
      <c r="B853" s="110"/>
      <c r="C853" s="110"/>
      <c r="D853" s="183"/>
      <c r="E853" s="183"/>
      <c r="F853" s="183"/>
      <c r="G853" s="183"/>
      <c r="H853" s="183"/>
      <c r="I853" s="183"/>
      <c r="J853" s="183"/>
      <c r="K853" s="183"/>
      <c r="L853" s="183"/>
      <c r="M853" s="183"/>
      <c r="N853" s="183"/>
      <c r="O853" s="183"/>
      <c r="P853" s="183"/>
      <c r="Q853" s="183"/>
      <c r="R853" s="183"/>
      <c r="S853" s="183"/>
      <c r="T853" s="183"/>
      <c r="U853" s="183"/>
      <c r="V853" s="183"/>
      <c r="W853" s="183"/>
      <c r="X853" s="183"/>
      <c r="Y853" s="183"/>
      <c r="Z853" s="183"/>
      <c r="AA853" s="183"/>
      <c r="AB853" s="183"/>
      <c r="AC853" s="183"/>
      <c r="AD853" s="183"/>
      <c r="AE853" s="183"/>
      <c r="AF853" s="183"/>
      <c r="AG853" s="183"/>
      <c r="AH853" s="183"/>
      <c r="AI853" s="183"/>
      <c r="AJ853" s="183"/>
      <c r="AK853" s="183"/>
      <c r="AL853" s="183"/>
      <c r="AM853" s="183"/>
      <c r="AN853" s="183"/>
      <c r="AO853" s="183"/>
      <c r="AP853" s="183"/>
      <c r="AQ853" s="183"/>
      <c r="AR853" s="183"/>
      <c r="AS853" s="183"/>
      <c r="AT853" s="183"/>
      <c r="AU853" s="183"/>
      <c r="AV853" s="183"/>
      <c r="AW853" s="183"/>
      <c r="AX853" s="183"/>
      <c r="AY853" s="183"/>
      <c r="AZ853" s="183"/>
      <c r="BA853" s="183"/>
      <c r="BB853" s="183"/>
      <c r="BC853" s="183"/>
      <c r="BD853" s="183"/>
      <c r="BE853" s="183"/>
      <c r="BF853" s="183"/>
      <c r="BG853" s="183"/>
      <c r="BH853" s="183"/>
      <c r="BI853" s="183"/>
      <c r="BJ853" s="183"/>
      <c r="BK853" s="183"/>
      <c r="BL853" s="183"/>
      <c r="BM853" s="183"/>
    </row>
    <row r="854" spans="1:65" x14ac:dyDescent="0.2">
      <c r="A854" s="110"/>
      <c r="B854" s="110"/>
      <c r="C854" s="110"/>
      <c r="D854" s="183"/>
      <c r="E854" s="183"/>
      <c r="F854" s="183"/>
      <c r="G854" s="183"/>
      <c r="H854" s="183"/>
      <c r="I854" s="183"/>
      <c r="J854" s="183"/>
      <c r="K854" s="183"/>
      <c r="L854" s="183"/>
      <c r="M854" s="183"/>
      <c r="N854" s="183"/>
      <c r="O854" s="183"/>
      <c r="P854" s="183"/>
      <c r="Q854" s="183"/>
      <c r="R854" s="183"/>
      <c r="S854" s="183"/>
      <c r="T854" s="183"/>
      <c r="U854" s="183"/>
      <c r="V854" s="183"/>
      <c r="W854" s="183"/>
      <c r="X854" s="183"/>
      <c r="Y854" s="183"/>
      <c r="Z854" s="183"/>
      <c r="AA854" s="183"/>
      <c r="AB854" s="183"/>
      <c r="AC854" s="183"/>
      <c r="AD854" s="183"/>
      <c r="AE854" s="183"/>
      <c r="AF854" s="183"/>
      <c r="AG854" s="183"/>
      <c r="AH854" s="183"/>
      <c r="AI854" s="183"/>
      <c r="AJ854" s="183"/>
      <c r="AK854" s="183"/>
      <c r="AL854" s="183"/>
      <c r="AM854" s="183"/>
      <c r="AN854" s="183"/>
      <c r="AO854" s="183"/>
      <c r="AP854" s="183"/>
      <c r="AQ854" s="183"/>
      <c r="AR854" s="183"/>
      <c r="AS854" s="183"/>
      <c r="AT854" s="183"/>
      <c r="AU854" s="183"/>
      <c r="AV854" s="183"/>
      <c r="AW854" s="183"/>
      <c r="AX854" s="183"/>
      <c r="AY854" s="183"/>
      <c r="AZ854" s="183"/>
      <c r="BA854" s="183"/>
      <c r="BB854" s="183"/>
      <c r="BC854" s="183"/>
      <c r="BD854" s="183"/>
      <c r="BE854" s="183"/>
      <c r="BF854" s="183"/>
      <c r="BG854" s="183"/>
      <c r="BH854" s="183"/>
      <c r="BI854" s="183"/>
      <c r="BJ854" s="183"/>
      <c r="BK854" s="183"/>
      <c r="BL854" s="183"/>
      <c r="BM854" s="183"/>
    </row>
    <row r="855" spans="1:65" x14ac:dyDescent="0.2">
      <c r="A855" s="110"/>
      <c r="B855" s="110"/>
      <c r="C855" s="110"/>
      <c r="D855" s="183"/>
      <c r="E855" s="183"/>
      <c r="F855" s="183"/>
      <c r="G855" s="183"/>
      <c r="H855" s="183"/>
      <c r="I855" s="183"/>
      <c r="J855" s="183"/>
      <c r="K855" s="183"/>
      <c r="L855" s="183"/>
      <c r="M855" s="183"/>
      <c r="N855" s="183"/>
      <c r="O855" s="183"/>
      <c r="P855" s="183"/>
      <c r="Q855" s="183"/>
      <c r="R855" s="183"/>
      <c r="S855" s="183"/>
      <c r="T855" s="183"/>
      <c r="U855" s="183"/>
      <c r="V855" s="183"/>
      <c r="W855" s="183"/>
      <c r="X855" s="183"/>
      <c r="Y855" s="183"/>
      <c r="Z855" s="183"/>
      <c r="AA855" s="183"/>
      <c r="AB855" s="183"/>
      <c r="AC855" s="183"/>
      <c r="AD855" s="183"/>
      <c r="AE855" s="183"/>
      <c r="AF855" s="183"/>
      <c r="AG855" s="183"/>
      <c r="AH855" s="183"/>
      <c r="AI855" s="183"/>
      <c r="AJ855" s="183"/>
      <c r="AK855" s="183"/>
      <c r="AL855" s="183"/>
      <c r="AM855" s="183"/>
      <c r="AN855" s="183"/>
      <c r="AO855" s="183"/>
      <c r="AP855" s="183"/>
      <c r="AQ855" s="183"/>
      <c r="AR855" s="183"/>
      <c r="AS855" s="183"/>
      <c r="AT855" s="183"/>
      <c r="AU855" s="183"/>
      <c r="AV855" s="183"/>
      <c r="AW855" s="183"/>
      <c r="AX855" s="183"/>
      <c r="AY855" s="183"/>
      <c r="AZ855" s="183"/>
      <c r="BA855" s="183"/>
      <c r="BB855" s="183"/>
      <c r="BC855" s="183"/>
      <c r="BD855" s="183"/>
      <c r="BE855" s="183"/>
      <c r="BF855" s="183"/>
      <c r="BG855" s="183"/>
      <c r="BH855" s="183"/>
      <c r="BI855" s="183"/>
      <c r="BJ855" s="183"/>
      <c r="BK855" s="183"/>
      <c r="BL855" s="183"/>
      <c r="BM855" s="183"/>
    </row>
    <row r="856" spans="1:65" x14ac:dyDescent="0.2">
      <c r="A856" s="110"/>
      <c r="B856" s="110"/>
      <c r="C856" s="110"/>
      <c r="D856" s="183"/>
      <c r="E856" s="183"/>
      <c r="F856" s="183"/>
      <c r="G856" s="183"/>
      <c r="H856" s="183"/>
      <c r="I856" s="183"/>
      <c r="J856" s="183"/>
      <c r="K856" s="183"/>
      <c r="L856" s="183"/>
      <c r="M856" s="183"/>
      <c r="N856" s="183"/>
      <c r="O856" s="183"/>
      <c r="P856" s="183"/>
      <c r="Q856" s="183"/>
      <c r="R856" s="183"/>
      <c r="S856" s="183"/>
      <c r="T856" s="183"/>
      <c r="U856" s="183"/>
      <c r="V856" s="183"/>
      <c r="W856" s="183"/>
      <c r="X856" s="183"/>
      <c r="Y856" s="183"/>
      <c r="Z856" s="183"/>
      <c r="AA856" s="183"/>
      <c r="AB856" s="183"/>
      <c r="AC856" s="183"/>
      <c r="AD856" s="183"/>
      <c r="AE856" s="183"/>
      <c r="AF856" s="183"/>
      <c r="AG856" s="183"/>
      <c r="AH856" s="183"/>
      <c r="AI856" s="183"/>
      <c r="AJ856" s="183"/>
      <c r="AK856" s="183"/>
      <c r="AL856" s="183"/>
      <c r="AM856" s="183"/>
      <c r="AN856" s="183"/>
      <c r="AO856" s="183"/>
      <c r="AP856" s="183"/>
      <c r="AQ856" s="183"/>
      <c r="AR856" s="183"/>
      <c r="AS856" s="183"/>
      <c r="AT856" s="183"/>
      <c r="AU856" s="183"/>
      <c r="AV856" s="183"/>
      <c r="AW856" s="183"/>
      <c r="AX856" s="183"/>
      <c r="AY856" s="183"/>
      <c r="AZ856" s="183"/>
      <c r="BA856" s="183"/>
      <c r="BB856" s="183"/>
      <c r="BC856" s="183"/>
      <c r="BD856" s="183"/>
      <c r="BE856" s="183"/>
      <c r="BF856" s="183"/>
      <c r="BG856" s="183"/>
      <c r="BH856" s="183"/>
      <c r="BI856" s="183"/>
      <c r="BJ856" s="183"/>
      <c r="BK856" s="183"/>
      <c r="BL856" s="183"/>
      <c r="BM856" s="183"/>
    </row>
    <row r="857" spans="1:65" x14ac:dyDescent="0.2">
      <c r="A857" s="110"/>
      <c r="B857" s="110"/>
      <c r="C857" s="110"/>
      <c r="D857" s="183"/>
      <c r="E857" s="183"/>
      <c r="F857" s="183"/>
      <c r="G857" s="183"/>
      <c r="H857" s="183"/>
      <c r="I857" s="183"/>
      <c r="J857" s="183"/>
      <c r="K857" s="183"/>
      <c r="L857" s="183"/>
      <c r="M857" s="183"/>
      <c r="N857" s="183"/>
      <c r="O857" s="183"/>
      <c r="P857" s="183"/>
      <c r="Q857" s="183"/>
      <c r="R857" s="183"/>
      <c r="S857" s="183"/>
      <c r="T857" s="183"/>
      <c r="U857" s="183"/>
      <c r="V857" s="183"/>
      <c r="W857" s="183"/>
      <c r="X857" s="183"/>
      <c r="Y857" s="183"/>
      <c r="Z857" s="183"/>
      <c r="AA857" s="183"/>
      <c r="AB857" s="183"/>
      <c r="AC857" s="183"/>
      <c r="AD857" s="183"/>
      <c r="AE857" s="183"/>
      <c r="AF857" s="183"/>
      <c r="AG857" s="183"/>
      <c r="AH857" s="183"/>
      <c r="AI857" s="183"/>
      <c r="AJ857" s="183"/>
      <c r="AK857" s="183"/>
      <c r="AL857" s="183"/>
      <c r="AM857" s="183"/>
      <c r="AN857" s="183"/>
      <c r="AO857" s="183"/>
      <c r="AP857" s="183"/>
      <c r="AQ857" s="183"/>
      <c r="AR857" s="183"/>
      <c r="AS857" s="183"/>
      <c r="AT857" s="183"/>
      <c r="AU857" s="183"/>
      <c r="AV857" s="183"/>
      <c r="AW857" s="183"/>
      <c r="AX857" s="183"/>
      <c r="AY857" s="183"/>
      <c r="AZ857" s="183"/>
      <c r="BA857" s="183"/>
      <c r="BB857" s="183"/>
      <c r="BC857" s="183"/>
      <c r="BD857" s="183"/>
      <c r="BE857" s="183"/>
      <c r="BF857" s="183"/>
      <c r="BG857" s="183"/>
      <c r="BH857" s="183"/>
      <c r="BI857" s="183"/>
      <c r="BJ857" s="183"/>
      <c r="BK857" s="183"/>
      <c r="BL857" s="183"/>
      <c r="BM857" s="183"/>
    </row>
    <row r="858" spans="1:65" x14ac:dyDescent="0.2">
      <c r="A858" s="110"/>
      <c r="B858" s="110"/>
      <c r="C858" s="110"/>
      <c r="D858" s="183"/>
      <c r="E858" s="183"/>
      <c r="F858" s="183"/>
      <c r="G858" s="183"/>
      <c r="H858" s="183"/>
      <c r="I858" s="183"/>
      <c r="J858" s="183"/>
      <c r="K858" s="183"/>
      <c r="L858" s="183"/>
      <c r="M858" s="183"/>
      <c r="N858" s="183"/>
      <c r="O858" s="183"/>
      <c r="P858" s="183"/>
      <c r="Q858" s="183"/>
      <c r="R858" s="183"/>
      <c r="S858" s="183"/>
      <c r="T858" s="183"/>
      <c r="U858" s="183"/>
      <c r="V858" s="183"/>
      <c r="W858" s="183"/>
      <c r="X858" s="183"/>
      <c r="Y858" s="183"/>
      <c r="Z858" s="183"/>
      <c r="AA858" s="183"/>
      <c r="AB858" s="183"/>
      <c r="AC858" s="183"/>
      <c r="AD858" s="183"/>
      <c r="AE858" s="183"/>
      <c r="AF858" s="183"/>
      <c r="AG858" s="183"/>
      <c r="AH858" s="183"/>
      <c r="AI858" s="183"/>
      <c r="AJ858" s="183"/>
      <c r="AK858" s="183"/>
      <c r="AL858" s="183"/>
      <c r="AM858" s="183"/>
      <c r="AN858" s="183"/>
      <c r="AO858" s="183"/>
      <c r="AP858" s="183"/>
      <c r="AQ858" s="183"/>
      <c r="AR858" s="183"/>
      <c r="AS858" s="183"/>
      <c r="AT858" s="183"/>
      <c r="AU858" s="183"/>
      <c r="AV858" s="183"/>
      <c r="AW858" s="183"/>
      <c r="AX858" s="183"/>
      <c r="AY858" s="183"/>
      <c r="AZ858" s="183"/>
      <c r="BA858" s="183"/>
      <c r="BB858" s="183"/>
      <c r="BC858" s="183"/>
      <c r="BD858" s="183"/>
      <c r="BE858" s="183"/>
      <c r="BF858" s="183"/>
      <c r="BG858" s="183"/>
      <c r="BH858" s="183"/>
      <c r="BI858" s="183"/>
      <c r="BJ858" s="183"/>
      <c r="BK858" s="183"/>
      <c r="BL858" s="183"/>
      <c r="BM858" s="183"/>
    </row>
    <row r="859" spans="1:65" x14ac:dyDescent="0.2">
      <c r="A859" s="110"/>
      <c r="B859" s="110"/>
      <c r="C859" s="110"/>
      <c r="D859" s="183"/>
      <c r="E859" s="183"/>
      <c r="F859" s="183"/>
      <c r="G859" s="183"/>
      <c r="H859" s="183"/>
      <c r="I859" s="183"/>
      <c r="J859" s="183"/>
      <c r="K859" s="183"/>
      <c r="L859" s="183"/>
      <c r="M859" s="183"/>
      <c r="N859" s="183"/>
      <c r="O859" s="183"/>
      <c r="P859" s="183"/>
      <c r="Q859" s="183"/>
      <c r="R859" s="183"/>
      <c r="S859" s="183"/>
      <c r="T859" s="183"/>
      <c r="U859" s="183"/>
      <c r="V859" s="183"/>
      <c r="W859" s="183"/>
      <c r="X859" s="183"/>
      <c r="Y859" s="183"/>
      <c r="Z859" s="183"/>
      <c r="AA859" s="183"/>
      <c r="AB859" s="183"/>
      <c r="AC859" s="183"/>
      <c r="AD859" s="183"/>
      <c r="AE859" s="183"/>
      <c r="AF859" s="183"/>
      <c r="AG859" s="183"/>
      <c r="AH859" s="183"/>
      <c r="AI859" s="183"/>
      <c r="AJ859" s="183"/>
      <c r="AK859" s="183"/>
      <c r="AL859" s="183"/>
      <c r="AM859" s="183"/>
      <c r="AN859" s="183"/>
      <c r="AO859" s="183"/>
      <c r="AP859" s="183"/>
      <c r="AQ859" s="183"/>
      <c r="AR859" s="183"/>
      <c r="AS859" s="183"/>
      <c r="AT859" s="183"/>
      <c r="AU859" s="183"/>
      <c r="AV859" s="183"/>
      <c r="AW859" s="183"/>
      <c r="AX859" s="183"/>
      <c r="AY859" s="183"/>
      <c r="AZ859" s="183"/>
      <c r="BA859" s="183"/>
      <c r="BB859" s="183"/>
      <c r="BC859" s="183"/>
      <c r="BD859" s="183"/>
      <c r="BE859" s="183"/>
      <c r="BF859" s="183"/>
      <c r="BG859" s="183"/>
      <c r="BH859" s="183"/>
      <c r="BI859" s="183"/>
      <c r="BJ859" s="183"/>
      <c r="BK859" s="183"/>
      <c r="BL859" s="183"/>
      <c r="BM859" s="183"/>
    </row>
    <row r="860" spans="1:65" x14ac:dyDescent="0.2">
      <c r="A860" s="110"/>
      <c r="B860" s="110"/>
      <c r="C860" s="110"/>
      <c r="D860" s="183"/>
      <c r="E860" s="183"/>
      <c r="F860" s="183"/>
      <c r="G860" s="183"/>
      <c r="H860" s="183"/>
      <c r="I860" s="183"/>
      <c r="J860" s="183"/>
      <c r="K860" s="183"/>
      <c r="L860" s="183"/>
      <c r="M860" s="183"/>
      <c r="N860" s="183"/>
      <c r="O860" s="183"/>
      <c r="P860" s="183"/>
      <c r="Q860" s="183"/>
      <c r="R860" s="183"/>
      <c r="S860" s="183"/>
      <c r="T860" s="183"/>
      <c r="U860" s="183"/>
      <c r="V860" s="183"/>
      <c r="W860" s="183"/>
      <c r="X860" s="183"/>
      <c r="Y860" s="183"/>
      <c r="Z860" s="183"/>
      <c r="AA860" s="183"/>
      <c r="AB860" s="183"/>
      <c r="AC860" s="183"/>
      <c r="AD860" s="183"/>
      <c r="AE860" s="183"/>
      <c r="AF860" s="183"/>
      <c r="AG860" s="183"/>
      <c r="AH860" s="183"/>
      <c r="AI860" s="183"/>
      <c r="AJ860" s="183"/>
      <c r="AK860" s="183"/>
      <c r="AL860" s="183"/>
      <c r="AM860" s="183"/>
      <c r="AN860" s="183"/>
      <c r="AO860" s="183"/>
      <c r="AP860" s="183"/>
      <c r="AQ860" s="183"/>
      <c r="AR860" s="183"/>
      <c r="AS860" s="183"/>
      <c r="AT860" s="183"/>
      <c r="AU860" s="183"/>
      <c r="AV860" s="183"/>
      <c r="AW860" s="183"/>
      <c r="AX860" s="183"/>
      <c r="AY860" s="183"/>
      <c r="AZ860" s="183"/>
      <c r="BA860" s="183"/>
      <c r="BB860" s="183"/>
      <c r="BC860" s="183"/>
      <c r="BD860" s="183"/>
      <c r="BE860" s="183"/>
      <c r="BF860" s="183"/>
      <c r="BG860" s="183"/>
      <c r="BH860" s="183"/>
      <c r="BI860" s="183"/>
      <c r="BJ860" s="183"/>
      <c r="BK860" s="183"/>
      <c r="BL860" s="183"/>
      <c r="BM860" s="183"/>
    </row>
    <row r="861" spans="1:65" x14ac:dyDescent="0.2">
      <c r="A861" s="110"/>
      <c r="B861" s="110"/>
      <c r="C861" s="110"/>
      <c r="D861" s="183"/>
      <c r="E861" s="183"/>
      <c r="F861" s="183"/>
      <c r="G861" s="183"/>
      <c r="H861" s="183"/>
      <c r="I861" s="183"/>
      <c r="J861" s="183"/>
      <c r="K861" s="183"/>
      <c r="L861" s="183"/>
      <c r="M861" s="183"/>
      <c r="N861" s="183"/>
      <c r="O861" s="183"/>
      <c r="P861" s="183"/>
      <c r="Q861" s="183"/>
      <c r="R861" s="183"/>
      <c r="S861" s="183"/>
      <c r="T861" s="183"/>
      <c r="U861" s="183"/>
      <c r="V861" s="183"/>
      <c r="W861" s="183"/>
      <c r="X861" s="183"/>
      <c r="Y861" s="183"/>
      <c r="Z861" s="183"/>
      <c r="AA861" s="183"/>
      <c r="AB861" s="183"/>
      <c r="AC861" s="183"/>
      <c r="AD861" s="183"/>
      <c r="AE861" s="183"/>
      <c r="AF861" s="183"/>
      <c r="AG861" s="183"/>
      <c r="AH861" s="183"/>
      <c r="AI861" s="183"/>
      <c r="AJ861" s="183"/>
      <c r="AK861" s="183"/>
      <c r="AL861" s="183"/>
      <c r="AM861" s="183"/>
      <c r="AN861" s="183"/>
      <c r="AO861" s="183"/>
      <c r="AP861" s="183"/>
      <c r="AQ861" s="183"/>
      <c r="AR861" s="183"/>
      <c r="AS861" s="183"/>
      <c r="AT861" s="183"/>
      <c r="AU861" s="183"/>
      <c r="AV861" s="183"/>
      <c r="AW861" s="183"/>
      <c r="AX861" s="183"/>
      <c r="AY861" s="183"/>
      <c r="AZ861" s="183"/>
      <c r="BA861" s="183"/>
      <c r="BB861" s="183"/>
      <c r="BC861" s="183"/>
      <c r="BD861" s="183"/>
      <c r="BE861" s="183"/>
      <c r="BF861" s="183"/>
      <c r="BG861" s="183"/>
      <c r="BH861" s="183"/>
      <c r="BI861" s="183"/>
      <c r="BJ861" s="183"/>
      <c r="BK861" s="183"/>
      <c r="BL861" s="183"/>
      <c r="BM861" s="183"/>
    </row>
    <row r="862" spans="1:65" x14ac:dyDescent="0.2">
      <c r="A862" s="110"/>
      <c r="B862" s="110"/>
      <c r="C862" s="110"/>
      <c r="D862" s="183"/>
      <c r="E862" s="183"/>
      <c r="F862" s="183"/>
      <c r="G862" s="183"/>
      <c r="H862" s="183"/>
      <c r="I862" s="183"/>
      <c r="J862" s="183"/>
      <c r="K862" s="183"/>
      <c r="L862" s="183"/>
      <c r="M862" s="183"/>
      <c r="N862" s="183"/>
      <c r="O862" s="183"/>
      <c r="P862" s="183"/>
      <c r="Q862" s="183"/>
      <c r="R862" s="183"/>
      <c r="S862" s="183"/>
      <c r="T862" s="183"/>
      <c r="U862" s="183"/>
      <c r="V862" s="183"/>
      <c r="W862" s="183"/>
      <c r="X862" s="183"/>
      <c r="Y862" s="183"/>
      <c r="Z862" s="183"/>
      <c r="AA862" s="183"/>
      <c r="AB862" s="183"/>
      <c r="AC862" s="183"/>
      <c r="AD862" s="183"/>
      <c r="AE862" s="183"/>
      <c r="AF862" s="183"/>
      <c r="AG862" s="183"/>
      <c r="AH862" s="183"/>
      <c r="AI862" s="183"/>
      <c r="AJ862" s="183"/>
      <c r="AK862" s="183"/>
      <c r="AL862" s="183"/>
      <c r="AM862" s="183"/>
      <c r="AN862" s="183"/>
      <c r="AO862" s="183"/>
      <c r="AP862" s="183"/>
      <c r="AQ862" s="183"/>
      <c r="AR862" s="183"/>
      <c r="AS862" s="183"/>
      <c r="AT862" s="183"/>
      <c r="AU862" s="183"/>
      <c r="AV862" s="183"/>
      <c r="AW862" s="183"/>
      <c r="AX862" s="183"/>
      <c r="AY862" s="183"/>
      <c r="AZ862" s="183"/>
      <c r="BA862" s="183"/>
      <c r="BB862" s="183"/>
      <c r="BC862" s="183"/>
      <c r="BD862" s="183"/>
      <c r="BE862" s="183"/>
      <c r="BF862" s="183"/>
      <c r="BG862" s="183"/>
      <c r="BH862" s="183"/>
      <c r="BI862" s="183"/>
      <c r="BJ862" s="183"/>
      <c r="BK862" s="183"/>
      <c r="BL862" s="183"/>
      <c r="BM862" s="183"/>
    </row>
    <row r="863" spans="1:65" x14ac:dyDescent="0.2">
      <c r="A863" s="110"/>
      <c r="B863" s="110"/>
      <c r="C863" s="110"/>
      <c r="D863" s="183"/>
      <c r="E863" s="183"/>
      <c r="F863" s="183"/>
      <c r="G863" s="183"/>
      <c r="H863" s="183"/>
      <c r="I863" s="183"/>
      <c r="J863" s="183"/>
      <c r="K863" s="183"/>
      <c r="L863" s="183"/>
      <c r="M863" s="183"/>
      <c r="N863" s="183"/>
      <c r="O863" s="183"/>
      <c r="P863" s="183"/>
      <c r="Q863" s="183"/>
      <c r="R863" s="183"/>
      <c r="S863" s="183"/>
      <c r="T863" s="183"/>
      <c r="U863" s="183"/>
      <c r="V863" s="183"/>
      <c r="W863" s="183"/>
      <c r="X863" s="183"/>
      <c r="Y863" s="183"/>
      <c r="Z863" s="183"/>
      <c r="AA863" s="183"/>
      <c r="AB863" s="183"/>
      <c r="AC863" s="183"/>
      <c r="AD863" s="183"/>
      <c r="AE863" s="183"/>
      <c r="AF863" s="183"/>
      <c r="AG863" s="183"/>
      <c r="AH863" s="183"/>
      <c r="AI863" s="183"/>
      <c r="AJ863" s="183"/>
      <c r="AK863" s="183"/>
      <c r="AL863" s="183"/>
      <c r="AM863" s="183"/>
      <c r="AN863" s="183"/>
      <c r="AO863" s="183"/>
      <c r="AP863" s="183"/>
      <c r="AQ863" s="183"/>
      <c r="AR863" s="183"/>
      <c r="AS863" s="183"/>
      <c r="AT863" s="183"/>
      <c r="AU863" s="183"/>
      <c r="AV863" s="183"/>
      <c r="AW863" s="183"/>
      <c r="AX863" s="183"/>
      <c r="AY863" s="183"/>
      <c r="AZ863" s="183"/>
      <c r="BA863" s="183"/>
      <c r="BB863" s="183"/>
      <c r="BC863" s="183"/>
      <c r="BD863" s="183"/>
      <c r="BE863" s="183"/>
      <c r="BF863" s="183"/>
      <c r="BG863" s="183"/>
      <c r="BH863" s="183"/>
      <c r="BI863" s="183"/>
      <c r="BJ863" s="183"/>
      <c r="BK863" s="183"/>
      <c r="BL863" s="183"/>
      <c r="BM863" s="183"/>
    </row>
    <row r="864" spans="1:65" x14ac:dyDescent="0.2">
      <c r="A864" s="110"/>
      <c r="B864" s="110"/>
      <c r="C864" s="110"/>
      <c r="D864" s="183"/>
      <c r="E864" s="183"/>
      <c r="F864" s="183"/>
      <c r="G864" s="183"/>
      <c r="H864" s="183"/>
      <c r="I864" s="183"/>
      <c r="J864" s="183"/>
      <c r="K864" s="183"/>
      <c r="L864" s="183"/>
      <c r="M864" s="183"/>
      <c r="N864" s="183"/>
      <c r="O864" s="183"/>
      <c r="P864" s="183"/>
      <c r="Q864" s="183"/>
      <c r="R864" s="183"/>
      <c r="S864" s="183"/>
      <c r="T864" s="183"/>
      <c r="U864" s="183"/>
      <c r="V864" s="183"/>
      <c r="W864" s="183"/>
      <c r="X864" s="183"/>
      <c r="Y864" s="183"/>
      <c r="Z864" s="183"/>
      <c r="AA864" s="183"/>
      <c r="AB864" s="183"/>
      <c r="AC864" s="183"/>
      <c r="AD864" s="183"/>
      <c r="AE864" s="183"/>
      <c r="AF864" s="183"/>
      <c r="AG864" s="183"/>
      <c r="AH864" s="183"/>
      <c r="AI864" s="183"/>
      <c r="AJ864" s="183"/>
      <c r="AK864" s="183"/>
      <c r="AL864" s="183"/>
      <c r="AM864" s="183"/>
      <c r="AN864" s="183"/>
      <c r="AO864" s="183"/>
      <c r="AP864" s="183"/>
      <c r="AQ864" s="183"/>
      <c r="AR864" s="183"/>
      <c r="AS864" s="183"/>
      <c r="AT864" s="183"/>
      <c r="AU864" s="183"/>
      <c r="AV864" s="183"/>
      <c r="AW864" s="183"/>
      <c r="AX864" s="183"/>
      <c r="AY864" s="183"/>
      <c r="AZ864" s="183"/>
      <c r="BA864" s="183"/>
      <c r="BB864" s="183"/>
      <c r="BC864" s="183"/>
      <c r="BD864" s="183"/>
      <c r="BE864" s="183"/>
      <c r="BF864" s="183"/>
      <c r="BG864" s="183"/>
      <c r="BH864" s="183"/>
      <c r="BI864" s="183"/>
      <c r="BJ864" s="183"/>
      <c r="BK864" s="183"/>
      <c r="BL864" s="183"/>
      <c r="BM864" s="183"/>
    </row>
    <row r="865" spans="1:65" x14ac:dyDescent="0.2">
      <c r="A865" s="110"/>
      <c r="B865" s="110"/>
      <c r="C865" s="110"/>
      <c r="D865" s="183"/>
      <c r="E865" s="183"/>
      <c r="F865" s="183"/>
      <c r="G865" s="183"/>
      <c r="H865" s="183"/>
      <c r="I865" s="183"/>
      <c r="J865" s="183"/>
      <c r="K865" s="183"/>
      <c r="L865" s="183"/>
      <c r="M865" s="183"/>
      <c r="N865" s="183"/>
      <c r="O865" s="183"/>
      <c r="P865" s="183"/>
      <c r="Q865" s="183"/>
      <c r="R865" s="183"/>
      <c r="S865" s="183"/>
      <c r="T865" s="183"/>
      <c r="U865" s="183"/>
      <c r="V865" s="183"/>
      <c r="W865" s="183"/>
      <c r="X865" s="183"/>
      <c r="Y865" s="183"/>
      <c r="Z865" s="183"/>
      <c r="AA865" s="183"/>
      <c r="AB865" s="183"/>
      <c r="AC865" s="183"/>
      <c r="AD865" s="183"/>
      <c r="AE865" s="183"/>
      <c r="AF865" s="183"/>
      <c r="AG865" s="183"/>
      <c r="AH865" s="183"/>
      <c r="AI865" s="183"/>
      <c r="AJ865" s="183"/>
      <c r="AK865" s="183"/>
      <c r="AL865" s="183"/>
      <c r="AM865" s="183"/>
      <c r="AN865" s="183"/>
      <c r="AO865" s="183"/>
      <c r="AP865" s="183"/>
      <c r="AQ865" s="183"/>
      <c r="AR865" s="183"/>
      <c r="AS865" s="183"/>
      <c r="AT865" s="183"/>
      <c r="AU865" s="183"/>
      <c r="AV865" s="183"/>
      <c r="AW865" s="183"/>
      <c r="AX865" s="183"/>
      <c r="AY865" s="183"/>
      <c r="AZ865" s="183"/>
      <c r="BA865" s="183"/>
      <c r="BB865" s="183"/>
      <c r="BC865" s="183"/>
      <c r="BD865" s="183"/>
      <c r="BE865" s="183"/>
      <c r="BF865" s="183"/>
      <c r="BG865" s="183"/>
      <c r="BH865" s="183"/>
      <c r="BI865" s="183"/>
      <c r="BJ865" s="183"/>
      <c r="BK865" s="183"/>
      <c r="BL865" s="183"/>
      <c r="BM865" s="183"/>
    </row>
    <row r="866" spans="1:65" x14ac:dyDescent="0.2">
      <c r="A866" s="110"/>
      <c r="B866" s="110"/>
      <c r="C866" s="110"/>
      <c r="D866" s="183"/>
      <c r="E866" s="183"/>
      <c r="F866" s="183"/>
      <c r="G866" s="183"/>
      <c r="H866" s="183"/>
      <c r="I866" s="183"/>
      <c r="J866" s="183"/>
      <c r="K866" s="183"/>
      <c r="L866" s="183"/>
      <c r="M866" s="183"/>
      <c r="N866" s="183"/>
      <c r="O866" s="183"/>
      <c r="P866" s="183"/>
      <c r="Q866" s="183"/>
      <c r="R866" s="183"/>
      <c r="S866" s="183"/>
      <c r="T866" s="183"/>
      <c r="U866" s="183"/>
      <c r="V866" s="183"/>
      <c r="W866" s="183"/>
      <c r="X866" s="183"/>
      <c r="Y866" s="183"/>
      <c r="Z866" s="183"/>
      <c r="AA866" s="183"/>
      <c r="AB866" s="183"/>
      <c r="AC866" s="183"/>
      <c r="AD866" s="183"/>
      <c r="AE866" s="183"/>
      <c r="AF866" s="183"/>
      <c r="AG866" s="183"/>
      <c r="AH866" s="183"/>
      <c r="AI866" s="183"/>
      <c r="AJ866" s="183"/>
      <c r="AK866" s="183"/>
      <c r="AL866" s="183"/>
      <c r="AM866" s="183"/>
      <c r="AN866" s="183"/>
      <c r="AO866" s="183"/>
      <c r="AP866" s="183"/>
      <c r="AQ866" s="183"/>
      <c r="AR866" s="183"/>
      <c r="AS866" s="183"/>
      <c r="AT866" s="183"/>
      <c r="AU866" s="183"/>
      <c r="AV866" s="183"/>
      <c r="AW866" s="183"/>
      <c r="AX866" s="183"/>
      <c r="AY866" s="183"/>
      <c r="AZ866" s="183"/>
      <c r="BA866" s="183"/>
      <c r="BB866" s="183"/>
      <c r="BC866" s="183"/>
      <c r="BD866" s="183"/>
      <c r="BE866" s="183"/>
      <c r="BF866" s="183"/>
      <c r="BG866" s="183"/>
      <c r="BH866" s="183"/>
      <c r="BI866" s="183"/>
      <c r="BJ866" s="183"/>
      <c r="BK866" s="183"/>
      <c r="BL866" s="183"/>
      <c r="BM866" s="183"/>
    </row>
    <row r="867" spans="1:65" x14ac:dyDescent="0.2">
      <c r="A867" s="110"/>
      <c r="B867" s="110"/>
      <c r="C867" s="110"/>
      <c r="D867" s="183"/>
      <c r="E867" s="183"/>
      <c r="F867" s="183"/>
      <c r="G867" s="183"/>
      <c r="H867" s="183"/>
      <c r="I867" s="183"/>
      <c r="J867" s="183"/>
      <c r="K867" s="183"/>
      <c r="L867" s="183"/>
      <c r="M867" s="183"/>
      <c r="N867" s="183"/>
      <c r="O867" s="183"/>
      <c r="P867" s="183"/>
      <c r="Q867" s="183"/>
      <c r="R867" s="183"/>
      <c r="S867" s="183"/>
      <c r="T867" s="183"/>
      <c r="U867" s="183"/>
      <c r="V867" s="183"/>
      <c r="W867" s="183"/>
      <c r="X867" s="183"/>
      <c r="Y867" s="183"/>
      <c r="Z867" s="183"/>
      <c r="AA867" s="183"/>
      <c r="AB867" s="183"/>
      <c r="AC867" s="183"/>
      <c r="AD867" s="183"/>
      <c r="AE867" s="183"/>
      <c r="AF867" s="183"/>
      <c r="AG867" s="183"/>
      <c r="AH867" s="183"/>
      <c r="AI867" s="183"/>
      <c r="AJ867" s="183"/>
      <c r="AK867" s="183"/>
      <c r="AL867" s="183"/>
      <c r="AM867" s="183"/>
      <c r="AN867" s="183"/>
      <c r="AO867" s="183"/>
      <c r="AP867" s="183"/>
      <c r="AQ867" s="183"/>
      <c r="AR867" s="183"/>
      <c r="AS867" s="183"/>
      <c r="AT867" s="183"/>
      <c r="AU867" s="183"/>
      <c r="AV867" s="183"/>
      <c r="AW867" s="183"/>
      <c r="AX867" s="183"/>
      <c r="AY867" s="183"/>
      <c r="AZ867" s="183"/>
      <c r="BA867" s="183"/>
      <c r="BB867" s="183"/>
      <c r="BC867" s="183"/>
      <c r="BD867" s="183"/>
      <c r="BE867" s="183"/>
      <c r="BF867" s="183"/>
      <c r="BG867" s="183"/>
      <c r="BH867" s="183"/>
      <c r="BI867" s="183"/>
      <c r="BJ867" s="183"/>
      <c r="BK867" s="183"/>
      <c r="BL867" s="183"/>
      <c r="BM867" s="183"/>
    </row>
    <row r="868" spans="1:65" x14ac:dyDescent="0.2">
      <c r="A868" s="110"/>
      <c r="B868" s="110"/>
      <c r="C868" s="110"/>
      <c r="D868" s="183"/>
      <c r="E868" s="183"/>
      <c r="F868" s="183"/>
      <c r="G868" s="183"/>
      <c r="H868" s="183"/>
      <c r="I868" s="183"/>
      <c r="J868" s="183"/>
      <c r="K868" s="183"/>
      <c r="L868" s="183"/>
      <c r="M868" s="183"/>
      <c r="N868" s="183"/>
      <c r="O868" s="183"/>
      <c r="P868" s="183"/>
      <c r="Q868" s="183"/>
      <c r="R868" s="183"/>
      <c r="S868" s="183"/>
      <c r="T868" s="183"/>
      <c r="U868" s="183"/>
      <c r="V868" s="183"/>
      <c r="W868" s="183"/>
      <c r="X868" s="183"/>
      <c r="Y868" s="183"/>
      <c r="Z868" s="183"/>
      <c r="AA868" s="183"/>
      <c r="AB868" s="183"/>
      <c r="AC868" s="183"/>
      <c r="AD868" s="183"/>
      <c r="AE868" s="183"/>
      <c r="AF868" s="183"/>
      <c r="AG868" s="183"/>
      <c r="AH868" s="183"/>
      <c r="AI868" s="183"/>
      <c r="AJ868" s="183"/>
      <c r="AK868" s="183"/>
      <c r="AL868" s="183"/>
      <c r="AM868" s="183"/>
      <c r="AN868" s="183"/>
      <c r="AO868" s="183"/>
      <c r="AP868" s="183"/>
      <c r="AQ868" s="183"/>
      <c r="AR868" s="183"/>
      <c r="AS868" s="183"/>
      <c r="AT868" s="183"/>
      <c r="AU868" s="183"/>
      <c r="AV868" s="183"/>
      <c r="AW868" s="183"/>
      <c r="AX868" s="183"/>
      <c r="AY868" s="183"/>
      <c r="AZ868" s="183"/>
      <c r="BA868" s="183"/>
      <c r="BB868" s="183"/>
      <c r="BC868" s="183"/>
      <c r="BD868" s="183"/>
      <c r="BE868" s="183"/>
      <c r="BF868" s="183"/>
      <c r="BG868" s="183"/>
      <c r="BH868" s="183"/>
      <c r="BI868" s="183"/>
      <c r="BJ868" s="183"/>
      <c r="BK868" s="183"/>
      <c r="BL868" s="183"/>
      <c r="BM868" s="183"/>
    </row>
    <row r="869" spans="1:65" x14ac:dyDescent="0.2">
      <c r="A869" s="110"/>
      <c r="B869" s="110"/>
      <c r="C869" s="110"/>
      <c r="D869" s="183"/>
      <c r="E869" s="183"/>
      <c r="F869" s="183"/>
      <c r="G869" s="183"/>
      <c r="H869" s="183"/>
      <c r="I869" s="183"/>
      <c r="J869" s="183"/>
      <c r="K869" s="183"/>
      <c r="L869" s="183"/>
      <c r="M869" s="183"/>
      <c r="N869" s="183"/>
      <c r="O869" s="183"/>
      <c r="P869" s="183"/>
      <c r="Q869" s="183"/>
      <c r="R869" s="183"/>
      <c r="S869" s="183"/>
      <c r="T869" s="183"/>
      <c r="U869" s="183"/>
      <c r="V869" s="183"/>
      <c r="W869" s="183"/>
      <c r="X869" s="183"/>
      <c r="Y869" s="183"/>
      <c r="Z869" s="183"/>
      <c r="AA869" s="183"/>
      <c r="AB869" s="183"/>
      <c r="AC869" s="183"/>
      <c r="AD869" s="183"/>
      <c r="AE869" s="183"/>
      <c r="AF869" s="183"/>
      <c r="AG869" s="183"/>
      <c r="AH869" s="183"/>
      <c r="AI869" s="183"/>
      <c r="AJ869" s="183"/>
      <c r="AK869" s="183"/>
      <c r="AL869" s="183"/>
      <c r="AM869" s="183"/>
      <c r="AN869" s="183"/>
      <c r="AO869" s="183"/>
      <c r="AP869" s="183"/>
      <c r="AQ869" s="183"/>
      <c r="AR869" s="183"/>
      <c r="AS869" s="183"/>
      <c r="AT869" s="183"/>
      <c r="AU869" s="183"/>
      <c r="AV869" s="183"/>
      <c r="AW869" s="183"/>
      <c r="AX869" s="183"/>
      <c r="AY869" s="183"/>
      <c r="AZ869" s="183"/>
      <c r="BA869" s="183"/>
      <c r="BB869" s="183"/>
      <c r="BC869" s="183"/>
      <c r="BD869" s="183"/>
      <c r="BE869" s="183"/>
      <c r="BF869" s="183"/>
      <c r="BG869" s="183"/>
      <c r="BH869" s="183"/>
      <c r="BI869" s="183"/>
      <c r="BJ869" s="183"/>
      <c r="BK869" s="183"/>
      <c r="BL869" s="183"/>
      <c r="BM869" s="183"/>
    </row>
    <row r="870" spans="1:65" x14ac:dyDescent="0.2">
      <c r="A870" s="110"/>
      <c r="B870" s="110"/>
      <c r="C870" s="110"/>
      <c r="D870" s="183"/>
      <c r="E870" s="183"/>
      <c r="F870" s="183"/>
      <c r="G870" s="183"/>
      <c r="H870" s="183"/>
      <c r="I870" s="183"/>
      <c r="J870" s="183"/>
      <c r="K870" s="183"/>
      <c r="L870" s="183"/>
      <c r="M870" s="183"/>
      <c r="N870" s="183"/>
      <c r="O870" s="183"/>
      <c r="P870" s="183"/>
      <c r="Q870" s="183"/>
      <c r="R870" s="183"/>
      <c r="S870" s="183"/>
      <c r="T870" s="183"/>
      <c r="U870" s="183"/>
      <c r="V870" s="183"/>
      <c r="W870" s="183"/>
      <c r="X870" s="183"/>
      <c r="Y870" s="183"/>
      <c r="Z870" s="183"/>
      <c r="AA870" s="183"/>
      <c r="AB870" s="183"/>
      <c r="AC870" s="183"/>
      <c r="AD870" s="183"/>
      <c r="AE870" s="183"/>
      <c r="AF870" s="183"/>
      <c r="AG870" s="183"/>
      <c r="AH870" s="183"/>
      <c r="AI870" s="183"/>
      <c r="AJ870" s="183"/>
      <c r="AK870" s="183"/>
      <c r="AL870" s="183"/>
      <c r="AM870" s="183"/>
      <c r="AN870" s="183"/>
      <c r="AO870" s="183"/>
      <c r="AP870" s="183"/>
      <c r="AQ870" s="183"/>
      <c r="AR870" s="183"/>
      <c r="AS870" s="183"/>
      <c r="AT870" s="183"/>
      <c r="AU870" s="183"/>
      <c r="AV870" s="183"/>
      <c r="AW870" s="183"/>
      <c r="AX870" s="183"/>
      <c r="AY870" s="183"/>
      <c r="AZ870" s="183"/>
      <c r="BA870" s="183"/>
      <c r="BB870" s="183"/>
      <c r="BC870" s="183"/>
      <c r="BD870" s="183"/>
      <c r="BE870" s="183"/>
      <c r="BF870" s="183"/>
      <c r="BG870" s="183"/>
      <c r="BH870" s="183"/>
      <c r="BI870" s="183"/>
      <c r="BJ870" s="183"/>
      <c r="BK870" s="183"/>
      <c r="BL870" s="183"/>
      <c r="BM870" s="183"/>
    </row>
    <row r="871" spans="1:65" x14ac:dyDescent="0.2">
      <c r="A871" s="110"/>
      <c r="B871" s="110"/>
      <c r="C871" s="110"/>
      <c r="D871" s="183"/>
      <c r="E871" s="183"/>
      <c r="F871" s="183"/>
      <c r="G871" s="183"/>
      <c r="H871" s="183"/>
      <c r="I871" s="183"/>
      <c r="J871" s="183"/>
      <c r="K871" s="183"/>
      <c r="L871" s="183"/>
      <c r="M871" s="183"/>
      <c r="N871" s="183"/>
      <c r="O871" s="183"/>
      <c r="P871" s="183"/>
      <c r="Q871" s="183"/>
      <c r="R871" s="183"/>
      <c r="S871" s="183"/>
      <c r="T871" s="183"/>
      <c r="U871" s="183"/>
      <c r="V871" s="183"/>
      <c r="W871" s="183"/>
      <c r="X871" s="183"/>
      <c r="Y871" s="183"/>
      <c r="Z871" s="183"/>
      <c r="AA871" s="183"/>
      <c r="AB871" s="183"/>
      <c r="AC871" s="183"/>
      <c r="AD871" s="183"/>
      <c r="AE871" s="183"/>
      <c r="AF871" s="183"/>
      <c r="AG871" s="183"/>
      <c r="AH871" s="183"/>
      <c r="AI871" s="183"/>
      <c r="AJ871" s="183"/>
      <c r="AK871" s="183"/>
      <c r="AL871" s="183"/>
      <c r="AM871" s="183"/>
      <c r="AN871" s="183"/>
      <c r="AO871" s="183"/>
      <c r="AP871" s="183"/>
      <c r="AQ871" s="183"/>
      <c r="AR871" s="183"/>
      <c r="AS871" s="183"/>
      <c r="AT871" s="183"/>
      <c r="AU871" s="183"/>
      <c r="AV871" s="183"/>
      <c r="AW871" s="183"/>
      <c r="AX871" s="183"/>
      <c r="AY871" s="183"/>
      <c r="AZ871" s="183"/>
      <c r="BA871" s="183"/>
      <c r="BB871" s="183"/>
      <c r="BC871" s="183"/>
      <c r="BD871" s="183"/>
      <c r="BE871" s="183"/>
      <c r="BF871" s="183"/>
      <c r="BG871" s="183"/>
      <c r="BH871" s="183"/>
      <c r="BI871" s="183"/>
      <c r="BJ871" s="183"/>
      <c r="BK871" s="183"/>
      <c r="BL871" s="183"/>
      <c r="BM871" s="183"/>
    </row>
    <row r="872" spans="1:65" x14ac:dyDescent="0.2">
      <c r="A872" s="110"/>
      <c r="B872" s="110"/>
      <c r="C872" s="110"/>
      <c r="D872" s="183"/>
      <c r="E872" s="183"/>
      <c r="F872" s="183"/>
      <c r="G872" s="183"/>
      <c r="H872" s="183"/>
      <c r="I872" s="183"/>
      <c r="J872" s="183"/>
      <c r="K872" s="183"/>
      <c r="L872" s="183"/>
      <c r="M872" s="183"/>
      <c r="N872" s="183"/>
      <c r="O872" s="183"/>
      <c r="P872" s="183"/>
      <c r="Q872" s="183"/>
      <c r="R872" s="183"/>
      <c r="S872" s="183"/>
      <c r="T872" s="183"/>
      <c r="U872" s="183"/>
      <c r="V872" s="183"/>
      <c r="W872" s="183"/>
      <c r="X872" s="183"/>
      <c r="Y872" s="183"/>
      <c r="Z872" s="183"/>
      <c r="AA872" s="183"/>
      <c r="AB872" s="183"/>
      <c r="AC872" s="183"/>
      <c r="AD872" s="183"/>
      <c r="AE872" s="183"/>
      <c r="AF872" s="183"/>
      <c r="AG872" s="183"/>
      <c r="AH872" s="183"/>
      <c r="AI872" s="183"/>
      <c r="AJ872" s="183"/>
      <c r="AK872" s="183"/>
      <c r="AL872" s="183"/>
      <c r="AM872" s="183"/>
      <c r="AN872" s="183"/>
      <c r="AO872" s="183"/>
      <c r="AP872" s="183"/>
      <c r="AQ872" s="183"/>
      <c r="AR872" s="183"/>
      <c r="AS872" s="183"/>
      <c r="AT872" s="183"/>
      <c r="AU872" s="183"/>
      <c r="AV872" s="183"/>
      <c r="AW872" s="183"/>
      <c r="AX872" s="183"/>
      <c r="AY872" s="183"/>
      <c r="AZ872" s="183"/>
      <c r="BA872" s="183"/>
      <c r="BB872" s="183"/>
      <c r="BC872" s="183"/>
      <c r="BD872" s="183"/>
      <c r="BE872" s="183"/>
      <c r="BF872" s="183"/>
      <c r="BG872" s="183"/>
      <c r="BH872" s="183"/>
      <c r="BI872" s="183"/>
      <c r="BJ872" s="183"/>
      <c r="BK872" s="183"/>
      <c r="BL872" s="183"/>
      <c r="BM872" s="183"/>
    </row>
    <row r="873" spans="1:65" x14ac:dyDescent="0.2">
      <c r="A873" s="110"/>
      <c r="B873" s="110"/>
      <c r="C873" s="110"/>
      <c r="D873" s="183"/>
      <c r="E873" s="183"/>
      <c r="F873" s="183"/>
      <c r="G873" s="183"/>
      <c r="H873" s="183"/>
      <c r="I873" s="183"/>
      <c r="J873" s="183"/>
      <c r="K873" s="183"/>
      <c r="L873" s="183"/>
      <c r="M873" s="183"/>
      <c r="N873" s="183"/>
      <c r="O873" s="183"/>
      <c r="P873" s="183"/>
      <c r="Q873" s="183"/>
      <c r="R873" s="183"/>
      <c r="S873" s="183"/>
      <c r="T873" s="183"/>
      <c r="U873" s="183"/>
      <c r="V873" s="183"/>
      <c r="W873" s="183"/>
      <c r="X873" s="183"/>
      <c r="Y873" s="183"/>
      <c r="Z873" s="183"/>
      <c r="AA873" s="183"/>
      <c r="AB873" s="183"/>
      <c r="AC873" s="183"/>
      <c r="AD873" s="183"/>
      <c r="AE873" s="183"/>
      <c r="AF873" s="183"/>
      <c r="AG873" s="183"/>
      <c r="AH873" s="183"/>
      <c r="AI873" s="183"/>
      <c r="AJ873" s="183"/>
      <c r="AK873" s="183"/>
      <c r="AL873" s="183"/>
      <c r="AM873" s="183"/>
      <c r="AN873" s="183"/>
      <c r="AO873" s="183"/>
      <c r="AP873" s="183"/>
      <c r="AQ873" s="183"/>
      <c r="AR873" s="183"/>
      <c r="AS873" s="183"/>
      <c r="AT873" s="183"/>
      <c r="AU873" s="183"/>
      <c r="AV873" s="183"/>
      <c r="AW873" s="183"/>
      <c r="AX873" s="183"/>
      <c r="AY873" s="183"/>
      <c r="AZ873" s="183"/>
      <c r="BA873" s="183"/>
      <c r="BB873" s="183"/>
      <c r="BC873" s="183"/>
      <c r="BD873" s="183"/>
      <c r="BE873" s="183"/>
      <c r="BF873" s="183"/>
      <c r="BG873" s="183"/>
      <c r="BH873" s="183"/>
      <c r="BI873" s="183"/>
      <c r="BJ873" s="183"/>
      <c r="BK873" s="183"/>
      <c r="BL873" s="183"/>
      <c r="BM873" s="183"/>
    </row>
    <row r="874" spans="1:65" x14ac:dyDescent="0.2">
      <c r="A874" s="110"/>
      <c r="B874" s="110"/>
      <c r="C874" s="110"/>
      <c r="D874" s="183"/>
      <c r="E874" s="183"/>
      <c r="F874" s="183"/>
      <c r="G874" s="183"/>
      <c r="H874" s="183"/>
      <c r="I874" s="183"/>
      <c r="J874" s="183"/>
      <c r="K874" s="183"/>
      <c r="L874" s="183"/>
      <c r="M874" s="183"/>
      <c r="N874" s="183"/>
      <c r="O874" s="183"/>
      <c r="P874" s="183"/>
      <c r="Q874" s="183"/>
      <c r="R874" s="183"/>
      <c r="S874" s="183"/>
      <c r="T874" s="183"/>
      <c r="U874" s="183"/>
      <c r="V874" s="183"/>
      <c r="W874" s="183"/>
      <c r="X874" s="183"/>
      <c r="Y874" s="183"/>
      <c r="Z874" s="183"/>
      <c r="AA874" s="183"/>
      <c r="AB874" s="183"/>
      <c r="AC874" s="183"/>
      <c r="AD874" s="183"/>
      <c r="AE874" s="183"/>
      <c r="AF874" s="183"/>
      <c r="AG874" s="183"/>
      <c r="AH874" s="183"/>
      <c r="AI874" s="183"/>
      <c r="AJ874" s="183"/>
      <c r="AK874" s="183"/>
      <c r="AL874" s="183"/>
      <c r="AM874" s="183"/>
      <c r="AN874" s="183"/>
      <c r="AO874" s="183"/>
      <c r="AP874" s="183"/>
      <c r="AQ874" s="183"/>
      <c r="AR874" s="183"/>
      <c r="AS874" s="183"/>
      <c r="AT874" s="183"/>
      <c r="AU874" s="183"/>
      <c r="AV874" s="183"/>
      <c r="AW874" s="183"/>
      <c r="AX874" s="183"/>
      <c r="AY874" s="183"/>
      <c r="AZ874" s="183"/>
      <c r="BA874" s="183"/>
      <c r="BB874" s="183"/>
      <c r="BC874" s="183"/>
      <c r="BD874" s="183"/>
      <c r="BE874" s="183"/>
      <c r="BF874" s="183"/>
      <c r="BG874" s="183"/>
      <c r="BH874" s="183"/>
      <c r="BI874" s="183"/>
      <c r="BJ874" s="183"/>
      <c r="BK874" s="183"/>
      <c r="BL874" s="183"/>
      <c r="BM874" s="183"/>
    </row>
    <row r="875" spans="1:65" x14ac:dyDescent="0.2">
      <c r="A875" s="110"/>
      <c r="B875" s="110"/>
      <c r="C875" s="110"/>
      <c r="D875" s="183"/>
      <c r="E875" s="183"/>
      <c r="F875" s="183"/>
      <c r="G875" s="183"/>
      <c r="H875" s="183"/>
      <c r="I875" s="183"/>
      <c r="J875" s="183"/>
      <c r="K875" s="183"/>
      <c r="L875" s="183"/>
      <c r="M875" s="183"/>
      <c r="N875" s="183"/>
      <c r="O875" s="183"/>
      <c r="P875" s="183"/>
      <c r="Q875" s="183"/>
      <c r="R875" s="183"/>
      <c r="S875" s="183"/>
      <c r="T875" s="183"/>
      <c r="U875" s="183"/>
      <c r="V875" s="183"/>
      <c r="W875" s="183"/>
      <c r="X875" s="183"/>
      <c r="Y875" s="183"/>
      <c r="Z875" s="183"/>
      <c r="AA875" s="183"/>
      <c r="AB875" s="183"/>
      <c r="AC875" s="183"/>
      <c r="AD875" s="183"/>
      <c r="AE875" s="183"/>
      <c r="AF875" s="183"/>
      <c r="AG875" s="183"/>
      <c r="AH875" s="183"/>
      <c r="AI875" s="183"/>
      <c r="AJ875" s="183"/>
      <c r="AK875" s="183"/>
      <c r="AL875" s="183"/>
      <c r="AM875" s="183"/>
      <c r="AN875" s="183"/>
      <c r="AO875" s="183"/>
      <c r="AP875" s="183"/>
      <c r="AQ875" s="183"/>
      <c r="AR875" s="183"/>
      <c r="AS875" s="183"/>
      <c r="AT875" s="183"/>
      <c r="AU875" s="183"/>
      <c r="AV875" s="183"/>
      <c r="AW875" s="183"/>
      <c r="AX875" s="183"/>
      <c r="AY875" s="183"/>
      <c r="AZ875" s="183"/>
      <c r="BA875" s="183"/>
      <c r="BB875" s="183"/>
      <c r="BC875" s="183"/>
      <c r="BD875" s="183"/>
      <c r="BE875" s="183"/>
      <c r="BF875" s="183"/>
      <c r="BG875" s="183"/>
      <c r="BH875" s="183"/>
      <c r="BI875" s="183"/>
      <c r="BJ875" s="183"/>
      <c r="BK875" s="183"/>
      <c r="BL875" s="183"/>
      <c r="BM875" s="183"/>
    </row>
    <row r="876" spans="1:65" x14ac:dyDescent="0.2">
      <c r="A876" s="110"/>
      <c r="B876" s="110"/>
      <c r="C876" s="110"/>
      <c r="D876" s="183"/>
      <c r="E876" s="183"/>
      <c r="F876" s="183"/>
      <c r="G876" s="183"/>
      <c r="H876" s="183"/>
      <c r="I876" s="183"/>
      <c r="J876" s="183"/>
      <c r="K876" s="183"/>
      <c r="L876" s="183"/>
      <c r="M876" s="183"/>
      <c r="N876" s="183"/>
      <c r="O876" s="183"/>
      <c r="P876" s="183"/>
      <c r="Q876" s="183"/>
      <c r="R876" s="183"/>
      <c r="S876" s="183"/>
      <c r="T876" s="183"/>
      <c r="U876" s="183"/>
      <c r="V876" s="183"/>
      <c r="W876" s="183"/>
      <c r="X876" s="183"/>
      <c r="Y876" s="183"/>
      <c r="Z876" s="183"/>
      <c r="AA876" s="183"/>
      <c r="AB876" s="183"/>
      <c r="AC876" s="183"/>
      <c r="AD876" s="183"/>
      <c r="AE876" s="183"/>
      <c r="AF876" s="183"/>
      <c r="AG876" s="183"/>
      <c r="AH876" s="183"/>
      <c r="AI876" s="183"/>
      <c r="AJ876" s="183"/>
      <c r="AK876" s="183"/>
      <c r="AL876" s="183"/>
      <c r="AM876" s="183"/>
      <c r="AN876" s="183"/>
      <c r="AO876" s="183"/>
      <c r="AP876" s="183"/>
      <c r="AQ876" s="183"/>
      <c r="AR876" s="183"/>
      <c r="AS876" s="183"/>
      <c r="AT876" s="183"/>
      <c r="AU876" s="183"/>
      <c r="AV876" s="183"/>
      <c r="AW876" s="183"/>
      <c r="AX876" s="183"/>
      <c r="AY876" s="183"/>
      <c r="AZ876" s="183"/>
      <c r="BA876" s="183"/>
      <c r="BB876" s="183"/>
      <c r="BC876" s="183"/>
      <c r="BD876" s="183"/>
      <c r="BE876" s="183"/>
      <c r="BF876" s="183"/>
      <c r="BG876" s="183"/>
      <c r="BH876" s="183"/>
      <c r="BI876" s="183"/>
      <c r="BJ876" s="183"/>
      <c r="BK876" s="183"/>
      <c r="BL876" s="183"/>
      <c r="BM876" s="183"/>
    </row>
    <row r="877" spans="1:65" x14ac:dyDescent="0.2">
      <c r="A877" s="110"/>
      <c r="B877" s="110"/>
      <c r="C877" s="110"/>
      <c r="D877" s="183"/>
      <c r="E877" s="183"/>
      <c r="F877" s="183"/>
      <c r="G877" s="183"/>
      <c r="H877" s="183"/>
      <c r="I877" s="183"/>
      <c r="J877" s="183"/>
      <c r="K877" s="183"/>
      <c r="L877" s="183"/>
      <c r="M877" s="183"/>
      <c r="N877" s="183"/>
      <c r="O877" s="183"/>
      <c r="P877" s="183"/>
      <c r="Q877" s="183"/>
      <c r="R877" s="183"/>
      <c r="S877" s="183"/>
      <c r="T877" s="183"/>
      <c r="U877" s="183"/>
      <c r="V877" s="183"/>
      <c r="W877" s="183"/>
      <c r="X877" s="183"/>
      <c r="Y877" s="183"/>
      <c r="Z877" s="183"/>
      <c r="AA877" s="183"/>
      <c r="AB877" s="183"/>
      <c r="AC877" s="183"/>
      <c r="AD877" s="183"/>
      <c r="AE877" s="183"/>
      <c r="AF877" s="183"/>
      <c r="AG877" s="183"/>
      <c r="AH877" s="183"/>
      <c r="AI877" s="183"/>
      <c r="AJ877" s="183"/>
      <c r="AK877" s="183"/>
      <c r="AL877" s="183"/>
      <c r="AM877" s="183"/>
      <c r="AN877" s="183"/>
      <c r="AO877" s="183"/>
      <c r="AP877" s="183"/>
      <c r="AQ877" s="183"/>
      <c r="AR877" s="183"/>
      <c r="AS877" s="183"/>
      <c r="AT877" s="183"/>
      <c r="AU877" s="183"/>
      <c r="AV877" s="183"/>
      <c r="AW877" s="183"/>
      <c r="AX877" s="183"/>
      <c r="AY877" s="183"/>
      <c r="AZ877" s="183"/>
      <c r="BA877" s="183"/>
      <c r="BB877" s="183"/>
      <c r="BC877" s="183"/>
      <c r="BD877" s="183"/>
      <c r="BE877" s="183"/>
      <c r="BF877" s="183"/>
      <c r="BG877" s="183"/>
      <c r="BH877" s="183"/>
      <c r="BI877" s="183"/>
      <c r="BJ877" s="183"/>
      <c r="BK877" s="183"/>
      <c r="BL877" s="183"/>
      <c r="BM877" s="183"/>
    </row>
    <row r="878" spans="1:65" x14ac:dyDescent="0.2">
      <c r="A878" s="110"/>
      <c r="B878" s="110"/>
      <c r="C878" s="110"/>
      <c r="D878" s="183"/>
      <c r="E878" s="183"/>
      <c r="F878" s="183"/>
      <c r="G878" s="183"/>
      <c r="H878" s="183"/>
      <c r="I878" s="183"/>
      <c r="J878" s="183"/>
      <c r="K878" s="183"/>
      <c r="L878" s="183"/>
      <c r="M878" s="183"/>
      <c r="N878" s="183"/>
      <c r="O878" s="183"/>
      <c r="P878" s="183"/>
      <c r="Q878" s="183"/>
      <c r="R878" s="183"/>
      <c r="S878" s="183"/>
      <c r="T878" s="183"/>
      <c r="U878" s="183"/>
      <c r="V878" s="183"/>
      <c r="W878" s="183"/>
      <c r="X878" s="183"/>
      <c r="Y878" s="183"/>
      <c r="Z878" s="183"/>
      <c r="AA878" s="183"/>
      <c r="AB878" s="183"/>
      <c r="AC878" s="183"/>
      <c r="AD878" s="183"/>
      <c r="AE878" s="183"/>
      <c r="AF878" s="183"/>
      <c r="AG878" s="183"/>
      <c r="AH878" s="183"/>
      <c r="AI878" s="183"/>
      <c r="AJ878" s="183"/>
      <c r="AK878" s="183"/>
      <c r="AL878" s="183"/>
      <c r="AM878" s="183"/>
      <c r="AN878" s="183"/>
      <c r="AO878" s="183"/>
      <c r="AP878" s="183"/>
      <c r="AQ878" s="183"/>
      <c r="AR878" s="183"/>
      <c r="AS878" s="183"/>
      <c r="AT878" s="183"/>
      <c r="AU878" s="183"/>
      <c r="AV878" s="183"/>
      <c r="AW878" s="183"/>
      <c r="AX878" s="183"/>
      <c r="AY878" s="183"/>
      <c r="AZ878" s="183"/>
      <c r="BA878" s="183"/>
      <c r="BB878" s="183"/>
      <c r="BC878" s="183"/>
      <c r="BD878" s="183"/>
      <c r="BE878" s="183"/>
      <c r="BF878" s="183"/>
      <c r="BG878" s="183"/>
      <c r="BH878" s="183"/>
      <c r="BI878" s="183"/>
      <c r="BJ878" s="183"/>
      <c r="BK878" s="183"/>
      <c r="BL878" s="183"/>
      <c r="BM878" s="183"/>
    </row>
    <row r="879" spans="1:65" x14ac:dyDescent="0.2">
      <c r="A879" s="110"/>
      <c r="B879" s="110"/>
      <c r="C879" s="110"/>
      <c r="D879" s="183"/>
      <c r="E879" s="183"/>
      <c r="F879" s="183"/>
      <c r="G879" s="183"/>
      <c r="H879" s="183"/>
      <c r="I879" s="183"/>
      <c r="J879" s="183"/>
      <c r="K879" s="183"/>
      <c r="L879" s="183"/>
      <c r="M879" s="183"/>
      <c r="N879" s="183"/>
      <c r="O879" s="183"/>
      <c r="P879" s="183"/>
      <c r="Q879" s="183"/>
      <c r="R879" s="183"/>
      <c r="S879" s="183"/>
      <c r="T879" s="183"/>
      <c r="U879" s="183"/>
      <c r="V879" s="183"/>
      <c r="W879" s="183"/>
      <c r="X879" s="183"/>
      <c r="Y879" s="183"/>
      <c r="Z879" s="183"/>
      <c r="AA879" s="183"/>
      <c r="AB879" s="183"/>
      <c r="AC879" s="183"/>
      <c r="AD879" s="183"/>
      <c r="AE879" s="183"/>
      <c r="AF879" s="183"/>
      <c r="AG879" s="183"/>
      <c r="AH879" s="183"/>
      <c r="AI879" s="183"/>
      <c r="AJ879" s="183"/>
      <c r="AK879" s="183"/>
      <c r="AL879" s="183"/>
      <c r="AM879" s="183"/>
      <c r="AN879" s="183"/>
      <c r="AO879" s="183"/>
      <c r="AP879" s="183"/>
      <c r="AQ879" s="183"/>
      <c r="AR879" s="183"/>
      <c r="AS879" s="183"/>
      <c r="AT879" s="183"/>
      <c r="AU879" s="183"/>
      <c r="AV879" s="183"/>
      <c r="AW879" s="183"/>
      <c r="AX879" s="183"/>
      <c r="AY879" s="183"/>
      <c r="AZ879" s="183"/>
      <c r="BA879" s="183"/>
      <c r="BB879" s="183"/>
      <c r="BC879" s="183"/>
      <c r="BD879" s="183"/>
      <c r="BE879" s="183"/>
      <c r="BF879" s="183"/>
      <c r="BG879" s="183"/>
      <c r="BH879" s="183"/>
      <c r="BI879" s="183"/>
      <c r="BJ879" s="183"/>
      <c r="BK879" s="183"/>
      <c r="BL879" s="183"/>
      <c r="BM879" s="183"/>
    </row>
    <row r="880" spans="1:65" x14ac:dyDescent="0.2">
      <c r="A880" s="110"/>
      <c r="B880" s="110"/>
      <c r="C880" s="110"/>
      <c r="D880" s="183"/>
      <c r="E880" s="183"/>
      <c r="F880" s="183"/>
      <c r="G880" s="183"/>
      <c r="H880" s="183"/>
      <c r="I880" s="183"/>
      <c r="J880" s="183"/>
      <c r="K880" s="183"/>
      <c r="L880" s="183"/>
      <c r="M880" s="183"/>
      <c r="N880" s="183"/>
      <c r="O880" s="183"/>
      <c r="P880" s="183"/>
      <c r="Q880" s="183"/>
      <c r="R880" s="183"/>
      <c r="S880" s="183"/>
      <c r="T880" s="183"/>
      <c r="U880" s="183"/>
      <c r="V880" s="183"/>
      <c r="W880" s="183"/>
      <c r="X880" s="183"/>
      <c r="Y880" s="183"/>
      <c r="Z880" s="183"/>
      <c r="AA880" s="183"/>
      <c r="AB880" s="183"/>
      <c r="AC880" s="183"/>
      <c r="AD880" s="183"/>
      <c r="AE880" s="183"/>
      <c r="AF880" s="183"/>
      <c r="AG880" s="183"/>
      <c r="AH880" s="183"/>
      <c r="AI880" s="183"/>
      <c r="AJ880" s="183"/>
      <c r="AK880" s="183"/>
      <c r="AL880" s="183"/>
      <c r="AM880" s="183"/>
      <c r="AN880" s="183"/>
      <c r="AO880" s="183"/>
      <c r="AP880" s="183"/>
      <c r="AQ880" s="183"/>
      <c r="AR880" s="183"/>
      <c r="AS880" s="183"/>
      <c r="AT880" s="183"/>
      <c r="AU880" s="183"/>
      <c r="AV880" s="183"/>
      <c r="AW880" s="183"/>
      <c r="AX880" s="183"/>
      <c r="AY880" s="183"/>
      <c r="AZ880" s="183"/>
      <c r="BA880" s="183"/>
      <c r="BB880" s="183"/>
      <c r="BC880" s="183"/>
      <c r="BD880" s="183"/>
      <c r="BE880" s="183"/>
      <c r="BF880" s="183"/>
      <c r="BG880" s="183"/>
      <c r="BH880" s="183"/>
      <c r="BI880" s="183"/>
      <c r="BJ880" s="183"/>
      <c r="BK880" s="183"/>
      <c r="BL880" s="183"/>
      <c r="BM880" s="183"/>
    </row>
    <row r="881" spans="1:65" x14ac:dyDescent="0.2">
      <c r="A881" s="110"/>
      <c r="B881" s="110"/>
      <c r="C881" s="110"/>
      <c r="D881" s="183"/>
      <c r="E881" s="183"/>
      <c r="F881" s="183"/>
      <c r="G881" s="183"/>
      <c r="H881" s="183"/>
      <c r="I881" s="183"/>
      <c r="J881" s="183"/>
      <c r="K881" s="183"/>
      <c r="L881" s="183"/>
      <c r="M881" s="183"/>
      <c r="N881" s="183"/>
      <c r="O881" s="183"/>
      <c r="P881" s="183"/>
      <c r="Q881" s="183"/>
      <c r="R881" s="183"/>
      <c r="S881" s="183"/>
      <c r="T881" s="183"/>
      <c r="U881" s="183"/>
      <c r="V881" s="183"/>
      <c r="W881" s="183"/>
      <c r="X881" s="183"/>
      <c r="Y881" s="183"/>
      <c r="Z881" s="183"/>
      <c r="AA881" s="183"/>
      <c r="AB881" s="183"/>
      <c r="AC881" s="183"/>
      <c r="AD881" s="183"/>
      <c r="AE881" s="183"/>
      <c r="AF881" s="183"/>
      <c r="AG881" s="183"/>
      <c r="AH881" s="183"/>
      <c r="AI881" s="183"/>
      <c r="AJ881" s="183"/>
      <c r="AK881" s="183"/>
      <c r="AL881" s="183"/>
      <c r="AM881" s="183"/>
      <c r="AN881" s="183"/>
      <c r="AO881" s="183"/>
      <c r="AP881" s="183"/>
      <c r="AQ881" s="183"/>
      <c r="AR881" s="183"/>
      <c r="AS881" s="183"/>
      <c r="AT881" s="183"/>
      <c r="AU881" s="183"/>
      <c r="AV881" s="183"/>
      <c r="AW881" s="183"/>
      <c r="AX881" s="183"/>
      <c r="AY881" s="183"/>
      <c r="AZ881" s="183"/>
      <c r="BA881" s="183"/>
      <c r="BB881" s="183"/>
      <c r="BC881" s="183"/>
      <c r="BD881" s="183"/>
      <c r="BE881" s="183"/>
      <c r="BF881" s="183"/>
      <c r="BG881" s="183"/>
      <c r="BH881" s="183"/>
      <c r="BI881" s="183"/>
      <c r="BJ881" s="183"/>
      <c r="BK881" s="183"/>
      <c r="BL881" s="183"/>
      <c r="BM881" s="183"/>
    </row>
    <row r="882" spans="1:65" x14ac:dyDescent="0.2">
      <c r="A882" s="110"/>
      <c r="B882" s="110"/>
      <c r="C882" s="110"/>
      <c r="D882" s="183"/>
      <c r="E882" s="183"/>
      <c r="F882" s="183"/>
      <c r="G882" s="183"/>
      <c r="H882" s="183"/>
      <c r="I882" s="183"/>
      <c r="J882" s="183"/>
      <c r="K882" s="183"/>
      <c r="L882" s="183"/>
      <c r="M882" s="183"/>
      <c r="N882" s="183"/>
      <c r="O882" s="183"/>
      <c r="P882" s="183"/>
      <c r="Q882" s="183"/>
      <c r="R882" s="183"/>
      <c r="S882" s="183"/>
      <c r="T882" s="183"/>
      <c r="U882" s="183"/>
      <c r="V882" s="183"/>
      <c r="W882" s="183"/>
      <c r="X882" s="183"/>
      <c r="Y882" s="183"/>
      <c r="Z882" s="183"/>
      <c r="AA882" s="183"/>
      <c r="AB882" s="183"/>
      <c r="AC882" s="183"/>
      <c r="AD882" s="183"/>
      <c r="AE882" s="183"/>
      <c r="AF882" s="183"/>
      <c r="AG882" s="183"/>
      <c r="AH882" s="183"/>
      <c r="AI882" s="183"/>
      <c r="AJ882" s="183"/>
      <c r="AK882" s="183"/>
      <c r="AL882" s="183"/>
      <c r="AM882" s="183"/>
      <c r="AN882" s="183"/>
      <c r="AO882" s="183"/>
      <c r="AP882" s="183"/>
      <c r="AQ882" s="183"/>
      <c r="AR882" s="183"/>
      <c r="AS882" s="183"/>
      <c r="AT882" s="183"/>
      <c r="AU882" s="183"/>
      <c r="AV882" s="183"/>
      <c r="AW882" s="183"/>
      <c r="AX882" s="183"/>
      <c r="AY882" s="183"/>
      <c r="AZ882" s="183"/>
      <c r="BA882" s="183"/>
      <c r="BB882" s="183"/>
      <c r="BC882" s="183"/>
      <c r="BD882" s="183"/>
      <c r="BE882" s="183"/>
      <c r="BF882" s="183"/>
      <c r="BG882" s="183"/>
      <c r="BH882" s="183"/>
      <c r="BI882" s="183"/>
      <c r="BJ882" s="183"/>
      <c r="BK882" s="183"/>
      <c r="BL882" s="183"/>
      <c r="BM882" s="183"/>
    </row>
    <row r="883" spans="1:65" x14ac:dyDescent="0.2">
      <c r="A883" s="110"/>
      <c r="B883" s="110"/>
      <c r="C883" s="110"/>
      <c r="D883" s="183"/>
      <c r="E883" s="183"/>
      <c r="F883" s="183"/>
      <c r="G883" s="183"/>
      <c r="H883" s="183"/>
      <c r="I883" s="183"/>
      <c r="J883" s="183"/>
      <c r="K883" s="183"/>
      <c r="L883" s="183"/>
      <c r="M883" s="183"/>
      <c r="N883" s="183"/>
      <c r="O883" s="183"/>
      <c r="P883" s="183"/>
      <c r="Q883" s="183"/>
      <c r="R883" s="183"/>
      <c r="S883" s="183"/>
      <c r="T883" s="183"/>
      <c r="U883" s="183"/>
      <c r="V883" s="183"/>
      <c r="W883" s="183"/>
      <c r="X883" s="183"/>
      <c r="Y883" s="183"/>
      <c r="Z883" s="183"/>
      <c r="AA883" s="183"/>
      <c r="AB883" s="183"/>
      <c r="AC883" s="183"/>
      <c r="AD883" s="183"/>
      <c r="AE883" s="183"/>
      <c r="AF883" s="183"/>
      <c r="AG883" s="183"/>
      <c r="AH883" s="183"/>
      <c r="AI883" s="183"/>
      <c r="AJ883" s="183"/>
      <c r="AK883" s="183"/>
      <c r="AL883" s="183"/>
      <c r="AM883" s="183"/>
      <c r="AN883" s="183"/>
      <c r="AO883" s="183"/>
      <c r="AP883" s="183"/>
      <c r="AQ883" s="183"/>
      <c r="AR883" s="183"/>
      <c r="AS883" s="183"/>
      <c r="AT883" s="183"/>
      <c r="AU883" s="183"/>
      <c r="AV883" s="183"/>
      <c r="AW883" s="183"/>
      <c r="AX883" s="183"/>
      <c r="AY883" s="183"/>
      <c r="AZ883" s="183"/>
      <c r="BA883" s="183"/>
      <c r="BB883" s="183"/>
      <c r="BC883" s="183"/>
      <c r="BD883" s="183"/>
      <c r="BE883" s="183"/>
      <c r="BF883" s="183"/>
      <c r="BG883" s="183"/>
      <c r="BH883" s="183"/>
      <c r="BI883" s="183"/>
      <c r="BJ883" s="183"/>
      <c r="BK883" s="183"/>
      <c r="BL883" s="183"/>
      <c r="BM883" s="183"/>
    </row>
    <row r="884" spans="1:65" x14ac:dyDescent="0.2">
      <c r="A884" s="110"/>
      <c r="B884" s="110"/>
      <c r="C884" s="110"/>
      <c r="D884" s="183"/>
      <c r="E884" s="183"/>
      <c r="F884" s="183"/>
      <c r="G884" s="183"/>
      <c r="H884" s="183"/>
      <c r="I884" s="183"/>
      <c r="J884" s="183"/>
      <c r="K884" s="183"/>
      <c r="L884" s="183"/>
      <c r="M884" s="183"/>
      <c r="N884" s="183"/>
      <c r="O884" s="183"/>
      <c r="P884" s="183"/>
      <c r="Q884" s="183"/>
      <c r="R884" s="183"/>
      <c r="S884" s="183"/>
      <c r="T884" s="183"/>
      <c r="U884" s="183"/>
      <c r="V884" s="183"/>
      <c r="W884" s="183"/>
      <c r="X884" s="183"/>
      <c r="Y884" s="183"/>
      <c r="Z884" s="183"/>
      <c r="AA884" s="183"/>
      <c r="AB884" s="183"/>
      <c r="AC884" s="183"/>
      <c r="AD884" s="183"/>
      <c r="AE884" s="183"/>
      <c r="AF884" s="183"/>
      <c r="AG884" s="183"/>
      <c r="AH884" s="183"/>
      <c r="AI884" s="183"/>
      <c r="AJ884" s="183"/>
      <c r="AK884" s="183"/>
      <c r="AL884" s="183"/>
      <c r="AM884" s="183"/>
      <c r="AN884" s="183"/>
      <c r="AO884" s="183"/>
      <c r="AP884" s="183"/>
      <c r="AQ884" s="183"/>
      <c r="AR884" s="183"/>
      <c r="AS884" s="183"/>
      <c r="AT884" s="183"/>
      <c r="AU884" s="183"/>
      <c r="AV884" s="183"/>
      <c r="AW884" s="183"/>
      <c r="AX884" s="183"/>
      <c r="AY884" s="183"/>
      <c r="AZ884" s="183"/>
      <c r="BA884" s="183"/>
      <c r="BB884" s="183"/>
      <c r="BC884" s="183"/>
      <c r="BD884" s="183"/>
      <c r="BE884" s="183"/>
      <c r="BF884" s="183"/>
      <c r="BG884" s="183"/>
      <c r="BH884" s="183"/>
      <c r="BI884" s="183"/>
      <c r="BJ884" s="183"/>
      <c r="BK884" s="183"/>
      <c r="BL884" s="183"/>
      <c r="BM884" s="183"/>
    </row>
    <row r="885" spans="1:65" x14ac:dyDescent="0.2">
      <c r="A885" s="110"/>
      <c r="B885" s="110"/>
      <c r="C885" s="110"/>
      <c r="D885" s="183"/>
      <c r="E885" s="183"/>
      <c r="F885" s="183"/>
      <c r="G885" s="183"/>
      <c r="H885" s="183"/>
      <c r="I885" s="183"/>
      <c r="J885" s="183"/>
      <c r="K885" s="183"/>
      <c r="L885" s="183"/>
      <c r="M885" s="183"/>
      <c r="N885" s="183"/>
      <c r="O885" s="183"/>
      <c r="P885" s="183"/>
      <c r="Q885" s="183"/>
      <c r="R885" s="183"/>
      <c r="S885" s="183"/>
      <c r="T885" s="183"/>
      <c r="U885" s="183"/>
      <c r="V885" s="183"/>
      <c r="W885" s="183"/>
      <c r="X885" s="183"/>
      <c r="Y885" s="183"/>
      <c r="Z885" s="183"/>
      <c r="AA885" s="183"/>
      <c r="AB885" s="183"/>
      <c r="AC885" s="183"/>
      <c r="AD885" s="183"/>
      <c r="AE885" s="183"/>
      <c r="AF885" s="183"/>
      <c r="AG885" s="183"/>
      <c r="AH885" s="183"/>
      <c r="AI885" s="183"/>
      <c r="AJ885" s="183"/>
      <c r="AK885" s="183"/>
      <c r="AL885" s="183"/>
      <c r="AM885" s="183"/>
      <c r="AN885" s="183"/>
      <c r="AO885" s="183"/>
      <c r="AP885" s="183"/>
      <c r="AQ885" s="183"/>
      <c r="AR885" s="183"/>
      <c r="AS885" s="183"/>
      <c r="AT885" s="183"/>
      <c r="AU885" s="183"/>
      <c r="AV885" s="183"/>
      <c r="AW885" s="183"/>
      <c r="AX885" s="183"/>
      <c r="AY885" s="183"/>
      <c r="AZ885" s="183"/>
      <c r="BA885" s="183"/>
      <c r="BB885" s="183"/>
      <c r="BC885" s="183"/>
      <c r="BD885" s="183"/>
      <c r="BE885" s="183"/>
      <c r="BF885" s="183"/>
      <c r="BG885" s="183"/>
      <c r="BH885" s="183"/>
      <c r="BI885" s="183"/>
      <c r="BJ885" s="183"/>
      <c r="BK885" s="183"/>
      <c r="BL885" s="183"/>
      <c r="BM885" s="183"/>
    </row>
    <row r="886" spans="1:65" x14ac:dyDescent="0.2">
      <c r="A886" s="110"/>
      <c r="B886" s="110"/>
      <c r="C886" s="110"/>
      <c r="D886" s="183"/>
      <c r="E886" s="183"/>
      <c r="F886" s="183"/>
      <c r="G886" s="183"/>
      <c r="H886" s="183"/>
      <c r="I886" s="183"/>
      <c r="J886" s="183"/>
      <c r="K886" s="183"/>
      <c r="L886" s="183"/>
      <c r="M886" s="183"/>
      <c r="N886" s="183"/>
      <c r="O886" s="183"/>
      <c r="P886" s="183"/>
      <c r="Q886" s="183"/>
      <c r="R886" s="183"/>
      <c r="S886" s="183"/>
      <c r="T886" s="183"/>
      <c r="U886" s="183"/>
      <c r="V886" s="183"/>
      <c r="W886" s="183"/>
      <c r="X886" s="183"/>
      <c r="Y886" s="183"/>
      <c r="Z886" s="183"/>
      <c r="AA886" s="183"/>
      <c r="AB886" s="183"/>
      <c r="AC886" s="183"/>
      <c r="AD886" s="183"/>
      <c r="AE886" s="183"/>
      <c r="AF886" s="183"/>
      <c r="AG886" s="183"/>
      <c r="AH886" s="183"/>
      <c r="AI886" s="183"/>
      <c r="AJ886" s="183"/>
      <c r="AK886" s="183"/>
      <c r="AL886" s="183"/>
      <c r="AM886" s="183"/>
      <c r="AN886" s="183"/>
      <c r="AO886" s="183"/>
      <c r="AP886" s="183"/>
      <c r="AQ886" s="183"/>
      <c r="AR886" s="183"/>
      <c r="AS886" s="183"/>
      <c r="AT886" s="183"/>
      <c r="AU886" s="183"/>
      <c r="AV886" s="183"/>
      <c r="AW886" s="183"/>
      <c r="AX886" s="183"/>
      <c r="AY886" s="183"/>
      <c r="AZ886" s="183"/>
      <c r="BA886" s="183"/>
      <c r="BB886" s="183"/>
      <c r="BC886" s="183"/>
      <c r="BD886" s="183"/>
      <c r="BE886" s="183"/>
      <c r="BF886" s="183"/>
      <c r="BG886" s="183"/>
      <c r="BH886" s="183"/>
      <c r="BI886" s="183"/>
      <c r="BJ886" s="183"/>
      <c r="BK886" s="183"/>
      <c r="BL886" s="183"/>
      <c r="BM886" s="183"/>
    </row>
    <row r="887" spans="1:65" x14ac:dyDescent="0.2">
      <c r="A887" s="110"/>
      <c r="B887" s="110"/>
      <c r="C887" s="110"/>
      <c r="D887" s="183"/>
      <c r="E887" s="183"/>
      <c r="F887" s="183"/>
      <c r="G887" s="183"/>
      <c r="H887" s="183"/>
      <c r="I887" s="183"/>
      <c r="J887" s="183"/>
      <c r="K887" s="183"/>
      <c r="L887" s="183"/>
      <c r="M887" s="183"/>
      <c r="N887" s="183"/>
      <c r="O887" s="183"/>
      <c r="P887" s="183"/>
      <c r="Q887" s="183"/>
      <c r="R887" s="183"/>
      <c r="S887" s="183"/>
      <c r="T887" s="183"/>
      <c r="U887" s="183"/>
      <c r="V887" s="183"/>
      <c r="W887" s="183"/>
      <c r="X887" s="183"/>
      <c r="Y887" s="183"/>
      <c r="Z887" s="183"/>
      <c r="AA887" s="183"/>
      <c r="AB887" s="183"/>
      <c r="AC887" s="183"/>
      <c r="AD887" s="183"/>
      <c r="AE887" s="183"/>
      <c r="AF887" s="183"/>
      <c r="AG887" s="183"/>
      <c r="AH887" s="183"/>
      <c r="AI887" s="183"/>
      <c r="AJ887" s="183"/>
      <c r="AK887" s="183"/>
      <c r="AL887" s="183"/>
      <c r="AM887" s="183"/>
      <c r="AN887" s="183"/>
      <c r="AO887" s="183"/>
      <c r="AP887" s="183"/>
      <c r="AQ887" s="183"/>
      <c r="AR887" s="183"/>
      <c r="AS887" s="183"/>
      <c r="AT887" s="183"/>
      <c r="AU887" s="183"/>
      <c r="AV887" s="183"/>
      <c r="AW887" s="183"/>
      <c r="AX887" s="183"/>
      <c r="AY887" s="183"/>
      <c r="AZ887" s="183"/>
      <c r="BA887" s="183"/>
      <c r="BB887" s="183"/>
      <c r="BC887" s="183"/>
      <c r="BD887" s="183"/>
      <c r="BE887" s="183"/>
      <c r="BF887" s="183"/>
      <c r="BG887" s="183"/>
      <c r="BH887" s="183"/>
      <c r="BI887" s="183"/>
      <c r="BJ887" s="183"/>
      <c r="BK887" s="183"/>
      <c r="BL887" s="183"/>
      <c r="BM887" s="183"/>
    </row>
    <row r="888" spans="1:65" x14ac:dyDescent="0.2">
      <c r="A888" s="110"/>
      <c r="B888" s="110"/>
      <c r="C888" s="110"/>
      <c r="D888" s="183"/>
      <c r="E888" s="183"/>
      <c r="F888" s="183"/>
      <c r="G888" s="183"/>
      <c r="H888" s="183"/>
      <c r="I888" s="183"/>
      <c r="J888" s="183"/>
      <c r="K888" s="183"/>
      <c r="L888" s="183"/>
      <c r="M888" s="183"/>
      <c r="N888" s="183"/>
      <c r="O888" s="183"/>
      <c r="P888" s="183"/>
      <c r="Q888" s="183"/>
      <c r="R888" s="183"/>
      <c r="S888" s="183"/>
      <c r="T888" s="183"/>
      <c r="U888" s="183"/>
      <c r="V888" s="183"/>
      <c r="W888" s="183"/>
      <c r="X888" s="183"/>
      <c r="Y888" s="183"/>
      <c r="Z888" s="183"/>
      <c r="AA888" s="183"/>
      <c r="AB888" s="183"/>
      <c r="AC888" s="183"/>
      <c r="AD888" s="183"/>
      <c r="AE888" s="183"/>
      <c r="AF888" s="183"/>
      <c r="AG888" s="183"/>
      <c r="AH888" s="183"/>
      <c r="AI888" s="183"/>
      <c r="AJ888" s="183"/>
      <c r="AK888" s="183"/>
      <c r="AL888" s="183"/>
      <c r="AM888" s="183"/>
      <c r="AN888" s="183"/>
      <c r="AO888" s="183"/>
      <c r="AP888" s="183"/>
      <c r="AQ888" s="183"/>
      <c r="AR888" s="183"/>
      <c r="AS888" s="183"/>
      <c r="AT888" s="183"/>
      <c r="AU888" s="183"/>
      <c r="AV888" s="183"/>
      <c r="AW888" s="183"/>
      <c r="AX888" s="183"/>
      <c r="AY888" s="183"/>
      <c r="AZ888" s="183"/>
      <c r="BA888" s="183"/>
      <c r="BB888" s="183"/>
      <c r="BC888" s="183"/>
      <c r="BD888" s="183"/>
      <c r="BE888" s="183"/>
      <c r="BF888" s="183"/>
      <c r="BG888" s="183"/>
      <c r="BH888" s="183"/>
      <c r="BI888" s="183"/>
      <c r="BJ888" s="183"/>
      <c r="BK888" s="183"/>
      <c r="BL888" s="183"/>
      <c r="BM888" s="183"/>
    </row>
    <row r="889" spans="1:65" x14ac:dyDescent="0.2">
      <c r="A889" s="110"/>
      <c r="B889" s="110"/>
      <c r="C889" s="110"/>
      <c r="D889" s="183"/>
      <c r="E889" s="183"/>
      <c r="F889" s="183"/>
      <c r="G889" s="183"/>
      <c r="H889" s="183"/>
      <c r="I889" s="183"/>
      <c r="J889" s="183"/>
      <c r="K889" s="183"/>
      <c r="L889" s="183"/>
      <c r="M889" s="183"/>
      <c r="N889" s="183"/>
      <c r="O889" s="183"/>
      <c r="P889" s="183"/>
      <c r="Q889" s="183"/>
      <c r="R889" s="183"/>
      <c r="S889" s="183"/>
      <c r="T889" s="183"/>
      <c r="U889" s="183"/>
      <c r="V889" s="183"/>
      <c r="W889" s="183"/>
      <c r="X889" s="183"/>
      <c r="Y889" s="183"/>
      <c r="Z889" s="183"/>
      <c r="AA889" s="183"/>
      <c r="AB889" s="183"/>
      <c r="AC889" s="183"/>
      <c r="AD889" s="183"/>
      <c r="AE889" s="183"/>
      <c r="AF889" s="183"/>
      <c r="AG889" s="183"/>
      <c r="AH889" s="183"/>
      <c r="AI889" s="183"/>
      <c r="AJ889" s="183"/>
      <c r="AK889" s="183"/>
      <c r="AL889" s="183"/>
      <c r="AM889" s="183"/>
      <c r="AN889" s="183"/>
      <c r="AO889" s="183"/>
      <c r="AP889" s="183"/>
      <c r="AQ889" s="183"/>
      <c r="AR889" s="183"/>
      <c r="AS889" s="183"/>
      <c r="AT889" s="183"/>
      <c r="AU889" s="183"/>
      <c r="AV889" s="183"/>
      <c r="AW889" s="183"/>
      <c r="AX889" s="183"/>
      <c r="AY889" s="183"/>
      <c r="AZ889" s="183"/>
      <c r="BA889" s="183"/>
      <c r="BB889" s="183"/>
      <c r="BC889" s="183"/>
      <c r="BD889" s="183"/>
      <c r="BE889" s="183"/>
      <c r="BF889" s="183"/>
      <c r="BG889" s="183"/>
      <c r="BH889" s="183"/>
      <c r="BI889" s="183"/>
      <c r="BJ889" s="183"/>
      <c r="BK889" s="183"/>
      <c r="BL889" s="183"/>
      <c r="BM889" s="183"/>
    </row>
    <row r="890" spans="1:65" x14ac:dyDescent="0.2">
      <c r="A890" s="110"/>
      <c r="B890" s="110"/>
      <c r="C890" s="110"/>
      <c r="D890" s="183"/>
      <c r="E890" s="183"/>
      <c r="F890" s="183"/>
      <c r="G890" s="183"/>
      <c r="H890" s="183"/>
      <c r="I890" s="183"/>
      <c r="J890" s="183"/>
      <c r="K890" s="183"/>
      <c r="L890" s="183"/>
      <c r="M890" s="183"/>
      <c r="N890" s="183"/>
      <c r="O890" s="183"/>
      <c r="P890" s="183"/>
      <c r="Q890" s="183"/>
      <c r="R890" s="183"/>
      <c r="S890" s="183"/>
      <c r="T890" s="183"/>
      <c r="U890" s="183"/>
      <c r="V890" s="183"/>
      <c r="W890" s="183"/>
      <c r="X890" s="183"/>
      <c r="Y890" s="183"/>
      <c r="Z890" s="183"/>
      <c r="AA890" s="183"/>
      <c r="AB890" s="183"/>
      <c r="AC890" s="183"/>
      <c r="AD890" s="183"/>
      <c r="AE890" s="183"/>
      <c r="AF890" s="183"/>
      <c r="AG890" s="183"/>
      <c r="AH890" s="183"/>
      <c r="AI890" s="183"/>
      <c r="AJ890" s="183"/>
      <c r="AK890" s="183"/>
      <c r="AL890" s="183"/>
      <c r="AM890" s="183"/>
      <c r="AN890" s="183"/>
      <c r="AO890" s="183"/>
      <c r="AP890" s="183"/>
      <c r="AQ890" s="183"/>
      <c r="AR890" s="183"/>
      <c r="AS890" s="183"/>
      <c r="AT890" s="183"/>
      <c r="AU890" s="183"/>
      <c r="AV890" s="183"/>
      <c r="AW890" s="183"/>
      <c r="AX890" s="183"/>
      <c r="AY890" s="183"/>
      <c r="AZ890" s="183"/>
      <c r="BA890" s="183"/>
      <c r="BB890" s="183"/>
      <c r="BC890" s="183"/>
      <c r="BD890" s="183"/>
      <c r="BE890" s="183"/>
      <c r="BF890" s="183"/>
      <c r="BG890" s="183"/>
      <c r="BH890" s="183"/>
      <c r="BI890" s="183"/>
      <c r="BJ890" s="183"/>
      <c r="BK890" s="183"/>
      <c r="BL890" s="183"/>
      <c r="BM890" s="183"/>
    </row>
    <row r="891" spans="1:65" x14ac:dyDescent="0.2">
      <c r="A891" s="110"/>
      <c r="B891" s="110"/>
      <c r="C891" s="110"/>
      <c r="D891" s="183"/>
      <c r="E891" s="183"/>
      <c r="F891" s="183"/>
      <c r="G891" s="183"/>
      <c r="H891" s="183"/>
      <c r="I891" s="183"/>
      <c r="J891" s="183"/>
      <c r="K891" s="183"/>
      <c r="L891" s="183"/>
      <c r="M891" s="183"/>
      <c r="N891" s="183"/>
      <c r="O891" s="183"/>
      <c r="P891" s="183"/>
      <c r="Q891" s="183"/>
      <c r="R891" s="183"/>
      <c r="S891" s="183"/>
      <c r="T891" s="183"/>
      <c r="U891" s="183"/>
      <c r="V891" s="183"/>
      <c r="W891" s="183"/>
      <c r="X891" s="183"/>
      <c r="Y891" s="183"/>
      <c r="Z891" s="183"/>
      <c r="AA891" s="183"/>
      <c r="AB891" s="183"/>
      <c r="AC891" s="183"/>
      <c r="AD891" s="183"/>
      <c r="AE891" s="183"/>
      <c r="AF891" s="183"/>
      <c r="AG891" s="183"/>
      <c r="AH891" s="183"/>
      <c r="AI891" s="183"/>
      <c r="AJ891" s="183"/>
      <c r="AK891" s="183"/>
      <c r="AL891" s="183"/>
      <c r="AM891" s="183"/>
      <c r="AN891" s="183"/>
      <c r="AO891" s="183"/>
      <c r="AP891" s="183"/>
      <c r="AQ891" s="183"/>
      <c r="AR891" s="183"/>
      <c r="AS891" s="183"/>
      <c r="AT891" s="183"/>
      <c r="AU891" s="183"/>
      <c r="AV891" s="183"/>
      <c r="AW891" s="183"/>
      <c r="AX891" s="183"/>
      <c r="AY891" s="183"/>
      <c r="AZ891" s="183"/>
      <c r="BA891" s="183"/>
      <c r="BB891" s="183"/>
      <c r="BC891" s="183"/>
      <c r="BD891" s="183"/>
      <c r="BE891" s="183"/>
      <c r="BF891" s="183"/>
      <c r="BG891" s="183"/>
      <c r="BH891" s="183"/>
      <c r="BI891" s="183"/>
      <c r="BJ891" s="183"/>
      <c r="BK891" s="183"/>
      <c r="BL891" s="183"/>
      <c r="BM891" s="183"/>
    </row>
    <row r="892" spans="1:65" x14ac:dyDescent="0.2">
      <c r="A892" s="110"/>
      <c r="B892" s="110"/>
      <c r="C892" s="110"/>
      <c r="D892" s="183"/>
      <c r="E892" s="183"/>
      <c r="F892" s="183"/>
      <c r="G892" s="183"/>
      <c r="H892" s="183"/>
      <c r="I892" s="183"/>
      <c r="J892" s="183"/>
      <c r="K892" s="183"/>
      <c r="L892" s="183"/>
      <c r="M892" s="183"/>
      <c r="N892" s="183"/>
      <c r="O892" s="183"/>
      <c r="P892" s="183"/>
      <c r="Q892" s="183"/>
      <c r="R892" s="183"/>
      <c r="S892" s="183"/>
      <c r="T892" s="183"/>
      <c r="U892" s="183"/>
      <c r="V892" s="183"/>
      <c r="W892" s="183"/>
      <c r="X892" s="183"/>
      <c r="Y892" s="183"/>
      <c r="Z892" s="183"/>
      <c r="AA892" s="183"/>
      <c r="AB892" s="183"/>
      <c r="AC892" s="183"/>
      <c r="AD892" s="183"/>
      <c r="AE892" s="183"/>
      <c r="AF892" s="183"/>
      <c r="AG892" s="183"/>
      <c r="AH892" s="183"/>
      <c r="AI892" s="183"/>
      <c r="AJ892" s="183"/>
      <c r="AK892" s="183"/>
      <c r="AL892" s="183"/>
      <c r="AM892" s="183"/>
      <c r="AN892" s="183"/>
      <c r="AO892" s="183"/>
      <c r="AP892" s="183"/>
      <c r="AQ892" s="183"/>
      <c r="AR892" s="183"/>
      <c r="AS892" s="183"/>
      <c r="AT892" s="183"/>
      <c r="AU892" s="183"/>
      <c r="AV892" s="183"/>
      <c r="AW892" s="183"/>
      <c r="AX892" s="183"/>
      <c r="AY892" s="183"/>
      <c r="AZ892" s="183"/>
      <c r="BA892" s="183"/>
      <c r="BB892" s="183"/>
      <c r="BC892" s="183"/>
      <c r="BD892" s="183"/>
      <c r="BE892" s="183"/>
      <c r="BF892" s="183"/>
      <c r="BG892" s="183"/>
      <c r="BH892" s="183"/>
      <c r="BI892" s="183"/>
      <c r="BJ892" s="183"/>
      <c r="BK892" s="183"/>
      <c r="BL892" s="183"/>
      <c r="BM892" s="183"/>
    </row>
    <row r="893" spans="1:65" x14ac:dyDescent="0.2">
      <c r="A893" s="110"/>
      <c r="B893" s="110"/>
      <c r="C893" s="110"/>
      <c r="D893" s="183"/>
      <c r="E893" s="183"/>
      <c r="F893" s="183"/>
      <c r="G893" s="183"/>
      <c r="H893" s="183"/>
      <c r="I893" s="183"/>
      <c r="J893" s="183"/>
      <c r="K893" s="183"/>
      <c r="L893" s="183"/>
      <c r="M893" s="183"/>
      <c r="N893" s="183"/>
      <c r="O893" s="183"/>
      <c r="P893" s="183"/>
      <c r="Q893" s="183"/>
      <c r="R893" s="183"/>
      <c r="S893" s="183"/>
      <c r="T893" s="183"/>
      <c r="U893" s="183"/>
      <c r="V893" s="183"/>
      <c r="W893" s="183"/>
      <c r="X893" s="183"/>
      <c r="Y893" s="183"/>
      <c r="Z893" s="183"/>
      <c r="AA893" s="183"/>
      <c r="AB893" s="183"/>
      <c r="AC893" s="183"/>
      <c r="AD893" s="183"/>
      <c r="AE893" s="183"/>
      <c r="AF893" s="183"/>
      <c r="AG893" s="183"/>
      <c r="AH893" s="183"/>
      <c r="AI893" s="183"/>
      <c r="AJ893" s="183"/>
      <c r="AK893" s="183"/>
      <c r="AL893" s="183"/>
      <c r="AM893" s="183"/>
      <c r="AN893" s="183"/>
      <c r="AO893" s="183"/>
      <c r="AP893" s="183"/>
      <c r="AQ893" s="183"/>
      <c r="AR893" s="183"/>
      <c r="AS893" s="183"/>
      <c r="AT893" s="183"/>
      <c r="AU893" s="183"/>
      <c r="AV893" s="183"/>
      <c r="AW893" s="183"/>
      <c r="AX893" s="183"/>
      <c r="AY893" s="183"/>
      <c r="AZ893" s="183"/>
      <c r="BA893" s="183"/>
      <c r="BB893" s="183"/>
      <c r="BC893" s="183"/>
      <c r="BD893" s="183"/>
      <c r="BE893" s="183"/>
      <c r="BF893" s="183"/>
      <c r="BG893" s="183"/>
      <c r="BH893" s="183"/>
      <c r="BI893" s="183"/>
      <c r="BJ893" s="183"/>
      <c r="BK893" s="183"/>
      <c r="BL893" s="183"/>
      <c r="BM893" s="183"/>
    </row>
    <row r="894" spans="1:65" x14ac:dyDescent="0.2">
      <c r="A894" s="110"/>
      <c r="B894" s="110"/>
      <c r="C894" s="110"/>
      <c r="D894" s="183"/>
      <c r="E894" s="183"/>
      <c r="F894" s="183"/>
      <c r="G894" s="183"/>
      <c r="H894" s="183"/>
      <c r="I894" s="183"/>
      <c r="J894" s="183"/>
      <c r="K894" s="183"/>
      <c r="L894" s="183"/>
      <c r="M894" s="183"/>
      <c r="N894" s="183"/>
      <c r="O894" s="183"/>
      <c r="P894" s="183"/>
      <c r="Q894" s="183"/>
      <c r="R894" s="183"/>
      <c r="S894" s="183"/>
      <c r="T894" s="183"/>
      <c r="U894" s="183"/>
      <c r="V894" s="183"/>
      <c r="W894" s="183"/>
      <c r="X894" s="183"/>
      <c r="Y894" s="183"/>
      <c r="Z894" s="183"/>
      <c r="AA894" s="183"/>
      <c r="AB894" s="183"/>
      <c r="AC894" s="183"/>
      <c r="AD894" s="183"/>
      <c r="AE894" s="183"/>
      <c r="AF894" s="183"/>
      <c r="AG894" s="183"/>
      <c r="AH894" s="183"/>
      <c r="AI894" s="183"/>
      <c r="AJ894" s="183"/>
      <c r="AK894" s="183"/>
      <c r="AL894" s="183"/>
      <c r="AM894" s="183"/>
      <c r="AN894" s="183"/>
      <c r="AO894" s="183"/>
      <c r="AP894" s="183"/>
      <c r="AQ894" s="183"/>
      <c r="AR894" s="183"/>
      <c r="AS894" s="183"/>
      <c r="AT894" s="183"/>
      <c r="AU894" s="183"/>
      <c r="AV894" s="183"/>
      <c r="AW894" s="183"/>
      <c r="AX894" s="183"/>
      <c r="AY894" s="183"/>
      <c r="AZ894" s="183"/>
      <c r="BA894" s="183"/>
      <c r="BB894" s="183"/>
      <c r="BC894" s="183"/>
      <c r="BD894" s="183"/>
      <c r="BE894" s="183"/>
      <c r="BF894" s="183"/>
      <c r="BG894" s="183"/>
      <c r="BH894" s="183"/>
      <c r="BI894" s="183"/>
      <c r="BJ894" s="183"/>
      <c r="BK894" s="183"/>
      <c r="BL894" s="183"/>
      <c r="BM894" s="183"/>
    </row>
    <row r="895" spans="1:65" x14ac:dyDescent="0.2">
      <c r="A895" s="110"/>
      <c r="B895" s="110"/>
      <c r="C895" s="110"/>
      <c r="D895" s="183"/>
      <c r="E895" s="183"/>
      <c r="F895" s="183"/>
      <c r="G895" s="183"/>
      <c r="H895" s="183"/>
      <c r="I895" s="183"/>
      <c r="J895" s="183"/>
      <c r="K895" s="183"/>
      <c r="L895" s="183"/>
      <c r="M895" s="183"/>
      <c r="N895" s="183"/>
      <c r="O895" s="183"/>
      <c r="P895" s="183"/>
      <c r="Q895" s="183"/>
      <c r="R895" s="183"/>
      <c r="S895" s="183"/>
      <c r="T895" s="183"/>
      <c r="U895" s="183"/>
      <c r="V895" s="183"/>
      <c r="W895" s="183"/>
      <c r="X895" s="183"/>
      <c r="Y895" s="183"/>
      <c r="Z895" s="183"/>
      <c r="AA895" s="183"/>
      <c r="AB895" s="183"/>
      <c r="AC895" s="183"/>
      <c r="AD895" s="183"/>
      <c r="AE895" s="183"/>
      <c r="AF895" s="183"/>
      <c r="AG895" s="183"/>
      <c r="AH895" s="183"/>
      <c r="AI895" s="183"/>
      <c r="AJ895" s="183"/>
      <c r="AK895" s="183"/>
      <c r="AL895" s="183"/>
      <c r="AM895" s="183"/>
      <c r="AN895" s="183"/>
      <c r="AO895" s="183"/>
      <c r="AP895" s="183"/>
      <c r="AQ895" s="183"/>
      <c r="AR895" s="183"/>
      <c r="AS895" s="183"/>
      <c r="AT895" s="183"/>
      <c r="AU895" s="183"/>
      <c r="AV895" s="183"/>
      <c r="AW895" s="183"/>
      <c r="AX895" s="183"/>
      <c r="AY895" s="183"/>
      <c r="AZ895" s="183"/>
      <c r="BA895" s="183"/>
      <c r="BB895" s="183"/>
      <c r="BC895" s="183"/>
      <c r="BD895" s="183"/>
      <c r="BE895" s="183"/>
      <c r="BF895" s="183"/>
      <c r="BG895" s="183"/>
      <c r="BH895" s="183"/>
      <c r="BI895" s="183"/>
      <c r="BJ895" s="183"/>
      <c r="BK895" s="183"/>
      <c r="BL895" s="183"/>
      <c r="BM895" s="183"/>
    </row>
    <row r="896" spans="1:65" x14ac:dyDescent="0.2">
      <c r="A896" s="110"/>
      <c r="B896" s="110"/>
      <c r="C896" s="110"/>
      <c r="D896" s="183"/>
      <c r="E896" s="183"/>
      <c r="F896" s="183"/>
      <c r="G896" s="183"/>
      <c r="H896" s="183"/>
      <c r="I896" s="183"/>
      <c r="J896" s="183"/>
      <c r="K896" s="183"/>
      <c r="L896" s="183"/>
      <c r="M896" s="183"/>
      <c r="N896" s="183"/>
      <c r="O896" s="183"/>
      <c r="P896" s="183"/>
      <c r="Q896" s="183"/>
      <c r="R896" s="183"/>
      <c r="S896" s="183"/>
      <c r="T896" s="183"/>
      <c r="U896" s="183"/>
      <c r="V896" s="183"/>
      <c r="W896" s="183"/>
      <c r="X896" s="183"/>
      <c r="Y896" s="183"/>
      <c r="Z896" s="183"/>
      <c r="AA896" s="183"/>
      <c r="AB896" s="183"/>
      <c r="AC896" s="183"/>
      <c r="AD896" s="183"/>
      <c r="AE896" s="183"/>
      <c r="AF896" s="183"/>
      <c r="AG896" s="183"/>
      <c r="AH896" s="183"/>
      <c r="AI896" s="183"/>
      <c r="AJ896" s="183"/>
      <c r="AK896" s="183"/>
      <c r="AL896" s="183"/>
      <c r="AM896" s="183"/>
      <c r="AN896" s="183"/>
      <c r="AO896" s="183"/>
      <c r="AP896" s="183"/>
      <c r="AQ896" s="183"/>
      <c r="AR896" s="183"/>
      <c r="AS896" s="183"/>
      <c r="AT896" s="183"/>
      <c r="AU896" s="183"/>
      <c r="AV896" s="183"/>
      <c r="AW896" s="183"/>
      <c r="AX896" s="183"/>
      <c r="AY896" s="183"/>
      <c r="AZ896" s="183"/>
      <c r="BA896" s="183"/>
      <c r="BB896" s="183"/>
      <c r="BC896" s="183"/>
      <c r="BD896" s="183"/>
      <c r="BE896" s="183"/>
      <c r="BF896" s="183"/>
      <c r="BG896" s="183"/>
      <c r="BH896" s="183"/>
      <c r="BI896" s="183"/>
      <c r="BJ896" s="183"/>
      <c r="BK896" s="183"/>
      <c r="BL896" s="183"/>
      <c r="BM896" s="183"/>
    </row>
    <row r="897" spans="1:65" x14ac:dyDescent="0.2">
      <c r="A897" s="110"/>
      <c r="B897" s="110"/>
      <c r="C897" s="110"/>
      <c r="D897" s="183"/>
      <c r="E897" s="183"/>
      <c r="F897" s="183"/>
      <c r="G897" s="183"/>
      <c r="H897" s="183"/>
      <c r="I897" s="183"/>
      <c r="J897" s="183"/>
      <c r="K897" s="183"/>
      <c r="L897" s="183"/>
      <c r="M897" s="183"/>
      <c r="N897" s="183"/>
      <c r="O897" s="183"/>
      <c r="P897" s="183"/>
      <c r="Q897" s="183"/>
      <c r="R897" s="183"/>
      <c r="S897" s="183"/>
      <c r="T897" s="183"/>
      <c r="U897" s="183"/>
      <c r="V897" s="183"/>
      <c r="W897" s="183"/>
      <c r="X897" s="183"/>
      <c r="Y897" s="183"/>
      <c r="Z897" s="183"/>
      <c r="AA897" s="183"/>
      <c r="AB897" s="183"/>
      <c r="AC897" s="183"/>
      <c r="AD897" s="183"/>
      <c r="AE897" s="183"/>
      <c r="AF897" s="183"/>
      <c r="AG897" s="183"/>
      <c r="AH897" s="183"/>
      <c r="AI897" s="183"/>
      <c r="AJ897" s="183"/>
      <c r="AK897" s="183"/>
      <c r="AL897" s="183"/>
      <c r="AM897" s="183"/>
      <c r="AN897" s="183"/>
      <c r="AO897" s="183"/>
      <c r="AP897" s="183"/>
      <c r="AQ897" s="183"/>
      <c r="AR897" s="183"/>
      <c r="AS897" s="183"/>
      <c r="AT897" s="183"/>
      <c r="AU897" s="183"/>
      <c r="AV897" s="183"/>
      <c r="AW897" s="183"/>
      <c r="AX897" s="183"/>
      <c r="AY897" s="183"/>
      <c r="AZ897" s="183"/>
      <c r="BA897" s="183"/>
      <c r="BB897" s="183"/>
      <c r="BC897" s="183"/>
      <c r="BD897" s="183"/>
      <c r="BE897" s="183"/>
      <c r="BF897" s="183"/>
      <c r="BG897" s="183"/>
      <c r="BH897" s="183"/>
      <c r="BI897" s="183"/>
      <c r="BJ897" s="183"/>
      <c r="BK897" s="183"/>
      <c r="BL897" s="183"/>
      <c r="BM897" s="183"/>
    </row>
    <row r="898" spans="1:65" x14ac:dyDescent="0.2">
      <c r="A898" s="110"/>
      <c r="B898" s="110"/>
      <c r="C898" s="110"/>
      <c r="D898" s="183"/>
      <c r="E898" s="183"/>
      <c r="F898" s="183"/>
      <c r="G898" s="183"/>
      <c r="H898" s="183"/>
      <c r="I898" s="183"/>
      <c r="J898" s="183"/>
      <c r="K898" s="183"/>
      <c r="L898" s="183"/>
      <c r="M898" s="183"/>
      <c r="N898" s="183"/>
      <c r="O898" s="183"/>
      <c r="P898" s="183"/>
      <c r="Q898" s="183"/>
      <c r="R898" s="183"/>
      <c r="S898" s="183"/>
      <c r="T898" s="183"/>
      <c r="U898" s="183"/>
      <c r="V898" s="183"/>
      <c r="W898" s="183"/>
      <c r="X898" s="183"/>
      <c r="Y898" s="183"/>
      <c r="Z898" s="183"/>
      <c r="AA898" s="183"/>
      <c r="AB898" s="183"/>
      <c r="AC898" s="183"/>
      <c r="AD898" s="183"/>
      <c r="AE898" s="183"/>
      <c r="AF898" s="183"/>
      <c r="AG898" s="183"/>
      <c r="AH898" s="183"/>
      <c r="AI898" s="183"/>
      <c r="AJ898" s="183"/>
      <c r="AK898" s="183"/>
      <c r="AL898" s="183"/>
      <c r="AM898" s="183"/>
      <c r="AN898" s="183"/>
      <c r="AO898" s="183"/>
      <c r="AP898" s="183"/>
      <c r="AQ898" s="183"/>
      <c r="AR898" s="183"/>
      <c r="AS898" s="183"/>
      <c r="AT898" s="183"/>
      <c r="AU898" s="183"/>
      <c r="AV898" s="183"/>
      <c r="AW898" s="183"/>
      <c r="AX898" s="183"/>
      <c r="AY898" s="183"/>
      <c r="AZ898" s="183"/>
      <c r="BA898" s="183"/>
      <c r="BB898" s="183"/>
      <c r="BC898" s="183"/>
      <c r="BD898" s="183"/>
      <c r="BE898" s="183"/>
      <c r="BF898" s="183"/>
      <c r="BG898" s="183"/>
      <c r="BH898" s="183"/>
      <c r="BI898" s="183"/>
      <c r="BJ898" s="183"/>
      <c r="BK898" s="183"/>
      <c r="BL898" s="183"/>
      <c r="BM898" s="183"/>
    </row>
    <row r="899" spans="1:65" x14ac:dyDescent="0.2">
      <c r="A899" s="110"/>
      <c r="B899" s="110"/>
      <c r="C899" s="110"/>
      <c r="D899" s="183"/>
      <c r="E899" s="183"/>
      <c r="F899" s="183"/>
      <c r="G899" s="183"/>
      <c r="H899" s="183"/>
      <c r="I899" s="183"/>
      <c r="J899" s="183"/>
      <c r="K899" s="183"/>
      <c r="L899" s="183"/>
      <c r="M899" s="183"/>
      <c r="N899" s="183"/>
      <c r="O899" s="183"/>
      <c r="P899" s="183"/>
      <c r="Q899" s="183"/>
      <c r="R899" s="183"/>
      <c r="S899" s="183"/>
      <c r="T899" s="183"/>
      <c r="U899" s="183"/>
      <c r="V899" s="183"/>
      <c r="W899" s="183"/>
      <c r="X899" s="183"/>
      <c r="Y899" s="183"/>
      <c r="Z899" s="183"/>
      <c r="AA899" s="183"/>
      <c r="AB899" s="183"/>
      <c r="AC899" s="183"/>
      <c r="AD899" s="183"/>
      <c r="AE899" s="183"/>
      <c r="AF899" s="183"/>
      <c r="AG899" s="183"/>
      <c r="AH899" s="183"/>
      <c r="AI899" s="183"/>
      <c r="AJ899" s="183"/>
      <c r="AK899" s="183"/>
      <c r="AL899" s="183"/>
      <c r="AM899" s="183"/>
      <c r="AN899" s="183"/>
      <c r="AO899" s="183"/>
      <c r="AP899" s="183"/>
      <c r="AQ899" s="183"/>
      <c r="AR899" s="183"/>
      <c r="AS899" s="183"/>
      <c r="AT899" s="183"/>
      <c r="AU899" s="183"/>
      <c r="AV899" s="183"/>
      <c r="AW899" s="183"/>
      <c r="AX899" s="183"/>
      <c r="AY899" s="183"/>
      <c r="AZ899" s="183"/>
      <c r="BA899" s="183"/>
      <c r="BB899" s="183"/>
      <c r="BC899" s="183"/>
      <c r="BD899" s="183"/>
      <c r="BE899" s="183"/>
      <c r="BF899" s="183"/>
      <c r="BG899" s="183"/>
      <c r="BH899" s="183"/>
      <c r="BI899" s="183"/>
      <c r="BJ899" s="183"/>
      <c r="BK899" s="183"/>
      <c r="BL899" s="183"/>
      <c r="BM899" s="183"/>
    </row>
    <row r="900" spans="1:65" x14ac:dyDescent="0.2">
      <c r="A900" s="110"/>
      <c r="B900" s="110"/>
      <c r="C900" s="110"/>
      <c r="D900" s="183"/>
      <c r="E900" s="183"/>
      <c r="F900" s="183"/>
      <c r="G900" s="183"/>
      <c r="H900" s="183"/>
      <c r="I900" s="183"/>
      <c r="J900" s="183"/>
      <c r="K900" s="183"/>
      <c r="L900" s="183"/>
      <c r="M900" s="183"/>
      <c r="N900" s="183"/>
      <c r="O900" s="183"/>
      <c r="P900" s="183"/>
      <c r="Q900" s="183"/>
      <c r="R900" s="183"/>
      <c r="S900" s="183"/>
      <c r="T900" s="183"/>
      <c r="U900" s="183"/>
      <c r="V900" s="183"/>
      <c r="W900" s="183"/>
      <c r="X900" s="183"/>
      <c r="Y900" s="183"/>
      <c r="Z900" s="183"/>
      <c r="AA900" s="183"/>
      <c r="AB900" s="183"/>
      <c r="AC900" s="183"/>
      <c r="AD900" s="183"/>
      <c r="AE900" s="183"/>
      <c r="AF900" s="183"/>
      <c r="AG900" s="183"/>
      <c r="AH900" s="183"/>
      <c r="AI900" s="183"/>
      <c r="AJ900" s="183"/>
      <c r="AK900" s="183"/>
      <c r="AL900" s="183"/>
      <c r="AM900" s="183"/>
      <c r="AN900" s="183"/>
      <c r="AO900" s="183"/>
      <c r="AP900" s="183"/>
      <c r="AQ900" s="183"/>
      <c r="AR900" s="183"/>
      <c r="AS900" s="183"/>
      <c r="AT900" s="183"/>
      <c r="AU900" s="183"/>
      <c r="AV900" s="183"/>
      <c r="AW900" s="183"/>
      <c r="AX900" s="183"/>
      <c r="AY900" s="183"/>
      <c r="AZ900" s="183"/>
      <c r="BA900" s="183"/>
      <c r="BB900" s="183"/>
      <c r="BC900" s="183"/>
      <c r="BD900" s="183"/>
      <c r="BE900" s="183"/>
      <c r="BF900" s="183"/>
      <c r="BG900" s="183"/>
      <c r="BH900" s="183"/>
      <c r="BI900" s="183"/>
      <c r="BJ900" s="183"/>
      <c r="BK900" s="183"/>
      <c r="BL900" s="183"/>
      <c r="BM900" s="183"/>
    </row>
    <row r="901" spans="1:65" x14ac:dyDescent="0.2">
      <c r="A901" s="110"/>
      <c r="B901" s="110"/>
      <c r="C901" s="110"/>
      <c r="D901" s="183"/>
      <c r="E901" s="183"/>
      <c r="F901" s="183"/>
      <c r="G901" s="183"/>
      <c r="H901" s="183"/>
      <c r="I901" s="183"/>
      <c r="J901" s="183"/>
      <c r="K901" s="183"/>
      <c r="L901" s="183"/>
      <c r="M901" s="183"/>
      <c r="N901" s="183"/>
      <c r="O901" s="183"/>
      <c r="P901" s="183"/>
      <c r="Q901" s="183"/>
      <c r="R901" s="183"/>
      <c r="S901" s="183"/>
      <c r="T901" s="183"/>
      <c r="U901" s="183"/>
      <c r="V901" s="183"/>
      <c r="W901" s="183"/>
      <c r="X901" s="183"/>
      <c r="Y901" s="183"/>
      <c r="Z901" s="183"/>
      <c r="AA901" s="183"/>
      <c r="AB901" s="183"/>
      <c r="AC901" s="183"/>
      <c r="AD901" s="183"/>
      <c r="AE901" s="183"/>
      <c r="AF901" s="183"/>
      <c r="AG901" s="183"/>
      <c r="AH901" s="183"/>
      <c r="AI901" s="183"/>
      <c r="AJ901" s="183"/>
      <c r="AK901" s="183"/>
      <c r="AL901" s="183"/>
      <c r="AM901" s="183"/>
      <c r="AN901" s="183"/>
      <c r="AO901" s="183"/>
      <c r="AP901" s="183"/>
      <c r="AQ901" s="183"/>
      <c r="AR901" s="183"/>
      <c r="AS901" s="183"/>
      <c r="AT901" s="183"/>
      <c r="AU901" s="183"/>
      <c r="AV901" s="183"/>
      <c r="AW901" s="183"/>
      <c r="AX901" s="183"/>
      <c r="AY901" s="183"/>
      <c r="AZ901" s="183"/>
      <c r="BA901" s="183"/>
      <c r="BB901" s="183"/>
      <c r="BC901" s="183"/>
      <c r="BD901" s="183"/>
      <c r="BE901" s="183"/>
      <c r="BF901" s="183"/>
      <c r="BG901" s="183"/>
      <c r="BH901" s="183"/>
      <c r="BI901" s="183"/>
      <c r="BJ901" s="183"/>
      <c r="BK901" s="183"/>
      <c r="BL901" s="183"/>
      <c r="BM901" s="183"/>
    </row>
    <row r="902" spans="1:65" x14ac:dyDescent="0.2">
      <c r="A902" s="110"/>
      <c r="B902" s="110"/>
      <c r="C902" s="110"/>
      <c r="D902" s="183"/>
      <c r="E902" s="183"/>
      <c r="F902" s="183"/>
      <c r="G902" s="183"/>
      <c r="H902" s="183"/>
      <c r="I902" s="183"/>
      <c r="J902" s="183"/>
      <c r="K902" s="183"/>
      <c r="L902" s="183"/>
      <c r="M902" s="183"/>
      <c r="N902" s="183"/>
      <c r="O902" s="183"/>
      <c r="P902" s="183"/>
      <c r="Q902" s="183"/>
      <c r="R902" s="183"/>
      <c r="S902" s="183"/>
      <c r="T902" s="183"/>
      <c r="U902" s="183"/>
      <c r="V902" s="183"/>
      <c r="W902" s="183"/>
      <c r="X902" s="183"/>
      <c r="Y902" s="183"/>
      <c r="Z902" s="183"/>
      <c r="AA902" s="183"/>
      <c r="AB902" s="183"/>
      <c r="AC902" s="183"/>
      <c r="AD902" s="183"/>
      <c r="AE902" s="183"/>
      <c r="AF902" s="183"/>
      <c r="AG902" s="183"/>
      <c r="AH902" s="183"/>
      <c r="AI902" s="183"/>
      <c r="AJ902" s="183"/>
      <c r="AK902" s="183"/>
      <c r="AL902" s="183"/>
      <c r="AM902" s="183"/>
      <c r="AN902" s="183"/>
      <c r="AO902" s="183"/>
      <c r="AP902" s="183"/>
      <c r="AQ902" s="183"/>
      <c r="AR902" s="183"/>
      <c r="AS902" s="183"/>
      <c r="AT902" s="183"/>
      <c r="AU902" s="183"/>
      <c r="AV902" s="183"/>
      <c r="AW902" s="183"/>
      <c r="AX902" s="183"/>
      <c r="AY902" s="183"/>
      <c r="AZ902" s="183"/>
      <c r="BA902" s="183"/>
      <c r="BB902" s="183"/>
      <c r="BC902" s="183"/>
      <c r="BD902" s="183"/>
      <c r="BE902" s="183"/>
      <c r="BF902" s="183"/>
      <c r="BG902" s="183"/>
      <c r="BH902" s="183"/>
      <c r="BI902" s="183"/>
      <c r="BJ902" s="183"/>
      <c r="BK902" s="183"/>
      <c r="BL902" s="183"/>
      <c r="BM902" s="183"/>
    </row>
    <row r="903" spans="1:65" x14ac:dyDescent="0.2">
      <c r="A903" s="110"/>
      <c r="B903" s="110"/>
      <c r="C903" s="110"/>
      <c r="D903" s="183"/>
      <c r="E903" s="183"/>
      <c r="F903" s="183"/>
      <c r="G903" s="183"/>
      <c r="H903" s="183"/>
      <c r="I903" s="183"/>
      <c r="J903" s="183"/>
      <c r="K903" s="183"/>
      <c r="L903" s="183"/>
      <c r="M903" s="183"/>
      <c r="N903" s="183"/>
      <c r="O903" s="183"/>
      <c r="P903" s="183"/>
      <c r="Q903" s="183"/>
      <c r="R903" s="183"/>
      <c r="S903" s="183"/>
      <c r="T903" s="183"/>
      <c r="U903" s="183"/>
      <c r="V903" s="183"/>
      <c r="W903" s="183"/>
      <c r="X903" s="183"/>
      <c r="Y903" s="183"/>
      <c r="Z903" s="183"/>
      <c r="AA903" s="183"/>
      <c r="AB903" s="183"/>
      <c r="AC903" s="183"/>
      <c r="AD903" s="183"/>
      <c r="AE903" s="183"/>
      <c r="AF903" s="183"/>
      <c r="AG903" s="183"/>
      <c r="AH903" s="183"/>
      <c r="AI903" s="183"/>
      <c r="AJ903" s="183"/>
      <c r="AK903" s="183"/>
      <c r="AL903" s="183"/>
      <c r="AM903" s="183"/>
      <c r="AN903" s="183"/>
      <c r="AO903" s="183"/>
      <c r="AP903" s="183"/>
      <c r="AQ903" s="183"/>
      <c r="AR903" s="183"/>
      <c r="AS903" s="183"/>
      <c r="AT903" s="183"/>
      <c r="AU903" s="183"/>
      <c r="AV903" s="183"/>
      <c r="AW903" s="183"/>
      <c r="AX903" s="183"/>
      <c r="AY903" s="183"/>
      <c r="AZ903" s="183"/>
      <c r="BA903" s="183"/>
      <c r="BB903" s="183"/>
      <c r="BC903" s="183"/>
      <c r="BD903" s="183"/>
      <c r="BE903" s="183"/>
      <c r="BF903" s="183"/>
      <c r="BG903" s="183"/>
      <c r="BH903" s="183"/>
      <c r="BI903" s="183"/>
      <c r="BJ903" s="183"/>
      <c r="BK903" s="183"/>
      <c r="BL903" s="183"/>
      <c r="BM903" s="183"/>
    </row>
    <row r="904" spans="1:65" x14ac:dyDescent="0.2">
      <c r="A904" s="110"/>
      <c r="B904" s="110"/>
      <c r="C904" s="110"/>
      <c r="D904" s="183"/>
      <c r="E904" s="183"/>
      <c r="F904" s="183"/>
      <c r="G904" s="183"/>
      <c r="H904" s="183"/>
      <c r="I904" s="183"/>
      <c r="J904" s="183"/>
      <c r="K904" s="183"/>
      <c r="L904" s="183"/>
      <c r="M904" s="183"/>
      <c r="N904" s="183"/>
      <c r="O904" s="183"/>
      <c r="P904" s="183"/>
      <c r="Q904" s="183"/>
      <c r="R904" s="183"/>
      <c r="S904" s="183"/>
      <c r="T904" s="183"/>
      <c r="U904" s="183"/>
      <c r="V904" s="183"/>
      <c r="W904" s="183"/>
      <c r="X904" s="183"/>
      <c r="Y904" s="183"/>
      <c r="Z904" s="183"/>
      <c r="AA904" s="183"/>
      <c r="AB904" s="183"/>
      <c r="AC904" s="183"/>
      <c r="AD904" s="183"/>
      <c r="AE904" s="183"/>
      <c r="AF904" s="183"/>
      <c r="AG904" s="183"/>
      <c r="AH904" s="183"/>
      <c r="AI904" s="183"/>
      <c r="AJ904" s="183"/>
      <c r="AK904" s="183"/>
      <c r="AL904" s="183"/>
      <c r="AM904" s="183"/>
      <c r="AN904" s="183"/>
      <c r="AO904" s="183"/>
      <c r="AP904" s="183"/>
      <c r="AQ904" s="183"/>
      <c r="AR904" s="183"/>
      <c r="AS904" s="183"/>
      <c r="AT904" s="183"/>
      <c r="AU904" s="183"/>
      <c r="AV904" s="183"/>
      <c r="AW904" s="183"/>
      <c r="AX904" s="183"/>
      <c r="AY904" s="183"/>
      <c r="AZ904" s="183"/>
      <c r="BA904" s="183"/>
      <c r="BB904" s="183"/>
      <c r="BC904" s="183"/>
      <c r="BD904" s="183"/>
      <c r="BE904" s="183"/>
      <c r="BF904" s="183"/>
      <c r="BG904" s="183"/>
      <c r="BH904" s="183"/>
      <c r="BI904" s="183"/>
      <c r="BJ904" s="183"/>
      <c r="BK904" s="183"/>
      <c r="BL904" s="183"/>
      <c r="BM904" s="183"/>
    </row>
    <row r="905" spans="1:65" x14ac:dyDescent="0.2">
      <c r="A905" s="110"/>
      <c r="B905" s="110"/>
      <c r="C905" s="110"/>
      <c r="D905" s="183"/>
      <c r="E905" s="183"/>
      <c r="F905" s="183"/>
      <c r="G905" s="183"/>
      <c r="H905" s="183"/>
      <c r="I905" s="183"/>
      <c r="J905" s="183"/>
      <c r="K905" s="183"/>
      <c r="L905" s="183"/>
      <c r="M905" s="183"/>
      <c r="N905" s="183"/>
      <c r="O905" s="183"/>
      <c r="P905" s="183"/>
      <c r="Q905" s="183"/>
      <c r="R905" s="183"/>
      <c r="S905" s="183"/>
      <c r="T905" s="183"/>
      <c r="U905" s="183"/>
      <c r="V905" s="183"/>
      <c r="W905" s="183"/>
      <c r="X905" s="183"/>
      <c r="Y905" s="183"/>
      <c r="Z905" s="183"/>
      <c r="AA905" s="183"/>
      <c r="AB905" s="183"/>
      <c r="AC905" s="183"/>
      <c r="AD905" s="183"/>
      <c r="AE905" s="183"/>
      <c r="AF905" s="183"/>
      <c r="AG905" s="183"/>
      <c r="AH905" s="183"/>
      <c r="AI905" s="183"/>
      <c r="AJ905" s="183"/>
      <c r="AK905" s="183"/>
      <c r="AL905" s="183"/>
      <c r="AM905" s="183"/>
      <c r="AN905" s="183"/>
      <c r="AO905" s="183"/>
      <c r="AP905" s="183"/>
      <c r="AQ905" s="183"/>
      <c r="AR905" s="183"/>
      <c r="AS905" s="183"/>
      <c r="AT905" s="183"/>
      <c r="AU905" s="183"/>
      <c r="AV905" s="183"/>
      <c r="AW905" s="183"/>
      <c r="AX905" s="183"/>
      <c r="AY905" s="183"/>
      <c r="AZ905" s="183"/>
      <c r="BA905" s="183"/>
      <c r="BB905" s="183"/>
      <c r="BC905" s="183"/>
      <c r="BD905" s="183"/>
      <c r="BE905" s="183"/>
      <c r="BF905" s="183"/>
      <c r="BG905" s="183"/>
      <c r="BH905" s="183"/>
      <c r="BI905" s="183"/>
      <c r="BJ905" s="183"/>
      <c r="BK905" s="183"/>
      <c r="BL905" s="183"/>
      <c r="BM905" s="183"/>
    </row>
    <row r="906" spans="1:65" x14ac:dyDescent="0.2">
      <c r="A906" s="110"/>
      <c r="B906" s="110"/>
      <c r="C906" s="110"/>
      <c r="D906" s="183"/>
      <c r="E906" s="183"/>
      <c r="F906" s="183"/>
      <c r="G906" s="183"/>
      <c r="H906" s="183"/>
      <c r="I906" s="183"/>
      <c r="J906" s="183"/>
      <c r="K906" s="183"/>
      <c r="L906" s="183"/>
      <c r="M906" s="183"/>
      <c r="N906" s="183"/>
      <c r="O906" s="183"/>
      <c r="P906" s="183"/>
      <c r="Q906" s="183"/>
      <c r="R906" s="183"/>
      <c r="S906" s="183"/>
      <c r="T906" s="183"/>
      <c r="U906" s="183"/>
      <c r="V906" s="183"/>
      <c r="W906" s="183"/>
      <c r="X906" s="183"/>
      <c r="Y906" s="183"/>
      <c r="Z906" s="183"/>
      <c r="AA906" s="183"/>
      <c r="AB906" s="183"/>
      <c r="AC906" s="183"/>
      <c r="AD906" s="183"/>
      <c r="AE906" s="183"/>
      <c r="AF906" s="183"/>
      <c r="AG906" s="183"/>
      <c r="AH906" s="183"/>
      <c r="AI906" s="183"/>
      <c r="AJ906" s="183"/>
      <c r="AK906" s="183"/>
      <c r="AL906" s="183"/>
      <c r="AM906" s="183"/>
      <c r="AN906" s="183"/>
      <c r="AO906" s="183"/>
      <c r="AP906" s="183"/>
      <c r="AQ906" s="183"/>
      <c r="AR906" s="183"/>
      <c r="AS906" s="183"/>
      <c r="AT906" s="183"/>
      <c r="AU906" s="183"/>
      <c r="AV906" s="183"/>
      <c r="AW906" s="183"/>
      <c r="AX906" s="183"/>
      <c r="AY906" s="183"/>
      <c r="AZ906" s="183"/>
      <c r="BA906" s="183"/>
      <c r="BB906" s="183"/>
      <c r="BC906" s="183"/>
      <c r="BD906" s="183"/>
      <c r="BE906" s="183"/>
      <c r="BF906" s="183"/>
      <c r="BG906" s="183"/>
      <c r="BH906" s="183"/>
      <c r="BI906" s="183"/>
      <c r="BJ906" s="183"/>
      <c r="BK906" s="183"/>
      <c r="BL906" s="183"/>
      <c r="BM906" s="183"/>
    </row>
    <row r="907" spans="1:65" x14ac:dyDescent="0.2">
      <c r="A907" s="110"/>
      <c r="B907" s="110"/>
      <c r="C907" s="110"/>
      <c r="D907" s="183"/>
      <c r="E907" s="183"/>
      <c r="F907" s="183"/>
      <c r="G907" s="183"/>
      <c r="H907" s="183"/>
      <c r="I907" s="183"/>
      <c r="J907" s="183"/>
      <c r="K907" s="183"/>
      <c r="L907" s="183"/>
      <c r="M907" s="183"/>
      <c r="N907" s="183"/>
      <c r="O907" s="183"/>
      <c r="P907" s="183"/>
      <c r="Q907" s="183"/>
      <c r="R907" s="183"/>
      <c r="S907" s="183"/>
      <c r="T907" s="183"/>
      <c r="U907" s="183"/>
      <c r="V907" s="183"/>
      <c r="W907" s="183"/>
      <c r="X907" s="183"/>
      <c r="Y907" s="183"/>
      <c r="Z907" s="183"/>
      <c r="AA907" s="183"/>
      <c r="AB907" s="183"/>
      <c r="AC907" s="183"/>
      <c r="AD907" s="183"/>
      <c r="AE907" s="183"/>
      <c r="AF907" s="183"/>
      <c r="AG907" s="183"/>
      <c r="AH907" s="183"/>
      <c r="AI907" s="183"/>
      <c r="AJ907" s="183"/>
      <c r="AK907" s="183"/>
      <c r="AL907" s="183"/>
      <c r="AM907" s="183"/>
      <c r="AN907" s="183"/>
      <c r="AO907" s="183"/>
      <c r="AP907" s="183"/>
      <c r="AQ907" s="183"/>
      <c r="AR907" s="183"/>
      <c r="AS907" s="183"/>
      <c r="AT907" s="183"/>
      <c r="AU907" s="183"/>
      <c r="AV907" s="183"/>
      <c r="AW907" s="183"/>
      <c r="AX907" s="183"/>
      <c r="AY907" s="183"/>
      <c r="AZ907" s="183"/>
      <c r="BA907" s="183"/>
      <c r="BB907" s="183"/>
      <c r="BC907" s="183"/>
      <c r="BD907" s="183"/>
      <c r="BE907" s="183"/>
      <c r="BF907" s="183"/>
      <c r="BG907" s="183"/>
      <c r="BH907" s="183"/>
      <c r="BI907" s="183"/>
      <c r="BJ907" s="183"/>
      <c r="BK907" s="183"/>
      <c r="BL907" s="183"/>
      <c r="BM907" s="183"/>
    </row>
    <row r="908" spans="1:65" x14ac:dyDescent="0.2">
      <c r="A908" s="110"/>
      <c r="B908" s="110"/>
      <c r="C908" s="110"/>
      <c r="D908" s="183"/>
      <c r="E908" s="183"/>
      <c r="F908" s="183"/>
      <c r="G908" s="183"/>
      <c r="H908" s="183"/>
      <c r="I908" s="183"/>
      <c r="J908" s="183"/>
      <c r="K908" s="183"/>
      <c r="L908" s="183"/>
      <c r="M908" s="183"/>
      <c r="N908" s="183"/>
      <c r="O908" s="183"/>
      <c r="P908" s="183"/>
      <c r="Q908" s="183"/>
      <c r="R908" s="183"/>
      <c r="S908" s="183"/>
      <c r="T908" s="183"/>
      <c r="U908" s="183"/>
      <c r="V908" s="183"/>
      <c r="W908" s="183"/>
      <c r="X908" s="183"/>
      <c r="Y908" s="183"/>
      <c r="Z908" s="183"/>
      <c r="AA908" s="183"/>
      <c r="AB908" s="183"/>
      <c r="AC908" s="183"/>
      <c r="AD908" s="183"/>
      <c r="AE908" s="183"/>
      <c r="AF908" s="183"/>
      <c r="AG908" s="183"/>
      <c r="AH908" s="183"/>
      <c r="AI908" s="183"/>
      <c r="AJ908" s="183"/>
      <c r="AK908" s="183"/>
      <c r="AL908" s="183"/>
      <c r="AM908" s="183"/>
      <c r="AN908" s="183"/>
      <c r="AO908" s="183"/>
      <c r="AP908" s="183"/>
      <c r="AQ908" s="183"/>
      <c r="AR908" s="183"/>
      <c r="AS908" s="183"/>
      <c r="AT908" s="183"/>
      <c r="AU908" s="183"/>
      <c r="AV908" s="183"/>
      <c r="AW908" s="183"/>
      <c r="AX908" s="183"/>
      <c r="AY908" s="183"/>
      <c r="AZ908" s="183"/>
      <c r="BA908" s="183"/>
      <c r="BB908" s="183"/>
      <c r="BC908" s="183"/>
      <c r="BD908" s="183"/>
      <c r="BE908" s="183"/>
      <c r="BF908" s="183"/>
      <c r="BG908" s="183"/>
      <c r="BH908" s="183"/>
      <c r="BI908" s="183"/>
      <c r="BJ908" s="183"/>
      <c r="BK908" s="183"/>
      <c r="BL908" s="183"/>
      <c r="BM908" s="183"/>
    </row>
    <row r="909" spans="1:65" x14ac:dyDescent="0.2">
      <c r="A909" s="110"/>
      <c r="B909" s="110"/>
      <c r="C909" s="110"/>
      <c r="D909" s="183"/>
      <c r="E909" s="183"/>
      <c r="F909" s="183"/>
      <c r="G909" s="183"/>
      <c r="H909" s="183"/>
      <c r="I909" s="183"/>
      <c r="J909" s="183"/>
      <c r="K909" s="183"/>
      <c r="L909" s="183"/>
      <c r="M909" s="183"/>
      <c r="N909" s="183"/>
      <c r="O909" s="183"/>
      <c r="P909" s="183"/>
      <c r="Q909" s="183"/>
      <c r="R909" s="183"/>
      <c r="S909" s="183"/>
      <c r="T909" s="183"/>
      <c r="U909" s="183"/>
      <c r="V909" s="183"/>
      <c r="W909" s="183"/>
      <c r="X909" s="183"/>
      <c r="Y909" s="183"/>
      <c r="Z909" s="183"/>
      <c r="AA909" s="183"/>
      <c r="AB909" s="183"/>
      <c r="AC909" s="183"/>
      <c r="AD909" s="183"/>
      <c r="AE909" s="183"/>
      <c r="AF909" s="183"/>
      <c r="AG909" s="183"/>
      <c r="AH909" s="183"/>
      <c r="AI909" s="183"/>
      <c r="AJ909" s="183"/>
      <c r="AK909" s="183"/>
      <c r="AL909" s="183"/>
      <c r="AM909" s="183"/>
      <c r="AN909" s="183"/>
      <c r="AO909" s="183"/>
      <c r="AP909" s="183"/>
      <c r="AQ909" s="183"/>
      <c r="AR909" s="183"/>
      <c r="AS909" s="183"/>
      <c r="AT909" s="183"/>
      <c r="AU909" s="183"/>
      <c r="AV909" s="183"/>
      <c r="AW909" s="183"/>
      <c r="AX909" s="183"/>
      <c r="AY909" s="183"/>
      <c r="AZ909" s="183"/>
      <c r="BA909" s="183"/>
      <c r="BB909" s="183"/>
      <c r="BC909" s="183"/>
      <c r="BD909" s="183"/>
      <c r="BE909" s="183"/>
      <c r="BF909" s="183"/>
      <c r="BG909" s="183"/>
      <c r="BH909" s="183"/>
      <c r="BI909" s="183"/>
      <c r="BJ909" s="183"/>
      <c r="BK909" s="183"/>
      <c r="BL909" s="183"/>
      <c r="BM909" s="183"/>
    </row>
    <row r="910" spans="1:65" x14ac:dyDescent="0.2">
      <c r="A910" s="110"/>
      <c r="B910" s="110"/>
      <c r="C910" s="110"/>
      <c r="D910" s="183"/>
      <c r="E910" s="183"/>
      <c r="F910" s="183"/>
      <c r="G910" s="183"/>
      <c r="H910" s="183"/>
      <c r="I910" s="183"/>
      <c r="J910" s="183"/>
      <c r="K910" s="183"/>
      <c r="L910" s="183"/>
      <c r="M910" s="183"/>
      <c r="N910" s="183"/>
      <c r="O910" s="183"/>
      <c r="P910" s="183"/>
      <c r="Q910" s="183"/>
      <c r="R910" s="183"/>
      <c r="S910" s="183"/>
      <c r="T910" s="183"/>
      <c r="U910" s="183"/>
      <c r="V910" s="183"/>
      <c r="W910" s="183"/>
      <c r="X910" s="183"/>
      <c r="Y910" s="183"/>
      <c r="Z910" s="183"/>
      <c r="AA910" s="183"/>
      <c r="AB910" s="183"/>
      <c r="AC910" s="183"/>
      <c r="AD910" s="183"/>
      <c r="AE910" s="183"/>
      <c r="AF910" s="183"/>
      <c r="AG910" s="183"/>
      <c r="AH910" s="183"/>
      <c r="AI910" s="183"/>
      <c r="AJ910" s="183"/>
      <c r="AK910" s="183"/>
      <c r="AL910" s="183"/>
      <c r="AM910" s="183"/>
      <c r="AN910" s="183"/>
      <c r="AO910" s="183"/>
      <c r="AP910" s="183"/>
      <c r="AQ910" s="183"/>
      <c r="AR910" s="183"/>
      <c r="AS910" s="183"/>
      <c r="AT910" s="183"/>
      <c r="AU910" s="183"/>
      <c r="AV910" s="183"/>
      <c r="AW910" s="183"/>
      <c r="AX910" s="183"/>
      <c r="AY910" s="183"/>
      <c r="AZ910" s="183"/>
      <c r="BA910" s="183"/>
      <c r="BB910" s="183"/>
      <c r="BC910" s="183"/>
      <c r="BD910" s="183"/>
      <c r="BE910" s="183"/>
      <c r="BF910" s="183"/>
      <c r="BG910" s="183"/>
      <c r="BH910" s="183"/>
      <c r="BI910" s="183"/>
      <c r="BJ910" s="183"/>
      <c r="BK910" s="183"/>
      <c r="BL910" s="183"/>
      <c r="BM910" s="183"/>
    </row>
    <row r="911" spans="1:65" x14ac:dyDescent="0.2">
      <c r="A911" s="110"/>
      <c r="B911" s="110"/>
      <c r="C911" s="110"/>
      <c r="D911" s="183"/>
      <c r="E911" s="183"/>
      <c r="F911" s="183"/>
      <c r="G911" s="183"/>
      <c r="H911" s="183"/>
      <c r="I911" s="183"/>
      <c r="J911" s="183"/>
      <c r="K911" s="183"/>
      <c r="L911" s="183"/>
      <c r="M911" s="183"/>
      <c r="N911" s="183"/>
      <c r="O911" s="183"/>
      <c r="P911" s="183"/>
      <c r="Q911" s="183"/>
      <c r="R911" s="183"/>
      <c r="S911" s="183"/>
      <c r="T911" s="183"/>
      <c r="U911" s="183"/>
      <c r="V911" s="183"/>
      <c r="W911" s="183"/>
      <c r="X911" s="183"/>
      <c r="Y911" s="183"/>
      <c r="Z911" s="183"/>
      <c r="AA911" s="183"/>
      <c r="AB911" s="183"/>
      <c r="AC911" s="183"/>
      <c r="AD911" s="183"/>
      <c r="AE911" s="183"/>
      <c r="AF911" s="183"/>
      <c r="AG911" s="183"/>
      <c r="AH911" s="183"/>
      <c r="AI911" s="183"/>
      <c r="AJ911" s="183"/>
      <c r="AK911" s="183"/>
      <c r="AL911" s="183"/>
      <c r="AM911" s="183"/>
      <c r="AN911" s="183"/>
      <c r="AO911" s="183"/>
      <c r="AP911" s="183"/>
      <c r="AQ911" s="183"/>
      <c r="AR911" s="183"/>
      <c r="AS911" s="183"/>
      <c r="AT911" s="183"/>
      <c r="AU911" s="183"/>
      <c r="AV911" s="183"/>
      <c r="AW911" s="183"/>
      <c r="AX911" s="183"/>
      <c r="AY911" s="183"/>
      <c r="AZ911" s="183"/>
      <c r="BA911" s="183"/>
      <c r="BB911" s="183"/>
      <c r="BC911" s="183"/>
      <c r="BD911" s="183"/>
      <c r="BE911" s="183"/>
      <c r="BF911" s="183"/>
      <c r="BG911" s="183"/>
      <c r="BH911" s="183"/>
      <c r="BI911" s="183"/>
      <c r="BJ911" s="183"/>
      <c r="BK911" s="183"/>
      <c r="BL911" s="183"/>
      <c r="BM911" s="183"/>
    </row>
    <row r="912" spans="1:65" x14ac:dyDescent="0.2">
      <c r="A912" s="110"/>
      <c r="B912" s="110"/>
      <c r="C912" s="110"/>
      <c r="D912" s="183"/>
      <c r="E912" s="183"/>
      <c r="F912" s="183"/>
      <c r="G912" s="183"/>
      <c r="H912" s="183"/>
      <c r="I912" s="183"/>
      <c r="J912" s="183"/>
      <c r="K912" s="183"/>
      <c r="L912" s="183"/>
      <c r="M912" s="183"/>
      <c r="N912" s="183"/>
      <c r="O912" s="183"/>
      <c r="P912" s="183"/>
      <c r="Q912" s="183"/>
      <c r="R912" s="183"/>
      <c r="S912" s="183"/>
      <c r="T912" s="183"/>
      <c r="U912" s="183"/>
      <c r="V912" s="183"/>
      <c r="W912" s="183"/>
      <c r="X912" s="183"/>
      <c r="Y912" s="183"/>
      <c r="Z912" s="183"/>
      <c r="AA912" s="183"/>
      <c r="AB912" s="183"/>
      <c r="AC912" s="183"/>
      <c r="AD912" s="183"/>
      <c r="AE912" s="183"/>
      <c r="AF912" s="183"/>
      <c r="AG912" s="183"/>
      <c r="AH912" s="183"/>
      <c r="AI912" s="183"/>
      <c r="AJ912" s="183"/>
      <c r="AK912" s="183"/>
      <c r="AL912" s="183"/>
      <c r="AM912" s="183"/>
      <c r="AN912" s="183"/>
      <c r="AO912" s="183"/>
      <c r="AP912" s="183"/>
      <c r="AQ912" s="183"/>
      <c r="AR912" s="183"/>
      <c r="AS912" s="183"/>
      <c r="AT912" s="183"/>
      <c r="AU912" s="183"/>
      <c r="AV912" s="183"/>
      <c r="AW912" s="183"/>
      <c r="AX912" s="183"/>
      <c r="AY912" s="183"/>
      <c r="AZ912" s="183"/>
      <c r="BA912" s="183"/>
      <c r="BB912" s="183"/>
      <c r="BC912" s="183"/>
      <c r="BD912" s="183"/>
      <c r="BE912" s="183"/>
      <c r="BF912" s="183"/>
      <c r="BG912" s="183"/>
      <c r="BH912" s="183"/>
      <c r="BI912" s="183"/>
      <c r="BJ912" s="183"/>
      <c r="BK912" s="183"/>
      <c r="BL912" s="183"/>
      <c r="BM912" s="183"/>
    </row>
    <row r="913" spans="1:65" x14ac:dyDescent="0.2">
      <c r="A913" s="110"/>
      <c r="B913" s="110"/>
      <c r="C913" s="110"/>
      <c r="D913" s="183"/>
      <c r="E913" s="183"/>
      <c r="F913" s="183"/>
      <c r="G913" s="183"/>
      <c r="H913" s="183"/>
      <c r="I913" s="183"/>
      <c r="J913" s="183"/>
      <c r="K913" s="183"/>
      <c r="L913" s="183"/>
      <c r="M913" s="183"/>
      <c r="N913" s="183"/>
      <c r="O913" s="183"/>
      <c r="P913" s="183"/>
      <c r="Q913" s="183"/>
      <c r="R913" s="183"/>
      <c r="S913" s="183"/>
      <c r="T913" s="183"/>
      <c r="U913" s="183"/>
      <c r="V913" s="183"/>
      <c r="W913" s="183"/>
      <c r="X913" s="183"/>
      <c r="Y913" s="183"/>
      <c r="Z913" s="183"/>
      <c r="AA913" s="183"/>
      <c r="AB913" s="183"/>
      <c r="AC913" s="183"/>
      <c r="AD913" s="183"/>
      <c r="AE913" s="183"/>
      <c r="AF913" s="183"/>
      <c r="AG913" s="183"/>
      <c r="AH913" s="183"/>
      <c r="AI913" s="183"/>
      <c r="AJ913" s="183"/>
      <c r="AK913" s="183"/>
      <c r="AL913" s="183"/>
      <c r="AM913" s="183"/>
      <c r="AN913" s="183"/>
      <c r="AO913" s="183"/>
      <c r="AP913" s="183"/>
      <c r="AQ913" s="183"/>
      <c r="AR913" s="183"/>
      <c r="AS913" s="183"/>
      <c r="AT913" s="183"/>
      <c r="AU913" s="183"/>
      <c r="AV913" s="183"/>
      <c r="AW913" s="183"/>
      <c r="AX913" s="183"/>
      <c r="AY913" s="183"/>
      <c r="AZ913" s="183"/>
      <c r="BA913" s="183"/>
      <c r="BB913" s="183"/>
      <c r="BC913" s="183"/>
      <c r="BD913" s="183"/>
      <c r="BE913" s="183"/>
      <c r="BF913" s="183"/>
      <c r="BG913" s="183"/>
      <c r="BH913" s="183"/>
      <c r="BI913" s="183"/>
      <c r="BJ913" s="183"/>
      <c r="BK913" s="183"/>
      <c r="BL913" s="183"/>
      <c r="BM913" s="183"/>
    </row>
    <row r="914" spans="1:65" x14ac:dyDescent="0.2">
      <c r="A914" s="110"/>
      <c r="B914" s="110"/>
      <c r="C914" s="110"/>
      <c r="D914" s="183"/>
      <c r="E914" s="183"/>
      <c r="F914" s="183"/>
      <c r="G914" s="183"/>
      <c r="H914" s="183"/>
      <c r="I914" s="183"/>
      <c r="J914" s="183"/>
      <c r="K914" s="183"/>
      <c r="L914" s="183"/>
      <c r="M914" s="183"/>
      <c r="N914" s="183"/>
      <c r="O914" s="183"/>
      <c r="P914" s="183"/>
      <c r="Q914" s="183"/>
      <c r="R914" s="183"/>
      <c r="S914" s="183"/>
      <c r="T914" s="183"/>
      <c r="U914" s="183"/>
      <c r="V914" s="183"/>
      <c r="W914" s="183"/>
      <c r="X914" s="183"/>
      <c r="Y914" s="183"/>
      <c r="Z914" s="183"/>
      <c r="AA914" s="183"/>
      <c r="AB914" s="183"/>
      <c r="AC914" s="183"/>
      <c r="AD914" s="183"/>
      <c r="AE914" s="183"/>
      <c r="AF914" s="183"/>
      <c r="AG914" s="183"/>
      <c r="AH914" s="183"/>
      <c r="AI914" s="183"/>
      <c r="AJ914" s="183"/>
      <c r="AK914" s="183"/>
      <c r="AL914" s="183"/>
      <c r="AM914" s="183"/>
      <c r="AN914" s="183"/>
      <c r="AO914" s="183"/>
      <c r="AP914" s="183"/>
      <c r="AQ914" s="183"/>
      <c r="AR914" s="183"/>
      <c r="AS914" s="183"/>
      <c r="AT914" s="183"/>
      <c r="AU914" s="183"/>
      <c r="AV914" s="183"/>
      <c r="AW914" s="183"/>
      <c r="AX914" s="183"/>
      <c r="AY914" s="183"/>
      <c r="AZ914" s="183"/>
      <c r="BA914" s="183"/>
      <c r="BB914" s="183"/>
      <c r="BC914" s="183"/>
      <c r="BD914" s="183"/>
      <c r="BE914" s="183"/>
      <c r="BF914" s="183"/>
      <c r="BG914" s="183"/>
      <c r="BH914" s="183"/>
      <c r="BI914" s="183"/>
      <c r="BJ914" s="183"/>
      <c r="BK914" s="183"/>
      <c r="BL914" s="183"/>
      <c r="BM914" s="183"/>
    </row>
    <row r="915" spans="1:65" x14ac:dyDescent="0.2">
      <c r="A915" s="110"/>
      <c r="B915" s="110"/>
      <c r="C915" s="110"/>
      <c r="D915" s="183"/>
      <c r="E915" s="183"/>
      <c r="F915" s="183"/>
      <c r="G915" s="183"/>
      <c r="H915" s="183"/>
      <c r="I915" s="183"/>
      <c r="J915" s="183"/>
      <c r="K915" s="183"/>
      <c r="L915" s="183"/>
      <c r="M915" s="183"/>
      <c r="N915" s="183"/>
      <c r="O915" s="183"/>
      <c r="P915" s="183"/>
      <c r="Q915" s="183"/>
      <c r="R915" s="183"/>
      <c r="S915" s="183"/>
      <c r="T915" s="183"/>
      <c r="U915" s="183"/>
      <c r="V915" s="183"/>
      <c r="W915" s="183"/>
      <c r="X915" s="183"/>
      <c r="Y915" s="183"/>
      <c r="Z915" s="183"/>
      <c r="AA915" s="183"/>
      <c r="AB915" s="183"/>
      <c r="AC915" s="183"/>
      <c r="AD915" s="183"/>
      <c r="AE915" s="183"/>
      <c r="AF915" s="183"/>
      <c r="AG915" s="183"/>
      <c r="AH915" s="183"/>
      <c r="AI915" s="183"/>
      <c r="AJ915" s="183"/>
      <c r="AK915" s="183"/>
      <c r="AL915" s="183"/>
      <c r="AM915" s="183"/>
      <c r="AN915" s="183"/>
      <c r="AO915" s="183"/>
      <c r="AP915" s="183"/>
      <c r="AQ915" s="183"/>
      <c r="AR915" s="183"/>
      <c r="AS915" s="183"/>
      <c r="AT915" s="183"/>
      <c r="AU915" s="183"/>
      <c r="AV915" s="183"/>
      <c r="AW915" s="183"/>
      <c r="AX915" s="183"/>
      <c r="AY915" s="183"/>
      <c r="AZ915" s="183"/>
      <c r="BA915" s="183"/>
      <c r="BB915" s="183"/>
      <c r="BC915" s="183"/>
      <c r="BD915" s="183"/>
      <c r="BE915" s="183"/>
      <c r="BF915" s="183"/>
      <c r="BG915" s="183"/>
      <c r="BH915" s="183"/>
      <c r="BI915" s="183"/>
      <c r="BJ915" s="183"/>
      <c r="BK915" s="183"/>
      <c r="BL915" s="183"/>
      <c r="BM915" s="183"/>
    </row>
    <row r="916" spans="1:65" x14ac:dyDescent="0.2">
      <c r="A916" s="110"/>
      <c r="B916" s="110"/>
      <c r="C916" s="110"/>
      <c r="D916" s="183"/>
      <c r="E916" s="183"/>
      <c r="F916" s="183"/>
      <c r="G916" s="183"/>
      <c r="H916" s="183"/>
      <c r="I916" s="183"/>
      <c r="J916" s="183"/>
      <c r="K916" s="183"/>
      <c r="L916" s="183"/>
      <c r="M916" s="183"/>
      <c r="N916" s="183"/>
      <c r="O916" s="183"/>
      <c r="P916" s="183"/>
      <c r="Q916" s="183"/>
      <c r="R916" s="183"/>
      <c r="S916" s="183"/>
      <c r="T916" s="183"/>
      <c r="U916" s="183"/>
      <c r="V916" s="183"/>
      <c r="W916" s="183"/>
      <c r="X916" s="183"/>
      <c r="Y916" s="183"/>
      <c r="Z916" s="183"/>
      <c r="AA916" s="183"/>
      <c r="AB916" s="183"/>
      <c r="AC916" s="183"/>
      <c r="AD916" s="183"/>
      <c r="AE916" s="183"/>
      <c r="AF916" s="183"/>
      <c r="AG916" s="183"/>
      <c r="AH916" s="183"/>
      <c r="AI916" s="183"/>
      <c r="AJ916" s="183"/>
      <c r="AK916" s="183"/>
      <c r="AL916" s="183"/>
      <c r="AM916" s="183"/>
      <c r="AN916" s="183"/>
      <c r="AO916" s="183"/>
      <c r="AP916" s="183"/>
      <c r="AQ916" s="183"/>
      <c r="AR916" s="183"/>
      <c r="AS916" s="183"/>
      <c r="AT916" s="183"/>
      <c r="AU916" s="183"/>
      <c r="AV916" s="183"/>
      <c r="AW916" s="183"/>
      <c r="AX916" s="183"/>
      <c r="AY916" s="183"/>
      <c r="AZ916" s="183"/>
      <c r="BA916" s="183"/>
      <c r="BB916" s="183"/>
      <c r="BC916" s="183"/>
      <c r="BD916" s="183"/>
      <c r="BE916" s="183"/>
      <c r="BF916" s="183"/>
      <c r="BG916" s="183"/>
      <c r="BH916" s="183"/>
      <c r="BI916" s="183"/>
      <c r="BJ916" s="183"/>
      <c r="BK916" s="183"/>
      <c r="BL916" s="183"/>
      <c r="BM916" s="183"/>
    </row>
    <row r="917" spans="1:65" x14ac:dyDescent="0.2">
      <c r="A917" s="110"/>
      <c r="B917" s="110"/>
      <c r="C917" s="110"/>
      <c r="D917" s="183"/>
      <c r="E917" s="183"/>
      <c r="F917" s="183"/>
      <c r="G917" s="183"/>
      <c r="H917" s="183"/>
      <c r="I917" s="183"/>
      <c r="J917" s="183"/>
      <c r="K917" s="183"/>
      <c r="L917" s="183"/>
      <c r="M917" s="183"/>
      <c r="N917" s="183"/>
      <c r="O917" s="183"/>
      <c r="P917" s="183"/>
      <c r="Q917" s="183"/>
      <c r="R917" s="183"/>
      <c r="S917" s="183"/>
      <c r="T917" s="183"/>
      <c r="U917" s="183"/>
      <c r="V917" s="183"/>
      <c r="W917" s="183"/>
      <c r="X917" s="183"/>
      <c r="Y917" s="183"/>
      <c r="Z917" s="183"/>
      <c r="AA917" s="183"/>
      <c r="AB917" s="183"/>
      <c r="AC917" s="183"/>
      <c r="AD917" s="183"/>
      <c r="AE917" s="183"/>
      <c r="AF917" s="183"/>
      <c r="AG917" s="183"/>
      <c r="AH917" s="183"/>
      <c r="AI917" s="183"/>
      <c r="AJ917" s="183"/>
      <c r="AK917" s="183"/>
      <c r="AL917" s="183"/>
      <c r="AM917" s="183"/>
      <c r="AN917" s="183"/>
      <c r="AO917" s="183"/>
      <c r="AP917" s="183"/>
      <c r="AQ917" s="183"/>
      <c r="AR917" s="183"/>
      <c r="AS917" s="183"/>
      <c r="AT917" s="183"/>
      <c r="AU917" s="183"/>
      <c r="AV917" s="183"/>
      <c r="AW917" s="183"/>
      <c r="AX917" s="183"/>
      <c r="AY917" s="183"/>
      <c r="AZ917" s="183"/>
      <c r="BA917" s="183"/>
      <c r="BB917" s="183"/>
      <c r="BC917" s="183"/>
      <c r="BD917" s="183"/>
      <c r="BE917" s="183"/>
      <c r="BF917" s="183"/>
      <c r="BG917" s="183"/>
      <c r="BH917" s="183"/>
      <c r="BI917" s="183"/>
      <c r="BJ917" s="183"/>
      <c r="BK917" s="183"/>
      <c r="BL917" s="183"/>
      <c r="BM917" s="183"/>
    </row>
    <row r="918" spans="1:65" x14ac:dyDescent="0.2">
      <c r="A918" s="110"/>
      <c r="B918" s="110"/>
      <c r="C918" s="110"/>
      <c r="D918" s="183"/>
      <c r="E918" s="183"/>
      <c r="F918" s="183"/>
      <c r="G918" s="183"/>
      <c r="H918" s="183"/>
      <c r="I918" s="183"/>
      <c r="J918" s="183"/>
      <c r="K918" s="183"/>
      <c r="L918" s="183"/>
      <c r="M918" s="183"/>
      <c r="N918" s="183"/>
      <c r="O918" s="183"/>
      <c r="P918" s="183"/>
      <c r="Q918" s="183"/>
      <c r="R918" s="183"/>
      <c r="S918" s="183"/>
      <c r="T918" s="183"/>
      <c r="U918" s="183"/>
      <c r="V918" s="183"/>
      <c r="W918" s="183"/>
      <c r="X918" s="183"/>
      <c r="Y918" s="183"/>
      <c r="Z918" s="183"/>
      <c r="AA918" s="183"/>
      <c r="AB918" s="183"/>
      <c r="AC918" s="183"/>
      <c r="AD918" s="183"/>
      <c r="AE918" s="183"/>
      <c r="AF918" s="183"/>
      <c r="AG918" s="183"/>
      <c r="AH918" s="183"/>
      <c r="AI918" s="183"/>
      <c r="AJ918" s="183"/>
      <c r="AK918" s="183"/>
      <c r="AL918" s="183"/>
      <c r="AM918" s="183"/>
      <c r="AN918" s="183"/>
      <c r="AO918" s="183"/>
      <c r="AP918" s="183"/>
      <c r="AQ918" s="183"/>
      <c r="AR918" s="183"/>
      <c r="AS918" s="183"/>
      <c r="AT918" s="183"/>
      <c r="AU918" s="183"/>
      <c r="AV918" s="183"/>
      <c r="AW918" s="183"/>
      <c r="AX918" s="183"/>
      <c r="AY918" s="183"/>
      <c r="AZ918" s="183"/>
      <c r="BA918" s="183"/>
      <c r="BB918" s="183"/>
      <c r="BC918" s="183"/>
      <c r="BD918" s="183"/>
      <c r="BE918" s="183"/>
      <c r="BF918" s="183"/>
      <c r="BG918" s="183"/>
      <c r="BH918" s="183"/>
      <c r="BI918" s="183"/>
      <c r="BJ918" s="183"/>
      <c r="BK918" s="183"/>
      <c r="BL918" s="183"/>
      <c r="BM918" s="183"/>
    </row>
    <row r="919" spans="1:65" x14ac:dyDescent="0.2">
      <c r="A919" s="110"/>
      <c r="B919" s="110"/>
      <c r="C919" s="110"/>
      <c r="D919" s="183"/>
      <c r="E919" s="183"/>
      <c r="F919" s="183"/>
      <c r="G919" s="183"/>
      <c r="H919" s="183"/>
      <c r="I919" s="183"/>
      <c r="J919" s="183"/>
      <c r="K919" s="183"/>
      <c r="L919" s="183"/>
      <c r="M919" s="183"/>
      <c r="N919" s="183"/>
      <c r="O919" s="183"/>
      <c r="P919" s="183"/>
      <c r="Q919" s="183"/>
      <c r="R919" s="183"/>
      <c r="S919" s="183"/>
      <c r="T919" s="183"/>
      <c r="U919" s="183"/>
      <c r="V919" s="183"/>
      <c r="W919" s="183"/>
      <c r="X919" s="183"/>
      <c r="Y919" s="183"/>
      <c r="Z919" s="183"/>
      <c r="AA919" s="183"/>
      <c r="AB919" s="183"/>
      <c r="AC919" s="183"/>
      <c r="AD919" s="183"/>
      <c r="AE919" s="183"/>
      <c r="AF919" s="183"/>
      <c r="AG919" s="183"/>
      <c r="AH919" s="183"/>
      <c r="AI919" s="183"/>
      <c r="AJ919" s="183"/>
      <c r="AK919" s="183"/>
      <c r="AL919" s="183"/>
      <c r="AM919" s="183"/>
      <c r="AN919" s="183"/>
      <c r="AO919" s="183"/>
      <c r="AP919" s="183"/>
      <c r="AQ919" s="183"/>
      <c r="AR919" s="183"/>
      <c r="AS919" s="183"/>
      <c r="AT919" s="183"/>
      <c r="AU919" s="183"/>
      <c r="AV919" s="183"/>
      <c r="AW919" s="183"/>
      <c r="AX919" s="183"/>
      <c r="AY919" s="183"/>
      <c r="AZ919" s="183"/>
      <c r="BA919" s="183"/>
      <c r="BB919" s="183"/>
      <c r="BC919" s="183"/>
      <c r="BD919" s="183"/>
      <c r="BE919" s="183"/>
      <c r="BF919" s="183"/>
      <c r="BG919" s="183"/>
      <c r="BH919" s="183"/>
      <c r="BI919" s="183"/>
      <c r="BJ919" s="183"/>
      <c r="BK919" s="183"/>
      <c r="BL919" s="183"/>
      <c r="BM919" s="183"/>
    </row>
    <row r="920" spans="1:65" x14ac:dyDescent="0.2">
      <c r="A920" s="110"/>
      <c r="B920" s="110"/>
      <c r="C920" s="110"/>
      <c r="D920" s="183"/>
      <c r="E920" s="183"/>
      <c r="F920" s="183"/>
      <c r="G920" s="183"/>
      <c r="H920" s="183"/>
      <c r="I920" s="183"/>
      <c r="J920" s="183"/>
      <c r="K920" s="183"/>
      <c r="L920" s="183"/>
      <c r="M920" s="183"/>
      <c r="N920" s="183"/>
      <c r="O920" s="183"/>
      <c r="P920" s="183"/>
      <c r="Q920" s="183"/>
      <c r="R920" s="183"/>
      <c r="S920" s="183"/>
      <c r="T920" s="183"/>
      <c r="U920" s="183"/>
      <c r="V920" s="183"/>
      <c r="W920" s="183"/>
      <c r="X920" s="183"/>
      <c r="Y920" s="183"/>
      <c r="Z920" s="183"/>
      <c r="AA920" s="183"/>
      <c r="AB920" s="183"/>
      <c r="AC920" s="183"/>
      <c r="AD920" s="183"/>
      <c r="AE920" s="183"/>
      <c r="AF920" s="183"/>
      <c r="AG920" s="183"/>
      <c r="AH920" s="183"/>
      <c r="AI920" s="183"/>
      <c r="AJ920" s="183"/>
      <c r="AK920" s="183"/>
      <c r="AL920" s="183"/>
      <c r="AM920" s="183"/>
      <c r="AN920" s="183"/>
      <c r="AO920" s="183"/>
      <c r="AP920" s="183"/>
      <c r="AQ920" s="183"/>
      <c r="AR920" s="183"/>
      <c r="AS920" s="183"/>
      <c r="AT920" s="183"/>
      <c r="AU920" s="183"/>
      <c r="AV920" s="183"/>
      <c r="AW920" s="183"/>
      <c r="AX920" s="183"/>
      <c r="AY920" s="183"/>
      <c r="AZ920" s="183"/>
      <c r="BA920" s="183"/>
      <c r="BB920" s="183"/>
      <c r="BC920" s="183"/>
      <c r="BD920" s="183"/>
      <c r="BE920" s="183"/>
      <c r="BF920" s="183"/>
      <c r="BG920" s="183"/>
      <c r="BH920" s="183"/>
      <c r="BI920" s="183"/>
      <c r="BJ920" s="183"/>
      <c r="BK920" s="183"/>
      <c r="BL920" s="183"/>
      <c r="BM920" s="183"/>
    </row>
    <row r="921" spans="1:65" x14ac:dyDescent="0.2">
      <c r="A921" s="110"/>
      <c r="B921" s="110"/>
      <c r="C921" s="110"/>
      <c r="D921" s="183"/>
      <c r="E921" s="183"/>
      <c r="F921" s="183"/>
      <c r="G921" s="183"/>
      <c r="H921" s="183"/>
      <c r="I921" s="183"/>
      <c r="J921" s="183"/>
      <c r="K921" s="183"/>
      <c r="L921" s="183"/>
      <c r="M921" s="183"/>
      <c r="N921" s="183"/>
      <c r="O921" s="183"/>
      <c r="P921" s="183"/>
      <c r="Q921" s="183"/>
      <c r="R921" s="183"/>
      <c r="S921" s="183"/>
      <c r="T921" s="183"/>
      <c r="U921" s="183"/>
      <c r="V921" s="183"/>
      <c r="W921" s="183"/>
      <c r="X921" s="183"/>
      <c r="Y921" s="183"/>
      <c r="Z921" s="183"/>
      <c r="AA921" s="183"/>
      <c r="AB921" s="183"/>
      <c r="AC921" s="183"/>
      <c r="AD921" s="183"/>
      <c r="AE921" s="183"/>
      <c r="AF921" s="183"/>
      <c r="AG921" s="183"/>
      <c r="AH921" s="183"/>
      <c r="AI921" s="183"/>
      <c r="AJ921" s="183"/>
      <c r="AK921" s="183"/>
      <c r="AL921" s="183"/>
      <c r="AM921" s="183"/>
      <c r="AN921" s="183"/>
      <c r="AO921" s="183"/>
      <c r="AP921" s="183"/>
      <c r="AQ921" s="183"/>
      <c r="AR921" s="183"/>
      <c r="AS921" s="183"/>
      <c r="AT921" s="183"/>
      <c r="AU921" s="183"/>
      <c r="AV921" s="183"/>
      <c r="AW921" s="183"/>
      <c r="AX921" s="183"/>
      <c r="AY921" s="183"/>
      <c r="AZ921" s="183"/>
      <c r="BA921" s="183"/>
      <c r="BB921" s="183"/>
      <c r="BC921" s="183"/>
      <c r="BD921" s="183"/>
      <c r="BE921" s="183"/>
      <c r="BF921" s="183"/>
      <c r="BG921" s="183"/>
      <c r="BH921" s="183"/>
      <c r="BI921" s="183"/>
      <c r="BJ921" s="183"/>
      <c r="BK921" s="183"/>
      <c r="BL921" s="183"/>
      <c r="BM921" s="183"/>
    </row>
    <row r="922" spans="1:65" x14ac:dyDescent="0.2">
      <c r="A922" s="110"/>
      <c r="B922" s="110"/>
      <c r="C922" s="110"/>
      <c r="D922" s="183"/>
      <c r="E922" s="183"/>
      <c r="F922" s="183"/>
      <c r="G922" s="183"/>
      <c r="H922" s="183"/>
      <c r="I922" s="183"/>
      <c r="J922" s="183"/>
      <c r="K922" s="183"/>
      <c r="L922" s="183"/>
      <c r="M922" s="183"/>
      <c r="N922" s="183"/>
      <c r="O922" s="183"/>
      <c r="P922" s="183"/>
      <c r="Q922" s="183"/>
      <c r="R922" s="183"/>
      <c r="S922" s="183"/>
      <c r="T922" s="183"/>
      <c r="U922" s="183"/>
      <c r="V922" s="183"/>
      <c r="W922" s="183"/>
      <c r="X922" s="183"/>
      <c r="Y922" s="183"/>
      <c r="Z922" s="183"/>
      <c r="AA922" s="183"/>
      <c r="AB922" s="183"/>
      <c r="AC922" s="183"/>
      <c r="AD922" s="183"/>
      <c r="AE922" s="183"/>
      <c r="AF922" s="183"/>
      <c r="AG922" s="183"/>
      <c r="AH922" s="183"/>
      <c r="AI922" s="183"/>
      <c r="AJ922" s="183"/>
      <c r="AK922" s="183"/>
      <c r="AL922" s="183"/>
      <c r="AM922" s="183"/>
      <c r="AN922" s="183"/>
      <c r="AO922" s="183"/>
      <c r="AP922" s="183"/>
      <c r="AQ922" s="183"/>
      <c r="AR922" s="183"/>
      <c r="AS922" s="183"/>
      <c r="AT922" s="183"/>
      <c r="AU922" s="183"/>
      <c r="AV922" s="183"/>
      <c r="AW922" s="183"/>
      <c r="AX922" s="183"/>
      <c r="AY922" s="183"/>
      <c r="AZ922" s="183"/>
      <c r="BA922" s="183"/>
      <c r="BB922" s="183"/>
      <c r="BC922" s="183"/>
      <c r="BD922" s="183"/>
      <c r="BE922" s="183"/>
      <c r="BF922" s="183"/>
      <c r="BG922" s="183"/>
      <c r="BH922" s="183"/>
      <c r="BI922" s="183"/>
      <c r="BJ922" s="183"/>
      <c r="BK922" s="183"/>
      <c r="BL922" s="183"/>
      <c r="BM922" s="183"/>
    </row>
    <row r="923" spans="1:65" x14ac:dyDescent="0.2">
      <c r="A923" s="110"/>
      <c r="B923" s="110"/>
      <c r="C923" s="110"/>
      <c r="D923" s="183"/>
      <c r="E923" s="183"/>
      <c r="F923" s="183"/>
      <c r="G923" s="183"/>
      <c r="H923" s="183"/>
      <c r="I923" s="183"/>
      <c r="J923" s="183"/>
      <c r="K923" s="183"/>
      <c r="L923" s="183"/>
      <c r="M923" s="183"/>
      <c r="N923" s="183"/>
      <c r="O923" s="183"/>
      <c r="P923" s="183"/>
      <c r="Q923" s="183"/>
      <c r="R923" s="183"/>
      <c r="S923" s="183"/>
      <c r="T923" s="183"/>
      <c r="U923" s="183"/>
      <c r="V923" s="183"/>
      <c r="W923" s="183"/>
      <c r="X923" s="183"/>
      <c r="Y923" s="183"/>
      <c r="Z923" s="183"/>
      <c r="AA923" s="183"/>
      <c r="AB923" s="183"/>
      <c r="AC923" s="183"/>
      <c r="AD923" s="183"/>
      <c r="AE923" s="183"/>
      <c r="AF923" s="183"/>
      <c r="AG923" s="183"/>
      <c r="AH923" s="183"/>
      <c r="AI923" s="183"/>
      <c r="AJ923" s="183"/>
      <c r="AK923" s="183"/>
      <c r="AL923" s="183"/>
      <c r="AM923" s="183"/>
      <c r="AN923" s="183"/>
      <c r="AO923" s="183"/>
      <c r="AP923" s="183"/>
      <c r="AQ923" s="183"/>
      <c r="AR923" s="183"/>
      <c r="AS923" s="183"/>
      <c r="AT923" s="183"/>
      <c r="AU923" s="183"/>
      <c r="AV923" s="183"/>
      <c r="AW923" s="183"/>
      <c r="AX923" s="183"/>
      <c r="AY923" s="183"/>
      <c r="AZ923" s="183"/>
      <c r="BA923" s="183"/>
      <c r="BB923" s="183"/>
      <c r="BC923" s="183"/>
      <c r="BD923" s="183"/>
      <c r="BE923" s="183"/>
      <c r="BF923" s="183"/>
      <c r="BG923" s="183"/>
      <c r="BH923" s="183"/>
      <c r="BI923" s="183"/>
      <c r="BJ923" s="183"/>
      <c r="BK923" s="183"/>
      <c r="BL923" s="183"/>
      <c r="BM923" s="183"/>
    </row>
    <row r="924" spans="1:65" x14ac:dyDescent="0.2">
      <c r="A924" s="110"/>
      <c r="B924" s="110"/>
      <c r="C924" s="110"/>
      <c r="D924" s="183"/>
      <c r="E924" s="183"/>
      <c r="F924" s="183"/>
      <c r="G924" s="183"/>
      <c r="H924" s="183"/>
      <c r="I924" s="183"/>
      <c r="J924" s="183"/>
      <c r="K924" s="183"/>
      <c r="L924" s="183"/>
      <c r="M924" s="183"/>
      <c r="N924" s="183"/>
      <c r="O924" s="183"/>
      <c r="P924" s="183"/>
      <c r="Q924" s="183"/>
      <c r="R924" s="183"/>
      <c r="S924" s="183"/>
      <c r="T924" s="183"/>
      <c r="U924" s="183"/>
      <c r="V924" s="183"/>
      <c r="W924" s="183"/>
      <c r="X924" s="183"/>
      <c r="Y924" s="183"/>
      <c r="Z924" s="183"/>
      <c r="AA924" s="183"/>
      <c r="AB924" s="183"/>
      <c r="AC924" s="183"/>
      <c r="AD924" s="183"/>
      <c r="AE924" s="183"/>
      <c r="AF924" s="183"/>
      <c r="AG924" s="183"/>
      <c r="AH924" s="183"/>
      <c r="AI924" s="183"/>
      <c r="AJ924" s="183"/>
      <c r="AK924" s="183"/>
      <c r="AL924" s="183"/>
      <c r="AM924" s="183"/>
      <c r="AN924" s="183"/>
      <c r="AO924" s="183"/>
      <c r="AP924" s="183"/>
      <c r="AQ924" s="183"/>
      <c r="AR924" s="183"/>
      <c r="AS924" s="183"/>
      <c r="AT924" s="183"/>
      <c r="AU924" s="183"/>
      <c r="AV924" s="183"/>
      <c r="AW924" s="183"/>
      <c r="AX924" s="183"/>
      <c r="AY924" s="183"/>
      <c r="AZ924" s="183"/>
      <c r="BA924" s="183"/>
      <c r="BB924" s="183"/>
      <c r="BC924" s="183"/>
      <c r="BD924" s="183"/>
      <c r="BE924" s="183"/>
      <c r="BF924" s="183"/>
      <c r="BG924" s="183"/>
      <c r="BH924" s="183"/>
      <c r="BI924" s="183"/>
      <c r="BJ924" s="183"/>
      <c r="BK924" s="183"/>
      <c r="BL924" s="183"/>
      <c r="BM924" s="183"/>
    </row>
    <row r="925" spans="1:65" x14ac:dyDescent="0.2">
      <c r="A925" s="110"/>
      <c r="B925" s="110"/>
      <c r="C925" s="110"/>
      <c r="D925" s="183"/>
      <c r="E925" s="183"/>
      <c r="F925" s="183"/>
      <c r="G925" s="183"/>
      <c r="H925" s="183"/>
      <c r="I925" s="183"/>
      <c r="J925" s="183"/>
      <c r="K925" s="183"/>
      <c r="L925" s="183"/>
      <c r="M925" s="183"/>
      <c r="N925" s="183"/>
      <c r="O925" s="183"/>
      <c r="P925" s="183"/>
      <c r="Q925" s="183"/>
      <c r="R925" s="183"/>
      <c r="S925" s="183"/>
      <c r="T925" s="183"/>
      <c r="U925" s="183"/>
      <c r="V925" s="183"/>
      <c r="W925" s="183"/>
      <c r="X925" s="183"/>
      <c r="Y925" s="183"/>
      <c r="Z925" s="183"/>
      <c r="AA925" s="183"/>
      <c r="AB925" s="183"/>
      <c r="AC925" s="183"/>
      <c r="AD925" s="183"/>
      <c r="AE925" s="183"/>
      <c r="AF925" s="183"/>
      <c r="AG925" s="183"/>
      <c r="AH925" s="183"/>
      <c r="AI925" s="183"/>
      <c r="AJ925" s="183"/>
      <c r="AK925" s="183"/>
      <c r="AL925" s="183"/>
      <c r="AM925" s="183"/>
      <c r="AN925" s="183"/>
      <c r="AO925" s="183"/>
      <c r="AP925" s="183"/>
      <c r="AQ925" s="183"/>
      <c r="AR925" s="183"/>
      <c r="AS925" s="183"/>
      <c r="AT925" s="183"/>
      <c r="AU925" s="183"/>
      <c r="AV925" s="183"/>
      <c r="AW925" s="183"/>
      <c r="AX925" s="183"/>
      <c r="AY925" s="183"/>
      <c r="AZ925" s="183"/>
      <c r="BA925" s="183"/>
      <c r="BB925" s="183"/>
      <c r="BC925" s="183"/>
      <c r="BD925" s="183"/>
      <c r="BE925" s="183"/>
      <c r="BF925" s="183"/>
      <c r="BG925" s="183"/>
      <c r="BH925" s="183"/>
      <c r="BI925" s="183"/>
      <c r="BJ925" s="183"/>
      <c r="BK925" s="183"/>
      <c r="BL925" s="183"/>
      <c r="BM925" s="183"/>
    </row>
    <row r="926" spans="1:65" x14ac:dyDescent="0.2">
      <c r="A926" s="110"/>
      <c r="B926" s="110"/>
      <c r="C926" s="110"/>
      <c r="D926" s="183"/>
      <c r="E926" s="183"/>
      <c r="F926" s="183"/>
      <c r="G926" s="183"/>
      <c r="H926" s="183"/>
      <c r="I926" s="183"/>
      <c r="J926" s="183"/>
      <c r="K926" s="183"/>
      <c r="L926" s="183"/>
      <c r="M926" s="183"/>
      <c r="N926" s="183"/>
      <c r="O926" s="183"/>
      <c r="P926" s="183"/>
      <c r="Q926" s="183"/>
      <c r="R926" s="183"/>
      <c r="S926" s="183"/>
      <c r="T926" s="183"/>
      <c r="U926" s="183"/>
      <c r="V926" s="183"/>
      <c r="W926" s="183"/>
      <c r="X926" s="183"/>
      <c r="Y926" s="183"/>
      <c r="Z926" s="183"/>
      <c r="AA926" s="183"/>
      <c r="AB926" s="183"/>
      <c r="AC926" s="183"/>
      <c r="AD926" s="183"/>
      <c r="AE926" s="183"/>
      <c r="AF926" s="183"/>
      <c r="AG926" s="183"/>
      <c r="AH926" s="183"/>
      <c r="AI926" s="183"/>
      <c r="AJ926" s="183"/>
      <c r="AK926" s="183"/>
      <c r="AL926" s="183"/>
      <c r="AM926" s="183"/>
      <c r="AN926" s="183"/>
      <c r="AO926" s="183"/>
      <c r="AP926" s="183"/>
      <c r="AQ926" s="183"/>
      <c r="AR926" s="183"/>
      <c r="AS926" s="183"/>
      <c r="AT926" s="183"/>
      <c r="AU926" s="183"/>
      <c r="AV926" s="183"/>
      <c r="AW926" s="183"/>
      <c r="AX926" s="183"/>
      <c r="AY926" s="183"/>
      <c r="AZ926" s="183"/>
      <c r="BA926" s="183"/>
      <c r="BB926" s="183"/>
      <c r="BC926" s="183"/>
      <c r="BD926" s="183"/>
      <c r="BE926" s="183"/>
      <c r="BF926" s="183"/>
      <c r="BG926" s="183"/>
      <c r="BH926" s="183"/>
      <c r="BI926" s="183"/>
      <c r="BJ926" s="183"/>
      <c r="BK926" s="183"/>
      <c r="BL926" s="183"/>
      <c r="BM926" s="183"/>
    </row>
    <row r="927" spans="1:65" x14ac:dyDescent="0.2">
      <c r="A927" s="110"/>
      <c r="B927" s="110"/>
      <c r="C927" s="110"/>
      <c r="D927" s="183"/>
      <c r="E927" s="183"/>
      <c r="F927" s="183"/>
      <c r="G927" s="183"/>
      <c r="H927" s="183"/>
      <c r="I927" s="183"/>
      <c r="J927" s="183"/>
      <c r="K927" s="183"/>
      <c r="L927" s="183"/>
      <c r="M927" s="183"/>
      <c r="N927" s="183"/>
      <c r="O927" s="183"/>
      <c r="P927" s="183"/>
      <c r="Q927" s="183"/>
      <c r="R927" s="183"/>
      <c r="S927" s="183"/>
      <c r="T927" s="183"/>
      <c r="U927" s="183"/>
      <c r="V927" s="183"/>
      <c r="W927" s="183"/>
      <c r="X927" s="183"/>
      <c r="Y927" s="183"/>
      <c r="Z927" s="183"/>
      <c r="AA927" s="183"/>
      <c r="AB927" s="183"/>
      <c r="AC927" s="183"/>
      <c r="AD927" s="183"/>
      <c r="AE927" s="183"/>
      <c r="AF927" s="183"/>
      <c r="AG927" s="183"/>
      <c r="AH927" s="183"/>
      <c r="AI927" s="183"/>
      <c r="AJ927" s="183"/>
      <c r="AK927" s="183"/>
      <c r="AL927" s="183"/>
      <c r="AM927" s="183"/>
      <c r="AN927" s="183"/>
      <c r="AO927" s="183"/>
      <c r="AP927" s="183"/>
      <c r="AQ927" s="183"/>
      <c r="AR927" s="183"/>
      <c r="AS927" s="183"/>
      <c r="AT927" s="183"/>
      <c r="AU927" s="183"/>
      <c r="AV927" s="183"/>
      <c r="AW927" s="183"/>
      <c r="AX927" s="183"/>
      <c r="AY927" s="183"/>
      <c r="AZ927" s="183"/>
      <c r="BA927" s="183"/>
      <c r="BB927" s="183"/>
      <c r="BC927" s="183"/>
      <c r="BD927" s="183"/>
      <c r="BE927" s="183"/>
      <c r="BF927" s="183"/>
      <c r="BG927" s="183"/>
      <c r="BH927" s="183"/>
      <c r="BI927" s="183"/>
      <c r="BJ927" s="183"/>
      <c r="BK927" s="183"/>
      <c r="BL927" s="183"/>
      <c r="BM927" s="183"/>
    </row>
    <row r="928" spans="1:65" x14ac:dyDescent="0.2">
      <c r="A928" s="110"/>
      <c r="B928" s="110"/>
      <c r="C928" s="110"/>
      <c r="D928" s="183"/>
      <c r="E928" s="183"/>
      <c r="F928" s="183"/>
      <c r="G928" s="183"/>
      <c r="H928" s="183"/>
      <c r="I928" s="183"/>
      <c r="J928" s="183"/>
      <c r="K928" s="183"/>
      <c r="L928" s="183"/>
      <c r="M928" s="183"/>
      <c r="N928" s="183"/>
      <c r="O928" s="183"/>
      <c r="P928" s="183"/>
      <c r="Q928" s="183"/>
      <c r="R928" s="183"/>
      <c r="S928" s="183"/>
      <c r="T928" s="183"/>
      <c r="U928" s="183"/>
      <c r="V928" s="183"/>
      <c r="W928" s="183"/>
      <c r="X928" s="183"/>
      <c r="Y928" s="183"/>
      <c r="Z928" s="183"/>
      <c r="AA928" s="183"/>
      <c r="AB928" s="183"/>
      <c r="AC928" s="183"/>
      <c r="AD928" s="183"/>
      <c r="AE928" s="183"/>
      <c r="AF928" s="183"/>
      <c r="AG928" s="183"/>
      <c r="AH928" s="183"/>
      <c r="AI928" s="183"/>
      <c r="AJ928" s="183"/>
      <c r="AK928" s="183"/>
      <c r="AL928" s="183"/>
      <c r="AM928" s="183"/>
      <c r="AN928" s="183"/>
      <c r="AO928" s="183"/>
      <c r="AP928" s="183"/>
      <c r="AQ928" s="183"/>
      <c r="AR928" s="183"/>
      <c r="AS928" s="183"/>
      <c r="AT928" s="183"/>
      <c r="AU928" s="183"/>
      <c r="AV928" s="183"/>
      <c r="AW928" s="183"/>
      <c r="AX928" s="183"/>
      <c r="AY928" s="183"/>
      <c r="AZ928" s="183"/>
      <c r="BA928" s="183"/>
      <c r="BB928" s="183"/>
      <c r="BC928" s="183"/>
      <c r="BD928" s="183"/>
      <c r="BE928" s="183"/>
      <c r="BF928" s="183"/>
      <c r="BG928" s="183"/>
      <c r="BH928" s="183"/>
      <c r="BI928" s="183"/>
      <c r="BJ928" s="183"/>
      <c r="BK928" s="183"/>
      <c r="BL928" s="183"/>
      <c r="BM928" s="183"/>
    </row>
    <row r="929" spans="1:65" x14ac:dyDescent="0.2">
      <c r="A929" s="110"/>
      <c r="B929" s="110"/>
      <c r="C929" s="110"/>
      <c r="D929" s="183"/>
      <c r="E929" s="183"/>
      <c r="F929" s="183"/>
      <c r="G929" s="183"/>
      <c r="H929" s="183"/>
      <c r="I929" s="183"/>
      <c r="J929" s="183"/>
      <c r="K929" s="183"/>
      <c r="L929" s="183"/>
      <c r="M929" s="183"/>
      <c r="N929" s="183"/>
      <c r="O929" s="183"/>
      <c r="P929" s="183"/>
      <c r="Q929" s="183"/>
      <c r="R929" s="183"/>
      <c r="S929" s="183"/>
      <c r="T929" s="183"/>
      <c r="U929" s="183"/>
      <c r="V929" s="183"/>
      <c r="W929" s="183"/>
      <c r="X929" s="183"/>
      <c r="Y929" s="183"/>
      <c r="Z929" s="183"/>
      <c r="AA929" s="183"/>
      <c r="AB929" s="183"/>
      <c r="AC929" s="183"/>
      <c r="AD929" s="183"/>
      <c r="AE929" s="183"/>
      <c r="AF929" s="183"/>
      <c r="AG929" s="183"/>
      <c r="AH929" s="183"/>
      <c r="AI929" s="183"/>
      <c r="AJ929" s="183"/>
      <c r="AK929" s="183"/>
      <c r="AL929" s="183"/>
      <c r="AM929" s="183"/>
      <c r="AN929" s="183"/>
      <c r="AO929" s="183"/>
      <c r="AP929" s="183"/>
      <c r="AQ929" s="183"/>
      <c r="AR929" s="183"/>
      <c r="AS929" s="183"/>
      <c r="AT929" s="183"/>
      <c r="AU929" s="183"/>
      <c r="AV929" s="183"/>
      <c r="AW929" s="183"/>
      <c r="AX929" s="183"/>
      <c r="AY929" s="183"/>
      <c r="AZ929" s="183"/>
      <c r="BA929" s="183"/>
      <c r="BB929" s="183"/>
      <c r="BC929" s="183"/>
      <c r="BD929" s="183"/>
      <c r="BE929" s="183"/>
      <c r="BF929" s="183"/>
      <c r="BG929" s="183"/>
      <c r="BH929" s="183"/>
      <c r="BI929" s="183"/>
      <c r="BJ929" s="183"/>
      <c r="BK929" s="183"/>
      <c r="BL929" s="183"/>
      <c r="BM929" s="183"/>
    </row>
    <row r="930" spans="1:65" x14ac:dyDescent="0.2">
      <c r="A930" s="110"/>
      <c r="B930" s="110"/>
      <c r="C930" s="110"/>
      <c r="D930" s="183"/>
      <c r="E930" s="183"/>
      <c r="F930" s="183"/>
      <c r="G930" s="183"/>
      <c r="H930" s="183"/>
      <c r="I930" s="183"/>
      <c r="J930" s="183"/>
      <c r="K930" s="183"/>
      <c r="L930" s="183"/>
      <c r="M930" s="183"/>
      <c r="N930" s="183"/>
      <c r="O930" s="183"/>
      <c r="P930" s="183"/>
      <c r="Q930" s="183"/>
      <c r="R930" s="183"/>
      <c r="S930" s="183"/>
      <c r="T930" s="183"/>
      <c r="U930" s="183"/>
      <c r="V930" s="183"/>
      <c r="W930" s="183"/>
      <c r="X930" s="183"/>
      <c r="Y930" s="183"/>
      <c r="Z930" s="183"/>
      <c r="AA930" s="183"/>
      <c r="AB930" s="183"/>
      <c r="AC930" s="183"/>
      <c r="AD930" s="183"/>
      <c r="AE930" s="183"/>
      <c r="AF930" s="183"/>
      <c r="AG930" s="183"/>
      <c r="AH930" s="183"/>
      <c r="AI930" s="183"/>
      <c r="AJ930" s="183"/>
      <c r="AK930" s="183"/>
      <c r="AL930" s="183"/>
      <c r="AM930" s="183"/>
      <c r="AN930" s="183"/>
      <c r="AO930" s="183"/>
      <c r="AP930" s="183"/>
      <c r="AQ930" s="183"/>
      <c r="AR930" s="183"/>
      <c r="AS930" s="183"/>
      <c r="AT930" s="183"/>
      <c r="AU930" s="183"/>
      <c r="AV930" s="183"/>
      <c r="AW930" s="183"/>
      <c r="AX930" s="183"/>
      <c r="AY930" s="183"/>
      <c r="AZ930" s="183"/>
      <c r="BA930" s="183"/>
      <c r="BB930" s="183"/>
      <c r="BC930" s="183"/>
      <c r="BD930" s="183"/>
      <c r="BE930" s="183"/>
      <c r="BF930" s="183"/>
      <c r="BG930" s="183"/>
      <c r="BH930" s="183"/>
      <c r="BI930" s="183"/>
      <c r="BJ930" s="183"/>
      <c r="BK930" s="183"/>
      <c r="BL930" s="183"/>
      <c r="BM930" s="183"/>
    </row>
    <row r="931" spans="1:65" x14ac:dyDescent="0.2">
      <c r="A931" s="110"/>
      <c r="B931" s="110"/>
      <c r="C931" s="110"/>
      <c r="D931" s="183"/>
      <c r="E931" s="183"/>
      <c r="F931" s="183"/>
      <c r="G931" s="183"/>
      <c r="H931" s="183"/>
      <c r="I931" s="183"/>
      <c r="J931" s="183"/>
      <c r="K931" s="183"/>
      <c r="L931" s="183"/>
      <c r="M931" s="183"/>
      <c r="N931" s="183"/>
      <c r="O931" s="183"/>
      <c r="P931" s="183"/>
      <c r="Q931" s="183"/>
      <c r="R931" s="183"/>
      <c r="S931" s="183"/>
      <c r="T931" s="183"/>
      <c r="U931" s="183"/>
      <c r="V931" s="183"/>
      <c r="W931" s="183"/>
      <c r="X931" s="183"/>
      <c r="Y931" s="183"/>
      <c r="Z931" s="183"/>
      <c r="AA931" s="183"/>
      <c r="AB931" s="183"/>
      <c r="AC931" s="183"/>
      <c r="AD931" s="183"/>
      <c r="AE931" s="183"/>
      <c r="AF931" s="183"/>
      <c r="AG931" s="183"/>
      <c r="AH931" s="183"/>
      <c r="AI931" s="183"/>
      <c r="AJ931" s="183"/>
      <c r="AK931" s="183"/>
      <c r="AL931" s="183"/>
      <c r="AM931" s="183"/>
      <c r="AN931" s="183"/>
      <c r="AO931" s="183"/>
      <c r="AP931" s="183"/>
      <c r="AQ931" s="183"/>
      <c r="AR931" s="183"/>
      <c r="AS931" s="183"/>
      <c r="AT931" s="183"/>
      <c r="AU931" s="183"/>
      <c r="AV931" s="183"/>
      <c r="AW931" s="183"/>
      <c r="AX931" s="183"/>
      <c r="AY931" s="183"/>
      <c r="AZ931" s="183"/>
      <c r="BA931" s="183"/>
      <c r="BB931" s="183"/>
      <c r="BC931" s="183"/>
      <c r="BD931" s="183"/>
      <c r="BE931" s="183"/>
      <c r="BF931" s="183"/>
      <c r="BG931" s="183"/>
      <c r="BH931" s="183"/>
      <c r="BI931" s="183"/>
      <c r="BJ931" s="183"/>
      <c r="BK931" s="183"/>
      <c r="BL931" s="183"/>
      <c r="BM931" s="183"/>
    </row>
    <row r="932" spans="1:65" x14ac:dyDescent="0.2">
      <c r="A932" s="110"/>
      <c r="B932" s="110"/>
      <c r="C932" s="110"/>
      <c r="D932" s="183"/>
      <c r="E932" s="183"/>
      <c r="F932" s="183"/>
      <c r="G932" s="183"/>
      <c r="H932" s="183"/>
      <c r="I932" s="183"/>
      <c r="J932" s="183"/>
      <c r="K932" s="183"/>
      <c r="L932" s="183"/>
      <c r="M932" s="183"/>
      <c r="N932" s="183"/>
      <c r="O932" s="183"/>
      <c r="P932" s="183"/>
      <c r="Q932" s="183"/>
      <c r="R932" s="183"/>
      <c r="S932" s="183"/>
      <c r="T932" s="183"/>
      <c r="U932" s="183"/>
      <c r="V932" s="183"/>
      <c r="W932" s="183"/>
      <c r="X932" s="183"/>
      <c r="Y932" s="183"/>
      <c r="Z932" s="183"/>
      <c r="AA932" s="183"/>
      <c r="AB932" s="183"/>
      <c r="AC932" s="183"/>
      <c r="AD932" s="183"/>
      <c r="AE932" s="183"/>
      <c r="AF932" s="183"/>
      <c r="AG932" s="183"/>
      <c r="AH932" s="183"/>
      <c r="AI932" s="183"/>
      <c r="AJ932" s="183"/>
      <c r="AK932" s="183"/>
      <c r="AL932" s="183"/>
      <c r="AM932" s="183"/>
      <c r="AN932" s="183"/>
      <c r="AO932" s="183"/>
      <c r="AP932" s="183"/>
      <c r="AQ932" s="183"/>
      <c r="AR932" s="183"/>
      <c r="AS932" s="183"/>
      <c r="AT932" s="183"/>
      <c r="AU932" s="183"/>
      <c r="AV932" s="183"/>
      <c r="AW932" s="183"/>
      <c r="AX932" s="183"/>
      <c r="AY932" s="183"/>
      <c r="AZ932" s="183"/>
      <c r="BA932" s="183"/>
      <c r="BB932" s="183"/>
      <c r="BC932" s="183"/>
      <c r="BD932" s="183"/>
      <c r="BE932" s="183"/>
      <c r="BF932" s="183"/>
      <c r="BG932" s="183"/>
      <c r="BH932" s="183"/>
      <c r="BI932" s="183"/>
      <c r="BJ932" s="183"/>
      <c r="BK932" s="183"/>
      <c r="BL932" s="183"/>
      <c r="BM932" s="183"/>
    </row>
    <row r="933" spans="1:65" x14ac:dyDescent="0.2">
      <c r="A933" s="110"/>
      <c r="B933" s="110"/>
      <c r="C933" s="110"/>
      <c r="D933" s="183"/>
      <c r="E933" s="183"/>
      <c r="F933" s="183"/>
      <c r="G933" s="183"/>
      <c r="H933" s="183"/>
      <c r="I933" s="183"/>
      <c r="J933" s="183"/>
      <c r="K933" s="183"/>
      <c r="L933" s="183"/>
      <c r="M933" s="183"/>
      <c r="N933" s="183"/>
      <c r="O933" s="183"/>
      <c r="P933" s="183"/>
      <c r="Q933" s="183"/>
      <c r="R933" s="183"/>
      <c r="S933" s="183"/>
      <c r="T933" s="183"/>
      <c r="U933" s="183"/>
      <c r="V933" s="183"/>
      <c r="W933" s="183"/>
      <c r="X933" s="183"/>
      <c r="Y933" s="183"/>
      <c r="Z933" s="183"/>
      <c r="AA933" s="183"/>
      <c r="AB933" s="183"/>
      <c r="AC933" s="183"/>
      <c r="AD933" s="183"/>
      <c r="AE933" s="183"/>
      <c r="AF933" s="183"/>
      <c r="AG933" s="183"/>
      <c r="AH933" s="183"/>
      <c r="AI933" s="183"/>
      <c r="AJ933" s="183"/>
      <c r="AK933" s="183"/>
      <c r="AL933" s="183"/>
      <c r="AM933" s="183"/>
      <c r="AN933" s="183"/>
      <c r="AO933" s="183"/>
      <c r="AP933" s="183"/>
      <c r="AQ933" s="183"/>
      <c r="AR933" s="183"/>
      <c r="AS933" s="183"/>
      <c r="AT933" s="183"/>
      <c r="AU933" s="183"/>
      <c r="AV933" s="183"/>
      <c r="AW933" s="183"/>
      <c r="AX933" s="183"/>
      <c r="AY933" s="183"/>
      <c r="AZ933" s="183"/>
      <c r="BA933" s="183"/>
      <c r="BB933" s="183"/>
      <c r="BC933" s="183"/>
      <c r="BD933" s="183"/>
      <c r="BE933" s="183"/>
      <c r="BF933" s="183"/>
      <c r="BG933" s="183"/>
      <c r="BH933" s="183"/>
      <c r="BI933" s="183"/>
      <c r="BJ933" s="183"/>
      <c r="BK933" s="183"/>
      <c r="BL933" s="183"/>
      <c r="BM933" s="183"/>
    </row>
    <row r="934" spans="1:65" x14ac:dyDescent="0.2">
      <c r="A934" s="110"/>
      <c r="B934" s="110"/>
      <c r="C934" s="110"/>
      <c r="D934" s="183"/>
      <c r="E934" s="183"/>
      <c r="F934" s="183"/>
      <c r="G934" s="183"/>
      <c r="H934" s="183"/>
      <c r="I934" s="183"/>
      <c r="J934" s="183"/>
      <c r="K934" s="183"/>
      <c r="L934" s="183"/>
      <c r="M934" s="183"/>
      <c r="N934" s="183"/>
      <c r="O934" s="183"/>
      <c r="P934" s="183"/>
      <c r="Q934" s="183"/>
      <c r="R934" s="183"/>
      <c r="S934" s="183"/>
      <c r="T934" s="183"/>
      <c r="U934" s="183"/>
      <c r="V934" s="183"/>
      <c r="W934" s="183"/>
      <c r="X934" s="183"/>
      <c r="Y934" s="183"/>
      <c r="Z934" s="183"/>
      <c r="AA934" s="183"/>
      <c r="AB934" s="183"/>
      <c r="AC934" s="183"/>
      <c r="AD934" s="183"/>
      <c r="AE934" s="183"/>
      <c r="AF934" s="183"/>
      <c r="AG934" s="183"/>
      <c r="AH934" s="183"/>
      <c r="AI934" s="183"/>
      <c r="AJ934" s="183"/>
      <c r="AK934" s="183"/>
      <c r="AL934" s="183"/>
      <c r="AM934" s="183"/>
      <c r="AN934" s="183"/>
      <c r="AO934" s="183"/>
      <c r="AP934" s="183"/>
      <c r="AQ934" s="183"/>
      <c r="AR934" s="183"/>
      <c r="AS934" s="183"/>
      <c r="AT934" s="183"/>
      <c r="AU934" s="183"/>
      <c r="AV934" s="183"/>
      <c r="AW934" s="183"/>
      <c r="AX934" s="183"/>
      <c r="AY934" s="183"/>
      <c r="AZ934" s="183"/>
      <c r="BA934" s="183"/>
      <c r="BB934" s="183"/>
      <c r="BC934" s="183"/>
      <c r="BD934" s="183"/>
      <c r="BE934" s="183"/>
      <c r="BF934" s="183"/>
      <c r="BG934" s="183"/>
      <c r="BH934" s="183"/>
      <c r="BI934" s="183"/>
      <c r="BJ934" s="183"/>
      <c r="BK934" s="183"/>
      <c r="BL934" s="183"/>
      <c r="BM934" s="183"/>
    </row>
    <row r="935" spans="1:65" x14ac:dyDescent="0.2">
      <c r="A935" s="110"/>
      <c r="B935" s="110"/>
      <c r="C935" s="110"/>
      <c r="D935" s="183"/>
      <c r="E935" s="183"/>
      <c r="F935" s="183"/>
      <c r="G935" s="183"/>
      <c r="H935" s="183"/>
      <c r="I935" s="183"/>
      <c r="J935" s="183"/>
      <c r="K935" s="183"/>
      <c r="L935" s="183"/>
      <c r="M935" s="183"/>
      <c r="N935" s="183"/>
      <c r="O935" s="183"/>
      <c r="P935" s="183"/>
      <c r="Q935" s="183"/>
      <c r="R935" s="183"/>
      <c r="S935" s="183"/>
      <c r="T935" s="183"/>
      <c r="U935" s="183"/>
      <c r="V935" s="183"/>
      <c r="W935" s="183"/>
      <c r="X935" s="183"/>
      <c r="Y935" s="183"/>
      <c r="Z935" s="183"/>
      <c r="AA935" s="183"/>
      <c r="AB935" s="183"/>
      <c r="AC935" s="183"/>
      <c r="AD935" s="183"/>
      <c r="AE935" s="183"/>
      <c r="AF935" s="183"/>
      <c r="AG935" s="183"/>
      <c r="AH935" s="183"/>
      <c r="AI935" s="183"/>
      <c r="AJ935" s="183"/>
      <c r="AK935" s="183"/>
      <c r="AL935" s="183"/>
      <c r="AM935" s="183"/>
      <c r="AN935" s="183"/>
      <c r="AO935" s="183"/>
      <c r="AP935" s="183"/>
      <c r="AQ935" s="183"/>
      <c r="AR935" s="183"/>
      <c r="AS935" s="183"/>
      <c r="AT935" s="183"/>
      <c r="AU935" s="183"/>
      <c r="AV935" s="183"/>
      <c r="AW935" s="183"/>
      <c r="AX935" s="183"/>
      <c r="AY935" s="183"/>
      <c r="AZ935" s="183"/>
      <c r="BA935" s="183"/>
      <c r="BB935" s="183"/>
      <c r="BC935" s="183"/>
      <c r="BD935" s="183"/>
      <c r="BE935" s="183"/>
      <c r="BF935" s="183"/>
      <c r="BG935" s="183"/>
      <c r="BH935" s="183"/>
      <c r="BI935" s="183"/>
      <c r="BJ935" s="183"/>
      <c r="BK935" s="183"/>
      <c r="BL935" s="183"/>
      <c r="BM935" s="183"/>
    </row>
    <row r="936" spans="1:65" x14ac:dyDescent="0.2">
      <c r="A936" s="110"/>
      <c r="B936" s="110"/>
      <c r="C936" s="110"/>
      <c r="D936" s="183"/>
      <c r="E936" s="183"/>
      <c r="F936" s="183"/>
      <c r="G936" s="183"/>
      <c r="H936" s="183"/>
      <c r="I936" s="183"/>
      <c r="J936" s="183"/>
      <c r="K936" s="183"/>
      <c r="L936" s="183"/>
      <c r="M936" s="183"/>
      <c r="N936" s="183"/>
      <c r="O936" s="183"/>
      <c r="P936" s="183"/>
      <c r="Q936" s="183"/>
      <c r="R936" s="183"/>
      <c r="S936" s="183"/>
      <c r="T936" s="183"/>
      <c r="U936" s="183"/>
      <c r="V936" s="183"/>
      <c r="W936" s="183"/>
      <c r="X936" s="183"/>
      <c r="Y936" s="183"/>
      <c r="Z936" s="183"/>
      <c r="AA936" s="183"/>
      <c r="AB936" s="183"/>
      <c r="AC936" s="183"/>
      <c r="AD936" s="183"/>
      <c r="AE936" s="183"/>
      <c r="AF936" s="183"/>
      <c r="AG936" s="183"/>
      <c r="AH936" s="183"/>
      <c r="AI936" s="183"/>
      <c r="AJ936" s="183"/>
      <c r="AK936" s="183"/>
      <c r="AL936" s="183"/>
      <c r="AM936" s="183"/>
      <c r="AN936" s="183"/>
      <c r="AO936" s="183"/>
      <c r="AP936" s="183"/>
      <c r="AQ936" s="183"/>
      <c r="AR936" s="183"/>
      <c r="AS936" s="183"/>
      <c r="AT936" s="183"/>
      <c r="AU936" s="183"/>
      <c r="AV936" s="183"/>
      <c r="AW936" s="183"/>
      <c r="AX936" s="183"/>
      <c r="AY936" s="183"/>
      <c r="AZ936" s="183"/>
      <c r="BA936" s="183"/>
      <c r="BB936" s="183"/>
      <c r="BC936" s="183"/>
      <c r="BD936" s="183"/>
      <c r="BE936" s="183"/>
      <c r="BF936" s="183"/>
      <c r="BG936" s="183"/>
      <c r="BH936" s="183"/>
      <c r="BI936" s="183"/>
      <c r="BJ936" s="183"/>
      <c r="BK936" s="183"/>
      <c r="BL936" s="183"/>
      <c r="BM936" s="183"/>
    </row>
    <row r="937" spans="1:65" x14ac:dyDescent="0.2">
      <c r="A937" s="110"/>
      <c r="B937" s="110"/>
      <c r="C937" s="110"/>
      <c r="D937" s="183"/>
      <c r="E937" s="183"/>
      <c r="F937" s="183"/>
      <c r="G937" s="183"/>
      <c r="H937" s="183"/>
      <c r="I937" s="183"/>
      <c r="J937" s="183"/>
      <c r="K937" s="183"/>
      <c r="L937" s="183"/>
      <c r="M937" s="183"/>
      <c r="N937" s="183"/>
      <c r="O937" s="183"/>
      <c r="P937" s="183"/>
      <c r="Q937" s="183"/>
      <c r="R937" s="183"/>
      <c r="S937" s="183"/>
      <c r="T937" s="183"/>
      <c r="U937" s="183"/>
      <c r="V937" s="183"/>
      <c r="W937" s="183"/>
      <c r="X937" s="183"/>
      <c r="Y937" s="183"/>
      <c r="Z937" s="183"/>
      <c r="AA937" s="183"/>
      <c r="AB937" s="183"/>
      <c r="AC937" s="183"/>
      <c r="AD937" s="183"/>
      <c r="AE937" s="183"/>
      <c r="AF937" s="183"/>
      <c r="AG937" s="183"/>
      <c r="AH937" s="183"/>
      <c r="AI937" s="183"/>
      <c r="AJ937" s="183"/>
      <c r="AK937" s="183"/>
      <c r="AL937" s="183"/>
      <c r="AM937" s="183"/>
      <c r="AN937" s="183"/>
      <c r="AO937" s="183"/>
      <c r="AP937" s="183"/>
      <c r="AQ937" s="183"/>
      <c r="AR937" s="183"/>
      <c r="AS937" s="183"/>
      <c r="AT937" s="183"/>
      <c r="AU937" s="183"/>
      <c r="AV937" s="183"/>
      <c r="AW937" s="183"/>
      <c r="AX937" s="183"/>
      <c r="AY937" s="183"/>
      <c r="AZ937" s="183"/>
      <c r="BA937" s="183"/>
      <c r="BB937" s="183"/>
      <c r="BC937" s="183"/>
      <c r="BD937" s="183"/>
      <c r="BE937" s="183"/>
      <c r="BF937" s="183"/>
      <c r="BG937" s="183"/>
      <c r="BH937" s="183"/>
      <c r="BI937" s="183"/>
      <c r="BJ937" s="183"/>
      <c r="BK937" s="183"/>
      <c r="BL937" s="183"/>
      <c r="BM937" s="183"/>
    </row>
    <row r="938" spans="1:65" x14ac:dyDescent="0.2">
      <c r="A938" s="110"/>
      <c r="B938" s="110"/>
      <c r="C938" s="110"/>
      <c r="D938" s="183"/>
      <c r="E938" s="183"/>
      <c r="F938" s="183"/>
      <c r="G938" s="183"/>
      <c r="H938" s="183"/>
      <c r="I938" s="183"/>
      <c r="J938" s="183"/>
      <c r="K938" s="183"/>
      <c r="L938" s="183"/>
      <c r="M938" s="183"/>
      <c r="N938" s="183"/>
      <c r="O938" s="183"/>
      <c r="P938" s="183"/>
      <c r="Q938" s="183"/>
      <c r="R938" s="183"/>
      <c r="S938" s="183"/>
      <c r="T938" s="183"/>
      <c r="U938" s="183"/>
      <c r="V938" s="183"/>
      <c r="W938" s="183"/>
      <c r="X938" s="183"/>
      <c r="Y938" s="183"/>
      <c r="Z938" s="183"/>
      <c r="AA938" s="183"/>
      <c r="AB938" s="183"/>
      <c r="AC938" s="183"/>
      <c r="AD938" s="183"/>
      <c r="AE938" s="183"/>
      <c r="AF938" s="183"/>
      <c r="AG938" s="183"/>
      <c r="AH938" s="183"/>
      <c r="AI938" s="183"/>
      <c r="AJ938" s="183"/>
      <c r="AK938" s="183"/>
      <c r="AL938" s="183"/>
      <c r="AM938" s="183"/>
      <c r="AN938" s="183"/>
      <c r="AO938" s="183"/>
      <c r="AP938" s="183"/>
      <c r="AQ938" s="183"/>
      <c r="AR938" s="183"/>
      <c r="AS938" s="183"/>
      <c r="AT938" s="183"/>
      <c r="AU938" s="183"/>
      <c r="AV938" s="183"/>
      <c r="AW938" s="183"/>
      <c r="AX938" s="183"/>
      <c r="AY938" s="183"/>
      <c r="AZ938" s="183"/>
      <c r="BA938" s="183"/>
      <c r="BB938" s="183"/>
      <c r="BC938" s="183"/>
      <c r="BD938" s="183"/>
      <c r="BE938" s="183"/>
      <c r="BF938" s="183"/>
      <c r="BG938" s="183"/>
      <c r="BH938" s="183"/>
      <c r="BI938" s="183"/>
      <c r="BJ938" s="183"/>
      <c r="BK938" s="183"/>
      <c r="BL938" s="183"/>
      <c r="BM938" s="183"/>
    </row>
    <row r="939" spans="1:65" x14ac:dyDescent="0.2">
      <c r="A939" s="110"/>
      <c r="B939" s="110"/>
      <c r="C939" s="110"/>
      <c r="D939" s="183"/>
      <c r="E939" s="183"/>
      <c r="F939" s="183"/>
      <c r="G939" s="183"/>
      <c r="H939" s="183"/>
      <c r="I939" s="183"/>
      <c r="J939" s="183"/>
      <c r="K939" s="183"/>
      <c r="L939" s="183"/>
      <c r="M939" s="183"/>
      <c r="N939" s="183"/>
      <c r="O939" s="183"/>
      <c r="P939" s="183"/>
      <c r="Q939" s="183"/>
      <c r="R939" s="183"/>
      <c r="S939" s="183"/>
      <c r="T939" s="183"/>
      <c r="U939" s="183"/>
      <c r="V939" s="183"/>
      <c r="W939" s="183"/>
      <c r="X939" s="183"/>
      <c r="Y939" s="183"/>
      <c r="Z939" s="183"/>
      <c r="AA939" s="183"/>
      <c r="AB939" s="183"/>
      <c r="AC939" s="183"/>
      <c r="AD939" s="183"/>
      <c r="AE939" s="183"/>
      <c r="AF939" s="183"/>
      <c r="AG939" s="183"/>
      <c r="AH939" s="183"/>
      <c r="AI939" s="183"/>
      <c r="AJ939" s="183"/>
      <c r="AK939" s="183"/>
      <c r="AL939" s="183"/>
      <c r="AM939" s="183"/>
      <c r="AN939" s="183"/>
      <c r="AO939" s="183"/>
      <c r="AP939" s="183"/>
      <c r="AQ939" s="183"/>
      <c r="AR939" s="183"/>
      <c r="AS939" s="183"/>
      <c r="AT939" s="183"/>
      <c r="AU939" s="183"/>
      <c r="AV939" s="183"/>
      <c r="AW939" s="183"/>
      <c r="AX939" s="183"/>
      <c r="AY939" s="183"/>
      <c r="AZ939" s="183"/>
      <c r="BA939" s="183"/>
      <c r="BB939" s="183"/>
      <c r="BC939" s="183"/>
      <c r="BD939" s="183"/>
      <c r="BE939" s="183"/>
      <c r="BF939" s="183"/>
      <c r="BG939" s="183"/>
      <c r="BH939" s="183"/>
      <c r="BI939" s="183"/>
      <c r="BJ939" s="183"/>
      <c r="BK939" s="183"/>
      <c r="BL939" s="183"/>
      <c r="BM939" s="183"/>
    </row>
    <row r="940" spans="1:65" x14ac:dyDescent="0.2">
      <c r="A940" s="110"/>
      <c r="B940" s="110"/>
      <c r="C940" s="110"/>
      <c r="D940" s="183"/>
      <c r="E940" s="183"/>
      <c r="F940" s="183"/>
      <c r="G940" s="183"/>
      <c r="H940" s="183"/>
      <c r="I940" s="183"/>
      <c r="J940" s="183"/>
      <c r="K940" s="183"/>
      <c r="L940" s="183"/>
      <c r="M940" s="183"/>
      <c r="N940" s="183"/>
      <c r="O940" s="183"/>
      <c r="P940" s="183"/>
      <c r="Q940" s="183"/>
      <c r="R940" s="183"/>
      <c r="S940" s="183"/>
      <c r="T940" s="183"/>
      <c r="U940" s="183"/>
      <c r="V940" s="183"/>
      <c r="W940" s="183"/>
      <c r="X940" s="183"/>
      <c r="Y940" s="183"/>
      <c r="Z940" s="183"/>
      <c r="AA940" s="183"/>
      <c r="AB940" s="183"/>
      <c r="AC940" s="183"/>
      <c r="AD940" s="183"/>
      <c r="AE940" s="183"/>
      <c r="AF940" s="183"/>
      <c r="AG940" s="183"/>
      <c r="AH940" s="183"/>
      <c r="AI940" s="183"/>
      <c r="AJ940" s="183"/>
      <c r="AK940" s="183"/>
      <c r="AL940" s="183"/>
      <c r="AM940" s="183"/>
      <c r="AN940" s="183"/>
      <c r="AO940" s="183"/>
      <c r="AP940" s="183"/>
      <c r="AQ940" s="183"/>
      <c r="AR940" s="183"/>
      <c r="AS940" s="183"/>
      <c r="AT940" s="183"/>
      <c r="AU940" s="183"/>
      <c r="AV940" s="183"/>
      <c r="AW940" s="183"/>
      <c r="AX940" s="183"/>
      <c r="AY940" s="183"/>
      <c r="AZ940" s="183"/>
      <c r="BA940" s="183"/>
      <c r="BB940" s="183"/>
      <c r="BC940" s="183"/>
      <c r="BD940" s="183"/>
      <c r="BE940" s="183"/>
      <c r="BF940" s="183"/>
      <c r="BG940" s="183"/>
      <c r="BH940" s="183"/>
      <c r="BI940" s="183"/>
      <c r="BJ940" s="183"/>
      <c r="BK940" s="183"/>
      <c r="BL940" s="183"/>
      <c r="BM940" s="183"/>
    </row>
    <row r="941" spans="1:65" x14ac:dyDescent="0.2">
      <c r="A941" s="110"/>
      <c r="B941" s="110"/>
      <c r="C941" s="110"/>
      <c r="D941" s="183"/>
      <c r="E941" s="183"/>
      <c r="F941" s="183"/>
      <c r="G941" s="183"/>
      <c r="H941" s="183"/>
      <c r="I941" s="183"/>
      <c r="J941" s="183"/>
      <c r="K941" s="183"/>
      <c r="L941" s="183"/>
      <c r="M941" s="183"/>
      <c r="N941" s="183"/>
      <c r="O941" s="183"/>
      <c r="P941" s="183"/>
      <c r="Q941" s="183"/>
      <c r="R941" s="183"/>
      <c r="S941" s="183"/>
      <c r="T941" s="183"/>
      <c r="U941" s="183"/>
      <c r="V941" s="183"/>
      <c r="W941" s="183"/>
      <c r="X941" s="183"/>
      <c r="Y941" s="183"/>
      <c r="Z941" s="183"/>
      <c r="AA941" s="183"/>
      <c r="AB941" s="183"/>
      <c r="AC941" s="183"/>
      <c r="AD941" s="183"/>
      <c r="AE941" s="183"/>
      <c r="AF941" s="183"/>
      <c r="AG941" s="183"/>
      <c r="AH941" s="183"/>
      <c r="AI941" s="183"/>
      <c r="AJ941" s="183"/>
      <c r="AK941" s="183"/>
      <c r="AL941" s="183"/>
      <c r="AM941" s="183"/>
      <c r="AN941" s="183"/>
      <c r="AO941" s="183"/>
      <c r="AP941" s="183"/>
      <c r="AQ941" s="183"/>
      <c r="AR941" s="183"/>
      <c r="AS941" s="183"/>
      <c r="AT941" s="183"/>
      <c r="AU941" s="183"/>
      <c r="AV941" s="183"/>
      <c r="AW941" s="183"/>
      <c r="AX941" s="183"/>
      <c r="AY941" s="183"/>
      <c r="AZ941" s="183"/>
      <c r="BA941" s="183"/>
      <c r="BB941" s="183"/>
      <c r="BC941" s="183"/>
      <c r="BD941" s="183"/>
      <c r="BE941" s="183"/>
      <c r="BF941" s="183"/>
      <c r="BG941" s="183"/>
      <c r="BH941" s="183"/>
      <c r="BI941" s="183"/>
      <c r="BJ941" s="183"/>
      <c r="BK941" s="183"/>
      <c r="BL941" s="183"/>
      <c r="BM941" s="183"/>
    </row>
    <row r="942" spans="1:65" x14ac:dyDescent="0.2">
      <c r="A942" s="110"/>
      <c r="B942" s="110"/>
      <c r="C942" s="110"/>
      <c r="D942" s="183"/>
      <c r="E942" s="183"/>
      <c r="F942" s="183"/>
      <c r="G942" s="183"/>
      <c r="H942" s="183"/>
      <c r="I942" s="183"/>
      <c r="J942" s="183"/>
      <c r="K942" s="183"/>
      <c r="L942" s="183"/>
      <c r="M942" s="183"/>
      <c r="N942" s="183"/>
      <c r="O942" s="183"/>
      <c r="P942" s="183"/>
      <c r="Q942" s="183"/>
      <c r="R942" s="183"/>
      <c r="S942" s="183"/>
      <c r="T942" s="183"/>
      <c r="U942" s="183"/>
      <c r="V942" s="183"/>
      <c r="W942" s="183"/>
      <c r="X942" s="183"/>
      <c r="Y942" s="183"/>
      <c r="Z942" s="183"/>
      <c r="AA942" s="183"/>
      <c r="AB942" s="183"/>
      <c r="AC942" s="183"/>
      <c r="AD942" s="183"/>
      <c r="AE942" s="183"/>
      <c r="AF942" s="183"/>
      <c r="AG942" s="183"/>
      <c r="AH942" s="183"/>
      <c r="AI942" s="183"/>
      <c r="AJ942" s="183"/>
      <c r="AK942" s="183"/>
      <c r="AL942" s="183"/>
      <c r="AM942" s="183"/>
      <c r="AN942" s="183"/>
      <c r="AO942" s="183"/>
      <c r="AP942" s="183"/>
      <c r="AQ942" s="183"/>
      <c r="AR942" s="183"/>
      <c r="AS942" s="183"/>
      <c r="AT942" s="183"/>
      <c r="AU942" s="183"/>
      <c r="AV942" s="183"/>
      <c r="AW942" s="183"/>
      <c r="AX942" s="183"/>
      <c r="AY942" s="183"/>
      <c r="AZ942" s="183"/>
      <c r="BA942" s="183"/>
      <c r="BB942" s="183"/>
      <c r="BC942" s="183"/>
      <c r="BD942" s="183"/>
      <c r="BE942" s="183"/>
      <c r="BF942" s="183"/>
      <c r="BG942" s="183"/>
      <c r="BH942" s="183"/>
      <c r="BI942" s="183"/>
      <c r="BJ942" s="183"/>
      <c r="BK942" s="183"/>
      <c r="BL942" s="183"/>
      <c r="BM942" s="183"/>
    </row>
    <row r="943" spans="1:65" x14ac:dyDescent="0.2">
      <c r="A943" s="110"/>
      <c r="B943" s="110"/>
      <c r="C943" s="110"/>
      <c r="D943" s="183"/>
      <c r="E943" s="183"/>
      <c r="F943" s="183"/>
      <c r="G943" s="183"/>
      <c r="H943" s="183"/>
      <c r="I943" s="183"/>
      <c r="J943" s="183"/>
      <c r="K943" s="183"/>
      <c r="L943" s="183"/>
      <c r="M943" s="183"/>
      <c r="N943" s="183"/>
      <c r="O943" s="183"/>
      <c r="P943" s="183"/>
      <c r="Q943" s="183"/>
      <c r="R943" s="183"/>
      <c r="S943" s="183"/>
      <c r="T943" s="183"/>
      <c r="U943" s="183"/>
      <c r="V943" s="183"/>
      <c r="W943" s="183"/>
      <c r="X943" s="183"/>
      <c r="Y943" s="183"/>
      <c r="Z943" s="183"/>
      <c r="AA943" s="183"/>
      <c r="AB943" s="183"/>
      <c r="AC943" s="183"/>
      <c r="AD943" s="183"/>
      <c r="AE943" s="183"/>
      <c r="AF943" s="183"/>
      <c r="AG943" s="183"/>
      <c r="AH943" s="183"/>
      <c r="AI943" s="183"/>
      <c r="AJ943" s="183"/>
      <c r="AK943" s="183"/>
      <c r="AL943" s="183"/>
      <c r="AM943" s="183"/>
      <c r="AN943" s="183"/>
      <c r="AO943" s="183"/>
      <c r="AP943" s="183"/>
      <c r="AQ943" s="183"/>
      <c r="AR943" s="183"/>
      <c r="AS943" s="183"/>
      <c r="AT943" s="183"/>
      <c r="AU943" s="183"/>
      <c r="AV943" s="183"/>
      <c r="AW943" s="183"/>
      <c r="AX943" s="183"/>
      <c r="AY943" s="183"/>
      <c r="AZ943" s="183"/>
      <c r="BA943" s="183"/>
      <c r="BB943" s="183"/>
      <c r="BC943" s="183"/>
      <c r="BD943" s="183"/>
      <c r="BE943" s="183"/>
      <c r="BF943" s="183"/>
      <c r="BG943" s="183"/>
      <c r="BH943" s="183"/>
      <c r="BI943" s="183"/>
      <c r="BJ943" s="183"/>
      <c r="BK943" s="183"/>
      <c r="BL943" s="183"/>
      <c r="BM943" s="183"/>
    </row>
    <row r="944" spans="1:65" x14ac:dyDescent="0.2">
      <c r="A944" s="110"/>
      <c r="B944" s="110"/>
      <c r="C944" s="110"/>
      <c r="D944" s="183"/>
      <c r="E944" s="183"/>
      <c r="F944" s="183"/>
      <c r="G944" s="183"/>
      <c r="H944" s="183"/>
      <c r="I944" s="183"/>
      <c r="J944" s="183"/>
      <c r="K944" s="183"/>
      <c r="L944" s="183"/>
      <c r="M944" s="183"/>
      <c r="N944" s="183"/>
      <c r="O944" s="183"/>
      <c r="P944" s="183"/>
      <c r="Q944" s="183"/>
      <c r="R944" s="183"/>
      <c r="S944" s="183"/>
      <c r="T944" s="183"/>
      <c r="U944" s="183"/>
      <c r="V944" s="183"/>
      <c r="W944" s="183"/>
      <c r="X944" s="183"/>
      <c r="Y944" s="183"/>
      <c r="Z944" s="183"/>
      <c r="AA944" s="183"/>
      <c r="AB944" s="183"/>
      <c r="AC944" s="183"/>
      <c r="AD944" s="183"/>
      <c r="AE944" s="183"/>
      <c r="AF944" s="183"/>
      <c r="AG944" s="183"/>
      <c r="AH944" s="183"/>
      <c r="AI944" s="183"/>
      <c r="AJ944" s="183"/>
      <c r="AK944" s="183"/>
      <c r="AL944" s="183"/>
      <c r="AM944" s="183"/>
      <c r="AN944" s="183"/>
      <c r="AO944" s="183"/>
      <c r="AP944" s="183"/>
      <c r="AQ944" s="183"/>
      <c r="AR944" s="183"/>
      <c r="AS944" s="183"/>
      <c r="AT944" s="183"/>
      <c r="AU944" s="183"/>
      <c r="AV944" s="183"/>
      <c r="AW944" s="183"/>
      <c r="AX944" s="183"/>
      <c r="AY944" s="183"/>
      <c r="AZ944" s="183"/>
      <c r="BA944" s="183"/>
      <c r="BB944" s="183"/>
      <c r="BC944" s="183"/>
      <c r="BD944" s="183"/>
      <c r="BE944" s="183"/>
      <c r="BF944" s="183"/>
      <c r="BG944" s="183"/>
      <c r="BH944" s="183"/>
      <c r="BI944" s="183"/>
      <c r="BJ944" s="183"/>
      <c r="BK944" s="183"/>
      <c r="BL944" s="183"/>
      <c r="BM944" s="183"/>
    </row>
    <row r="945" spans="1:65" x14ac:dyDescent="0.2">
      <c r="A945" s="110"/>
      <c r="B945" s="110"/>
      <c r="C945" s="110"/>
      <c r="D945" s="183"/>
      <c r="E945" s="183"/>
      <c r="F945" s="183"/>
      <c r="G945" s="183"/>
      <c r="H945" s="183"/>
      <c r="I945" s="183"/>
      <c r="J945" s="183"/>
      <c r="K945" s="183"/>
      <c r="L945" s="183"/>
      <c r="M945" s="183"/>
      <c r="N945" s="183"/>
      <c r="O945" s="183"/>
      <c r="P945" s="183"/>
      <c r="Q945" s="183"/>
      <c r="R945" s="183"/>
      <c r="S945" s="183"/>
      <c r="T945" s="183"/>
      <c r="U945" s="183"/>
      <c r="V945" s="183"/>
      <c r="W945" s="183"/>
      <c r="X945" s="183"/>
      <c r="Y945" s="183"/>
      <c r="Z945" s="183"/>
      <c r="AA945" s="183"/>
      <c r="AB945" s="183"/>
      <c r="AC945" s="183"/>
      <c r="AD945" s="183"/>
      <c r="AE945" s="183"/>
      <c r="AF945" s="183"/>
      <c r="AG945" s="183"/>
      <c r="AH945" s="183"/>
      <c r="AI945" s="183"/>
      <c r="AJ945" s="183"/>
      <c r="AK945" s="183"/>
      <c r="AL945" s="183"/>
      <c r="AM945" s="183"/>
      <c r="AN945" s="183"/>
      <c r="AO945" s="183"/>
      <c r="AP945" s="183"/>
      <c r="AQ945" s="183"/>
      <c r="AR945" s="183"/>
      <c r="AS945" s="183"/>
      <c r="AT945" s="183"/>
      <c r="AU945" s="183"/>
      <c r="AV945" s="183"/>
      <c r="AW945" s="183"/>
      <c r="AX945" s="183"/>
      <c r="AY945" s="183"/>
      <c r="AZ945" s="183"/>
      <c r="BA945" s="183"/>
      <c r="BB945" s="183"/>
      <c r="BC945" s="183"/>
      <c r="BD945" s="183"/>
      <c r="BE945" s="183"/>
      <c r="BF945" s="183"/>
      <c r="BG945" s="183"/>
      <c r="BH945" s="183"/>
      <c r="BI945" s="183"/>
      <c r="BJ945" s="183"/>
      <c r="BK945" s="183"/>
      <c r="BL945" s="183"/>
      <c r="BM945" s="183"/>
    </row>
    <row r="946" spans="1:65" x14ac:dyDescent="0.2">
      <c r="A946" s="110"/>
      <c r="B946" s="110"/>
      <c r="C946" s="110"/>
      <c r="D946" s="183"/>
      <c r="E946" s="183"/>
      <c r="F946" s="183"/>
      <c r="G946" s="183"/>
      <c r="H946" s="183"/>
      <c r="I946" s="183"/>
      <c r="J946" s="183"/>
      <c r="K946" s="183"/>
      <c r="L946" s="183"/>
      <c r="M946" s="183"/>
      <c r="N946" s="183"/>
      <c r="O946" s="183"/>
      <c r="P946" s="183"/>
      <c r="Q946" s="183"/>
      <c r="R946" s="183"/>
      <c r="S946" s="183"/>
      <c r="T946" s="183"/>
      <c r="U946" s="183"/>
      <c r="V946" s="183"/>
      <c r="W946" s="183"/>
      <c r="X946" s="183"/>
      <c r="Y946" s="183"/>
      <c r="Z946" s="183"/>
      <c r="AA946" s="183"/>
      <c r="AB946" s="183"/>
      <c r="AC946" s="183"/>
      <c r="AD946" s="183"/>
      <c r="AE946" s="183"/>
      <c r="AF946" s="183"/>
      <c r="AG946" s="183"/>
      <c r="AH946" s="183"/>
      <c r="AI946" s="183"/>
      <c r="AJ946" s="183"/>
      <c r="AK946" s="183"/>
      <c r="AL946" s="183"/>
      <c r="AM946" s="183"/>
      <c r="AN946" s="183"/>
      <c r="AO946" s="183"/>
      <c r="AP946" s="183"/>
      <c r="AQ946" s="183"/>
      <c r="AR946" s="183"/>
      <c r="AS946" s="183"/>
      <c r="AT946" s="183"/>
      <c r="AU946" s="183"/>
      <c r="AV946" s="183"/>
      <c r="AW946" s="183"/>
      <c r="AX946" s="183"/>
      <c r="AY946" s="183"/>
      <c r="AZ946" s="183"/>
      <c r="BA946" s="183"/>
      <c r="BB946" s="183"/>
      <c r="BC946" s="183"/>
      <c r="BD946" s="183"/>
      <c r="BE946" s="183"/>
      <c r="BF946" s="183"/>
      <c r="BG946" s="183"/>
      <c r="BH946" s="183"/>
      <c r="BI946" s="183"/>
      <c r="BJ946" s="183"/>
      <c r="BK946" s="183"/>
      <c r="BL946" s="183"/>
      <c r="BM946" s="183"/>
    </row>
    <row r="947" spans="1:65" x14ac:dyDescent="0.2">
      <c r="A947" s="110"/>
      <c r="B947" s="110"/>
      <c r="C947" s="110"/>
      <c r="D947" s="183"/>
      <c r="E947" s="183"/>
      <c r="F947" s="183"/>
      <c r="G947" s="183"/>
      <c r="H947" s="183"/>
      <c r="I947" s="183"/>
      <c r="J947" s="183"/>
      <c r="K947" s="183"/>
      <c r="L947" s="183"/>
      <c r="M947" s="183"/>
      <c r="N947" s="183"/>
      <c r="O947" s="183"/>
      <c r="P947" s="183"/>
      <c r="Q947" s="183"/>
      <c r="R947" s="183"/>
      <c r="S947" s="183"/>
      <c r="T947" s="183"/>
      <c r="U947" s="183"/>
      <c r="V947" s="183"/>
      <c r="W947" s="183"/>
      <c r="X947" s="183"/>
      <c r="Y947" s="183"/>
      <c r="Z947" s="183"/>
      <c r="AA947" s="183"/>
      <c r="AB947" s="183"/>
      <c r="AC947" s="183"/>
      <c r="AD947" s="183"/>
      <c r="AE947" s="183"/>
      <c r="AF947" s="183"/>
      <c r="AG947" s="183"/>
      <c r="AH947" s="183"/>
      <c r="AI947" s="183"/>
      <c r="AJ947" s="183"/>
      <c r="AK947" s="183"/>
      <c r="AL947" s="183"/>
      <c r="AM947" s="183"/>
      <c r="AN947" s="183"/>
      <c r="AO947" s="183"/>
      <c r="AP947" s="183"/>
      <c r="AQ947" s="183"/>
      <c r="AR947" s="183"/>
      <c r="AS947" s="183"/>
      <c r="AT947" s="183"/>
      <c r="AU947" s="183"/>
      <c r="AV947" s="183"/>
      <c r="AW947" s="183"/>
      <c r="AX947" s="183"/>
      <c r="AY947" s="183"/>
      <c r="AZ947" s="183"/>
      <c r="BA947" s="183"/>
      <c r="BB947" s="183"/>
      <c r="BC947" s="183"/>
      <c r="BD947" s="183"/>
      <c r="BE947" s="183"/>
      <c r="BF947" s="183"/>
      <c r="BG947" s="183"/>
      <c r="BH947" s="183"/>
      <c r="BI947" s="183"/>
      <c r="BJ947" s="183"/>
      <c r="BK947" s="183"/>
      <c r="BL947" s="183"/>
      <c r="BM947" s="183"/>
    </row>
    <row r="948" spans="1:65" x14ac:dyDescent="0.2">
      <c r="A948" s="110"/>
      <c r="B948" s="110"/>
      <c r="C948" s="110"/>
      <c r="D948" s="183"/>
      <c r="E948" s="183"/>
      <c r="F948" s="183"/>
      <c r="G948" s="183"/>
      <c r="H948" s="183"/>
      <c r="I948" s="183"/>
      <c r="J948" s="183"/>
      <c r="K948" s="183"/>
      <c r="L948" s="183"/>
      <c r="M948" s="183"/>
      <c r="N948" s="183"/>
      <c r="O948" s="183"/>
      <c r="P948" s="183"/>
      <c r="Q948" s="183"/>
      <c r="R948" s="183"/>
      <c r="S948" s="183"/>
      <c r="T948" s="183"/>
      <c r="U948" s="183"/>
      <c r="V948" s="183"/>
      <c r="W948" s="183"/>
      <c r="X948" s="183"/>
      <c r="Y948" s="183"/>
      <c r="Z948" s="183"/>
      <c r="AA948" s="183"/>
      <c r="AB948" s="183"/>
      <c r="AC948" s="183"/>
      <c r="AD948" s="183"/>
      <c r="AE948" s="183"/>
      <c r="AF948" s="183"/>
      <c r="AG948" s="183"/>
      <c r="AH948" s="183"/>
      <c r="AI948" s="183"/>
      <c r="AJ948" s="183"/>
      <c r="AK948" s="183"/>
      <c r="AL948" s="183"/>
      <c r="AM948" s="183"/>
      <c r="AN948" s="183"/>
      <c r="AO948" s="183"/>
      <c r="AP948" s="183"/>
      <c r="AQ948" s="183"/>
      <c r="AR948" s="183"/>
      <c r="AS948" s="183"/>
      <c r="AT948" s="183"/>
      <c r="AU948" s="183"/>
      <c r="AV948" s="183"/>
      <c r="AW948" s="183"/>
      <c r="AX948" s="183"/>
      <c r="AY948" s="183"/>
      <c r="AZ948" s="183"/>
      <c r="BA948" s="183"/>
      <c r="BB948" s="183"/>
      <c r="BC948" s="183"/>
      <c r="BD948" s="183"/>
      <c r="BE948" s="183"/>
      <c r="BF948" s="183"/>
      <c r="BG948" s="183"/>
      <c r="BH948" s="183"/>
      <c r="BI948" s="183"/>
      <c r="BJ948" s="183"/>
      <c r="BK948" s="183"/>
      <c r="BL948" s="183"/>
      <c r="BM948" s="183"/>
    </row>
    <row r="949" spans="1:65" x14ac:dyDescent="0.2">
      <c r="A949" s="110"/>
      <c r="B949" s="110"/>
      <c r="C949" s="110"/>
      <c r="D949" s="183"/>
      <c r="E949" s="183"/>
      <c r="F949" s="183"/>
      <c r="G949" s="183"/>
      <c r="H949" s="183"/>
      <c r="I949" s="183"/>
      <c r="J949" s="183"/>
      <c r="K949" s="183"/>
      <c r="L949" s="183"/>
      <c r="M949" s="183"/>
      <c r="N949" s="183"/>
      <c r="O949" s="183"/>
      <c r="P949" s="183"/>
      <c r="Q949" s="183"/>
      <c r="R949" s="183"/>
      <c r="S949" s="183"/>
      <c r="T949" s="183"/>
      <c r="U949" s="183"/>
      <c r="V949" s="183"/>
      <c r="W949" s="183"/>
      <c r="X949" s="183"/>
      <c r="Y949" s="183"/>
      <c r="Z949" s="183"/>
      <c r="AA949" s="183"/>
      <c r="AB949" s="183"/>
      <c r="AC949" s="183"/>
      <c r="AD949" s="183"/>
      <c r="AE949" s="183"/>
      <c r="AF949" s="183"/>
      <c r="AG949" s="183"/>
      <c r="AH949" s="183"/>
      <c r="AI949" s="183"/>
      <c r="AJ949" s="183"/>
      <c r="AK949" s="183"/>
      <c r="AL949" s="183"/>
      <c r="AM949" s="183"/>
      <c r="AN949" s="183"/>
      <c r="AO949" s="183"/>
      <c r="AP949" s="183"/>
      <c r="AQ949" s="183"/>
      <c r="AR949" s="183"/>
      <c r="AS949" s="183"/>
      <c r="AT949" s="183"/>
      <c r="AU949" s="183"/>
      <c r="AV949" s="183"/>
      <c r="AW949" s="183"/>
      <c r="AX949" s="183"/>
      <c r="AY949" s="183"/>
      <c r="AZ949" s="183"/>
      <c r="BA949" s="183"/>
      <c r="BB949" s="183"/>
      <c r="BC949" s="183"/>
      <c r="BD949" s="183"/>
      <c r="BE949" s="183"/>
      <c r="BF949" s="183"/>
      <c r="BG949" s="183"/>
      <c r="BH949" s="183"/>
      <c r="BI949" s="183"/>
      <c r="BJ949" s="183"/>
      <c r="BK949" s="183"/>
      <c r="BL949" s="183"/>
      <c r="BM949" s="183"/>
    </row>
    <row r="950" spans="1:65" x14ac:dyDescent="0.2">
      <c r="A950" s="110"/>
      <c r="B950" s="110"/>
      <c r="C950" s="110"/>
      <c r="D950" s="183"/>
      <c r="E950" s="183"/>
      <c r="F950" s="183"/>
      <c r="G950" s="183"/>
      <c r="H950" s="183"/>
      <c r="I950" s="183"/>
      <c r="J950" s="183"/>
      <c r="K950" s="183"/>
      <c r="L950" s="183"/>
      <c r="M950" s="183"/>
      <c r="N950" s="183"/>
      <c r="O950" s="183"/>
      <c r="P950" s="183"/>
      <c r="Q950" s="183"/>
      <c r="R950" s="183"/>
      <c r="S950" s="183"/>
      <c r="T950" s="183"/>
      <c r="U950" s="183"/>
      <c r="V950" s="183"/>
      <c r="W950" s="183"/>
      <c r="X950" s="183"/>
      <c r="Y950" s="183"/>
      <c r="Z950" s="183"/>
      <c r="AA950" s="183"/>
      <c r="AB950" s="183"/>
      <c r="AC950" s="183"/>
      <c r="AD950" s="183"/>
      <c r="AE950" s="183"/>
      <c r="AF950" s="183"/>
      <c r="AG950" s="183"/>
      <c r="AH950" s="183"/>
      <c r="AI950" s="183"/>
      <c r="AJ950" s="183"/>
      <c r="AK950" s="183"/>
      <c r="AL950" s="183"/>
      <c r="AM950" s="183"/>
      <c r="AN950" s="183"/>
      <c r="AO950" s="183"/>
      <c r="AP950" s="183"/>
      <c r="AQ950" s="183"/>
      <c r="AR950" s="183"/>
      <c r="AS950" s="183"/>
      <c r="AT950" s="183"/>
      <c r="AU950" s="183"/>
      <c r="AV950" s="183"/>
      <c r="AW950" s="183"/>
      <c r="AX950" s="183"/>
      <c r="AY950" s="183"/>
      <c r="AZ950" s="183"/>
      <c r="BA950" s="183"/>
      <c r="BB950" s="183"/>
      <c r="BC950" s="183"/>
      <c r="BD950" s="183"/>
      <c r="BE950" s="183"/>
      <c r="BF950" s="183"/>
      <c r="BG950" s="183"/>
      <c r="BH950" s="183"/>
      <c r="BI950" s="183"/>
      <c r="BJ950" s="183"/>
      <c r="BK950" s="183"/>
      <c r="BL950" s="183"/>
      <c r="BM950" s="183"/>
    </row>
    <row r="951" spans="1:65" x14ac:dyDescent="0.2">
      <c r="A951" s="110"/>
      <c r="B951" s="110"/>
      <c r="C951" s="110"/>
      <c r="D951" s="183"/>
      <c r="E951" s="183"/>
      <c r="F951" s="183"/>
      <c r="G951" s="183"/>
      <c r="H951" s="183"/>
      <c r="I951" s="183"/>
      <c r="J951" s="183"/>
      <c r="K951" s="183"/>
      <c r="L951" s="183"/>
      <c r="M951" s="183"/>
      <c r="N951" s="183"/>
      <c r="O951" s="183"/>
      <c r="P951" s="183"/>
      <c r="Q951" s="183"/>
      <c r="R951" s="183"/>
      <c r="S951" s="183"/>
      <c r="T951" s="183"/>
      <c r="U951" s="183"/>
      <c r="V951" s="183"/>
      <c r="W951" s="183"/>
      <c r="X951" s="183"/>
      <c r="Y951" s="183"/>
      <c r="Z951" s="183"/>
      <c r="AA951" s="183"/>
      <c r="AB951" s="183"/>
      <c r="AC951" s="183"/>
      <c r="AD951" s="183"/>
      <c r="AE951" s="183"/>
      <c r="AF951" s="183"/>
      <c r="AG951" s="183"/>
      <c r="AH951" s="183"/>
      <c r="AI951" s="183"/>
      <c r="AJ951" s="183"/>
      <c r="AK951" s="183"/>
      <c r="AL951" s="183"/>
      <c r="AM951" s="183"/>
      <c r="AN951" s="183"/>
      <c r="AO951" s="183"/>
      <c r="AP951" s="183"/>
      <c r="AQ951" s="183"/>
      <c r="AR951" s="183"/>
      <c r="AS951" s="183"/>
      <c r="AT951" s="183"/>
      <c r="AU951" s="183"/>
      <c r="AV951" s="183"/>
      <c r="AW951" s="183"/>
      <c r="AX951" s="183"/>
      <c r="AY951" s="183"/>
      <c r="AZ951" s="183"/>
      <c r="BA951" s="183"/>
      <c r="BB951" s="183"/>
      <c r="BC951" s="183"/>
      <c r="BD951" s="183"/>
      <c r="BE951" s="183"/>
      <c r="BF951" s="183"/>
      <c r="BG951" s="183"/>
      <c r="BH951" s="183"/>
      <c r="BI951" s="183"/>
      <c r="BJ951" s="183"/>
      <c r="BK951" s="183"/>
      <c r="BL951" s="183"/>
      <c r="BM951" s="183"/>
    </row>
    <row r="952" spans="1:65" x14ac:dyDescent="0.2">
      <c r="A952" s="110"/>
      <c r="B952" s="110"/>
      <c r="C952" s="110"/>
      <c r="D952" s="183"/>
      <c r="E952" s="183"/>
      <c r="F952" s="183"/>
      <c r="G952" s="183"/>
      <c r="H952" s="183"/>
      <c r="I952" s="183"/>
      <c r="J952" s="183"/>
      <c r="K952" s="183"/>
      <c r="L952" s="183"/>
      <c r="M952" s="183"/>
      <c r="N952" s="183"/>
      <c r="O952" s="183"/>
      <c r="P952" s="183"/>
      <c r="Q952" s="183"/>
      <c r="R952" s="183"/>
      <c r="S952" s="183"/>
      <c r="T952" s="183"/>
      <c r="U952" s="183"/>
      <c r="V952" s="183"/>
      <c r="W952" s="183"/>
      <c r="X952" s="183"/>
      <c r="Y952" s="183"/>
      <c r="Z952" s="183"/>
      <c r="AA952" s="183"/>
      <c r="AB952" s="183"/>
      <c r="AC952" s="183"/>
      <c r="AD952" s="183"/>
      <c r="AE952" s="183"/>
      <c r="AF952" s="183"/>
      <c r="AG952" s="183"/>
      <c r="AH952" s="183"/>
      <c r="AI952" s="183"/>
      <c r="AJ952" s="183"/>
      <c r="AK952" s="183"/>
      <c r="AL952" s="183"/>
      <c r="AM952" s="183"/>
      <c r="AN952" s="183"/>
      <c r="AO952" s="183"/>
      <c r="AP952" s="183"/>
      <c r="AQ952" s="183"/>
      <c r="AR952" s="183"/>
      <c r="AS952" s="183"/>
      <c r="AT952" s="183"/>
      <c r="AU952" s="183"/>
      <c r="AV952" s="183"/>
      <c r="AW952" s="183"/>
      <c r="AX952" s="183"/>
      <c r="AY952" s="183"/>
      <c r="AZ952" s="183"/>
      <c r="BA952" s="183"/>
      <c r="BB952" s="183"/>
      <c r="BC952" s="183"/>
      <c r="BD952" s="183"/>
      <c r="BE952" s="183"/>
      <c r="BF952" s="183"/>
      <c r="BG952" s="183"/>
      <c r="BH952" s="183"/>
      <c r="BI952" s="183"/>
      <c r="BJ952" s="183"/>
      <c r="BK952" s="183"/>
      <c r="BL952" s="183"/>
      <c r="BM952" s="183"/>
    </row>
    <row r="953" spans="1:65" x14ac:dyDescent="0.2">
      <c r="A953" s="110"/>
      <c r="B953" s="110"/>
      <c r="C953" s="110"/>
      <c r="D953" s="183"/>
      <c r="E953" s="183"/>
      <c r="F953" s="183"/>
      <c r="G953" s="183"/>
      <c r="H953" s="183"/>
      <c r="I953" s="183"/>
      <c r="J953" s="183"/>
      <c r="K953" s="183"/>
      <c r="L953" s="183"/>
      <c r="M953" s="183"/>
      <c r="N953" s="183"/>
      <c r="O953" s="183"/>
      <c r="P953" s="183"/>
      <c r="Q953" s="183"/>
      <c r="R953" s="183"/>
      <c r="S953" s="183"/>
      <c r="T953" s="183"/>
      <c r="U953" s="183"/>
      <c r="V953" s="183"/>
      <c r="W953" s="183"/>
      <c r="X953" s="183"/>
      <c r="Y953" s="183"/>
      <c r="Z953" s="183"/>
      <c r="AA953" s="183"/>
      <c r="AB953" s="183"/>
      <c r="AC953" s="183"/>
      <c r="AD953" s="183"/>
      <c r="AE953" s="183"/>
      <c r="AF953" s="183"/>
      <c r="AG953" s="183"/>
      <c r="AH953" s="183"/>
      <c r="AI953" s="183"/>
      <c r="AJ953" s="183"/>
      <c r="AK953" s="183"/>
      <c r="AL953" s="183"/>
      <c r="AM953" s="183"/>
      <c r="AN953" s="183"/>
      <c r="AO953" s="183"/>
      <c r="AP953" s="183"/>
      <c r="AQ953" s="183"/>
      <c r="AR953" s="183"/>
      <c r="AS953" s="183"/>
      <c r="AT953" s="183"/>
      <c r="AU953" s="183"/>
      <c r="AV953" s="183"/>
      <c r="AW953" s="183"/>
      <c r="AX953" s="183"/>
      <c r="AY953" s="183"/>
      <c r="AZ953" s="183"/>
      <c r="BA953" s="183"/>
      <c r="BB953" s="183"/>
      <c r="BC953" s="183"/>
      <c r="BD953" s="183"/>
      <c r="BE953" s="183"/>
      <c r="BF953" s="183"/>
      <c r="BG953" s="183"/>
      <c r="BH953" s="183"/>
      <c r="BI953" s="183"/>
      <c r="BJ953" s="183"/>
      <c r="BK953" s="183"/>
      <c r="BL953" s="183"/>
      <c r="BM953" s="183"/>
    </row>
    <row r="954" spans="1:65" x14ac:dyDescent="0.2">
      <c r="A954" s="110"/>
      <c r="B954" s="110"/>
      <c r="C954" s="110"/>
      <c r="D954" s="183"/>
      <c r="E954" s="183"/>
      <c r="F954" s="183"/>
      <c r="G954" s="183"/>
      <c r="H954" s="183"/>
      <c r="I954" s="183"/>
      <c r="J954" s="183"/>
      <c r="K954" s="183"/>
      <c r="L954" s="183"/>
      <c r="M954" s="183"/>
      <c r="N954" s="183"/>
      <c r="O954" s="183"/>
      <c r="P954" s="183"/>
      <c r="Q954" s="183"/>
      <c r="R954" s="183"/>
      <c r="S954" s="183"/>
      <c r="T954" s="183"/>
      <c r="U954" s="183"/>
      <c r="V954" s="183"/>
      <c r="W954" s="183"/>
      <c r="X954" s="183"/>
      <c r="Y954" s="183"/>
      <c r="Z954" s="183"/>
      <c r="AA954" s="183"/>
      <c r="AB954" s="183"/>
      <c r="AC954" s="183"/>
      <c r="AD954" s="183"/>
      <c r="AE954" s="183"/>
      <c r="AF954" s="183"/>
      <c r="AG954" s="183"/>
      <c r="AH954" s="183"/>
      <c r="AI954" s="183"/>
      <c r="AJ954" s="183"/>
      <c r="AK954" s="183"/>
      <c r="AL954" s="183"/>
      <c r="AM954" s="183"/>
      <c r="AN954" s="183"/>
      <c r="AO954" s="183"/>
      <c r="AP954" s="183"/>
      <c r="AQ954" s="183"/>
      <c r="AR954" s="183"/>
      <c r="AS954" s="183"/>
      <c r="AT954" s="183"/>
      <c r="AU954" s="183"/>
      <c r="AV954" s="183"/>
      <c r="AW954" s="183"/>
      <c r="AX954" s="183"/>
      <c r="AY954" s="183"/>
      <c r="AZ954" s="183"/>
      <c r="BA954" s="183"/>
      <c r="BB954" s="183"/>
      <c r="BC954" s="183"/>
      <c r="BD954" s="183"/>
      <c r="BE954" s="183"/>
      <c r="BF954" s="183"/>
      <c r="BG954" s="183"/>
      <c r="BH954" s="183"/>
      <c r="BI954" s="183"/>
      <c r="BJ954" s="183"/>
      <c r="BK954" s="183"/>
      <c r="BL954" s="183"/>
      <c r="BM954" s="183"/>
    </row>
    <row r="955" spans="1:65" x14ac:dyDescent="0.2">
      <c r="A955" s="110"/>
      <c r="B955" s="110"/>
      <c r="C955" s="110"/>
      <c r="D955" s="183"/>
      <c r="E955" s="183"/>
      <c r="F955" s="183"/>
      <c r="G955" s="183"/>
      <c r="H955" s="183"/>
      <c r="I955" s="183"/>
      <c r="J955" s="183"/>
      <c r="K955" s="183"/>
      <c r="L955" s="183"/>
      <c r="M955" s="183"/>
      <c r="N955" s="183"/>
      <c r="O955" s="183"/>
      <c r="P955" s="183"/>
      <c r="Q955" s="183"/>
      <c r="R955" s="183"/>
      <c r="S955" s="183"/>
      <c r="T955" s="183"/>
      <c r="U955" s="183"/>
      <c r="V955" s="183"/>
      <c r="W955" s="183"/>
      <c r="X955" s="183"/>
      <c r="Y955" s="183"/>
      <c r="Z955" s="183"/>
      <c r="AA955" s="183"/>
      <c r="AB955" s="183"/>
      <c r="AC955" s="183"/>
      <c r="AD955" s="183"/>
      <c r="AE955" s="183"/>
      <c r="AF955" s="183"/>
      <c r="AG955" s="183"/>
      <c r="AH955" s="183"/>
      <c r="AI955" s="183"/>
      <c r="AJ955" s="183"/>
      <c r="AK955" s="183"/>
      <c r="AL955" s="183"/>
      <c r="AM955" s="183"/>
      <c r="AN955" s="183"/>
      <c r="AO955" s="183"/>
      <c r="AP955" s="183"/>
      <c r="AQ955" s="183"/>
      <c r="AR955" s="183"/>
      <c r="AS955" s="183"/>
      <c r="AT955" s="183"/>
      <c r="AU955" s="183"/>
      <c r="AV955" s="183"/>
      <c r="AW955" s="183"/>
      <c r="AX955" s="183"/>
      <c r="AY955" s="183"/>
      <c r="AZ955" s="183"/>
      <c r="BA955" s="183"/>
      <c r="BB955" s="183"/>
      <c r="BC955" s="183"/>
      <c r="BD955" s="183"/>
      <c r="BE955" s="183"/>
      <c r="BF955" s="183"/>
      <c r="BG955" s="183"/>
      <c r="BH955" s="183"/>
      <c r="BI955" s="183"/>
      <c r="BJ955" s="183"/>
      <c r="BK955" s="183"/>
      <c r="BL955" s="183"/>
      <c r="BM955" s="183"/>
    </row>
    <row r="956" spans="1:65" x14ac:dyDescent="0.2">
      <c r="A956" s="110"/>
      <c r="B956" s="110"/>
      <c r="C956" s="110"/>
      <c r="D956" s="183"/>
      <c r="E956" s="183"/>
      <c r="F956" s="183"/>
      <c r="G956" s="183"/>
      <c r="H956" s="183"/>
      <c r="I956" s="183"/>
      <c r="J956" s="183"/>
      <c r="K956" s="183"/>
      <c r="L956" s="183"/>
      <c r="M956" s="183"/>
      <c r="N956" s="183"/>
      <c r="O956" s="183"/>
      <c r="P956" s="183"/>
      <c r="Q956" s="183"/>
      <c r="R956" s="183"/>
      <c r="S956" s="183"/>
      <c r="T956" s="183"/>
      <c r="U956" s="183"/>
      <c r="V956" s="183"/>
      <c r="W956" s="183"/>
      <c r="X956" s="183"/>
      <c r="Y956" s="183"/>
      <c r="Z956" s="183"/>
      <c r="AA956" s="183"/>
      <c r="AB956" s="183"/>
      <c r="AC956" s="183"/>
      <c r="AD956" s="183"/>
      <c r="AE956" s="183"/>
      <c r="AF956" s="183"/>
      <c r="AG956" s="183"/>
      <c r="AH956" s="183"/>
      <c r="AI956" s="183"/>
      <c r="AJ956" s="183"/>
      <c r="AK956" s="183"/>
      <c r="AL956" s="183"/>
      <c r="AM956" s="183"/>
      <c r="AN956" s="183"/>
      <c r="AO956" s="183"/>
      <c r="AP956" s="183"/>
      <c r="AQ956" s="183"/>
      <c r="AR956" s="183"/>
      <c r="AS956" s="183"/>
      <c r="AT956" s="183"/>
      <c r="AU956" s="183"/>
      <c r="AV956" s="183"/>
      <c r="AW956" s="183"/>
      <c r="AX956" s="183"/>
      <c r="AY956" s="183"/>
      <c r="AZ956" s="183"/>
      <c r="BA956" s="183"/>
      <c r="BB956" s="183"/>
      <c r="BC956" s="183"/>
      <c r="BD956" s="183"/>
      <c r="BE956" s="183"/>
      <c r="BF956" s="183"/>
      <c r="BG956" s="183"/>
      <c r="BH956" s="183"/>
      <c r="BI956" s="183"/>
      <c r="BJ956" s="183"/>
      <c r="BK956" s="183"/>
      <c r="BL956" s="183"/>
      <c r="BM956" s="183"/>
    </row>
    <row r="957" spans="1:65" x14ac:dyDescent="0.2">
      <c r="A957" s="110"/>
      <c r="B957" s="110"/>
      <c r="C957" s="110"/>
      <c r="D957" s="183"/>
      <c r="E957" s="183"/>
      <c r="F957" s="183"/>
      <c r="G957" s="183"/>
      <c r="H957" s="183"/>
      <c r="I957" s="183"/>
      <c r="J957" s="183"/>
      <c r="K957" s="183"/>
      <c r="L957" s="183"/>
      <c r="M957" s="183"/>
      <c r="N957" s="183"/>
      <c r="O957" s="183"/>
      <c r="P957" s="183"/>
      <c r="Q957" s="183"/>
      <c r="R957" s="183"/>
      <c r="S957" s="183"/>
      <c r="T957" s="183"/>
      <c r="U957" s="183"/>
      <c r="V957" s="183"/>
      <c r="W957" s="183"/>
      <c r="X957" s="183"/>
      <c r="Y957" s="183"/>
      <c r="Z957" s="183"/>
      <c r="AA957" s="183"/>
      <c r="AB957" s="183"/>
      <c r="AC957" s="183"/>
      <c r="AD957" s="183"/>
      <c r="AE957" s="183"/>
      <c r="AF957" s="183"/>
      <c r="AG957" s="183"/>
      <c r="AH957" s="183"/>
      <c r="AI957" s="183"/>
      <c r="AJ957" s="183"/>
      <c r="AK957" s="183"/>
      <c r="AL957" s="183"/>
      <c r="AM957" s="183"/>
      <c r="AN957" s="183"/>
      <c r="AO957" s="183"/>
      <c r="AP957" s="183"/>
      <c r="AQ957" s="183"/>
      <c r="AR957" s="183"/>
      <c r="AS957" s="183"/>
      <c r="AT957" s="183"/>
      <c r="AU957" s="183"/>
      <c r="AV957" s="183"/>
      <c r="AW957" s="183"/>
      <c r="AX957" s="183"/>
      <c r="AY957" s="183"/>
      <c r="AZ957" s="183"/>
      <c r="BA957" s="183"/>
      <c r="BB957" s="183"/>
      <c r="BC957" s="183"/>
      <c r="BD957" s="183"/>
      <c r="BE957" s="183"/>
      <c r="BF957" s="183"/>
      <c r="BG957" s="183"/>
      <c r="BH957" s="183"/>
      <c r="BI957" s="183"/>
      <c r="BJ957" s="183"/>
      <c r="BK957" s="183"/>
      <c r="BL957" s="183"/>
      <c r="BM957" s="183"/>
    </row>
    <row r="958" spans="1:65" x14ac:dyDescent="0.2">
      <c r="A958" s="110"/>
      <c r="B958" s="110"/>
      <c r="C958" s="110"/>
      <c r="D958" s="183"/>
      <c r="E958" s="183"/>
      <c r="F958" s="183"/>
      <c r="G958" s="183"/>
      <c r="H958" s="183"/>
      <c r="I958" s="183"/>
      <c r="J958" s="183"/>
      <c r="K958" s="183"/>
      <c r="L958" s="183"/>
      <c r="M958" s="183"/>
      <c r="N958" s="183"/>
      <c r="O958" s="183"/>
      <c r="P958" s="183"/>
      <c r="Q958" s="183"/>
      <c r="R958" s="183"/>
      <c r="S958" s="183"/>
      <c r="T958" s="183"/>
      <c r="U958" s="183"/>
      <c r="V958" s="183"/>
      <c r="W958" s="183"/>
      <c r="X958" s="183"/>
      <c r="Y958" s="183"/>
      <c r="Z958" s="183"/>
      <c r="AA958" s="183"/>
      <c r="AB958" s="183"/>
      <c r="AC958" s="183"/>
      <c r="AD958" s="183"/>
      <c r="AE958" s="183"/>
      <c r="AF958" s="183"/>
      <c r="AG958" s="183"/>
      <c r="AH958" s="183"/>
      <c r="AI958" s="183"/>
      <c r="AJ958" s="183"/>
      <c r="AK958" s="183"/>
      <c r="AL958" s="183"/>
      <c r="AM958" s="183"/>
      <c r="AN958" s="183"/>
      <c r="AO958" s="183"/>
      <c r="AP958" s="183"/>
      <c r="AQ958" s="183"/>
      <c r="AR958" s="183"/>
      <c r="AS958" s="183"/>
      <c r="AT958" s="183"/>
      <c r="AU958" s="183"/>
      <c r="AV958" s="183"/>
      <c r="AW958" s="183"/>
      <c r="AX958" s="183"/>
      <c r="AY958" s="183"/>
      <c r="AZ958" s="183"/>
      <c r="BA958" s="183"/>
      <c r="BB958" s="183"/>
      <c r="BC958" s="183"/>
      <c r="BD958" s="183"/>
      <c r="BE958" s="183"/>
      <c r="BF958" s="183"/>
      <c r="BG958" s="183"/>
      <c r="BH958" s="183"/>
      <c r="BI958" s="183"/>
      <c r="BJ958" s="183"/>
      <c r="BK958" s="183"/>
      <c r="BL958" s="183"/>
      <c r="BM958" s="183"/>
    </row>
    <row r="959" spans="1:65" x14ac:dyDescent="0.2">
      <c r="A959" s="110"/>
      <c r="B959" s="110"/>
      <c r="C959" s="110"/>
      <c r="D959" s="183"/>
      <c r="E959" s="183"/>
      <c r="F959" s="183"/>
      <c r="G959" s="183"/>
      <c r="H959" s="183"/>
      <c r="I959" s="183"/>
      <c r="J959" s="183"/>
      <c r="K959" s="183"/>
      <c r="L959" s="183"/>
      <c r="M959" s="183"/>
      <c r="N959" s="183"/>
      <c r="O959" s="183"/>
      <c r="P959" s="183"/>
      <c r="Q959" s="183"/>
      <c r="R959" s="183"/>
      <c r="S959" s="183"/>
      <c r="T959" s="183"/>
      <c r="U959" s="183"/>
      <c r="V959" s="183"/>
      <c r="W959" s="183"/>
      <c r="X959" s="183"/>
      <c r="Y959" s="183"/>
      <c r="Z959" s="183"/>
      <c r="AA959" s="183"/>
      <c r="AB959" s="183"/>
      <c r="AC959" s="183"/>
      <c r="AD959" s="183"/>
      <c r="AE959" s="183"/>
      <c r="AF959" s="183"/>
      <c r="AG959" s="183"/>
      <c r="AH959" s="183"/>
      <c r="AI959" s="183"/>
      <c r="AJ959" s="183"/>
      <c r="AK959" s="183"/>
      <c r="AL959" s="183"/>
      <c r="AM959" s="183"/>
      <c r="AN959" s="183"/>
      <c r="AO959" s="183"/>
      <c r="AP959" s="183"/>
      <c r="AQ959" s="183"/>
      <c r="AR959" s="183"/>
      <c r="AS959" s="183"/>
      <c r="AT959" s="183"/>
      <c r="AU959" s="183"/>
      <c r="AV959" s="183"/>
      <c r="AW959" s="183"/>
      <c r="AX959" s="183"/>
      <c r="AY959" s="183"/>
      <c r="AZ959" s="183"/>
      <c r="BA959" s="183"/>
      <c r="BB959" s="183"/>
      <c r="BC959" s="183"/>
      <c r="BD959" s="183"/>
      <c r="BE959" s="183"/>
      <c r="BF959" s="183"/>
      <c r="BG959" s="183"/>
      <c r="BH959" s="183"/>
      <c r="BI959" s="183"/>
      <c r="BJ959" s="183"/>
      <c r="BK959" s="183"/>
      <c r="BL959" s="183"/>
      <c r="BM959" s="183"/>
    </row>
    <row r="960" spans="1:65" x14ac:dyDescent="0.2">
      <c r="A960" s="110"/>
      <c r="B960" s="110"/>
      <c r="C960" s="110"/>
      <c r="D960" s="183"/>
      <c r="E960" s="183"/>
      <c r="F960" s="183"/>
      <c r="G960" s="183"/>
      <c r="H960" s="183"/>
      <c r="I960" s="183"/>
      <c r="J960" s="183"/>
      <c r="K960" s="183"/>
      <c r="L960" s="183"/>
      <c r="M960" s="183"/>
      <c r="N960" s="183"/>
      <c r="O960" s="183"/>
      <c r="P960" s="183"/>
      <c r="Q960" s="183"/>
      <c r="R960" s="183"/>
      <c r="S960" s="183"/>
      <c r="T960" s="183"/>
      <c r="U960" s="183"/>
      <c r="V960" s="183"/>
      <c r="W960" s="183"/>
      <c r="X960" s="183"/>
      <c r="Y960" s="183"/>
      <c r="Z960" s="183"/>
      <c r="AA960" s="183"/>
      <c r="AB960" s="183"/>
      <c r="AC960" s="183"/>
      <c r="AD960" s="183"/>
      <c r="AE960" s="183"/>
      <c r="AF960" s="183"/>
      <c r="AG960" s="183"/>
      <c r="AH960" s="183"/>
      <c r="AI960" s="183"/>
      <c r="AJ960" s="183"/>
      <c r="AK960" s="183"/>
      <c r="AL960" s="183"/>
      <c r="AM960" s="183"/>
      <c r="AN960" s="183"/>
      <c r="AO960" s="183"/>
      <c r="AP960" s="183"/>
      <c r="AQ960" s="183"/>
      <c r="AR960" s="183"/>
      <c r="AS960" s="183"/>
      <c r="AT960" s="183"/>
      <c r="AU960" s="183"/>
      <c r="AV960" s="183"/>
      <c r="AW960" s="183"/>
      <c r="AX960" s="183"/>
      <c r="AY960" s="183"/>
      <c r="AZ960" s="183"/>
      <c r="BA960" s="183"/>
      <c r="BB960" s="183"/>
      <c r="BC960" s="183"/>
      <c r="BD960" s="183"/>
      <c r="BE960" s="183"/>
      <c r="BF960" s="183"/>
      <c r="BG960" s="183"/>
      <c r="BH960" s="183"/>
      <c r="BI960" s="183"/>
      <c r="BJ960" s="183"/>
      <c r="BK960" s="183"/>
      <c r="BL960" s="183"/>
      <c r="BM960" s="183"/>
    </row>
    <row r="961" spans="1:65" x14ac:dyDescent="0.2">
      <c r="A961" s="110"/>
      <c r="B961" s="110"/>
      <c r="C961" s="110"/>
      <c r="D961" s="183"/>
      <c r="E961" s="183"/>
      <c r="F961" s="183"/>
      <c r="G961" s="183"/>
      <c r="H961" s="183"/>
      <c r="I961" s="183"/>
      <c r="J961" s="183"/>
      <c r="K961" s="183"/>
      <c r="L961" s="183"/>
      <c r="M961" s="183"/>
      <c r="N961" s="183"/>
      <c r="O961" s="183"/>
      <c r="P961" s="183"/>
      <c r="Q961" s="183"/>
      <c r="R961" s="183"/>
      <c r="S961" s="183"/>
      <c r="T961" s="183"/>
      <c r="U961" s="183"/>
      <c r="V961" s="183"/>
      <c r="W961" s="183"/>
      <c r="X961" s="183"/>
      <c r="Y961" s="183"/>
      <c r="Z961" s="183"/>
      <c r="AA961" s="183"/>
      <c r="AB961" s="183"/>
      <c r="AC961" s="183"/>
      <c r="AD961" s="183"/>
      <c r="AE961" s="183"/>
      <c r="AF961" s="183"/>
      <c r="AG961" s="183"/>
      <c r="AH961" s="183"/>
      <c r="AI961" s="183"/>
      <c r="AJ961" s="183"/>
      <c r="AK961" s="183"/>
      <c r="AL961" s="183"/>
      <c r="AM961" s="183"/>
      <c r="AN961" s="183"/>
      <c r="AO961" s="183"/>
      <c r="AP961" s="183"/>
      <c r="AQ961" s="183"/>
      <c r="AR961" s="183"/>
      <c r="AS961" s="183"/>
      <c r="AT961" s="183"/>
      <c r="AU961" s="183"/>
      <c r="AV961" s="183"/>
      <c r="AW961" s="183"/>
      <c r="AX961" s="183"/>
      <c r="AY961" s="183"/>
      <c r="AZ961" s="183"/>
      <c r="BA961" s="183"/>
      <c r="BB961" s="183"/>
      <c r="BC961" s="183"/>
      <c r="BD961" s="183"/>
      <c r="BE961" s="183"/>
      <c r="BF961" s="183"/>
      <c r="BG961" s="183"/>
      <c r="BH961" s="183"/>
      <c r="BI961" s="183"/>
      <c r="BJ961" s="183"/>
      <c r="BK961" s="183"/>
      <c r="BL961" s="183"/>
      <c r="BM961" s="183"/>
    </row>
    <row r="962" spans="1:65" x14ac:dyDescent="0.2">
      <c r="A962" s="110"/>
      <c r="B962" s="110"/>
      <c r="C962" s="110"/>
      <c r="D962" s="183"/>
      <c r="E962" s="183"/>
      <c r="F962" s="183"/>
      <c r="G962" s="183"/>
      <c r="H962" s="183"/>
      <c r="I962" s="183"/>
      <c r="J962" s="183"/>
      <c r="K962" s="183"/>
      <c r="L962" s="183"/>
      <c r="M962" s="183"/>
      <c r="N962" s="183"/>
      <c r="O962" s="183"/>
      <c r="P962" s="183"/>
      <c r="Q962" s="183"/>
      <c r="R962" s="183"/>
      <c r="S962" s="183"/>
      <c r="T962" s="183"/>
      <c r="U962" s="183"/>
      <c r="V962" s="183"/>
      <c r="W962" s="183"/>
      <c r="X962" s="183"/>
      <c r="Y962" s="183"/>
      <c r="Z962" s="183"/>
      <c r="AA962" s="183"/>
      <c r="AB962" s="183"/>
      <c r="AC962" s="183"/>
      <c r="AD962" s="183"/>
      <c r="AE962" s="183"/>
      <c r="AF962" s="183"/>
      <c r="AG962" s="183"/>
      <c r="AH962" s="183"/>
      <c r="AI962" s="183"/>
      <c r="AJ962" s="183"/>
      <c r="AK962" s="183"/>
      <c r="AL962" s="183"/>
      <c r="AM962" s="183"/>
      <c r="AN962" s="183"/>
      <c r="AO962" s="183"/>
      <c r="AP962" s="183"/>
      <c r="AQ962" s="183"/>
      <c r="AR962" s="183"/>
      <c r="AS962" s="183"/>
      <c r="AT962" s="183"/>
      <c r="AU962" s="183"/>
      <c r="AV962" s="183"/>
      <c r="AW962" s="183"/>
      <c r="AX962" s="183"/>
      <c r="AY962" s="183"/>
      <c r="AZ962" s="183"/>
      <c r="BA962" s="183"/>
      <c r="BB962" s="183"/>
      <c r="BC962" s="183"/>
      <c r="BD962" s="183"/>
      <c r="BE962" s="183"/>
      <c r="BF962" s="183"/>
      <c r="BG962" s="183"/>
      <c r="BH962" s="183"/>
      <c r="BI962" s="183"/>
      <c r="BJ962" s="183"/>
      <c r="BK962" s="183"/>
      <c r="BL962" s="183"/>
      <c r="BM962" s="183"/>
    </row>
    <row r="963" spans="1:65" x14ac:dyDescent="0.2">
      <c r="A963" s="110"/>
      <c r="B963" s="110"/>
      <c r="C963" s="110"/>
      <c r="D963" s="183"/>
      <c r="E963" s="183"/>
      <c r="F963" s="183"/>
      <c r="G963" s="183"/>
      <c r="H963" s="183"/>
      <c r="I963" s="183"/>
      <c r="J963" s="183"/>
      <c r="K963" s="183"/>
      <c r="L963" s="183"/>
      <c r="M963" s="183"/>
      <c r="N963" s="183"/>
      <c r="O963" s="183"/>
      <c r="P963" s="183"/>
      <c r="Q963" s="183"/>
      <c r="R963" s="183"/>
      <c r="S963" s="183"/>
      <c r="T963" s="183"/>
      <c r="U963" s="183"/>
      <c r="V963" s="183"/>
      <c r="W963" s="183"/>
      <c r="X963" s="183"/>
      <c r="Y963" s="183"/>
      <c r="Z963" s="183"/>
      <c r="AA963" s="183"/>
      <c r="AB963" s="183"/>
      <c r="AC963" s="183"/>
      <c r="AD963" s="183"/>
      <c r="AE963" s="183"/>
      <c r="AF963" s="183"/>
      <c r="AG963" s="183"/>
      <c r="AH963" s="183"/>
      <c r="AI963" s="183"/>
      <c r="AJ963" s="183"/>
      <c r="AK963" s="183"/>
      <c r="AL963" s="183"/>
      <c r="AM963" s="183"/>
      <c r="AN963" s="183"/>
      <c r="AO963" s="183"/>
      <c r="AP963" s="183"/>
      <c r="AQ963" s="183"/>
      <c r="AR963" s="183"/>
      <c r="AS963" s="183"/>
      <c r="AT963" s="183"/>
      <c r="AU963" s="183"/>
      <c r="AV963" s="183"/>
      <c r="AW963" s="183"/>
      <c r="AX963" s="183"/>
      <c r="AY963" s="183"/>
      <c r="AZ963" s="183"/>
      <c r="BA963" s="183"/>
      <c r="BB963" s="183"/>
      <c r="BC963" s="183"/>
      <c r="BD963" s="183"/>
      <c r="BE963" s="183"/>
      <c r="BF963" s="183"/>
      <c r="BG963" s="183"/>
      <c r="BH963" s="183"/>
      <c r="BI963" s="183"/>
      <c r="BJ963" s="183"/>
      <c r="BK963" s="183"/>
      <c r="BL963" s="183"/>
      <c r="BM963" s="183"/>
    </row>
    <row r="964" spans="1:65" x14ac:dyDescent="0.2">
      <c r="A964" s="110"/>
      <c r="B964" s="110"/>
      <c r="C964" s="110"/>
      <c r="D964" s="183"/>
      <c r="E964" s="183"/>
      <c r="F964" s="183"/>
      <c r="G964" s="183"/>
      <c r="H964" s="183"/>
      <c r="I964" s="183"/>
      <c r="J964" s="183"/>
      <c r="K964" s="183"/>
      <c r="L964" s="183"/>
      <c r="M964" s="183"/>
      <c r="N964" s="183"/>
      <c r="O964" s="183"/>
      <c r="P964" s="183"/>
      <c r="Q964" s="183"/>
      <c r="R964" s="183"/>
      <c r="S964" s="183"/>
      <c r="T964" s="183"/>
      <c r="U964" s="183"/>
      <c r="V964" s="183"/>
      <c r="W964" s="183"/>
      <c r="X964" s="183"/>
      <c r="Y964" s="183"/>
      <c r="Z964" s="183"/>
      <c r="AA964" s="183"/>
      <c r="AB964" s="183"/>
      <c r="AC964" s="183"/>
      <c r="AD964" s="183"/>
      <c r="AE964" s="183"/>
      <c r="AF964" s="183"/>
      <c r="AG964" s="183"/>
      <c r="AH964" s="183"/>
      <c r="AI964" s="183"/>
      <c r="AJ964" s="183"/>
      <c r="AK964" s="183"/>
      <c r="AL964" s="183"/>
      <c r="AM964" s="183"/>
      <c r="AN964" s="183"/>
      <c r="AO964" s="183"/>
      <c r="AP964" s="183"/>
      <c r="AQ964" s="183"/>
      <c r="AR964" s="183"/>
      <c r="AS964" s="183"/>
      <c r="AT964" s="183"/>
      <c r="AU964" s="183"/>
      <c r="AV964" s="183"/>
      <c r="AW964" s="183"/>
      <c r="AX964" s="183"/>
      <c r="AY964" s="183"/>
      <c r="AZ964" s="183"/>
      <c r="BA964" s="183"/>
      <c r="BB964" s="183"/>
      <c r="BC964" s="183"/>
      <c r="BD964" s="183"/>
      <c r="BE964" s="183"/>
      <c r="BF964" s="183"/>
      <c r="BG964" s="183"/>
      <c r="BH964" s="183"/>
      <c r="BI964" s="183"/>
      <c r="BJ964" s="183"/>
      <c r="BK964" s="183"/>
      <c r="BL964" s="183"/>
      <c r="BM964" s="183"/>
    </row>
    <row r="965" spans="1:65" x14ac:dyDescent="0.2">
      <c r="A965" s="110"/>
      <c r="B965" s="110"/>
      <c r="C965" s="110"/>
      <c r="D965" s="183"/>
      <c r="E965" s="183"/>
      <c r="F965" s="183"/>
      <c r="G965" s="183"/>
      <c r="H965" s="183"/>
      <c r="I965" s="183"/>
      <c r="J965" s="183"/>
      <c r="K965" s="183"/>
      <c r="L965" s="183"/>
      <c r="M965" s="183"/>
      <c r="N965" s="183"/>
      <c r="O965" s="183"/>
      <c r="P965" s="183"/>
      <c r="Q965" s="183"/>
      <c r="R965" s="183"/>
      <c r="S965" s="183"/>
      <c r="T965" s="183"/>
      <c r="U965" s="183"/>
      <c r="V965" s="183"/>
      <c r="W965" s="183"/>
      <c r="X965" s="183"/>
      <c r="Y965" s="183"/>
      <c r="Z965" s="183"/>
      <c r="AA965" s="183"/>
      <c r="AB965" s="183"/>
      <c r="AC965" s="183"/>
      <c r="AD965" s="183"/>
      <c r="AE965" s="183"/>
      <c r="AF965" s="183"/>
      <c r="AG965" s="183"/>
      <c r="AH965" s="183"/>
      <c r="AI965" s="183"/>
      <c r="AJ965" s="183"/>
      <c r="AK965" s="183"/>
      <c r="AL965" s="183"/>
      <c r="AM965" s="183"/>
      <c r="AN965" s="183"/>
      <c r="AO965" s="183"/>
      <c r="AP965" s="183"/>
      <c r="AQ965" s="183"/>
      <c r="AR965" s="183"/>
      <c r="AS965" s="183"/>
      <c r="AT965" s="183"/>
      <c r="AU965" s="183"/>
      <c r="AV965" s="183"/>
      <c r="AW965" s="183"/>
      <c r="AX965" s="183"/>
      <c r="AY965" s="183"/>
      <c r="AZ965" s="183"/>
      <c r="BA965" s="183"/>
      <c r="BB965" s="183"/>
      <c r="BC965" s="183"/>
      <c r="BD965" s="183"/>
      <c r="BE965" s="183"/>
      <c r="BF965" s="183"/>
      <c r="BG965" s="183"/>
      <c r="BH965" s="183"/>
      <c r="BI965" s="183"/>
      <c r="BJ965" s="183"/>
      <c r="BK965" s="183"/>
      <c r="BL965" s="183"/>
      <c r="BM965" s="183"/>
    </row>
    <row r="966" spans="1:65" x14ac:dyDescent="0.2">
      <c r="A966" s="110"/>
      <c r="B966" s="110"/>
      <c r="C966" s="110"/>
      <c r="D966" s="183"/>
      <c r="E966" s="183"/>
      <c r="F966" s="183"/>
      <c r="G966" s="183"/>
      <c r="H966" s="183"/>
      <c r="I966" s="183"/>
      <c r="J966" s="183"/>
      <c r="K966" s="183"/>
      <c r="L966" s="183"/>
      <c r="M966" s="183"/>
      <c r="N966" s="183"/>
      <c r="O966" s="183"/>
      <c r="P966" s="183"/>
      <c r="Q966" s="183"/>
      <c r="R966" s="183"/>
      <c r="S966" s="183"/>
      <c r="T966" s="183"/>
      <c r="U966" s="183"/>
      <c r="V966" s="183"/>
      <c r="W966" s="183"/>
      <c r="X966" s="183"/>
      <c r="Y966" s="183"/>
      <c r="Z966" s="183"/>
      <c r="AA966" s="183"/>
      <c r="AB966" s="183"/>
      <c r="AC966" s="183"/>
      <c r="AD966" s="183"/>
      <c r="AE966" s="183"/>
      <c r="AF966" s="183"/>
      <c r="AG966" s="183"/>
      <c r="AH966" s="183"/>
      <c r="AI966" s="183"/>
      <c r="AJ966" s="183"/>
      <c r="AK966" s="183"/>
      <c r="AL966" s="183"/>
      <c r="AM966" s="183"/>
      <c r="AN966" s="183"/>
      <c r="AO966" s="183"/>
      <c r="AP966" s="183"/>
      <c r="AQ966" s="183"/>
      <c r="AR966" s="183"/>
      <c r="AS966" s="183"/>
      <c r="AT966" s="183"/>
      <c r="AU966" s="183"/>
      <c r="AV966" s="183"/>
      <c r="AW966" s="183"/>
      <c r="AX966" s="183"/>
      <c r="AY966" s="183"/>
      <c r="AZ966" s="183"/>
      <c r="BA966" s="183"/>
      <c r="BB966" s="183"/>
      <c r="BC966" s="183"/>
      <c r="BD966" s="183"/>
      <c r="BE966" s="183"/>
      <c r="BF966" s="183"/>
      <c r="BG966" s="183"/>
      <c r="BH966" s="183"/>
      <c r="BI966" s="183"/>
      <c r="BJ966" s="183"/>
      <c r="BK966" s="183"/>
      <c r="BL966" s="183"/>
      <c r="BM966" s="183"/>
    </row>
    <row r="967" spans="1:65" x14ac:dyDescent="0.2">
      <c r="A967" s="110"/>
      <c r="B967" s="110"/>
      <c r="C967" s="110"/>
      <c r="D967" s="183"/>
      <c r="E967" s="183"/>
      <c r="F967" s="183"/>
      <c r="G967" s="183"/>
      <c r="H967" s="183"/>
      <c r="I967" s="183"/>
      <c r="J967" s="183"/>
      <c r="K967" s="183"/>
      <c r="L967" s="183"/>
      <c r="M967" s="183"/>
      <c r="N967" s="183"/>
      <c r="O967" s="183"/>
      <c r="P967" s="183"/>
      <c r="Q967" s="183"/>
      <c r="R967" s="183"/>
      <c r="S967" s="183"/>
      <c r="T967" s="183"/>
      <c r="U967" s="183"/>
      <c r="V967" s="183"/>
      <c r="W967" s="183"/>
      <c r="X967" s="183"/>
      <c r="Y967" s="183"/>
      <c r="Z967" s="183"/>
      <c r="AA967" s="183"/>
      <c r="AB967" s="183"/>
      <c r="AC967" s="183"/>
      <c r="AD967" s="183"/>
      <c r="AE967" s="183"/>
      <c r="AF967" s="183"/>
      <c r="AG967" s="183"/>
      <c r="AH967" s="183"/>
      <c r="AI967" s="183"/>
      <c r="AJ967" s="183"/>
      <c r="AK967" s="183"/>
      <c r="AL967" s="183"/>
      <c r="AM967" s="183"/>
      <c r="AN967" s="183"/>
      <c r="AO967" s="183"/>
      <c r="AP967" s="183"/>
      <c r="AQ967" s="183"/>
      <c r="AR967" s="183"/>
      <c r="AS967" s="183"/>
      <c r="AT967" s="183"/>
      <c r="AU967" s="183"/>
      <c r="AV967" s="183"/>
      <c r="AW967" s="183"/>
      <c r="AX967" s="183"/>
      <c r="AY967" s="183"/>
      <c r="AZ967" s="183"/>
      <c r="BA967" s="183"/>
      <c r="BB967" s="183"/>
      <c r="BC967" s="183"/>
      <c r="BD967" s="183"/>
      <c r="BE967" s="183"/>
      <c r="BF967" s="183"/>
      <c r="BG967" s="183"/>
      <c r="BH967" s="183"/>
      <c r="BI967" s="183"/>
      <c r="BJ967" s="183"/>
      <c r="BK967" s="183"/>
      <c r="BL967" s="183"/>
      <c r="BM967" s="183"/>
    </row>
    <row r="968" spans="1:65" x14ac:dyDescent="0.2">
      <c r="A968" s="110"/>
      <c r="B968" s="110"/>
      <c r="C968" s="110"/>
      <c r="D968" s="183"/>
      <c r="E968" s="183"/>
      <c r="F968" s="183"/>
      <c r="G968" s="183"/>
      <c r="H968" s="183"/>
      <c r="I968" s="183"/>
      <c r="J968" s="183"/>
      <c r="K968" s="183"/>
      <c r="L968" s="183"/>
      <c r="M968" s="183"/>
      <c r="N968" s="183"/>
      <c r="O968" s="183"/>
      <c r="P968" s="183"/>
      <c r="Q968" s="183"/>
      <c r="R968" s="183"/>
      <c r="S968" s="183"/>
      <c r="T968" s="183"/>
      <c r="U968" s="183"/>
      <c r="V968" s="183"/>
      <c r="W968" s="183"/>
      <c r="X968" s="183"/>
      <c r="Y968" s="183"/>
      <c r="Z968" s="183"/>
      <c r="AA968" s="183"/>
      <c r="AB968" s="183"/>
      <c r="AC968" s="183"/>
      <c r="AD968" s="183"/>
      <c r="AE968" s="183"/>
      <c r="AF968" s="183"/>
      <c r="AG968" s="183"/>
      <c r="AH968" s="183"/>
      <c r="AI968" s="183"/>
      <c r="AJ968" s="183"/>
      <c r="AK968" s="183"/>
      <c r="AL968" s="183"/>
      <c r="AM968" s="183"/>
      <c r="AN968" s="183"/>
      <c r="AO968" s="183"/>
      <c r="AP968" s="183"/>
      <c r="AQ968" s="183"/>
      <c r="AR968" s="183"/>
      <c r="AS968" s="183"/>
      <c r="AT968" s="183"/>
      <c r="AU968" s="183"/>
      <c r="AV968" s="183"/>
      <c r="AW968" s="183"/>
      <c r="AX968" s="183"/>
      <c r="AY968" s="183"/>
      <c r="AZ968" s="183"/>
      <c r="BA968" s="183"/>
      <c r="BB968" s="183"/>
      <c r="BC968" s="183"/>
      <c r="BD968" s="183"/>
      <c r="BE968" s="183"/>
      <c r="BF968" s="183"/>
      <c r="BG968" s="183"/>
      <c r="BH968" s="183"/>
      <c r="BI968" s="183"/>
      <c r="BJ968" s="183"/>
      <c r="BK968" s="183"/>
      <c r="BL968" s="183"/>
      <c r="BM968" s="183"/>
    </row>
    <row r="969" spans="1:65" x14ac:dyDescent="0.2">
      <c r="A969" s="110"/>
      <c r="B969" s="110"/>
      <c r="C969" s="110"/>
      <c r="D969" s="183"/>
      <c r="E969" s="183"/>
      <c r="F969" s="183"/>
      <c r="G969" s="183"/>
      <c r="H969" s="183"/>
      <c r="I969" s="183"/>
      <c r="J969" s="183"/>
      <c r="K969" s="183"/>
      <c r="L969" s="183"/>
      <c r="M969" s="183"/>
      <c r="N969" s="183"/>
      <c r="O969" s="183"/>
      <c r="P969" s="183"/>
      <c r="Q969" s="183"/>
      <c r="R969" s="183"/>
      <c r="S969" s="183"/>
      <c r="T969" s="183"/>
      <c r="U969" s="183"/>
      <c r="V969" s="183"/>
      <c r="W969" s="183"/>
      <c r="X969" s="183"/>
      <c r="Y969" s="183"/>
      <c r="Z969" s="183"/>
      <c r="AA969" s="183"/>
      <c r="AB969" s="183"/>
      <c r="AC969" s="183"/>
      <c r="AD969" s="183"/>
      <c r="AE969" s="183"/>
      <c r="AF969" s="183"/>
      <c r="AG969" s="183"/>
      <c r="AH969" s="183"/>
      <c r="AI969" s="183"/>
      <c r="AJ969" s="183"/>
      <c r="AK969" s="183"/>
      <c r="AL969" s="183"/>
      <c r="AM969" s="183"/>
      <c r="AN969" s="183"/>
      <c r="AO969" s="183"/>
      <c r="AP969" s="183"/>
      <c r="AQ969" s="183"/>
      <c r="AR969" s="183"/>
      <c r="AS969" s="183"/>
      <c r="AT969" s="183"/>
      <c r="AU969" s="183"/>
      <c r="AV969" s="183"/>
      <c r="AW969" s="183"/>
      <c r="AX969" s="183"/>
      <c r="AY969" s="183"/>
      <c r="AZ969" s="183"/>
      <c r="BA969" s="183"/>
      <c r="BB969" s="183"/>
      <c r="BC969" s="183"/>
      <c r="BD969" s="183"/>
      <c r="BE969" s="183"/>
      <c r="BF969" s="183"/>
      <c r="BG969" s="183"/>
      <c r="BH969" s="183"/>
      <c r="BI969" s="183"/>
      <c r="BJ969" s="183"/>
      <c r="BK969" s="183"/>
      <c r="BL969" s="183"/>
      <c r="BM969" s="183"/>
    </row>
    <row r="970" spans="1:65" x14ac:dyDescent="0.2">
      <c r="A970" s="110"/>
      <c r="B970" s="110"/>
      <c r="C970" s="110"/>
      <c r="D970" s="183"/>
      <c r="E970" s="183"/>
      <c r="F970" s="183"/>
      <c r="G970" s="183"/>
      <c r="H970" s="183"/>
      <c r="I970" s="183"/>
      <c r="J970" s="183"/>
      <c r="K970" s="183"/>
      <c r="L970" s="183"/>
      <c r="M970" s="183"/>
      <c r="N970" s="183"/>
      <c r="O970" s="183"/>
      <c r="P970" s="183"/>
      <c r="Q970" s="183"/>
      <c r="R970" s="183"/>
      <c r="S970" s="183"/>
      <c r="T970" s="183"/>
      <c r="U970" s="183"/>
      <c r="V970" s="183"/>
      <c r="W970" s="183"/>
      <c r="X970" s="183"/>
      <c r="Y970" s="183"/>
      <c r="Z970" s="183"/>
      <c r="AA970" s="183"/>
      <c r="AB970" s="183"/>
      <c r="AC970" s="183"/>
      <c r="AD970" s="183"/>
      <c r="AE970" s="183"/>
      <c r="AF970" s="183"/>
      <c r="AG970" s="183"/>
      <c r="AH970" s="183"/>
      <c r="AI970" s="183"/>
      <c r="AJ970" s="183"/>
      <c r="AK970" s="183"/>
      <c r="AL970" s="183"/>
      <c r="AM970" s="183"/>
      <c r="AN970" s="183"/>
      <c r="AO970" s="183"/>
      <c r="AP970" s="183"/>
      <c r="AQ970" s="183"/>
      <c r="AR970" s="183"/>
      <c r="AS970" s="183"/>
      <c r="AT970" s="183"/>
      <c r="AU970" s="183"/>
      <c r="AV970" s="183"/>
      <c r="AW970" s="183"/>
      <c r="AX970" s="183"/>
      <c r="AY970" s="183"/>
      <c r="AZ970" s="183"/>
      <c r="BA970" s="183"/>
      <c r="BB970" s="183"/>
      <c r="BC970" s="183"/>
      <c r="BD970" s="183"/>
      <c r="BE970" s="183"/>
      <c r="BF970" s="183"/>
      <c r="BG970" s="183"/>
      <c r="BH970" s="183"/>
      <c r="BI970" s="183"/>
      <c r="BJ970" s="183"/>
      <c r="BK970" s="183"/>
      <c r="BL970" s="183"/>
      <c r="BM970" s="183"/>
    </row>
    <row r="971" spans="1:65" x14ac:dyDescent="0.2">
      <c r="A971" s="110"/>
      <c r="B971" s="110"/>
      <c r="C971" s="110"/>
      <c r="D971" s="183"/>
      <c r="E971" s="183"/>
      <c r="F971" s="183"/>
      <c r="G971" s="183"/>
      <c r="H971" s="183"/>
      <c r="I971" s="183"/>
      <c r="J971" s="183"/>
      <c r="K971" s="183"/>
      <c r="L971" s="183"/>
      <c r="M971" s="183"/>
      <c r="N971" s="183"/>
      <c r="O971" s="183"/>
      <c r="P971" s="183"/>
      <c r="Q971" s="183"/>
      <c r="R971" s="183"/>
      <c r="S971" s="183"/>
      <c r="T971" s="183"/>
      <c r="U971" s="183"/>
      <c r="V971" s="183"/>
      <c r="W971" s="183"/>
      <c r="X971" s="183"/>
      <c r="Y971" s="183"/>
      <c r="Z971" s="183"/>
      <c r="AA971" s="183"/>
      <c r="AB971" s="183"/>
      <c r="AC971" s="183"/>
      <c r="AD971" s="183"/>
      <c r="AE971" s="183"/>
      <c r="AF971" s="183"/>
      <c r="AG971" s="183"/>
      <c r="AH971" s="183"/>
      <c r="AI971" s="183"/>
      <c r="AJ971" s="183"/>
      <c r="AK971" s="183"/>
      <c r="AL971" s="183"/>
      <c r="AM971" s="183"/>
      <c r="AN971" s="183"/>
      <c r="AO971" s="183"/>
      <c r="AP971" s="183"/>
      <c r="AQ971" s="183"/>
      <c r="AR971" s="183"/>
      <c r="AS971" s="183"/>
      <c r="AT971" s="183"/>
      <c r="AU971" s="183"/>
      <c r="AV971" s="183"/>
      <c r="AW971" s="183"/>
      <c r="AX971" s="183"/>
      <c r="AY971" s="183"/>
      <c r="AZ971" s="183"/>
      <c r="BA971" s="183"/>
      <c r="BB971" s="183"/>
      <c r="BC971" s="183"/>
      <c r="BD971" s="183"/>
      <c r="BE971" s="183"/>
      <c r="BF971" s="183"/>
      <c r="BG971" s="183"/>
      <c r="BH971" s="183"/>
      <c r="BI971" s="183"/>
      <c r="BJ971" s="183"/>
      <c r="BK971" s="183"/>
      <c r="BL971" s="183"/>
      <c r="BM971" s="183"/>
    </row>
    <row r="972" spans="1:65" x14ac:dyDescent="0.2">
      <c r="A972" s="110"/>
      <c r="B972" s="110"/>
      <c r="C972" s="110"/>
      <c r="D972" s="183"/>
      <c r="E972" s="183"/>
      <c r="F972" s="183"/>
      <c r="G972" s="183"/>
      <c r="H972" s="183"/>
      <c r="I972" s="183"/>
      <c r="J972" s="183"/>
      <c r="K972" s="183"/>
      <c r="L972" s="183"/>
      <c r="M972" s="183"/>
      <c r="N972" s="183"/>
      <c r="O972" s="183"/>
      <c r="P972" s="183"/>
      <c r="Q972" s="183"/>
      <c r="R972" s="183"/>
      <c r="S972" s="183"/>
      <c r="T972" s="183"/>
      <c r="U972" s="183"/>
      <c r="V972" s="183"/>
      <c r="W972" s="183"/>
      <c r="X972" s="183"/>
      <c r="Y972" s="183"/>
      <c r="Z972" s="183"/>
      <c r="AA972" s="183"/>
      <c r="AB972" s="183"/>
      <c r="AC972" s="183"/>
      <c r="AD972" s="183"/>
      <c r="AE972" s="183"/>
      <c r="AF972" s="183"/>
      <c r="AG972" s="183"/>
      <c r="AH972" s="183"/>
      <c r="AI972" s="183"/>
      <c r="AJ972" s="183"/>
      <c r="AK972" s="183"/>
      <c r="AL972" s="183"/>
      <c r="AM972" s="183"/>
      <c r="AN972" s="183"/>
      <c r="AO972" s="183"/>
      <c r="AP972" s="183"/>
      <c r="AQ972" s="183"/>
      <c r="AR972" s="183"/>
      <c r="AS972" s="183"/>
      <c r="AT972" s="183"/>
      <c r="AU972" s="183"/>
      <c r="AV972" s="183"/>
      <c r="AW972" s="183"/>
      <c r="AX972" s="183"/>
      <c r="AY972" s="183"/>
      <c r="AZ972" s="183"/>
      <c r="BA972" s="183"/>
      <c r="BB972" s="183"/>
      <c r="BC972" s="183"/>
      <c r="BD972" s="183"/>
      <c r="BE972" s="183"/>
      <c r="BF972" s="183"/>
      <c r="BG972" s="183"/>
      <c r="BH972" s="183"/>
      <c r="BI972" s="183"/>
      <c r="BJ972" s="183"/>
      <c r="BK972" s="183"/>
      <c r="BL972" s="183"/>
      <c r="BM972" s="183"/>
    </row>
    <row r="973" spans="1:65" x14ac:dyDescent="0.2">
      <c r="A973" s="110"/>
      <c r="B973" s="110"/>
      <c r="C973" s="110"/>
      <c r="D973" s="183"/>
      <c r="E973" s="183"/>
      <c r="F973" s="183"/>
      <c r="G973" s="183"/>
      <c r="H973" s="183"/>
      <c r="I973" s="183"/>
      <c r="J973" s="183"/>
      <c r="K973" s="183"/>
      <c r="L973" s="183"/>
      <c r="M973" s="183"/>
      <c r="N973" s="183"/>
      <c r="O973" s="183"/>
      <c r="P973" s="183"/>
      <c r="Q973" s="183"/>
      <c r="R973" s="183"/>
      <c r="S973" s="183"/>
      <c r="T973" s="183"/>
      <c r="U973" s="183"/>
      <c r="V973" s="183"/>
      <c r="W973" s="183"/>
      <c r="X973" s="183"/>
      <c r="Y973" s="183"/>
      <c r="Z973" s="183"/>
      <c r="AA973" s="183"/>
      <c r="AB973" s="183"/>
      <c r="AC973" s="183"/>
      <c r="AD973" s="183"/>
      <c r="AE973" s="183"/>
      <c r="AF973" s="183"/>
      <c r="AG973" s="183"/>
      <c r="AH973" s="183"/>
      <c r="AI973" s="183"/>
      <c r="AJ973" s="183"/>
      <c r="AK973" s="183"/>
      <c r="AL973" s="183"/>
      <c r="AM973" s="183"/>
      <c r="AN973" s="183"/>
      <c r="AO973" s="183"/>
      <c r="AP973" s="183"/>
      <c r="AQ973" s="183"/>
      <c r="AR973" s="183"/>
      <c r="AS973" s="183"/>
      <c r="AT973" s="183"/>
      <c r="AU973" s="183"/>
      <c r="AV973" s="183"/>
      <c r="AW973" s="183"/>
      <c r="AX973" s="183"/>
      <c r="AY973" s="183"/>
      <c r="AZ973" s="183"/>
      <c r="BA973" s="183"/>
      <c r="BB973" s="183"/>
      <c r="BC973" s="183"/>
      <c r="BD973" s="183"/>
      <c r="BE973" s="183"/>
      <c r="BF973" s="183"/>
      <c r="BG973" s="183"/>
      <c r="BH973" s="183"/>
      <c r="BI973" s="183"/>
      <c r="BJ973" s="183"/>
      <c r="BK973" s="183"/>
      <c r="BL973" s="183"/>
      <c r="BM973" s="183"/>
    </row>
    <row r="974" spans="1:65" x14ac:dyDescent="0.2">
      <c r="A974" s="110"/>
      <c r="B974" s="110"/>
      <c r="C974" s="110"/>
      <c r="D974" s="183"/>
      <c r="E974" s="183"/>
      <c r="F974" s="183"/>
      <c r="G974" s="183"/>
      <c r="H974" s="183"/>
      <c r="I974" s="183"/>
      <c r="J974" s="183"/>
      <c r="K974" s="183"/>
      <c r="L974" s="183"/>
      <c r="M974" s="183"/>
      <c r="N974" s="183"/>
      <c r="O974" s="183"/>
      <c r="P974" s="183"/>
      <c r="Q974" s="183"/>
      <c r="R974" s="183"/>
      <c r="S974" s="183"/>
      <c r="T974" s="183"/>
      <c r="U974" s="183"/>
      <c r="V974" s="183"/>
      <c r="W974" s="183"/>
      <c r="X974" s="183"/>
      <c r="Y974" s="183"/>
      <c r="Z974" s="183"/>
      <c r="AA974" s="183"/>
      <c r="AB974" s="183"/>
      <c r="AC974" s="183"/>
      <c r="AD974" s="183"/>
      <c r="AE974" s="183"/>
      <c r="AF974" s="183"/>
      <c r="AG974" s="183"/>
      <c r="AH974" s="183"/>
      <c r="AI974" s="183"/>
      <c r="AJ974" s="183"/>
      <c r="AK974" s="183"/>
      <c r="AL974" s="183"/>
      <c r="AM974" s="183"/>
      <c r="AN974" s="183"/>
      <c r="AO974" s="183"/>
      <c r="AP974" s="183"/>
      <c r="AQ974" s="183"/>
      <c r="AR974" s="183"/>
      <c r="AS974" s="183"/>
      <c r="AT974" s="183"/>
      <c r="AU974" s="183"/>
      <c r="AV974" s="183"/>
      <c r="AW974" s="183"/>
      <c r="AX974" s="183"/>
      <c r="AY974" s="183"/>
      <c r="AZ974" s="183"/>
      <c r="BA974" s="183"/>
      <c r="BB974" s="183"/>
      <c r="BC974" s="183"/>
      <c r="BD974" s="183"/>
      <c r="BE974" s="183"/>
      <c r="BF974" s="183"/>
      <c r="BG974" s="183"/>
      <c r="BH974" s="183"/>
      <c r="BI974" s="183"/>
      <c r="BJ974" s="183"/>
      <c r="BK974" s="183"/>
      <c r="BL974" s="183"/>
      <c r="BM974" s="183"/>
    </row>
    <row r="975" spans="1:65" x14ac:dyDescent="0.2">
      <c r="A975" s="110"/>
      <c r="B975" s="110"/>
      <c r="C975" s="110"/>
      <c r="D975" s="183"/>
      <c r="E975" s="183"/>
      <c r="F975" s="183"/>
      <c r="G975" s="183"/>
      <c r="H975" s="183"/>
      <c r="I975" s="183"/>
      <c r="J975" s="183"/>
      <c r="K975" s="183"/>
      <c r="L975" s="183"/>
      <c r="M975" s="183"/>
      <c r="N975" s="183"/>
      <c r="O975" s="183"/>
      <c r="P975" s="183"/>
      <c r="Q975" s="183"/>
      <c r="R975" s="183"/>
      <c r="S975" s="183"/>
      <c r="T975" s="183"/>
      <c r="U975" s="183"/>
      <c r="V975" s="183"/>
      <c r="W975" s="183"/>
      <c r="X975" s="183"/>
      <c r="Y975" s="183"/>
      <c r="Z975" s="183"/>
      <c r="AA975" s="183"/>
      <c r="AB975" s="183"/>
      <c r="AC975" s="183"/>
      <c r="AD975" s="183"/>
      <c r="AE975" s="183"/>
      <c r="AF975" s="183"/>
      <c r="AG975" s="183"/>
      <c r="AH975" s="183"/>
      <c r="AI975" s="183"/>
      <c r="AJ975" s="183"/>
      <c r="AK975" s="183"/>
      <c r="AL975" s="183"/>
      <c r="AM975" s="183"/>
      <c r="AN975" s="183"/>
      <c r="AO975" s="183"/>
      <c r="AP975" s="183"/>
      <c r="AQ975" s="183"/>
      <c r="AR975" s="183"/>
      <c r="AS975" s="183"/>
      <c r="AT975" s="183"/>
      <c r="AU975" s="183"/>
      <c r="AV975" s="183"/>
      <c r="AW975" s="183"/>
      <c r="AX975" s="183"/>
      <c r="AY975" s="183"/>
      <c r="AZ975" s="183"/>
      <c r="BA975" s="183"/>
      <c r="BB975" s="183"/>
      <c r="BC975" s="183"/>
      <c r="BD975" s="183"/>
      <c r="BE975" s="183"/>
      <c r="BF975" s="183"/>
      <c r="BG975" s="183"/>
      <c r="BH975" s="183"/>
      <c r="BI975" s="183"/>
      <c r="BJ975" s="183"/>
      <c r="BK975" s="183"/>
      <c r="BL975" s="183"/>
      <c r="BM975" s="183"/>
    </row>
    <row r="976" spans="1:65" x14ac:dyDescent="0.2">
      <c r="A976" s="110"/>
      <c r="B976" s="110"/>
      <c r="C976" s="110"/>
      <c r="D976" s="183"/>
      <c r="E976" s="183"/>
      <c r="F976" s="183"/>
      <c r="G976" s="183"/>
      <c r="H976" s="183"/>
      <c r="I976" s="183"/>
      <c r="J976" s="183"/>
      <c r="K976" s="183"/>
      <c r="L976" s="183"/>
      <c r="M976" s="183"/>
      <c r="N976" s="183"/>
      <c r="O976" s="183"/>
      <c r="P976" s="183"/>
      <c r="Q976" s="183"/>
      <c r="R976" s="183"/>
      <c r="S976" s="183"/>
      <c r="T976" s="183"/>
      <c r="U976" s="183"/>
      <c r="V976" s="183"/>
      <c r="W976" s="183"/>
      <c r="X976" s="183"/>
      <c r="Y976" s="183"/>
      <c r="Z976" s="183"/>
      <c r="AA976" s="183"/>
      <c r="AB976" s="183"/>
      <c r="AC976" s="183"/>
      <c r="AD976" s="183"/>
      <c r="AE976" s="183"/>
      <c r="AF976" s="183"/>
      <c r="AG976" s="183"/>
      <c r="AH976" s="183"/>
      <c r="AI976" s="183"/>
      <c r="AJ976" s="183"/>
      <c r="AK976" s="183"/>
      <c r="AL976" s="183"/>
      <c r="AM976" s="183"/>
      <c r="AN976" s="183"/>
      <c r="AO976" s="183"/>
      <c r="AP976" s="183"/>
      <c r="AQ976" s="183"/>
      <c r="AR976" s="183"/>
      <c r="AS976" s="183"/>
      <c r="AT976" s="183"/>
      <c r="AU976" s="183"/>
      <c r="AV976" s="183"/>
      <c r="AW976" s="183"/>
      <c r="AX976" s="183"/>
      <c r="AY976" s="183"/>
      <c r="AZ976" s="183"/>
      <c r="BA976" s="183"/>
      <c r="BB976" s="183"/>
      <c r="BC976" s="183"/>
      <c r="BD976" s="183"/>
      <c r="BE976" s="183"/>
      <c r="BF976" s="183"/>
      <c r="BG976" s="183"/>
      <c r="BH976" s="183"/>
      <c r="BI976" s="183"/>
      <c r="BJ976" s="183"/>
      <c r="BK976" s="183"/>
      <c r="BL976" s="183"/>
      <c r="BM976" s="183"/>
    </row>
    <row r="977" spans="1:65" x14ac:dyDescent="0.2">
      <c r="A977" s="110"/>
      <c r="B977" s="110"/>
      <c r="C977" s="110"/>
      <c r="D977" s="183"/>
      <c r="E977" s="183"/>
      <c r="F977" s="183"/>
      <c r="G977" s="183"/>
      <c r="H977" s="183"/>
      <c r="I977" s="183"/>
      <c r="J977" s="183"/>
      <c r="K977" s="183"/>
      <c r="L977" s="183"/>
      <c r="M977" s="183"/>
      <c r="N977" s="183"/>
      <c r="O977" s="183"/>
      <c r="P977" s="183"/>
      <c r="Q977" s="183"/>
      <c r="R977" s="183"/>
      <c r="S977" s="183"/>
      <c r="T977" s="183"/>
      <c r="U977" s="183"/>
      <c r="V977" s="183"/>
      <c r="W977" s="183"/>
      <c r="X977" s="183"/>
      <c r="Y977" s="183"/>
      <c r="Z977" s="183"/>
      <c r="AA977" s="183"/>
      <c r="AB977" s="183"/>
      <c r="AC977" s="183"/>
      <c r="AD977" s="183"/>
      <c r="AE977" s="183"/>
      <c r="AF977" s="183"/>
      <c r="AG977" s="183"/>
      <c r="AH977" s="183"/>
      <c r="AI977" s="183"/>
      <c r="AJ977" s="183"/>
      <c r="AK977" s="183"/>
      <c r="AL977" s="183"/>
      <c r="AM977" s="183"/>
      <c r="AN977" s="183"/>
      <c r="AO977" s="183"/>
      <c r="AP977" s="183"/>
      <c r="AQ977" s="183"/>
      <c r="AR977" s="183"/>
      <c r="AS977" s="183"/>
      <c r="AT977" s="183"/>
      <c r="AU977" s="183"/>
      <c r="AV977" s="183"/>
      <c r="AW977" s="183"/>
      <c r="AX977" s="183"/>
      <c r="AY977" s="183"/>
      <c r="AZ977" s="183"/>
      <c r="BA977" s="183"/>
      <c r="BB977" s="183"/>
      <c r="BC977" s="183"/>
      <c r="BD977" s="183"/>
      <c r="BE977" s="183"/>
      <c r="BF977" s="183"/>
      <c r="BG977" s="183"/>
      <c r="BH977" s="183"/>
      <c r="BI977" s="183"/>
      <c r="BJ977" s="183"/>
      <c r="BK977" s="183"/>
      <c r="BL977" s="183"/>
      <c r="BM977" s="183"/>
    </row>
    <row r="978" spans="1:65" x14ac:dyDescent="0.2">
      <c r="A978" s="110"/>
      <c r="B978" s="110"/>
      <c r="C978" s="110"/>
      <c r="D978" s="183"/>
      <c r="E978" s="183"/>
      <c r="F978" s="183"/>
      <c r="G978" s="183"/>
      <c r="H978" s="183"/>
      <c r="I978" s="183"/>
      <c r="J978" s="183"/>
      <c r="K978" s="183"/>
      <c r="L978" s="183"/>
      <c r="M978" s="183"/>
      <c r="N978" s="183"/>
      <c r="O978" s="183"/>
      <c r="P978" s="183"/>
      <c r="Q978" s="183"/>
      <c r="R978" s="183"/>
      <c r="S978" s="183"/>
      <c r="T978" s="183"/>
      <c r="U978" s="183"/>
      <c r="V978" s="183"/>
      <c r="W978" s="183"/>
      <c r="X978" s="183"/>
      <c r="Y978" s="183"/>
      <c r="Z978" s="183"/>
      <c r="AA978" s="183"/>
      <c r="AB978" s="183"/>
      <c r="AC978" s="183"/>
      <c r="AD978" s="183"/>
      <c r="AE978" s="183"/>
      <c r="AF978" s="183"/>
      <c r="AG978" s="183"/>
      <c r="AH978" s="183"/>
      <c r="AI978" s="183"/>
      <c r="AJ978" s="183"/>
      <c r="AK978" s="183"/>
      <c r="AL978" s="183"/>
      <c r="AM978" s="183"/>
      <c r="AN978" s="183"/>
      <c r="AO978" s="183"/>
      <c r="AP978" s="183"/>
      <c r="AQ978" s="183"/>
      <c r="AR978" s="183"/>
      <c r="AS978" s="183"/>
      <c r="AT978" s="183"/>
      <c r="AU978" s="183"/>
      <c r="AV978" s="183"/>
      <c r="AW978" s="183"/>
      <c r="AX978" s="183"/>
      <c r="AY978" s="183"/>
      <c r="AZ978" s="183"/>
      <c r="BA978" s="183"/>
      <c r="BB978" s="183"/>
      <c r="BC978" s="183"/>
      <c r="BD978" s="183"/>
      <c r="BE978" s="183"/>
      <c r="BF978" s="183"/>
      <c r="BG978" s="183"/>
      <c r="BH978" s="183"/>
      <c r="BI978" s="183"/>
      <c r="BJ978" s="183"/>
      <c r="BK978" s="183"/>
      <c r="BL978" s="183"/>
      <c r="BM978" s="183"/>
    </row>
    <row r="979" spans="1:65" x14ac:dyDescent="0.2">
      <c r="A979" s="110"/>
      <c r="B979" s="110"/>
      <c r="C979" s="110"/>
      <c r="D979" s="183"/>
      <c r="E979" s="183"/>
      <c r="F979" s="183"/>
      <c r="G979" s="183"/>
      <c r="H979" s="183"/>
      <c r="I979" s="183"/>
      <c r="J979" s="183"/>
      <c r="K979" s="183"/>
      <c r="L979" s="183"/>
      <c r="M979" s="183"/>
      <c r="N979" s="183"/>
      <c r="O979" s="183"/>
      <c r="P979" s="183"/>
      <c r="Q979" s="183"/>
      <c r="R979" s="183"/>
      <c r="S979" s="183"/>
      <c r="T979" s="183"/>
      <c r="U979" s="183"/>
      <c r="V979" s="183"/>
      <c r="W979" s="183"/>
      <c r="X979" s="183"/>
      <c r="Y979" s="183"/>
      <c r="Z979" s="183"/>
      <c r="AA979" s="183"/>
      <c r="AB979" s="183"/>
      <c r="AC979" s="183"/>
      <c r="AD979" s="183"/>
      <c r="AE979" s="183"/>
      <c r="AF979" s="183"/>
      <c r="AG979" s="183"/>
      <c r="AH979" s="183"/>
      <c r="AI979" s="183"/>
      <c r="AJ979" s="183"/>
      <c r="AK979" s="183"/>
      <c r="AL979" s="183"/>
      <c r="AM979" s="183"/>
      <c r="AN979" s="183"/>
      <c r="AO979" s="183"/>
      <c r="AP979" s="183"/>
      <c r="AQ979" s="183"/>
      <c r="AR979" s="183"/>
      <c r="AS979" s="183"/>
      <c r="AT979" s="183"/>
      <c r="AU979" s="183"/>
      <c r="AV979" s="183"/>
      <c r="AW979" s="183"/>
      <c r="AX979" s="183"/>
      <c r="AY979" s="183"/>
      <c r="AZ979" s="183"/>
      <c r="BA979" s="183"/>
      <c r="BB979" s="183"/>
      <c r="BC979" s="183"/>
      <c r="BD979" s="183"/>
      <c r="BE979" s="183"/>
      <c r="BF979" s="183"/>
      <c r="BG979" s="183"/>
      <c r="BH979" s="183"/>
      <c r="BI979" s="183"/>
      <c r="BJ979" s="183"/>
      <c r="BK979" s="183"/>
      <c r="BL979" s="183"/>
      <c r="BM979" s="183"/>
    </row>
    <row r="980" spans="1:65" x14ac:dyDescent="0.2">
      <c r="A980" s="110"/>
      <c r="B980" s="110"/>
      <c r="C980" s="110"/>
      <c r="D980" s="183"/>
      <c r="E980" s="183"/>
      <c r="F980" s="183"/>
      <c r="G980" s="183"/>
      <c r="H980" s="183"/>
      <c r="I980" s="183"/>
      <c r="J980" s="183"/>
      <c r="K980" s="183"/>
      <c r="L980" s="183"/>
      <c r="M980" s="183"/>
      <c r="N980" s="183"/>
      <c r="O980" s="183"/>
      <c r="P980" s="183"/>
      <c r="Q980" s="183"/>
      <c r="R980" s="183"/>
      <c r="S980" s="183"/>
      <c r="T980" s="183"/>
      <c r="U980" s="183"/>
      <c r="V980" s="183"/>
      <c r="W980" s="183"/>
      <c r="X980" s="183"/>
      <c r="Y980" s="183"/>
      <c r="Z980" s="183"/>
      <c r="AA980" s="183"/>
      <c r="AB980" s="183"/>
      <c r="AC980" s="183"/>
      <c r="AD980" s="183"/>
      <c r="AE980" s="183"/>
      <c r="AF980" s="183"/>
      <c r="AG980" s="183"/>
      <c r="AH980" s="183"/>
      <c r="AI980" s="183"/>
      <c r="AJ980" s="183"/>
      <c r="AK980" s="183"/>
      <c r="AL980" s="183"/>
      <c r="AM980" s="183"/>
      <c r="AN980" s="183"/>
      <c r="AO980" s="183"/>
      <c r="AP980" s="183"/>
      <c r="AQ980" s="183"/>
      <c r="AR980" s="183"/>
      <c r="AS980" s="183"/>
      <c r="AT980" s="183"/>
      <c r="AU980" s="183"/>
      <c r="AV980" s="183"/>
      <c r="AW980" s="183"/>
      <c r="AX980" s="183"/>
      <c r="AY980" s="183"/>
      <c r="AZ980" s="183"/>
      <c r="BA980" s="183"/>
      <c r="BB980" s="183"/>
      <c r="BC980" s="183"/>
      <c r="BD980" s="183"/>
      <c r="BE980" s="183"/>
      <c r="BF980" s="183"/>
      <c r="BG980" s="183"/>
      <c r="BH980" s="183"/>
      <c r="BI980" s="183"/>
      <c r="BJ980" s="183"/>
      <c r="BK980" s="183"/>
      <c r="BL980" s="183"/>
      <c r="BM980" s="183"/>
    </row>
    <row r="981" spans="1:65" x14ac:dyDescent="0.2">
      <c r="A981" s="110"/>
      <c r="B981" s="110"/>
      <c r="C981" s="110"/>
      <c r="D981" s="183"/>
      <c r="E981" s="183"/>
      <c r="F981" s="183"/>
      <c r="G981" s="183"/>
      <c r="H981" s="183"/>
      <c r="I981" s="183"/>
      <c r="J981" s="183"/>
      <c r="K981" s="183"/>
      <c r="L981" s="183"/>
      <c r="M981" s="183"/>
      <c r="N981" s="183"/>
      <c r="O981" s="183"/>
      <c r="P981" s="183"/>
      <c r="Q981" s="183"/>
      <c r="R981" s="183"/>
      <c r="S981" s="183"/>
      <c r="T981" s="183"/>
      <c r="U981" s="183"/>
      <c r="V981" s="183"/>
      <c r="W981" s="183"/>
      <c r="X981" s="183"/>
      <c r="Y981" s="183"/>
      <c r="Z981" s="183"/>
      <c r="AA981" s="183"/>
      <c r="AB981" s="183"/>
      <c r="AC981" s="183"/>
      <c r="AD981" s="183"/>
      <c r="AE981" s="183"/>
      <c r="AF981" s="183"/>
      <c r="AG981" s="183"/>
      <c r="AH981" s="183"/>
      <c r="AI981" s="183"/>
      <c r="AJ981" s="183"/>
      <c r="AK981" s="183"/>
      <c r="AL981" s="183"/>
      <c r="AM981" s="183"/>
      <c r="AN981" s="183"/>
      <c r="AO981" s="183"/>
      <c r="AP981" s="183"/>
      <c r="AQ981" s="183"/>
      <c r="AR981" s="183"/>
      <c r="AS981" s="183"/>
      <c r="AT981" s="183"/>
      <c r="AU981" s="183"/>
      <c r="AV981" s="183"/>
      <c r="AW981" s="183"/>
      <c r="AX981" s="183"/>
      <c r="AY981" s="183"/>
      <c r="AZ981" s="183"/>
      <c r="BA981" s="183"/>
      <c r="BB981" s="183"/>
      <c r="BC981" s="183"/>
      <c r="BD981" s="183"/>
      <c r="BE981" s="183"/>
      <c r="BF981" s="183"/>
      <c r="BG981" s="183"/>
      <c r="BH981" s="183"/>
      <c r="BI981" s="183"/>
      <c r="BJ981" s="183"/>
      <c r="BK981" s="183"/>
      <c r="BL981" s="183"/>
      <c r="BM981" s="183"/>
    </row>
    <row r="982" spans="1:65" x14ac:dyDescent="0.2">
      <c r="A982" s="110"/>
      <c r="B982" s="110"/>
      <c r="C982" s="110"/>
      <c r="D982" s="183"/>
      <c r="E982" s="183"/>
      <c r="F982" s="183"/>
      <c r="G982" s="183"/>
      <c r="H982" s="183"/>
      <c r="I982" s="183"/>
      <c r="J982" s="183"/>
      <c r="K982" s="183"/>
      <c r="L982" s="183"/>
      <c r="M982" s="183"/>
      <c r="N982" s="183"/>
      <c r="O982" s="183"/>
      <c r="P982" s="183"/>
      <c r="Q982" s="183"/>
      <c r="R982" s="183"/>
      <c r="S982" s="183"/>
      <c r="T982" s="183"/>
      <c r="U982" s="183"/>
      <c r="V982" s="183"/>
      <c r="W982" s="183"/>
      <c r="X982" s="183"/>
      <c r="Y982" s="183"/>
      <c r="Z982" s="183"/>
      <c r="AA982" s="183"/>
      <c r="AB982" s="183"/>
      <c r="AC982" s="183"/>
      <c r="AD982" s="183"/>
      <c r="AE982" s="183"/>
      <c r="AF982" s="183"/>
      <c r="AG982" s="183"/>
      <c r="AH982" s="183"/>
      <c r="AI982" s="183"/>
      <c r="AJ982" s="183"/>
      <c r="AK982" s="183"/>
      <c r="AL982" s="183"/>
      <c r="AM982" s="183"/>
      <c r="AN982" s="183"/>
      <c r="AO982" s="183"/>
      <c r="AP982" s="183"/>
      <c r="AQ982" s="183"/>
      <c r="AR982" s="183"/>
      <c r="AS982" s="183"/>
      <c r="AT982" s="183"/>
      <c r="AU982" s="183"/>
      <c r="AV982" s="183"/>
      <c r="AW982" s="183"/>
      <c r="AX982" s="183"/>
      <c r="AY982" s="183"/>
      <c r="AZ982" s="183"/>
      <c r="BA982" s="183"/>
      <c r="BB982" s="183"/>
      <c r="BC982" s="183"/>
      <c r="BD982" s="183"/>
      <c r="BE982" s="183"/>
      <c r="BF982" s="183"/>
      <c r="BG982" s="183"/>
      <c r="BH982" s="183"/>
      <c r="BI982" s="183"/>
      <c r="BJ982" s="183"/>
      <c r="BK982" s="183"/>
      <c r="BL982" s="183"/>
      <c r="BM982" s="183"/>
    </row>
    <row r="983" spans="1:65" x14ac:dyDescent="0.2">
      <c r="A983" s="110"/>
      <c r="B983" s="110"/>
      <c r="C983" s="110"/>
      <c r="D983" s="183"/>
      <c r="E983" s="183"/>
      <c r="F983" s="183"/>
      <c r="G983" s="183"/>
      <c r="H983" s="183"/>
      <c r="I983" s="183"/>
      <c r="J983" s="183"/>
      <c r="K983" s="183"/>
      <c r="L983" s="183"/>
      <c r="M983" s="183"/>
      <c r="N983" s="183"/>
      <c r="O983" s="183"/>
      <c r="P983" s="183"/>
      <c r="Q983" s="183"/>
      <c r="R983" s="183"/>
      <c r="S983" s="183"/>
      <c r="T983" s="183"/>
      <c r="U983" s="183"/>
      <c r="V983" s="183"/>
      <c r="W983" s="183"/>
      <c r="X983" s="183"/>
      <c r="Y983" s="183"/>
      <c r="Z983" s="183"/>
      <c r="AA983" s="183"/>
      <c r="AB983" s="183"/>
      <c r="AC983" s="183"/>
      <c r="AD983" s="183"/>
      <c r="AE983" s="183"/>
      <c r="AF983" s="183"/>
      <c r="AG983" s="183"/>
      <c r="AH983" s="183"/>
      <c r="AI983" s="183"/>
      <c r="AJ983" s="183"/>
      <c r="AK983" s="183"/>
      <c r="AL983" s="183"/>
      <c r="AM983" s="183"/>
      <c r="AN983" s="183"/>
      <c r="AO983" s="183"/>
      <c r="AP983" s="183"/>
      <c r="AQ983" s="183"/>
      <c r="AR983" s="183"/>
      <c r="AS983" s="183"/>
      <c r="AT983" s="183"/>
      <c r="AU983" s="183"/>
      <c r="AV983" s="183"/>
      <c r="AW983" s="183"/>
      <c r="AX983" s="183"/>
      <c r="AY983" s="183"/>
      <c r="AZ983" s="183"/>
      <c r="BA983" s="183"/>
      <c r="BB983" s="183"/>
      <c r="BC983" s="183"/>
      <c r="BD983" s="183"/>
      <c r="BE983" s="183"/>
      <c r="BF983" s="183"/>
      <c r="BG983" s="183"/>
      <c r="BH983" s="183"/>
      <c r="BI983" s="183"/>
      <c r="BJ983" s="183"/>
      <c r="BK983" s="183"/>
      <c r="BL983" s="183"/>
      <c r="BM983" s="183"/>
    </row>
    <row r="984" spans="1:65" x14ac:dyDescent="0.2">
      <c r="A984" s="110"/>
      <c r="B984" s="110"/>
      <c r="C984" s="110"/>
      <c r="D984" s="183"/>
      <c r="E984" s="183"/>
      <c r="F984" s="183"/>
      <c r="G984" s="183"/>
      <c r="H984" s="183"/>
      <c r="I984" s="183"/>
      <c r="J984" s="183"/>
      <c r="K984" s="183"/>
      <c r="L984" s="183"/>
      <c r="M984" s="183"/>
      <c r="N984" s="183"/>
      <c r="O984" s="183"/>
      <c r="P984" s="183"/>
      <c r="Q984" s="183"/>
      <c r="R984" s="183"/>
      <c r="S984" s="183"/>
      <c r="T984" s="183"/>
      <c r="U984" s="183"/>
      <c r="V984" s="183"/>
      <c r="W984" s="183"/>
      <c r="X984" s="183"/>
      <c r="Y984" s="183"/>
      <c r="Z984" s="183"/>
      <c r="AA984" s="183"/>
      <c r="AB984" s="183"/>
      <c r="AC984" s="183"/>
      <c r="AD984" s="183"/>
      <c r="AE984" s="183"/>
      <c r="AF984" s="183"/>
      <c r="AG984" s="183"/>
      <c r="AH984" s="183"/>
      <c r="AI984" s="183"/>
      <c r="AJ984" s="183"/>
      <c r="AK984" s="183"/>
      <c r="AL984" s="183"/>
      <c r="AM984" s="183"/>
      <c r="AN984" s="183"/>
      <c r="AO984" s="183"/>
      <c r="AP984" s="183"/>
      <c r="AQ984" s="183"/>
      <c r="AR984" s="183"/>
      <c r="AS984" s="183"/>
      <c r="AT984" s="183"/>
      <c r="AU984" s="183"/>
      <c r="AV984" s="183"/>
      <c r="AW984" s="183"/>
      <c r="AX984" s="183"/>
      <c r="AY984" s="183"/>
      <c r="AZ984" s="183"/>
      <c r="BA984" s="183"/>
      <c r="BB984" s="183"/>
      <c r="BC984" s="183"/>
      <c r="BD984" s="183"/>
      <c r="BE984" s="183"/>
      <c r="BF984" s="183"/>
      <c r="BG984" s="183"/>
      <c r="BH984" s="183"/>
      <c r="BI984" s="183"/>
      <c r="BJ984" s="183"/>
      <c r="BK984" s="183"/>
      <c r="BL984" s="183"/>
      <c r="BM984" s="183"/>
    </row>
    <row r="985" spans="1:65" x14ac:dyDescent="0.2">
      <c r="A985" s="110"/>
      <c r="B985" s="110"/>
      <c r="C985" s="110"/>
      <c r="D985" s="183"/>
      <c r="E985" s="183"/>
      <c r="F985" s="183"/>
      <c r="G985" s="183"/>
      <c r="H985" s="183"/>
      <c r="I985" s="183"/>
      <c r="J985" s="183"/>
      <c r="K985" s="183"/>
      <c r="L985" s="183"/>
      <c r="M985" s="183"/>
      <c r="N985" s="183"/>
      <c r="O985" s="183"/>
      <c r="P985" s="183"/>
      <c r="Q985" s="183"/>
      <c r="R985" s="183"/>
      <c r="S985" s="183"/>
      <c r="T985" s="183"/>
      <c r="U985" s="183"/>
      <c r="V985" s="183"/>
      <c r="W985" s="183"/>
      <c r="X985" s="183"/>
      <c r="Y985" s="183"/>
      <c r="Z985" s="183"/>
      <c r="AA985" s="183"/>
      <c r="AB985" s="183"/>
      <c r="AC985" s="183"/>
      <c r="AD985" s="183"/>
      <c r="AE985" s="183"/>
      <c r="AF985" s="183"/>
      <c r="AG985" s="183"/>
      <c r="AH985" s="183"/>
      <c r="AI985" s="183"/>
      <c r="AJ985" s="183"/>
      <c r="AK985" s="183"/>
      <c r="AL985" s="183"/>
      <c r="AM985" s="183"/>
      <c r="AN985" s="183"/>
      <c r="AO985" s="183"/>
      <c r="AP985" s="183"/>
      <c r="AQ985" s="183"/>
      <c r="AR985" s="183"/>
      <c r="AS985" s="183"/>
      <c r="AT985" s="183"/>
      <c r="AU985" s="183"/>
      <c r="AV985" s="183"/>
      <c r="AW985" s="183"/>
      <c r="AX985" s="183"/>
      <c r="AY985" s="183"/>
      <c r="AZ985" s="183"/>
      <c r="BA985" s="183"/>
      <c r="BB985" s="183"/>
      <c r="BC985" s="183"/>
      <c r="BD985" s="183"/>
      <c r="BE985" s="183"/>
      <c r="BF985" s="183"/>
      <c r="BG985" s="183"/>
      <c r="BH985" s="183"/>
      <c r="BI985" s="183"/>
      <c r="BJ985" s="183"/>
      <c r="BK985" s="183"/>
      <c r="BL985" s="183"/>
      <c r="BM985" s="183"/>
    </row>
    <row r="986" spans="1:65" x14ac:dyDescent="0.2">
      <c r="A986" s="110"/>
      <c r="B986" s="110"/>
      <c r="C986" s="110"/>
      <c r="D986" s="183"/>
      <c r="E986" s="183"/>
      <c r="F986" s="183"/>
      <c r="G986" s="183"/>
      <c r="H986" s="183"/>
      <c r="I986" s="183"/>
      <c r="J986" s="183"/>
      <c r="K986" s="183"/>
      <c r="L986" s="183"/>
      <c r="M986" s="183"/>
      <c r="N986" s="183"/>
      <c r="O986" s="183"/>
      <c r="P986" s="183"/>
      <c r="Q986" s="183"/>
      <c r="R986" s="183"/>
      <c r="S986" s="183"/>
      <c r="T986" s="183"/>
      <c r="U986" s="183"/>
      <c r="V986" s="183"/>
      <c r="W986" s="183"/>
      <c r="X986" s="183"/>
      <c r="Y986" s="183"/>
      <c r="Z986" s="183"/>
      <c r="AA986" s="183"/>
      <c r="AB986" s="183"/>
      <c r="AC986" s="183"/>
      <c r="AD986" s="183"/>
      <c r="AE986" s="183"/>
      <c r="AF986" s="183"/>
      <c r="AG986" s="183"/>
      <c r="AH986" s="183"/>
      <c r="AI986" s="183"/>
      <c r="AJ986" s="183"/>
      <c r="AK986" s="183"/>
      <c r="AL986" s="183"/>
      <c r="AM986" s="183"/>
      <c r="AN986" s="183"/>
      <c r="AO986" s="183"/>
      <c r="AP986" s="183"/>
      <c r="AQ986" s="183"/>
      <c r="AR986" s="183"/>
      <c r="AS986" s="183"/>
      <c r="AT986" s="183"/>
      <c r="AU986" s="183"/>
      <c r="AV986" s="183"/>
      <c r="AW986" s="183"/>
      <c r="AX986" s="183"/>
      <c r="AY986" s="183"/>
      <c r="AZ986" s="183"/>
      <c r="BA986" s="183"/>
      <c r="BB986" s="183"/>
      <c r="BC986" s="183"/>
      <c r="BD986" s="183"/>
      <c r="BE986" s="183"/>
      <c r="BF986" s="183"/>
      <c r="BG986" s="183"/>
      <c r="BH986" s="183"/>
      <c r="BI986" s="183"/>
      <c r="BJ986" s="183"/>
      <c r="BK986" s="183"/>
      <c r="BL986" s="183"/>
      <c r="BM986" s="183"/>
    </row>
    <row r="987" spans="1:65" x14ac:dyDescent="0.2">
      <c r="A987" s="110"/>
      <c r="B987" s="110"/>
      <c r="C987" s="110"/>
      <c r="D987" s="183"/>
      <c r="E987" s="183"/>
      <c r="F987" s="183"/>
      <c r="G987" s="183"/>
      <c r="H987" s="183"/>
      <c r="I987" s="183"/>
      <c r="J987" s="183"/>
      <c r="K987" s="183"/>
      <c r="L987" s="183"/>
      <c r="M987" s="183"/>
      <c r="N987" s="183"/>
      <c r="O987" s="183"/>
      <c r="P987" s="183"/>
      <c r="Q987" s="183"/>
      <c r="R987" s="183"/>
      <c r="S987" s="183"/>
      <c r="T987" s="183"/>
      <c r="U987" s="183"/>
      <c r="V987" s="183"/>
      <c r="W987" s="183"/>
      <c r="X987" s="183"/>
      <c r="Y987" s="183"/>
      <c r="Z987" s="183"/>
      <c r="AA987" s="183"/>
      <c r="AB987" s="183"/>
      <c r="AC987" s="183"/>
      <c r="AD987" s="183"/>
      <c r="AE987" s="183"/>
      <c r="AF987" s="183"/>
      <c r="AG987" s="183"/>
      <c r="AH987" s="183"/>
      <c r="AI987" s="183"/>
      <c r="AJ987" s="183"/>
      <c r="AK987" s="183"/>
      <c r="AL987" s="183"/>
      <c r="AM987" s="183"/>
      <c r="AN987" s="183"/>
      <c r="AO987" s="183"/>
      <c r="AP987" s="183"/>
      <c r="AQ987" s="183"/>
      <c r="AR987" s="183"/>
      <c r="AS987" s="183"/>
      <c r="AT987" s="183"/>
      <c r="AU987" s="183"/>
      <c r="AV987" s="183"/>
      <c r="AW987" s="183"/>
      <c r="AX987" s="183"/>
      <c r="AY987" s="183"/>
      <c r="AZ987" s="183"/>
      <c r="BA987" s="183"/>
      <c r="BB987" s="183"/>
      <c r="BC987" s="183"/>
      <c r="BD987" s="183"/>
      <c r="BE987" s="183"/>
      <c r="BF987" s="183"/>
      <c r="BG987" s="183"/>
      <c r="BH987" s="183"/>
      <c r="BI987" s="183"/>
      <c r="BJ987" s="183"/>
      <c r="BK987" s="183"/>
      <c r="BL987" s="183"/>
      <c r="BM987" s="183"/>
    </row>
    <row r="988" spans="1:65" x14ac:dyDescent="0.2">
      <c r="A988" s="110"/>
      <c r="B988" s="110"/>
      <c r="C988" s="110"/>
      <c r="D988" s="183"/>
      <c r="E988" s="183"/>
      <c r="F988" s="183"/>
      <c r="G988" s="183"/>
      <c r="H988" s="183"/>
      <c r="I988" s="183"/>
      <c r="J988" s="183"/>
      <c r="K988" s="183"/>
      <c r="L988" s="183"/>
      <c r="M988" s="183"/>
      <c r="N988" s="183"/>
      <c r="O988" s="183"/>
      <c r="P988" s="183"/>
      <c r="Q988" s="183"/>
      <c r="R988" s="183"/>
      <c r="S988" s="183"/>
      <c r="T988" s="183"/>
      <c r="U988" s="183"/>
      <c r="V988" s="183"/>
      <c r="W988" s="183"/>
      <c r="X988" s="183"/>
      <c r="Y988" s="183"/>
      <c r="Z988" s="183"/>
      <c r="AA988" s="183"/>
      <c r="AB988" s="183"/>
      <c r="AC988" s="183"/>
      <c r="AD988" s="183"/>
      <c r="AE988" s="183"/>
      <c r="AF988" s="183"/>
      <c r="AG988" s="183"/>
      <c r="AH988" s="183"/>
      <c r="AI988" s="183"/>
      <c r="AJ988" s="183"/>
      <c r="AK988" s="183"/>
      <c r="AL988" s="183"/>
      <c r="AM988" s="183"/>
      <c r="AN988" s="183"/>
      <c r="AO988" s="183"/>
      <c r="AP988" s="183"/>
      <c r="AQ988" s="183"/>
      <c r="AR988" s="183"/>
      <c r="AS988" s="183"/>
      <c r="AT988" s="183"/>
      <c r="AU988" s="183"/>
      <c r="AV988" s="183"/>
      <c r="AW988" s="183"/>
      <c r="AX988" s="183"/>
      <c r="AY988" s="183"/>
      <c r="AZ988" s="183"/>
      <c r="BA988" s="183"/>
      <c r="BB988" s="183"/>
      <c r="BC988" s="183"/>
      <c r="BD988" s="183"/>
      <c r="BE988" s="183"/>
      <c r="BF988" s="183"/>
      <c r="BG988" s="183"/>
      <c r="BH988" s="183"/>
      <c r="BI988" s="183"/>
      <c r="BJ988" s="183"/>
      <c r="BK988" s="183"/>
      <c r="BL988" s="183"/>
      <c r="BM988" s="183"/>
    </row>
    <row r="989" spans="1:65" x14ac:dyDescent="0.2">
      <c r="A989" s="110"/>
      <c r="B989" s="110"/>
      <c r="C989" s="110"/>
      <c r="D989" s="183"/>
      <c r="E989" s="183"/>
      <c r="F989" s="183"/>
      <c r="G989" s="183"/>
      <c r="H989" s="183"/>
      <c r="I989" s="183"/>
      <c r="J989" s="183"/>
      <c r="K989" s="183"/>
      <c r="L989" s="183"/>
      <c r="M989" s="183"/>
      <c r="N989" s="183"/>
      <c r="O989" s="183"/>
      <c r="P989" s="183"/>
      <c r="Q989" s="183"/>
      <c r="R989" s="183"/>
      <c r="S989" s="183"/>
      <c r="T989" s="183"/>
      <c r="U989" s="183"/>
      <c r="V989" s="183"/>
      <c r="W989" s="183"/>
      <c r="X989" s="183"/>
      <c r="Y989" s="183"/>
      <c r="Z989" s="183"/>
      <c r="AA989" s="183"/>
      <c r="AB989" s="183"/>
      <c r="AC989" s="183"/>
      <c r="AD989" s="183"/>
      <c r="AE989" s="183"/>
      <c r="AF989" s="183"/>
      <c r="AG989" s="183"/>
      <c r="AH989" s="183"/>
      <c r="AI989" s="183"/>
      <c r="AJ989" s="183"/>
      <c r="AK989" s="183"/>
      <c r="AL989" s="183"/>
      <c r="AM989" s="183"/>
      <c r="AN989" s="183"/>
      <c r="AO989" s="183"/>
      <c r="AP989" s="183"/>
      <c r="AQ989" s="183"/>
      <c r="AR989" s="183"/>
      <c r="AS989" s="183"/>
      <c r="AT989" s="183"/>
      <c r="AU989" s="183"/>
      <c r="AV989" s="183"/>
      <c r="AW989" s="183"/>
      <c r="AX989" s="183"/>
      <c r="AY989" s="183"/>
      <c r="AZ989" s="183"/>
      <c r="BA989" s="183"/>
      <c r="BB989" s="183"/>
      <c r="BC989" s="183"/>
      <c r="BD989" s="183"/>
      <c r="BE989" s="183"/>
      <c r="BF989" s="183"/>
      <c r="BG989" s="183"/>
      <c r="BH989" s="183"/>
      <c r="BI989" s="183"/>
      <c r="BJ989" s="183"/>
      <c r="BK989" s="183"/>
      <c r="BL989" s="183"/>
      <c r="BM989" s="183"/>
    </row>
    <row r="990" spans="1:65" x14ac:dyDescent="0.2">
      <c r="A990" s="110"/>
      <c r="B990" s="110"/>
      <c r="C990" s="110"/>
      <c r="D990" s="183"/>
      <c r="E990" s="183"/>
      <c r="F990" s="183"/>
      <c r="G990" s="183"/>
      <c r="H990" s="183"/>
      <c r="I990" s="183"/>
      <c r="J990" s="183"/>
      <c r="K990" s="183"/>
      <c r="L990" s="183"/>
      <c r="M990" s="183"/>
      <c r="N990" s="183"/>
      <c r="O990" s="183"/>
      <c r="P990" s="183"/>
      <c r="Q990" s="183"/>
      <c r="R990" s="183"/>
      <c r="S990" s="183"/>
      <c r="T990" s="183"/>
      <c r="U990" s="183"/>
      <c r="V990" s="183"/>
      <c r="W990" s="183"/>
      <c r="X990" s="183"/>
      <c r="Y990" s="183"/>
      <c r="Z990" s="183"/>
      <c r="AA990" s="183"/>
      <c r="AB990" s="183"/>
      <c r="AC990" s="183"/>
      <c r="AD990" s="183"/>
      <c r="AE990" s="183"/>
      <c r="AF990" s="183"/>
      <c r="AG990" s="183"/>
      <c r="AH990" s="183"/>
      <c r="AI990" s="183"/>
      <c r="AJ990" s="183"/>
      <c r="AK990" s="183"/>
      <c r="AL990" s="183"/>
      <c r="AM990" s="183"/>
      <c r="AN990" s="183"/>
      <c r="AO990" s="183"/>
      <c r="AP990" s="183"/>
      <c r="AQ990" s="183"/>
      <c r="AR990" s="183"/>
      <c r="AS990" s="183"/>
      <c r="AT990" s="183"/>
      <c r="AU990" s="183"/>
      <c r="AV990" s="183"/>
      <c r="AW990" s="183"/>
      <c r="AX990" s="183"/>
      <c r="AY990" s="183"/>
      <c r="AZ990" s="183"/>
      <c r="BA990" s="183"/>
      <c r="BB990" s="183"/>
      <c r="BC990" s="183"/>
      <c r="BD990" s="183"/>
      <c r="BE990" s="183"/>
      <c r="BF990" s="183"/>
      <c r="BG990" s="183"/>
      <c r="BH990" s="183"/>
      <c r="BI990" s="183"/>
      <c r="BJ990" s="183"/>
      <c r="BK990" s="183"/>
      <c r="BL990" s="183"/>
      <c r="BM990" s="183"/>
    </row>
    <row r="991" spans="1:65" x14ac:dyDescent="0.2">
      <c r="A991" s="110"/>
      <c r="B991" s="110"/>
      <c r="C991" s="110"/>
      <c r="D991" s="183"/>
      <c r="E991" s="183"/>
      <c r="F991" s="183"/>
      <c r="G991" s="183"/>
      <c r="H991" s="183"/>
      <c r="I991" s="183"/>
      <c r="J991" s="183"/>
      <c r="K991" s="183"/>
      <c r="L991" s="183"/>
      <c r="M991" s="183"/>
      <c r="N991" s="183"/>
      <c r="O991" s="183"/>
      <c r="P991" s="183"/>
      <c r="Q991" s="183"/>
      <c r="R991" s="183"/>
      <c r="S991" s="183"/>
      <c r="T991" s="183"/>
      <c r="U991" s="183"/>
      <c r="V991" s="183"/>
      <c r="W991" s="183"/>
      <c r="X991" s="183"/>
      <c r="Y991" s="183"/>
      <c r="Z991" s="183"/>
      <c r="AA991" s="183"/>
      <c r="AB991" s="183"/>
      <c r="AC991" s="183"/>
      <c r="AD991" s="183"/>
      <c r="AE991" s="183"/>
      <c r="AF991" s="183"/>
      <c r="AG991" s="183"/>
      <c r="AH991" s="183"/>
      <c r="AI991" s="183"/>
      <c r="AJ991" s="183"/>
      <c r="AK991" s="183"/>
      <c r="AL991" s="183"/>
      <c r="AM991" s="183"/>
      <c r="AN991" s="183"/>
      <c r="AO991" s="183"/>
      <c r="AP991" s="183"/>
      <c r="AQ991" s="183"/>
      <c r="AR991" s="183"/>
      <c r="AS991" s="183"/>
      <c r="AT991" s="183"/>
      <c r="AU991" s="183"/>
      <c r="AV991" s="183"/>
      <c r="AW991" s="183"/>
      <c r="AX991" s="183"/>
      <c r="AY991" s="183"/>
      <c r="AZ991" s="183"/>
      <c r="BA991" s="183"/>
      <c r="BB991" s="183"/>
      <c r="BC991" s="183"/>
      <c r="BD991" s="183"/>
      <c r="BE991" s="183"/>
      <c r="BF991" s="183"/>
      <c r="BG991" s="183"/>
      <c r="BH991" s="183"/>
      <c r="BI991" s="183"/>
      <c r="BJ991" s="183"/>
      <c r="BK991" s="183"/>
      <c r="BL991" s="183"/>
      <c r="BM991" s="183"/>
    </row>
    <row r="992" spans="1:65" x14ac:dyDescent="0.2">
      <c r="A992" s="110"/>
      <c r="B992" s="110"/>
      <c r="C992" s="110"/>
      <c r="D992" s="183"/>
      <c r="E992" s="183"/>
      <c r="F992" s="183"/>
      <c r="G992" s="183"/>
      <c r="H992" s="183"/>
      <c r="I992" s="183"/>
      <c r="J992" s="183"/>
      <c r="K992" s="183"/>
      <c r="L992" s="183"/>
      <c r="M992" s="183"/>
      <c r="N992" s="183"/>
      <c r="O992" s="183"/>
      <c r="P992" s="183"/>
      <c r="Q992" s="183"/>
      <c r="R992" s="183"/>
      <c r="S992" s="183"/>
      <c r="T992" s="183"/>
      <c r="U992" s="183"/>
      <c r="V992" s="183"/>
      <c r="W992" s="183"/>
      <c r="X992" s="183"/>
      <c r="Y992" s="183"/>
      <c r="Z992" s="183"/>
      <c r="AA992" s="183"/>
      <c r="AB992" s="183"/>
      <c r="AC992" s="183"/>
      <c r="AD992" s="183"/>
      <c r="AE992" s="183"/>
      <c r="AF992" s="183"/>
      <c r="AG992" s="183"/>
      <c r="AH992" s="183"/>
      <c r="AI992" s="183"/>
      <c r="AJ992" s="183"/>
      <c r="AK992" s="183"/>
      <c r="AL992" s="183"/>
      <c r="AM992" s="183"/>
      <c r="AN992" s="183"/>
      <c r="AO992" s="183"/>
      <c r="AP992" s="183"/>
      <c r="AQ992" s="183"/>
      <c r="AR992" s="183"/>
      <c r="AS992" s="183"/>
      <c r="AT992" s="183"/>
      <c r="AU992" s="183"/>
      <c r="AV992" s="183"/>
      <c r="AW992" s="183"/>
      <c r="AX992" s="183"/>
      <c r="AY992" s="183"/>
      <c r="AZ992" s="183"/>
      <c r="BA992" s="183"/>
      <c r="BB992" s="183"/>
      <c r="BC992" s="183"/>
      <c r="BD992" s="183"/>
      <c r="BE992" s="183"/>
      <c r="BF992" s="183"/>
      <c r="BG992" s="183"/>
      <c r="BH992" s="183"/>
      <c r="BI992" s="183"/>
      <c r="BJ992" s="183"/>
      <c r="BK992" s="183"/>
      <c r="BL992" s="183"/>
      <c r="BM992" s="183"/>
    </row>
    <row r="993" spans="1:65" x14ac:dyDescent="0.2">
      <c r="A993" s="110"/>
      <c r="B993" s="110"/>
      <c r="C993" s="110"/>
      <c r="D993" s="183"/>
      <c r="E993" s="183"/>
      <c r="F993" s="183"/>
      <c r="G993" s="183"/>
      <c r="H993" s="183"/>
      <c r="I993" s="183"/>
      <c r="J993" s="183"/>
      <c r="K993" s="183"/>
      <c r="L993" s="183"/>
      <c r="M993" s="183"/>
      <c r="N993" s="183"/>
      <c r="O993" s="183"/>
      <c r="P993" s="183"/>
      <c r="Q993" s="183"/>
      <c r="R993" s="183"/>
      <c r="S993" s="183"/>
      <c r="T993" s="183"/>
      <c r="U993" s="183"/>
      <c r="V993" s="183"/>
      <c r="W993" s="183"/>
      <c r="X993" s="183"/>
      <c r="Y993" s="183"/>
      <c r="Z993" s="183"/>
      <c r="AA993" s="183"/>
      <c r="AB993" s="183"/>
      <c r="AC993" s="183"/>
      <c r="AD993" s="183"/>
      <c r="AE993" s="183"/>
      <c r="AF993" s="183"/>
      <c r="AG993" s="183"/>
      <c r="AH993" s="183"/>
      <c r="AI993" s="183"/>
      <c r="AJ993" s="183"/>
      <c r="AK993" s="183"/>
      <c r="AL993" s="183"/>
      <c r="AM993" s="183"/>
      <c r="AN993" s="183"/>
      <c r="AO993" s="183"/>
      <c r="AP993" s="183"/>
      <c r="AQ993" s="183"/>
      <c r="AR993" s="183"/>
      <c r="AS993" s="183"/>
      <c r="AT993" s="183"/>
      <c r="AU993" s="183"/>
      <c r="AV993" s="183"/>
      <c r="AW993" s="183"/>
      <c r="AX993" s="183"/>
      <c r="AY993" s="183"/>
      <c r="AZ993" s="183"/>
      <c r="BA993" s="183"/>
      <c r="BB993" s="183"/>
      <c r="BC993" s="183"/>
      <c r="BD993" s="183"/>
      <c r="BE993" s="183"/>
      <c r="BF993" s="183"/>
      <c r="BG993" s="183"/>
      <c r="BH993" s="183"/>
      <c r="BI993" s="183"/>
      <c r="BJ993" s="183"/>
      <c r="BK993" s="183"/>
      <c r="BL993" s="183"/>
      <c r="BM993" s="183"/>
    </row>
    <row r="994" spans="1:65" x14ac:dyDescent="0.2">
      <c r="A994" s="110"/>
      <c r="B994" s="110"/>
      <c r="C994" s="110"/>
      <c r="D994" s="183"/>
      <c r="E994" s="183"/>
      <c r="F994" s="183"/>
      <c r="G994" s="183"/>
      <c r="H994" s="183"/>
      <c r="I994" s="183"/>
      <c r="J994" s="183"/>
      <c r="K994" s="183"/>
      <c r="L994" s="183"/>
      <c r="M994" s="183"/>
      <c r="N994" s="183"/>
      <c r="O994" s="183"/>
      <c r="P994" s="183"/>
      <c r="Q994" s="183"/>
      <c r="R994" s="183"/>
      <c r="S994" s="183"/>
      <c r="T994" s="183"/>
      <c r="U994" s="183"/>
      <c r="V994" s="183"/>
      <c r="W994" s="183"/>
      <c r="X994" s="183"/>
      <c r="Y994" s="183"/>
      <c r="Z994" s="183"/>
      <c r="AA994" s="183"/>
      <c r="AB994" s="183"/>
      <c r="AC994" s="183"/>
      <c r="AD994" s="183"/>
      <c r="AE994" s="183"/>
      <c r="AF994" s="183"/>
      <c r="AG994" s="183"/>
      <c r="AH994" s="183"/>
      <c r="AI994" s="183"/>
      <c r="AJ994" s="183"/>
      <c r="AK994" s="183"/>
      <c r="AL994" s="183"/>
      <c r="AM994" s="183"/>
      <c r="AN994" s="183"/>
      <c r="AO994" s="183"/>
      <c r="AP994" s="183"/>
      <c r="AQ994" s="183"/>
      <c r="AR994" s="183"/>
      <c r="AS994" s="183"/>
      <c r="AT994" s="183"/>
      <c r="AU994" s="183"/>
      <c r="AV994" s="183"/>
      <c r="AW994" s="183"/>
      <c r="AX994" s="183"/>
      <c r="AY994" s="183"/>
      <c r="AZ994" s="183"/>
      <c r="BA994" s="183"/>
      <c r="BB994" s="183"/>
      <c r="BC994" s="183"/>
      <c r="BD994" s="183"/>
      <c r="BE994" s="183"/>
      <c r="BF994" s="183"/>
      <c r="BG994" s="183"/>
      <c r="BH994" s="183"/>
      <c r="BI994" s="183"/>
      <c r="BJ994" s="183"/>
      <c r="BK994" s="183"/>
      <c r="BL994" s="183"/>
      <c r="BM994" s="183"/>
    </row>
    <row r="995" spans="1:65" x14ac:dyDescent="0.2">
      <c r="A995" s="110"/>
      <c r="B995" s="110"/>
      <c r="C995" s="110"/>
      <c r="D995" s="183"/>
      <c r="E995" s="183"/>
      <c r="F995" s="183"/>
      <c r="G995" s="183"/>
      <c r="H995" s="183"/>
      <c r="I995" s="183"/>
      <c r="J995" s="183"/>
      <c r="K995" s="183"/>
      <c r="L995" s="183"/>
      <c r="M995" s="183"/>
      <c r="N995" s="183"/>
      <c r="O995" s="183"/>
      <c r="P995" s="183"/>
      <c r="Q995" s="183"/>
      <c r="R995" s="183"/>
      <c r="S995" s="183"/>
      <c r="T995" s="183"/>
      <c r="U995" s="183"/>
      <c r="V995" s="183"/>
      <c r="W995" s="183"/>
      <c r="X995" s="183"/>
      <c r="Y995" s="183"/>
      <c r="Z995" s="183"/>
      <c r="AA995" s="183"/>
      <c r="AB995" s="183"/>
      <c r="AC995" s="183"/>
      <c r="AD995" s="183"/>
      <c r="AE995" s="183"/>
      <c r="AF995" s="183"/>
      <c r="AG995" s="183"/>
      <c r="AH995" s="183"/>
      <c r="AI995" s="183"/>
      <c r="AJ995" s="183"/>
      <c r="AK995" s="183"/>
      <c r="AL995" s="183"/>
      <c r="AM995" s="183"/>
      <c r="AN995" s="183"/>
      <c r="AO995" s="183"/>
      <c r="AP995" s="183"/>
      <c r="AQ995" s="183"/>
      <c r="AR995" s="183"/>
      <c r="AS995" s="183"/>
      <c r="AT995" s="183"/>
      <c r="AU995" s="183"/>
      <c r="AV995" s="183"/>
      <c r="AW995" s="183"/>
      <c r="AX995" s="183"/>
      <c r="AY995" s="183"/>
      <c r="AZ995" s="183"/>
      <c r="BA995" s="183"/>
      <c r="BB995" s="183"/>
      <c r="BC995" s="183"/>
      <c r="BD995" s="183"/>
      <c r="BE995" s="183"/>
      <c r="BF995" s="183"/>
      <c r="BG995" s="183"/>
      <c r="BH995" s="183"/>
      <c r="BI995" s="183"/>
      <c r="BJ995" s="183"/>
      <c r="BK995" s="183"/>
      <c r="BL995" s="183"/>
      <c r="BM995" s="183"/>
    </row>
    <row r="996" spans="1:65" x14ac:dyDescent="0.2">
      <c r="A996" s="110"/>
      <c r="B996" s="110"/>
      <c r="C996" s="110"/>
      <c r="D996" s="183"/>
      <c r="E996" s="183"/>
      <c r="F996" s="183"/>
      <c r="G996" s="183"/>
      <c r="H996" s="183"/>
      <c r="I996" s="183"/>
      <c r="J996" s="183"/>
      <c r="K996" s="183"/>
      <c r="L996" s="183"/>
      <c r="M996" s="183"/>
      <c r="N996" s="183"/>
      <c r="O996" s="183"/>
      <c r="P996" s="183"/>
      <c r="Q996" s="183"/>
      <c r="R996" s="183"/>
      <c r="S996" s="183"/>
      <c r="T996" s="183"/>
      <c r="U996" s="183"/>
      <c r="V996" s="183"/>
      <c r="W996" s="183"/>
      <c r="X996" s="183"/>
      <c r="Y996" s="183"/>
      <c r="Z996" s="183"/>
      <c r="AA996" s="183"/>
      <c r="AB996" s="183"/>
      <c r="AC996" s="183"/>
      <c r="AD996" s="183"/>
      <c r="AE996" s="183"/>
      <c r="AF996" s="183"/>
      <c r="AG996" s="183"/>
      <c r="AH996" s="183"/>
      <c r="AI996" s="183"/>
      <c r="AJ996" s="183"/>
      <c r="AK996" s="183"/>
      <c r="AL996" s="183"/>
      <c r="AM996" s="183"/>
      <c r="AN996" s="183"/>
      <c r="AO996" s="183"/>
      <c r="AP996" s="183"/>
      <c r="AQ996" s="183"/>
      <c r="AR996" s="183"/>
      <c r="AS996" s="183"/>
      <c r="AT996" s="183"/>
      <c r="AU996" s="183"/>
      <c r="AV996" s="183"/>
      <c r="AW996" s="183"/>
      <c r="AX996" s="183"/>
      <c r="AY996" s="183"/>
      <c r="AZ996" s="183"/>
      <c r="BA996" s="183"/>
      <c r="BB996" s="183"/>
      <c r="BC996" s="183"/>
      <c r="BD996" s="183"/>
      <c r="BE996" s="183"/>
      <c r="BF996" s="183"/>
      <c r="BG996" s="183"/>
      <c r="BH996" s="183"/>
      <c r="BI996" s="183"/>
      <c r="BJ996" s="183"/>
      <c r="BK996" s="183"/>
      <c r="BL996" s="183"/>
      <c r="BM996" s="183"/>
    </row>
    <row r="997" spans="1:65" x14ac:dyDescent="0.2">
      <c r="A997" s="110"/>
      <c r="B997" s="110"/>
      <c r="C997" s="110"/>
      <c r="D997" s="183"/>
      <c r="E997" s="183"/>
      <c r="F997" s="183"/>
      <c r="G997" s="183"/>
      <c r="H997" s="183"/>
      <c r="I997" s="183"/>
      <c r="J997" s="183"/>
      <c r="K997" s="183"/>
      <c r="L997" s="183"/>
      <c r="M997" s="183"/>
      <c r="N997" s="183"/>
      <c r="O997" s="183"/>
      <c r="P997" s="183"/>
      <c r="Q997" s="183"/>
      <c r="R997" s="183"/>
      <c r="S997" s="183"/>
      <c r="T997" s="183"/>
      <c r="U997" s="183"/>
      <c r="V997" s="183"/>
      <c r="W997" s="183"/>
      <c r="X997" s="183"/>
      <c r="Y997" s="183"/>
      <c r="Z997" s="183"/>
      <c r="AA997" s="183"/>
      <c r="AB997" s="183"/>
      <c r="AC997" s="183"/>
      <c r="AD997" s="183"/>
      <c r="AE997" s="183"/>
      <c r="AF997" s="183"/>
      <c r="AG997" s="183"/>
      <c r="AH997" s="183"/>
      <c r="AI997" s="183"/>
      <c r="AJ997" s="183"/>
      <c r="AK997" s="183"/>
      <c r="AL997" s="183"/>
      <c r="AM997" s="183"/>
      <c r="AN997" s="183"/>
      <c r="AO997" s="183"/>
      <c r="AP997" s="183"/>
      <c r="AQ997" s="183"/>
      <c r="AR997" s="183"/>
      <c r="AS997" s="183"/>
      <c r="AT997" s="183"/>
      <c r="AU997" s="183"/>
      <c r="AV997" s="183"/>
      <c r="AW997" s="183"/>
      <c r="AX997" s="183"/>
      <c r="AY997" s="183"/>
      <c r="AZ997" s="183"/>
      <c r="BA997" s="183"/>
      <c r="BB997" s="183"/>
      <c r="BC997" s="183"/>
      <c r="BD997" s="183"/>
      <c r="BE997" s="183"/>
      <c r="BF997" s="183"/>
      <c r="BG997" s="183"/>
      <c r="BH997" s="183"/>
      <c r="BI997" s="183"/>
      <c r="BJ997" s="183"/>
      <c r="BK997" s="183"/>
      <c r="BL997" s="183"/>
      <c r="BM997" s="183"/>
    </row>
    <row r="998" spans="1:65" x14ac:dyDescent="0.2">
      <c r="A998" s="110"/>
      <c r="B998" s="110"/>
      <c r="C998" s="110"/>
      <c r="D998" s="183"/>
      <c r="E998" s="183"/>
      <c r="F998" s="183"/>
      <c r="G998" s="183"/>
      <c r="H998" s="183"/>
      <c r="I998" s="183"/>
      <c r="J998" s="183"/>
      <c r="K998" s="183"/>
      <c r="L998" s="183"/>
      <c r="M998" s="183"/>
      <c r="N998" s="183"/>
      <c r="O998" s="183"/>
      <c r="P998" s="183"/>
      <c r="Q998" s="183"/>
      <c r="R998" s="183"/>
      <c r="S998" s="183"/>
      <c r="T998" s="183"/>
      <c r="U998" s="183"/>
      <c r="V998" s="183"/>
      <c r="W998" s="183"/>
      <c r="X998" s="183"/>
      <c r="Y998" s="183"/>
      <c r="Z998" s="183"/>
      <c r="AA998" s="183"/>
      <c r="AB998" s="183"/>
      <c r="AC998" s="183"/>
      <c r="AD998" s="183"/>
      <c r="AE998" s="183"/>
      <c r="AF998" s="183"/>
      <c r="AG998" s="183"/>
      <c r="AH998" s="183"/>
      <c r="AI998" s="183"/>
      <c r="AJ998" s="183"/>
      <c r="AK998" s="183"/>
      <c r="AL998" s="183"/>
      <c r="AM998" s="183"/>
      <c r="AN998" s="183"/>
      <c r="AO998" s="183"/>
      <c r="AP998" s="183"/>
      <c r="AQ998" s="183"/>
      <c r="AR998" s="183"/>
      <c r="AS998" s="183"/>
      <c r="AT998" s="183"/>
      <c r="AU998" s="183"/>
      <c r="AV998" s="183"/>
      <c r="AW998" s="183"/>
      <c r="AX998" s="183"/>
      <c r="AY998" s="183"/>
      <c r="AZ998" s="183"/>
      <c r="BA998" s="183"/>
      <c r="BB998" s="183"/>
      <c r="BC998" s="183"/>
      <c r="BD998" s="183"/>
      <c r="BE998" s="183"/>
      <c r="BF998" s="183"/>
      <c r="BG998" s="183"/>
      <c r="BH998" s="183"/>
      <c r="BI998" s="183"/>
      <c r="BJ998" s="183"/>
      <c r="BK998" s="183"/>
      <c r="BL998" s="183"/>
      <c r="BM998" s="183"/>
    </row>
    <row r="999" spans="1:65" x14ac:dyDescent="0.2">
      <c r="A999" s="110"/>
      <c r="B999" s="110"/>
      <c r="C999" s="110"/>
      <c r="D999" s="183"/>
      <c r="E999" s="183"/>
      <c r="F999" s="183"/>
      <c r="G999" s="183"/>
      <c r="H999" s="183"/>
      <c r="I999" s="183"/>
      <c r="J999" s="183"/>
      <c r="K999" s="183"/>
      <c r="L999" s="183"/>
      <c r="M999" s="183"/>
      <c r="N999" s="183"/>
      <c r="O999" s="183"/>
      <c r="P999" s="183"/>
      <c r="Q999" s="183"/>
      <c r="R999" s="183"/>
      <c r="S999" s="183"/>
      <c r="T999" s="183"/>
      <c r="U999" s="183"/>
      <c r="V999" s="183"/>
      <c r="W999" s="183"/>
      <c r="X999" s="183"/>
      <c r="Y999" s="183"/>
      <c r="Z999" s="183"/>
      <c r="AA999" s="183"/>
      <c r="AB999" s="183"/>
      <c r="AC999" s="183"/>
      <c r="AD999" s="183"/>
      <c r="AE999" s="183"/>
      <c r="AF999" s="183"/>
      <c r="AG999" s="183"/>
      <c r="AH999" s="183"/>
      <c r="AI999" s="183"/>
      <c r="AJ999" s="183"/>
      <c r="AK999" s="183"/>
      <c r="AL999" s="183"/>
      <c r="AM999" s="183"/>
      <c r="AN999" s="183"/>
      <c r="AO999" s="183"/>
      <c r="AP999" s="183"/>
      <c r="AQ999" s="183"/>
      <c r="AR999" s="183"/>
      <c r="AS999" s="183"/>
      <c r="AT999" s="183"/>
      <c r="AU999" s="183"/>
      <c r="AV999" s="183"/>
      <c r="AW999" s="183"/>
      <c r="AX999" s="183"/>
      <c r="AY999" s="183"/>
      <c r="AZ999" s="183"/>
      <c r="BA999" s="183"/>
      <c r="BB999" s="183"/>
      <c r="BC999" s="183"/>
      <c r="BD999" s="183"/>
      <c r="BE999" s="183"/>
      <c r="BF999" s="183"/>
      <c r="BG999" s="183"/>
      <c r="BH999" s="183"/>
      <c r="BI999" s="183"/>
      <c r="BJ999" s="183"/>
      <c r="BK999" s="183"/>
      <c r="BL999" s="183"/>
      <c r="BM999" s="183"/>
    </row>
    <row r="1000" spans="1:65" x14ac:dyDescent="0.2">
      <c r="A1000" s="110"/>
      <c r="B1000" s="110"/>
      <c r="C1000" s="110"/>
      <c r="D1000" s="183"/>
      <c r="E1000" s="183"/>
      <c r="F1000" s="183"/>
      <c r="G1000" s="183"/>
      <c r="H1000" s="183"/>
      <c r="I1000" s="183"/>
      <c r="J1000" s="183"/>
      <c r="K1000" s="183"/>
      <c r="L1000" s="183"/>
      <c r="M1000" s="183"/>
      <c r="N1000" s="183"/>
      <c r="O1000" s="183"/>
      <c r="P1000" s="183"/>
      <c r="Q1000" s="183"/>
      <c r="R1000" s="183"/>
      <c r="S1000" s="183"/>
      <c r="T1000" s="183"/>
      <c r="U1000" s="183"/>
      <c r="V1000" s="183"/>
      <c r="W1000" s="183"/>
      <c r="X1000" s="183"/>
      <c r="Y1000" s="183"/>
      <c r="Z1000" s="183"/>
      <c r="AA1000" s="183"/>
      <c r="AB1000" s="183"/>
      <c r="AC1000" s="183"/>
      <c r="AD1000" s="183"/>
      <c r="AE1000" s="183"/>
      <c r="AF1000" s="183"/>
      <c r="AG1000" s="183"/>
      <c r="AH1000" s="183"/>
      <c r="AI1000" s="183"/>
      <c r="AJ1000" s="183"/>
      <c r="AK1000" s="183"/>
      <c r="AL1000" s="183"/>
      <c r="AM1000" s="183"/>
      <c r="AN1000" s="183"/>
      <c r="AO1000" s="183"/>
      <c r="AP1000" s="183"/>
      <c r="AQ1000" s="183"/>
      <c r="AR1000" s="183"/>
      <c r="AS1000" s="183"/>
      <c r="AT1000" s="183"/>
      <c r="AU1000" s="183"/>
      <c r="AV1000" s="183"/>
      <c r="AW1000" s="183"/>
      <c r="AX1000" s="183"/>
      <c r="AY1000" s="183"/>
      <c r="AZ1000" s="183"/>
      <c r="BA1000" s="183"/>
      <c r="BB1000" s="183"/>
      <c r="BC1000" s="183"/>
      <c r="BD1000" s="183"/>
      <c r="BE1000" s="183"/>
      <c r="BF1000" s="183"/>
      <c r="BG1000" s="183"/>
      <c r="BH1000" s="183"/>
      <c r="BI1000" s="183"/>
      <c r="BJ1000" s="183"/>
      <c r="BK1000" s="183"/>
      <c r="BL1000" s="183"/>
      <c r="BM1000" s="183"/>
    </row>
    <row r="1001" spans="1:65" x14ac:dyDescent="0.2">
      <c r="A1001" s="110"/>
      <c r="B1001" s="110"/>
      <c r="C1001" s="110"/>
      <c r="D1001" s="183"/>
      <c r="E1001" s="183"/>
      <c r="F1001" s="183"/>
      <c r="G1001" s="183"/>
      <c r="H1001" s="183"/>
      <c r="I1001" s="183"/>
      <c r="J1001" s="183"/>
      <c r="K1001" s="183"/>
      <c r="L1001" s="183"/>
      <c r="M1001" s="183"/>
      <c r="N1001" s="183"/>
      <c r="O1001" s="183"/>
      <c r="P1001" s="183"/>
      <c r="Q1001" s="183"/>
      <c r="R1001" s="183"/>
      <c r="S1001" s="183"/>
      <c r="T1001" s="183"/>
      <c r="U1001" s="183"/>
      <c r="V1001" s="183"/>
      <c r="W1001" s="183"/>
      <c r="X1001" s="183"/>
      <c r="Y1001" s="183"/>
      <c r="Z1001" s="183"/>
      <c r="AA1001" s="183"/>
      <c r="AB1001" s="183"/>
      <c r="AC1001" s="183"/>
      <c r="AD1001" s="183"/>
      <c r="AE1001" s="183"/>
      <c r="AF1001" s="183"/>
      <c r="AG1001" s="183"/>
      <c r="AH1001" s="183"/>
      <c r="AI1001" s="183"/>
      <c r="AJ1001" s="183"/>
      <c r="AK1001" s="183"/>
      <c r="AL1001" s="183"/>
      <c r="AM1001" s="183"/>
      <c r="AN1001" s="183"/>
      <c r="AO1001" s="183"/>
      <c r="AP1001" s="183"/>
      <c r="AQ1001" s="183"/>
      <c r="AR1001" s="183"/>
      <c r="AS1001" s="183"/>
      <c r="AT1001" s="183"/>
      <c r="AU1001" s="183"/>
      <c r="AV1001" s="183"/>
      <c r="AW1001" s="183"/>
      <c r="AX1001" s="183"/>
      <c r="AY1001" s="183"/>
      <c r="AZ1001" s="183"/>
      <c r="BA1001" s="183"/>
      <c r="BB1001" s="183"/>
      <c r="BC1001" s="183"/>
      <c r="BD1001" s="183"/>
      <c r="BE1001" s="183"/>
      <c r="BF1001" s="183"/>
      <c r="BG1001" s="183"/>
      <c r="BH1001" s="183"/>
      <c r="BI1001" s="183"/>
      <c r="BJ1001" s="183"/>
      <c r="BK1001" s="183"/>
      <c r="BL1001" s="183"/>
      <c r="BM1001" s="183"/>
    </row>
    <row r="1002" spans="1:65" x14ac:dyDescent="0.2">
      <c r="A1002" s="110"/>
      <c r="B1002" s="110"/>
      <c r="C1002" s="110"/>
      <c r="D1002" s="183"/>
      <c r="E1002" s="183"/>
      <c r="F1002" s="183"/>
      <c r="G1002" s="183"/>
      <c r="H1002" s="183"/>
      <c r="I1002" s="183"/>
      <c r="J1002" s="183"/>
      <c r="K1002" s="183"/>
      <c r="L1002" s="183"/>
      <c r="M1002" s="183"/>
      <c r="N1002" s="183"/>
      <c r="O1002" s="183"/>
      <c r="P1002" s="183"/>
      <c r="Q1002" s="183"/>
      <c r="R1002" s="183"/>
      <c r="S1002" s="183"/>
      <c r="T1002" s="183"/>
      <c r="U1002" s="183"/>
      <c r="V1002" s="183"/>
      <c r="W1002" s="183"/>
      <c r="X1002" s="183"/>
      <c r="Y1002" s="183"/>
      <c r="Z1002" s="183"/>
      <c r="AA1002" s="183"/>
      <c r="AB1002" s="183"/>
      <c r="AC1002" s="183"/>
      <c r="AD1002" s="183"/>
      <c r="AE1002" s="183"/>
      <c r="AF1002" s="183"/>
      <c r="AG1002" s="183"/>
      <c r="AH1002" s="183"/>
      <c r="AI1002" s="183"/>
      <c r="AJ1002" s="183"/>
      <c r="AK1002" s="183"/>
      <c r="AL1002" s="183"/>
      <c r="AM1002" s="183"/>
      <c r="AN1002" s="183"/>
      <c r="AO1002" s="183"/>
      <c r="AP1002" s="183"/>
      <c r="AQ1002" s="183"/>
      <c r="AR1002" s="183"/>
      <c r="AS1002" s="183"/>
      <c r="AT1002" s="183"/>
      <c r="AU1002" s="183"/>
      <c r="AV1002" s="183"/>
      <c r="AW1002" s="183"/>
      <c r="AX1002" s="183"/>
      <c r="AY1002" s="183"/>
      <c r="AZ1002" s="183"/>
      <c r="BA1002" s="183"/>
      <c r="BB1002" s="183"/>
      <c r="BC1002" s="183"/>
      <c r="BD1002" s="183"/>
      <c r="BE1002" s="183"/>
      <c r="BF1002" s="183"/>
      <c r="BG1002" s="183"/>
      <c r="BH1002" s="183"/>
      <c r="BI1002" s="183"/>
      <c r="BJ1002" s="183"/>
      <c r="BK1002" s="183"/>
      <c r="BL1002" s="183"/>
      <c r="BM1002" s="183"/>
    </row>
    <row r="1003" spans="1:65" x14ac:dyDescent="0.2">
      <c r="A1003" s="110"/>
      <c r="B1003" s="110"/>
      <c r="C1003" s="110"/>
      <c r="D1003" s="183"/>
      <c r="E1003" s="183"/>
      <c r="F1003" s="183"/>
      <c r="G1003" s="183"/>
      <c r="H1003" s="183"/>
      <c r="I1003" s="183"/>
      <c r="J1003" s="183"/>
      <c r="K1003" s="183"/>
      <c r="L1003" s="183"/>
      <c r="M1003" s="183"/>
      <c r="N1003" s="183"/>
      <c r="O1003" s="183"/>
      <c r="P1003" s="183"/>
      <c r="Q1003" s="183"/>
      <c r="R1003" s="183"/>
      <c r="S1003" s="183"/>
      <c r="T1003" s="183"/>
      <c r="U1003" s="183"/>
      <c r="V1003" s="183"/>
      <c r="W1003" s="183"/>
      <c r="X1003" s="183"/>
      <c r="Y1003" s="183"/>
      <c r="Z1003" s="183"/>
      <c r="AA1003" s="183"/>
      <c r="AB1003" s="183"/>
      <c r="AC1003" s="183"/>
      <c r="AD1003" s="183"/>
      <c r="AE1003" s="183"/>
      <c r="AF1003" s="183"/>
      <c r="AG1003" s="183"/>
      <c r="AH1003" s="183"/>
      <c r="AI1003" s="183"/>
      <c r="AJ1003" s="183"/>
      <c r="AK1003" s="183"/>
      <c r="AL1003" s="183"/>
      <c r="AM1003" s="183"/>
      <c r="AN1003" s="183"/>
      <c r="AO1003" s="183"/>
      <c r="AP1003" s="183"/>
      <c r="AQ1003" s="183"/>
      <c r="AR1003" s="183"/>
      <c r="AS1003" s="183"/>
      <c r="AT1003" s="183"/>
      <c r="AU1003" s="183"/>
      <c r="AV1003" s="183"/>
      <c r="AW1003" s="183"/>
      <c r="AX1003" s="183"/>
      <c r="AY1003" s="183"/>
      <c r="AZ1003" s="183"/>
      <c r="BA1003" s="183"/>
      <c r="BB1003" s="183"/>
      <c r="BC1003" s="183"/>
      <c r="BD1003" s="183"/>
      <c r="BE1003" s="183"/>
      <c r="BF1003" s="183"/>
      <c r="BG1003" s="183"/>
      <c r="BH1003" s="183"/>
      <c r="BI1003" s="183"/>
      <c r="BJ1003" s="183"/>
      <c r="BK1003" s="183"/>
      <c r="BL1003" s="183"/>
      <c r="BM1003" s="183"/>
    </row>
    <row r="1004" spans="1:65" x14ac:dyDescent="0.2">
      <c r="A1004" s="110"/>
      <c r="B1004" s="110"/>
      <c r="C1004" s="110"/>
      <c r="D1004" s="183"/>
      <c r="E1004" s="183"/>
      <c r="F1004" s="183"/>
      <c r="G1004" s="183"/>
      <c r="H1004" s="183"/>
      <c r="I1004" s="183"/>
      <c r="J1004" s="183"/>
      <c r="K1004" s="183"/>
      <c r="L1004" s="183"/>
      <c r="M1004" s="183"/>
      <c r="N1004" s="183"/>
      <c r="O1004" s="183"/>
      <c r="P1004" s="183"/>
      <c r="Q1004" s="183"/>
      <c r="R1004" s="183"/>
      <c r="S1004" s="183"/>
      <c r="T1004" s="183"/>
      <c r="U1004" s="183"/>
      <c r="V1004" s="183"/>
      <c r="W1004" s="183"/>
      <c r="X1004" s="183"/>
      <c r="Y1004" s="183"/>
      <c r="Z1004" s="183"/>
      <c r="AA1004" s="183"/>
      <c r="AB1004" s="183"/>
      <c r="AC1004" s="183"/>
      <c r="AD1004" s="183"/>
      <c r="AE1004" s="183"/>
      <c r="AF1004" s="183"/>
      <c r="AG1004" s="183"/>
      <c r="AH1004" s="183"/>
      <c r="AI1004" s="183"/>
      <c r="AJ1004" s="183"/>
      <c r="AK1004" s="183"/>
      <c r="AL1004" s="183"/>
      <c r="AM1004" s="183"/>
      <c r="AN1004" s="183"/>
      <c r="AO1004" s="183"/>
      <c r="AP1004" s="183"/>
      <c r="AQ1004" s="183"/>
      <c r="AR1004" s="183"/>
      <c r="AS1004" s="183"/>
      <c r="AT1004" s="183"/>
      <c r="AU1004" s="183"/>
      <c r="AV1004" s="183"/>
      <c r="AW1004" s="183"/>
      <c r="AX1004" s="183"/>
      <c r="AY1004" s="183"/>
      <c r="AZ1004" s="183"/>
      <c r="BA1004" s="183"/>
      <c r="BB1004" s="183"/>
      <c r="BC1004" s="183"/>
      <c r="BD1004" s="183"/>
      <c r="BE1004" s="183"/>
      <c r="BF1004" s="183"/>
      <c r="BG1004" s="183"/>
      <c r="BH1004" s="183"/>
      <c r="BI1004" s="183"/>
      <c r="BJ1004" s="183"/>
      <c r="BK1004" s="183"/>
      <c r="BL1004" s="183"/>
      <c r="BM1004" s="183"/>
    </row>
    <row r="1005" spans="1:65" x14ac:dyDescent="0.2">
      <c r="A1005" s="110"/>
      <c r="B1005" s="110"/>
      <c r="C1005" s="110"/>
      <c r="D1005" s="183"/>
      <c r="E1005" s="183"/>
      <c r="F1005" s="183"/>
      <c r="G1005" s="183"/>
      <c r="H1005" s="183"/>
      <c r="I1005" s="183"/>
      <c r="J1005" s="183"/>
      <c r="K1005" s="183"/>
      <c r="L1005" s="183"/>
      <c r="M1005" s="183"/>
      <c r="N1005" s="183"/>
      <c r="O1005" s="183"/>
      <c r="P1005" s="183"/>
      <c r="Q1005" s="183"/>
      <c r="R1005" s="183"/>
      <c r="S1005" s="183"/>
      <c r="T1005" s="183"/>
      <c r="U1005" s="183"/>
      <c r="V1005" s="183"/>
      <c r="W1005" s="183"/>
      <c r="X1005" s="183"/>
      <c r="Y1005" s="183"/>
      <c r="Z1005" s="183"/>
      <c r="AA1005" s="183"/>
      <c r="AB1005" s="183"/>
      <c r="AC1005" s="183"/>
      <c r="AD1005" s="183"/>
      <c r="AE1005" s="183"/>
      <c r="AF1005" s="183"/>
      <c r="AG1005" s="183"/>
      <c r="AH1005" s="183"/>
      <c r="AI1005" s="183"/>
      <c r="AJ1005" s="183"/>
      <c r="AK1005" s="183"/>
      <c r="AL1005" s="183"/>
      <c r="AM1005" s="183"/>
      <c r="AN1005" s="183"/>
      <c r="AO1005" s="183"/>
      <c r="AP1005" s="183"/>
      <c r="AQ1005" s="183"/>
      <c r="AR1005" s="183"/>
      <c r="AS1005" s="183"/>
      <c r="AT1005" s="183"/>
      <c r="AU1005" s="183"/>
      <c r="AV1005" s="183"/>
      <c r="AW1005" s="183"/>
      <c r="AX1005" s="183"/>
      <c r="AY1005" s="183"/>
      <c r="AZ1005" s="183"/>
      <c r="BA1005" s="183"/>
      <c r="BB1005" s="183"/>
      <c r="BC1005" s="183"/>
      <c r="BD1005" s="183"/>
      <c r="BE1005" s="183"/>
      <c r="BF1005" s="183"/>
      <c r="BG1005" s="183"/>
      <c r="BH1005" s="183"/>
      <c r="BI1005" s="183"/>
      <c r="BJ1005" s="183"/>
      <c r="BK1005" s="183"/>
      <c r="BL1005" s="183"/>
      <c r="BM1005" s="183"/>
    </row>
    <row r="1006" spans="1:65" x14ac:dyDescent="0.2">
      <c r="A1006" s="110"/>
      <c r="B1006" s="110"/>
      <c r="C1006" s="110"/>
      <c r="D1006" s="183"/>
      <c r="E1006" s="183"/>
      <c r="F1006" s="183"/>
      <c r="G1006" s="183"/>
      <c r="H1006" s="183"/>
      <c r="I1006" s="183"/>
      <c r="J1006" s="183"/>
      <c r="K1006" s="183"/>
      <c r="L1006" s="183"/>
      <c r="M1006" s="183"/>
      <c r="N1006" s="183"/>
      <c r="O1006" s="183"/>
      <c r="P1006" s="183"/>
      <c r="Q1006" s="183"/>
      <c r="R1006" s="183"/>
      <c r="S1006" s="183"/>
      <c r="T1006" s="183"/>
      <c r="U1006" s="183"/>
      <c r="V1006" s="183"/>
      <c r="W1006" s="183"/>
      <c r="X1006" s="183"/>
      <c r="Y1006" s="183"/>
      <c r="Z1006" s="183"/>
      <c r="AA1006" s="183"/>
      <c r="AB1006" s="183"/>
      <c r="AC1006" s="183"/>
      <c r="AD1006" s="183"/>
      <c r="AE1006" s="183"/>
      <c r="AF1006" s="183"/>
      <c r="AG1006" s="183"/>
      <c r="AH1006" s="183"/>
      <c r="AI1006" s="183"/>
      <c r="AJ1006" s="183"/>
      <c r="AK1006" s="183"/>
      <c r="AL1006" s="183"/>
      <c r="AM1006" s="183"/>
      <c r="AN1006" s="183"/>
      <c r="AO1006" s="183"/>
      <c r="AP1006" s="183"/>
      <c r="AQ1006" s="183"/>
      <c r="AR1006" s="183"/>
      <c r="AS1006" s="183"/>
      <c r="AT1006" s="183"/>
      <c r="AU1006" s="183"/>
      <c r="AV1006" s="183"/>
      <c r="AW1006" s="183"/>
      <c r="AX1006" s="183"/>
      <c r="AY1006" s="183"/>
      <c r="AZ1006" s="183"/>
      <c r="BA1006" s="183"/>
      <c r="BB1006" s="183"/>
      <c r="BC1006" s="183"/>
      <c r="BD1006" s="183"/>
      <c r="BE1006" s="183"/>
      <c r="BF1006" s="183"/>
      <c r="BG1006" s="183"/>
      <c r="BH1006" s="183"/>
      <c r="BI1006" s="183"/>
      <c r="BJ1006" s="183"/>
      <c r="BK1006" s="183"/>
      <c r="BL1006" s="183"/>
      <c r="BM1006" s="183"/>
    </row>
    <row r="1007" spans="1:65" x14ac:dyDescent="0.2">
      <c r="A1007" s="110"/>
      <c r="B1007" s="110"/>
      <c r="C1007" s="110"/>
      <c r="D1007" s="183"/>
      <c r="E1007" s="183"/>
      <c r="F1007" s="183"/>
      <c r="G1007" s="183"/>
      <c r="H1007" s="183"/>
      <c r="I1007" s="183"/>
      <c r="J1007" s="183"/>
      <c r="K1007" s="183"/>
      <c r="L1007" s="183"/>
      <c r="M1007" s="183"/>
      <c r="N1007" s="183"/>
      <c r="O1007" s="183"/>
      <c r="P1007" s="183"/>
      <c r="Q1007" s="183"/>
      <c r="R1007" s="183"/>
      <c r="S1007" s="183"/>
      <c r="T1007" s="183"/>
      <c r="U1007" s="183"/>
      <c r="V1007" s="183"/>
      <c r="W1007" s="183"/>
      <c r="X1007" s="183"/>
      <c r="Y1007" s="183"/>
      <c r="Z1007" s="183"/>
      <c r="AA1007" s="183"/>
      <c r="AB1007" s="183"/>
      <c r="AC1007" s="183"/>
      <c r="AD1007" s="183"/>
      <c r="AE1007" s="183"/>
      <c r="AF1007" s="183"/>
      <c r="AG1007" s="183"/>
      <c r="AH1007" s="183"/>
      <c r="AI1007" s="183"/>
      <c r="AJ1007" s="183"/>
      <c r="AK1007" s="183"/>
      <c r="AL1007" s="183"/>
      <c r="AM1007" s="183"/>
      <c r="AN1007" s="183"/>
      <c r="AO1007" s="183"/>
      <c r="AP1007" s="183"/>
      <c r="AQ1007" s="183"/>
      <c r="AR1007" s="183"/>
      <c r="AS1007" s="183"/>
      <c r="AT1007" s="183"/>
      <c r="AU1007" s="183"/>
      <c r="AV1007" s="183"/>
      <c r="AW1007" s="183"/>
      <c r="AX1007" s="183"/>
      <c r="AY1007" s="183"/>
      <c r="AZ1007" s="183"/>
      <c r="BA1007" s="183"/>
      <c r="BB1007" s="183"/>
      <c r="BC1007" s="183"/>
      <c r="BD1007" s="183"/>
      <c r="BE1007" s="183"/>
      <c r="BF1007" s="183"/>
      <c r="BG1007" s="183"/>
      <c r="BH1007" s="183"/>
      <c r="BI1007" s="183"/>
      <c r="BJ1007" s="183"/>
      <c r="BK1007" s="183"/>
      <c r="BL1007" s="183"/>
      <c r="BM1007" s="183"/>
    </row>
    <row r="1008" spans="1:65" x14ac:dyDescent="0.2">
      <c r="A1008" s="110"/>
      <c r="B1008" s="110"/>
      <c r="C1008" s="110"/>
      <c r="D1008" s="183"/>
      <c r="E1008" s="183"/>
      <c r="F1008" s="183"/>
      <c r="G1008" s="183"/>
      <c r="H1008" s="183"/>
      <c r="I1008" s="183"/>
      <c r="J1008" s="183"/>
      <c r="K1008" s="183"/>
      <c r="L1008" s="183"/>
      <c r="M1008" s="183"/>
      <c r="N1008" s="183"/>
      <c r="O1008" s="183"/>
      <c r="P1008" s="183"/>
      <c r="Q1008" s="183"/>
      <c r="R1008" s="183"/>
      <c r="S1008" s="183"/>
      <c r="T1008" s="183"/>
      <c r="U1008" s="183"/>
      <c r="V1008" s="183"/>
      <c r="W1008" s="183"/>
      <c r="X1008" s="183"/>
      <c r="Y1008" s="183"/>
      <c r="Z1008" s="183"/>
      <c r="AA1008" s="183"/>
      <c r="AB1008" s="183"/>
      <c r="AC1008" s="183"/>
      <c r="AD1008" s="183"/>
      <c r="AE1008" s="183"/>
      <c r="AF1008" s="183"/>
      <c r="AG1008" s="183"/>
      <c r="AH1008" s="183"/>
      <c r="AI1008" s="183"/>
      <c r="AJ1008" s="183"/>
      <c r="AK1008" s="183"/>
      <c r="AL1008" s="183"/>
      <c r="AM1008" s="183"/>
      <c r="AN1008" s="183"/>
      <c r="AO1008" s="183"/>
      <c r="AP1008" s="183"/>
      <c r="AQ1008" s="183"/>
      <c r="AR1008" s="183"/>
      <c r="AS1008" s="183"/>
      <c r="AT1008" s="183"/>
      <c r="AU1008" s="183"/>
      <c r="AV1008" s="183"/>
      <c r="AW1008" s="183"/>
      <c r="AX1008" s="183"/>
      <c r="AY1008" s="183"/>
      <c r="AZ1008" s="183"/>
      <c r="BA1008" s="183"/>
      <c r="BB1008" s="183"/>
      <c r="BC1008" s="183"/>
      <c r="BD1008" s="183"/>
      <c r="BE1008" s="183"/>
      <c r="BF1008" s="183"/>
      <c r="BG1008" s="183"/>
      <c r="BH1008" s="183"/>
      <c r="BI1008" s="183"/>
      <c r="BJ1008" s="183"/>
      <c r="BK1008" s="183"/>
      <c r="BL1008" s="183"/>
      <c r="BM1008" s="183"/>
    </row>
    <row r="1009" spans="1:65" x14ac:dyDescent="0.2">
      <c r="A1009" s="110"/>
      <c r="B1009" s="110"/>
      <c r="C1009" s="110"/>
      <c r="D1009" s="183"/>
      <c r="E1009" s="183"/>
      <c r="F1009" s="183"/>
      <c r="G1009" s="183"/>
      <c r="H1009" s="183"/>
      <c r="I1009" s="183"/>
      <c r="J1009" s="183"/>
      <c r="K1009" s="183"/>
      <c r="L1009" s="183"/>
      <c r="M1009" s="183"/>
      <c r="N1009" s="183"/>
      <c r="O1009" s="183"/>
      <c r="P1009" s="183"/>
      <c r="Q1009" s="183"/>
      <c r="R1009" s="183"/>
      <c r="S1009" s="183"/>
      <c r="T1009" s="183"/>
      <c r="U1009" s="183"/>
      <c r="V1009" s="183"/>
      <c r="W1009" s="183"/>
      <c r="X1009" s="183"/>
      <c r="Y1009" s="183"/>
      <c r="Z1009" s="183"/>
      <c r="AA1009" s="183"/>
      <c r="AB1009" s="183"/>
      <c r="AC1009" s="183"/>
      <c r="AD1009" s="183"/>
      <c r="AE1009" s="183"/>
      <c r="AF1009" s="183"/>
      <c r="AG1009" s="183"/>
      <c r="AH1009" s="183"/>
      <c r="AI1009" s="183"/>
      <c r="AJ1009" s="183"/>
      <c r="AK1009" s="183"/>
      <c r="AL1009" s="183"/>
      <c r="AM1009" s="183"/>
      <c r="AN1009" s="183"/>
      <c r="AO1009" s="183"/>
      <c r="AP1009" s="183"/>
      <c r="AQ1009" s="183"/>
      <c r="AR1009" s="183"/>
      <c r="AS1009" s="183"/>
      <c r="AT1009" s="183"/>
      <c r="AU1009" s="183"/>
      <c r="AV1009" s="183"/>
      <c r="AW1009" s="183"/>
      <c r="AX1009" s="183"/>
      <c r="AY1009" s="183"/>
      <c r="AZ1009" s="183"/>
      <c r="BA1009" s="183"/>
      <c r="BB1009" s="183"/>
      <c r="BC1009" s="183"/>
      <c r="BD1009" s="183"/>
      <c r="BE1009" s="183"/>
      <c r="BF1009" s="183"/>
      <c r="BG1009" s="183"/>
      <c r="BH1009" s="183"/>
      <c r="BI1009" s="183"/>
      <c r="BJ1009" s="183"/>
      <c r="BK1009" s="183"/>
      <c r="BL1009" s="183"/>
      <c r="BM1009" s="183"/>
    </row>
    <row r="1010" spans="1:65" x14ac:dyDescent="0.2">
      <c r="A1010" s="110"/>
      <c r="B1010" s="110"/>
      <c r="C1010" s="110"/>
      <c r="D1010" s="183"/>
      <c r="E1010" s="183"/>
      <c r="F1010" s="183"/>
      <c r="G1010" s="183"/>
      <c r="H1010" s="183"/>
      <c r="I1010" s="183"/>
      <c r="J1010" s="183"/>
      <c r="K1010" s="183"/>
      <c r="L1010" s="183"/>
      <c r="M1010" s="183"/>
      <c r="N1010" s="183"/>
      <c r="O1010" s="183"/>
      <c r="P1010" s="183"/>
      <c r="Q1010" s="183"/>
      <c r="R1010" s="183"/>
      <c r="S1010" s="183"/>
      <c r="T1010" s="183"/>
      <c r="U1010" s="183"/>
      <c r="V1010" s="183"/>
      <c r="W1010" s="183"/>
      <c r="X1010" s="183"/>
      <c r="Y1010" s="183"/>
      <c r="Z1010" s="183"/>
      <c r="AA1010" s="183"/>
      <c r="AB1010" s="183"/>
      <c r="AC1010" s="183"/>
      <c r="AD1010" s="183"/>
      <c r="AE1010" s="183"/>
      <c r="AF1010" s="183"/>
      <c r="AG1010" s="183"/>
      <c r="AH1010" s="183"/>
      <c r="AI1010" s="183"/>
      <c r="AJ1010" s="183"/>
      <c r="AK1010" s="183"/>
      <c r="AL1010" s="183"/>
      <c r="AM1010" s="183"/>
      <c r="AN1010" s="183"/>
      <c r="AO1010" s="183"/>
      <c r="AP1010" s="183"/>
      <c r="AQ1010" s="183"/>
      <c r="AR1010" s="183"/>
      <c r="AS1010" s="183"/>
      <c r="AT1010" s="183"/>
      <c r="AU1010" s="183"/>
      <c r="AV1010" s="183"/>
      <c r="AW1010" s="183"/>
      <c r="AX1010" s="183"/>
      <c r="AY1010" s="183"/>
      <c r="AZ1010" s="183"/>
      <c r="BA1010" s="183"/>
      <c r="BB1010" s="183"/>
      <c r="BC1010" s="183"/>
      <c r="BD1010" s="183"/>
      <c r="BE1010" s="183"/>
      <c r="BF1010" s="183"/>
      <c r="BG1010" s="183"/>
      <c r="BH1010" s="183"/>
      <c r="BI1010" s="183"/>
      <c r="BJ1010" s="183"/>
      <c r="BK1010" s="183"/>
      <c r="BL1010" s="183"/>
      <c r="BM1010" s="183"/>
    </row>
    <row r="1011" spans="1:65" x14ac:dyDescent="0.2">
      <c r="A1011" s="110"/>
      <c r="B1011" s="110"/>
      <c r="C1011" s="110"/>
      <c r="D1011" s="183"/>
      <c r="E1011" s="183"/>
      <c r="F1011" s="183"/>
      <c r="G1011" s="183"/>
      <c r="H1011" s="183"/>
      <c r="I1011" s="183"/>
      <c r="J1011" s="183"/>
      <c r="K1011" s="183"/>
      <c r="L1011" s="183"/>
      <c r="M1011" s="183"/>
      <c r="N1011" s="183"/>
      <c r="O1011" s="183"/>
      <c r="P1011" s="183"/>
      <c r="Q1011" s="183"/>
      <c r="R1011" s="183"/>
      <c r="S1011" s="183"/>
      <c r="T1011" s="183"/>
      <c r="U1011" s="183"/>
      <c r="V1011" s="183"/>
      <c r="W1011" s="183"/>
      <c r="X1011" s="183"/>
      <c r="Y1011" s="183"/>
      <c r="Z1011" s="183"/>
      <c r="AA1011" s="183"/>
      <c r="AB1011" s="183"/>
      <c r="AC1011" s="183"/>
      <c r="AD1011" s="183"/>
      <c r="AE1011" s="183"/>
      <c r="AF1011" s="183"/>
      <c r="AG1011" s="183"/>
      <c r="AH1011" s="183"/>
      <c r="AI1011" s="183"/>
      <c r="AJ1011" s="183"/>
      <c r="AK1011" s="183"/>
      <c r="AL1011" s="183"/>
      <c r="AM1011" s="183"/>
      <c r="AN1011" s="183"/>
      <c r="AO1011" s="183"/>
      <c r="AP1011" s="183"/>
      <c r="AQ1011" s="183"/>
      <c r="AR1011" s="183"/>
      <c r="AS1011" s="183"/>
      <c r="AT1011" s="183"/>
      <c r="AU1011" s="183"/>
      <c r="AV1011" s="183"/>
      <c r="AW1011" s="183"/>
      <c r="AX1011" s="183"/>
      <c r="AY1011" s="183"/>
      <c r="AZ1011" s="183"/>
      <c r="BA1011" s="183"/>
      <c r="BB1011" s="183"/>
      <c r="BC1011" s="183"/>
      <c r="BD1011" s="183"/>
      <c r="BE1011" s="183"/>
      <c r="BF1011" s="183"/>
      <c r="BG1011" s="183"/>
      <c r="BH1011" s="183"/>
      <c r="BI1011" s="183"/>
      <c r="BJ1011" s="183"/>
      <c r="BK1011" s="183"/>
      <c r="BL1011" s="183"/>
      <c r="BM1011" s="183"/>
    </row>
    <row r="1012" spans="1:65" x14ac:dyDescent="0.2">
      <c r="A1012" s="110"/>
      <c r="B1012" s="110"/>
      <c r="C1012" s="110"/>
      <c r="D1012" s="183"/>
      <c r="E1012" s="183"/>
      <c r="F1012" s="183"/>
      <c r="G1012" s="183"/>
      <c r="H1012" s="183"/>
      <c r="I1012" s="183"/>
      <c r="J1012" s="183"/>
      <c r="K1012" s="183"/>
      <c r="L1012" s="183"/>
      <c r="M1012" s="183"/>
      <c r="N1012" s="183"/>
      <c r="O1012" s="183"/>
      <c r="P1012" s="183"/>
      <c r="Q1012" s="183"/>
      <c r="R1012" s="183"/>
      <c r="S1012" s="183"/>
      <c r="T1012" s="183"/>
      <c r="U1012" s="183"/>
      <c r="V1012" s="183"/>
      <c r="W1012" s="183"/>
      <c r="X1012" s="183"/>
      <c r="Y1012" s="183"/>
      <c r="Z1012" s="183"/>
      <c r="AA1012" s="183"/>
      <c r="AB1012" s="183"/>
      <c r="AC1012" s="183"/>
      <c r="AD1012" s="183"/>
      <c r="AE1012" s="183"/>
      <c r="AF1012" s="183"/>
      <c r="AG1012" s="183"/>
      <c r="AH1012" s="183"/>
      <c r="AI1012" s="183"/>
      <c r="AJ1012" s="183"/>
      <c r="AK1012" s="183"/>
      <c r="AL1012" s="183"/>
      <c r="AM1012" s="183"/>
      <c r="AN1012" s="183"/>
      <c r="AO1012" s="183"/>
      <c r="AP1012" s="183"/>
      <c r="AQ1012" s="183"/>
      <c r="AR1012" s="183"/>
      <c r="AS1012" s="183"/>
      <c r="AT1012" s="183"/>
      <c r="AU1012" s="183"/>
      <c r="AV1012" s="183"/>
      <c r="AW1012" s="183"/>
      <c r="AX1012" s="183"/>
      <c r="AY1012" s="183"/>
      <c r="AZ1012" s="183"/>
      <c r="BA1012" s="183"/>
      <c r="BB1012" s="183"/>
      <c r="BC1012" s="183"/>
      <c r="BD1012" s="183"/>
      <c r="BE1012" s="183"/>
      <c r="BF1012" s="183"/>
      <c r="BG1012" s="183"/>
      <c r="BH1012" s="183"/>
      <c r="BI1012" s="183"/>
      <c r="BJ1012" s="183"/>
      <c r="BK1012" s="183"/>
      <c r="BL1012" s="183"/>
      <c r="BM1012" s="183"/>
    </row>
    <row r="1013" spans="1:65" x14ac:dyDescent="0.2">
      <c r="A1013" s="110"/>
      <c r="B1013" s="110"/>
      <c r="C1013" s="110"/>
      <c r="D1013" s="183"/>
      <c r="E1013" s="183"/>
      <c r="F1013" s="183"/>
      <c r="G1013" s="183"/>
      <c r="H1013" s="183"/>
      <c r="I1013" s="183"/>
      <c r="J1013" s="183"/>
      <c r="K1013" s="183"/>
      <c r="L1013" s="183"/>
      <c r="M1013" s="183"/>
      <c r="N1013" s="183"/>
      <c r="O1013" s="183"/>
      <c r="P1013" s="183"/>
      <c r="Q1013" s="183"/>
      <c r="R1013" s="183"/>
      <c r="S1013" s="183"/>
      <c r="T1013" s="183"/>
      <c r="U1013" s="183"/>
      <c r="V1013" s="183"/>
      <c r="W1013" s="183"/>
      <c r="X1013" s="183"/>
      <c r="Y1013" s="183"/>
      <c r="Z1013" s="183"/>
      <c r="AA1013" s="183"/>
      <c r="AB1013" s="183"/>
      <c r="AC1013" s="183"/>
      <c r="AD1013" s="183"/>
      <c r="AE1013" s="183"/>
      <c r="AF1013" s="183"/>
      <c r="AG1013" s="183"/>
      <c r="AH1013" s="183"/>
      <c r="AI1013" s="183"/>
      <c r="AJ1013" s="183"/>
      <c r="AK1013" s="183"/>
      <c r="AL1013" s="183"/>
      <c r="AM1013" s="183"/>
      <c r="AN1013" s="183"/>
      <c r="AO1013" s="183"/>
      <c r="AP1013" s="183"/>
      <c r="AQ1013" s="183"/>
      <c r="AR1013" s="183"/>
      <c r="AS1013" s="183"/>
      <c r="AT1013" s="183"/>
      <c r="AU1013" s="183"/>
      <c r="AV1013" s="183"/>
      <c r="AW1013" s="183"/>
      <c r="AX1013" s="183"/>
      <c r="AY1013" s="183"/>
      <c r="AZ1013" s="183"/>
      <c r="BA1013" s="183"/>
      <c r="BB1013" s="183"/>
      <c r="BC1013" s="183"/>
      <c r="BD1013" s="183"/>
      <c r="BE1013" s="183"/>
      <c r="BF1013" s="183"/>
      <c r="BG1013" s="183"/>
      <c r="BH1013" s="183"/>
      <c r="BI1013" s="183"/>
      <c r="BJ1013" s="183"/>
      <c r="BK1013" s="183"/>
      <c r="BL1013" s="183"/>
      <c r="BM1013" s="183"/>
    </row>
    <row r="1014" spans="1:65" x14ac:dyDescent="0.2">
      <c r="A1014" s="110"/>
      <c r="B1014" s="110"/>
      <c r="C1014" s="110"/>
      <c r="D1014" s="183"/>
      <c r="E1014" s="183"/>
      <c r="F1014" s="183"/>
      <c r="G1014" s="183"/>
      <c r="H1014" s="183"/>
      <c r="I1014" s="183"/>
      <c r="J1014" s="183"/>
      <c r="K1014" s="183"/>
      <c r="L1014" s="183"/>
      <c r="M1014" s="183"/>
      <c r="N1014" s="183"/>
      <c r="O1014" s="183"/>
      <c r="P1014" s="183"/>
      <c r="Q1014" s="183"/>
      <c r="R1014" s="183"/>
      <c r="S1014" s="183"/>
      <c r="T1014" s="183"/>
      <c r="U1014" s="183"/>
      <c r="V1014" s="183"/>
      <c r="W1014" s="183"/>
      <c r="X1014" s="183"/>
      <c r="Y1014" s="183"/>
      <c r="Z1014" s="183"/>
      <c r="AA1014" s="183"/>
      <c r="AB1014" s="183"/>
      <c r="AC1014" s="183"/>
      <c r="AD1014" s="183"/>
      <c r="AE1014" s="183"/>
      <c r="AF1014" s="183"/>
      <c r="AG1014" s="183"/>
      <c r="AH1014" s="183"/>
      <c r="AI1014" s="183"/>
      <c r="AJ1014" s="183"/>
      <c r="AK1014" s="183"/>
      <c r="AL1014" s="183"/>
      <c r="AM1014" s="183"/>
      <c r="AN1014" s="183"/>
      <c r="AO1014" s="183"/>
      <c r="AP1014" s="183"/>
      <c r="AQ1014" s="183"/>
      <c r="AR1014" s="183"/>
      <c r="AS1014" s="183"/>
      <c r="AT1014" s="183"/>
      <c r="AU1014" s="183"/>
      <c r="AV1014" s="183"/>
      <c r="AW1014" s="183"/>
      <c r="AX1014" s="183"/>
      <c r="AY1014" s="183"/>
      <c r="AZ1014" s="183"/>
      <c r="BA1014" s="183"/>
      <c r="BB1014" s="183"/>
      <c r="BC1014" s="183"/>
      <c r="BD1014" s="183"/>
      <c r="BE1014" s="183"/>
      <c r="BF1014" s="183"/>
      <c r="BG1014" s="183"/>
      <c r="BH1014" s="183"/>
      <c r="BI1014" s="183"/>
      <c r="BJ1014" s="183"/>
      <c r="BK1014" s="183"/>
      <c r="BL1014" s="183"/>
      <c r="BM1014" s="183"/>
    </row>
    <row r="1015" spans="1:65" x14ac:dyDescent="0.2">
      <c r="A1015" s="110"/>
      <c r="B1015" s="110"/>
      <c r="C1015" s="110"/>
      <c r="D1015" s="183"/>
      <c r="E1015" s="183"/>
      <c r="F1015" s="183"/>
      <c r="G1015" s="183"/>
      <c r="H1015" s="183"/>
      <c r="I1015" s="183"/>
      <c r="J1015" s="183"/>
      <c r="K1015" s="183"/>
      <c r="L1015" s="183"/>
      <c r="M1015" s="183"/>
      <c r="N1015" s="183"/>
      <c r="O1015" s="183"/>
      <c r="P1015" s="183"/>
      <c r="Q1015" s="183"/>
      <c r="R1015" s="183"/>
      <c r="S1015" s="183"/>
      <c r="T1015" s="183"/>
      <c r="U1015" s="183"/>
      <c r="V1015" s="183"/>
      <c r="W1015" s="183"/>
      <c r="X1015" s="183"/>
      <c r="Y1015" s="183"/>
      <c r="Z1015" s="183"/>
      <c r="AA1015" s="183"/>
      <c r="AB1015" s="183"/>
      <c r="AC1015" s="183"/>
      <c r="AD1015" s="183"/>
      <c r="AE1015" s="183"/>
      <c r="AF1015" s="183"/>
      <c r="AG1015" s="183"/>
      <c r="AH1015" s="183"/>
      <c r="AI1015" s="183"/>
      <c r="AJ1015" s="183"/>
      <c r="AK1015" s="183"/>
      <c r="AL1015" s="183"/>
      <c r="AM1015" s="183"/>
      <c r="AN1015" s="183"/>
      <c r="AO1015" s="183"/>
      <c r="AP1015" s="183"/>
      <c r="AQ1015" s="183"/>
      <c r="AR1015" s="183"/>
      <c r="AS1015" s="183"/>
      <c r="AT1015" s="183"/>
      <c r="AU1015" s="183"/>
      <c r="AV1015" s="183"/>
      <c r="AW1015" s="183"/>
      <c r="AX1015" s="183"/>
      <c r="AY1015" s="183"/>
      <c r="AZ1015" s="183"/>
      <c r="BA1015" s="183"/>
      <c r="BB1015" s="183"/>
      <c r="BC1015" s="183"/>
      <c r="BD1015" s="183"/>
      <c r="BE1015" s="183"/>
      <c r="BF1015" s="183"/>
      <c r="BG1015" s="183"/>
      <c r="BH1015" s="183"/>
      <c r="BI1015" s="183"/>
      <c r="BJ1015" s="183"/>
      <c r="BK1015" s="183"/>
      <c r="BL1015" s="183"/>
      <c r="BM1015" s="183"/>
    </row>
    <row r="1016" spans="1:65" x14ac:dyDescent="0.2">
      <c r="A1016" s="110"/>
      <c r="B1016" s="110"/>
      <c r="C1016" s="110"/>
      <c r="D1016" s="183"/>
      <c r="E1016" s="183"/>
      <c r="F1016" s="183"/>
      <c r="G1016" s="183"/>
      <c r="H1016" s="183"/>
      <c r="I1016" s="183"/>
      <c r="J1016" s="183"/>
      <c r="K1016" s="183"/>
      <c r="L1016" s="183"/>
      <c r="M1016" s="183"/>
      <c r="N1016" s="183"/>
      <c r="O1016" s="183"/>
      <c r="P1016" s="183"/>
      <c r="Q1016" s="183"/>
      <c r="R1016" s="183"/>
      <c r="S1016" s="183"/>
      <c r="T1016" s="183"/>
      <c r="U1016" s="183"/>
      <c r="V1016" s="183"/>
      <c r="W1016" s="183"/>
      <c r="X1016" s="183"/>
      <c r="Y1016" s="183"/>
      <c r="Z1016" s="183"/>
      <c r="AA1016" s="183"/>
      <c r="AB1016" s="183"/>
      <c r="AC1016" s="183"/>
      <c r="AD1016" s="183"/>
      <c r="AE1016" s="183"/>
      <c r="AF1016" s="183"/>
      <c r="AG1016" s="183"/>
      <c r="AH1016" s="183"/>
      <c r="AI1016" s="183"/>
      <c r="AJ1016" s="183"/>
      <c r="AK1016" s="183"/>
      <c r="AL1016" s="183"/>
      <c r="AM1016" s="183"/>
      <c r="AN1016" s="183"/>
      <c r="AO1016" s="183"/>
      <c r="AP1016" s="183"/>
      <c r="AQ1016" s="183"/>
      <c r="AR1016" s="183"/>
      <c r="AS1016" s="183"/>
      <c r="AT1016" s="183"/>
      <c r="AU1016" s="183"/>
      <c r="AV1016" s="183"/>
      <c r="AW1016" s="183"/>
      <c r="AX1016" s="183"/>
      <c r="AY1016" s="183"/>
      <c r="AZ1016" s="183"/>
      <c r="BA1016" s="183"/>
      <c r="BB1016" s="183"/>
      <c r="BC1016" s="183"/>
      <c r="BD1016" s="183"/>
      <c r="BE1016" s="183"/>
      <c r="BF1016" s="183"/>
      <c r="BG1016" s="183"/>
      <c r="BH1016" s="183"/>
      <c r="BI1016" s="183"/>
      <c r="BJ1016" s="183"/>
      <c r="BK1016" s="183"/>
      <c r="BL1016" s="183"/>
      <c r="BM1016" s="183"/>
    </row>
    <row r="1017" spans="1:65" x14ac:dyDescent="0.2">
      <c r="A1017" s="110"/>
      <c r="B1017" s="110"/>
      <c r="C1017" s="110"/>
      <c r="D1017" s="183"/>
      <c r="E1017" s="183"/>
      <c r="F1017" s="183"/>
      <c r="G1017" s="183"/>
      <c r="H1017" s="183"/>
      <c r="I1017" s="183"/>
      <c r="J1017" s="183"/>
      <c r="K1017" s="183"/>
      <c r="L1017" s="183"/>
      <c r="M1017" s="183"/>
      <c r="N1017" s="183"/>
      <c r="O1017" s="183"/>
      <c r="P1017" s="183"/>
      <c r="Q1017" s="183"/>
      <c r="R1017" s="183"/>
      <c r="S1017" s="183"/>
      <c r="T1017" s="183"/>
      <c r="U1017" s="183"/>
      <c r="V1017" s="183"/>
      <c r="W1017" s="183"/>
      <c r="X1017" s="183"/>
      <c r="Y1017" s="183"/>
      <c r="Z1017" s="183"/>
      <c r="AA1017" s="183"/>
      <c r="AB1017" s="183"/>
      <c r="AC1017" s="183"/>
      <c r="AD1017" s="183"/>
      <c r="AE1017" s="183"/>
      <c r="AF1017" s="183"/>
      <c r="AG1017" s="183"/>
      <c r="AH1017" s="183"/>
      <c r="AI1017" s="183"/>
      <c r="AJ1017" s="183"/>
      <c r="AK1017" s="183"/>
      <c r="AL1017" s="183"/>
      <c r="AM1017" s="183"/>
      <c r="AN1017" s="183"/>
      <c r="AO1017" s="183"/>
      <c r="AP1017" s="183"/>
      <c r="AQ1017" s="183"/>
      <c r="AR1017" s="183"/>
      <c r="AS1017" s="183"/>
      <c r="AT1017" s="183"/>
      <c r="AU1017" s="183"/>
      <c r="AV1017" s="183"/>
      <c r="AW1017" s="183"/>
      <c r="AX1017" s="183"/>
      <c r="AY1017" s="183"/>
      <c r="AZ1017" s="183"/>
      <c r="BA1017" s="183"/>
      <c r="BB1017" s="183"/>
      <c r="BC1017" s="183"/>
      <c r="BD1017" s="183"/>
      <c r="BE1017" s="183"/>
      <c r="BF1017" s="183"/>
      <c r="BG1017" s="183"/>
      <c r="BH1017" s="183"/>
      <c r="BI1017" s="183"/>
      <c r="BJ1017" s="183"/>
      <c r="BK1017" s="183"/>
      <c r="BL1017" s="183"/>
      <c r="BM1017" s="183"/>
    </row>
    <row r="1018" spans="1:65" x14ac:dyDescent="0.2">
      <c r="A1018" s="110"/>
      <c r="B1018" s="110"/>
      <c r="C1018" s="110"/>
      <c r="D1018" s="183"/>
      <c r="E1018" s="183"/>
      <c r="F1018" s="183"/>
      <c r="G1018" s="183"/>
      <c r="H1018" s="183"/>
      <c r="I1018" s="183"/>
      <c r="J1018" s="183"/>
      <c r="K1018" s="183"/>
      <c r="L1018" s="183"/>
      <c r="M1018" s="183"/>
      <c r="N1018" s="183"/>
      <c r="O1018" s="183"/>
      <c r="P1018" s="183"/>
      <c r="Q1018" s="183"/>
      <c r="R1018" s="183"/>
      <c r="S1018" s="183"/>
      <c r="T1018" s="183"/>
      <c r="U1018" s="183"/>
      <c r="V1018" s="183"/>
      <c r="W1018" s="183"/>
      <c r="X1018" s="183"/>
      <c r="Y1018" s="183"/>
      <c r="Z1018" s="183"/>
      <c r="AA1018" s="183"/>
      <c r="AB1018" s="183"/>
      <c r="AC1018" s="183"/>
      <c r="AD1018" s="183"/>
      <c r="AE1018" s="183"/>
      <c r="AF1018" s="183"/>
      <c r="AG1018" s="183"/>
      <c r="AH1018" s="183"/>
      <c r="AI1018" s="183"/>
      <c r="AJ1018" s="183"/>
      <c r="AK1018" s="183"/>
      <c r="AL1018" s="183"/>
      <c r="AM1018" s="183"/>
      <c r="AN1018" s="183"/>
      <c r="AO1018" s="183"/>
      <c r="AP1018" s="183"/>
      <c r="AQ1018" s="183"/>
      <c r="AR1018" s="183"/>
      <c r="AS1018" s="183"/>
      <c r="AT1018" s="183"/>
      <c r="AU1018" s="183"/>
      <c r="AV1018" s="183"/>
      <c r="AW1018" s="183"/>
      <c r="AX1018" s="183"/>
      <c r="AY1018" s="183"/>
      <c r="AZ1018" s="183"/>
      <c r="BA1018" s="183"/>
      <c r="BB1018" s="183"/>
      <c r="BC1018" s="183"/>
      <c r="BD1018" s="183"/>
      <c r="BE1018" s="183"/>
      <c r="BF1018" s="183"/>
      <c r="BG1018" s="183"/>
      <c r="BH1018" s="183"/>
      <c r="BI1018" s="183"/>
      <c r="BJ1018" s="183"/>
      <c r="BK1018" s="183"/>
      <c r="BL1018" s="183"/>
      <c r="BM1018" s="183"/>
    </row>
    <row r="1019" spans="1:65" x14ac:dyDescent="0.2">
      <c r="A1019" s="110"/>
      <c r="B1019" s="110"/>
      <c r="C1019" s="110"/>
      <c r="D1019" s="183"/>
      <c r="E1019" s="183"/>
      <c r="F1019" s="183"/>
      <c r="G1019" s="183"/>
      <c r="H1019" s="183"/>
      <c r="I1019" s="183"/>
      <c r="J1019" s="183"/>
      <c r="K1019" s="183"/>
      <c r="L1019" s="183"/>
      <c r="M1019" s="183"/>
      <c r="N1019" s="183"/>
      <c r="O1019" s="183"/>
      <c r="P1019" s="183"/>
      <c r="Q1019" s="183"/>
      <c r="R1019" s="183"/>
      <c r="S1019" s="183"/>
      <c r="T1019" s="183"/>
      <c r="U1019" s="183"/>
      <c r="V1019" s="183"/>
      <c r="W1019" s="183"/>
      <c r="X1019" s="183"/>
      <c r="Y1019" s="183"/>
      <c r="Z1019" s="183"/>
      <c r="AA1019" s="183"/>
      <c r="AB1019" s="183"/>
      <c r="AC1019" s="183"/>
      <c r="AD1019" s="183"/>
      <c r="AE1019" s="183"/>
      <c r="AF1019" s="183"/>
      <c r="AG1019" s="183"/>
      <c r="AH1019" s="183"/>
      <c r="AI1019" s="183"/>
      <c r="AJ1019" s="183"/>
      <c r="AK1019" s="183"/>
      <c r="AL1019" s="183"/>
      <c r="AM1019" s="183"/>
      <c r="AN1019" s="183"/>
      <c r="AO1019" s="183"/>
      <c r="AP1019" s="183"/>
      <c r="AQ1019" s="183"/>
      <c r="AR1019" s="183"/>
      <c r="AS1019" s="183"/>
      <c r="AT1019" s="183"/>
      <c r="AU1019" s="183"/>
      <c r="AV1019" s="183"/>
      <c r="AW1019" s="183"/>
      <c r="AX1019" s="183"/>
      <c r="AY1019" s="183"/>
      <c r="AZ1019" s="183"/>
      <c r="BA1019" s="183"/>
      <c r="BB1019" s="183"/>
      <c r="BC1019" s="183"/>
      <c r="BD1019" s="183"/>
      <c r="BE1019" s="183"/>
      <c r="BF1019" s="183"/>
      <c r="BG1019" s="183"/>
      <c r="BH1019" s="183"/>
      <c r="BI1019" s="183"/>
      <c r="BJ1019" s="183"/>
      <c r="BK1019" s="183"/>
      <c r="BL1019" s="183"/>
      <c r="BM1019" s="183"/>
    </row>
    <row r="1020" spans="1:65" x14ac:dyDescent="0.2">
      <c r="A1020" s="110"/>
      <c r="B1020" s="110"/>
      <c r="C1020" s="110"/>
      <c r="D1020" s="183"/>
      <c r="E1020" s="183"/>
      <c r="F1020" s="183"/>
      <c r="G1020" s="183"/>
      <c r="H1020" s="183"/>
      <c r="I1020" s="183"/>
      <c r="J1020" s="183"/>
      <c r="K1020" s="183"/>
      <c r="L1020" s="183"/>
      <c r="M1020" s="183"/>
      <c r="N1020" s="183"/>
      <c r="O1020" s="183"/>
      <c r="P1020" s="183"/>
      <c r="Q1020" s="183"/>
      <c r="R1020" s="183"/>
      <c r="S1020" s="183"/>
      <c r="T1020" s="183"/>
      <c r="U1020" s="183"/>
      <c r="V1020" s="183"/>
      <c r="W1020" s="183"/>
      <c r="X1020" s="183"/>
      <c r="Y1020" s="183"/>
      <c r="Z1020" s="183"/>
      <c r="AA1020" s="183"/>
      <c r="AB1020" s="183"/>
      <c r="AC1020" s="183"/>
      <c r="AD1020" s="183"/>
      <c r="AE1020" s="183"/>
      <c r="AF1020" s="183"/>
      <c r="AG1020" s="183"/>
      <c r="AH1020" s="183"/>
      <c r="AI1020" s="183"/>
      <c r="AJ1020" s="183"/>
      <c r="AK1020" s="183"/>
      <c r="AL1020" s="183"/>
      <c r="AM1020" s="183"/>
      <c r="AN1020" s="183"/>
      <c r="AO1020" s="183"/>
      <c r="AP1020" s="183"/>
      <c r="AQ1020" s="183"/>
      <c r="AR1020" s="183"/>
      <c r="AS1020" s="183"/>
      <c r="AT1020" s="183"/>
      <c r="AU1020" s="183"/>
      <c r="AV1020" s="183"/>
      <c r="AW1020" s="183"/>
      <c r="AX1020" s="183"/>
      <c r="AY1020" s="183"/>
      <c r="AZ1020" s="183"/>
      <c r="BA1020" s="183"/>
      <c r="BB1020" s="183"/>
      <c r="BC1020" s="183"/>
      <c r="BD1020" s="183"/>
      <c r="BE1020" s="183"/>
      <c r="BF1020" s="183"/>
      <c r="BG1020" s="183"/>
      <c r="BH1020" s="183"/>
      <c r="BI1020" s="183"/>
      <c r="BJ1020" s="183"/>
      <c r="BK1020" s="183"/>
      <c r="BL1020" s="183"/>
      <c r="BM1020" s="183"/>
    </row>
    <row r="1021" spans="1:65" x14ac:dyDescent="0.2">
      <c r="A1021" s="110"/>
      <c r="B1021" s="110"/>
      <c r="C1021" s="110"/>
      <c r="D1021" s="183"/>
      <c r="E1021" s="183"/>
      <c r="F1021" s="183"/>
      <c r="G1021" s="183"/>
      <c r="H1021" s="183"/>
      <c r="I1021" s="183"/>
      <c r="J1021" s="183"/>
      <c r="K1021" s="183"/>
      <c r="L1021" s="183"/>
      <c r="M1021" s="183"/>
      <c r="N1021" s="183"/>
      <c r="O1021" s="183"/>
      <c r="P1021" s="183"/>
      <c r="Q1021" s="183"/>
      <c r="R1021" s="183"/>
      <c r="S1021" s="183"/>
      <c r="T1021" s="183"/>
      <c r="U1021" s="183"/>
      <c r="V1021" s="183"/>
      <c r="W1021" s="183"/>
      <c r="X1021" s="183"/>
      <c r="Y1021" s="183"/>
      <c r="Z1021" s="183"/>
      <c r="AA1021" s="183"/>
      <c r="AB1021" s="183"/>
      <c r="AC1021" s="183"/>
      <c r="AD1021" s="183"/>
      <c r="AE1021" s="183"/>
      <c r="AF1021" s="183"/>
      <c r="AG1021" s="183"/>
      <c r="AH1021" s="183"/>
      <c r="AI1021" s="183"/>
      <c r="AJ1021" s="183"/>
      <c r="AK1021" s="183"/>
      <c r="AL1021" s="183"/>
      <c r="AM1021" s="183"/>
      <c r="AN1021" s="183"/>
      <c r="AO1021" s="183"/>
      <c r="AP1021" s="183"/>
      <c r="AQ1021" s="183"/>
      <c r="AR1021" s="183"/>
      <c r="AS1021" s="183"/>
      <c r="AT1021" s="183"/>
      <c r="AU1021" s="183"/>
      <c r="AV1021" s="183"/>
      <c r="AW1021" s="183"/>
      <c r="AX1021" s="183"/>
      <c r="AY1021" s="183"/>
      <c r="AZ1021" s="183"/>
      <c r="BA1021" s="183"/>
      <c r="BB1021" s="183"/>
      <c r="BC1021" s="183"/>
      <c r="BD1021" s="183"/>
      <c r="BE1021" s="183"/>
      <c r="BF1021" s="183"/>
      <c r="BG1021" s="183"/>
      <c r="BH1021" s="183"/>
      <c r="BI1021" s="183"/>
      <c r="BJ1021" s="183"/>
      <c r="BK1021" s="183"/>
      <c r="BL1021" s="183"/>
      <c r="BM1021" s="183"/>
    </row>
    <row r="1022" spans="1:65" x14ac:dyDescent="0.2">
      <c r="A1022" s="110"/>
      <c r="B1022" s="110"/>
      <c r="C1022" s="110"/>
      <c r="D1022" s="183"/>
      <c r="E1022" s="183"/>
      <c r="F1022" s="183"/>
      <c r="G1022" s="183"/>
      <c r="H1022" s="183"/>
      <c r="I1022" s="183"/>
      <c r="J1022" s="183"/>
      <c r="K1022" s="183"/>
      <c r="L1022" s="183"/>
      <c r="M1022" s="183"/>
      <c r="N1022" s="183"/>
      <c r="O1022" s="183"/>
      <c r="P1022" s="183"/>
      <c r="Q1022" s="183"/>
      <c r="R1022" s="183"/>
      <c r="S1022" s="183"/>
      <c r="T1022" s="183"/>
      <c r="U1022" s="183"/>
      <c r="V1022" s="183"/>
      <c r="W1022" s="183"/>
      <c r="X1022" s="183"/>
      <c r="Y1022" s="183"/>
      <c r="Z1022" s="183"/>
      <c r="AA1022" s="183"/>
      <c r="AB1022" s="183"/>
      <c r="AC1022" s="183"/>
      <c r="AD1022" s="183"/>
      <c r="AE1022" s="183"/>
      <c r="AF1022" s="183"/>
      <c r="AG1022" s="183"/>
      <c r="AH1022" s="183"/>
      <c r="AI1022" s="183"/>
      <c r="AJ1022" s="183"/>
      <c r="AK1022" s="183"/>
      <c r="AL1022" s="183"/>
      <c r="AM1022" s="183"/>
      <c r="AN1022" s="183"/>
      <c r="AO1022" s="183"/>
      <c r="AP1022" s="183"/>
      <c r="AQ1022" s="183"/>
      <c r="AR1022" s="183"/>
      <c r="AS1022" s="183"/>
      <c r="AT1022" s="183"/>
      <c r="AU1022" s="183"/>
      <c r="AV1022" s="183"/>
      <c r="AW1022" s="183"/>
      <c r="AX1022" s="183"/>
      <c r="AY1022" s="183"/>
      <c r="AZ1022" s="183"/>
      <c r="BA1022" s="183"/>
      <c r="BB1022" s="183"/>
      <c r="BC1022" s="183"/>
      <c r="BD1022" s="183"/>
      <c r="BE1022" s="183"/>
      <c r="BF1022" s="183"/>
      <c r="BG1022" s="183"/>
      <c r="BH1022" s="183"/>
      <c r="BI1022" s="183"/>
      <c r="BJ1022" s="183"/>
      <c r="BK1022" s="183"/>
      <c r="BL1022" s="183"/>
      <c r="BM1022" s="183"/>
    </row>
    <row r="1023" spans="1:65" x14ac:dyDescent="0.2">
      <c r="A1023" s="110"/>
      <c r="B1023" s="110"/>
      <c r="C1023" s="110"/>
      <c r="D1023" s="183"/>
      <c r="E1023" s="183"/>
      <c r="F1023" s="183"/>
      <c r="G1023" s="183"/>
      <c r="H1023" s="183"/>
      <c r="I1023" s="183"/>
      <c r="J1023" s="183"/>
      <c r="K1023" s="183"/>
      <c r="L1023" s="183"/>
      <c r="M1023" s="183"/>
      <c r="N1023" s="183"/>
      <c r="O1023" s="183"/>
      <c r="P1023" s="183"/>
      <c r="Q1023" s="183"/>
      <c r="R1023" s="183"/>
      <c r="S1023" s="183"/>
      <c r="T1023" s="183"/>
      <c r="U1023" s="183"/>
      <c r="V1023" s="183"/>
      <c r="W1023" s="183"/>
      <c r="X1023" s="183"/>
      <c r="Y1023" s="183"/>
      <c r="Z1023" s="183"/>
      <c r="AA1023" s="183"/>
      <c r="AB1023" s="183"/>
      <c r="AC1023" s="183"/>
      <c r="AD1023" s="183"/>
      <c r="AE1023" s="183"/>
      <c r="AF1023" s="183"/>
      <c r="AG1023" s="183"/>
      <c r="AH1023" s="183"/>
      <c r="AI1023" s="183"/>
      <c r="AJ1023" s="183"/>
      <c r="AK1023" s="183"/>
      <c r="AL1023" s="183"/>
      <c r="AM1023" s="183"/>
      <c r="AN1023" s="183"/>
      <c r="AO1023" s="183"/>
      <c r="AP1023" s="183"/>
      <c r="AQ1023" s="183"/>
      <c r="AR1023" s="183"/>
      <c r="AS1023" s="183"/>
      <c r="AT1023" s="183"/>
      <c r="AU1023" s="183"/>
      <c r="AV1023" s="183"/>
      <c r="AW1023" s="183"/>
      <c r="AX1023" s="183"/>
      <c r="AY1023" s="183"/>
      <c r="AZ1023" s="183"/>
      <c r="BA1023" s="183"/>
      <c r="BB1023" s="183"/>
      <c r="BC1023" s="183"/>
      <c r="BD1023" s="183"/>
      <c r="BE1023" s="183"/>
      <c r="BF1023" s="183"/>
      <c r="BG1023" s="183"/>
      <c r="BH1023" s="183"/>
      <c r="BI1023" s="183"/>
      <c r="BJ1023" s="183"/>
      <c r="BK1023" s="183"/>
      <c r="BL1023" s="183"/>
      <c r="BM1023" s="183"/>
    </row>
    <row r="1024" spans="1:65" x14ac:dyDescent="0.2">
      <c r="A1024" s="110"/>
      <c r="B1024" s="110"/>
      <c r="C1024" s="110"/>
      <c r="D1024" s="183"/>
      <c r="E1024" s="183"/>
      <c r="F1024" s="183"/>
      <c r="G1024" s="183"/>
      <c r="H1024" s="183"/>
      <c r="I1024" s="183"/>
      <c r="J1024" s="183"/>
      <c r="K1024" s="183"/>
      <c r="L1024" s="183"/>
      <c r="M1024" s="183"/>
      <c r="N1024" s="183"/>
      <c r="O1024" s="183"/>
      <c r="P1024" s="183"/>
      <c r="Q1024" s="183"/>
      <c r="R1024" s="183"/>
      <c r="S1024" s="183"/>
      <c r="T1024" s="183"/>
      <c r="U1024" s="183"/>
      <c r="V1024" s="183"/>
      <c r="W1024" s="183"/>
      <c r="X1024" s="183"/>
      <c r="Y1024" s="183"/>
      <c r="Z1024" s="183"/>
      <c r="AA1024" s="183"/>
      <c r="AB1024" s="183"/>
      <c r="AC1024" s="183"/>
      <c r="AD1024" s="183"/>
      <c r="AE1024" s="183"/>
      <c r="AF1024" s="183"/>
      <c r="AG1024" s="183"/>
      <c r="AH1024" s="183"/>
      <c r="AI1024" s="183"/>
      <c r="AJ1024" s="183"/>
      <c r="AK1024" s="183"/>
      <c r="AL1024" s="183"/>
      <c r="AM1024" s="183"/>
      <c r="AN1024" s="183"/>
      <c r="AO1024" s="183"/>
      <c r="AP1024" s="183"/>
      <c r="AQ1024" s="183"/>
      <c r="AR1024" s="183"/>
      <c r="AS1024" s="183"/>
      <c r="AT1024" s="183"/>
      <c r="AU1024" s="183"/>
      <c r="AV1024" s="183"/>
      <c r="AW1024" s="183"/>
      <c r="AX1024" s="183"/>
      <c r="AY1024" s="183"/>
      <c r="AZ1024" s="183"/>
      <c r="BA1024" s="183"/>
      <c r="BB1024" s="183"/>
      <c r="BC1024" s="183"/>
      <c r="BD1024" s="183"/>
      <c r="BE1024" s="183"/>
      <c r="BF1024" s="183"/>
      <c r="BG1024" s="183"/>
      <c r="BH1024" s="183"/>
      <c r="BI1024" s="183"/>
      <c r="BJ1024" s="183"/>
      <c r="BK1024" s="183"/>
      <c r="BL1024" s="183"/>
      <c r="BM1024" s="183"/>
    </row>
    <row r="1025" spans="1:65" x14ac:dyDescent="0.2">
      <c r="A1025" s="110"/>
      <c r="B1025" s="110"/>
      <c r="C1025" s="110"/>
      <c r="D1025" s="183"/>
      <c r="E1025" s="183"/>
      <c r="F1025" s="183"/>
      <c r="G1025" s="183"/>
      <c r="H1025" s="183"/>
      <c r="I1025" s="183"/>
      <c r="J1025" s="183"/>
      <c r="K1025" s="183"/>
      <c r="L1025" s="183"/>
      <c r="M1025" s="183"/>
      <c r="N1025" s="183"/>
      <c r="O1025" s="183"/>
      <c r="P1025" s="183"/>
      <c r="Q1025" s="183"/>
      <c r="R1025" s="183"/>
      <c r="S1025" s="183"/>
      <c r="T1025" s="183"/>
      <c r="U1025" s="183"/>
      <c r="V1025" s="183"/>
      <c r="W1025" s="183"/>
      <c r="X1025" s="183"/>
      <c r="Y1025" s="183"/>
      <c r="Z1025" s="183"/>
      <c r="AA1025" s="183"/>
      <c r="AB1025" s="183"/>
      <c r="AC1025" s="183"/>
      <c r="AD1025" s="183"/>
      <c r="AE1025" s="183"/>
      <c r="AF1025" s="183"/>
      <c r="AG1025" s="183"/>
      <c r="AH1025" s="183"/>
      <c r="AI1025" s="183"/>
      <c r="AJ1025" s="183"/>
      <c r="AK1025" s="183"/>
      <c r="AL1025" s="183"/>
      <c r="AM1025" s="183"/>
      <c r="AN1025" s="183"/>
      <c r="AO1025" s="183"/>
      <c r="AP1025" s="183"/>
      <c r="AQ1025" s="183"/>
      <c r="AR1025" s="183"/>
      <c r="AS1025" s="183"/>
      <c r="AT1025" s="183"/>
      <c r="AU1025" s="183"/>
      <c r="AV1025" s="183"/>
      <c r="AW1025" s="183"/>
      <c r="AX1025" s="183"/>
      <c r="AY1025" s="183"/>
      <c r="AZ1025" s="183"/>
      <c r="BA1025" s="183"/>
      <c r="BB1025" s="183"/>
      <c r="BC1025" s="183"/>
      <c r="BD1025" s="183"/>
      <c r="BE1025" s="183"/>
      <c r="BF1025" s="183"/>
      <c r="BG1025" s="183"/>
      <c r="BH1025" s="183"/>
      <c r="BI1025" s="183"/>
      <c r="BJ1025" s="183"/>
      <c r="BK1025" s="183"/>
      <c r="BL1025" s="183"/>
      <c r="BM1025" s="183"/>
    </row>
    <row r="1026" spans="1:65" x14ac:dyDescent="0.2">
      <c r="A1026" s="110"/>
      <c r="B1026" s="110"/>
      <c r="C1026" s="110"/>
      <c r="D1026" s="183"/>
      <c r="E1026" s="183"/>
      <c r="F1026" s="183"/>
      <c r="G1026" s="183"/>
      <c r="H1026" s="183"/>
      <c r="I1026" s="183"/>
      <c r="J1026" s="183"/>
      <c r="K1026" s="183"/>
      <c r="L1026" s="183"/>
      <c r="M1026" s="183"/>
      <c r="N1026" s="183"/>
      <c r="O1026" s="183"/>
      <c r="P1026" s="183"/>
      <c r="Q1026" s="183"/>
      <c r="R1026" s="183"/>
      <c r="S1026" s="183"/>
      <c r="T1026" s="183"/>
      <c r="U1026" s="183"/>
      <c r="V1026" s="183"/>
      <c r="W1026" s="183"/>
      <c r="X1026" s="183"/>
      <c r="Y1026" s="183"/>
      <c r="Z1026" s="183"/>
      <c r="AA1026" s="183"/>
      <c r="AB1026" s="183"/>
      <c r="AC1026" s="183"/>
      <c r="AD1026" s="183"/>
      <c r="AE1026" s="183"/>
      <c r="AF1026" s="183"/>
      <c r="AG1026" s="183"/>
      <c r="AH1026" s="183"/>
      <c r="AI1026" s="183"/>
      <c r="AJ1026" s="183"/>
      <c r="AK1026" s="183"/>
      <c r="AL1026" s="183"/>
      <c r="AM1026" s="183"/>
      <c r="AN1026" s="183"/>
      <c r="AO1026" s="183"/>
      <c r="AP1026" s="183"/>
      <c r="AQ1026" s="183"/>
      <c r="AR1026" s="183"/>
      <c r="AS1026" s="183"/>
      <c r="AT1026" s="183"/>
      <c r="AU1026" s="183"/>
      <c r="AV1026" s="183"/>
      <c r="AW1026" s="183"/>
      <c r="AX1026" s="183"/>
      <c r="AY1026" s="183"/>
      <c r="AZ1026" s="183"/>
      <c r="BA1026" s="183"/>
      <c r="BB1026" s="183"/>
      <c r="BC1026" s="183"/>
      <c r="BD1026" s="183"/>
      <c r="BE1026" s="183"/>
      <c r="BF1026" s="183"/>
      <c r="BG1026" s="183"/>
      <c r="BH1026" s="183"/>
      <c r="BI1026" s="183"/>
      <c r="BJ1026" s="183"/>
      <c r="BK1026" s="183"/>
      <c r="BL1026" s="183"/>
      <c r="BM1026" s="183"/>
    </row>
    <row r="1027" spans="1:65" x14ac:dyDescent="0.2">
      <c r="A1027" s="110"/>
      <c r="B1027" s="110"/>
      <c r="C1027" s="110"/>
      <c r="D1027" s="183"/>
      <c r="E1027" s="183"/>
      <c r="F1027" s="183"/>
      <c r="G1027" s="183"/>
      <c r="H1027" s="183"/>
      <c r="I1027" s="183"/>
      <c r="J1027" s="183"/>
      <c r="K1027" s="183"/>
      <c r="L1027" s="183"/>
      <c r="M1027" s="183"/>
      <c r="N1027" s="183"/>
      <c r="O1027" s="183"/>
      <c r="P1027" s="183"/>
      <c r="Q1027" s="183"/>
      <c r="R1027" s="183"/>
      <c r="S1027" s="183"/>
      <c r="T1027" s="183"/>
      <c r="U1027" s="183"/>
      <c r="V1027" s="183"/>
      <c r="W1027" s="183"/>
      <c r="X1027" s="183"/>
      <c r="Y1027" s="183"/>
      <c r="Z1027" s="183"/>
      <c r="AA1027" s="183"/>
      <c r="AB1027" s="183"/>
      <c r="AC1027" s="183"/>
      <c r="AD1027" s="183"/>
      <c r="AE1027" s="183"/>
      <c r="AF1027" s="183"/>
      <c r="AG1027" s="183"/>
      <c r="AH1027" s="183"/>
      <c r="AI1027" s="183"/>
      <c r="AJ1027" s="183"/>
      <c r="AK1027" s="183"/>
      <c r="AL1027" s="183"/>
      <c r="AM1027" s="183"/>
      <c r="AN1027" s="183"/>
      <c r="AO1027" s="183"/>
      <c r="AP1027" s="183"/>
      <c r="AQ1027" s="183"/>
      <c r="AR1027" s="183"/>
      <c r="AS1027" s="183"/>
      <c r="AT1027" s="183"/>
      <c r="AU1027" s="183"/>
      <c r="AV1027" s="183"/>
      <c r="AW1027" s="183"/>
      <c r="AX1027" s="183"/>
      <c r="AY1027" s="183"/>
      <c r="AZ1027" s="183"/>
      <c r="BA1027" s="183"/>
      <c r="BB1027" s="183"/>
      <c r="BC1027" s="183"/>
      <c r="BD1027" s="183"/>
      <c r="BE1027" s="183"/>
      <c r="BF1027" s="183"/>
      <c r="BG1027" s="183"/>
      <c r="BH1027" s="183"/>
      <c r="BI1027" s="183"/>
      <c r="BJ1027" s="183"/>
      <c r="BK1027" s="183"/>
      <c r="BL1027" s="183"/>
      <c r="BM1027" s="183"/>
    </row>
    <row r="1028" spans="1:65" x14ac:dyDescent="0.2">
      <c r="A1028" s="110"/>
      <c r="B1028" s="110"/>
      <c r="C1028" s="110"/>
      <c r="D1028" s="183"/>
      <c r="E1028" s="183"/>
      <c r="F1028" s="183"/>
      <c r="G1028" s="183"/>
      <c r="H1028" s="183"/>
      <c r="I1028" s="183"/>
      <c r="J1028" s="183"/>
      <c r="K1028" s="183"/>
      <c r="L1028" s="183"/>
      <c r="M1028" s="183"/>
      <c r="N1028" s="183"/>
      <c r="O1028" s="183"/>
      <c r="P1028" s="183"/>
      <c r="Q1028" s="183"/>
      <c r="R1028" s="183"/>
      <c r="S1028" s="183"/>
      <c r="T1028" s="183"/>
      <c r="U1028" s="183"/>
      <c r="V1028" s="183"/>
      <c r="W1028" s="183"/>
      <c r="X1028" s="183"/>
      <c r="Y1028" s="183"/>
      <c r="Z1028" s="183"/>
      <c r="AA1028" s="183"/>
      <c r="AB1028" s="183"/>
      <c r="AC1028" s="183"/>
      <c r="AD1028" s="183"/>
      <c r="AE1028" s="183"/>
      <c r="AF1028" s="183"/>
      <c r="AG1028" s="183"/>
      <c r="AH1028" s="183"/>
      <c r="AI1028" s="183"/>
      <c r="AJ1028" s="183"/>
      <c r="AK1028" s="183"/>
      <c r="AL1028" s="183"/>
      <c r="AM1028" s="183"/>
      <c r="AN1028" s="183"/>
      <c r="AO1028" s="183"/>
      <c r="AP1028" s="183"/>
      <c r="AQ1028" s="183"/>
      <c r="AR1028" s="183"/>
      <c r="AS1028" s="183"/>
      <c r="AT1028" s="183"/>
      <c r="AU1028" s="183"/>
      <c r="AV1028" s="183"/>
      <c r="AW1028" s="183"/>
      <c r="AX1028" s="183"/>
      <c r="AY1028" s="183"/>
      <c r="AZ1028" s="183"/>
      <c r="BA1028" s="183"/>
      <c r="BB1028" s="183"/>
      <c r="BC1028" s="183"/>
      <c r="BD1028" s="183"/>
      <c r="BE1028" s="183"/>
      <c r="BF1028" s="183"/>
      <c r="BG1028" s="183"/>
      <c r="BH1028" s="183"/>
      <c r="BI1028" s="183"/>
      <c r="BJ1028" s="183"/>
      <c r="BK1028" s="183"/>
      <c r="BL1028" s="183"/>
      <c r="BM1028" s="183"/>
    </row>
    <row r="1029" spans="1:65" x14ac:dyDescent="0.2">
      <c r="A1029" s="110"/>
      <c r="B1029" s="110"/>
      <c r="C1029" s="110"/>
      <c r="D1029" s="183"/>
      <c r="E1029" s="183"/>
      <c r="F1029" s="183"/>
      <c r="G1029" s="183"/>
      <c r="H1029" s="183"/>
      <c r="I1029" s="183"/>
      <c r="J1029" s="183"/>
      <c r="K1029" s="183"/>
      <c r="L1029" s="183"/>
      <c r="M1029" s="183"/>
      <c r="N1029" s="183"/>
      <c r="O1029" s="183"/>
      <c r="P1029" s="183"/>
      <c r="Q1029" s="183"/>
      <c r="R1029" s="183"/>
      <c r="S1029" s="183"/>
      <c r="T1029" s="183"/>
      <c r="U1029" s="183"/>
      <c r="V1029" s="183"/>
      <c r="W1029" s="183"/>
      <c r="X1029" s="183"/>
      <c r="Y1029" s="183"/>
      <c r="Z1029" s="183"/>
      <c r="AA1029" s="183"/>
      <c r="AB1029" s="183"/>
      <c r="AC1029" s="183"/>
      <c r="AD1029" s="183"/>
      <c r="AE1029" s="183"/>
      <c r="AF1029" s="183"/>
      <c r="AG1029" s="183"/>
      <c r="AH1029" s="183"/>
      <c r="AI1029" s="183"/>
      <c r="AJ1029" s="183"/>
      <c r="AK1029" s="183"/>
      <c r="AL1029" s="183"/>
      <c r="AM1029" s="183"/>
      <c r="AN1029" s="183"/>
      <c r="AO1029" s="183"/>
      <c r="AP1029" s="183"/>
      <c r="AQ1029" s="183"/>
      <c r="AR1029" s="183"/>
      <c r="AS1029" s="183"/>
      <c r="AT1029" s="183"/>
      <c r="AU1029" s="183"/>
      <c r="AV1029" s="183"/>
      <c r="AW1029" s="183"/>
      <c r="AX1029" s="183"/>
      <c r="AY1029" s="183"/>
      <c r="AZ1029" s="183"/>
      <c r="BA1029" s="183"/>
      <c r="BB1029" s="183"/>
      <c r="BC1029" s="183"/>
      <c r="BD1029" s="183"/>
      <c r="BE1029" s="183"/>
      <c r="BF1029" s="183"/>
      <c r="BG1029" s="183"/>
      <c r="BH1029" s="183"/>
      <c r="BI1029" s="183"/>
      <c r="BJ1029" s="183"/>
      <c r="BK1029" s="183"/>
      <c r="BL1029" s="183"/>
      <c r="BM1029" s="183"/>
    </row>
    <row r="1030" spans="1:65" x14ac:dyDescent="0.2">
      <c r="A1030" s="110"/>
      <c r="B1030" s="110"/>
      <c r="C1030" s="110"/>
      <c r="D1030" s="183"/>
      <c r="E1030" s="183"/>
      <c r="F1030" s="183"/>
      <c r="G1030" s="183"/>
      <c r="H1030" s="183"/>
      <c r="I1030" s="183"/>
      <c r="J1030" s="183"/>
      <c r="K1030" s="183"/>
      <c r="L1030" s="183"/>
      <c r="M1030" s="183"/>
      <c r="N1030" s="183"/>
      <c r="O1030" s="183"/>
      <c r="P1030" s="183"/>
      <c r="Q1030" s="183"/>
      <c r="R1030" s="183"/>
      <c r="S1030" s="183"/>
      <c r="T1030" s="183"/>
      <c r="U1030" s="183"/>
      <c r="V1030" s="183"/>
      <c r="W1030" s="183"/>
      <c r="X1030" s="183"/>
      <c r="Y1030" s="183"/>
      <c r="Z1030" s="183"/>
      <c r="AA1030" s="183"/>
      <c r="AB1030" s="183"/>
      <c r="AC1030" s="183"/>
      <c r="AD1030" s="183"/>
      <c r="AE1030" s="183"/>
      <c r="AF1030" s="183"/>
      <c r="AG1030" s="183"/>
      <c r="AH1030" s="183"/>
      <c r="AI1030" s="183"/>
      <c r="AJ1030" s="183"/>
      <c r="AK1030" s="183"/>
      <c r="AL1030" s="183"/>
      <c r="AM1030" s="183"/>
      <c r="AN1030" s="183"/>
      <c r="AO1030" s="183"/>
      <c r="AP1030" s="183"/>
      <c r="AQ1030" s="183"/>
      <c r="AR1030" s="183"/>
      <c r="AS1030" s="183"/>
      <c r="AT1030" s="183"/>
      <c r="AU1030" s="183"/>
      <c r="AV1030" s="183"/>
      <c r="AW1030" s="183"/>
      <c r="AX1030" s="183"/>
      <c r="AY1030" s="183"/>
      <c r="AZ1030" s="183"/>
      <c r="BA1030" s="183"/>
      <c r="BB1030" s="183"/>
      <c r="BC1030" s="183"/>
      <c r="BD1030" s="183"/>
      <c r="BE1030" s="183"/>
      <c r="BF1030" s="183"/>
      <c r="BG1030" s="183"/>
      <c r="BH1030" s="183"/>
      <c r="BI1030" s="183"/>
      <c r="BJ1030" s="183"/>
      <c r="BK1030" s="183"/>
      <c r="BL1030" s="183"/>
      <c r="BM1030" s="183"/>
    </row>
    <row r="1031" spans="1:65" x14ac:dyDescent="0.2">
      <c r="A1031" s="110"/>
      <c r="B1031" s="110"/>
      <c r="C1031" s="110"/>
      <c r="D1031" s="183"/>
      <c r="E1031" s="183"/>
      <c r="F1031" s="183"/>
      <c r="G1031" s="183"/>
      <c r="H1031" s="183"/>
      <c r="I1031" s="183"/>
      <c r="J1031" s="183"/>
      <c r="K1031" s="183"/>
      <c r="L1031" s="183"/>
      <c r="M1031" s="183"/>
      <c r="N1031" s="183"/>
      <c r="O1031" s="183"/>
      <c r="P1031" s="183"/>
      <c r="Q1031" s="183"/>
      <c r="R1031" s="183"/>
      <c r="S1031" s="183"/>
      <c r="T1031" s="183"/>
      <c r="U1031" s="183"/>
      <c r="V1031" s="183"/>
      <c r="W1031" s="183"/>
      <c r="X1031" s="183"/>
      <c r="Y1031" s="183"/>
      <c r="Z1031" s="183"/>
      <c r="AA1031" s="183"/>
      <c r="AB1031" s="183"/>
      <c r="AC1031" s="183"/>
      <c r="AD1031" s="183"/>
      <c r="AE1031" s="183"/>
      <c r="AF1031" s="183"/>
      <c r="AG1031" s="183"/>
      <c r="AH1031" s="183"/>
      <c r="AI1031" s="183"/>
      <c r="AJ1031" s="183"/>
      <c r="AK1031" s="183"/>
      <c r="AL1031" s="183"/>
      <c r="AM1031" s="183"/>
      <c r="AN1031" s="183"/>
      <c r="AO1031" s="183"/>
      <c r="AP1031" s="183"/>
      <c r="AQ1031" s="183"/>
      <c r="AR1031" s="183"/>
      <c r="AS1031" s="183"/>
      <c r="AT1031" s="183"/>
      <c r="AU1031" s="183"/>
      <c r="AV1031" s="183"/>
      <c r="AW1031" s="183"/>
      <c r="AX1031" s="183"/>
      <c r="AY1031" s="183"/>
      <c r="AZ1031" s="183"/>
      <c r="BA1031" s="183"/>
      <c r="BB1031" s="183"/>
      <c r="BC1031" s="183"/>
      <c r="BD1031" s="183"/>
      <c r="BE1031" s="183"/>
      <c r="BF1031" s="183"/>
      <c r="BG1031" s="183"/>
      <c r="BH1031" s="183"/>
      <c r="BI1031" s="183"/>
      <c r="BJ1031" s="183"/>
      <c r="BK1031" s="183"/>
      <c r="BL1031" s="183"/>
      <c r="BM1031" s="183"/>
    </row>
    <row r="1032" spans="1:65" x14ac:dyDescent="0.2">
      <c r="A1032" s="110"/>
      <c r="B1032" s="110"/>
      <c r="C1032" s="110"/>
      <c r="D1032" s="183"/>
      <c r="E1032" s="183"/>
      <c r="F1032" s="183"/>
      <c r="G1032" s="183"/>
      <c r="H1032" s="183"/>
      <c r="I1032" s="183"/>
      <c r="J1032" s="183"/>
      <c r="K1032" s="183"/>
      <c r="L1032" s="183"/>
      <c r="M1032" s="183"/>
      <c r="N1032" s="183"/>
      <c r="O1032" s="183"/>
      <c r="P1032" s="183"/>
      <c r="Q1032" s="183"/>
      <c r="R1032" s="183"/>
      <c r="S1032" s="183"/>
      <c r="T1032" s="183"/>
      <c r="U1032" s="183"/>
      <c r="V1032" s="183"/>
      <c r="W1032" s="183"/>
      <c r="X1032" s="183"/>
      <c r="Y1032" s="183"/>
      <c r="Z1032" s="183"/>
      <c r="AA1032" s="183"/>
      <c r="AB1032" s="183"/>
      <c r="AC1032" s="183"/>
      <c r="AD1032" s="183"/>
      <c r="AE1032" s="183"/>
      <c r="AF1032" s="183"/>
      <c r="AG1032" s="183"/>
      <c r="AH1032" s="183"/>
      <c r="AI1032" s="183"/>
      <c r="AJ1032" s="183"/>
      <c r="AK1032" s="183"/>
      <c r="AL1032" s="183"/>
      <c r="AM1032" s="183"/>
      <c r="AN1032" s="183"/>
      <c r="AO1032" s="183"/>
      <c r="AP1032" s="183"/>
      <c r="AQ1032" s="183"/>
      <c r="AR1032" s="183"/>
      <c r="AS1032" s="183"/>
      <c r="AT1032" s="183"/>
      <c r="AU1032" s="183"/>
      <c r="AV1032" s="183"/>
      <c r="AW1032" s="183"/>
      <c r="AX1032" s="183"/>
      <c r="AY1032" s="183"/>
      <c r="AZ1032" s="183"/>
      <c r="BA1032" s="183"/>
      <c r="BB1032" s="183"/>
      <c r="BC1032" s="183"/>
      <c r="BD1032" s="183"/>
      <c r="BE1032" s="183"/>
      <c r="BF1032" s="183"/>
      <c r="BG1032" s="183"/>
      <c r="BH1032" s="183"/>
      <c r="BI1032" s="183"/>
      <c r="BJ1032" s="183"/>
      <c r="BK1032" s="183"/>
      <c r="BL1032" s="183"/>
      <c r="BM1032" s="183"/>
    </row>
    <row r="1033" spans="1:65" x14ac:dyDescent="0.2">
      <c r="A1033" s="110"/>
      <c r="B1033" s="110"/>
      <c r="C1033" s="110"/>
      <c r="D1033" s="183"/>
      <c r="E1033" s="183"/>
      <c r="F1033" s="183"/>
      <c r="G1033" s="183"/>
      <c r="H1033" s="183"/>
      <c r="I1033" s="183"/>
      <c r="J1033" s="183"/>
      <c r="K1033" s="183"/>
      <c r="L1033" s="183"/>
      <c r="M1033" s="183"/>
      <c r="N1033" s="183"/>
      <c r="O1033" s="183"/>
      <c r="P1033" s="183"/>
      <c r="Q1033" s="183"/>
      <c r="R1033" s="183"/>
      <c r="S1033" s="183"/>
      <c r="T1033" s="183"/>
      <c r="U1033" s="183"/>
      <c r="V1033" s="183"/>
      <c r="W1033" s="183"/>
      <c r="X1033" s="183"/>
      <c r="Y1033" s="183"/>
      <c r="Z1033" s="183"/>
      <c r="AA1033" s="183"/>
      <c r="AB1033" s="183"/>
      <c r="AC1033" s="183"/>
      <c r="AD1033" s="183"/>
      <c r="AE1033" s="183"/>
      <c r="AF1033" s="183"/>
      <c r="AG1033" s="183"/>
      <c r="AH1033" s="183"/>
      <c r="AI1033" s="183"/>
      <c r="AJ1033" s="183"/>
      <c r="AK1033" s="183"/>
      <c r="AL1033" s="183"/>
      <c r="AM1033" s="183"/>
      <c r="AN1033" s="183"/>
      <c r="AO1033" s="183"/>
      <c r="AP1033" s="183"/>
      <c r="AQ1033" s="183"/>
      <c r="AR1033" s="183"/>
      <c r="AS1033" s="183"/>
      <c r="AT1033" s="183"/>
      <c r="AU1033" s="183"/>
      <c r="AV1033" s="183"/>
      <c r="AW1033" s="183"/>
      <c r="AX1033" s="183"/>
      <c r="AY1033" s="183"/>
      <c r="AZ1033" s="183"/>
      <c r="BA1033" s="183"/>
      <c r="BB1033" s="183"/>
      <c r="BC1033" s="183"/>
      <c r="BD1033" s="183"/>
      <c r="BE1033" s="183"/>
      <c r="BF1033" s="183"/>
      <c r="BG1033" s="183"/>
      <c r="BH1033" s="183"/>
      <c r="BI1033" s="183"/>
      <c r="BJ1033" s="183"/>
      <c r="BK1033" s="183"/>
      <c r="BL1033" s="183"/>
      <c r="BM1033" s="183"/>
    </row>
    <row r="1034" spans="1:65" x14ac:dyDescent="0.2">
      <c r="A1034" s="110"/>
      <c r="B1034" s="110"/>
      <c r="C1034" s="110"/>
      <c r="D1034" s="183"/>
      <c r="E1034" s="183"/>
      <c r="F1034" s="183"/>
      <c r="G1034" s="183"/>
      <c r="H1034" s="183"/>
      <c r="I1034" s="183"/>
      <c r="J1034" s="183"/>
      <c r="K1034" s="183"/>
      <c r="L1034" s="183"/>
      <c r="M1034" s="183"/>
      <c r="N1034" s="183"/>
      <c r="O1034" s="183"/>
      <c r="P1034" s="183"/>
      <c r="Q1034" s="183"/>
      <c r="R1034" s="183"/>
      <c r="S1034" s="183"/>
      <c r="T1034" s="183"/>
      <c r="U1034" s="183"/>
      <c r="V1034" s="183"/>
      <c r="W1034" s="183"/>
      <c r="X1034" s="183"/>
      <c r="Y1034" s="183"/>
      <c r="Z1034" s="183"/>
      <c r="AA1034" s="183"/>
      <c r="AB1034" s="183"/>
      <c r="AC1034" s="183"/>
      <c r="AD1034" s="183"/>
      <c r="AE1034" s="183"/>
      <c r="AF1034" s="183"/>
      <c r="AG1034" s="183"/>
      <c r="AH1034" s="183"/>
      <c r="AI1034" s="183"/>
      <c r="AJ1034" s="183"/>
      <c r="AK1034" s="183"/>
      <c r="AL1034" s="183"/>
      <c r="AM1034" s="183"/>
      <c r="AN1034" s="183"/>
      <c r="AO1034" s="183"/>
      <c r="AP1034" s="183"/>
      <c r="AQ1034" s="183"/>
      <c r="AR1034" s="183"/>
      <c r="AS1034" s="183"/>
      <c r="AT1034" s="183"/>
      <c r="AU1034" s="183"/>
      <c r="AV1034" s="183"/>
      <c r="AW1034" s="183"/>
      <c r="AX1034" s="183"/>
      <c r="AY1034" s="183"/>
      <c r="AZ1034" s="183"/>
      <c r="BA1034" s="183"/>
      <c r="BB1034" s="183"/>
      <c r="BC1034" s="183"/>
      <c r="BD1034" s="183"/>
      <c r="BE1034" s="183"/>
      <c r="BF1034" s="183"/>
      <c r="BG1034" s="183"/>
      <c r="BH1034" s="183"/>
      <c r="BI1034" s="183"/>
      <c r="BJ1034" s="183"/>
      <c r="BK1034" s="183"/>
      <c r="BL1034" s="183"/>
      <c r="BM1034" s="183"/>
    </row>
    <row r="1035" spans="1:65" x14ac:dyDescent="0.2">
      <c r="A1035" s="110"/>
      <c r="B1035" s="110"/>
      <c r="C1035" s="110"/>
      <c r="D1035" s="183"/>
      <c r="E1035" s="183"/>
      <c r="F1035" s="183"/>
      <c r="G1035" s="183"/>
      <c r="H1035" s="183"/>
      <c r="I1035" s="183"/>
      <c r="J1035" s="183"/>
      <c r="K1035" s="183"/>
      <c r="L1035" s="183"/>
      <c r="M1035" s="183"/>
      <c r="N1035" s="183"/>
      <c r="O1035" s="183"/>
      <c r="P1035" s="183"/>
      <c r="Q1035" s="183"/>
      <c r="R1035" s="183"/>
      <c r="S1035" s="183"/>
      <c r="T1035" s="183"/>
      <c r="U1035" s="183"/>
      <c r="V1035" s="183"/>
      <c r="W1035" s="183"/>
      <c r="X1035" s="183"/>
      <c r="Y1035" s="183"/>
      <c r="Z1035" s="183"/>
      <c r="AA1035" s="183"/>
      <c r="AB1035" s="183"/>
      <c r="AC1035" s="183"/>
      <c r="AD1035" s="183"/>
      <c r="AE1035" s="183"/>
      <c r="AF1035" s="183"/>
      <c r="AG1035" s="183"/>
      <c r="AH1035" s="183"/>
      <c r="AI1035" s="183"/>
      <c r="AJ1035" s="183"/>
      <c r="AK1035" s="183"/>
      <c r="AL1035" s="183"/>
      <c r="AM1035" s="183"/>
      <c r="AN1035" s="183"/>
      <c r="AO1035" s="183"/>
      <c r="AP1035" s="183"/>
      <c r="AQ1035" s="183"/>
      <c r="AR1035" s="183"/>
      <c r="AS1035" s="183"/>
      <c r="AT1035" s="183"/>
      <c r="AU1035" s="183"/>
      <c r="AV1035" s="183"/>
      <c r="AW1035" s="183"/>
      <c r="AX1035" s="183"/>
      <c r="AY1035" s="183"/>
      <c r="AZ1035" s="183"/>
      <c r="BA1035" s="183"/>
      <c r="BB1035" s="183"/>
      <c r="BC1035" s="183"/>
      <c r="BD1035" s="183"/>
      <c r="BE1035" s="183"/>
      <c r="BF1035" s="183"/>
      <c r="BG1035" s="183"/>
      <c r="BH1035" s="183"/>
      <c r="BI1035" s="183"/>
      <c r="BJ1035" s="183"/>
      <c r="BK1035" s="183"/>
      <c r="BL1035" s="183"/>
      <c r="BM1035" s="183"/>
    </row>
    <row r="1036" spans="1:65" x14ac:dyDescent="0.2">
      <c r="A1036" s="110"/>
      <c r="B1036" s="110"/>
      <c r="C1036" s="110"/>
      <c r="D1036" s="183"/>
      <c r="E1036" s="183"/>
      <c r="F1036" s="183"/>
      <c r="G1036" s="183"/>
      <c r="H1036" s="183"/>
      <c r="I1036" s="183"/>
      <c r="J1036" s="183"/>
      <c r="K1036" s="183"/>
      <c r="L1036" s="183"/>
      <c r="M1036" s="183"/>
      <c r="N1036" s="183"/>
      <c r="O1036" s="183"/>
      <c r="P1036" s="183"/>
      <c r="Q1036" s="183"/>
      <c r="R1036" s="183"/>
      <c r="S1036" s="183"/>
      <c r="T1036" s="183"/>
      <c r="U1036" s="183"/>
      <c r="V1036" s="183"/>
      <c r="W1036" s="183"/>
      <c r="X1036" s="183"/>
      <c r="Y1036" s="183"/>
      <c r="Z1036" s="183"/>
      <c r="AA1036" s="183"/>
      <c r="AB1036" s="183"/>
      <c r="AC1036" s="183"/>
      <c r="AD1036" s="183"/>
      <c r="AE1036" s="183"/>
      <c r="AF1036" s="183"/>
      <c r="AG1036" s="183"/>
      <c r="AH1036" s="183"/>
      <c r="AI1036" s="183"/>
      <c r="AJ1036" s="183"/>
      <c r="AK1036" s="183"/>
      <c r="AL1036" s="183"/>
      <c r="AM1036" s="183"/>
      <c r="AN1036" s="183"/>
      <c r="AO1036" s="183"/>
      <c r="AP1036" s="183"/>
      <c r="AQ1036" s="183"/>
      <c r="AR1036" s="183"/>
      <c r="AS1036" s="183"/>
      <c r="AT1036" s="183"/>
      <c r="AU1036" s="183"/>
      <c r="AV1036" s="183"/>
      <c r="AW1036" s="183"/>
      <c r="AX1036" s="183"/>
      <c r="AY1036" s="183"/>
      <c r="AZ1036" s="183"/>
      <c r="BA1036" s="183"/>
      <c r="BB1036" s="183"/>
      <c r="BC1036" s="183"/>
      <c r="BD1036" s="183"/>
      <c r="BE1036" s="183"/>
      <c r="BF1036" s="183"/>
      <c r="BG1036" s="183"/>
      <c r="BH1036" s="183"/>
      <c r="BI1036" s="183"/>
      <c r="BJ1036" s="183"/>
      <c r="BK1036" s="183"/>
      <c r="BL1036" s="183"/>
      <c r="BM1036" s="183"/>
    </row>
    <row r="1037" spans="1:65" x14ac:dyDescent="0.2">
      <c r="A1037" s="110"/>
      <c r="B1037" s="110"/>
      <c r="C1037" s="110"/>
      <c r="D1037" s="183"/>
      <c r="E1037" s="183"/>
      <c r="F1037" s="183"/>
      <c r="G1037" s="183"/>
      <c r="H1037" s="183"/>
      <c r="I1037" s="183"/>
      <c r="J1037" s="183"/>
      <c r="K1037" s="183"/>
      <c r="L1037" s="183"/>
      <c r="M1037" s="183"/>
      <c r="N1037" s="183"/>
      <c r="O1037" s="183"/>
      <c r="P1037" s="183"/>
      <c r="Q1037" s="183"/>
      <c r="R1037" s="183"/>
      <c r="S1037" s="183"/>
      <c r="T1037" s="183"/>
      <c r="U1037" s="183"/>
      <c r="V1037" s="183"/>
      <c r="W1037" s="183"/>
      <c r="X1037" s="183"/>
      <c r="Y1037" s="183"/>
      <c r="Z1037" s="183"/>
      <c r="AA1037" s="183"/>
      <c r="AB1037" s="183"/>
      <c r="AC1037" s="183"/>
      <c r="AD1037" s="183"/>
      <c r="AE1037" s="183"/>
      <c r="AF1037" s="183"/>
      <c r="AG1037" s="183"/>
      <c r="AH1037" s="183"/>
      <c r="AI1037" s="183"/>
      <c r="AJ1037" s="183"/>
      <c r="AK1037" s="183"/>
      <c r="AL1037" s="183"/>
      <c r="AM1037" s="183"/>
      <c r="AN1037" s="183"/>
      <c r="AO1037" s="183"/>
      <c r="AP1037" s="183"/>
      <c r="AQ1037" s="183"/>
      <c r="AR1037" s="183"/>
      <c r="AS1037" s="183"/>
      <c r="AT1037" s="183"/>
      <c r="AU1037" s="183"/>
      <c r="AV1037" s="183"/>
      <c r="AW1037" s="183"/>
      <c r="AX1037" s="183"/>
      <c r="AY1037" s="183"/>
      <c r="AZ1037" s="183"/>
      <c r="BA1037" s="183"/>
      <c r="BB1037" s="183"/>
      <c r="BC1037" s="183"/>
      <c r="BD1037" s="183"/>
      <c r="BE1037" s="183"/>
      <c r="BF1037" s="183"/>
      <c r="BG1037" s="183"/>
      <c r="BH1037" s="183"/>
      <c r="BI1037" s="183"/>
      <c r="BJ1037" s="183"/>
      <c r="BK1037" s="183"/>
      <c r="BL1037" s="183"/>
      <c r="BM1037" s="183"/>
    </row>
    <row r="1038" spans="1:65" x14ac:dyDescent="0.2">
      <c r="A1038" s="110"/>
      <c r="B1038" s="110"/>
      <c r="C1038" s="110"/>
      <c r="D1038" s="183"/>
      <c r="E1038" s="183"/>
      <c r="F1038" s="183"/>
      <c r="G1038" s="183"/>
      <c r="H1038" s="183"/>
      <c r="I1038" s="183"/>
      <c r="J1038" s="183"/>
      <c r="K1038" s="183"/>
      <c r="L1038" s="183"/>
      <c r="M1038" s="183"/>
      <c r="N1038" s="183"/>
      <c r="O1038" s="183"/>
      <c r="P1038" s="183"/>
      <c r="Q1038" s="183"/>
      <c r="R1038" s="183"/>
      <c r="S1038" s="183"/>
      <c r="T1038" s="183"/>
      <c r="U1038" s="183"/>
      <c r="V1038" s="183"/>
      <c r="W1038" s="183"/>
      <c r="X1038" s="183"/>
      <c r="Y1038" s="183"/>
      <c r="Z1038" s="183"/>
      <c r="AA1038" s="183"/>
      <c r="AB1038" s="183"/>
      <c r="AC1038" s="183"/>
      <c r="AD1038" s="183"/>
      <c r="AE1038" s="183"/>
      <c r="AF1038" s="183"/>
      <c r="AG1038" s="183"/>
      <c r="AH1038" s="183"/>
      <c r="AI1038" s="183"/>
      <c r="AJ1038" s="183"/>
      <c r="AK1038" s="183"/>
      <c r="AL1038" s="183"/>
      <c r="AM1038" s="183"/>
      <c r="AN1038" s="183"/>
      <c r="AO1038" s="183"/>
      <c r="AP1038" s="183"/>
      <c r="AQ1038" s="183"/>
      <c r="AR1038" s="183"/>
      <c r="AS1038" s="183"/>
      <c r="AT1038" s="183"/>
      <c r="AU1038" s="183"/>
      <c r="AV1038" s="183"/>
      <c r="AW1038" s="183"/>
      <c r="AX1038" s="183"/>
      <c r="AY1038" s="183"/>
      <c r="AZ1038" s="183"/>
      <c r="BA1038" s="183"/>
      <c r="BB1038" s="183"/>
      <c r="BC1038" s="183"/>
      <c r="BD1038" s="183"/>
      <c r="BE1038" s="183"/>
      <c r="BF1038" s="183"/>
      <c r="BG1038" s="183"/>
      <c r="BH1038" s="183"/>
      <c r="BI1038" s="183"/>
      <c r="BJ1038" s="183"/>
      <c r="BK1038" s="183"/>
      <c r="BL1038" s="183"/>
      <c r="BM1038" s="183"/>
    </row>
    <row r="1039" spans="1:65" x14ac:dyDescent="0.2">
      <c r="A1039" s="110"/>
      <c r="B1039" s="110"/>
      <c r="C1039" s="110"/>
      <c r="D1039" s="183"/>
      <c r="E1039" s="183"/>
      <c r="F1039" s="183"/>
      <c r="G1039" s="183"/>
      <c r="H1039" s="183"/>
      <c r="I1039" s="183"/>
      <c r="J1039" s="183"/>
      <c r="K1039" s="183"/>
      <c r="L1039" s="183"/>
      <c r="M1039" s="183"/>
      <c r="N1039" s="183"/>
      <c r="O1039" s="183"/>
      <c r="P1039" s="183"/>
      <c r="Q1039" s="183"/>
      <c r="R1039" s="183"/>
      <c r="S1039" s="183"/>
      <c r="T1039" s="183"/>
      <c r="U1039" s="183"/>
      <c r="V1039" s="183"/>
      <c r="W1039" s="183"/>
      <c r="X1039" s="183"/>
      <c r="Y1039" s="183"/>
      <c r="Z1039" s="183"/>
      <c r="AA1039" s="183"/>
      <c r="AB1039" s="183"/>
      <c r="AC1039" s="183"/>
      <c r="AD1039" s="183"/>
      <c r="AE1039" s="183"/>
      <c r="AF1039" s="183"/>
      <c r="AG1039" s="183"/>
      <c r="AH1039" s="183"/>
      <c r="AI1039" s="183"/>
      <c r="AJ1039" s="183"/>
      <c r="AK1039" s="183"/>
      <c r="AL1039" s="183"/>
      <c r="AM1039" s="183"/>
      <c r="AN1039" s="183"/>
      <c r="AO1039" s="183"/>
      <c r="AP1039" s="183"/>
      <c r="AQ1039" s="183"/>
      <c r="AR1039" s="183"/>
      <c r="AS1039" s="183"/>
      <c r="AT1039" s="183"/>
      <c r="AU1039" s="183"/>
      <c r="AV1039" s="183"/>
      <c r="AW1039" s="183"/>
      <c r="AX1039" s="183"/>
      <c r="AY1039" s="183"/>
      <c r="AZ1039" s="183"/>
      <c r="BA1039" s="183"/>
      <c r="BB1039" s="183"/>
      <c r="BC1039" s="183"/>
      <c r="BD1039" s="183"/>
      <c r="BE1039" s="183"/>
      <c r="BF1039" s="183"/>
      <c r="BG1039" s="183"/>
      <c r="BH1039" s="183"/>
      <c r="BI1039" s="183"/>
      <c r="BJ1039" s="183"/>
      <c r="BK1039" s="183"/>
      <c r="BL1039" s="183"/>
      <c r="BM1039" s="183"/>
    </row>
    <row r="1040" spans="1:65" x14ac:dyDescent="0.2">
      <c r="A1040" s="110"/>
      <c r="B1040" s="110"/>
      <c r="C1040" s="110"/>
      <c r="D1040" s="183"/>
      <c r="E1040" s="183"/>
      <c r="F1040" s="183"/>
      <c r="G1040" s="183"/>
      <c r="H1040" s="183"/>
      <c r="I1040" s="183"/>
      <c r="J1040" s="183"/>
      <c r="K1040" s="183"/>
      <c r="L1040" s="183"/>
      <c r="M1040" s="183"/>
      <c r="N1040" s="183"/>
      <c r="O1040" s="183"/>
      <c r="P1040" s="183"/>
      <c r="Q1040" s="183"/>
      <c r="R1040" s="183"/>
      <c r="S1040" s="183"/>
      <c r="T1040" s="183"/>
      <c r="U1040" s="183"/>
      <c r="V1040" s="183"/>
      <c r="W1040" s="183"/>
      <c r="X1040" s="183"/>
      <c r="Y1040" s="183"/>
      <c r="Z1040" s="183"/>
      <c r="AA1040" s="183"/>
      <c r="AB1040" s="183"/>
      <c r="AC1040" s="183"/>
      <c r="AD1040" s="183"/>
      <c r="AE1040" s="183"/>
      <c r="AF1040" s="183"/>
      <c r="AG1040" s="183"/>
      <c r="AH1040" s="183"/>
      <c r="AI1040" s="183"/>
      <c r="AJ1040" s="183"/>
      <c r="AK1040" s="183"/>
      <c r="AL1040" s="183"/>
      <c r="AM1040" s="183"/>
      <c r="AN1040" s="183"/>
      <c r="AO1040" s="183"/>
      <c r="AP1040" s="183"/>
      <c r="AQ1040" s="183"/>
      <c r="AR1040" s="183"/>
      <c r="AS1040" s="183"/>
      <c r="AT1040" s="183"/>
      <c r="AU1040" s="183"/>
      <c r="AV1040" s="183"/>
      <c r="AW1040" s="183"/>
      <c r="AX1040" s="183"/>
      <c r="AY1040" s="183"/>
      <c r="AZ1040" s="183"/>
      <c r="BA1040" s="183"/>
      <c r="BB1040" s="183"/>
      <c r="BC1040" s="183"/>
      <c r="BD1040" s="183"/>
      <c r="BE1040" s="183"/>
      <c r="BF1040" s="183"/>
      <c r="BG1040" s="183"/>
      <c r="BH1040" s="183"/>
      <c r="BI1040" s="183"/>
      <c r="BJ1040" s="183"/>
      <c r="BK1040" s="183"/>
      <c r="BL1040" s="183"/>
      <c r="BM1040" s="183"/>
    </row>
    <row r="1041" spans="1:65" x14ac:dyDescent="0.2">
      <c r="A1041" s="110"/>
      <c r="B1041" s="110"/>
      <c r="C1041" s="110"/>
      <c r="D1041" s="183"/>
      <c r="E1041" s="183"/>
      <c r="F1041" s="183"/>
      <c r="G1041" s="183"/>
      <c r="H1041" s="183"/>
      <c r="I1041" s="183"/>
      <c r="J1041" s="183"/>
      <c r="K1041" s="183"/>
      <c r="L1041" s="183"/>
      <c r="M1041" s="183"/>
      <c r="N1041" s="183"/>
      <c r="O1041" s="183"/>
      <c r="P1041" s="183"/>
      <c r="Q1041" s="183"/>
      <c r="R1041" s="183"/>
      <c r="S1041" s="183"/>
      <c r="T1041" s="183"/>
      <c r="U1041" s="183"/>
      <c r="V1041" s="183"/>
      <c r="W1041" s="183"/>
      <c r="X1041" s="183"/>
      <c r="Y1041" s="183"/>
      <c r="Z1041" s="183"/>
      <c r="AA1041" s="183"/>
      <c r="AB1041" s="183"/>
      <c r="AC1041" s="183"/>
      <c r="AD1041" s="183"/>
      <c r="AE1041" s="183"/>
      <c r="AF1041" s="183"/>
      <c r="AG1041" s="183"/>
      <c r="AH1041" s="183"/>
      <c r="AI1041" s="183"/>
      <c r="AJ1041" s="183"/>
      <c r="AK1041" s="183"/>
      <c r="AL1041" s="183"/>
      <c r="AM1041" s="183"/>
      <c r="AN1041" s="183"/>
      <c r="AO1041" s="183"/>
      <c r="AP1041" s="183"/>
      <c r="AQ1041" s="183"/>
      <c r="AR1041" s="183"/>
      <c r="AS1041" s="183"/>
      <c r="AT1041" s="183"/>
      <c r="AU1041" s="183"/>
      <c r="AV1041" s="183"/>
      <c r="AW1041" s="183"/>
      <c r="AX1041" s="183"/>
      <c r="AY1041" s="183"/>
      <c r="AZ1041" s="183"/>
      <c r="BA1041" s="183"/>
      <c r="BB1041" s="183"/>
      <c r="BC1041" s="183"/>
      <c r="BD1041" s="183"/>
      <c r="BE1041" s="183"/>
      <c r="BF1041" s="183"/>
      <c r="BG1041" s="183"/>
      <c r="BH1041" s="183"/>
      <c r="BI1041" s="183"/>
      <c r="BJ1041" s="183"/>
      <c r="BK1041" s="183"/>
      <c r="BL1041" s="183"/>
      <c r="BM1041" s="183"/>
    </row>
    <row r="1042" spans="1:65" x14ac:dyDescent="0.2">
      <c r="A1042" s="110"/>
      <c r="B1042" s="110"/>
      <c r="C1042" s="110"/>
      <c r="D1042" s="183"/>
      <c r="E1042" s="183"/>
      <c r="F1042" s="183"/>
      <c r="G1042" s="183"/>
      <c r="H1042" s="183"/>
      <c r="I1042" s="183"/>
      <c r="J1042" s="183"/>
      <c r="K1042" s="183"/>
      <c r="L1042" s="183"/>
      <c r="M1042" s="183"/>
      <c r="N1042" s="183"/>
      <c r="O1042" s="183"/>
      <c r="P1042" s="183"/>
      <c r="Q1042" s="183"/>
      <c r="R1042" s="183"/>
      <c r="S1042" s="183"/>
      <c r="T1042" s="183"/>
      <c r="U1042" s="183"/>
      <c r="V1042" s="183"/>
      <c r="W1042" s="183"/>
      <c r="X1042" s="183"/>
      <c r="Y1042" s="183"/>
      <c r="Z1042" s="183"/>
      <c r="AA1042" s="183"/>
      <c r="AB1042" s="183"/>
      <c r="AC1042" s="183"/>
      <c r="AD1042" s="183"/>
      <c r="AE1042" s="183"/>
      <c r="AF1042" s="183"/>
      <c r="AG1042" s="183"/>
      <c r="AH1042" s="183"/>
      <c r="AI1042" s="183"/>
      <c r="AJ1042" s="183"/>
      <c r="AK1042" s="183"/>
      <c r="AL1042" s="183"/>
      <c r="AM1042" s="183"/>
      <c r="AN1042" s="183"/>
      <c r="AO1042" s="183"/>
      <c r="AP1042" s="183"/>
      <c r="AQ1042" s="183"/>
      <c r="AR1042" s="183"/>
      <c r="AS1042" s="183"/>
      <c r="AT1042" s="183"/>
      <c r="AU1042" s="183"/>
      <c r="AV1042" s="183"/>
      <c r="AW1042" s="183"/>
      <c r="AX1042" s="183"/>
      <c r="AY1042" s="183"/>
      <c r="AZ1042" s="183"/>
      <c r="BA1042" s="183"/>
      <c r="BB1042" s="183"/>
      <c r="BC1042" s="183"/>
      <c r="BD1042" s="183"/>
      <c r="BE1042" s="183"/>
      <c r="BF1042" s="183"/>
      <c r="BG1042" s="183"/>
      <c r="BH1042" s="183"/>
      <c r="BI1042" s="183"/>
      <c r="BJ1042" s="183"/>
      <c r="BK1042" s="183"/>
      <c r="BL1042" s="183"/>
      <c r="BM1042" s="183"/>
    </row>
    <row r="1043" spans="1:65" x14ac:dyDescent="0.2">
      <c r="A1043" s="110"/>
      <c r="B1043" s="110"/>
      <c r="C1043" s="110"/>
      <c r="D1043" s="183"/>
      <c r="E1043" s="183"/>
      <c r="F1043" s="183"/>
      <c r="G1043" s="183"/>
      <c r="H1043" s="183"/>
      <c r="I1043" s="183"/>
      <c r="J1043" s="183"/>
      <c r="K1043" s="183"/>
      <c r="L1043" s="183"/>
      <c r="M1043" s="183"/>
      <c r="N1043" s="183"/>
      <c r="O1043" s="183"/>
      <c r="P1043" s="183"/>
      <c r="Q1043" s="183"/>
      <c r="R1043" s="183"/>
      <c r="S1043" s="183"/>
      <c r="T1043" s="183"/>
      <c r="U1043" s="183"/>
      <c r="V1043" s="183"/>
      <c r="W1043" s="183"/>
      <c r="X1043" s="183"/>
      <c r="Y1043" s="183"/>
      <c r="Z1043" s="183"/>
      <c r="AA1043" s="183"/>
      <c r="AB1043" s="183"/>
      <c r="AC1043" s="183"/>
      <c r="AD1043" s="183"/>
      <c r="AE1043" s="183"/>
      <c r="AF1043" s="183"/>
      <c r="AG1043" s="183"/>
      <c r="AH1043" s="183"/>
      <c r="AI1043" s="183"/>
      <c r="AJ1043" s="183"/>
      <c r="AK1043" s="183"/>
      <c r="AL1043" s="183"/>
      <c r="AM1043" s="183"/>
      <c r="AN1043" s="183"/>
      <c r="AO1043" s="183"/>
      <c r="AP1043" s="183"/>
      <c r="AQ1043" s="183"/>
      <c r="AR1043" s="183"/>
      <c r="AS1043" s="183"/>
      <c r="AT1043" s="183"/>
      <c r="AU1043" s="183"/>
      <c r="AV1043" s="183"/>
      <c r="AW1043" s="183"/>
      <c r="AX1043" s="183"/>
      <c r="AY1043" s="183"/>
      <c r="AZ1043" s="183"/>
      <c r="BA1043" s="183"/>
      <c r="BB1043" s="183"/>
      <c r="BC1043" s="183"/>
      <c r="BD1043" s="183"/>
      <c r="BE1043" s="183"/>
      <c r="BF1043" s="183"/>
      <c r="BG1043" s="183"/>
      <c r="BH1043" s="183"/>
      <c r="BI1043" s="183"/>
      <c r="BJ1043" s="183"/>
      <c r="BK1043" s="183"/>
      <c r="BL1043" s="183"/>
      <c r="BM1043" s="183"/>
    </row>
    <row r="1044" spans="1:65" x14ac:dyDescent="0.2">
      <c r="A1044" s="110"/>
      <c r="B1044" s="110"/>
      <c r="C1044" s="110"/>
      <c r="D1044" s="183"/>
      <c r="E1044" s="183"/>
      <c r="F1044" s="183"/>
      <c r="G1044" s="183"/>
      <c r="H1044" s="183"/>
      <c r="I1044" s="183"/>
      <c r="J1044" s="183"/>
      <c r="K1044" s="183"/>
      <c r="L1044" s="183"/>
      <c r="M1044" s="183"/>
      <c r="N1044" s="183"/>
      <c r="O1044" s="183"/>
      <c r="P1044" s="183"/>
      <c r="Q1044" s="183"/>
      <c r="R1044" s="183"/>
      <c r="S1044" s="183"/>
      <c r="T1044" s="183"/>
      <c r="U1044" s="183"/>
      <c r="V1044" s="183"/>
      <c r="W1044" s="183"/>
      <c r="X1044" s="183"/>
      <c r="Y1044" s="183"/>
      <c r="Z1044" s="183"/>
      <c r="AA1044" s="183"/>
      <c r="AB1044" s="183"/>
      <c r="AC1044" s="183"/>
      <c r="AD1044" s="183"/>
      <c r="AE1044" s="183"/>
      <c r="AF1044" s="183"/>
      <c r="AG1044" s="183"/>
      <c r="AH1044" s="183"/>
      <c r="AI1044" s="183"/>
      <c r="AJ1044" s="183"/>
      <c r="AK1044" s="183"/>
      <c r="AL1044" s="183"/>
      <c r="AM1044" s="183"/>
      <c r="AN1044" s="183"/>
      <c r="AO1044" s="183"/>
      <c r="AP1044" s="183"/>
      <c r="AQ1044" s="183"/>
      <c r="AR1044" s="183"/>
      <c r="AS1044" s="183"/>
      <c r="AT1044" s="183"/>
      <c r="AU1044" s="183"/>
      <c r="AV1044" s="183"/>
      <c r="AW1044" s="183"/>
      <c r="AX1044" s="183"/>
      <c r="AY1044" s="183"/>
      <c r="AZ1044" s="183"/>
      <c r="BA1044" s="183"/>
      <c r="BB1044" s="183"/>
      <c r="BC1044" s="183"/>
      <c r="BD1044" s="183"/>
      <c r="BE1044" s="183"/>
      <c r="BF1044" s="183"/>
      <c r="BG1044" s="183"/>
      <c r="BH1044" s="183"/>
      <c r="BI1044" s="183"/>
      <c r="BJ1044" s="183"/>
      <c r="BK1044" s="183"/>
      <c r="BL1044" s="183"/>
      <c r="BM1044" s="183"/>
    </row>
    <row r="1045" spans="1:65" x14ac:dyDescent="0.2">
      <c r="A1045" s="110"/>
      <c r="B1045" s="110"/>
      <c r="C1045" s="110"/>
      <c r="D1045" s="183"/>
      <c r="E1045" s="183"/>
      <c r="F1045" s="183"/>
      <c r="G1045" s="183"/>
      <c r="H1045" s="183"/>
      <c r="I1045" s="183"/>
      <c r="J1045" s="183"/>
      <c r="K1045" s="183"/>
      <c r="L1045" s="183"/>
      <c r="M1045" s="183"/>
      <c r="N1045" s="183"/>
      <c r="O1045" s="183"/>
      <c r="P1045" s="183"/>
      <c r="Q1045" s="183"/>
      <c r="R1045" s="183"/>
      <c r="S1045" s="183"/>
      <c r="T1045" s="183"/>
      <c r="U1045" s="183"/>
      <c r="V1045" s="183"/>
      <c r="W1045" s="183"/>
      <c r="X1045" s="183"/>
      <c r="Y1045" s="183"/>
      <c r="Z1045" s="183"/>
      <c r="AA1045" s="183"/>
      <c r="AB1045" s="183"/>
      <c r="AC1045" s="183"/>
      <c r="AD1045" s="183"/>
      <c r="AE1045" s="183"/>
      <c r="AF1045" s="183"/>
      <c r="AG1045" s="183"/>
      <c r="AH1045" s="183"/>
      <c r="AI1045" s="183"/>
      <c r="AJ1045" s="183"/>
      <c r="AK1045" s="183"/>
      <c r="AL1045" s="183"/>
      <c r="AM1045" s="183"/>
      <c r="AN1045" s="183"/>
      <c r="AO1045" s="183"/>
      <c r="AP1045" s="183"/>
      <c r="AQ1045" s="183"/>
      <c r="AR1045" s="183"/>
      <c r="AS1045" s="183"/>
      <c r="AT1045" s="183"/>
      <c r="AU1045" s="183"/>
      <c r="AV1045" s="183"/>
      <c r="AW1045" s="183"/>
      <c r="AX1045" s="183"/>
      <c r="AY1045" s="183"/>
      <c r="AZ1045" s="183"/>
      <c r="BA1045" s="183"/>
      <c r="BB1045" s="183"/>
      <c r="BC1045" s="183"/>
      <c r="BD1045" s="183"/>
      <c r="BE1045" s="183"/>
      <c r="BF1045" s="183"/>
      <c r="BG1045" s="183"/>
      <c r="BH1045" s="183"/>
      <c r="BI1045" s="183"/>
      <c r="BJ1045" s="183"/>
      <c r="BK1045" s="183"/>
      <c r="BL1045" s="183"/>
      <c r="BM1045" s="183"/>
    </row>
    <row r="1046" spans="1:65" x14ac:dyDescent="0.2">
      <c r="A1046" s="110"/>
      <c r="B1046" s="110"/>
      <c r="C1046" s="110"/>
      <c r="D1046" s="183"/>
      <c r="E1046" s="183"/>
      <c r="F1046" s="183"/>
      <c r="G1046" s="183"/>
      <c r="H1046" s="183"/>
      <c r="I1046" s="183"/>
      <c r="J1046" s="183"/>
      <c r="K1046" s="183"/>
      <c r="L1046" s="183"/>
      <c r="M1046" s="183"/>
      <c r="N1046" s="183"/>
      <c r="O1046" s="183"/>
      <c r="P1046" s="183"/>
      <c r="Q1046" s="183"/>
      <c r="R1046" s="183"/>
      <c r="S1046" s="183"/>
      <c r="T1046" s="183"/>
      <c r="U1046" s="183"/>
      <c r="V1046" s="183"/>
      <c r="W1046" s="183"/>
      <c r="X1046" s="183"/>
      <c r="Y1046" s="183"/>
      <c r="Z1046" s="183"/>
      <c r="AA1046" s="183"/>
      <c r="AB1046" s="183"/>
      <c r="AC1046" s="183"/>
      <c r="AD1046" s="183"/>
      <c r="AE1046" s="183"/>
      <c r="AF1046" s="183"/>
      <c r="AG1046" s="183"/>
      <c r="AH1046" s="183"/>
      <c r="AI1046" s="183"/>
      <c r="AJ1046" s="183"/>
      <c r="AK1046" s="183"/>
      <c r="AL1046" s="183"/>
      <c r="AM1046" s="183"/>
      <c r="AN1046" s="183"/>
      <c r="AO1046" s="183"/>
      <c r="AP1046" s="183"/>
      <c r="AQ1046" s="183"/>
      <c r="AR1046" s="183"/>
      <c r="AS1046" s="183"/>
      <c r="AT1046" s="183"/>
      <c r="AU1046" s="183"/>
      <c r="AV1046" s="183"/>
      <c r="AW1046" s="183"/>
      <c r="AX1046" s="183"/>
      <c r="AY1046" s="183"/>
      <c r="AZ1046" s="183"/>
      <c r="BA1046" s="183"/>
      <c r="BB1046" s="183"/>
      <c r="BC1046" s="183"/>
      <c r="BD1046" s="183"/>
      <c r="BE1046" s="183"/>
      <c r="BF1046" s="183"/>
      <c r="BG1046" s="183"/>
      <c r="BH1046" s="183"/>
      <c r="BI1046" s="183"/>
      <c r="BJ1046" s="183"/>
      <c r="BK1046" s="183"/>
      <c r="BL1046" s="183"/>
      <c r="BM1046" s="183"/>
    </row>
    <row r="1047" spans="1:65" x14ac:dyDescent="0.2">
      <c r="A1047" s="110"/>
      <c r="B1047" s="110"/>
      <c r="C1047" s="110"/>
      <c r="D1047" s="183"/>
      <c r="E1047" s="183"/>
      <c r="F1047" s="183"/>
      <c r="G1047" s="183"/>
      <c r="H1047" s="183"/>
      <c r="I1047" s="183"/>
      <c r="J1047" s="183"/>
      <c r="K1047" s="183"/>
      <c r="L1047" s="183"/>
      <c r="M1047" s="183"/>
      <c r="N1047" s="183"/>
      <c r="O1047" s="183"/>
      <c r="P1047" s="183"/>
      <c r="Q1047" s="183"/>
      <c r="R1047" s="183"/>
      <c r="S1047" s="183"/>
      <c r="T1047" s="183"/>
      <c r="U1047" s="183"/>
      <c r="V1047" s="183"/>
      <c r="W1047" s="183"/>
      <c r="X1047" s="183"/>
      <c r="Y1047" s="183"/>
      <c r="Z1047" s="183"/>
      <c r="AA1047" s="183"/>
      <c r="AB1047" s="183"/>
      <c r="AC1047" s="183"/>
      <c r="AD1047" s="183"/>
      <c r="AE1047" s="183"/>
      <c r="AF1047" s="183"/>
      <c r="AG1047" s="183"/>
      <c r="AH1047" s="183"/>
      <c r="AI1047" s="183"/>
      <c r="AJ1047" s="183"/>
      <c r="AK1047" s="183"/>
      <c r="AL1047" s="183"/>
      <c r="AM1047" s="183"/>
      <c r="AN1047" s="183"/>
      <c r="AO1047" s="183"/>
      <c r="AP1047" s="183"/>
      <c r="AQ1047" s="183"/>
      <c r="AR1047" s="183"/>
      <c r="AS1047" s="183"/>
      <c r="AT1047" s="183"/>
      <c r="AU1047" s="183"/>
      <c r="AV1047" s="183"/>
      <c r="AW1047" s="183"/>
      <c r="AX1047" s="183"/>
      <c r="AY1047" s="183"/>
      <c r="AZ1047" s="183"/>
      <c r="BA1047" s="183"/>
      <c r="BB1047" s="183"/>
      <c r="BC1047" s="183"/>
      <c r="BD1047" s="183"/>
      <c r="BE1047" s="183"/>
      <c r="BF1047" s="183"/>
      <c r="BG1047" s="183"/>
      <c r="BH1047" s="183"/>
      <c r="BI1047" s="183"/>
      <c r="BJ1047" s="183"/>
      <c r="BK1047" s="183"/>
      <c r="BL1047" s="183"/>
      <c r="BM1047" s="183"/>
    </row>
    <row r="1048" spans="1:65" x14ac:dyDescent="0.2">
      <c r="A1048" s="110"/>
      <c r="B1048" s="110"/>
      <c r="C1048" s="110"/>
      <c r="D1048" s="183"/>
      <c r="E1048" s="183"/>
      <c r="F1048" s="183"/>
      <c r="G1048" s="183"/>
      <c r="H1048" s="183"/>
      <c r="I1048" s="183"/>
      <c r="J1048" s="183"/>
      <c r="K1048" s="183"/>
      <c r="L1048" s="183"/>
      <c r="M1048" s="183"/>
      <c r="N1048" s="183"/>
      <c r="O1048" s="183"/>
      <c r="P1048" s="183"/>
      <c r="Q1048" s="183"/>
      <c r="R1048" s="183"/>
      <c r="S1048" s="183"/>
      <c r="T1048" s="183"/>
      <c r="U1048" s="183"/>
      <c r="V1048" s="183"/>
      <c r="W1048" s="183"/>
      <c r="X1048" s="183"/>
      <c r="Y1048" s="183"/>
      <c r="Z1048" s="183"/>
      <c r="AA1048" s="183"/>
      <c r="AB1048" s="183"/>
      <c r="AC1048" s="183"/>
      <c r="AD1048" s="183"/>
      <c r="AE1048" s="183"/>
      <c r="AF1048" s="183"/>
      <c r="AG1048" s="183"/>
      <c r="AH1048" s="183"/>
      <c r="AI1048" s="183"/>
      <c r="AJ1048" s="183"/>
      <c r="AK1048" s="183"/>
      <c r="AL1048" s="183"/>
      <c r="AM1048" s="183"/>
      <c r="AN1048" s="183"/>
      <c r="AO1048" s="183"/>
      <c r="AP1048" s="183"/>
      <c r="AQ1048" s="183"/>
      <c r="AR1048" s="183"/>
      <c r="AS1048" s="183"/>
      <c r="AT1048" s="183"/>
      <c r="AU1048" s="183"/>
      <c r="AV1048" s="183"/>
      <c r="AW1048" s="183"/>
      <c r="AX1048" s="183"/>
      <c r="AY1048" s="183"/>
      <c r="AZ1048" s="183"/>
      <c r="BA1048" s="183"/>
      <c r="BB1048" s="183"/>
      <c r="BC1048" s="183"/>
      <c r="BD1048" s="183"/>
      <c r="BE1048" s="183"/>
      <c r="BF1048" s="183"/>
      <c r="BG1048" s="183"/>
      <c r="BH1048" s="183"/>
      <c r="BI1048" s="183"/>
      <c r="BJ1048" s="183"/>
      <c r="BK1048" s="183"/>
      <c r="BL1048" s="183"/>
      <c r="BM1048" s="183"/>
    </row>
    <row r="1049" spans="1:65" x14ac:dyDescent="0.2">
      <c r="A1049" s="110"/>
      <c r="B1049" s="110"/>
      <c r="C1049" s="110"/>
      <c r="D1049" s="183"/>
      <c r="E1049" s="183"/>
      <c r="F1049" s="183"/>
      <c r="G1049" s="183"/>
      <c r="H1049" s="183"/>
      <c r="I1049" s="183"/>
      <c r="J1049" s="183"/>
      <c r="K1049" s="183"/>
      <c r="L1049" s="183"/>
      <c r="M1049" s="183"/>
      <c r="N1049" s="183"/>
      <c r="O1049" s="183"/>
      <c r="P1049" s="183"/>
      <c r="Q1049" s="183"/>
      <c r="R1049" s="183"/>
      <c r="S1049" s="183"/>
      <c r="T1049" s="183"/>
      <c r="U1049" s="183"/>
      <c r="V1049" s="183"/>
      <c r="W1049" s="183"/>
      <c r="X1049" s="183"/>
      <c r="Y1049" s="183"/>
      <c r="Z1049" s="183"/>
      <c r="AA1049" s="183"/>
      <c r="AB1049" s="183"/>
      <c r="AC1049" s="183"/>
      <c r="AD1049" s="183"/>
      <c r="AE1049" s="183"/>
      <c r="AF1049" s="183"/>
      <c r="AG1049" s="183"/>
      <c r="AH1049" s="183"/>
      <c r="AI1049" s="183"/>
      <c r="AJ1049" s="183"/>
      <c r="AK1049" s="183"/>
      <c r="AL1049" s="183"/>
      <c r="AM1049" s="183"/>
      <c r="AN1049" s="183"/>
      <c r="AO1049" s="183"/>
      <c r="AP1049" s="183"/>
      <c r="AQ1049" s="183"/>
      <c r="AR1049" s="183"/>
      <c r="AS1049" s="183"/>
      <c r="AT1049" s="183"/>
      <c r="AU1049" s="183"/>
      <c r="AV1049" s="183"/>
      <c r="AW1049" s="183"/>
      <c r="AX1049" s="183"/>
      <c r="AY1049" s="183"/>
      <c r="AZ1049" s="183"/>
      <c r="BA1049" s="183"/>
      <c r="BB1049" s="183"/>
      <c r="BC1049" s="183"/>
      <c r="BD1049" s="183"/>
      <c r="BE1049" s="183"/>
      <c r="BF1049" s="183"/>
      <c r="BG1049" s="183"/>
      <c r="BH1049" s="183"/>
      <c r="BI1049" s="183"/>
      <c r="BJ1049" s="183"/>
      <c r="BK1049" s="183"/>
      <c r="BL1049" s="183"/>
      <c r="BM1049" s="183"/>
    </row>
    <row r="1050" spans="1:65" x14ac:dyDescent="0.2">
      <c r="A1050" s="110"/>
      <c r="B1050" s="110"/>
      <c r="C1050" s="110"/>
      <c r="D1050" s="183"/>
      <c r="E1050" s="183"/>
      <c r="F1050" s="183"/>
      <c r="G1050" s="183"/>
      <c r="H1050" s="183"/>
      <c r="I1050" s="183"/>
      <c r="J1050" s="183"/>
      <c r="K1050" s="183"/>
      <c r="L1050" s="183"/>
      <c r="M1050" s="183"/>
      <c r="N1050" s="183"/>
      <c r="O1050" s="183"/>
      <c r="P1050" s="183"/>
      <c r="Q1050" s="183"/>
      <c r="R1050" s="183"/>
      <c r="S1050" s="183"/>
      <c r="T1050" s="183"/>
      <c r="U1050" s="183"/>
      <c r="V1050" s="183"/>
      <c r="W1050" s="183"/>
      <c r="X1050" s="183"/>
      <c r="Y1050" s="183"/>
      <c r="Z1050" s="183"/>
      <c r="AA1050" s="183"/>
      <c r="AB1050" s="183"/>
      <c r="AC1050" s="183"/>
      <c r="AD1050" s="183"/>
      <c r="AE1050" s="183"/>
      <c r="AF1050" s="183"/>
      <c r="AG1050" s="183"/>
      <c r="AH1050" s="183"/>
      <c r="AI1050" s="183"/>
      <c r="AJ1050" s="183"/>
      <c r="AK1050" s="183"/>
      <c r="AL1050" s="183"/>
      <c r="AM1050" s="183"/>
      <c r="AN1050" s="183"/>
      <c r="AO1050" s="183"/>
      <c r="AP1050" s="183"/>
      <c r="AQ1050" s="183"/>
      <c r="AR1050" s="183"/>
      <c r="AS1050" s="183"/>
      <c r="AT1050" s="183"/>
      <c r="AU1050" s="183"/>
      <c r="AV1050" s="183"/>
      <c r="AW1050" s="183"/>
      <c r="AX1050" s="183"/>
      <c r="AY1050" s="183"/>
      <c r="AZ1050" s="183"/>
      <c r="BA1050" s="183"/>
      <c r="BB1050" s="183"/>
      <c r="BC1050" s="183"/>
      <c r="BD1050" s="183"/>
      <c r="BE1050" s="183"/>
      <c r="BF1050" s="183"/>
      <c r="BG1050" s="183"/>
      <c r="BH1050" s="183"/>
      <c r="BI1050" s="183"/>
      <c r="BJ1050" s="183"/>
      <c r="BK1050" s="183"/>
      <c r="BL1050" s="183"/>
      <c r="BM1050" s="183"/>
    </row>
    <row r="1051" spans="1:65" x14ac:dyDescent="0.2">
      <c r="A1051" s="110"/>
      <c r="B1051" s="110"/>
      <c r="C1051" s="110"/>
      <c r="D1051" s="183"/>
      <c r="E1051" s="183"/>
      <c r="F1051" s="183"/>
      <c r="G1051" s="183"/>
      <c r="H1051" s="183"/>
      <c r="I1051" s="183"/>
      <c r="J1051" s="183"/>
      <c r="K1051" s="183"/>
      <c r="L1051" s="183"/>
      <c r="M1051" s="183"/>
      <c r="N1051" s="183"/>
      <c r="O1051" s="183"/>
      <c r="P1051" s="183"/>
      <c r="Q1051" s="183"/>
      <c r="R1051" s="183"/>
      <c r="S1051" s="183"/>
      <c r="T1051" s="183"/>
      <c r="U1051" s="183"/>
      <c r="V1051" s="183"/>
      <c r="W1051" s="183"/>
      <c r="X1051" s="183"/>
      <c r="Y1051" s="183"/>
      <c r="Z1051" s="183"/>
      <c r="AA1051" s="183"/>
      <c r="AB1051" s="183"/>
      <c r="AC1051" s="183"/>
      <c r="AD1051" s="183"/>
      <c r="AE1051" s="183"/>
      <c r="AF1051" s="183"/>
      <c r="AG1051" s="183"/>
      <c r="AH1051" s="183"/>
      <c r="AI1051" s="183"/>
      <c r="AJ1051" s="183"/>
      <c r="AK1051" s="183"/>
      <c r="AL1051" s="183"/>
      <c r="AM1051" s="183"/>
      <c r="AN1051" s="183"/>
      <c r="AO1051" s="183"/>
      <c r="AP1051" s="183"/>
      <c r="AQ1051" s="183"/>
      <c r="AR1051" s="183"/>
      <c r="AS1051" s="183"/>
      <c r="AT1051" s="183"/>
      <c r="AU1051" s="183"/>
      <c r="AV1051" s="183"/>
      <c r="AW1051" s="183"/>
      <c r="AX1051" s="183"/>
      <c r="AY1051" s="183"/>
      <c r="AZ1051" s="183"/>
      <c r="BA1051" s="183"/>
      <c r="BB1051" s="183"/>
      <c r="BC1051" s="183"/>
      <c r="BD1051" s="183"/>
      <c r="BE1051" s="183"/>
      <c r="BF1051" s="183"/>
      <c r="BG1051" s="183"/>
      <c r="BH1051" s="183"/>
      <c r="BI1051" s="183"/>
      <c r="BJ1051" s="183"/>
      <c r="BK1051" s="183"/>
      <c r="BL1051" s="183"/>
      <c r="BM1051" s="183"/>
    </row>
    <row r="1052" spans="1:65" x14ac:dyDescent="0.2">
      <c r="A1052" s="110"/>
      <c r="B1052" s="110"/>
      <c r="C1052" s="110"/>
      <c r="D1052" s="183"/>
      <c r="E1052" s="183"/>
      <c r="F1052" s="183"/>
      <c r="G1052" s="183"/>
      <c r="H1052" s="183"/>
      <c r="I1052" s="183"/>
      <c r="J1052" s="183"/>
      <c r="K1052" s="183"/>
      <c r="L1052" s="183"/>
      <c r="M1052" s="183"/>
      <c r="N1052" s="183"/>
      <c r="O1052" s="183"/>
      <c r="P1052" s="183"/>
      <c r="Q1052" s="183"/>
      <c r="R1052" s="183"/>
      <c r="S1052" s="183"/>
      <c r="T1052" s="183"/>
      <c r="U1052" s="183"/>
      <c r="V1052" s="183"/>
      <c r="W1052" s="183"/>
      <c r="X1052" s="183"/>
      <c r="Y1052" s="183"/>
      <c r="Z1052" s="183"/>
      <c r="AA1052" s="183"/>
      <c r="AB1052" s="183"/>
      <c r="AC1052" s="183"/>
      <c r="AD1052" s="183"/>
      <c r="AE1052" s="183"/>
      <c r="AF1052" s="183"/>
      <c r="AG1052" s="183"/>
      <c r="AH1052" s="183"/>
      <c r="AI1052" s="183"/>
      <c r="AJ1052" s="183"/>
      <c r="AK1052" s="183"/>
      <c r="AL1052" s="183"/>
      <c r="AM1052" s="183"/>
      <c r="AN1052" s="183"/>
      <c r="AO1052" s="183"/>
      <c r="AP1052" s="183"/>
      <c r="AQ1052" s="183"/>
      <c r="AR1052" s="183"/>
      <c r="AS1052" s="183"/>
      <c r="AT1052" s="183"/>
      <c r="AU1052" s="183"/>
      <c r="AV1052" s="183"/>
      <c r="AW1052" s="183"/>
      <c r="AX1052" s="183"/>
      <c r="AY1052" s="183"/>
      <c r="AZ1052" s="183"/>
      <c r="BA1052" s="183"/>
      <c r="BB1052" s="183"/>
      <c r="BC1052" s="183"/>
      <c r="BD1052" s="183"/>
      <c r="BE1052" s="183"/>
      <c r="BF1052" s="183"/>
      <c r="BG1052" s="183"/>
      <c r="BH1052" s="183"/>
      <c r="BI1052" s="183"/>
      <c r="BJ1052" s="183"/>
      <c r="BK1052" s="183"/>
      <c r="BL1052" s="183"/>
      <c r="BM1052" s="183"/>
    </row>
    <row r="1053" spans="1:65" x14ac:dyDescent="0.2">
      <c r="A1053" s="110"/>
      <c r="B1053" s="110"/>
      <c r="C1053" s="110"/>
      <c r="D1053" s="183"/>
      <c r="E1053" s="183"/>
      <c r="F1053" s="183"/>
      <c r="G1053" s="183"/>
      <c r="H1053" s="183"/>
      <c r="I1053" s="183"/>
      <c r="J1053" s="183"/>
      <c r="K1053" s="183"/>
      <c r="L1053" s="183"/>
      <c r="M1053" s="183"/>
      <c r="N1053" s="183"/>
      <c r="O1053" s="183"/>
      <c r="P1053" s="183"/>
      <c r="Q1053" s="183"/>
      <c r="R1053" s="183"/>
      <c r="S1053" s="183"/>
      <c r="T1053" s="183"/>
      <c r="U1053" s="183"/>
      <c r="V1053" s="183"/>
      <c r="W1053" s="183"/>
      <c r="X1053" s="183"/>
      <c r="Y1053" s="183"/>
      <c r="Z1053" s="183"/>
      <c r="AA1053" s="183"/>
      <c r="AB1053" s="183"/>
      <c r="AC1053" s="183"/>
      <c r="AD1053" s="183"/>
      <c r="AE1053" s="183"/>
      <c r="AF1053" s="183"/>
      <c r="AG1053" s="183"/>
      <c r="AH1053" s="183"/>
      <c r="AI1053" s="183"/>
      <c r="AJ1053" s="183"/>
      <c r="AK1053" s="183"/>
      <c r="AL1053" s="183"/>
      <c r="AM1053" s="183"/>
      <c r="AN1053" s="183"/>
      <c r="AO1053" s="183"/>
      <c r="AP1053" s="183"/>
      <c r="AQ1053" s="183"/>
      <c r="AR1053" s="183"/>
      <c r="AS1053" s="183"/>
      <c r="AT1053" s="183"/>
      <c r="AU1053" s="183"/>
      <c r="AV1053" s="183"/>
      <c r="AW1053" s="183"/>
      <c r="AX1053" s="183"/>
      <c r="AY1053" s="183"/>
      <c r="AZ1053" s="183"/>
      <c r="BA1053" s="183"/>
      <c r="BB1053" s="183"/>
      <c r="BC1053" s="183"/>
      <c r="BD1053" s="183"/>
      <c r="BE1053" s="183"/>
      <c r="BF1053" s="183"/>
      <c r="BG1053" s="183"/>
      <c r="BH1053" s="183"/>
      <c r="BI1053" s="183"/>
      <c r="BJ1053" s="183"/>
      <c r="BK1053" s="183"/>
      <c r="BL1053" s="183"/>
      <c r="BM1053" s="183"/>
    </row>
    <row r="1054" spans="1:65" x14ac:dyDescent="0.2">
      <c r="A1054" s="110"/>
      <c r="B1054" s="110"/>
      <c r="C1054" s="110"/>
      <c r="D1054" s="183"/>
      <c r="E1054" s="183"/>
      <c r="F1054" s="183"/>
      <c r="G1054" s="183"/>
      <c r="H1054" s="183"/>
      <c r="I1054" s="183"/>
      <c r="J1054" s="183"/>
      <c r="K1054" s="183"/>
      <c r="L1054" s="183"/>
      <c r="M1054" s="183"/>
      <c r="N1054" s="183"/>
      <c r="O1054" s="183"/>
      <c r="P1054" s="183"/>
      <c r="Q1054" s="183"/>
      <c r="R1054" s="183"/>
      <c r="S1054" s="183"/>
      <c r="T1054" s="183"/>
      <c r="U1054" s="183"/>
      <c r="V1054" s="183"/>
      <c r="W1054" s="183"/>
      <c r="X1054" s="183"/>
      <c r="Y1054" s="183"/>
      <c r="Z1054" s="183"/>
      <c r="AA1054" s="183"/>
      <c r="AB1054" s="183"/>
      <c r="AC1054" s="183"/>
      <c r="AD1054" s="183"/>
      <c r="AE1054" s="183"/>
      <c r="AF1054" s="183"/>
      <c r="AG1054" s="183"/>
      <c r="AH1054" s="183"/>
      <c r="AI1054" s="183"/>
      <c r="AJ1054" s="183"/>
      <c r="AK1054" s="183"/>
      <c r="AL1054" s="183"/>
      <c r="AM1054" s="183"/>
      <c r="AN1054" s="183"/>
      <c r="AO1054" s="183"/>
      <c r="AP1054" s="183"/>
      <c r="AQ1054" s="183"/>
      <c r="AR1054" s="183"/>
      <c r="AS1054" s="183"/>
      <c r="AT1054" s="183"/>
      <c r="AU1054" s="183"/>
      <c r="AV1054" s="183"/>
      <c r="AW1054" s="183"/>
      <c r="AX1054" s="183"/>
      <c r="AY1054" s="183"/>
      <c r="AZ1054" s="183"/>
      <c r="BA1054" s="183"/>
      <c r="BB1054" s="183"/>
      <c r="BC1054" s="183"/>
      <c r="BD1054" s="183"/>
      <c r="BE1054" s="183"/>
      <c r="BF1054" s="183"/>
      <c r="BG1054" s="183"/>
      <c r="BH1054" s="183"/>
      <c r="BI1054" s="183"/>
      <c r="BJ1054" s="183"/>
      <c r="BK1054" s="183"/>
      <c r="BL1054" s="183"/>
      <c r="BM1054" s="183"/>
    </row>
    <row r="1055" spans="1:65" x14ac:dyDescent="0.2">
      <c r="A1055" s="110"/>
      <c r="B1055" s="110"/>
      <c r="C1055" s="110"/>
      <c r="D1055" s="183"/>
      <c r="E1055" s="183"/>
      <c r="F1055" s="183"/>
      <c r="G1055" s="183"/>
      <c r="H1055" s="183"/>
      <c r="I1055" s="183"/>
      <c r="J1055" s="183"/>
      <c r="K1055" s="183"/>
      <c r="L1055" s="183"/>
      <c r="M1055" s="183"/>
      <c r="N1055" s="183"/>
      <c r="O1055" s="183"/>
      <c r="P1055" s="183"/>
      <c r="Q1055" s="183"/>
      <c r="R1055" s="183"/>
      <c r="S1055" s="183"/>
      <c r="T1055" s="183"/>
      <c r="U1055" s="183"/>
      <c r="V1055" s="183"/>
      <c r="W1055" s="183"/>
      <c r="X1055" s="183"/>
      <c r="Y1055" s="183"/>
      <c r="Z1055" s="183"/>
      <c r="AA1055" s="183"/>
      <c r="AB1055" s="183"/>
      <c r="AC1055" s="183"/>
      <c r="AD1055" s="183"/>
      <c r="AE1055" s="183"/>
      <c r="AF1055" s="183"/>
      <c r="AG1055" s="183"/>
      <c r="AH1055" s="183"/>
      <c r="AI1055" s="183"/>
      <c r="AJ1055" s="183"/>
      <c r="AK1055" s="183"/>
      <c r="AL1055" s="183"/>
      <c r="AM1055" s="183"/>
      <c r="AN1055" s="183"/>
      <c r="AO1055" s="183"/>
      <c r="AP1055" s="183"/>
      <c r="AQ1055" s="183"/>
      <c r="AR1055" s="183"/>
      <c r="AS1055" s="183"/>
      <c r="AT1055" s="183"/>
      <c r="AU1055" s="183"/>
      <c r="AV1055" s="183"/>
      <c r="AW1055" s="183"/>
      <c r="AX1055" s="183"/>
      <c r="AY1055" s="183"/>
      <c r="AZ1055" s="183"/>
      <c r="BA1055" s="183"/>
      <c r="BB1055" s="183"/>
      <c r="BC1055" s="183"/>
      <c r="BD1055" s="183"/>
      <c r="BE1055" s="183"/>
      <c r="BF1055" s="183"/>
      <c r="BG1055" s="183"/>
      <c r="BH1055" s="183"/>
      <c r="BI1055" s="183"/>
      <c r="BJ1055" s="183"/>
      <c r="BK1055" s="183"/>
      <c r="BL1055" s="183"/>
      <c r="BM1055" s="183"/>
    </row>
    <row r="1056" spans="1:65" x14ac:dyDescent="0.2">
      <c r="A1056" s="110"/>
      <c r="B1056" s="110"/>
      <c r="C1056" s="110"/>
      <c r="D1056" s="183"/>
      <c r="E1056" s="183"/>
      <c r="F1056" s="183"/>
      <c r="G1056" s="183"/>
      <c r="H1056" s="183"/>
      <c r="I1056" s="183"/>
      <c r="J1056" s="183"/>
      <c r="K1056" s="183"/>
      <c r="L1056" s="183"/>
      <c r="M1056" s="183"/>
      <c r="N1056" s="183"/>
      <c r="O1056" s="183"/>
      <c r="P1056" s="183"/>
      <c r="Q1056" s="183"/>
      <c r="R1056" s="183"/>
      <c r="S1056" s="183"/>
      <c r="T1056" s="183"/>
      <c r="U1056" s="183"/>
      <c r="V1056" s="183"/>
      <c r="W1056" s="183"/>
      <c r="X1056" s="183"/>
      <c r="Y1056" s="183"/>
      <c r="Z1056" s="183"/>
      <c r="AA1056" s="183"/>
      <c r="AB1056" s="183"/>
      <c r="AC1056" s="183"/>
      <c r="AD1056" s="183"/>
      <c r="AE1056" s="183"/>
      <c r="AF1056" s="183"/>
      <c r="AG1056" s="183"/>
      <c r="AH1056" s="183"/>
      <c r="AI1056" s="183"/>
      <c r="AJ1056" s="183"/>
      <c r="AK1056" s="183"/>
      <c r="AL1056" s="183"/>
      <c r="AM1056" s="183"/>
      <c r="AN1056" s="183"/>
      <c r="AO1056" s="183"/>
      <c r="AP1056" s="183"/>
      <c r="AQ1056" s="183"/>
      <c r="AR1056" s="183"/>
      <c r="AS1056" s="183"/>
      <c r="AT1056" s="183"/>
      <c r="AU1056" s="183"/>
      <c r="AV1056" s="183"/>
      <c r="AW1056" s="183"/>
      <c r="AX1056" s="183"/>
      <c r="AY1056" s="183"/>
      <c r="AZ1056" s="183"/>
      <c r="BA1056" s="183"/>
      <c r="BB1056" s="183"/>
      <c r="BC1056" s="183"/>
      <c r="BD1056" s="183"/>
      <c r="BE1056" s="183"/>
      <c r="BF1056" s="183"/>
      <c r="BG1056" s="183"/>
      <c r="BH1056" s="183"/>
      <c r="BI1056" s="183"/>
      <c r="BJ1056" s="183"/>
      <c r="BK1056" s="183"/>
      <c r="BL1056" s="183"/>
      <c r="BM1056" s="183"/>
    </row>
    <row r="1057" spans="1:65" x14ac:dyDescent="0.2">
      <c r="A1057" s="110"/>
      <c r="B1057" s="110"/>
      <c r="C1057" s="110"/>
      <c r="D1057" s="183"/>
      <c r="E1057" s="183"/>
      <c r="F1057" s="183"/>
      <c r="G1057" s="183"/>
      <c r="H1057" s="183"/>
      <c r="I1057" s="183"/>
      <c r="J1057" s="183"/>
      <c r="K1057" s="183"/>
      <c r="L1057" s="183"/>
      <c r="M1057" s="183"/>
      <c r="N1057" s="183"/>
      <c r="O1057" s="183"/>
      <c r="P1057" s="183"/>
      <c r="Q1057" s="183"/>
      <c r="R1057" s="183"/>
      <c r="S1057" s="183"/>
      <c r="T1057" s="183"/>
      <c r="U1057" s="183"/>
      <c r="V1057" s="183"/>
      <c r="W1057" s="183"/>
      <c r="X1057" s="183"/>
      <c r="Y1057" s="183"/>
      <c r="Z1057" s="183"/>
      <c r="AA1057" s="183"/>
      <c r="AB1057" s="183"/>
      <c r="AC1057" s="183"/>
      <c r="AD1057" s="183"/>
      <c r="AE1057" s="183"/>
      <c r="AF1057" s="183"/>
      <c r="AG1057" s="183"/>
      <c r="AH1057" s="183"/>
      <c r="AI1057" s="183"/>
      <c r="AJ1057" s="183"/>
      <c r="AK1057" s="183"/>
      <c r="AL1057" s="183"/>
      <c r="AM1057" s="183"/>
      <c r="AN1057" s="183"/>
      <c r="AO1057" s="183"/>
      <c r="AP1057" s="183"/>
      <c r="AQ1057" s="183"/>
      <c r="AR1057" s="183"/>
      <c r="AS1057" s="183"/>
      <c r="AT1057" s="183"/>
      <c r="AU1057" s="183"/>
      <c r="AV1057" s="183"/>
      <c r="AW1057" s="183"/>
      <c r="AX1057" s="183"/>
      <c r="AY1057" s="183"/>
      <c r="AZ1057" s="183"/>
      <c r="BA1057" s="183"/>
      <c r="BB1057" s="183"/>
      <c r="BC1057" s="183"/>
      <c r="BD1057" s="183"/>
      <c r="BE1057" s="183"/>
      <c r="BF1057" s="183"/>
      <c r="BG1057" s="183"/>
      <c r="BH1057" s="183"/>
      <c r="BI1057" s="183"/>
      <c r="BJ1057" s="183"/>
      <c r="BK1057" s="183"/>
      <c r="BL1057" s="183"/>
      <c r="BM1057" s="183"/>
    </row>
    <row r="1058" spans="1:65" x14ac:dyDescent="0.2">
      <c r="A1058" s="110"/>
      <c r="B1058" s="110"/>
      <c r="C1058" s="110"/>
      <c r="D1058" s="183"/>
      <c r="E1058" s="183"/>
      <c r="F1058" s="183"/>
      <c r="G1058" s="183"/>
      <c r="H1058" s="183"/>
      <c r="I1058" s="183"/>
      <c r="J1058" s="183"/>
      <c r="K1058" s="183"/>
      <c r="L1058" s="183"/>
      <c r="M1058" s="183"/>
      <c r="N1058" s="183"/>
      <c r="O1058" s="183"/>
      <c r="P1058" s="183"/>
      <c r="Q1058" s="183"/>
      <c r="R1058" s="183"/>
      <c r="S1058" s="183"/>
      <c r="T1058" s="183"/>
      <c r="U1058" s="183"/>
      <c r="V1058" s="183"/>
      <c r="W1058" s="183"/>
      <c r="X1058" s="183"/>
      <c r="Y1058" s="183"/>
      <c r="Z1058" s="183"/>
      <c r="AA1058" s="183"/>
      <c r="AB1058" s="183"/>
      <c r="AC1058" s="183"/>
      <c r="AD1058" s="183"/>
      <c r="AE1058" s="183"/>
      <c r="AF1058" s="183"/>
      <c r="AG1058" s="183"/>
      <c r="AH1058" s="183"/>
      <c r="AI1058" s="183"/>
      <c r="AJ1058" s="183"/>
      <c r="AK1058" s="183"/>
      <c r="AL1058" s="183"/>
      <c r="AM1058" s="183"/>
      <c r="AN1058" s="183"/>
      <c r="AO1058" s="183"/>
      <c r="AP1058" s="183"/>
      <c r="AQ1058" s="183"/>
      <c r="AR1058" s="183"/>
      <c r="AS1058" s="183"/>
      <c r="AT1058" s="183"/>
      <c r="AU1058" s="183"/>
      <c r="AV1058" s="183"/>
      <c r="AW1058" s="183"/>
      <c r="AX1058" s="183"/>
      <c r="AY1058" s="183"/>
      <c r="AZ1058" s="183"/>
      <c r="BA1058" s="183"/>
      <c r="BB1058" s="183"/>
      <c r="BC1058" s="183"/>
      <c r="BD1058" s="183"/>
      <c r="BE1058" s="183"/>
      <c r="BF1058" s="183"/>
      <c r="BG1058" s="183"/>
      <c r="BH1058" s="183"/>
      <c r="BI1058" s="183"/>
      <c r="BJ1058" s="183"/>
      <c r="BK1058" s="183"/>
      <c r="BL1058" s="183"/>
      <c r="BM1058" s="183"/>
    </row>
    <row r="1059" spans="1:65" x14ac:dyDescent="0.2">
      <c r="A1059" s="110"/>
      <c r="B1059" s="110"/>
      <c r="C1059" s="110"/>
      <c r="D1059" s="183"/>
      <c r="E1059" s="183"/>
      <c r="F1059" s="183"/>
      <c r="G1059" s="183"/>
      <c r="H1059" s="183"/>
      <c r="I1059" s="183"/>
      <c r="J1059" s="183"/>
      <c r="K1059" s="183"/>
      <c r="L1059" s="183"/>
      <c r="M1059" s="183"/>
      <c r="N1059" s="183"/>
      <c r="O1059" s="183"/>
      <c r="P1059" s="183"/>
      <c r="Q1059" s="183"/>
      <c r="R1059" s="183"/>
      <c r="S1059" s="183"/>
      <c r="T1059" s="183"/>
      <c r="U1059" s="183"/>
      <c r="V1059" s="183"/>
      <c r="W1059" s="183"/>
      <c r="X1059" s="183"/>
      <c r="Y1059" s="183"/>
      <c r="Z1059" s="183"/>
      <c r="AA1059" s="183"/>
      <c r="AB1059" s="183"/>
      <c r="AC1059" s="183"/>
      <c r="AD1059" s="183"/>
      <c r="AE1059" s="183"/>
      <c r="AF1059" s="183"/>
      <c r="AG1059" s="183"/>
      <c r="AH1059" s="183"/>
      <c r="AI1059" s="183"/>
      <c r="AJ1059" s="183"/>
      <c r="AK1059" s="183"/>
      <c r="AL1059" s="183"/>
      <c r="AM1059" s="183"/>
      <c r="AN1059" s="183"/>
      <c r="AO1059" s="183"/>
      <c r="AP1059" s="183"/>
      <c r="AQ1059" s="183"/>
      <c r="AR1059" s="183"/>
      <c r="AS1059" s="183"/>
      <c r="AT1059" s="183"/>
      <c r="AU1059" s="183"/>
      <c r="AV1059" s="183"/>
      <c r="AW1059" s="183"/>
      <c r="AX1059" s="183"/>
      <c r="AY1059" s="183"/>
      <c r="AZ1059" s="183"/>
      <c r="BA1059" s="183"/>
      <c r="BB1059" s="183"/>
      <c r="BC1059" s="183"/>
      <c r="BD1059" s="183"/>
      <c r="BE1059" s="183"/>
      <c r="BF1059" s="183"/>
      <c r="BG1059" s="183"/>
      <c r="BH1059" s="183"/>
      <c r="BI1059" s="183"/>
      <c r="BJ1059" s="183"/>
      <c r="BK1059" s="183"/>
      <c r="BL1059" s="183"/>
      <c r="BM1059" s="183"/>
    </row>
    <row r="1060" spans="1:65" x14ac:dyDescent="0.2">
      <c r="A1060" s="110"/>
      <c r="B1060" s="110"/>
      <c r="C1060" s="110"/>
      <c r="D1060" s="183"/>
      <c r="E1060" s="183"/>
      <c r="F1060" s="183"/>
      <c r="G1060" s="183"/>
      <c r="H1060" s="183"/>
      <c r="I1060" s="183"/>
      <c r="J1060" s="183"/>
      <c r="K1060" s="183"/>
      <c r="L1060" s="183"/>
      <c r="M1060" s="183"/>
      <c r="N1060" s="183"/>
      <c r="O1060" s="183"/>
      <c r="P1060" s="183"/>
      <c r="Q1060" s="183"/>
      <c r="R1060" s="183"/>
      <c r="S1060" s="183"/>
      <c r="T1060" s="183"/>
      <c r="U1060" s="183"/>
      <c r="V1060" s="183"/>
      <c r="W1060" s="183"/>
      <c r="X1060" s="183"/>
      <c r="Y1060" s="183"/>
      <c r="Z1060" s="183"/>
      <c r="AA1060" s="183"/>
      <c r="AB1060" s="183"/>
      <c r="AC1060" s="183"/>
      <c r="AD1060" s="183"/>
      <c r="AE1060" s="183"/>
      <c r="AF1060" s="183"/>
      <c r="AG1060" s="183"/>
      <c r="AH1060" s="183"/>
      <c r="AI1060" s="183"/>
      <c r="AJ1060" s="183"/>
      <c r="AK1060" s="183"/>
      <c r="AL1060" s="183"/>
      <c r="AM1060" s="183"/>
      <c r="AN1060" s="183"/>
      <c r="AO1060" s="183"/>
      <c r="AP1060" s="183"/>
      <c r="AQ1060" s="183"/>
      <c r="AR1060" s="183"/>
      <c r="AS1060" s="183"/>
      <c r="AT1060" s="183"/>
      <c r="AU1060" s="183"/>
      <c r="AV1060" s="183"/>
      <c r="AW1060" s="183"/>
      <c r="AX1060" s="183"/>
      <c r="AY1060" s="183"/>
      <c r="AZ1060" s="183"/>
      <c r="BA1060" s="183"/>
      <c r="BB1060" s="183"/>
      <c r="BC1060" s="183"/>
      <c r="BD1060" s="183"/>
      <c r="BE1060" s="183"/>
      <c r="BF1060" s="183"/>
      <c r="BG1060" s="183"/>
      <c r="BH1060" s="183"/>
      <c r="BI1060" s="183"/>
      <c r="BJ1060" s="183"/>
      <c r="BK1060" s="183"/>
      <c r="BL1060" s="183"/>
      <c r="BM1060" s="183"/>
    </row>
    <row r="1061" spans="1:65" x14ac:dyDescent="0.2">
      <c r="A1061" s="110"/>
      <c r="B1061" s="110"/>
      <c r="C1061" s="110"/>
      <c r="D1061" s="183"/>
      <c r="E1061" s="183"/>
      <c r="F1061" s="183"/>
      <c r="G1061" s="183"/>
      <c r="H1061" s="183"/>
      <c r="I1061" s="183"/>
      <c r="J1061" s="183"/>
      <c r="K1061" s="183"/>
      <c r="L1061" s="183"/>
      <c r="M1061" s="183"/>
      <c r="N1061" s="183"/>
      <c r="O1061" s="183"/>
      <c r="P1061" s="183"/>
      <c r="Q1061" s="183"/>
      <c r="R1061" s="183"/>
      <c r="S1061" s="183"/>
      <c r="T1061" s="183"/>
      <c r="U1061" s="183"/>
      <c r="V1061" s="183"/>
      <c r="W1061" s="183"/>
      <c r="X1061" s="183"/>
      <c r="Y1061" s="183"/>
      <c r="Z1061" s="183"/>
      <c r="AA1061" s="183"/>
      <c r="AB1061" s="183"/>
      <c r="AC1061" s="183"/>
      <c r="AD1061" s="183"/>
      <c r="AE1061" s="183"/>
      <c r="AF1061" s="183"/>
      <c r="AG1061" s="183"/>
      <c r="AH1061" s="183"/>
      <c r="AI1061" s="183"/>
      <c r="AJ1061" s="183"/>
      <c r="AK1061" s="183"/>
      <c r="AL1061" s="183"/>
      <c r="AM1061" s="183"/>
      <c r="AN1061" s="183"/>
      <c r="AO1061" s="183"/>
      <c r="AP1061" s="183"/>
      <c r="AQ1061" s="183"/>
      <c r="AR1061" s="183"/>
      <c r="AS1061" s="183"/>
      <c r="AT1061" s="183"/>
      <c r="AU1061" s="183"/>
      <c r="AV1061" s="183"/>
      <c r="AW1061" s="183"/>
      <c r="AX1061" s="183"/>
      <c r="AY1061" s="183"/>
      <c r="AZ1061" s="183"/>
      <c r="BA1061" s="183"/>
      <c r="BB1061" s="183"/>
      <c r="BC1061" s="183"/>
      <c r="BD1061" s="183"/>
      <c r="BE1061" s="183"/>
      <c r="BF1061" s="183"/>
      <c r="BG1061" s="183"/>
      <c r="BH1061" s="183"/>
      <c r="BI1061" s="183"/>
      <c r="BJ1061" s="183"/>
      <c r="BK1061" s="183"/>
      <c r="BL1061" s="183"/>
      <c r="BM1061" s="183"/>
    </row>
    <row r="1062" spans="1:65" x14ac:dyDescent="0.2">
      <c r="A1062" s="110"/>
      <c r="B1062" s="110"/>
      <c r="C1062" s="110"/>
      <c r="D1062" s="183"/>
      <c r="E1062" s="183"/>
      <c r="F1062" s="183"/>
      <c r="G1062" s="183"/>
      <c r="H1062" s="183"/>
      <c r="I1062" s="183"/>
      <c r="J1062" s="183"/>
      <c r="K1062" s="183"/>
      <c r="L1062" s="183"/>
      <c r="M1062" s="183"/>
      <c r="N1062" s="183"/>
      <c r="O1062" s="183"/>
      <c r="P1062" s="183"/>
      <c r="Q1062" s="183"/>
      <c r="R1062" s="183"/>
      <c r="S1062" s="183"/>
      <c r="T1062" s="183"/>
      <c r="U1062" s="183"/>
      <c r="V1062" s="183"/>
      <c r="W1062" s="183"/>
      <c r="X1062" s="183"/>
      <c r="Y1062" s="183"/>
      <c r="Z1062" s="183"/>
      <c r="AA1062" s="183"/>
      <c r="AB1062" s="183"/>
      <c r="AC1062" s="183"/>
      <c r="AD1062" s="183"/>
      <c r="AE1062" s="183"/>
      <c r="AF1062" s="183"/>
      <c r="AG1062" s="183"/>
      <c r="AH1062" s="183"/>
      <c r="AI1062" s="183"/>
      <c r="AJ1062" s="183"/>
      <c r="AK1062" s="183"/>
      <c r="AL1062" s="183"/>
      <c r="AM1062" s="183"/>
      <c r="AN1062" s="183"/>
      <c r="AO1062" s="183"/>
      <c r="AP1062" s="183"/>
      <c r="AQ1062" s="183"/>
      <c r="AR1062" s="183"/>
      <c r="AS1062" s="183"/>
      <c r="AT1062" s="183"/>
      <c r="AU1062" s="183"/>
      <c r="AV1062" s="183"/>
      <c r="AW1062" s="183"/>
      <c r="AX1062" s="183"/>
      <c r="AY1062" s="183"/>
      <c r="AZ1062" s="183"/>
      <c r="BA1062" s="183"/>
      <c r="BB1062" s="183"/>
      <c r="BC1062" s="183"/>
      <c r="BD1062" s="183"/>
      <c r="BE1062" s="183"/>
      <c r="BF1062" s="183"/>
      <c r="BG1062" s="183"/>
      <c r="BH1062" s="183"/>
      <c r="BI1062" s="183"/>
      <c r="BJ1062" s="183"/>
      <c r="BK1062" s="183"/>
      <c r="BL1062" s="183"/>
      <c r="BM1062" s="183"/>
    </row>
    <row r="1063" spans="1:65" x14ac:dyDescent="0.2">
      <c r="A1063" s="110"/>
      <c r="B1063" s="110"/>
      <c r="C1063" s="110"/>
      <c r="D1063" s="183"/>
      <c r="E1063" s="183"/>
      <c r="F1063" s="183"/>
      <c r="G1063" s="183"/>
      <c r="H1063" s="183"/>
      <c r="I1063" s="183"/>
      <c r="J1063" s="183"/>
      <c r="K1063" s="183"/>
      <c r="L1063" s="183"/>
      <c r="M1063" s="183"/>
      <c r="N1063" s="183"/>
      <c r="O1063" s="183"/>
      <c r="P1063" s="183"/>
      <c r="Q1063" s="183"/>
      <c r="R1063" s="183"/>
      <c r="S1063" s="183"/>
      <c r="T1063" s="183"/>
      <c r="U1063" s="183"/>
      <c r="V1063" s="183"/>
      <c r="W1063" s="183"/>
      <c r="X1063" s="183"/>
      <c r="Y1063" s="183"/>
      <c r="Z1063" s="183"/>
      <c r="AA1063" s="183"/>
      <c r="AB1063" s="183"/>
      <c r="AC1063" s="183"/>
      <c r="AD1063" s="183"/>
      <c r="AE1063" s="183"/>
      <c r="AF1063" s="183"/>
      <c r="AG1063" s="183"/>
      <c r="AH1063" s="183"/>
      <c r="AI1063" s="183"/>
      <c r="AJ1063" s="183"/>
      <c r="AK1063" s="183"/>
      <c r="AL1063" s="183"/>
      <c r="AM1063" s="183"/>
      <c r="AN1063" s="183"/>
      <c r="AO1063" s="183"/>
      <c r="AP1063" s="183"/>
      <c r="AQ1063" s="183"/>
      <c r="AR1063" s="183"/>
      <c r="AS1063" s="183"/>
      <c r="AT1063" s="183"/>
      <c r="AU1063" s="183"/>
      <c r="AV1063" s="183"/>
      <c r="AW1063" s="183"/>
      <c r="AX1063" s="183"/>
      <c r="AY1063" s="183"/>
      <c r="AZ1063" s="183"/>
      <c r="BA1063" s="183"/>
      <c r="BB1063" s="183"/>
      <c r="BC1063" s="183"/>
      <c r="BD1063" s="183"/>
      <c r="BE1063" s="183"/>
      <c r="BF1063" s="183"/>
      <c r="BG1063" s="183"/>
      <c r="BH1063" s="183"/>
      <c r="BI1063" s="183"/>
      <c r="BJ1063" s="183"/>
      <c r="BK1063" s="183"/>
      <c r="BL1063" s="183"/>
      <c r="BM1063" s="183"/>
    </row>
    <row r="1064" spans="1:65" x14ac:dyDescent="0.2">
      <c r="A1064" s="110"/>
      <c r="B1064" s="110"/>
      <c r="C1064" s="110"/>
      <c r="D1064" s="183"/>
      <c r="E1064" s="183"/>
      <c r="F1064" s="183"/>
      <c r="G1064" s="183"/>
      <c r="H1064" s="183"/>
      <c r="I1064" s="183"/>
      <c r="J1064" s="183"/>
      <c r="K1064" s="183"/>
      <c r="L1064" s="183"/>
      <c r="M1064" s="183"/>
      <c r="N1064" s="183"/>
      <c r="O1064" s="183"/>
      <c r="P1064" s="183"/>
      <c r="Q1064" s="183"/>
      <c r="R1064" s="183"/>
      <c r="S1064" s="183"/>
      <c r="T1064" s="183"/>
      <c r="U1064" s="183"/>
      <c r="V1064" s="183"/>
      <c r="W1064" s="183"/>
      <c r="X1064" s="183"/>
      <c r="Y1064" s="183"/>
      <c r="Z1064" s="183"/>
      <c r="AA1064" s="183"/>
      <c r="AB1064" s="183"/>
      <c r="AC1064" s="183"/>
      <c r="AD1064" s="183"/>
      <c r="AE1064" s="183"/>
      <c r="AF1064" s="183"/>
      <c r="AG1064" s="183"/>
      <c r="AH1064" s="183"/>
      <c r="AI1064" s="183"/>
      <c r="AJ1064" s="183"/>
      <c r="AK1064" s="183"/>
      <c r="AL1064" s="183"/>
      <c r="AM1064" s="183"/>
      <c r="AN1064" s="183"/>
      <c r="AO1064" s="183"/>
      <c r="AP1064" s="183"/>
      <c r="AQ1064" s="183"/>
      <c r="AR1064" s="183"/>
      <c r="AS1064" s="183"/>
      <c r="AT1064" s="183"/>
      <c r="AU1064" s="183"/>
      <c r="AV1064" s="183"/>
      <c r="AW1064" s="183"/>
      <c r="AX1064" s="183"/>
      <c r="AY1064" s="183"/>
      <c r="AZ1064" s="183"/>
      <c r="BA1064" s="183"/>
      <c r="BB1064" s="183"/>
      <c r="BC1064" s="183"/>
      <c r="BD1064" s="183"/>
      <c r="BE1064" s="183"/>
      <c r="BF1064" s="183"/>
      <c r="BG1064" s="183"/>
      <c r="BH1064" s="183"/>
      <c r="BI1064" s="183"/>
      <c r="BJ1064" s="183"/>
      <c r="BK1064" s="183"/>
      <c r="BL1064" s="183"/>
      <c r="BM1064" s="183"/>
    </row>
    <row r="1065" spans="1:65" x14ac:dyDescent="0.2">
      <c r="A1065" s="110"/>
      <c r="B1065" s="110"/>
      <c r="C1065" s="110"/>
      <c r="D1065" s="183"/>
      <c r="E1065" s="183"/>
      <c r="F1065" s="183"/>
      <c r="G1065" s="183"/>
      <c r="H1065" s="183"/>
      <c r="I1065" s="183"/>
      <c r="J1065" s="183"/>
      <c r="K1065" s="183"/>
      <c r="L1065" s="183"/>
      <c r="M1065" s="183"/>
      <c r="N1065" s="183"/>
      <c r="O1065" s="183"/>
      <c r="P1065" s="183"/>
      <c r="Q1065" s="183"/>
      <c r="R1065" s="183"/>
      <c r="S1065" s="183"/>
      <c r="T1065" s="183"/>
      <c r="U1065" s="183"/>
      <c r="V1065" s="183"/>
      <c r="W1065" s="183"/>
      <c r="X1065" s="183"/>
      <c r="Y1065" s="183"/>
      <c r="Z1065" s="183"/>
      <c r="AA1065" s="183"/>
      <c r="AB1065" s="183"/>
      <c r="AC1065" s="183"/>
      <c r="AD1065" s="183"/>
      <c r="AE1065" s="183"/>
      <c r="AF1065" s="183"/>
      <c r="AG1065" s="183"/>
      <c r="AH1065" s="183"/>
      <c r="AI1065" s="183"/>
      <c r="AJ1065" s="183"/>
      <c r="AK1065" s="183"/>
      <c r="AL1065" s="183"/>
      <c r="AM1065" s="183"/>
      <c r="AN1065" s="183"/>
      <c r="AO1065" s="183"/>
      <c r="AP1065" s="183"/>
      <c r="AQ1065" s="183"/>
      <c r="AR1065" s="183"/>
      <c r="AS1065" s="183"/>
      <c r="AT1065" s="183"/>
      <c r="AU1065" s="183"/>
      <c r="AV1065" s="183"/>
      <c r="AW1065" s="183"/>
      <c r="AX1065" s="183"/>
      <c r="AY1065" s="183"/>
      <c r="AZ1065" s="183"/>
      <c r="BA1065" s="183"/>
      <c r="BB1065" s="183"/>
      <c r="BC1065" s="183"/>
      <c r="BD1065" s="183"/>
      <c r="BE1065" s="183"/>
      <c r="BF1065" s="183"/>
      <c r="BG1065" s="183"/>
      <c r="BH1065" s="183"/>
      <c r="BI1065" s="183"/>
      <c r="BJ1065" s="183"/>
      <c r="BK1065" s="183"/>
      <c r="BL1065" s="183"/>
      <c r="BM1065" s="183"/>
    </row>
    <row r="1066" spans="1:65" x14ac:dyDescent="0.2">
      <c r="A1066" s="110"/>
      <c r="B1066" s="110"/>
      <c r="C1066" s="110"/>
      <c r="D1066" s="183"/>
      <c r="E1066" s="183"/>
      <c r="F1066" s="183"/>
      <c r="G1066" s="183"/>
      <c r="H1066" s="183"/>
      <c r="I1066" s="183"/>
      <c r="J1066" s="183"/>
      <c r="K1066" s="183"/>
      <c r="L1066" s="183"/>
      <c r="M1066" s="183"/>
      <c r="N1066" s="183"/>
      <c r="O1066" s="183"/>
      <c r="P1066" s="183"/>
      <c r="Q1066" s="183"/>
      <c r="R1066" s="183"/>
      <c r="S1066" s="183"/>
      <c r="T1066" s="183"/>
      <c r="U1066" s="183"/>
      <c r="V1066" s="183"/>
      <c r="W1066" s="183"/>
      <c r="X1066" s="183"/>
      <c r="Y1066" s="183"/>
      <c r="Z1066" s="183"/>
      <c r="AA1066" s="183"/>
      <c r="AB1066" s="183"/>
      <c r="AC1066" s="183"/>
      <c r="AD1066" s="183"/>
      <c r="AE1066" s="183"/>
      <c r="AF1066" s="183"/>
      <c r="AG1066" s="183"/>
      <c r="AH1066" s="183"/>
      <c r="AI1066" s="183"/>
      <c r="AJ1066" s="183"/>
      <c r="AK1066" s="183"/>
      <c r="AL1066" s="183"/>
      <c r="AM1066" s="183"/>
      <c r="AN1066" s="183"/>
      <c r="AO1066" s="183"/>
      <c r="AP1066" s="183"/>
      <c r="AQ1066" s="183"/>
      <c r="AR1066" s="183"/>
      <c r="AS1066" s="183"/>
      <c r="AT1066" s="183"/>
      <c r="AU1066" s="183"/>
      <c r="AV1066" s="183"/>
      <c r="AW1066" s="183"/>
      <c r="AX1066" s="183"/>
      <c r="AY1066" s="183"/>
      <c r="AZ1066" s="183"/>
      <c r="BA1066" s="183"/>
      <c r="BB1066" s="183"/>
      <c r="BC1066" s="183"/>
      <c r="BD1066" s="183"/>
      <c r="BE1066" s="183"/>
      <c r="BF1066" s="183"/>
      <c r="BG1066" s="183"/>
      <c r="BH1066" s="183"/>
      <c r="BI1066" s="183"/>
      <c r="BJ1066" s="183"/>
      <c r="BK1066" s="183"/>
      <c r="BL1066" s="183"/>
      <c r="BM1066" s="183"/>
    </row>
    <row r="1067" spans="1:65" x14ac:dyDescent="0.2">
      <c r="A1067" s="110"/>
      <c r="B1067" s="110"/>
      <c r="C1067" s="110"/>
      <c r="D1067" s="183"/>
      <c r="E1067" s="183"/>
      <c r="F1067" s="183"/>
      <c r="G1067" s="183"/>
      <c r="H1067" s="183"/>
      <c r="I1067" s="183"/>
      <c r="J1067" s="183"/>
      <c r="K1067" s="183"/>
      <c r="L1067" s="183"/>
      <c r="M1067" s="183"/>
      <c r="N1067" s="183"/>
      <c r="O1067" s="183"/>
      <c r="P1067" s="183"/>
      <c r="Q1067" s="183"/>
      <c r="R1067" s="183"/>
      <c r="S1067" s="183"/>
      <c r="T1067" s="183"/>
      <c r="U1067" s="183"/>
      <c r="V1067" s="183"/>
      <c r="W1067" s="183"/>
      <c r="X1067" s="183"/>
      <c r="Y1067" s="183"/>
      <c r="Z1067" s="183"/>
      <c r="AA1067" s="183"/>
      <c r="AB1067" s="183"/>
      <c r="AC1067" s="183"/>
      <c r="AD1067" s="183"/>
      <c r="AE1067" s="183"/>
      <c r="AF1067" s="183"/>
      <c r="AG1067" s="183"/>
      <c r="AH1067" s="183"/>
      <c r="AI1067" s="183"/>
      <c r="AJ1067" s="183"/>
      <c r="AK1067" s="183"/>
      <c r="AL1067" s="183"/>
      <c r="AM1067" s="183"/>
      <c r="AN1067" s="183"/>
      <c r="AO1067" s="183"/>
      <c r="AP1067" s="183"/>
      <c r="AQ1067" s="183"/>
      <c r="AR1067" s="183"/>
      <c r="AS1067" s="183"/>
      <c r="AT1067" s="183"/>
      <c r="AU1067" s="183"/>
      <c r="AV1067" s="183"/>
      <c r="AW1067" s="183"/>
      <c r="AX1067" s="183"/>
      <c r="AY1067" s="183"/>
      <c r="AZ1067" s="183"/>
      <c r="BA1067" s="183"/>
      <c r="BB1067" s="183"/>
      <c r="BC1067" s="183"/>
      <c r="BD1067" s="183"/>
      <c r="BE1067" s="183"/>
      <c r="BF1067" s="183"/>
      <c r="BG1067" s="183"/>
      <c r="BH1067" s="183"/>
      <c r="BI1067" s="183"/>
      <c r="BJ1067" s="183"/>
      <c r="BK1067" s="183"/>
      <c r="BL1067" s="183"/>
      <c r="BM1067" s="183"/>
    </row>
    <row r="1068" spans="1:65" x14ac:dyDescent="0.2">
      <c r="A1068" s="110"/>
      <c r="B1068" s="110"/>
      <c r="C1068" s="110"/>
      <c r="D1068" s="183"/>
      <c r="E1068" s="183"/>
      <c r="F1068" s="183"/>
      <c r="G1068" s="183"/>
      <c r="H1068" s="183"/>
      <c r="I1068" s="183"/>
      <c r="J1068" s="183"/>
      <c r="K1068" s="183"/>
      <c r="L1068" s="183"/>
      <c r="M1068" s="183"/>
      <c r="N1068" s="183"/>
      <c r="O1068" s="183"/>
      <c r="P1068" s="183"/>
      <c r="Q1068" s="183"/>
      <c r="R1068" s="183"/>
      <c r="S1068" s="183"/>
      <c r="T1068" s="183"/>
      <c r="U1068" s="183"/>
      <c r="V1068" s="183"/>
      <c r="W1068" s="183"/>
      <c r="X1068" s="183"/>
      <c r="Y1068" s="183"/>
      <c r="Z1068" s="183"/>
      <c r="AA1068" s="183"/>
      <c r="AB1068" s="183"/>
      <c r="AC1068" s="183"/>
      <c r="AD1068" s="183"/>
      <c r="AE1068" s="183"/>
      <c r="AF1068" s="183"/>
      <c r="AG1068" s="183"/>
      <c r="AH1068" s="183"/>
      <c r="AI1068" s="183"/>
      <c r="AJ1068" s="183"/>
      <c r="AK1068" s="183"/>
      <c r="AL1068" s="183"/>
      <c r="AM1068" s="183"/>
      <c r="AN1068" s="183"/>
      <c r="AO1068" s="183"/>
      <c r="AP1068" s="183"/>
      <c r="AQ1068" s="183"/>
      <c r="AR1068" s="183"/>
      <c r="AS1068" s="183"/>
      <c r="AT1068" s="183"/>
      <c r="AU1068" s="183"/>
      <c r="AV1068" s="183"/>
      <c r="AW1068" s="183"/>
      <c r="AX1068" s="183"/>
      <c r="AY1068" s="183"/>
      <c r="AZ1068" s="183"/>
      <c r="BA1068" s="183"/>
      <c r="BB1068" s="183"/>
      <c r="BC1068" s="183"/>
      <c r="BD1068" s="183"/>
      <c r="BE1068" s="183"/>
      <c r="BF1068" s="183"/>
      <c r="BG1068" s="183"/>
      <c r="BH1068" s="183"/>
      <c r="BI1068" s="183"/>
      <c r="BJ1068" s="183"/>
      <c r="BK1068" s="183"/>
      <c r="BL1068" s="183"/>
      <c r="BM1068" s="183"/>
    </row>
    <row r="1069" spans="1:65" x14ac:dyDescent="0.2">
      <c r="A1069" s="110"/>
      <c r="B1069" s="110"/>
      <c r="C1069" s="110"/>
      <c r="D1069" s="183"/>
      <c r="E1069" s="183"/>
      <c r="F1069" s="183"/>
      <c r="G1069" s="183"/>
      <c r="H1069" s="183"/>
      <c r="I1069" s="183"/>
      <c r="J1069" s="183"/>
      <c r="K1069" s="183"/>
      <c r="L1069" s="183"/>
      <c r="M1069" s="183"/>
      <c r="N1069" s="183"/>
      <c r="O1069" s="183"/>
      <c r="P1069" s="183"/>
      <c r="Q1069" s="183"/>
      <c r="R1069" s="183"/>
      <c r="S1069" s="183"/>
      <c r="T1069" s="183"/>
      <c r="U1069" s="183"/>
      <c r="V1069" s="183"/>
      <c r="W1069" s="183"/>
      <c r="X1069" s="183"/>
      <c r="Y1069" s="183"/>
      <c r="Z1069" s="183"/>
      <c r="AA1069" s="183"/>
      <c r="AB1069" s="183"/>
      <c r="AC1069" s="183"/>
      <c r="AD1069" s="183"/>
      <c r="AE1069" s="183"/>
      <c r="AF1069" s="183"/>
      <c r="AG1069" s="183"/>
      <c r="AH1069" s="183"/>
      <c r="AI1069" s="183"/>
      <c r="AJ1069" s="183"/>
      <c r="AK1069" s="183"/>
      <c r="AL1069" s="183"/>
      <c r="AM1069" s="183"/>
      <c r="AN1069" s="183"/>
      <c r="AO1069" s="183"/>
      <c r="AP1069" s="183"/>
      <c r="AQ1069" s="183"/>
      <c r="AR1069" s="183"/>
      <c r="AS1069" s="183"/>
      <c r="AT1069" s="183"/>
      <c r="AU1069" s="183"/>
      <c r="AV1069" s="183"/>
      <c r="AW1069" s="183"/>
      <c r="AX1069" s="183"/>
      <c r="AY1069" s="183"/>
      <c r="AZ1069" s="183"/>
      <c r="BA1069" s="183"/>
      <c r="BB1069" s="183"/>
      <c r="BC1069" s="183"/>
      <c r="BD1069" s="183"/>
      <c r="BE1069" s="183"/>
      <c r="BF1069" s="183"/>
      <c r="BG1069" s="183"/>
      <c r="BH1069" s="183"/>
      <c r="BI1069" s="183"/>
      <c r="BJ1069" s="183"/>
      <c r="BK1069" s="183"/>
      <c r="BL1069" s="183"/>
      <c r="BM1069" s="183"/>
    </row>
    <row r="1070" spans="1:65" x14ac:dyDescent="0.2">
      <c r="A1070" s="110"/>
      <c r="B1070" s="110"/>
      <c r="C1070" s="110"/>
      <c r="D1070" s="183"/>
      <c r="E1070" s="183"/>
      <c r="F1070" s="183"/>
      <c r="G1070" s="183"/>
      <c r="H1070" s="183"/>
      <c r="I1070" s="183"/>
      <c r="J1070" s="183"/>
      <c r="K1070" s="183"/>
      <c r="L1070" s="183"/>
      <c r="M1070" s="183"/>
      <c r="N1070" s="183"/>
      <c r="O1070" s="183"/>
      <c r="P1070" s="183"/>
      <c r="Q1070" s="183"/>
      <c r="R1070" s="183"/>
      <c r="S1070" s="183"/>
      <c r="T1070" s="183"/>
      <c r="U1070" s="183"/>
      <c r="V1070" s="183"/>
      <c r="W1070" s="183"/>
      <c r="X1070" s="183"/>
      <c r="Y1070" s="183"/>
      <c r="Z1070" s="183"/>
      <c r="AA1070" s="183"/>
      <c r="AB1070" s="183"/>
      <c r="AC1070" s="183"/>
      <c r="AD1070" s="183"/>
      <c r="AE1070" s="183"/>
      <c r="AF1070" s="183"/>
      <c r="AG1070" s="183"/>
      <c r="AH1070" s="183"/>
      <c r="AI1070" s="183"/>
      <c r="AJ1070" s="183"/>
      <c r="AK1070" s="183"/>
      <c r="AL1070" s="183"/>
      <c r="AM1070" s="183"/>
      <c r="AN1070" s="183"/>
      <c r="AO1070" s="183"/>
      <c r="AP1070" s="183"/>
      <c r="AQ1070" s="183"/>
      <c r="AR1070" s="183"/>
      <c r="AS1070" s="183"/>
      <c r="AT1070" s="183"/>
      <c r="AU1070" s="183"/>
      <c r="AV1070" s="183"/>
      <c r="AW1070" s="183"/>
      <c r="AX1070" s="183"/>
      <c r="AY1070" s="183"/>
      <c r="AZ1070" s="183"/>
      <c r="BA1070" s="183"/>
      <c r="BB1070" s="183"/>
      <c r="BC1070" s="183"/>
      <c r="BD1070" s="183"/>
      <c r="BE1070" s="183"/>
      <c r="BF1070" s="183"/>
      <c r="BG1070" s="183"/>
      <c r="BH1070" s="183"/>
      <c r="BI1070" s="183"/>
      <c r="BJ1070" s="183"/>
      <c r="BK1070" s="183"/>
      <c r="BL1070" s="183"/>
      <c r="BM1070" s="183"/>
    </row>
    <row r="1071" spans="1:65" x14ac:dyDescent="0.2">
      <c r="A1071" s="110"/>
      <c r="B1071" s="110"/>
      <c r="C1071" s="110"/>
      <c r="D1071" s="183"/>
      <c r="E1071" s="183"/>
      <c r="F1071" s="183"/>
      <c r="G1071" s="183"/>
      <c r="H1071" s="183"/>
      <c r="I1071" s="183"/>
      <c r="J1071" s="183"/>
      <c r="K1071" s="183"/>
      <c r="L1071" s="183"/>
      <c r="M1071" s="183"/>
      <c r="N1071" s="183"/>
      <c r="O1071" s="183"/>
      <c r="P1071" s="183"/>
      <c r="Q1071" s="183"/>
      <c r="R1071" s="183"/>
      <c r="S1071" s="183"/>
      <c r="T1071" s="183"/>
      <c r="U1071" s="183"/>
      <c r="V1071" s="183"/>
      <c r="W1071" s="183"/>
      <c r="X1071" s="183"/>
      <c r="Y1071" s="183"/>
      <c r="Z1071" s="183"/>
      <c r="AA1071" s="183"/>
      <c r="AB1071" s="183"/>
      <c r="AC1071" s="183"/>
      <c r="AD1071" s="183"/>
      <c r="AE1071" s="183"/>
      <c r="AF1071" s="183"/>
      <c r="AG1071" s="183"/>
      <c r="AH1071" s="183"/>
      <c r="AI1071" s="183"/>
      <c r="AJ1071" s="183"/>
      <c r="AK1071" s="183"/>
      <c r="AL1071" s="183"/>
      <c r="AM1071" s="183"/>
      <c r="AN1071" s="183"/>
      <c r="AO1071" s="183"/>
      <c r="AP1071" s="183"/>
      <c r="AQ1071" s="183"/>
      <c r="AR1071" s="183"/>
      <c r="AS1071" s="183"/>
      <c r="AT1071" s="183"/>
      <c r="AU1071" s="183"/>
      <c r="AV1071" s="183"/>
      <c r="AW1071" s="183"/>
      <c r="AX1071" s="183"/>
      <c r="AY1071" s="183"/>
      <c r="AZ1071" s="183"/>
      <c r="BA1071" s="183"/>
      <c r="BB1071" s="183"/>
      <c r="BC1071" s="183"/>
      <c r="BD1071" s="183"/>
      <c r="BE1071" s="183"/>
      <c r="BF1071" s="183"/>
      <c r="BG1071" s="183"/>
      <c r="BH1071" s="183"/>
      <c r="BI1071" s="183"/>
      <c r="BJ1071" s="183"/>
      <c r="BK1071" s="183"/>
      <c r="BL1071" s="183"/>
      <c r="BM1071" s="183"/>
    </row>
    <row r="1072" spans="1:65" x14ac:dyDescent="0.2">
      <c r="A1072" s="110"/>
      <c r="B1072" s="110"/>
      <c r="C1072" s="110"/>
      <c r="D1072" s="183"/>
      <c r="E1072" s="183"/>
      <c r="F1072" s="183"/>
      <c r="G1072" s="183"/>
      <c r="H1072" s="183"/>
      <c r="I1072" s="183"/>
      <c r="J1072" s="183"/>
      <c r="K1072" s="183"/>
      <c r="L1072" s="183"/>
      <c r="M1072" s="183"/>
      <c r="N1072" s="183"/>
      <c r="O1072" s="183"/>
      <c r="P1072" s="183"/>
      <c r="Q1072" s="183"/>
      <c r="R1072" s="183"/>
      <c r="S1072" s="183"/>
      <c r="T1072" s="183"/>
      <c r="U1072" s="183"/>
      <c r="V1072" s="183"/>
      <c r="W1072" s="183"/>
      <c r="X1072" s="183"/>
      <c r="Y1072" s="183"/>
      <c r="Z1072" s="183"/>
      <c r="AA1072" s="183"/>
      <c r="AB1072" s="183"/>
      <c r="AC1072" s="183"/>
      <c r="AD1072" s="183"/>
      <c r="AE1072" s="183"/>
      <c r="AF1072" s="183"/>
      <c r="AG1072" s="183"/>
      <c r="AH1072" s="183"/>
      <c r="AI1072" s="183"/>
      <c r="AJ1072" s="183"/>
      <c r="AK1072" s="183"/>
      <c r="AL1072" s="183"/>
      <c r="AM1072" s="183"/>
      <c r="AN1072" s="183"/>
      <c r="AO1072" s="183"/>
      <c r="AP1072" s="183"/>
      <c r="AQ1072" s="183"/>
      <c r="AR1072" s="183"/>
      <c r="AS1072" s="183"/>
      <c r="AT1072" s="183"/>
      <c r="AU1072" s="183"/>
      <c r="AV1072" s="183"/>
      <c r="AW1072" s="183"/>
      <c r="AX1072" s="183"/>
      <c r="AY1072" s="183"/>
      <c r="AZ1072" s="183"/>
      <c r="BA1072" s="183"/>
      <c r="BB1072" s="183"/>
      <c r="BC1072" s="183"/>
      <c r="BD1072" s="183"/>
      <c r="BE1072" s="183"/>
      <c r="BF1072" s="183"/>
      <c r="BG1072" s="183"/>
      <c r="BH1072" s="183"/>
      <c r="BI1072" s="183"/>
      <c r="BJ1072" s="183"/>
      <c r="BK1072" s="183"/>
      <c r="BL1072" s="183"/>
      <c r="BM1072" s="183"/>
    </row>
    <row r="1073" spans="1:65" x14ac:dyDescent="0.2">
      <c r="A1073" s="110"/>
      <c r="B1073" s="110"/>
      <c r="C1073" s="110"/>
      <c r="D1073" s="183"/>
      <c r="E1073" s="183"/>
      <c r="F1073" s="183"/>
      <c r="G1073" s="183"/>
      <c r="H1073" s="183"/>
      <c r="I1073" s="183"/>
      <c r="J1073" s="183"/>
      <c r="K1073" s="183"/>
      <c r="L1073" s="183"/>
      <c r="M1073" s="183"/>
      <c r="N1073" s="183"/>
      <c r="O1073" s="183"/>
      <c r="P1073" s="183"/>
      <c r="Q1073" s="183"/>
      <c r="R1073" s="183"/>
      <c r="S1073" s="183"/>
      <c r="T1073" s="183"/>
      <c r="U1073" s="183"/>
      <c r="V1073" s="183"/>
      <c r="W1073" s="183"/>
      <c r="X1073" s="183"/>
      <c r="Y1073" s="183"/>
      <c r="Z1073" s="183"/>
      <c r="AA1073" s="183"/>
      <c r="AB1073" s="183"/>
      <c r="AC1073" s="183"/>
      <c r="AD1073" s="183"/>
      <c r="AE1073" s="183"/>
      <c r="AF1073" s="183"/>
      <c r="AG1073" s="183"/>
      <c r="AH1073" s="183"/>
      <c r="AI1073" s="183"/>
      <c r="AJ1073" s="183"/>
      <c r="AK1073" s="183"/>
      <c r="AL1073" s="183"/>
      <c r="AM1073" s="183"/>
      <c r="AN1073" s="183"/>
      <c r="AO1073" s="183"/>
      <c r="AP1073" s="183"/>
      <c r="AQ1073" s="183"/>
      <c r="AR1073" s="183"/>
      <c r="AS1073" s="183"/>
      <c r="AT1073" s="183"/>
      <c r="AU1073" s="183"/>
      <c r="AV1073" s="183"/>
      <c r="AW1073" s="183"/>
      <c r="AX1073" s="183"/>
      <c r="AY1073" s="183"/>
      <c r="AZ1073" s="183"/>
      <c r="BA1073" s="183"/>
      <c r="BB1073" s="183"/>
      <c r="BC1073" s="183"/>
      <c r="BD1073" s="183"/>
      <c r="BE1073" s="183"/>
      <c r="BF1073" s="183"/>
      <c r="BG1073" s="183"/>
      <c r="BH1073" s="183"/>
      <c r="BI1073" s="183"/>
      <c r="BJ1073" s="183"/>
      <c r="BK1073" s="183"/>
      <c r="BL1073" s="183"/>
      <c r="BM1073" s="183"/>
    </row>
    <row r="1074" spans="1:65" x14ac:dyDescent="0.2">
      <c r="A1074" s="110"/>
      <c r="B1074" s="110"/>
      <c r="C1074" s="110"/>
      <c r="D1074" s="183"/>
      <c r="E1074" s="183"/>
      <c r="F1074" s="183"/>
      <c r="G1074" s="183"/>
      <c r="H1074" s="183"/>
      <c r="I1074" s="183"/>
      <c r="J1074" s="183"/>
      <c r="K1074" s="183"/>
      <c r="L1074" s="183"/>
      <c r="M1074" s="183"/>
      <c r="N1074" s="183"/>
      <c r="O1074" s="183"/>
      <c r="P1074" s="183"/>
      <c r="Q1074" s="183"/>
      <c r="R1074" s="183"/>
      <c r="S1074" s="183"/>
      <c r="T1074" s="183"/>
      <c r="U1074" s="183"/>
      <c r="V1074" s="183"/>
      <c r="W1074" s="183"/>
      <c r="X1074" s="183"/>
      <c r="Y1074" s="183"/>
      <c r="Z1074" s="183"/>
      <c r="AA1074" s="183"/>
      <c r="AB1074" s="183"/>
      <c r="AC1074" s="183"/>
      <c r="AD1074" s="183"/>
      <c r="AE1074" s="183"/>
      <c r="AF1074" s="183"/>
      <c r="AG1074" s="183"/>
      <c r="AH1074" s="183"/>
      <c r="AI1074" s="183"/>
      <c r="AJ1074" s="183"/>
      <c r="AK1074" s="183"/>
      <c r="AL1074" s="183"/>
      <c r="AM1074" s="183"/>
      <c r="AN1074" s="183"/>
      <c r="AO1074" s="183"/>
      <c r="AP1074" s="183"/>
      <c r="AQ1074" s="183"/>
      <c r="AR1074" s="183"/>
      <c r="AS1074" s="183"/>
      <c r="AT1074" s="183"/>
      <c r="AU1074" s="183"/>
      <c r="AV1074" s="183"/>
      <c r="AW1074" s="183"/>
      <c r="AX1074" s="183"/>
      <c r="AY1074" s="183"/>
      <c r="AZ1074" s="183"/>
      <c r="BA1074" s="183"/>
      <c r="BB1074" s="183"/>
      <c r="BC1074" s="183"/>
      <c r="BD1074" s="183"/>
      <c r="BE1074" s="183"/>
      <c r="BF1074" s="183"/>
      <c r="BG1074" s="183"/>
      <c r="BH1074" s="183"/>
      <c r="BI1074" s="183"/>
      <c r="BJ1074" s="183"/>
      <c r="BK1074" s="183"/>
      <c r="BL1074" s="183"/>
      <c r="BM1074" s="183"/>
    </row>
    <row r="1075" spans="1:65" x14ac:dyDescent="0.2">
      <c r="A1075" s="110"/>
      <c r="B1075" s="110"/>
      <c r="C1075" s="110"/>
      <c r="D1075" s="183"/>
      <c r="E1075" s="183"/>
      <c r="F1075" s="183"/>
      <c r="G1075" s="183"/>
      <c r="H1075" s="183"/>
      <c r="I1075" s="183"/>
      <c r="J1075" s="183"/>
      <c r="K1075" s="183"/>
      <c r="L1075" s="183"/>
      <c r="M1075" s="183"/>
      <c r="N1075" s="183"/>
      <c r="O1075" s="183"/>
      <c r="P1075" s="183"/>
      <c r="Q1075" s="183"/>
      <c r="R1075" s="183"/>
      <c r="S1075" s="183"/>
      <c r="T1075" s="183"/>
      <c r="U1075" s="183"/>
      <c r="V1075" s="183"/>
      <c r="W1075" s="183"/>
      <c r="X1075" s="183"/>
      <c r="Y1075" s="183"/>
      <c r="Z1075" s="183"/>
      <c r="AA1075" s="183"/>
      <c r="AB1075" s="183"/>
      <c r="AC1075" s="183"/>
      <c r="AD1075" s="183"/>
      <c r="AE1075" s="183"/>
      <c r="AF1075" s="183"/>
      <c r="AG1075" s="183"/>
      <c r="AH1075" s="183"/>
      <c r="AI1075" s="183"/>
      <c r="AJ1075" s="183"/>
      <c r="AK1075" s="183"/>
      <c r="AL1075" s="183"/>
      <c r="AM1075" s="183"/>
      <c r="AN1075" s="183"/>
      <c r="AO1075" s="183"/>
      <c r="AP1075" s="183"/>
      <c r="AQ1075" s="183"/>
      <c r="AR1075" s="183"/>
      <c r="AS1075" s="183"/>
      <c r="AT1075" s="183"/>
      <c r="AU1075" s="183"/>
      <c r="AV1075" s="183"/>
      <c r="AW1075" s="183"/>
      <c r="AX1075" s="183"/>
      <c r="AY1075" s="183"/>
      <c r="AZ1075" s="183"/>
      <c r="BA1075" s="183"/>
      <c r="BB1075" s="183"/>
      <c r="BC1075" s="183"/>
      <c r="BD1075" s="183"/>
      <c r="BE1075" s="183"/>
      <c r="BF1075" s="183"/>
      <c r="BG1075" s="183"/>
      <c r="BH1075" s="183"/>
      <c r="BI1075" s="183"/>
      <c r="BJ1075" s="183"/>
      <c r="BK1075" s="183"/>
      <c r="BL1075" s="183"/>
      <c r="BM1075" s="183"/>
    </row>
    <row r="1076" spans="1:65" x14ac:dyDescent="0.2">
      <c r="A1076" s="110"/>
      <c r="B1076" s="110"/>
      <c r="C1076" s="110"/>
      <c r="D1076" s="183"/>
      <c r="E1076" s="183"/>
      <c r="F1076" s="183"/>
      <c r="G1076" s="183"/>
      <c r="H1076" s="183"/>
      <c r="I1076" s="183"/>
      <c r="J1076" s="183"/>
      <c r="K1076" s="183"/>
      <c r="L1076" s="183"/>
      <c r="M1076" s="183"/>
      <c r="N1076" s="183"/>
      <c r="O1076" s="183"/>
      <c r="P1076" s="183"/>
      <c r="Q1076" s="183"/>
      <c r="R1076" s="183"/>
      <c r="S1076" s="183"/>
      <c r="T1076" s="183"/>
      <c r="U1076" s="183"/>
      <c r="V1076" s="183"/>
      <c r="W1076" s="183"/>
      <c r="X1076" s="183"/>
      <c r="Y1076" s="183"/>
      <c r="Z1076" s="183"/>
      <c r="AA1076" s="183"/>
      <c r="AB1076" s="183"/>
      <c r="AC1076" s="183"/>
      <c r="AD1076" s="183"/>
      <c r="AE1076" s="183"/>
      <c r="AF1076" s="183"/>
      <c r="AG1076" s="183"/>
      <c r="AH1076" s="183"/>
      <c r="AI1076" s="183"/>
      <c r="AJ1076" s="183"/>
      <c r="AK1076" s="183"/>
      <c r="AL1076" s="183"/>
      <c r="AM1076" s="183"/>
      <c r="AN1076" s="183"/>
      <c r="AO1076" s="183"/>
      <c r="AP1076" s="183"/>
      <c r="AQ1076" s="183"/>
      <c r="AR1076" s="183"/>
      <c r="AS1076" s="183"/>
      <c r="AT1076" s="183"/>
      <c r="AU1076" s="183"/>
      <c r="AV1076" s="183"/>
      <c r="AW1076" s="183"/>
      <c r="AX1076" s="183"/>
      <c r="AY1076" s="183"/>
      <c r="AZ1076" s="183"/>
      <c r="BA1076" s="183"/>
      <c r="BB1076" s="183"/>
      <c r="BC1076" s="183"/>
      <c r="BD1076" s="183"/>
      <c r="BE1076" s="183"/>
      <c r="BF1076" s="183"/>
      <c r="BG1076" s="183"/>
      <c r="BH1076" s="183"/>
      <c r="BI1076" s="183"/>
      <c r="BJ1076" s="183"/>
      <c r="BK1076" s="183"/>
      <c r="BL1076" s="183"/>
      <c r="BM1076" s="183"/>
    </row>
    <row r="1077" spans="1:65" x14ac:dyDescent="0.2">
      <c r="A1077" s="110"/>
      <c r="B1077" s="110"/>
      <c r="C1077" s="110"/>
      <c r="D1077" s="183"/>
      <c r="E1077" s="183"/>
      <c r="F1077" s="183"/>
      <c r="G1077" s="183"/>
      <c r="H1077" s="183"/>
      <c r="I1077" s="183"/>
      <c r="J1077" s="183"/>
      <c r="K1077" s="183"/>
      <c r="L1077" s="183"/>
      <c r="M1077" s="183"/>
      <c r="N1077" s="183"/>
      <c r="O1077" s="183"/>
      <c r="P1077" s="183"/>
      <c r="Q1077" s="183"/>
      <c r="R1077" s="183"/>
      <c r="S1077" s="183"/>
      <c r="T1077" s="183"/>
      <c r="U1077" s="183"/>
      <c r="V1077" s="183"/>
      <c r="W1077" s="183"/>
      <c r="X1077" s="183"/>
      <c r="Y1077" s="183"/>
      <c r="Z1077" s="183"/>
      <c r="AA1077" s="183"/>
      <c r="AB1077" s="183"/>
      <c r="AC1077" s="183"/>
      <c r="AD1077" s="183"/>
      <c r="AE1077" s="183"/>
      <c r="AF1077" s="183"/>
      <c r="AG1077" s="183"/>
      <c r="AH1077" s="183"/>
      <c r="AI1077" s="183"/>
      <c r="AJ1077" s="183"/>
      <c r="AK1077" s="183"/>
      <c r="AL1077" s="183"/>
      <c r="AM1077" s="183"/>
      <c r="AN1077" s="183"/>
      <c r="AO1077" s="183"/>
      <c r="AP1077" s="183"/>
      <c r="AQ1077" s="183"/>
      <c r="AR1077" s="183"/>
      <c r="AS1077" s="183"/>
      <c r="AT1077" s="183"/>
      <c r="AU1077" s="183"/>
      <c r="AV1077" s="183"/>
      <c r="AW1077" s="183"/>
      <c r="AX1077" s="183"/>
      <c r="AY1077" s="183"/>
      <c r="AZ1077" s="183"/>
      <c r="BA1077" s="183"/>
      <c r="BB1077" s="183"/>
      <c r="BC1077" s="183"/>
      <c r="BD1077" s="183"/>
      <c r="BE1077" s="183"/>
      <c r="BF1077" s="183"/>
      <c r="BG1077" s="183"/>
      <c r="BH1077" s="183"/>
      <c r="BI1077" s="183"/>
      <c r="BJ1077" s="183"/>
      <c r="BK1077" s="183"/>
      <c r="BL1077" s="183"/>
      <c r="BM1077" s="183"/>
    </row>
    <row r="1078" spans="1:65" x14ac:dyDescent="0.2">
      <c r="A1078" s="110"/>
      <c r="B1078" s="110"/>
      <c r="C1078" s="110"/>
      <c r="D1078" s="183"/>
      <c r="E1078" s="183"/>
      <c r="F1078" s="183"/>
      <c r="G1078" s="183"/>
      <c r="H1078" s="183"/>
      <c r="I1078" s="183"/>
      <c r="J1078" s="183"/>
      <c r="K1078" s="183"/>
      <c r="L1078" s="183"/>
      <c r="M1078" s="183"/>
      <c r="N1078" s="183"/>
      <c r="O1078" s="183"/>
      <c r="P1078" s="183"/>
      <c r="Q1078" s="183"/>
      <c r="R1078" s="183"/>
      <c r="S1078" s="183"/>
      <c r="T1078" s="183"/>
      <c r="U1078" s="183"/>
      <c r="V1078" s="183"/>
      <c r="W1078" s="183"/>
      <c r="X1078" s="183"/>
      <c r="Y1078" s="183"/>
      <c r="Z1078" s="183"/>
      <c r="AA1078" s="183"/>
      <c r="AB1078" s="183"/>
      <c r="AC1078" s="183"/>
      <c r="AD1078" s="183"/>
      <c r="AE1078" s="183"/>
      <c r="AF1078" s="183"/>
      <c r="AG1078" s="183"/>
      <c r="AH1078" s="183"/>
      <c r="AI1078" s="183"/>
      <c r="AJ1078" s="183"/>
      <c r="AK1078" s="183"/>
      <c r="AL1078" s="183"/>
      <c r="AM1078" s="183"/>
      <c r="AN1078" s="183"/>
      <c r="AO1078" s="183"/>
      <c r="AP1078" s="183"/>
      <c r="AQ1078" s="183"/>
      <c r="AR1078" s="183"/>
      <c r="AS1078" s="183"/>
      <c r="AT1078" s="183"/>
      <c r="AU1078" s="183"/>
      <c r="AV1078" s="183"/>
      <c r="AW1078" s="183"/>
      <c r="AX1078" s="183"/>
      <c r="AY1078" s="183"/>
      <c r="AZ1078" s="183"/>
      <c r="BA1078" s="183"/>
      <c r="BB1078" s="183"/>
      <c r="BC1078" s="183"/>
      <c r="BD1078" s="183"/>
      <c r="BE1078" s="183"/>
      <c r="BF1078" s="183"/>
      <c r="BG1078" s="183"/>
      <c r="BH1078" s="183"/>
      <c r="BI1078" s="183"/>
      <c r="BJ1078" s="183"/>
      <c r="BK1078" s="183"/>
      <c r="BL1078" s="183"/>
      <c r="BM1078" s="183"/>
    </row>
    <row r="1079" spans="1:65" x14ac:dyDescent="0.2">
      <c r="A1079" s="110"/>
      <c r="B1079" s="110"/>
      <c r="C1079" s="110"/>
      <c r="D1079" s="183"/>
      <c r="E1079" s="183"/>
      <c r="F1079" s="183"/>
      <c r="G1079" s="183"/>
      <c r="H1079" s="183"/>
      <c r="I1079" s="183"/>
      <c r="J1079" s="183"/>
      <c r="K1079" s="183"/>
      <c r="L1079" s="183"/>
      <c r="M1079" s="183"/>
      <c r="N1079" s="183"/>
      <c r="O1079" s="183"/>
      <c r="P1079" s="183"/>
      <c r="Q1079" s="183"/>
      <c r="R1079" s="183"/>
      <c r="S1079" s="183"/>
      <c r="T1079" s="183"/>
      <c r="U1079" s="183"/>
      <c r="V1079" s="183"/>
      <c r="W1079" s="183"/>
      <c r="X1079" s="183"/>
      <c r="Y1079" s="183"/>
      <c r="Z1079" s="183"/>
      <c r="AA1079" s="183"/>
      <c r="AB1079" s="183"/>
      <c r="AC1079" s="183"/>
      <c r="AD1079" s="183"/>
      <c r="AE1079" s="183"/>
      <c r="AF1079" s="183"/>
      <c r="AG1079" s="183"/>
      <c r="AH1079" s="183"/>
      <c r="AI1079" s="183"/>
      <c r="AJ1079" s="183"/>
      <c r="AK1079" s="183"/>
      <c r="AL1079" s="183"/>
      <c r="AM1079" s="183"/>
      <c r="AN1079" s="183"/>
      <c r="AO1079" s="183"/>
      <c r="AP1079" s="183"/>
      <c r="AQ1079" s="183"/>
      <c r="AR1079" s="183"/>
      <c r="AS1079" s="183"/>
      <c r="AT1079" s="183"/>
      <c r="AU1079" s="183"/>
      <c r="AV1079" s="183"/>
      <c r="AW1079" s="183"/>
      <c r="AX1079" s="183"/>
      <c r="AY1079" s="183"/>
      <c r="AZ1079" s="183"/>
      <c r="BA1079" s="183"/>
      <c r="BB1079" s="183"/>
      <c r="BC1079" s="183"/>
      <c r="BD1079" s="183"/>
      <c r="BE1079" s="183"/>
      <c r="BF1079" s="183"/>
      <c r="BG1079" s="183"/>
      <c r="BH1079" s="183"/>
      <c r="BI1079" s="183"/>
      <c r="BJ1079" s="183"/>
      <c r="BK1079" s="183"/>
      <c r="BL1079" s="183"/>
      <c r="BM1079" s="183"/>
    </row>
    <row r="1080" spans="1:65" x14ac:dyDescent="0.2">
      <c r="A1080" s="110"/>
      <c r="B1080" s="110"/>
      <c r="C1080" s="110"/>
      <c r="D1080" s="183"/>
      <c r="E1080" s="183"/>
      <c r="F1080" s="183"/>
      <c r="G1080" s="183"/>
      <c r="H1080" s="183"/>
      <c r="I1080" s="183"/>
      <c r="J1080" s="183"/>
      <c r="K1080" s="183"/>
      <c r="L1080" s="183"/>
      <c r="M1080" s="183"/>
      <c r="N1080" s="183"/>
      <c r="O1080" s="183"/>
      <c r="P1080" s="183"/>
      <c r="Q1080" s="183"/>
      <c r="R1080" s="183"/>
      <c r="S1080" s="183"/>
      <c r="T1080" s="183"/>
      <c r="U1080" s="183"/>
      <c r="V1080" s="183"/>
      <c r="W1080" s="183"/>
      <c r="X1080" s="183"/>
      <c r="Y1080" s="183"/>
      <c r="Z1080" s="183"/>
      <c r="AA1080" s="183"/>
      <c r="AB1080" s="183"/>
      <c r="AC1080" s="183"/>
      <c r="AD1080" s="183"/>
      <c r="AE1080" s="183"/>
      <c r="AF1080" s="183"/>
      <c r="AG1080" s="183"/>
      <c r="AH1080" s="183"/>
      <c r="AI1080" s="183"/>
      <c r="AJ1080" s="183"/>
      <c r="AK1080" s="183"/>
      <c r="AL1080" s="183"/>
      <c r="AM1080" s="183"/>
      <c r="AN1080" s="183"/>
      <c r="AO1080" s="183"/>
      <c r="AP1080" s="183"/>
      <c r="AQ1080" s="183"/>
      <c r="AR1080" s="183"/>
      <c r="AS1080" s="183"/>
      <c r="AT1080" s="183"/>
      <c r="AU1080" s="183"/>
      <c r="AV1080" s="183"/>
      <c r="AW1080" s="183"/>
      <c r="AX1080" s="183"/>
      <c r="AY1080" s="183"/>
      <c r="AZ1080" s="183"/>
      <c r="BA1080" s="183"/>
      <c r="BB1080" s="183"/>
      <c r="BC1080" s="183"/>
      <c r="BD1080" s="183"/>
      <c r="BE1080" s="183"/>
      <c r="BF1080" s="183"/>
      <c r="BG1080" s="183"/>
      <c r="BH1080" s="183"/>
      <c r="BI1080" s="183"/>
      <c r="BJ1080" s="183"/>
      <c r="BK1080" s="183"/>
      <c r="BL1080" s="183"/>
      <c r="BM1080" s="183"/>
    </row>
    <row r="1081" spans="1:65" x14ac:dyDescent="0.2">
      <c r="A1081" s="110"/>
      <c r="B1081" s="110"/>
      <c r="C1081" s="110"/>
      <c r="D1081" s="183"/>
      <c r="E1081" s="183"/>
      <c r="F1081" s="183"/>
      <c r="G1081" s="183"/>
      <c r="H1081" s="183"/>
      <c r="I1081" s="183"/>
      <c r="J1081" s="183"/>
      <c r="K1081" s="183"/>
      <c r="L1081" s="183"/>
      <c r="M1081" s="183"/>
      <c r="N1081" s="183"/>
      <c r="O1081" s="183"/>
      <c r="P1081" s="183"/>
      <c r="Q1081" s="183"/>
      <c r="R1081" s="183"/>
      <c r="S1081" s="183"/>
      <c r="T1081" s="183"/>
      <c r="U1081" s="183"/>
      <c r="V1081" s="183"/>
      <c r="W1081" s="183"/>
      <c r="X1081" s="183"/>
      <c r="Y1081" s="183"/>
      <c r="Z1081" s="183"/>
      <c r="AA1081" s="183"/>
      <c r="AB1081" s="183"/>
      <c r="AC1081" s="183"/>
      <c r="AD1081" s="183"/>
      <c r="AE1081" s="183"/>
      <c r="AF1081" s="183"/>
      <c r="AG1081" s="183"/>
      <c r="AH1081" s="183"/>
      <c r="AI1081" s="183"/>
      <c r="AJ1081" s="183"/>
      <c r="AK1081" s="183"/>
      <c r="AL1081" s="183"/>
      <c r="AM1081" s="183"/>
      <c r="AN1081" s="183"/>
      <c r="AO1081" s="183"/>
      <c r="AP1081" s="183"/>
      <c r="AQ1081" s="183"/>
      <c r="AR1081" s="183"/>
      <c r="AS1081" s="183"/>
      <c r="AT1081" s="183"/>
      <c r="AU1081" s="183"/>
      <c r="AV1081" s="183"/>
      <c r="AW1081" s="183"/>
      <c r="AX1081" s="183"/>
      <c r="AY1081" s="183"/>
      <c r="AZ1081" s="183"/>
      <c r="BA1081" s="183"/>
      <c r="BB1081" s="183"/>
      <c r="BC1081" s="183"/>
      <c r="BD1081" s="183"/>
      <c r="BE1081" s="183"/>
      <c r="BF1081" s="183"/>
      <c r="BG1081" s="183"/>
      <c r="BH1081" s="183"/>
      <c r="BI1081" s="183"/>
      <c r="BJ1081" s="183"/>
      <c r="BK1081" s="183"/>
      <c r="BL1081" s="183"/>
      <c r="BM1081" s="183"/>
    </row>
    <row r="1082" spans="1:65" x14ac:dyDescent="0.2">
      <c r="A1082" s="110"/>
      <c r="B1082" s="110"/>
      <c r="C1082" s="110"/>
      <c r="D1082" s="183"/>
      <c r="E1082" s="183"/>
      <c r="F1082" s="183"/>
      <c r="G1082" s="183"/>
      <c r="H1082" s="183"/>
      <c r="I1082" s="183"/>
      <c r="J1082" s="183"/>
      <c r="K1082" s="183"/>
      <c r="L1082" s="183"/>
      <c r="M1082" s="183"/>
      <c r="N1082" s="183"/>
      <c r="O1082" s="183"/>
      <c r="P1082" s="183"/>
      <c r="Q1082" s="183"/>
      <c r="R1082" s="183"/>
      <c r="S1082" s="183"/>
      <c r="T1082" s="183"/>
      <c r="U1082" s="183"/>
      <c r="V1082" s="183"/>
      <c r="W1082" s="183"/>
      <c r="X1082" s="183"/>
      <c r="Y1082" s="183"/>
      <c r="Z1082" s="183"/>
      <c r="AA1082" s="183"/>
      <c r="AB1082" s="183"/>
      <c r="AC1082" s="183"/>
      <c r="AD1082" s="183"/>
      <c r="AE1082" s="183"/>
      <c r="AF1082" s="183"/>
      <c r="AG1082" s="183"/>
      <c r="AH1082" s="183"/>
      <c r="AI1082" s="183"/>
      <c r="AJ1082" s="183"/>
      <c r="AK1082" s="183"/>
      <c r="AL1082" s="183"/>
      <c r="AM1082" s="183"/>
      <c r="AN1082" s="183"/>
      <c r="AO1082" s="183"/>
      <c r="AP1082" s="183"/>
      <c r="AQ1082" s="183"/>
      <c r="AR1082" s="183"/>
      <c r="AS1082" s="183"/>
      <c r="AT1082" s="183"/>
      <c r="AU1082" s="183"/>
      <c r="AV1082" s="183"/>
      <c r="AW1082" s="183"/>
      <c r="AX1082" s="183"/>
      <c r="AY1082" s="183"/>
      <c r="AZ1082" s="183"/>
      <c r="BA1082" s="183"/>
      <c r="BB1082" s="183"/>
      <c r="BC1082" s="183"/>
      <c r="BD1082" s="183"/>
      <c r="BE1082" s="183"/>
      <c r="BF1082" s="183"/>
      <c r="BG1082" s="183"/>
      <c r="BH1082" s="183"/>
      <c r="BI1082" s="183"/>
      <c r="BJ1082" s="183"/>
      <c r="BK1082" s="183"/>
      <c r="BL1082" s="183"/>
      <c r="BM1082" s="183"/>
    </row>
    <row r="1083" spans="1:65" x14ac:dyDescent="0.2">
      <c r="A1083" s="110"/>
      <c r="B1083" s="110"/>
      <c r="C1083" s="110"/>
      <c r="D1083" s="183"/>
      <c r="E1083" s="183"/>
      <c r="F1083" s="183"/>
      <c r="G1083" s="183"/>
      <c r="H1083" s="183"/>
      <c r="I1083" s="183"/>
      <c r="J1083" s="183"/>
      <c r="K1083" s="183"/>
      <c r="L1083" s="183"/>
      <c r="M1083" s="183"/>
      <c r="N1083" s="183"/>
      <c r="O1083" s="183"/>
      <c r="P1083" s="183"/>
      <c r="Q1083" s="183"/>
      <c r="R1083" s="183"/>
      <c r="S1083" s="183"/>
      <c r="T1083" s="183"/>
      <c r="U1083" s="183"/>
      <c r="V1083" s="183"/>
      <c r="W1083" s="183"/>
      <c r="X1083" s="183"/>
      <c r="Y1083" s="183"/>
      <c r="Z1083" s="183"/>
      <c r="AA1083" s="183"/>
      <c r="AB1083" s="183"/>
      <c r="AC1083" s="183"/>
      <c r="AD1083" s="183"/>
      <c r="AE1083" s="183"/>
      <c r="AF1083" s="183"/>
      <c r="AG1083" s="183"/>
      <c r="AH1083" s="183"/>
      <c r="AI1083" s="183"/>
      <c r="AJ1083" s="183"/>
      <c r="AK1083" s="183"/>
      <c r="AL1083" s="183"/>
      <c r="AM1083" s="183"/>
      <c r="AN1083" s="183"/>
      <c r="AO1083" s="183"/>
      <c r="AP1083" s="183"/>
      <c r="AQ1083" s="183"/>
      <c r="AR1083" s="183"/>
      <c r="AS1083" s="183"/>
      <c r="AT1083" s="183"/>
      <c r="AU1083" s="183"/>
      <c r="AV1083" s="183"/>
      <c r="AW1083" s="183"/>
      <c r="AX1083" s="183"/>
      <c r="AY1083" s="183"/>
      <c r="AZ1083" s="183"/>
      <c r="BA1083" s="183"/>
      <c r="BB1083" s="183"/>
      <c r="BC1083" s="183"/>
      <c r="BD1083" s="183"/>
      <c r="BE1083" s="183"/>
      <c r="BF1083" s="183"/>
      <c r="BG1083" s="183"/>
      <c r="BH1083" s="183"/>
      <c r="BI1083" s="183"/>
      <c r="BJ1083" s="183"/>
      <c r="BK1083" s="183"/>
      <c r="BL1083" s="183"/>
      <c r="BM1083" s="183"/>
    </row>
    <row r="1084" spans="1:65" x14ac:dyDescent="0.2">
      <c r="A1084" s="110"/>
      <c r="B1084" s="110"/>
      <c r="C1084" s="110"/>
      <c r="D1084" s="183"/>
      <c r="E1084" s="183"/>
      <c r="F1084" s="183"/>
      <c r="G1084" s="183"/>
      <c r="H1084" s="183"/>
      <c r="I1084" s="183"/>
      <c r="J1084" s="183"/>
      <c r="K1084" s="183"/>
      <c r="L1084" s="183"/>
      <c r="M1084" s="183"/>
      <c r="N1084" s="183"/>
      <c r="O1084" s="183"/>
      <c r="P1084" s="183"/>
      <c r="Q1084" s="183"/>
      <c r="R1084" s="183"/>
      <c r="S1084" s="183"/>
      <c r="T1084" s="183"/>
      <c r="U1084" s="183"/>
      <c r="V1084" s="183"/>
      <c r="W1084" s="183"/>
      <c r="X1084" s="183"/>
      <c r="Y1084" s="183"/>
      <c r="Z1084" s="183"/>
      <c r="AA1084" s="183"/>
      <c r="AB1084" s="183"/>
      <c r="AC1084" s="183"/>
      <c r="AD1084" s="183"/>
      <c r="AE1084" s="183"/>
      <c r="AF1084" s="183"/>
      <c r="AG1084" s="183"/>
      <c r="AH1084" s="183"/>
      <c r="AI1084" s="183"/>
      <c r="AJ1084" s="183"/>
      <c r="AK1084" s="183"/>
      <c r="AL1084" s="183"/>
      <c r="AM1084" s="183"/>
      <c r="AN1084" s="183"/>
      <c r="AO1084" s="183"/>
      <c r="AP1084" s="183"/>
      <c r="AQ1084" s="183"/>
      <c r="AR1084" s="183"/>
      <c r="AS1084" s="183"/>
      <c r="AT1084" s="183"/>
      <c r="AU1084" s="183"/>
      <c r="AV1084" s="183"/>
      <c r="AW1084" s="183"/>
      <c r="AX1084" s="183"/>
      <c r="AY1084" s="183"/>
      <c r="AZ1084" s="183"/>
      <c r="BA1084" s="183"/>
      <c r="BB1084" s="183"/>
      <c r="BC1084" s="183"/>
      <c r="BD1084" s="183"/>
      <c r="BE1084" s="183"/>
      <c r="BF1084" s="183"/>
      <c r="BG1084" s="183"/>
      <c r="BH1084" s="183"/>
      <c r="BI1084" s="183"/>
      <c r="BJ1084" s="183"/>
      <c r="BK1084" s="183"/>
      <c r="BL1084" s="183"/>
      <c r="BM1084" s="183"/>
    </row>
    <row r="1085" spans="1:65" x14ac:dyDescent="0.2">
      <c r="A1085" s="110"/>
      <c r="B1085" s="110"/>
      <c r="C1085" s="110"/>
      <c r="D1085" s="183"/>
      <c r="E1085" s="183"/>
      <c r="F1085" s="183"/>
      <c r="G1085" s="183"/>
      <c r="H1085" s="183"/>
      <c r="I1085" s="183"/>
      <c r="J1085" s="183"/>
      <c r="K1085" s="183"/>
      <c r="L1085" s="183"/>
      <c r="M1085" s="183"/>
      <c r="N1085" s="183"/>
      <c r="O1085" s="183"/>
      <c r="P1085" s="183"/>
      <c r="Q1085" s="183"/>
      <c r="R1085" s="183"/>
      <c r="S1085" s="183"/>
      <c r="T1085" s="183"/>
      <c r="U1085" s="183"/>
      <c r="V1085" s="183"/>
      <c r="W1085" s="183"/>
      <c r="X1085" s="183"/>
      <c r="Y1085" s="183"/>
      <c r="Z1085" s="183"/>
      <c r="AA1085" s="183"/>
      <c r="AB1085" s="183"/>
      <c r="AC1085" s="183"/>
      <c r="AD1085" s="183"/>
      <c r="AE1085" s="183"/>
      <c r="AF1085" s="183"/>
      <c r="AG1085" s="183"/>
      <c r="AH1085" s="183"/>
      <c r="AI1085" s="183"/>
      <c r="AJ1085" s="183"/>
      <c r="AK1085" s="183"/>
      <c r="AL1085" s="183"/>
      <c r="AM1085" s="183"/>
      <c r="AN1085" s="183"/>
      <c r="AO1085" s="183"/>
      <c r="AP1085" s="183"/>
      <c r="AQ1085" s="183"/>
      <c r="AR1085" s="183"/>
      <c r="AS1085" s="183"/>
      <c r="AT1085" s="183"/>
      <c r="AU1085" s="183"/>
      <c r="AV1085" s="183"/>
      <c r="AW1085" s="183"/>
      <c r="AX1085" s="183"/>
      <c r="AY1085" s="183"/>
      <c r="AZ1085" s="183"/>
      <c r="BA1085" s="183"/>
      <c r="BB1085" s="183"/>
      <c r="BC1085" s="183"/>
      <c r="BD1085" s="183"/>
      <c r="BE1085" s="183"/>
      <c r="BF1085" s="183"/>
      <c r="BG1085" s="183"/>
      <c r="BH1085" s="183"/>
      <c r="BI1085" s="183"/>
      <c r="BJ1085" s="183"/>
      <c r="BK1085" s="183"/>
      <c r="BL1085" s="183"/>
      <c r="BM1085" s="183"/>
    </row>
    <row r="1086" spans="1:65" x14ac:dyDescent="0.2">
      <c r="A1086" s="110"/>
      <c r="B1086" s="110"/>
      <c r="C1086" s="110"/>
      <c r="D1086" s="183"/>
      <c r="E1086" s="183"/>
      <c r="F1086" s="183"/>
      <c r="G1086" s="183"/>
      <c r="H1086" s="183"/>
      <c r="I1086" s="183"/>
      <c r="J1086" s="183"/>
      <c r="K1086" s="183"/>
      <c r="L1086" s="183"/>
      <c r="M1086" s="183"/>
      <c r="N1086" s="183"/>
      <c r="O1086" s="183"/>
      <c r="P1086" s="183"/>
      <c r="Q1086" s="183"/>
      <c r="R1086" s="183"/>
      <c r="S1086" s="183"/>
      <c r="T1086" s="183"/>
      <c r="U1086" s="183"/>
      <c r="V1086" s="183"/>
      <c r="W1086" s="183"/>
      <c r="X1086" s="183"/>
      <c r="Y1086" s="183"/>
      <c r="Z1086" s="183"/>
      <c r="AA1086" s="183"/>
      <c r="AB1086" s="183"/>
      <c r="AC1086" s="183"/>
      <c r="AD1086" s="183"/>
      <c r="AE1086" s="183"/>
      <c r="AF1086" s="183"/>
      <c r="AG1086" s="183"/>
      <c r="AH1086" s="183"/>
      <c r="AI1086" s="183"/>
      <c r="AJ1086" s="183"/>
      <c r="AK1086" s="183"/>
      <c r="AL1086" s="183"/>
      <c r="AM1086" s="183"/>
      <c r="AN1086" s="183"/>
      <c r="AO1086" s="183"/>
      <c r="AP1086" s="183"/>
      <c r="AQ1086" s="183"/>
      <c r="AR1086" s="183"/>
      <c r="AS1086" s="183"/>
      <c r="AT1086" s="183"/>
      <c r="AU1086" s="183"/>
      <c r="AV1086" s="183"/>
      <c r="AW1086" s="183"/>
      <c r="AX1086" s="183"/>
      <c r="AY1086" s="183"/>
      <c r="AZ1086" s="183"/>
      <c r="BA1086" s="183"/>
      <c r="BB1086" s="183"/>
      <c r="BC1086" s="183"/>
      <c r="BD1086" s="183"/>
      <c r="BE1086" s="183"/>
      <c r="BF1086" s="183"/>
      <c r="BG1086" s="183"/>
      <c r="BH1086" s="183"/>
      <c r="BI1086" s="183"/>
      <c r="BJ1086" s="183"/>
      <c r="BK1086" s="183"/>
      <c r="BL1086" s="183"/>
      <c r="BM1086" s="183"/>
    </row>
    <row r="1087" spans="1:65" x14ac:dyDescent="0.2">
      <c r="A1087" s="110"/>
      <c r="B1087" s="110"/>
      <c r="C1087" s="110"/>
      <c r="D1087" s="183"/>
      <c r="E1087" s="183"/>
      <c r="F1087" s="183"/>
      <c r="G1087" s="183"/>
      <c r="H1087" s="183"/>
      <c r="I1087" s="183"/>
      <c r="J1087" s="183"/>
      <c r="K1087" s="183"/>
      <c r="L1087" s="183"/>
      <c r="M1087" s="183"/>
      <c r="N1087" s="183"/>
      <c r="O1087" s="183"/>
      <c r="P1087" s="183"/>
      <c r="Q1087" s="183"/>
      <c r="R1087" s="183"/>
      <c r="S1087" s="183"/>
      <c r="T1087" s="183"/>
      <c r="U1087" s="183"/>
      <c r="V1087" s="183"/>
      <c r="W1087" s="183"/>
      <c r="X1087" s="183"/>
      <c r="Y1087" s="183"/>
      <c r="Z1087" s="183"/>
      <c r="AA1087" s="183"/>
      <c r="AB1087" s="183"/>
      <c r="AC1087" s="183"/>
      <c r="AD1087" s="183"/>
      <c r="AE1087" s="183"/>
      <c r="AF1087" s="183"/>
      <c r="AG1087" s="183"/>
      <c r="AH1087" s="183"/>
      <c r="AI1087" s="183"/>
      <c r="AJ1087" s="183"/>
      <c r="AK1087" s="183"/>
      <c r="AL1087" s="183"/>
      <c r="AM1087" s="183"/>
      <c r="AN1087" s="183"/>
      <c r="AO1087" s="183"/>
      <c r="AP1087" s="183"/>
      <c r="AQ1087" s="183"/>
      <c r="AR1087" s="183"/>
      <c r="AS1087" s="183"/>
      <c r="AT1087" s="183"/>
      <c r="AU1087" s="183"/>
      <c r="AV1087" s="183"/>
      <c r="AW1087" s="183"/>
      <c r="AX1087" s="183"/>
      <c r="AY1087" s="183"/>
      <c r="AZ1087" s="183"/>
      <c r="BA1087" s="183"/>
      <c r="BB1087" s="183"/>
      <c r="BC1087" s="183"/>
      <c r="BD1087" s="183"/>
      <c r="BE1087" s="183"/>
      <c r="BF1087" s="183"/>
      <c r="BG1087" s="183"/>
      <c r="BH1087" s="183"/>
      <c r="BI1087" s="183"/>
      <c r="BJ1087" s="183"/>
      <c r="BK1087" s="183"/>
      <c r="BL1087" s="183"/>
      <c r="BM1087" s="183"/>
    </row>
    <row r="1088" spans="1:65" x14ac:dyDescent="0.2">
      <c r="A1088" s="110"/>
      <c r="B1088" s="110"/>
      <c r="C1088" s="110"/>
      <c r="D1088" s="183"/>
      <c r="E1088" s="183"/>
      <c r="F1088" s="183"/>
      <c r="G1088" s="183"/>
      <c r="H1088" s="183"/>
      <c r="I1088" s="183"/>
      <c r="J1088" s="183"/>
      <c r="K1088" s="183"/>
      <c r="L1088" s="183"/>
      <c r="M1088" s="183"/>
      <c r="N1088" s="183"/>
      <c r="O1088" s="183"/>
      <c r="P1088" s="183"/>
      <c r="Q1088" s="183"/>
      <c r="R1088" s="183"/>
      <c r="S1088" s="183"/>
      <c r="T1088" s="183"/>
      <c r="U1088" s="183"/>
      <c r="V1088" s="183"/>
      <c r="W1088" s="183"/>
      <c r="X1088" s="183"/>
      <c r="Y1088" s="183"/>
      <c r="Z1088" s="183"/>
      <c r="AA1088" s="183"/>
      <c r="AB1088" s="183"/>
      <c r="AC1088" s="183"/>
      <c r="AD1088" s="183"/>
      <c r="AE1088" s="183"/>
      <c r="AF1088" s="183"/>
      <c r="AG1088" s="183"/>
      <c r="AH1088" s="183"/>
      <c r="AI1088" s="183"/>
      <c r="AJ1088" s="183"/>
      <c r="AK1088" s="183"/>
      <c r="AL1088" s="183"/>
      <c r="AM1088" s="183"/>
      <c r="AN1088" s="183"/>
      <c r="AO1088" s="183"/>
      <c r="AP1088" s="183"/>
      <c r="AQ1088" s="183"/>
      <c r="AR1088" s="183"/>
      <c r="AS1088" s="183"/>
      <c r="AT1088" s="183"/>
      <c r="AU1088" s="183"/>
      <c r="AV1088" s="183"/>
      <c r="AW1088" s="183"/>
      <c r="AX1088" s="183"/>
      <c r="AY1088" s="183"/>
      <c r="AZ1088" s="183"/>
      <c r="BA1088" s="183"/>
      <c r="BB1088" s="183"/>
      <c r="BC1088" s="183"/>
      <c r="BD1088" s="183"/>
      <c r="BE1088" s="183"/>
      <c r="BF1088" s="183"/>
      <c r="BG1088" s="183"/>
      <c r="BH1088" s="183"/>
      <c r="BI1088" s="183"/>
      <c r="BJ1088" s="183"/>
      <c r="BK1088" s="183"/>
      <c r="BL1088" s="183"/>
      <c r="BM1088" s="183"/>
    </row>
    <row r="1089" spans="1:65" x14ac:dyDescent="0.2">
      <c r="A1089" s="110"/>
      <c r="B1089" s="110"/>
      <c r="C1089" s="110"/>
      <c r="D1089" s="183"/>
      <c r="E1089" s="183"/>
      <c r="F1089" s="183"/>
      <c r="G1089" s="183"/>
      <c r="H1089" s="183"/>
      <c r="I1089" s="183"/>
      <c r="J1089" s="183"/>
      <c r="K1089" s="183"/>
      <c r="L1089" s="183"/>
      <c r="M1089" s="183"/>
      <c r="N1089" s="183"/>
      <c r="O1089" s="183"/>
      <c r="P1089" s="183"/>
      <c r="Q1089" s="183"/>
      <c r="R1089" s="183"/>
      <c r="S1089" s="183"/>
      <c r="T1089" s="183"/>
      <c r="U1089" s="183"/>
      <c r="V1089" s="183"/>
      <c r="W1089" s="183"/>
      <c r="X1089" s="183"/>
      <c r="Y1089" s="183"/>
      <c r="Z1089" s="183"/>
      <c r="AA1089" s="183"/>
      <c r="AB1089" s="183"/>
      <c r="AC1089" s="183"/>
      <c r="AD1089" s="183"/>
      <c r="AE1089" s="183"/>
      <c r="AF1089" s="183"/>
      <c r="AG1089" s="183"/>
      <c r="AH1089" s="183"/>
      <c r="AI1089" s="183"/>
      <c r="AJ1089" s="183"/>
      <c r="AK1089" s="183"/>
      <c r="AL1089" s="183"/>
      <c r="AM1089" s="183"/>
      <c r="AN1089" s="183"/>
      <c r="AO1089" s="183"/>
      <c r="AP1089" s="183"/>
      <c r="AQ1089" s="183"/>
      <c r="AR1089" s="183"/>
      <c r="AS1089" s="183"/>
      <c r="AT1089" s="183"/>
      <c r="AU1089" s="183"/>
      <c r="AV1089" s="183"/>
      <c r="AW1089" s="183"/>
      <c r="AX1089" s="183"/>
      <c r="AY1089" s="183"/>
      <c r="AZ1089" s="183"/>
      <c r="BA1089" s="183"/>
      <c r="BB1089" s="183"/>
      <c r="BC1089" s="183"/>
      <c r="BD1089" s="183"/>
      <c r="BE1089" s="183"/>
      <c r="BF1089" s="183"/>
      <c r="BG1089" s="183"/>
      <c r="BH1089" s="183"/>
      <c r="BI1089" s="183"/>
      <c r="BJ1089" s="183"/>
      <c r="BK1089" s="183"/>
      <c r="BL1089" s="183"/>
      <c r="BM1089" s="183"/>
    </row>
    <row r="1090" spans="1:65" x14ac:dyDescent="0.2">
      <c r="A1090" s="110"/>
      <c r="B1090" s="110"/>
      <c r="C1090" s="110"/>
      <c r="D1090" s="183"/>
      <c r="E1090" s="183"/>
      <c r="F1090" s="183"/>
      <c r="G1090" s="183"/>
      <c r="H1090" s="183"/>
      <c r="I1090" s="183"/>
      <c r="J1090" s="183"/>
      <c r="K1090" s="183"/>
      <c r="L1090" s="183"/>
      <c r="M1090" s="183"/>
      <c r="N1090" s="183"/>
      <c r="O1090" s="183"/>
      <c r="P1090" s="183"/>
      <c r="Q1090" s="183"/>
      <c r="R1090" s="183"/>
      <c r="S1090" s="183"/>
      <c r="T1090" s="183"/>
      <c r="U1090" s="183"/>
      <c r="V1090" s="183"/>
      <c r="W1090" s="183"/>
      <c r="X1090" s="183"/>
      <c r="Y1090" s="183"/>
      <c r="Z1090" s="183"/>
      <c r="AA1090" s="183"/>
      <c r="AB1090" s="183"/>
      <c r="AC1090" s="183"/>
      <c r="AD1090" s="183"/>
      <c r="AE1090" s="183"/>
      <c r="AF1090" s="183"/>
      <c r="AG1090" s="183"/>
      <c r="AH1090" s="183"/>
      <c r="AI1090" s="183"/>
      <c r="AJ1090" s="183"/>
      <c r="AK1090" s="183"/>
      <c r="AL1090" s="183"/>
      <c r="AM1090" s="183"/>
      <c r="AN1090" s="183"/>
      <c r="AO1090" s="183"/>
      <c r="AP1090" s="183"/>
      <c r="AQ1090" s="183"/>
      <c r="AR1090" s="183"/>
      <c r="AS1090" s="183"/>
      <c r="AT1090" s="183"/>
      <c r="AU1090" s="183"/>
      <c r="AV1090" s="183"/>
      <c r="AW1090" s="183"/>
      <c r="AX1090" s="183"/>
      <c r="AY1090" s="183"/>
      <c r="AZ1090" s="183"/>
      <c r="BA1090" s="183"/>
      <c r="BB1090" s="183"/>
      <c r="BC1090" s="183"/>
      <c r="BD1090" s="183"/>
      <c r="BE1090" s="183"/>
      <c r="BF1090" s="183"/>
      <c r="BG1090" s="183"/>
      <c r="BH1090" s="183"/>
      <c r="BI1090" s="183"/>
      <c r="BJ1090" s="183"/>
      <c r="BK1090" s="183"/>
      <c r="BL1090" s="183"/>
      <c r="BM1090" s="183"/>
    </row>
    <row r="1091" spans="1:65" x14ac:dyDescent="0.2">
      <c r="A1091" s="110"/>
      <c r="B1091" s="110"/>
      <c r="C1091" s="110"/>
      <c r="D1091" s="183"/>
      <c r="E1091" s="183"/>
      <c r="F1091" s="183"/>
      <c r="G1091" s="183"/>
      <c r="H1091" s="183"/>
      <c r="I1091" s="183"/>
      <c r="J1091" s="183"/>
      <c r="K1091" s="183"/>
      <c r="L1091" s="183"/>
      <c r="M1091" s="183"/>
      <c r="N1091" s="183"/>
      <c r="O1091" s="183"/>
      <c r="P1091" s="183"/>
      <c r="Q1091" s="183"/>
      <c r="R1091" s="183"/>
      <c r="S1091" s="183"/>
      <c r="T1091" s="183"/>
      <c r="U1091" s="183"/>
      <c r="V1091" s="183"/>
      <c r="W1091" s="183"/>
      <c r="X1091" s="183"/>
      <c r="Y1091" s="183"/>
      <c r="Z1091" s="183"/>
      <c r="AA1091" s="183"/>
      <c r="AB1091" s="183"/>
      <c r="AC1091" s="183"/>
      <c r="AD1091" s="183"/>
      <c r="AE1091" s="183"/>
      <c r="AF1091" s="183"/>
      <c r="AG1091" s="183"/>
      <c r="AH1091" s="183"/>
      <c r="AI1091" s="183"/>
      <c r="AJ1091" s="183"/>
      <c r="AK1091" s="183"/>
      <c r="AL1091" s="183"/>
      <c r="AM1091" s="183"/>
      <c r="AN1091" s="183"/>
      <c r="AO1091" s="183"/>
      <c r="AP1091" s="183"/>
      <c r="AQ1091" s="183"/>
      <c r="AR1091" s="183"/>
      <c r="AS1091" s="183"/>
      <c r="AT1091" s="183"/>
      <c r="AU1091" s="183"/>
      <c r="AV1091" s="183"/>
      <c r="AW1091" s="183"/>
      <c r="AX1091" s="183"/>
      <c r="AY1091" s="183"/>
      <c r="AZ1091" s="183"/>
      <c r="BA1091" s="183"/>
      <c r="BB1091" s="183"/>
      <c r="BC1091" s="183"/>
      <c r="BD1091" s="183"/>
      <c r="BE1091" s="183"/>
      <c r="BF1091" s="183"/>
      <c r="BG1091" s="183"/>
      <c r="BH1091" s="183"/>
      <c r="BI1091" s="183"/>
      <c r="BJ1091" s="183"/>
      <c r="BK1091" s="183"/>
      <c r="BL1091" s="183"/>
      <c r="BM1091" s="183"/>
    </row>
    <row r="1092" spans="1:65" x14ac:dyDescent="0.2">
      <c r="A1092" s="110"/>
      <c r="B1092" s="110"/>
      <c r="C1092" s="110"/>
      <c r="D1092" s="183"/>
      <c r="E1092" s="183"/>
      <c r="F1092" s="183"/>
      <c r="G1092" s="183"/>
      <c r="H1092" s="183"/>
      <c r="I1092" s="183"/>
      <c r="J1092" s="183"/>
      <c r="K1092" s="183"/>
      <c r="L1092" s="183"/>
      <c r="M1092" s="183"/>
      <c r="N1092" s="183"/>
      <c r="O1092" s="183"/>
      <c r="P1092" s="183"/>
      <c r="Q1092" s="183"/>
      <c r="R1092" s="183"/>
      <c r="S1092" s="183"/>
      <c r="T1092" s="183"/>
      <c r="U1092" s="183"/>
      <c r="V1092" s="183"/>
      <c r="W1092" s="183"/>
      <c r="X1092" s="183"/>
      <c r="Y1092" s="183"/>
      <c r="Z1092" s="183"/>
      <c r="AA1092" s="183"/>
      <c r="AB1092" s="183"/>
      <c r="AC1092" s="183"/>
      <c r="AD1092" s="183"/>
      <c r="AE1092" s="183"/>
      <c r="AF1092" s="183"/>
      <c r="AG1092" s="183"/>
      <c r="AH1092" s="183"/>
      <c r="AI1092" s="183"/>
      <c r="AJ1092" s="183"/>
      <c r="AK1092" s="183"/>
      <c r="AL1092" s="183"/>
      <c r="AM1092" s="183"/>
      <c r="AN1092" s="183"/>
      <c r="AO1092" s="183"/>
      <c r="AP1092" s="183"/>
      <c r="AQ1092" s="183"/>
      <c r="AR1092" s="183"/>
      <c r="AS1092" s="183"/>
      <c r="AT1092" s="183"/>
      <c r="AU1092" s="183"/>
      <c r="AV1092" s="183"/>
      <c r="AW1092" s="183"/>
      <c r="AX1092" s="183"/>
      <c r="AY1092" s="183"/>
      <c r="AZ1092" s="183"/>
      <c r="BA1092" s="183"/>
      <c r="BB1092" s="183"/>
      <c r="BC1092" s="183"/>
      <c r="BD1092" s="183"/>
      <c r="BE1092" s="183"/>
      <c r="BF1092" s="183"/>
      <c r="BG1092" s="183"/>
      <c r="BH1092" s="183"/>
      <c r="BI1092" s="183"/>
      <c r="BJ1092" s="183"/>
      <c r="BK1092" s="183"/>
      <c r="BL1092" s="183"/>
      <c r="BM1092" s="183"/>
    </row>
    <row r="1093" spans="1:65" x14ac:dyDescent="0.2">
      <c r="A1093" s="110"/>
      <c r="B1093" s="110"/>
      <c r="C1093" s="110"/>
      <c r="D1093" s="183"/>
      <c r="E1093" s="183"/>
      <c r="F1093" s="183"/>
      <c r="G1093" s="183"/>
      <c r="H1093" s="183"/>
      <c r="I1093" s="183"/>
      <c r="J1093" s="183"/>
      <c r="K1093" s="183"/>
      <c r="L1093" s="183"/>
      <c r="M1093" s="183"/>
      <c r="N1093" s="183"/>
      <c r="O1093" s="183"/>
      <c r="P1093" s="183"/>
      <c r="Q1093" s="183"/>
      <c r="R1093" s="183"/>
      <c r="S1093" s="183"/>
      <c r="T1093" s="183"/>
      <c r="U1093" s="183"/>
      <c r="V1093" s="183"/>
      <c r="W1093" s="183"/>
      <c r="X1093" s="183"/>
      <c r="Y1093" s="183"/>
      <c r="Z1093" s="183"/>
      <c r="AA1093" s="183"/>
      <c r="AB1093" s="183"/>
      <c r="AC1093" s="183"/>
      <c r="AD1093" s="183"/>
      <c r="AE1093" s="183"/>
      <c r="AF1093" s="183"/>
      <c r="AG1093" s="183"/>
      <c r="AH1093" s="183"/>
      <c r="AI1093" s="183"/>
      <c r="AJ1093" s="183"/>
      <c r="AK1093" s="183"/>
      <c r="AL1093" s="183"/>
      <c r="AM1093" s="183"/>
      <c r="AN1093" s="183"/>
      <c r="AO1093" s="183"/>
      <c r="AP1093" s="183"/>
      <c r="AQ1093" s="183"/>
      <c r="AR1093" s="183"/>
      <c r="AS1093" s="183"/>
      <c r="AT1093" s="183"/>
      <c r="AU1093" s="183"/>
      <c r="AV1093" s="183"/>
      <c r="AW1093" s="183"/>
      <c r="AX1093" s="183"/>
      <c r="AY1093" s="183"/>
      <c r="AZ1093" s="183"/>
      <c r="BA1093" s="183"/>
      <c r="BB1093" s="183"/>
      <c r="BC1093" s="183"/>
      <c r="BD1093" s="183"/>
      <c r="BE1093" s="183"/>
      <c r="BF1093" s="183"/>
      <c r="BG1093" s="183"/>
      <c r="BH1093" s="183"/>
      <c r="BI1093" s="183"/>
      <c r="BJ1093" s="183"/>
      <c r="BK1093" s="183"/>
      <c r="BL1093" s="183"/>
      <c r="BM1093" s="183"/>
    </row>
    <row r="1094" spans="1:65" x14ac:dyDescent="0.2">
      <c r="A1094" s="110"/>
      <c r="B1094" s="110"/>
      <c r="C1094" s="110"/>
      <c r="D1094" s="183"/>
      <c r="E1094" s="183"/>
      <c r="F1094" s="183"/>
      <c r="G1094" s="183"/>
      <c r="H1094" s="183"/>
      <c r="I1094" s="183"/>
      <c r="J1094" s="183"/>
      <c r="K1094" s="183"/>
      <c r="L1094" s="183"/>
      <c r="M1094" s="183"/>
      <c r="N1094" s="183"/>
      <c r="O1094" s="183"/>
      <c r="P1094" s="183"/>
      <c r="Q1094" s="183"/>
      <c r="R1094" s="183"/>
      <c r="S1094" s="183"/>
      <c r="T1094" s="183"/>
      <c r="U1094" s="183"/>
      <c r="V1094" s="183"/>
      <c r="W1094" s="183"/>
      <c r="X1094" s="183"/>
      <c r="Y1094" s="183"/>
      <c r="Z1094" s="183"/>
      <c r="AA1094" s="183"/>
      <c r="AB1094" s="183"/>
      <c r="AC1094" s="183"/>
      <c r="AD1094" s="183"/>
      <c r="AE1094" s="183"/>
      <c r="AF1094" s="183"/>
      <c r="AG1094" s="183"/>
      <c r="AH1094" s="183"/>
      <c r="AI1094" s="183"/>
      <c r="AJ1094" s="183"/>
      <c r="AK1094" s="183"/>
      <c r="AL1094" s="183"/>
      <c r="AM1094" s="183"/>
      <c r="AN1094" s="183"/>
      <c r="AO1094" s="183"/>
      <c r="AP1094" s="183"/>
      <c r="AQ1094" s="183"/>
      <c r="AR1094" s="183"/>
      <c r="AS1094" s="183"/>
      <c r="AT1094" s="183"/>
      <c r="AU1094" s="183"/>
      <c r="AV1094" s="183"/>
      <c r="AW1094" s="183"/>
      <c r="AX1094" s="183"/>
      <c r="AY1094" s="183"/>
      <c r="AZ1094" s="183"/>
      <c r="BA1094" s="183"/>
      <c r="BB1094" s="183"/>
      <c r="BC1094" s="183"/>
      <c r="BD1094" s="183"/>
      <c r="BE1094" s="183"/>
      <c r="BF1094" s="183"/>
      <c r="BG1094" s="183"/>
      <c r="BH1094" s="183"/>
      <c r="BI1094" s="183"/>
      <c r="BJ1094" s="183"/>
      <c r="BK1094" s="183"/>
      <c r="BL1094" s="183"/>
      <c r="BM1094" s="183"/>
    </row>
    <row r="1095" spans="1:65" x14ac:dyDescent="0.2">
      <c r="A1095" s="110"/>
      <c r="B1095" s="110"/>
      <c r="C1095" s="110"/>
      <c r="D1095" s="183"/>
      <c r="E1095" s="183"/>
      <c r="F1095" s="183"/>
      <c r="G1095" s="183"/>
      <c r="H1095" s="183"/>
      <c r="I1095" s="183"/>
      <c r="J1095" s="183"/>
      <c r="K1095" s="183"/>
      <c r="L1095" s="183"/>
      <c r="M1095" s="183"/>
      <c r="N1095" s="183"/>
      <c r="O1095" s="183"/>
      <c r="P1095" s="183"/>
      <c r="Q1095" s="183"/>
      <c r="R1095" s="183"/>
      <c r="S1095" s="183"/>
      <c r="T1095" s="183"/>
      <c r="U1095" s="183"/>
      <c r="V1095" s="183"/>
      <c r="W1095" s="183"/>
      <c r="X1095" s="183"/>
      <c r="Y1095" s="183"/>
      <c r="Z1095" s="183"/>
      <c r="AA1095" s="183"/>
      <c r="AB1095" s="183"/>
      <c r="AC1095" s="183"/>
      <c r="AD1095" s="183"/>
      <c r="AE1095" s="183"/>
      <c r="AF1095" s="183"/>
      <c r="AG1095" s="183"/>
      <c r="AH1095" s="183"/>
      <c r="AI1095" s="183"/>
      <c r="AJ1095" s="183"/>
      <c r="AK1095" s="183"/>
      <c r="AL1095" s="183"/>
      <c r="AM1095" s="183"/>
      <c r="AN1095" s="183"/>
      <c r="AO1095" s="183"/>
      <c r="AP1095" s="183"/>
      <c r="AQ1095" s="183"/>
      <c r="AR1095" s="183"/>
      <c r="AS1095" s="183"/>
      <c r="AT1095" s="183"/>
      <c r="AU1095" s="183"/>
      <c r="AV1095" s="183"/>
      <c r="AW1095" s="183"/>
      <c r="AX1095" s="183"/>
      <c r="AY1095" s="183"/>
      <c r="AZ1095" s="183"/>
      <c r="BA1095" s="183"/>
      <c r="BB1095" s="183"/>
      <c r="BC1095" s="183"/>
      <c r="BD1095" s="183"/>
      <c r="BE1095" s="183"/>
      <c r="BF1095" s="183"/>
      <c r="BG1095" s="183"/>
      <c r="BH1095" s="183"/>
      <c r="BI1095" s="183"/>
      <c r="BJ1095" s="183"/>
      <c r="BK1095" s="183"/>
      <c r="BL1095" s="183"/>
      <c r="BM1095" s="183"/>
    </row>
    <row r="1096" spans="1:65" x14ac:dyDescent="0.2">
      <c r="A1096" s="110"/>
      <c r="B1096" s="110"/>
      <c r="C1096" s="110"/>
      <c r="D1096" s="183"/>
      <c r="E1096" s="183"/>
      <c r="F1096" s="183"/>
      <c r="G1096" s="183"/>
      <c r="H1096" s="183"/>
      <c r="I1096" s="183"/>
      <c r="J1096" s="183"/>
      <c r="K1096" s="183"/>
      <c r="L1096" s="183"/>
      <c r="M1096" s="183"/>
      <c r="N1096" s="183"/>
      <c r="O1096" s="183"/>
      <c r="P1096" s="183"/>
      <c r="Q1096" s="183"/>
      <c r="R1096" s="183"/>
      <c r="S1096" s="183"/>
      <c r="T1096" s="183"/>
      <c r="U1096" s="183"/>
      <c r="V1096" s="183"/>
      <c r="W1096" s="183"/>
      <c r="X1096" s="183"/>
      <c r="Y1096" s="183"/>
      <c r="Z1096" s="183"/>
      <c r="AA1096" s="183"/>
      <c r="AB1096" s="183"/>
      <c r="AC1096" s="183"/>
      <c r="AD1096" s="183"/>
      <c r="AE1096" s="183"/>
      <c r="AF1096" s="183"/>
      <c r="AG1096" s="183"/>
      <c r="AH1096" s="183"/>
      <c r="AI1096" s="183"/>
      <c r="AJ1096" s="183"/>
      <c r="AK1096" s="183"/>
      <c r="AL1096" s="183"/>
      <c r="AM1096" s="183"/>
      <c r="AN1096" s="183"/>
      <c r="AO1096" s="183"/>
      <c r="AP1096" s="183"/>
      <c r="AQ1096" s="183"/>
      <c r="AR1096" s="183"/>
      <c r="AS1096" s="183"/>
      <c r="AT1096" s="183"/>
      <c r="AU1096" s="183"/>
      <c r="AV1096" s="183"/>
      <c r="AW1096" s="183"/>
      <c r="AX1096" s="183"/>
      <c r="AY1096" s="183"/>
      <c r="AZ1096" s="183"/>
      <c r="BA1096" s="183"/>
      <c r="BB1096" s="183"/>
      <c r="BC1096" s="183"/>
      <c r="BD1096" s="183"/>
      <c r="BE1096" s="183"/>
      <c r="BF1096" s="183"/>
      <c r="BG1096" s="183"/>
      <c r="BH1096" s="183"/>
      <c r="BI1096" s="183"/>
      <c r="BJ1096" s="183"/>
      <c r="BK1096" s="183"/>
      <c r="BL1096" s="183"/>
      <c r="BM1096" s="183"/>
    </row>
    <row r="1097" spans="1:65" x14ac:dyDescent="0.2">
      <c r="A1097" s="110"/>
      <c r="B1097" s="110"/>
      <c r="C1097" s="110"/>
      <c r="D1097" s="183"/>
      <c r="E1097" s="183"/>
      <c r="F1097" s="183"/>
      <c r="G1097" s="183"/>
      <c r="H1097" s="183"/>
      <c r="I1097" s="183"/>
      <c r="J1097" s="183"/>
      <c r="K1097" s="183"/>
      <c r="L1097" s="183"/>
      <c r="M1097" s="183"/>
      <c r="N1097" s="183"/>
      <c r="O1097" s="183"/>
      <c r="P1097" s="183"/>
      <c r="Q1097" s="183"/>
      <c r="R1097" s="183"/>
      <c r="S1097" s="183"/>
      <c r="T1097" s="183"/>
      <c r="U1097" s="183"/>
      <c r="V1097" s="183"/>
      <c r="W1097" s="183"/>
      <c r="X1097" s="183"/>
      <c r="Y1097" s="183"/>
      <c r="Z1097" s="183"/>
      <c r="AA1097" s="183"/>
      <c r="AB1097" s="183"/>
      <c r="AC1097" s="183"/>
      <c r="AD1097" s="183"/>
      <c r="AE1097" s="183"/>
      <c r="AF1097" s="183"/>
      <c r="AG1097" s="183"/>
      <c r="AH1097" s="183"/>
      <c r="AI1097" s="183"/>
      <c r="AJ1097" s="183"/>
      <c r="AK1097" s="183"/>
      <c r="AL1097" s="183"/>
      <c r="AM1097" s="183"/>
      <c r="AN1097" s="183"/>
      <c r="AO1097" s="183"/>
      <c r="AP1097" s="183"/>
      <c r="AQ1097" s="183"/>
      <c r="AR1097" s="183"/>
      <c r="AS1097" s="183"/>
      <c r="AT1097" s="183"/>
      <c r="AU1097" s="183"/>
      <c r="AV1097" s="183"/>
      <c r="AW1097" s="183"/>
      <c r="AX1097" s="183"/>
      <c r="AY1097" s="183"/>
      <c r="AZ1097" s="183"/>
      <c r="BA1097" s="183"/>
      <c r="BB1097" s="183"/>
      <c r="BC1097" s="183"/>
      <c r="BD1097" s="183"/>
      <c r="BE1097" s="183"/>
      <c r="BF1097" s="183"/>
      <c r="BG1097" s="183"/>
      <c r="BH1097" s="183"/>
      <c r="BI1097" s="183"/>
      <c r="BJ1097" s="183"/>
      <c r="BK1097" s="183"/>
      <c r="BL1097" s="183"/>
      <c r="BM1097" s="183"/>
    </row>
    <row r="1098" spans="1:65" x14ac:dyDescent="0.2">
      <c r="A1098" s="110"/>
      <c r="B1098" s="110"/>
      <c r="C1098" s="110"/>
      <c r="D1098" s="183"/>
      <c r="E1098" s="183"/>
      <c r="F1098" s="183"/>
      <c r="G1098" s="183"/>
      <c r="H1098" s="183"/>
      <c r="I1098" s="183"/>
      <c r="J1098" s="183"/>
      <c r="K1098" s="183"/>
      <c r="L1098" s="183"/>
      <c r="M1098" s="183"/>
      <c r="N1098" s="183"/>
      <c r="O1098" s="183"/>
      <c r="P1098" s="183"/>
      <c r="Q1098" s="183"/>
      <c r="R1098" s="183"/>
      <c r="S1098" s="183"/>
      <c r="T1098" s="183"/>
      <c r="U1098" s="183"/>
      <c r="V1098" s="183"/>
      <c r="W1098" s="183"/>
      <c r="X1098" s="183"/>
      <c r="Y1098" s="183"/>
      <c r="Z1098" s="183"/>
      <c r="AA1098" s="183"/>
      <c r="AB1098" s="183"/>
      <c r="AC1098" s="183"/>
      <c r="AD1098" s="183"/>
      <c r="AE1098" s="183"/>
      <c r="AF1098" s="183"/>
      <c r="AG1098" s="183"/>
      <c r="AH1098" s="183"/>
      <c r="AI1098" s="183"/>
      <c r="AJ1098" s="183"/>
      <c r="AK1098" s="183"/>
      <c r="AL1098" s="183"/>
      <c r="AM1098" s="183"/>
      <c r="AN1098" s="183"/>
      <c r="AO1098" s="183"/>
      <c r="AP1098" s="183"/>
      <c r="AQ1098" s="183"/>
      <c r="AR1098" s="183"/>
      <c r="AS1098" s="183"/>
      <c r="AT1098" s="183"/>
      <c r="AU1098" s="183"/>
      <c r="AV1098" s="183"/>
      <c r="AW1098" s="183"/>
      <c r="AX1098" s="183"/>
      <c r="AY1098" s="183"/>
      <c r="AZ1098" s="183"/>
      <c r="BA1098" s="183"/>
      <c r="BB1098" s="183"/>
      <c r="BC1098" s="183"/>
      <c r="BD1098" s="183"/>
      <c r="BE1098" s="183"/>
      <c r="BF1098" s="183"/>
      <c r="BG1098" s="183"/>
      <c r="BH1098" s="183"/>
      <c r="BI1098" s="183"/>
      <c r="BJ1098" s="183"/>
      <c r="BK1098" s="183"/>
      <c r="BL1098" s="183"/>
      <c r="BM1098" s="183"/>
    </row>
    <row r="1099" spans="1:65" x14ac:dyDescent="0.2">
      <c r="A1099" s="110"/>
      <c r="B1099" s="110"/>
      <c r="C1099" s="110"/>
      <c r="D1099" s="183"/>
      <c r="E1099" s="183"/>
      <c r="F1099" s="183"/>
      <c r="G1099" s="183"/>
      <c r="H1099" s="183"/>
      <c r="I1099" s="183"/>
      <c r="J1099" s="183"/>
      <c r="K1099" s="183"/>
      <c r="L1099" s="183"/>
      <c r="M1099" s="183"/>
      <c r="N1099" s="183"/>
      <c r="O1099" s="183"/>
      <c r="P1099" s="183"/>
      <c r="Q1099" s="183"/>
      <c r="R1099" s="183"/>
      <c r="S1099" s="183"/>
      <c r="T1099" s="183"/>
      <c r="U1099" s="183"/>
      <c r="V1099" s="183"/>
      <c r="W1099" s="183"/>
      <c r="X1099" s="183"/>
      <c r="Y1099" s="183"/>
      <c r="Z1099" s="183"/>
      <c r="AA1099" s="183"/>
      <c r="AB1099" s="183"/>
      <c r="AC1099" s="183"/>
      <c r="AD1099" s="183"/>
      <c r="AE1099" s="183"/>
      <c r="AF1099" s="183"/>
      <c r="AG1099" s="183"/>
      <c r="AH1099" s="183"/>
      <c r="AI1099" s="183"/>
      <c r="AJ1099" s="183"/>
      <c r="AK1099" s="183"/>
      <c r="AL1099" s="183"/>
      <c r="AM1099" s="183"/>
      <c r="AN1099" s="183"/>
      <c r="AO1099" s="183"/>
      <c r="AP1099" s="183"/>
      <c r="AQ1099" s="183"/>
      <c r="AR1099" s="183"/>
      <c r="AS1099" s="183"/>
      <c r="AT1099" s="183"/>
      <c r="AU1099" s="183"/>
      <c r="AV1099" s="183"/>
      <c r="AW1099" s="183"/>
      <c r="AX1099" s="183"/>
      <c r="AY1099" s="183"/>
      <c r="AZ1099" s="183"/>
      <c r="BA1099" s="183"/>
      <c r="BB1099" s="183"/>
      <c r="BC1099" s="183"/>
      <c r="BD1099" s="183"/>
      <c r="BE1099" s="183"/>
      <c r="BF1099" s="183"/>
      <c r="BG1099" s="183"/>
      <c r="BH1099" s="183"/>
      <c r="BI1099" s="183"/>
      <c r="BJ1099" s="183"/>
      <c r="BK1099" s="183"/>
      <c r="BL1099" s="183"/>
      <c r="BM1099" s="183"/>
    </row>
    <row r="1100" spans="1:65" x14ac:dyDescent="0.2">
      <c r="A1100" s="110"/>
      <c r="B1100" s="110"/>
      <c r="C1100" s="110"/>
      <c r="D1100" s="183"/>
      <c r="E1100" s="183"/>
      <c r="F1100" s="183"/>
      <c r="G1100" s="183"/>
      <c r="H1100" s="183"/>
      <c r="I1100" s="183"/>
      <c r="J1100" s="183"/>
      <c r="K1100" s="183"/>
      <c r="L1100" s="183"/>
      <c r="M1100" s="183"/>
      <c r="N1100" s="183"/>
      <c r="O1100" s="183"/>
      <c r="P1100" s="183"/>
      <c r="Q1100" s="183"/>
      <c r="R1100" s="183"/>
      <c r="S1100" s="183"/>
      <c r="T1100" s="183"/>
      <c r="U1100" s="183"/>
      <c r="V1100" s="183"/>
      <c r="W1100" s="183"/>
      <c r="X1100" s="183"/>
      <c r="Y1100" s="183"/>
      <c r="Z1100" s="183"/>
      <c r="AA1100" s="183"/>
      <c r="AB1100" s="183"/>
      <c r="AC1100" s="183"/>
      <c r="AD1100" s="183"/>
      <c r="AE1100" s="183"/>
      <c r="AF1100" s="183"/>
      <c r="AG1100" s="183"/>
      <c r="AH1100" s="183"/>
      <c r="AI1100" s="183"/>
      <c r="AJ1100" s="183"/>
      <c r="AK1100" s="183"/>
      <c r="AL1100" s="183"/>
      <c r="AM1100" s="183"/>
      <c r="AN1100" s="183"/>
      <c r="AO1100" s="183"/>
      <c r="AP1100" s="183"/>
      <c r="AQ1100" s="183"/>
      <c r="AR1100" s="183"/>
      <c r="AS1100" s="183"/>
      <c r="AT1100" s="183"/>
      <c r="AU1100" s="183"/>
      <c r="AV1100" s="183"/>
      <c r="AW1100" s="183"/>
      <c r="AX1100" s="183"/>
      <c r="AY1100" s="183"/>
      <c r="AZ1100" s="183"/>
      <c r="BA1100" s="183"/>
      <c r="BB1100" s="183"/>
      <c r="BC1100" s="183"/>
      <c r="BD1100" s="183"/>
      <c r="BE1100" s="183"/>
      <c r="BF1100" s="183"/>
      <c r="BG1100" s="183"/>
      <c r="BH1100" s="183"/>
      <c r="BI1100" s="183"/>
      <c r="BJ1100" s="183"/>
      <c r="BK1100" s="183"/>
      <c r="BL1100" s="183"/>
      <c r="BM1100" s="183"/>
    </row>
    <row r="1101" spans="1:65" x14ac:dyDescent="0.2">
      <c r="A1101" s="110"/>
      <c r="B1101" s="110"/>
      <c r="C1101" s="110"/>
      <c r="D1101" s="183"/>
      <c r="E1101" s="183"/>
      <c r="F1101" s="183"/>
      <c r="G1101" s="183"/>
      <c r="H1101" s="183"/>
      <c r="I1101" s="183"/>
      <c r="J1101" s="183"/>
      <c r="K1101" s="183"/>
      <c r="L1101" s="183"/>
      <c r="M1101" s="183"/>
      <c r="N1101" s="183"/>
      <c r="O1101" s="183"/>
      <c r="P1101" s="183"/>
      <c r="Q1101" s="183"/>
      <c r="R1101" s="183"/>
      <c r="S1101" s="183"/>
      <c r="T1101" s="183"/>
      <c r="U1101" s="183"/>
      <c r="V1101" s="183"/>
      <c r="W1101" s="183"/>
      <c r="X1101" s="183"/>
      <c r="Y1101" s="183"/>
      <c r="Z1101" s="183"/>
      <c r="AA1101" s="183"/>
      <c r="AB1101" s="183"/>
      <c r="AC1101" s="183"/>
      <c r="AD1101" s="183"/>
      <c r="AE1101" s="183"/>
      <c r="AF1101" s="183"/>
      <c r="AG1101" s="183"/>
      <c r="AH1101" s="183"/>
      <c r="AI1101" s="183"/>
      <c r="AJ1101" s="183"/>
      <c r="AK1101" s="183"/>
      <c r="AL1101" s="183"/>
      <c r="AM1101" s="183"/>
      <c r="AN1101" s="183"/>
      <c r="AO1101" s="183"/>
      <c r="AP1101" s="183"/>
      <c r="AQ1101" s="183"/>
      <c r="AR1101" s="183"/>
      <c r="AS1101" s="183"/>
      <c r="AT1101" s="183"/>
      <c r="AU1101" s="183"/>
      <c r="AV1101" s="183"/>
      <c r="AW1101" s="183"/>
      <c r="AX1101" s="183"/>
      <c r="AY1101" s="183"/>
      <c r="AZ1101" s="183"/>
      <c r="BA1101" s="183"/>
      <c r="BB1101" s="183"/>
      <c r="BC1101" s="183"/>
      <c r="BD1101" s="183"/>
      <c r="BE1101" s="183"/>
      <c r="BF1101" s="183"/>
      <c r="BG1101" s="183"/>
      <c r="BH1101" s="183"/>
      <c r="BI1101" s="183"/>
      <c r="BJ1101" s="183"/>
      <c r="BK1101" s="183"/>
      <c r="BL1101" s="183"/>
      <c r="BM1101" s="183"/>
    </row>
    <row r="1102" spans="1:65" x14ac:dyDescent="0.2">
      <c r="A1102" s="110"/>
      <c r="B1102" s="110"/>
      <c r="C1102" s="110"/>
      <c r="D1102" s="183"/>
      <c r="E1102" s="183"/>
      <c r="F1102" s="183"/>
      <c r="G1102" s="183"/>
      <c r="H1102" s="183"/>
      <c r="I1102" s="183"/>
      <c r="J1102" s="183"/>
      <c r="K1102" s="183"/>
      <c r="L1102" s="183"/>
      <c r="M1102" s="183"/>
      <c r="N1102" s="183"/>
      <c r="O1102" s="183"/>
      <c r="P1102" s="183"/>
      <c r="Q1102" s="183"/>
      <c r="R1102" s="183"/>
      <c r="S1102" s="183"/>
      <c r="T1102" s="183"/>
      <c r="U1102" s="183"/>
      <c r="V1102" s="183"/>
      <c r="W1102" s="183"/>
      <c r="X1102" s="183"/>
      <c r="Y1102" s="183"/>
      <c r="Z1102" s="183"/>
      <c r="AA1102" s="183"/>
      <c r="AB1102" s="183"/>
      <c r="AC1102" s="183"/>
      <c r="AD1102" s="183"/>
      <c r="AE1102" s="183"/>
      <c r="AF1102" s="183"/>
      <c r="AG1102" s="183"/>
      <c r="AH1102" s="183"/>
      <c r="AI1102" s="183"/>
      <c r="AJ1102" s="183"/>
      <c r="AK1102" s="183"/>
      <c r="AL1102" s="183"/>
      <c r="AM1102" s="183"/>
      <c r="AN1102" s="183"/>
      <c r="AO1102" s="183"/>
      <c r="AP1102" s="183"/>
      <c r="AQ1102" s="183"/>
      <c r="AR1102" s="183"/>
      <c r="AS1102" s="183"/>
      <c r="AT1102" s="183"/>
      <c r="AU1102" s="183"/>
      <c r="AV1102" s="183"/>
      <c r="AW1102" s="183"/>
      <c r="AX1102" s="183"/>
      <c r="AY1102" s="183"/>
      <c r="AZ1102" s="183"/>
      <c r="BA1102" s="183"/>
      <c r="BB1102" s="183"/>
      <c r="BC1102" s="183"/>
      <c r="BD1102" s="183"/>
      <c r="BE1102" s="183"/>
      <c r="BF1102" s="183"/>
      <c r="BG1102" s="183"/>
      <c r="BH1102" s="183"/>
      <c r="BI1102" s="183"/>
      <c r="BJ1102" s="183"/>
      <c r="BK1102" s="183"/>
      <c r="BL1102" s="183"/>
      <c r="BM1102" s="183"/>
    </row>
    <row r="1103" spans="1:65" x14ac:dyDescent="0.2">
      <c r="A1103" s="110"/>
      <c r="B1103" s="110"/>
      <c r="C1103" s="110"/>
      <c r="D1103" s="183"/>
      <c r="E1103" s="183"/>
      <c r="F1103" s="183"/>
      <c r="G1103" s="183"/>
      <c r="H1103" s="183"/>
      <c r="I1103" s="183"/>
      <c r="J1103" s="183"/>
      <c r="K1103" s="183"/>
      <c r="L1103" s="183"/>
      <c r="M1103" s="183"/>
      <c r="N1103" s="183"/>
      <c r="O1103" s="183"/>
      <c r="P1103" s="183"/>
      <c r="Q1103" s="183"/>
      <c r="R1103" s="183"/>
      <c r="S1103" s="183"/>
      <c r="T1103" s="183"/>
      <c r="U1103" s="183"/>
      <c r="V1103" s="183"/>
      <c r="W1103" s="183"/>
      <c r="X1103" s="183"/>
      <c r="Y1103" s="183"/>
      <c r="Z1103" s="183"/>
      <c r="AA1103" s="183"/>
      <c r="AB1103" s="183"/>
      <c r="AC1103" s="183"/>
      <c r="AD1103" s="183"/>
      <c r="AE1103" s="183"/>
      <c r="AF1103" s="183"/>
      <c r="AG1103" s="183"/>
      <c r="AH1103" s="183"/>
      <c r="AI1103" s="183"/>
      <c r="AJ1103" s="183"/>
      <c r="AK1103" s="183"/>
      <c r="AL1103" s="183"/>
      <c r="AM1103" s="183"/>
      <c r="AN1103" s="183"/>
      <c r="AO1103" s="183"/>
      <c r="AP1103" s="183"/>
      <c r="AQ1103" s="183"/>
      <c r="AR1103" s="183"/>
      <c r="AS1103" s="183"/>
      <c r="AT1103" s="183"/>
      <c r="AU1103" s="183"/>
      <c r="AV1103" s="183"/>
      <c r="AW1103" s="183"/>
      <c r="AX1103" s="183"/>
      <c r="AY1103" s="183"/>
      <c r="AZ1103" s="183"/>
      <c r="BA1103" s="183"/>
      <c r="BB1103" s="183"/>
      <c r="BC1103" s="183"/>
      <c r="BD1103" s="183"/>
      <c r="BE1103" s="183"/>
      <c r="BF1103" s="183"/>
      <c r="BG1103" s="183"/>
      <c r="BH1103" s="183"/>
      <c r="BI1103" s="183"/>
      <c r="BJ1103" s="183"/>
      <c r="BK1103" s="183"/>
      <c r="BL1103" s="183"/>
      <c r="BM1103" s="183"/>
    </row>
    <row r="1104" spans="1:65" x14ac:dyDescent="0.2">
      <c r="A1104" s="110"/>
      <c r="B1104" s="110"/>
      <c r="C1104" s="110"/>
      <c r="D1104" s="183"/>
      <c r="E1104" s="183"/>
      <c r="F1104" s="183"/>
      <c r="G1104" s="183"/>
      <c r="H1104" s="183"/>
      <c r="I1104" s="183"/>
      <c r="J1104" s="183"/>
      <c r="K1104" s="183"/>
      <c r="L1104" s="183"/>
      <c r="M1104" s="183"/>
      <c r="N1104" s="183"/>
      <c r="O1104" s="183"/>
      <c r="P1104" s="183"/>
      <c r="Q1104" s="183"/>
      <c r="R1104" s="183"/>
      <c r="S1104" s="183"/>
      <c r="T1104" s="183"/>
      <c r="U1104" s="183"/>
      <c r="V1104" s="183"/>
      <c r="W1104" s="183"/>
      <c r="X1104" s="183"/>
      <c r="Y1104" s="183"/>
      <c r="Z1104" s="183"/>
      <c r="AA1104" s="183"/>
      <c r="AB1104" s="183"/>
      <c r="AC1104" s="183"/>
      <c r="AD1104" s="183"/>
      <c r="AE1104" s="183"/>
      <c r="AF1104" s="183"/>
      <c r="AG1104" s="183"/>
      <c r="AH1104" s="183"/>
      <c r="AI1104" s="183"/>
      <c r="AJ1104" s="183"/>
      <c r="AK1104" s="183"/>
      <c r="AL1104" s="183"/>
      <c r="AM1104" s="183"/>
      <c r="AN1104" s="183"/>
      <c r="AO1104" s="183"/>
      <c r="AP1104" s="183"/>
      <c r="AQ1104" s="183"/>
      <c r="AR1104" s="183"/>
      <c r="AS1104" s="183"/>
      <c r="AT1104" s="183"/>
      <c r="AU1104" s="183"/>
      <c r="AV1104" s="183"/>
      <c r="AW1104" s="183"/>
      <c r="AX1104" s="183"/>
      <c r="AY1104" s="183"/>
      <c r="AZ1104" s="183"/>
      <c r="BA1104" s="183"/>
      <c r="BB1104" s="183"/>
      <c r="BC1104" s="183"/>
      <c r="BD1104" s="183"/>
      <c r="BE1104" s="183"/>
      <c r="BF1104" s="183"/>
      <c r="BG1104" s="183"/>
      <c r="BH1104" s="183"/>
      <c r="BI1104" s="183"/>
      <c r="BJ1104" s="183"/>
      <c r="BK1104" s="183"/>
      <c r="BL1104" s="183"/>
      <c r="BM1104" s="183"/>
    </row>
    <row r="1105" spans="1:65" x14ac:dyDescent="0.2">
      <c r="A1105" s="110"/>
      <c r="B1105" s="110"/>
      <c r="C1105" s="110"/>
      <c r="D1105" s="183"/>
      <c r="E1105" s="183"/>
      <c r="F1105" s="183"/>
      <c r="G1105" s="183"/>
      <c r="H1105" s="183"/>
      <c r="I1105" s="183"/>
      <c r="J1105" s="183"/>
      <c r="K1105" s="183"/>
      <c r="L1105" s="183"/>
      <c r="M1105" s="183"/>
      <c r="N1105" s="183"/>
      <c r="O1105" s="183"/>
      <c r="P1105" s="183"/>
      <c r="Q1105" s="183"/>
      <c r="R1105" s="183"/>
      <c r="S1105" s="183"/>
      <c r="T1105" s="183"/>
      <c r="U1105" s="183"/>
      <c r="V1105" s="183"/>
      <c r="W1105" s="183"/>
      <c r="X1105" s="183"/>
      <c r="Y1105" s="183"/>
      <c r="Z1105" s="183"/>
      <c r="AA1105" s="183"/>
      <c r="AB1105" s="183"/>
      <c r="AC1105" s="183"/>
      <c r="AD1105" s="183"/>
      <c r="AE1105" s="183"/>
      <c r="AF1105" s="183"/>
      <c r="AG1105" s="183"/>
      <c r="AH1105" s="183"/>
      <c r="AI1105" s="183"/>
      <c r="AJ1105" s="183"/>
      <c r="AK1105" s="183"/>
      <c r="AL1105" s="183"/>
      <c r="AM1105" s="183"/>
      <c r="AN1105" s="183"/>
      <c r="AO1105" s="183"/>
      <c r="AP1105" s="183"/>
      <c r="AQ1105" s="183"/>
      <c r="AR1105" s="183"/>
      <c r="AS1105" s="183"/>
      <c r="AT1105" s="183"/>
      <c r="AU1105" s="183"/>
      <c r="AV1105" s="183"/>
      <c r="AW1105" s="183"/>
      <c r="AX1105" s="183"/>
      <c r="AY1105" s="183"/>
      <c r="AZ1105" s="183"/>
      <c r="BA1105" s="183"/>
      <c r="BB1105" s="183"/>
      <c r="BC1105" s="183"/>
      <c r="BD1105" s="183"/>
      <c r="BE1105" s="183"/>
      <c r="BF1105" s="183"/>
      <c r="BG1105" s="183"/>
      <c r="BH1105" s="183"/>
      <c r="BI1105" s="183"/>
      <c r="BJ1105" s="183"/>
      <c r="BK1105" s="183"/>
      <c r="BL1105" s="183"/>
      <c r="BM1105" s="183"/>
    </row>
    <row r="1106" spans="1:65" x14ac:dyDescent="0.2">
      <c r="A1106" s="110"/>
      <c r="B1106" s="110"/>
      <c r="C1106" s="110"/>
      <c r="D1106" s="183"/>
      <c r="E1106" s="183"/>
      <c r="F1106" s="183"/>
      <c r="G1106" s="183"/>
      <c r="H1106" s="183"/>
      <c r="I1106" s="183"/>
      <c r="J1106" s="183"/>
      <c r="K1106" s="183"/>
      <c r="L1106" s="183"/>
      <c r="M1106" s="183"/>
      <c r="N1106" s="183"/>
      <c r="O1106" s="183"/>
      <c r="P1106" s="183"/>
      <c r="Q1106" s="183"/>
      <c r="R1106" s="183"/>
      <c r="S1106" s="183"/>
      <c r="T1106" s="183"/>
      <c r="U1106" s="183"/>
      <c r="V1106" s="183"/>
      <c r="W1106" s="183"/>
      <c r="X1106" s="183"/>
      <c r="Y1106" s="183"/>
      <c r="Z1106" s="183"/>
      <c r="AA1106" s="183"/>
      <c r="AB1106" s="183"/>
      <c r="AC1106" s="183"/>
      <c r="AD1106" s="183"/>
      <c r="AE1106" s="183"/>
      <c r="AF1106" s="183"/>
      <c r="AG1106" s="183"/>
      <c r="AH1106" s="183"/>
      <c r="AI1106" s="183"/>
      <c r="AJ1106" s="183"/>
      <c r="AK1106" s="183"/>
      <c r="AL1106" s="183"/>
      <c r="AM1106" s="183"/>
      <c r="AN1106" s="183"/>
      <c r="AO1106" s="183"/>
      <c r="AP1106" s="183"/>
      <c r="AQ1106" s="183"/>
      <c r="AR1106" s="183"/>
      <c r="AS1106" s="183"/>
      <c r="AT1106" s="183"/>
      <c r="AU1106" s="183"/>
      <c r="AV1106" s="183"/>
      <c r="AW1106" s="183"/>
      <c r="AX1106" s="183"/>
      <c r="AY1106" s="183"/>
      <c r="AZ1106" s="183"/>
      <c r="BA1106" s="183"/>
      <c r="BB1106" s="183"/>
      <c r="BC1106" s="183"/>
      <c r="BD1106" s="183"/>
      <c r="BE1106" s="183"/>
      <c r="BF1106" s="183"/>
      <c r="BG1106" s="183"/>
      <c r="BH1106" s="183"/>
      <c r="BI1106" s="183"/>
      <c r="BJ1106" s="183"/>
      <c r="BK1106" s="183"/>
      <c r="BL1106" s="183"/>
      <c r="BM1106" s="183"/>
    </row>
    <row r="1107" spans="1:65" x14ac:dyDescent="0.2">
      <c r="A1107" s="110"/>
      <c r="B1107" s="110"/>
      <c r="C1107" s="110"/>
      <c r="D1107" s="183"/>
      <c r="E1107" s="183"/>
      <c r="F1107" s="183"/>
      <c r="G1107" s="183"/>
      <c r="H1107" s="183"/>
      <c r="I1107" s="183"/>
      <c r="J1107" s="183"/>
      <c r="K1107" s="183"/>
      <c r="L1107" s="183"/>
      <c r="M1107" s="183"/>
      <c r="N1107" s="183"/>
      <c r="O1107" s="183"/>
      <c r="P1107" s="183"/>
      <c r="Q1107" s="183"/>
      <c r="R1107" s="183"/>
      <c r="S1107" s="183"/>
      <c r="T1107" s="183"/>
      <c r="U1107" s="183"/>
      <c r="V1107" s="183"/>
      <c r="W1107" s="183"/>
      <c r="X1107" s="183"/>
      <c r="Y1107" s="183"/>
      <c r="Z1107" s="183"/>
      <c r="AA1107" s="183"/>
      <c r="AB1107" s="183"/>
      <c r="AC1107" s="183"/>
      <c r="AD1107" s="183"/>
      <c r="AE1107" s="183"/>
      <c r="AF1107" s="183"/>
      <c r="AG1107" s="183"/>
      <c r="AH1107" s="183"/>
      <c r="AI1107" s="183"/>
      <c r="AJ1107" s="183"/>
      <c r="AK1107" s="183"/>
      <c r="AL1107" s="183"/>
      <c r="AM1107" s="183"/>
      <c r="AN1107" s="183"/>
      <c r="AO1107" s="183"/>
      <c r="AP1107" s="183"/>
      <c r="AQ1107" s="183"/>
      <c r="AR1107" s="183"/>
      <c r="AS1107" s="183"/>
      <c r="AT1107" s="183"/>
      <c r="AU1107" s="183"/>
      <c r="AV1107" s="183"/>
      <c r="AW1107" s="183"/>
      <c r="AX1107" s="183"/>
      <c r="AY1107" s="183"/>
      <c r="AZ1107" s="183"/>
      <c r="BA1107" s="183"/>
      <c r="BB1107" s="183"/>
      <c r="BC1107" s="183"/>
      <c r="BD1107" s="183"/>
      <c r="BE1107" s="183"/>
      <c r="BF1107" s="183"/>
      <c r="BG1107" s="183"/>
      <c r="BH1107" s="183"/>
      <c r="BI1107" s="183"/>
      <c r="BJ1107" s="183"/>
      <c r="BK1107" s="183"/>
      <c r="BL1107" s="183"/>
      <c r="BM1107" s="183"/>
    </row>
    <row r="1108" spans="1:65" x14ac:dyDescent="0.2">
      <c r="A1108" s="110"/>
      <c r="B1108" s="110"/>
      <c r="C1108" s="110"/>
      <c r="D1108" s="183"/>
      <c r="E1108" s="183"/>
      <c r="F1108" s="183"/>
      <c r="G1108" s="183"/>
      <c r="H1108" s="183"/>
      <c r="I1108" s="183"/>
      <c r="J1108" s="183"/>
      <c r="K1108" s="183"/>
      <c r="L1108" s="183"/>
      <c r="M1108" s="183"/>
      <c r="N1108" s="183"/>
      <c r="O1108" s="183"/>
      <c r="P1108" s="183"/>
      <c r="Q1108" s="183"/>
      <c r="R1108" s="183"/>
      <c r="S1108" s="183"/>
      <c r="T1108" s="183"/>
      <c r="U1108" s="183"/>
      <c r="V1108" s="183"/>
      <c r="W1108" s="183"/>
      <c r="X1108" s="183"/>
      <c r="Y1108" s="183"/>
      <c r="Z1108" s="183"/>
      <c r="AA1108" s="183"/>
      <c r="AB1108" s="183"/>
      <c r="AC1108" s="183"/>
      <c r="AD1108" s="183"/>
      <c r="AE1108" s="183"/>
      <c r="AF1108" s="183"/>
      <c r="AG1108" s="183"/>
      <c r="AH1108" s="183"/>
      <c r="AI1108" s="183"/>
      <c r="AJ1108" s="183"/>
      <c r="AK1108" s="183"/>
      <c r="AL1108" s="183"/>
      <c r="AM1108" s="183"/>
      <c r="AN1108" s="183"/>
      <c r="AO1108" s="183"/>
      <c r="AP1108" s="183"/>
      <c r="AQ1108" s="183"/>
      <c r="AR1108" s="183"/>
      <c r="AS1108" s="183"/>
      <c r="AT1108" s="183"/>
      <c r="AU1108" s="183"/>
      <c r="AV1108" s="183"/>
      <c r="AW1108" s="183"/>
      <c r="AX1108" s="183"/>
      <c r="AY1108" s="183"/>
      <c r="AZ1108" s="183"/>
      <c r="BA1108" s="183"/>
      <c r="BB1108" s="183"/>
      <c r="BC1108" s="183"/>
      <c r="BD1108" s="183"/>
      <c r="BE1108" s="183"/>
      <c r="BF1108" s="183"/>
      <c r="BG1108" s="183"/>
      <c r="BH1108" s="183"/>
      <c r="BI1108" s="183"/>
      <c r="BJ1108" s="183"/>
      <c r="BK1108" s="183"/>
      <c r="BL1108" s="183"/>
      <c r="BM1108" s="183"/>
    </row>
    <row r="1109" spans="1:65" x14ac:dyDescent="0.2">
      <c r="A1109" s="110"/>
      <c r="B1109" s="110"/>
      <c r="C1109" s="110"/>
      <c r="D1109" s="183"/>
      <c r="E1109" s="183"/>
      <c r="F1109" s="183"/>
      <c r="G1109" s="183"/>
      <c r="H1109" s="183"/>
      <c r="I1109" s="183"/>
      <c r="J1109" s="183"/>
      <c r="K1109" s="183"/>
      <c r="L1109" s="183"/>
      <c r="M1109" s="183"/>
      <c r="N1109" s="183"/>
      <c r="O1109" s="183"/>
      <c r="P1109" s="183"/>
      <c r="Q1109" s="183"/>
      <c r="R1109" s="183"/>
      <c r="S1109" s="183"/>
      <c r="T1109" s="183"/>
      <c r="U1109" s="183"/>
      <c r="V1109" s="183"/>
      <c r="W1109" s="183"/>
      <c r="X1109" s="183"/>
      <c r="Y1109" s="183"/>
      <c r="Z1109" s="183"/>
      <c r="AA1109" s="183"/>
      <c r="AB1109" s="183"/>
      <c r="AC1109" s="183"/>
      <c r="AD1109" s="183"/>
      <c r="AE1109" s="183"/>
      <c r="AF1109" s="183"/>
      <c r="AG1109" s="183"/>
      <c r="AH1109" s="183"/>
      <c r="AI1109" s="183"/>
      <c r="AJ1109" s="183"/>
      <c r="AK1109" s="183"/>
      <c r="AL1109" s="183"/>
      <c r="AM1109" s="183"/>
      <c r="AN1109" s="183"/>
      <c r="AO1109" s="183"/>
      <c r="AP1109" s="183"/>
      <c r="AQ1109" s="183"/>
      <c r="AR1109" s="183"/>
      <c r="AS1109" s="183"/>
      <c r="AT1109" s="183"/>
      <c r="AU1109" s="183"/>
      <c r="AV1109" s="183"/>
      <c r="AW1109" s="183"/>
      <c r="AX1109" s="183"/>
      <c r="AY1109" s="183"/>
      <c r="AZ1109" s="183"/>
      <c r="BA1109" s="183"/>
      <c r="BB1109" s="183"/>
      <c r="BC1109" s="183"/>
      <c r="BD1109" s="183"/>
      <c r="BE1109" s="183"/>
      <c r="BF1109" s="183"/>
      <c r="BG1109" s="183"/>
      <c r="BH1109" s="183"/>
      <c r="BI1109" s="183"/>
      <c r="BJ1109" s="183"/>
      <c r="BK1109" s="183"/>
      <c r="BL1109" s="183"/>
      <c r="BM1109" s="183"/>
    </row>
    <row r="1110" spans="1:65" x14ac:dyDescent="0.2">
      <c r="A1110" s="110"/>
      <c r="B1110" s="110"/>
      <c r="C1110" s="110"/>
      <c r="D1110" s="183"/>
      <c r="E1110" s="183"/>
      <c r="F1110" s="183"/>
      <c r="G1110" s="183"/>
      <c r="H1110" s="183"/>
      <c r="I1110" s="183"/>
      <c r="J1110" s="183"/>
      <c r="K1110" s="183"/>
      <c r="L1110" s="183"/>
      <c r="M1110" s="183"/>
      <c r="N1110" s="183"/>
      <c r="O1110" s="183"/>
      <c r="P1110" s="183"/>
      <c r="Q1110" s="183"/>
      <c r="R1110" s="183"/>
      <c r="S1110" s="183"/>
      <c r="T1110" s="183"/>
      <c r="U1110" s="183"/>
      <c r="V1110" s="183"/>
      <c r="W1110" s="183"/>
      <c r="X1110" s="183"/>
      <c r="Y1110" s="183"/>
      <c r="Z1110" s="183"/>
      <c r="AA1110" s="183"/>
      <c r="AB1110" s="183"/>
      <c r="AC1110" s="183"/>
      <c r="AD1110" s="183"/>
      <c r="AE1110" s="183"/>
      <c r="AF1110" s="183"/>
      <c r="AG1110" s="183"/>
      <c r="AH1110" s="183"/>
      <c r="AI1110" s="183"/>
      <c r="AJ1110" s="183"/>
      <c r="AK1110" s="183"/>
      <c r="AL1110" s="183"/>
      <c r="AM1110" s="183"/>
      <c r="AN1110" s="183"/>
      <c r="AO1110" s="183"/>
      <c r="AP1110" s="183"/>
      <c r="AQ1110" s="183"/>
      <c r="AR1110" s="183"/>
      <c r="AS1110" s="183"/>
      <c r="AT1110" s="183"/>
      <c r="AU1110" s="183"/>
      <c r="AV1110" s="183"/>
      <c r="AW1110" s="183"/>
      <c r="AX1110" s="183"/>
      <c r="AY1110" s="183"/>
      <c r="AZ1110" s="183"/>
      <c r="BA1110" s="183"/>
      <c r="BB1110" s="183"/>
      <c r="BC1110" s="183"/>
      <c r="BD1110" s="183"/>
      <c r="BE1110" s="183"/>
      <c r="BF1110" s="183"/>
      <c r="BG1110" s="183"/>
      <c r="BH1110" s="183"/>
      <c r="BI1110" s="183"/>
      <c r="BJ1110" s="183"/>
      <c r="BK1110" s="183"/>
      <c r="BL1110" s="183"/>
      <c r="BM1110" s="183"/>
    </row>
    <row r="1111" spans="1:65" x14ac:dyDescent="0.2">
      <c r="A1111" s="110"/>
      <c r="B1111" s="110"/>
      <c r="C1111" s="110"/>
      <c r="D1111" s="183"/>
      <c r="E1111" s="183"/>
      <c r="F1111" s="183"/>
      <c r="G1111" s="183"/>
      <c r="H1111" s="183"/>
      <c r="I1111" s="183"/>
      <c r="J1111" s="183"/>
      <c r="K1111" s="183"/>
      <c r="L1111" s="183"/>
      <c r="M1111" s="183"/>
      <c r="N1111" s="183"/>
      <c r="O1111" s="183"/>
      <c r="P1111" s="183"/>
      <c r="Q1111" s="183"/>
      <c r="R1111" s="183"/>
      <c r="S1111" s="183"/>
      <c r="T1111" s="183"/>
      <c r="U1111" s="183"/>
      <c r="V1111" s="183"/>
      <c r="W1111" s="183"/>
      <c r="X1111" s="183"/>
      <c r="Y1111" s="183"/>
      <c r="Z1111" s="183"/>
      <c r="AA1111" s="183"/>
      <c r="AB1111" s="183"/>
      <c r="AC1111" s="183"/>
      <c r="AD1111" s="183"/>
      <c r="AE1111" s="183"/>
      <c r="AF1111" s="183"/>
      <c r="AG1111" s="183"/>
      <c r="AH1111" s="183"/>
      <c r="AI1111" s="183"/>
      <c r="AJ1111" s="183"/>
      <c r="AK1111" s="183"/>
      <c r="AL1111" s="183"/>
      <c r="AM1111" s="183"/>
      <c r="AN1111" s="183"/>
      <c r="AO1111" s="183"/>
      <c r="AP1111" s="183"/>
      <c r="AQ1111" s="183"/>
      <c r="AR1111" s="183"/>
      <c r="AS1111" s="183"/>
      <c r="AT1111" s="183"/>
      <c r="AU1111" s="183"/>
      <c r="AV1111" s="183"/>
      <c r="AW1111" s="183"/>
      <c r="AX1111" s="183"/>
      <c r="AY1111" s="183"/>
      <c r="AZ1111" s="183"/>
      <c r="BA1111" s="183"/>
      <c r="BB1111" s="183"/>
      <c r="BC1111" s="183"/>
      <c r="BD1111" s="183"/>
      <c r="BE1111" s="183"/>
      <c r="BF1111" s="183"/>
      <c r="BG1111" s="183"/>
      <c r="BH1111" s="183"/>
      <c r="BI1111" s="183"/>
      <c r="BJ1111" s="183"/>
      <c r="BK1111" s="183"/>
      <c r="BL1111" s="183"/>
      <c r="BM1111" s="183"/>
    </row>
    <row r="1112" spans="1:65" x14ac:dyDescent="0.2">
      <c r="A1112" s="110"/>
      <c r="B1112" s="110"/>
      <c r="C1112" s="110"/>
      <c r="D1112" s="183"/>
      <c r="E1112" s="183"/>
      <c r="F1112" s="183"/>
      <c r="G1112" s="183"/>
      <c r="H1112" s="183"/>
      <c r="I1112" s="183"/>
      <c r="J1112" s="183"/>
      <c r="K1112" s="183"/>
      <c r="L1112" s="183"/>
      <c r="M1112" s="183"/>
      <c r="N1112" s="183"/>
      <c r="O1112" s="183"/>
      <c r="P1112" s="183"/>
      <c r="Q1112" s="183"/>
      <c r="R1112" s="183"/>
      <c r="S1112" s="183"/>
      <c r="T1112" s="183"/>
      <c r="U1112" s="183"/>
      <c r="V1112" s="183"/>
      <c r="W1112" s="183"/>
      <c r="X1112" s="183"/>
      <c r="Y1112" s="183"/>
      <c r="Z1112" s="183"/>
      <c r="AA1112" s="183"/>
      <c r="AB1112" s="183"/>
      <c r="AC1112" s="183"/>
      <c r="AD1112" s="183"/>
      <c r="AE1112" s="183"/>
      <c r="AF1112" s="183"/>
      <c r="AG1112" s="183"/>
      <c r="AH1112" s="183"/>
      <c r="AI1112" s="183"/>
      <c r="AJ1112" s="183"/>
      <c r="AK1112" s="183"/>
      <c r="AL1112" s="183"/>
      <c r="AM1112" s="183"/>
      <c r="AN1112" s="183"/>
      <c r="AO1112" s="183"/>
      <c r="AP1112" s="183"/>
      <c r="AQ1112" s="183"/>
      <c r="AR1112" s="183"/>
      <c r="AS1112" s="183"/>
      <c r="AT1112" s="183"/>
      <c r="AU1112" s="183"/>
      <c r="AV1112" s="183"/>
      <c r="AW1112" s="183"/>
      <c r="AX1112" s="183"/>
      <c r="AY1112" s="183"/>
      <c r="AZ1112" s="183"/>
      <c r="BA1112" s="183"/>
      <c r="BB1112" s="183"/>
      <c r="BC1112" s="183"/>
      <c r="BD1112" s="183"/>
      <c r="BE1112" s="183"/>
      <c r="BF1112" s="183"/>
      <c r="BG1112" s="183"/>
      <c r="BH1112" s="183"/>
      <c r="BI1112" s="183"/>
      <c r="BJ1112" s="183"/>
      <c r="BK1112" s="183"/>
      <c r="BL1112" s="183"/>
      <c r="BM1112" s="183"/>
    </row>
    <row r="1113" spans="1:65" x14ac:dyDescent="0.2">
      <c r="A1113" s="110"/>
      <c r="B1113" s="110"/>
      <c r="C1113" s="110"/>
      <c r="D1113" s="183"/>
      <c r="E1113" s="183"/>
      <c r="F1113" s="183"/>
      <c r="G1113" s="183"/>
      <c r="H1113" s="183"/>
      <c r="I1113" s="183"/>
      <c r="J1113" s="183"/>
      <c r="K1113" s="183"/>
      <c r="L1113" s="183"/>
      <c r="M1113" s="183"/>
      <c r="N1113" s="183"/>
      <c r="O1113" s="183"/>
      <c r="P1113" s="183"/>
      <c r="Q1113" s="183"/>
      <c r="R1113" s="183"/>
      <c r="S1113" s="183"/>
      <c r="T1113" s="183"/>
      <c r="U1113" s="183"/>
      <c r="V1113" s="183"/>
      <c r="W1113" s="183"/>
      <c r="X1113" s="183"/>
      <c r="Y1113" s="183"/>
      <c r="Z1113" s="183"/>
      <c r="AA1113" s="183"/>
      <c r="AB1113" s="183"/>
      <c r="AC1113" s="183"/>
      <c r="AD1113" s="183"/>
      <c r="AE1113" s="183"/>
      <c r="AF1113" s="183"/>
      <c r="AG1113" s="183"/>
      <c r="AH1113" s="183"/>
      <c r="AI1113" s="183"/>
      <c r="AJ1113" s="183"/>
      <c r="AK1113" s="183"/>
      <c r="AL1113" s="183"/>
      <c r="AM1113" s="183"/>
      <c r="AN1113" s="183"/>
      <c r="AO1113" s="183"/>
      <c r="AP1113" s="183"/>
      <c r="AQ1113" s="183"/>
      <c r="AR1113" s="183"/>
      <c r="AS1113" s="183"/>
      <c r="AT1113" s="183"/>
      <c r="AU1113" s="183"/>
      <c r="AV1113" s="183"/>
      <c r="AW1113" s="183"/>
      <c r="AX1113" s="183"/>
      <c r="AY1113" s="183"/>
      <c r="AZ1113" s="183"/>
      <c r="BA1113" s="183"/>
      <c r="BB1113" s="183"/>
      <c r="BC1113" s="183"/>
      <c r="BD1113" s="183"/>
      <c r="BE1113" s="183"/>
      <c r="BF1113" s="183"/>
      <c r="BG1113" s="183"/>
      <c r="BH1113" s="183"/>
      <c r="BI1113" s="183"/>
      <c r="BJ1113" s="183"/>
      <c r="BK1113" s="183"/>
      <c r="BL1113" s="183"/>
      <c r="BM1113" s="183"/>
    </row>
    <row r="1114" spans="1:65" x14ac:dyDescent="0.2">
      <c r="A1114" s="110"/>
      <c r="B1114" s="110"/>
      <c r="C1114" s="110"/>
      <c r="D1114" s="183"/>
      <c r="E1114" s="183"/>
      <c r="F1114" s="183"/>
      <c r="G1114" s="183"/>
      <c r="H1114" s="183"/>
      <c r="I1114" s="183"/>
      <c r="J1114" s="183"/>
      <c r="K1114" s="183"/>
      <c r="L1114" s="183"/>
      <c r="M1114" s="183"/>
      <c r="N1114" s="183"/>
      <c r="O1114" s="183"/>
      <c r="P1114" s="183"/>
      <c r="Q1114" s="183"/>
      <c r="R1114" s="183"/>
      <c r="S1114" s="183"/>
      <c r="T1114" s="183"/>
      <c r="U1114" s="183"/>
      <c r="V1114" s="183"/>
      <c r="W1114" s="183"/>
      <c r="X1114" s="183"/>
      <c r="Y1114" s="183"/>
      <c r="Z1114" s="183"/>
      <c r="AA1114" s="183"/>
      <c r="AB1114" s="183"/>
      <c r="AC1114" s="183"/>
      <c r="AD1114" s="183"/>
      <c r="AE1114" s="183"/>
      <c r="AF1114" s="183"/>
      <c r="AG1114" s="183"/>
      <c r="AH1114" s="183"/>
      <c r="AI1114" s="183"/>
      <c r="AJ1114" s="183"/>
      <c r="AK1114" s="183"/>
      <c r="AL1114" s="183"/>
      <c r="AM1114" s="183"/>
      <c r="AN1114" s="183"/>
      <c r="AO1114" s="183"/>
      <c r="AP1114" s="183"/>
      <c r="AQ1114" s="183"/>
      <c r="AR1114" s="183"/>
      <c r="AS1114" s="183"/>
      <c r="AT1114" s="183"/>
      <c r="AU1114" s="183"/>
      <c r="AV1114" s="183"/>
      <c r="AW1114" s="183"/>
      <c r="AX1114" s="183"/>
      <c r="AY1114" s="183"/>
      <c r="AZ1114" s="183"/>
      <c r="BA1114" s="183"/>
      <c r="BB1114" s="183"/>
      <c r="BC1114" s="183"/>
      <c r="BD1114" s="183"/>
      <c r="BE1114" s="183"/>
      <c r="BF1114" s="183"/>
      <c r="BG1114" s="183"/>
      <c r="BH1114" s="183"/>
      <c r="BI1114" s="183"/>
      <c r="BJ1114" s="183"/>
      <c r="BK1114" s="183"/>
      <c r="BL1114" s="183"/>
      <c r="BM1114" s="183"/>
    </row>
    <row r="1115" spans="1:65" x14ac:dyDescent="0.2">
      <c r="A1115" s="110"/>
      <c r="B1115" s="110"/>
      <c r="C1115" s="110"/>
      <c r="D1115" s="183"/>
      <c r="E1115" s="183"/>
      <c r="F1115" s="183"/>
      <c r="G1115" s="183"/>
      <c r="H1115" s="183"/>
      <c r="I1115" s="183"/>
      <c r="J1115" s="183"/>
      <c r="K1115" s="183"/>
      <c r="L1115" s="183"/>
      <c r="M1115" s="183"/>
      <c r="N1115" s="183"/>
      <c r="O1115" s="183"/>
      <c r="P1115" s="183"/>
      <c r="Q1115" s="183"/>
      <c r="R1115" s="183"/>
      <c r="S1115" s="183"/>
      <c r="T1115" s="183"/>
      <c r="U1115" s="183"/>
      <c r="V1115" s="183"/>
      <c r="W1115" s="183"/>
      <c r="X1115" s="183"/>
      <c r="Y1115" s="183"/>
      <c r="Z1115" s="183"/>
      <c r="AA1115" s="183"/>
      <c r="AB1115" s="183"/>
      <c r="AC1115" s="183"/>
      <c r="AD1115" s="183"/>
      <c r="AE1115" s="183"/>
      <c r="AF1115" s="183"/>
      <c r="AG1115" s="183"/>
      <c r="AH1115" s="183"/>
      <c r="AI1115" s="183"/>
      <c r="AJ1115" s="183"/>
      <c r="AK1115" s="183"/>
      <c r="AL1115" s="183"/>
      <c r="AM1115" s="183"/>
      <c r="AN1115" s="183"/>
      <c r="AO1115" s="183"/>
      <c r="AP1115" s="183"/>
      <c r="AQ1115" s="183"/>
      <c r="AR1115" s="183"/>
      <c r="AS1115" s="183"/>
      <c r="AT1115" s="183"/>
      <c r="AU1115" s="183"/>
      <c r="AV1115" s="183"/>
      <c r="AW1115" s="183"/>
      <c r="AX1115" s="183"/>
      <c r="AY1115" s="183"/>
      <c r="AZ1115" s="183"/>
      <c r="BA1115" s="183"/>
      <c r="BB1115" s="183"/>
      <c r="BC1115" s="183"/>
      <c r="BD1115" s="183"/>
      <c r="BE1115" s="183"/>
      <c r="BF1115" s="183"/>
      <c r="BG1115" s="183"/>
      <c r="BH1115" s="183"/>
      <c r="BI1115" s="183"/>
      <c r="BJ1115" s="183"/>
      <c r="BK1115" s="183"/>
      <c r="BL1115" s="183"/>
      <c r="BM1115" s="183"/>
    </row>
    <row r="1116" spans="1:65" x14ac:dyDescent="0.2">
      <c r="A1116" s="110"/>
      <c r="B1116" s="110"/>
      <c r="C1116" s="110"/>
      <c r="D1116" s="183"/>
      <c r="E1116" s="183"/>
      <c r="F1116" s="183"/>
      <c r="G1116" s="183"/>
      <c r="H1116" s="183"/>
      <c r="I1116" s="183"/>
      <c r="J1116" s="183"/>
      <c r="K1116" s="183"/>
      <c r="L1116" s="183"/>
      <c r="M1116" s="183"/>
      <c r="N1116" s="183"/>
      <c r="O1116" s="183"/>
      <c r="P1116" s="183"/>
      <c r="Q1116" s="183"/>
      <c r="R1116" s="183"/>
      <c r="S1116" s="183"/>
      <c r="T1116" s="183"/>
      <c r="U1116" s="183"/>
      <c r="V1116" s="183"/>
      <c r="W1116" s="183"/>
      <c r="X1116" s="183"/>
      <c r="Y1116" s="183"/>
      <c r="Z1116" s="183"/>
      <c r="AA1116" s="183"/>
      <c r="AB1116" s="183"/>
      <c r="AC1116" s="183"/>
      <c r="AD1116" s="183"/>
      <c r="AE1116" s="183"/>
      <c r="AF1116" s="183"/>
      <c r="AG1116" s="183"/>
      <c r="AH1116" s="183"/>
      <c r="AI1116" s="183"/>
      <c r="AJ1116" s="183"/>
      <c r="AK1116" s="183"/>
      <c r="AL1116" s="183"/>
      <c r="AM1116" s="183"/>
      <c r="AN1116" s="183"/>
      <c r="AO1116" s="183"/>
      <c r="AP1116" s="183"/>
      <c r="AQ1116" s="183"/>
      <c r="AR1116" s="183"/>
      <c r="AS1116" s="183"/>
      <c r="AT1116" s="183"/>
      <c r="AU1116" s="183"/>
      <c r="AV1116" s="183"/>
      <c r="AW1116" s="183"/>
      <c r="AX1116" s="183"/>
      <c r="AY1116" s="183"/>
      <c r="AZ1116" s="183"/>
      <c r="BA1116" s="183"/>
      <c r="BB1116" s="183"/>
      <c r="BC1116" s="183"/>
      <c r="BD1116" s="183"/>
      <c r="BE1116" s="183"/>
      <c r="BF1116" s="183"/>
      <c r="BG1116" s="183"/>
      <c r="BH1116" s="183"/>
      <c r="BI1116" s="183"/>
      <c r="BJ1116" s="183"/>
      <c r="BK1116" s="183"/>
      <c r="BL1116" s="183"/>
      <c r="BM1116" s="183"/>
    </row>
    <row r="1117" spans="1:65" x14ac:dyDescent="0.2">
      <c r="A1117" s="110"/>
      <c r="B1117" s="110"/>
      <c r="C1117" s="110"/>
      <c r="D1117" s="183"/>
      <c r="E1117" s="183"/>
      <c r="F1117" s="183"/>
      <c r="G1117" s="183"/>
      <c r="H1117" s="183"/>
      <c r="I1117" s="183"/>
      <c r="J1117" s="183"/>
      <c r="K1117" s="183"/>
      <c r="L1117" s="183"/>
      <c r="M1117" s="183"/>
      <c r="N1117" s="183"/>
      <c r="O1117" s="183"/>
      <c r="P1117" s="183"/>
      <c r="Q1117" s="183"/>
      <c r="R1117" s="183"/>
      <c r="S1117" s="183"/>
      <c r="T1117" s="183"/>
      <c r="U1117" s="183"/>
      <c r="V1117" s="183"/>
      <c r="W1117" s="183"/>
      <c r="X1117" s="183"/>
      <c r="Y1117" s="183"/>
      <c r="Z1117" s="183"/>
      <c r="AA1117" s="183"/>
      <c r="AB1117" s="183"/>
      <c r="AC1117" s="183"/>
      <c r="AD1117" s="183"/>
      <c r="AE1117" s="183"/>
      <c r="AF1117" s="183"/>
      <c r="AG1117" s="183"/>
      <c r="AH1117" s="183"/>
      <c r="AI1117" s="183"/>
      <c r="AJ1117" s="183"/>
      <c r="AK1117" s="183"/>
      <c r="AL1117" s="183"/>
      <c r="AM1117" s="183"/>
      <c r="AN1117" s="183"/>
      <c r="AO1117" s="183"/>
      <c r="AP1117" s="183"/>
      <c r="AQ1117" s="183"/>
      <c r="AR1117" s="183"/>
      <c r="AS1117" s="183"/>
      <c r="AT1117" s="183"/>
      <c r="AU1117" s="183"/>
      <c r="AV1117" s="183"/>
      <c r="AW1117" s="183"/>
      <c r="AX1117" s="183"/>
      <c r="AY1117" s="183"/>
      <c r="AZ1117" s="183"/>
      <c r="BA1117" s="183"/>
      <c r="BB1117" s="183"/>
      <c r="BC1117" s="183"/>
      <c r="BD1117" s="183"/>
      <c r="BE1117" s="183"/>
      <c r="BF1117" s="183"/>
      <c r="BG1117" s="183"/>
      <c r="BH1117" s="183"/>
      <c r="BI1117" s="183"/>
      <c r="BJ1117" s="183"/>
      <c r="BK1117" s="183"/>
      <c r="BL1117" s="183"/>
      <c r="BM1117" s="183"/>
    </row>
    <row r="1118" spans="1:65" x14ac:dyDescent="0.2">
      <c r="A1118" s="110"/>
      <c r="B1118" s="110"/>
      <c r="C1118" s="110"/>
      <c r="D1118" s="183"/>
      <c r="E1118" s="183"/>
      <c r="F1118" s="183"/>
      <c r="G1118" s="183"/>
      <c r="H1118" s="183"/>
      <c r="I1118" s="183"/>
      <c r="J1118" s="183"/>
      <c r="K1118" s="183"/>
      <c r="L1118" s="183"/>
      <c r="M1118" s="183"/>
      <c r="N1118" s="183"/>
      <c r="O1118" s="183"/>
      <c r="P1118" s="183"/>
      <c r="Q1118" s="183"/>
      <c r="R1118" s="183"/>
      <c r="S1118" s="183"/>
      <c r="T1118" s="183"/>
      <c r="U1118" s="183"/>
      <c r="V1118" s="183"/>
      <c r="W1118" s="183"/>
      <c r="X1118" s="183"/>
      <c r="Y1118" s="183"/>
      <c r="Z1118" s="183"/>
      <c r="AA1118" s="183"/>
      <c r="AB1118" s="183"/>
      <c r="AC1118" s="183"/>
      <c r="AD1118" s="183"/>
      <c r="AE1118" s="183"/>
      <c r="AF1118" s="183"/>
      <c r="AG1118" s="183"/>
      <c r="AH1118" s="183"/>
      <c r="AI1118" s="183"/>
      <c r="AJ1118" s="183"/>
      <c r="AK1118" s="183"/>
      <c r="AL1118" s="183"/>
      <c r="AM1118" s="183"/>
      <c r="AN1118" s="183"/>
      <c r="AO1118" s="183"/>
      <c r="AP1118" s="183"/>
      <c r="AQ1118" s="183"/>
      <c r="AR1118" s="183"/>
      <c r="AS1118" s="183"/>
      <c r="AT1118" s="183"/>
      <c r="AU1118" s="183"/>
      <c r="AV1118" s="183"/>
      <c r="AW1118" s="183"/>
      <c r="AX1118" s="183"/>
      <c r="AY1118" s="183"/>
      <c r="AZ1118" s="183"/>
      <c r="BA1118" s="183"/>
      <c r="BB1118" s="183"/>
      <c r="BC1118" s="183"/>
      <c r="BD1118" s="183"/>
      <c r="BE1118" s="183"/>
      <c r="BF1118" s="183"/>
      <c r="BG1118" s="183"/>
      <c r="BH1118" s="183"/>
      <c r="BI1118" s="183"/>
      <c r="BJ1118" s="183"/>
      <c r="BK1118" s="183"/>
      <c r="BL1118" s="183"/>
      <c r="BM1118" s="183"/>
    </row>
    <row r="1119" spans="1:65" x14ac:dyDescent="0.2">
      <c r="A1119" s="110"/>
      <c r="B1119" s="110"/>
      <c r="C1119" s="110"/>
      <c r="D1119" s="183"/>
      <c r="E1119" s="183"/>
      <c r="F1119" s="183"/>
      <c r="G1119" s="183"/>
      <c r="H1119" s="183"/>
      <c r="I1119" s="183"/>
      <c r="J1119" s="183"/>
      <c r="K1119" s="183"/>
      <c r="L1119" s="183"/>
      <c r="M1119" s="183"/>
      <c r="N1119" s="183"/>
      <c r="O1119" s="183"/>
      <c r="P1119" s="183"/>
      <c r="Q1119" s="183"/>
      <c r="R1119" s="183"/>
      <c r="S1119" s="183"/>
      <c r="T1119" s="183"/>
      <c r="U1119" s="183"/>
      <c r="V1119" s="183"/>
      <c r="W1119" s="183"/>
      <c r="X1119" s="183"/>
      <c r="Y1119" s="183"/>
      <c r="Z1119" s="183"/>
      <c r="AA1119" s="183"/>
      <c r="AB1119" s="183"/>
      <c r="AC1119" s="183"/>
      <c r="AD1119" s="183"/>
      <c r="AE1119" s="183"/>
      <c r="AF1119" s="183"/>
      <c r="AG1119" s="183"/>
      <c r="AH1119" s="183"/>
      <c r="AI1119" s="183"/>
      <c r="AJ1119" s="183"/>
      <c r="AK1119" s="183"/>
      <c r="AL1119" s="183"/>
      <c r="AM1119" s="183"/>
      <c r="AN1119" s="183"/>
      <c r="AO1119" s="183"/>
      <c r="AP1119" s="183"/>
      <c r="AQ1119" s="183"/>
      <c r="AR1119" s="183"/>
      <c r="AS1119" s="183"/>
      <c r="AT1119" s="183"/>
      <c r="AU1119" s="183"/>
      <c r="AV1119" s="183"/>
      <c r="AW1119" s="183"/>
      <c r="AX1119" s="183"/>
      <c r="AY1119" s="183"/>
      <c r="AZ1119" s="183"/>
      <c r="BA1119" s="183"/>
      <c r="BB1119" s="183"/>
      <c r="BC1119" s="183"/>
      <c r="BD1119" s="183"/>
      <c r="BE1119" s="183"/>
      <c r="BF1119" s="183"/>
      <c r="BG1119" s="183"/>
      <c r="BH1119" s="183"/>
      <c r="BI1119" s="183"/>
      <c r="BJ1119" s="183"/>
      <c r="BK1119" s="183"/>
      <c r="BL1119" s="183"/>
      <c r="BM1119" s="183"/>
    </row>
    <row r="1120" spans="1:65" x14ac:dyDescent="0.2">
      <c r="A1120" s="110"/>
      <c r="B1120" s="110"/>
      <c r="C1120" s="110"/>
      <c r="D1120" s="183"/>
      <c r="E1120" s="183"/>
      <c r="F1120" s="183"/>
      <c r="G1120" s="183"/>
      <c r="H1120" s="183"/>
      <c r="I1120" s="183"/>
      <c r="J1120" s="183"/>
      <c r="K1120" s="183"/>
      <c r="L1120" s="183"/>
      <c r="M1120" s="183"/>
      <c r="N1120" s="183"/>
      <c r="O1120" s="183"/>
      <c r="P1120" s="183"/>
      <c r="Q1120" s="183"/>
      <c r="R1120" s="183"/>
      <c r="S1120" s="183"/>
      <c r="T1120" s="183"/>
      <c r="U1120" s="183"/>
      <c r="V1120" s="183"/>
      <c r="W1120" s="183"/>
      <c r="X1120" s="183"/>
      <c r="Y1120" s="183"/>
      <c r="Z1120" s="183"/>
      <c r="AA1120" s="183"/>
      <c r="AB1120" s="183"/>
      <c r="AC1120" s="183"/>
      <c r="AD1120" s="183"/>
      <c r="AE1120" s="183"/>
      <c r="AF1120" s="183"/>
      <c r="AG1120" s="183"/>
      <c r="AH1120" s="183"/>
      <c r="AI1120" s="183"/>
      <c r="AJ1120" s="183"/>
      <c r="AK1120" s="183"/>
      <c r="AL1120" s="183"/>
      <c r="AM1120" s="183"/>
      <c r="AN1120" s="183"/>
      <c r="AO1120" s="183"/>
      <c r="AP1120" s="183"/>
      <c r="AQ1120" s="183"/>
      <c r="AR1120" s="183"/>
      <c r="AS1120" s="183"/>
      <c r="AT1120" s="183"/>
      <c r="AU1120" s="183"/>
      <c r="AV1120" s="183"/>
      <c r="AW1120" s="183"/>
      <c r="AX1120" s="183"/>
      <c r="AY1120" s="183"/>
      <c r="AZ1120" s="183"/>
      <c r="BA1120" s="183"/>
      <c r="BB1120" s="183"/>
      <c r="BC1120" s="183"/>
      <c r="BD1120" s="183"/>
      <c r="BE1120" s="183"/>
      <c r="BF1120" s="183"/>
      <c r="BG1120" s="183"/>
      <c r="BH1120" s="183"/>
      <c r="BI1120" s="183"/>
      <c r="BJ1120" s="183"/>
      <c r="BK1120" s="183"/>
      <c r="BL1120" s="183"/>
      <c r="BM1120" s="183"/>
    </row>
    <row r="1121" spans="1:65" x14ac:dyDescent="0.2">
      <c r="A1121" s="110"/>
      <c r="B1121" s="110"/>
      <c r="C1121" s="110"/>
      <c r="D1121" s="183"/>
      <c r="E1121" s="183"/>
      <c r="F1121" s="183"/>
      <c r="G1121" s="183"/>
      <c r="H1121" s="183"/>
      <c r="I1121" s="183"/>
      <c r="J1121" s="183"/>
      <c r="K1121" s="183"/>
      <c r="L1121" s="183"/>
      <c r="M1121" s="183"/>
      <c r="N1121" s="183"/>
      <c r="O1121" s="183"/>
      <c r="P1121" s="183"/>
      <c r="Q1121" s="183"/>
      <c r="R1121" s="183"/>
      <c r="S1121" s="183"/>
      <c r="T1121" s="183"/>
      <c r="U1121" s="183"/>
      <c r="V1121" s="183"/>
      <c r="W1121" s="183"/>
      <c r="X1121" s="183"/>
      <c r="Y1121" s="183"/>
      <c r="Z1121" s="183"/>
      <c r="AA1121" s="183"/>
      <c r="AB1121" s="183"/>
      <c r="AC1121" s="183"/>
      <c r="AD1121" s="183"/>
      <c r="AE1121" s="183"/>
      <c r="AF1121" s="183"/>
      <c r="AG1121" s="183"/>
      <c r="AH1121" s="183"/>
      <c r="AI1121" s="183"/>
      <c r="AJ1121" s="183"/>
      <c r="AK1121" s="183"/>
      <c r="AL1121" s="183"/>
      <c r="AM1121" s="183"/>
      <c r="AN1121" s="183"/>
      <c r="AO1121" s="183"/>
      <c r="AP1121" s="183"/>
      <c r="AQ1121" s="183"/>
      <c r="AR1121" s="183"/>
      <c r="AS1121" s="183"/>
      <c r="AT1121" s="183"/>
      <c r="AU1121" s="183"/>
      <c r="AV1121" s="183"/>
      <c r="AW1121" s="183"/>
      <c r="AX1121" s="183"/>
      <c r="AY1121" s="183"/>
      <c r="AZ1121" s="183"/>
      <c r="BA1121" s="183"/>
      <c r="BB1121" s="183"/>
      <c r="BC1121" s="183"/>
      <c r="BD1121" s="183"/>
      <c r="BE1121" s="183"/>
      <c r="BF1121" s="183"/>
      <c r="BG1121" s="183"/>
      <c r="BH1121" s="183"/>
      <c r="BI1121" s="183"/>
      <c r="BJ1121" s="183"/>
      <c r="BK1121" s="183"/>
      <c r="BL1121" s="183"/>
      <c r="BM1121" s="183"/>
    </row>
    <row r="1122" spans="1:65" x14ac:dyDescent="0.2">
      <c r="A1122" s="110"/>
      <c r="B1122" s="110"/>
      <c r="C1122" s="110"/>
      <c r="D1122" s="183"/>
      <c r="E1122" s="183"/>
      <c r="F1122" s="183"/>
      <c r="G1122" s="183"/>
      <c r="H1122" s="183"/>
      <c r="I1122" s="183"/>
      <c r="J1122" s="183"/>
      <c r="K1122" s="183"/>
      <c r="L1122" s="183"/>
      <c r="M1122" s="183"/>
      <c r="N1122" s="183"/>
      <c r="O1122" s="183"/>
      <c r="P1122" s="183"/>
      <c r="Q1122" s="183"/>
      <c r="R1122" s="183"/>
      <c r="S1122" s="183"/>
      <c r="T1122" s="183"/>
      <c r="U1122" s="183"/>
      <c r="V1122" s="183"/>
      <c r="W1122" s="183"/>
      <c r="X1122" s="183"/>
      <c r="Y1122" s="183"/>
      <c r="Z1122" s="183"/>
      <c r="AA1122" s="183"/>
      <c r="AB1122" s="183"/>
      <c r="AC1122" s="183"/>
      <c r="AD1122" s="183"/>
      <c r="AE1122" s="183"/>
      <c r="AF1122" s="183"/>
      <c r="AG1122" s="183"/>
      <c r="AH1122" s="183"/>
      <c r="AI1122" s="183"/>
      <c r="AJ1122" s="183"/>
      <c r="AK1122" s="183"/>
      <c r="AL1122" s="183"/>
      <c r="AM1122" s="183"/>
      <c r="AN1122" s="183"/>
      <c r="AO1122" s="183"/>
      <c r="AP1122" s="183"/>
      <c r="AQ1122" s="183"/>
      <c r="AR1122" s="183"/>
      <c r="AS1122" s="183"/>
      <c r="AT1122" s="183"/>
      <c r="AU1122" s="183"/>
      <c r="AV1122" s="183"/>
      <c r="AW1122" s="183"/>
      <c r="AX1122" s="183"/>
      <c r="AY1122" s="183"/>
      <c r="AZ1122" s="183"/>
      <c r="BA1122" s="183"/>
      <c r="BB1122" s="183"/>
      <c r="BC1122" s="183"/>
      <c r="BD1122" s="183"/>
      <c r="BE1122" s="183"/>
      <c r="BF1122" s="183"/>
      <c r="BG1122" s="183"/>
      <c r="BH1122" s="183"/>
      <c r="BI1122" s="183"/>
      <c r="BJ1122" s="183"/>
      <c r="BK1122" s="183"/>
      <c r="BL1122" s="183"/>
      <c r="BM1122" s="183"/>
    </row>
    <row r="1123" spans="1:65" x14ac:dyDescent="0.2">
      <c r="A1123" s="110"/>
      <c r="B1123" s="110"/>
      <c r="C1123" s="110"/>
      <c r="D1123" s="183"/>
      <c r="E1123" s="183"/>
      <c r="F1123" s="183"/>
      <c r="G1123" s="183"/>
      <c r="H1123" s="183"/>
      <c r="I1123" s="183"/>
      <c r="J1123" s="183"/>
      <c r="K1123" s="183"/>
      <c r="L1123" s="183"/>
      <c r="M1123" s="183"/>
      <c r="N1123" s="183"/>
      <c r="O1123" s="183"/>
      <c r="P1123" s="183"/>
      <c r="Q1123" s="183"/>
      <c r="R1123" s="183"/>
      <c r="S1123" s="183"/>
      <c r="T1123" s="183"/>
      <c r="U1123" s="183"/>
      <c r="V1123" s="183"/>
      <c r="W1123" s="183"/>
      <c r="X1123" s="183"/>
      <c r="Y1123" s="183"/>
      <c r="Z1123" s="183"/>
      <c r="AA1123" s="183"/>
      <c r="AB1123" s="183"/>
      <c r="AC1123" s="183"/>
      <c r="AD1123" s="183"/>
      <c r="AE1123" s="183"/>
      <c r="AF1123" s="183"/>
      <c r="AG1123" s="183"/>
      <c r="AH1123" s="183"/>
      <c r="AI1123" s="183"/>
      <c r="AJ1123" s="183"/>
      <c r="AK1123" s="183"/>
      <c r="AL1123" s="183"/>
      <c r="AM1123" s="183"/>
      <c r="AN1123" s="183"/>
      <c r="AO1123" s="183"/>
      <c r="AP1123" s="183"/>
      <c r="AQ1123" s="183"/>
      <c r="AR1123" s="183"/>
      <c r="AS1123" s="183"/>
      <c r="AT1123" s="183"/>
      <c r="AU1123" s="183"/>
      <c r="AV1123" s="183"/>
      <c r="AW1123" s="183"/>
      <c r="AX1123" s="183"/>
      <c r="AY1123" s="183"/>
      <c r="AZ1123" s="183"/>
      <c r="BA1123" s="183"/>
      <c r="BB1123" s="183"/>
      <c r="BC1123" s="183"/>
      <c r="BD1123" s="183"/>
      <c r="BE1123" s="183"/>
      <c r="BF1123" s="183"/>
      <c r="BG1123" s="183"/>
      <c r="BH1123" s="183"/>
      <c r="BI1123" s="183"/>
      <c r="BJ1123" s="183"/>
      <c r="BK1123" s="183"/>
      <c r="BL1123" s="183"/>
      <c r="BM1123" s="183"/>
    </row>
    <row r="1124" spans="1:65" x14ac:dyDescent="0.2">
      <c r="A1124" s="110"/>
      <c r="B1124" s="110"/>
      <c r="C1124" s="110"/>
      <c r="D1124" s="183"/>
      <c r="E1124" s="183"/>
      <c r="F1124" s="183"/>
      <c r="G1124" s="183"/>
      <c r="H1124" s="183"/>
      <c r="I1124" s="183"/>
      <c r="J1124" s="183"/>
      <c r="K1124" s="183"/>
      <c r="L1124" s="183"/>
      <c r="M1124" s="183"/>
      <c r="N1124" s="183"/>
      <c r="O1124" s="183"/>
      <c r="P1124" s="183"/>
      <c r="Q1124" s="183"/>
      <c r="R1124" s="183"/>
      <c r="S1124" s="183"/>
      <c r="T1124" s="183"/>
      <c r="U1124" s="183"/>
      <c r="V1124" s="183"/>
      <c r="W1124" s="183"/>
      <c r="X1124" s="183"/>
      <c r="Y1124" s="183"/>
      <c r="Z1124" s="183"/>
      <c r="AA1124" s="183"/>
      <c r="AB1124" s="183"/>
      <c r="AC1124" s="183"/>
      <c r="AD1124" s="183"/>
      <c r="AE1124" s="183"/>
      <c r="AF1124" s="183"/>
      <c r="AG1124" s="183"/>
      <c r="AH1124" s="183"/>
      <c r="AI1124" s="183"/>
      <c r="AJ1124" s="183"/>
      <c r="AK1124" s="183"/>
      <c r="AL1124" s="183"/>
      <c r="AM1124" s="183"/>
      <c r="AN1124" s="183"/>
      <c r="AO1124" s="183"/>
      <c r="AP1124" s="183"/>
      <c r="AQ1124" s="183"/>
      <c r="AR1124" s="183"/>
      <c r="AS1124" s="183"/>
      <c r="AT1124" s="183"/>
      <c r="AU1124" s="183"/>
      <c r="AV1124" s="183"/>
      <c r="AW1124" s="183"/>
      <c r="AX1124" s="183"/>
      <c r="AY1124" s="183"/>
      <c r="AZ1124" s="183"/>
      <c r="BA1124" s="183"/>
      <c r="BB1124" s="183"/>
      <c r="BC1124" s="183"/>
      <c r="BD1124" s="183"/>
      <c r="BE1124" s="183"/>
      <c r="BF1124" s="183"/>
      <c r="BG1124" s="183"/>
      <c r="BH1124" s="183"/>
      <c r="BI1124" s="183"/>
      <c r="BJ1124" s="183"/>
      <c r="BK1124" s="183"/>
      <c r="BL1124" s="183"/>
      <c r="BM1124" s="183"/>
    </row>
    <row r="1125" spans="1:65" x14ac:dyDescent="0.2">
      <c r="A1125" s="110"/>
      <c r="B1125" s="110"/>
      <c r="C1125" s="110"/>
      <c r="D1125" s="183"/>
      <c r="E1125" s="183"/>
      <c r="F1125" s="183"/>
      <c r="G1125" s="183"/>
      <c r="H1125" s="183"/>
      <c r="I1125" s="183"/>
      <c r="J1125" s="183"/>
      <c r="K1125" s="183"/>
      <c r="L1125" s="183"/>
      <c r="M1125" s="183"/>
      <c r="N1125" s="183"/>
      <c r="O1125" s="183"/>
      <c r="P1125" s="183"/>
      <c r="Q1125" s="183"/>
      <c r="R1125" s="183"/>
      <c r="S1125" s="183"/>
      <c r="T1125" s="183"/>
      <c r="U1125" s="183"/>
      <c r="V1125" s="183"/>
      <c r="W1125" s="183"/>
      <c r="X1125" s="183"/>
      <c r="Y1125" s="183"/>
      <c r="Z1125" s="183"/>
      <c r="AA1125" s="183"/>
      <c r="AB1125" s="183"/>
      <c r="AC1125" s="183"/>
      <c r="AD1125" s="183"/>
      <c r="AE1125" s="183"/>
      <c r="AF1125" s="183"/>
      <c r="AG1125" s="183"/>
      <c r="AH1125" s="183"/>
      <c r="AI1125" s="183"/>
      <c r="AJ1125" s="183"/>
      <c r="AK1125" s="183"/>
      <c r="AL1125" s="183"/>
      <c r="AM1125" s="183"/>
      <c r="AN1125" s="183"/>
      <c r="AO1125" s="183"/>
      <c r="AP1125" s="183"/>
      <c r="AQ1125" s="183"/>
      <c r="AR1125" s="183"/>
      <c r="AS1125" s="183"/>
      <c r="AT1125" s="183"/>
      <c r="AU1125" s="183"/>
      <c r="AV1125" s="183"/>
      <c r="AW1125" s="183"/>
      <c r="AX1125" s="183"/>
      <c r="AY1125" s="183"/>
      <c r="AZ1125" s="183"/>
      <c r="BA1125" s="183"/>
      <c r="BB1125" s="183"/>
      <c r="BC1125" s="183"/>
      <c r="BD1125" s="183"/>
      <c r="BE1125" s="183"/>
      <c r="BF1125" s="183"/>
      <c r="BG1125" s="183"/>
      <c r="BH1125" s="183"/>
      <c r="BI1125" s="183"/>
      <c r="BJ1125" s="183"/>
      <c r="BK1125" s="183"/>
      <c r="BL1125" s="183"/>
      <c r="BM1125" s="183"/>
    </row>
    <row r="1126" spans="1:65" x14ac:dyDescent="0.2">
      <c r="A1126" s="110"/>
      <c r="B1126" s="110"/>
      <c r="C1126" s="110"/>
      <c r="D1126" s="183"/>
      <c r="E1126" s="183"/>
      <c r="F1126" s="183"/>
      <c r="G1126" s="183"/>
      <c r="H1126" s="183"/>
      <c r="I1126" s="183"/>
      <c r="J1126" s="183"/>
      <c r="K1126" s="183"/>
      <c r="L1126" s="183"/>
      <c r="M1126" s="183"/>
      <c r="N1126" s="183"/>
      <c r="O1126" s="183"/>
      <c r="P1126" s="183"/>
      <c r="Q1126" s="183"/>
      <c r="R1126" s="183"/>
      <c r="S1126" s="183"/>
      <c r="T1126" s="183"/>
      <c r="U1126" s="183"/>
      <c r="V1126" s="183"/>
      <c r="W1126" s="183"/>
      <c r="X1126" s="183"/>
      <c r="Y1126" s="183"/>
      <c r="Z1126" s="183"/>
      <c r="AA1126" s="183"/>
      <c r="AB1126" s="183"/>
      <c r="AC1126" s="183"/>
      <c r="AD1126" s="183"/>
      <c r="AE1126" s="183"/>
      <c r="AF1126" s="183"/>
      <c r="AG1126" s="183"/>
      <c r="AH1126" s="183"/>
      <c r="AI1126" s="183"/>
      <c r="AJ1126" s="183"/>
      <c r="AK1126" s="183"/>
      <c r="AL1126" s="183"/>
      <c r="AM1126" s="183"/>
      <c r="AN1126" s="183"/>
      <c r="AO1126" s="183"/>
      <c r="AP1126" s="183"/>
      <c r="AQ1126" s="183"/>
      <c r="AR1126" s="183"/>
      <c r="AS1126" s="183"/>
      <c r="AT1126" s="183"/>
      <c r="AU1126" s="183"/>
      <c r="AV1126" s="183"/>
      <c r="AW1126" s="183"/>
      <c r="AX1126" s="183"/>
      <c r="AY1126" s="183"/>
      <c r="AZ1126" s="183"/>
      <c r="BA1126" s="183"/>
      <c r="BB1126" s="183"/>
      <c r="BC1126" s="183"/>
      <c r="BD1126" s="183"/>
      <c r="BE1126" s="183"/>
      <c r="BF1126" s="183"/>
      <c r="BG1126" s="183"/>
      <c r="BH1126" s="183"/>
      <c r="BI1126" s="183"/>
      <c r="BJ1126" s="183"/>
      <c r="BK1126" s="183"/>
      <c r="BL1126" s="183"/>
      <c r="BM1126" s="183"/>
    </row>
    <row r="1127" spans="1:65" x14ac:dyDescent="0.2">
      <c r="A1127" s="110"/>
      <c r="B1127" s="110"/>
      <c r="C1127" s="110"/>
      <c r="D1127" s="183"/>
      <c r="E1127" s="183"/>
      <c r="F1127" s="183"/>
      <c r="G1127" s="183"/>
      <c r="H1127" s="183"/>
      <c r="I1127" s="183"/>
      <c r="J1127" s="183"/>
      <c r="K1127" s="183"/>
      <c r="L1127" s="183"/>
      <c r="M1127" s="183"/>
      <c r="N1127" s="183"/>
      <c r="O1127" s="183"/>
      <c r="P1127" s="183"/>
      <c r="Q1127" s="183"/>
      <c r="R1127" s="183"/>
      <c r="S1127" s="183"/>
      <c r="T1127" s="183"/>
      <c r="U1127" s="183"/>
      <c r="V1127" s="183"/>
      <c r="W1127" s="183"/>
      <c r="X1127" s="183"/>
      <c r="Y1127" s="183"/>
      <c r="Z1127" s="183"/>
      <c r="AA1127" s="183"/>
      <c r="AB1127" s="183"/>
      <c r="AC1127" s="183"/>
      <c r="AD1127" s="183"/>
      <c r="AE1127" s="183"/>
      <c r="AF1127" s="183"/>
      <c r="AG1127" s="183"/>
      <c r="AH1127" s="183"/>
      <c r="AI1127" s="183"/>
      <c r="AJ1127" s="183"/>
      <c r="AK1127" s="183"/>
      <c r="AL1127" s="183"/>
      <c r="AM1127" s="183"/>
      <c r="AN1127" s="183"/>
      <c r="AO1127" s="183"/>
      <c r="AP1127" s="183"/>
      <c r="AQ1127" s="183"/>
      <c r="AR1127" s="183"/>
      <c r="AS1127" s="183"/>
      <c r="AT1127" s="183"/>
      <c r="AU1127" s="183"/>
      <c r="AV1127" s="183"/>
      <c r="AW1127" s="183"/>
      <c r="AX1127" s="183"/>
      <c r="AY1127" s="183"/>
      <c r="AZ1127" s="183"/>
      <c r="BA1127" s="183"/>
      <c r="BB1127" s="183"/>
      <c r="BC1127" s="183"/>
      <c r="BD1127" s="183"/>
      <c r="BE1127" s="183"/>
      <c r="BF1127" s="183"/>
      <c r="BG1127" s="183"/>
      <c r="BH1127" s="183"/>
      <c r="BI1127" s="183"/>
      <c r="BJ1127" s="183"/>
      <c r="BK1127" s="183"/>
      <c r="BL1127" s="183"/>
      <c r="BM1127" s="183"/>
    </row>
    <row r="1128" spans="1:65" x14ac:dyDescent="0.2">
      <c r="A1128" s="110"/>
      <c r="B1128" s="110"/>
      <c r="C1128" s="110"/>
      <c r="D1128" s="183"/>
      <c r="E1128" s="183"/>
      <c r="F1128" s="183"/>
      <c r="G1128" s="183"/>
      <c r="H1128" s="183"/>
      <c r="I1128" s="183"/>
      <c r="J1128" s="183"/>
      <c r="K1128" s="183"/>
      <c r="L1128" s="183"/>
      <c r="M1128" s="183"/>
      <c r="N1128" s="183"/>
      <c r="O1128" s="183"/>
      <c r="P1128" s="183"/>
      <c r="Q1128" s="183"/>
      <c r="R1128" s="183"/>
      <c r="S1128" s="183"/>
      <c r="T1128" s="183"/>
      <c r="U1128" s="183"/>
      <c r="V1128" s="183"/>
      <c r="W1128" s="183"/>
      <c r="X1128" s="183"/>
      <c r="Y1128" s="183"/>
      <c r="Z1128" s="183"/>
      <c r="AA1128" s="183"/>
      <c r="AB1128" s="183"/>
      <c r="AC1128" s="183"/>
      <c r="AD1128" s="183"/>
      <c r="AE1128" s="183"/>
      <c r="AF1128" s="183"/>
      <c r="AG1128" s="183"/>
      <c r="AH1128" s="183"/>
      <c r="AI1128" s="183"/>
      <c r="AJ1128" s="183"/>
      <c r="AK1128" s="183"/>
      <c r="AL1128" s="183"/>
      <c r="AM1128" s="183"/>
      <c r="AN1128" s="183"/>
      <c r="AO1128" s="183"/>
      <c r="AP1128" s="183"/>
      <c r="AQ1128" s="183"/>
      <c r="AR1128" s="183"/>
      <c r="AS1128" s="183"/>
      <c r="AT1128" s="183"/>
      <c r="AU1128" s="183"/>
      <c r="AV1128" s="183"/>
      <c r="AW1128" s="183"/>
      <c r="AX1128" s="183"/>
      <c r="AY1128" s="183"/>
      <c r="AZ1128" s="183"/>
      <c r="BA1128" s="183"/>
      <c r="BB1128" s="183"/>
      <c r="BC1128" s="183"/>
      <c r="BD1128" s="183"/>
      <c r="BE1128" s="183"/>
      <c r="BF1128" s="183"/>
      <c r="BG1128" s="183"/>
      <c r="BH1128" s="183"/>
      <c r="BI1128" s="183"/>
      <c r="BJ1128" s="183"/>
      <c r="BK1128" s="183"/>
      <c r="BL1128" s="183"/>
      <c r="BM1128" s="183"/>
    </row>
    <row r="1129" spans="1:65" x14ac:dyDescent="0.2">
      <c r="A1129" s="110"/>
      <c r="B1129" s="110"/>
      <c r="C1129" s="110"/>
      <c r="D1129" s="183"/>
      <c r="E1129" s="183"/>
      <c r="F1129" s="183"/>
      <c r="G1129" s="183"/>
      <c r="H1129" s="183"/>
      <c r="I1129" s="183"/>
      <c r="J1129" s="183"/>
      <c r="K1129" s="183"/>
      <c r="L1129" s="183"/>
      <c r="M1129" s="183"/>
      <c r="N1129" s="183"/>
      <c r="O1129" s="183"/>
      <c r="P1129" s="183"/>
      <c r="Q1129" s="183"/>
      <c r="R1129" s="183"/>
      <c r="S1129" s="183"/>
      <c r="T1129" s="183"/>
      <c r="U1129" s="183"/>
      <c r="V1129" s="183"/>
      <c r="W1129" s="183"/>
      <c r="X1129" s="183"/>
      <c r="Y1129" s="183"/>
      <c r="Z1129" s="183"/>
      <c r="AA1129" s="183"/>
      <c r="AB1129" s="183"/>
      <c r="AC1129" s="183"/>
      <c r="AD1129" s="183"/>
      <c r="AE1129" s="183"/>
      <c r="AF1129" s="183"/>
      <c r="AG1129" s="183"/>
      <c r="AH1129" s="183"/>
      <c r="AI1129" s="183"/>
      <c r="AJ1129" s="183"/>
      <c r="AK1129" s="183"/>
      <c r="AL1129" s="183"/>
      <c r="AM1129" s="183"/>
      <c r="AN1129" s="183"/>
      <c r="AO1129" s="183"/>
      <c r="AP1129" s="183"/>
      <c r="AQ1129" s="183"/>
      <c r="AR1129" s="183"/>
      <c r="AS1129" s="183"/>
      <c r="AT1129" s="183"/>
      <c r="AU1129" s="183"/>
      <c r="AV1129" s="183"/>
      <c r="AW1129" s="183"/>
      <c r="AX1129" s="183"/>
      <c r="AY1129" s="183"/>
      <c r="AZ1129" s="183"/>
      <c r="BA1129" s="183"/>
      <c r="BB1129" s="183"/>
      <c r="BC1129" s="183"/>
      <c r="BD1129" s="183"/>
      <c r="BE1129" s="183"/>
      <c r="BF1129" s="183"/>
      <c r="BG1129" s="183"/>
      <c r="BH1129" s="183"/>
      <c r="BI1129" s="183"/>
      <c r="BJ1129" s="183"/>
      <c r="BK1129" s="183"/>
      <c r="BL1129" s="183"/>
      <c r="BM1129" s="183"/>
    </row>
    <row r="1130" spans="1:65" x14ac:dyDescent="0.2">
      <c r="A1130" s="110"/>
      <c r="B1130" s="110"/>
      <c r="C1130" s="110"/>
      <c r="D1130" s="183"/>
      <c r="E1130" s="183"/>
      <c r="F1130" s="183"/>
      <c r="G1130" s="183"/>
      <c r="H1130" s="183"/>
      <c r="I1130" s="183"/>
      <c r="J1130" s="183"/>
      <c r="K1130" s="183"/>
      <c r="L1130" s="183"/>
      <c r="M1130" s="183"/>
      <c r="N1130" s="183"/>
      <c r="O1130" s="183"/>
      <c r="P1130" s="183"/>
      <c r="Q1130" s="183"/>
      <c r="R1130" s="183"/>
      <c r="S1130" s="183"/>
      <c r="T1130" s="183"/>
      <c r="U1130" s="183"/>
      <c r="V1130" s="183"/>
      <c r="W1130" s="183"/>
      <c r="X1130" s="183"/>
      <c r="Y1130" s="183"/>
      <c r="Z1130" s="183"/>
      <c r="AA1130" s="183"/>
      <c r="AB1130" s="183"/>
      <c r="AC1130" s="183"/>
      <c r="AD1130" s="183"/>
      <c r="AE1130" s="183"/>
      <c r="AF1130" s="183"/>
      <c r="AG1130" s="183"/>
      <c r="AH1130" s="183"/>
      <c r="AI1130" s="183"/>
      <c r="AJ1130" s="183"/>
      <c r="AK1130" s="183"/>
      <c r="AL1130" s="183"/>
      <c r="AM1130" s="183"/>
      <c r="AN1130" s="183"/>
      <c r="AO1130" s="183"/>
      <c r="AP1130" s="183"/>
      <c r="AQ1130" s="183"/>
      <c r="AR1130" s="183"/>
      <c r="AS1130" s="183"/>
      <c r="AT1130" s="183"/>
      <c r="AU1130" s="183"/>
      <c r="AV1130" s="183"/>
      <c r="AW1130" s="183"/>
      <c r="AX1130" s="183"/>
      <c r="AY1130" s="183"/>
      <c r="AZ1130" s="183"/>
      <c r="BA1130" s="183"/>
      <c r="BB1130" s="183"/>
      <c r="BC1130" s="183"/>
      <c r="BD1130" s="183"/>
      <c r="BE1130" s="183"/>
      <c r="BF1130" s="183"/>
      <c r="BG1130" s="183"/>
      <c r="BH1130" s="183"/>
      <c r="BI1130" s="183"/>
      <c r="BJ1130" s="183"/>
      <c r="BK1130" s="183"/>
      <c r="BL1130" s="183"/>
      <c r="BM1130" s="183"/>
    </row>
    <row r="1131" spans="1:65" x14ac:dyDescent="0.2">
      <c r="A1131" s="110"/>
      <c r="B1131" s="110"/>
      <c r="C1131" s="110"/>
      <c r="D1131" s="183"/>
      <c r="E1131" s="183"/>
      <c r="F1131" s="183"/>
      <c r="G1131" s="183"/>
      <c r="H1131" s="183"/>
      <c r="I1131" s="183"/>
      <c r="J1131" s="183"/>
      <c r="K1131" s="183"/>
      <c r="L1131" s="183"/>
      <c r="M1131" s="183"/>
      <c r="N1131" s="183"/>
      <c r="O1131" s="183"/>
      <c r="P1131" s="183"/>
      <c r="Q1131" s="183"/>
      <c r="R1131" s="183"/>
      <c r="S1131" s="183"/>
      <c r="T1131" s="183"/>
      <c r="U1131" s="183"/>
      <c r="V1131" s="183"/>
      <c r="W1131" s="183"/>
      <c r="X1131" s="183"/>
      <c r="Y1131" s="183"/>
      <c r="Z1131" s="183"/>
      <c r="AA1131" s="183"/>
      <c r="AB1131" s="183"/>
      <c r="AC1131" s="183"/>
      <c r="AD1131" s="183"/>
      <c r="AE1131" s="183"/>
      <c r="AF1131" s="183"/>
      <c r="AG1131" s="183"/>
      <c r="AH1131" s="183"/>
      <c r="AI1131" s="183"/>
      <c r="AJ1131" s="183"/>
      <c r="AK1131" s="183"/>
      <c r="AL1131" s="183"/>
      <c r="AM1131" s="183"/>
      <c r="AN1131" s="183"/>
      <c r="AO1131" s="183"/>
      <c r="AP1131" s="183"/>
      <c r="AQ1131" s="183"/>
      <c r="AR1131" s="183"/>
      <c r="AS1131" s="183"/>
      <c r="AT1131" s="183"/>
      <c r="AU1131" s="183"/>
      <c r="AV1131" s="183"/>
      <c r="AW1131" s="183"/>
      <c r="AX1131" s="183"/>
      <c r="AY1131" s="183"/>
      <c r="AZ1131" s="183"/>
      <c r="BA1131" s="183"/>
      <c r="BB1131" s="183"/>
      <c r="BC1131" s="183"/>
      <c r="BD1131" s="183"/>
      <c r="BE1131" s="183"/>
      <c r="BF1131" s="183"/>
      <c r="BG1131" s="183"/>
      <c r="BH1131" s="183"/>
      <c r="BI1131" s="183"/>
      <c r="BJ1131" s="183"/>
      <c r="BK1131" s="183"/>
      <c r="BL1131" s="183"/>
      <c r="BM1131" s="183"/>
    </row>
    <row r="1132" spans="1:65" x14ac:dyDescent="0.2">
      <c r="A1132" s="110"/>
      <c r="B1132" s="110"/>
      <c r="C1132" s="110"/>
      <c r="D1132" s="183"/>
      <c r="E1132" s="183"/>
      <c r="F1132" s="183"/>
      <c r="G1132" s="183"/>
      <c r="H1132" s="183"/>
      <c r="I1132" s="183"/>
      <c r="J1132" s="183"/>
      <c r="K1132" s="183"/>
      <c r="L1132" s="183"/>
      <c r="M1132" s="183"/>
      <c r="N1132" s="183"/>
      <c r="O1132" s="183"/>
      <c r="P1132" s="183"/>
      <c r="Q1132" s="183"/>
      <c r="R1132" s="183"/>
      <c r="S1132" s="183"/>
      <c r="T1132" s="183"/>
      <c r="U1132" s="183"/>
      <c r="V1132" s="183"/>
      <c r="W1132" s="183"/>
      <c r="X1132" s="183"/>
      <c r="Y1132" s="183"/>
      <c r="Z1132" s="183"/>
      <c r="AA1132" s="183"/>
      <c r="AB1132" s="183"/>
      <c r="AC1132" s="183"/>
      <c r="AD1132" s="183"/>
      <c r="AE1132" s="183"/>
      <c r="AF1132" s="183"/>
      <c r="AG1132" s="183"/>
      <c r="AH1132" s="183"/>
      <c r="AI1132" s="183"/>
      <c r="AJ1132" s="183"/>
      <c r="AK1132" s="183"/>
      <c r="AL1132" s="183"/>
      <c r="AM1132" s="183"/>
      <c r="AN1132" s="183"/>
      <c r="AO1132" s="183"/>
      <c r="AP1132" s="183"/>
      <c r="AQ1132" s="183"/>
      <c r="AR1132" s="183"/>
      <c r="AS1132" s="183"/>
      <c r="AT1132" s="183"/>
      <c r="AU1132" s="183"/>
      <c r="AV1132" s="183"/>
      <c r="AW1132" s="183"/>
      <c r="AX1132" s="183"/>
      <c r="AY1132" s="183"/>
      <c r="AZ1132" s="183"/>
      <c r="BA1132" s="183"/>
      <c r="BB1132" s="183"/>
      <c r="BC1132" s="183"/>
      <c r="BD1132" s="183"/>
      <c r="BE1132" s="183"/>
      <c r="BF1132" s="183"/>
      <c r="BG1132" s="183"/>
      <c r="BH1132" s="183"/>
      <c r="BI1132" s="183"/>
      <c r="BJ1132" s="183"/>
      <c r="BK1132" s="183"/>
      <c r="BL1132" s="183"/>
      <c r="BM1132" s="183"/>
    </row>
    <row r="1133" spans="1:65" x14ac:dyDescent="0.2">
      <c r="A1133" s="110"/>
      <c r="B1133" s="110"/>
      <c r="C1133" s="110"/>
      <c r="D1133" s="183"/>
      <c r="E1133" s="183"/>
      <c r="F1133" s="183"/>
      <c r="G1133" s="183"/>
      <c r="H1133" s="183"/>
      <c r="I1133" s="183"/>
      <c r="J1133" s="183"/>
      <c r="K1133" s="183"/>
      <c r="L1133" s="183"/>
      <c r="M1133" s="183"/>
      <c r="N1133" s="183"/>
      <c r="O1133" s="183"/>
      <c r="P1133" s="183"/>
      <c r="Q1133" s="183"/>
      <c r="R1133" s="183"/>
      <c r="S1133" s="183"/>
      <c r="T1133" s="183"/>
      <c r="U1133" s="183"/>
      <c r="V1133" s="183"/>
      <c r="W1133" s="183"/>
      <c r="X1133" s="183"/>
      <c r="Y1133" s="183"/>
      <c r="Z1133" s="183"/>
      <c r="AA1133" s="183"/>
      <c r="AB1133" s="183"/>
      <c r="AC1133" s="183"/>
      <c r="AD1133" s="183"/>
      <c r="AE1133" s="183"/>
      <c r="AF1133" s="183"/>
      <c r="AG1133" s="183"/>
      <c r="AH1133" s="183"/>
      <c r="AI1133" s="183"/>
      <c r="AJ1133" s="183"/>
      <c r="AK1133" s="183"/>
      <c r="AL1133" s="183"/>
      <c r="AM1133" s="183"/>
      <c r="AN1133" s="183"/>
      <c r="AO1133" s="183"/>
      <c r="AP1133" s="183"/>
      <c r="AQ1133" s="183"/>
      <c r="AR1133" s="183"/>
      <c r="AS1133" s="183"/>
      <c r="AT1133" s="183"/>
      <c r="AU1133" s="183"/>
      <c r="AV1133" s="183"/>
      <c r="AW1133" s="183"/>
      <c r="AX1133" s="183"/>
      <c r="AY1133" s="183"/>
      <c r="AZ1133" s="183"/>
      <c r="BA1133" s="183"/>
      <c r="BB1133" s="183"/>
      <c r="BC1133" s="183"/>
      <c r="BD1133" s="183"/>
      <c r="BE1133" s="183"/>
      <c r="BF1133" s="183"/>
      <c r="BG1133" s="183"/>
      <c r="BH1133" s="183"/>
      <c r="BI1133" s="183"/>
      <c r="BJ1133" s="183"/>
      <c r="BK1133" s="183"/>
      <c r="BL1133" s="183"/>
      <c r="BM1133" s="183"/>
    </row>
    <row r="1134" spans="1:65" x14ac:dyDescent="0.2">
      <c r="A1134" s="110"/>
      <c r="B1134" s="110"/>
      <c r="C1134" s="110"/>
      <c r="D1134" s="183"/>
      <c r="E1134" s="183"/>
      <c r="F1134" s="183"/>
      <c r="G1134" s="183"/>
      <c r="H1134" s="183"/>
      <c r="I1134" s="183"/>
      <c r="J1134" s="183"/>
      <c r="K1134" s="183"/>
      <c r="L1134" s="183"/>
      <c r="M1134" s="183"/>
      <c r="N1134" s="183"/>
      <c r="O1134" s="183"/>
      <c r="P1134" s="183"/>
      <c r="Q1134" s="183"/>
      <c r="R1134" s="183"/>
      <c r="S1134" s="183"/>
      <c r="T1134" s="183"/>
      <c r="U1134" s="183"/>
      <c r="V1134" s="183"/>
      <c r="W1134" s="183"/>
      <c r="X1134" s="183"/>
      <c r="Y1134" s="183"/>
      <c r="Z1134" s="183"/>
      <c r="AA1134" s="183"/>
      <c r="AB1134" s="183"/>
      <c r="AC1134" s="183"/>
      <c r="AD1134" s="183"/>
      <c r="AE1134" s="183"/>
      <c r="AF1134" s="183"/>
      <c r="AG1134" s="183"/>
      <c r="AH1134" s="183"/>
      <c r="AI1134" s="183"/>
      <c r="AJ1134" s="183"/>
      <c r="AK1134" s="183"/>
      <c r="AL1134" s="183"/>
      <c r="AM1134" s="183"/>
      <c r="AN1134" s="183"/>
      <c r="AO1134" s="183"/>
      <c r="AP1134" s="183"/>
      <c r="AQ1134" s="183"/>
      <c r="AR1134" s="183"/>
      <c r="AS1134" s="183"/>
      <c r="AT1134" s="183"/>
      <c r="AU1134" s="183"/>
      <c r="AV1134" s="183"/>
      <c r="AW1134" s="183"/>
      <c r="AX1134" s="183"/>
      <c r="AY1134" s="183"/>
      <c r="AZ1134" s="183"/>
      <c r="BA1134" s="183"/>
      <c r="BB1134" s="183"/>
      <c r="BC1134" s="183"/>
      <c r="BD1134" s="183"/>
      <c r="BE1134" s="183"/>
      <c r="BF1134" s="183"/>
      <c r="BG1134" s="183"/>
      <c r="BH1134" s="183"/>
      <c r="BI1134" s="183"/>
      <c r="BJ1134" s="183"/>
      <c r="BK1134" s="183"/>
      <c r="BL1134" s="183"/>
      <c r="BM1134" s="183"/>
    </row>
    <row r="1135" spans="1:65" x14ac:dyDescent="0.2">
      <c r="A1135" s="110"/>
      <c r="B1135" s="110"/>
      <c r="C1135" s="110"/>
      <c r="D1135" s="183"/>
      <c r="E1135" s="183"/>
      <c r="F1135" s="183"/>
      <c r="G1135" s="183"/>
      <c r="H1135" s="183"/>
      <c r="I1135" s="183"/>
      <c r="J1135" s="183"/>
      <c r="K1135" s="183"/>
      <c r="L1135" s="183"/>
      <c r="M1135" s="183"/>
      <c r="N1135" s="183"/>
      <c r="O1135" s="183"/>
      <c r="P1135" s="183"/>
      <c r="Q1135" s="183"/>
      <c r="R1135" s="183"/>
      <c r="S1135" s="183"/>
      <c r="T1135" s="183"/>
      <c r="U1135" s="183"/>
      <c r="V1135" s="183"/>
      <c r="W1135" s="183"/>
      <c r="X1135" s="183"/>
      <c r="Y1135" s="183"/>
      <c r="Z1135" s="183"/>
      <c r="AA1135" s="183"/>
      <c r="AB1135" s="183"/>
      <c r="AC1135" s="183"/>
      <c r="AD1135" s="183"/>
      <c r="AE1135" s="183"/>
      <c r="AF1135" s="183"/>
      <c r="AG1135" s="183"/>
      <c r="AH1135" s="183"/>
      <c r="AI1135" s="183"/>
      <c r="AJ1135" s="183"/>
      <c r="AK1135" s="183"/>
      <c r="AL1135" s="183"/>
      <c r="AM1135" s="183"/>
      <c r="AN1135" s="183"/>
      <c r="AO1135" s="183"/>
      <c r="AP1135" s="183"/>
      <c r="AQ1135" s="183"/>
      <c r="AR1135" s="183"/>
      <c r="AS1135" s="183"/>
      <c r="AT1135" s="183"/>
      <c r="AU1135" s="183"/>
      <c r="AV1135" s="183"/>
      <c r="AW1135" s="183"/>
      <c r="AX1135" s="183"/>
      <c r="AY1135" s="183"/>
      <c r="AZ1135" s="183"/>
      <c r="BA1135" s="183"/>
      <c r="BB1135" s="183"/>
      <c r="BC1135" s="183"/>
      <c r="BD1135" s="183"/>
      <c r="BE1135" s="183"/>
      <c r="BF1135" s="183"/>
      <c r="BG1135" s="183"/>
      <c r="BH1135" s="183"/>
      <c r="BI1135" s="183"/>
      <c r="BJ1135" s="183"/>
      <c r="BK1135" s="183"/>
      <c r="BL1135" s="183"/>
      <c r="BM1135" s="183"/>
    </row>
    <row r="1136" spans="1:65" x14ac:dyDescent="0.2">
      <c r="A1136" s="110"/>
      <c r="B1136" s="110"/>
      <c r="C1136" s="110"/>
      <c r="D1136" s="183"/>
      <c r="E1136" s="183"/>
      <c r="F1136" s="183"/>
      <c r="G1136" s="183"/>
      <c r="H1136" s="183"/>
      <c r="I1136" s="183"/>
      <c r="J1136" s="183"/>
      <c r="K1136" s="183"/>
      <c r="L1136" s="183"/>
      <c r="M1136" s="183"/>
      <c r="N1136" s="183"/>
      <c r="O1136" s="183"/>
      <c r="P1136" s="183"/>
      <c r="Q1136" s="183"/>
      <c r="R1136" s="183"/>
      <c r="S1136" s="183"/>
      <c r="T1136" s="183"/>
      <c r="U1136" s="183"/>
      <c r="V1136" s="183"/>
      <c r="W1136" s="183"/>
      <c r="X1136" s="183"/>
      <c r="Y1136" s="183"/>
      <c r="Z1136" s="183"/>
      <c r="AA1136" s="183"/>
      <c r="AB1136" s="183"/>
      <c r="AC1136" s="183"/>
      <c r="AD1136" s="183"/>
      <c r="AE1136" s="183"/>
      <c r="AF1136" s="183"/>
      <c r="AG1136" s="183"/>
      <c r="AH1136" s="183"/>
      <c r="AI1136" s="183"/>
      <c r="AJ1136" s="183"/>
      <c r="AK1136" s="183"/>
      <c r="AL1136" s="183"/>
      <c r="AM1136" s="183"/>
      <c r="AN1136" s="183"/>
      <c r="AO1136" s="183"/>
      <c r="AP1136" s="183"/>
      <c r="AQ1136" s="183"/>
      <c r="AR1136" s="183"/>
      <c r="AS1136" s="183"/>
      <c r="AT1136" s="183"/>
      <c r="AU1136" s="183"/>
      <c r="AV1136" s="183"/>
      <c r="AW1136" s="183"/>
      <c r="AX1136" s="183"/>
      <c r="AY1136" s="183"/>
      <c r="AZ1136" s="183"/>
      <c r="BA1136" s="183"/>
      <c r="BB1136" s="183"/>
      <c r="BC1136" s="183"/>
      <c r="BD1136" s="183"/>
      <c r="BE1136" s="183"/>
      <c r="BF1136" s="183"/>
      <c r="BG1136" s="183"/>
      <c r="BH1136" s="183"/>
      <c r="BI1136" s="183"/>
      <c r="BJ1136" s="183"/>
      <c r="BK1136" s="183"/>
      <c r="BL1136" s="183"/>
      <c r="BM1136" s="183"/>
    </row>
    <row r="1137" spans="1:65" x14ac:dyDescent="0.2">
      <c r="A1137" s="110"/>
      <c r="B1137" s="110"/>
      <c r="C1137" s="110"/>
      <c r="D1137" s="183"/>
      <c r="E1137" s="183"/>
      <c r="F1137" s="183"/>
      <c r="G1137" s="183"/>
      <c r="H1137" s="183"/>
      <c r="I1137" s="183"/>
      <c r="J1137" s="183"/>
      <c r="K1137" s="183"/>
      <c r="L1137" s="183"/>
      <c r="M1137" s="183"/>
      <c r="N1137" s="183"/>
      <c r="O1137" s="183"/>
      <c r="P1137" s="183"/>
      <c r="Q1137" s="183"/>
      <c r="R1137" s="183"/>
      <c r="S1137" s="183"/>
      <c r="T1137" s="183"/>
      <c r="U1137" s="183"/>
      <c r="V1137" s="183"/>
      <c r="W1137" s="183"/>
      <c r="X1137" s="183"/>
      <c r="Y1137" s="183"/>
      <c r="Z1137" s="183"/>
      <c r="AA1137" s="183"/>
      <c r="AB1137" s="183"/>
      <c r="AC1137" s="183"/>
      <c r="AD1137" s="183"/>
      <c r="AE1137" s="183"/>
      <c r="AF1137" s="183"/>
      <c r="AG1137" s="183"/>
      <c r="AH1137" s="183"/>
      <c r="AI1137" s="183"/>
      <c r="AJ1137" s="183"/>
      <c r="AK1137" s="183"/>
      <c r="AL1137" s="183"/>
      <c r="AM1137" s="183"/>
      <c r="AN1137" s="183"/>
      <c r="AO1137" s="183"/>
      <c r="AP1137" s="183"/>
      <c r="AQ1137" s="183"/>
      <c r="AR1137" s="183"/>
      <c r="AS1137" s="183"/>
      <c r="AT1137" s="183"/>
      <c r="AU1137" s="183"/>
      <c r="AV1137" s="183"/>
      <c r="AW1137" s="183"/>
      <c r="AX1137" s="183"/>
      <c r="AY1137" s="183"/>
      <c r="AZ1137" s="183"/>
      <c r="BA1137" s="183"/>
      <c r="BB1137" s="183"/>
      <c r="BC1137" s="183"/>
      <c r="BD1137" s="183"/>
      <c r="BE1137" s="183"/>
      <c r="BF1137" s="183"/>
      <c r="BG1137" s="183"/>
      <c r="BH1137" s="183"/>
      <c r="BI1137" s="183"/>
      <c r="BJ1137" s="183"/>
      <c r="BK1137" s="183"/>
      <c r="BL1137" s="183"/>
      <c r="BM1137" s="183"/>
    </row>
    <row r="1138" spans="1:65" x14ac:dyDescent="0.2">
      <c r="A1138" s="110"/>
      <c r="B1138" s="110"/>
      <c r="C1138" s="110"/>
      <c r="D1138" s="183"/>
      <c r="E1138" s="183"/>
      <c r="F1138" s="183"/>
      <c r="G1138" s="183"/>
      <c r="H1138" s="183"/>
      <c r="I1138" s="183"/>
      <c r="J1138" s="183"/>
      <c r="K1138" s="183"/>
      <c r="L1138" s="183"/>
      <c r="M1138" s="183"/>
      <c r="N1138" s="183"/>
      <c r="O1138" s="183"/>
      <c r="P1138" s="183"/>
      <c r="Q1138" s="183"/>
      <c r="R1138" s="183"/>
      <c r="S1138" s="183"/>
      <c r="T1138" s="183"/>
      <c r="U1138" s="183"/>
      <c r="V1138" s="183"/>
      <c r="W1138" s="183"/>
      <c r="X1138" s="183"/>
      <c r="Y1138" s="183"/>
      <c r="Z1138" s="183"/>
      <c r="AA1138" s="183"/>
      <c r="AB1138" s="183"/>
      <c r="AC1138" s="183"/>
      <c r="AD1138" s="183"/>
      <c r="AE1138" s="183"/>
      <c r="AF1138" s="183"/>
      <c r="AG1138" s="183"/>
      <c r="AH1138" s="183"/>
      <c r="AI1138" s="183"/>
      <c r="AJ1138" s="183"/>
      <c r="AK1138" s="183"/>
      <c r="AL1138" s="183"/>
      <c r="AM1138" s="183"/>
      <c r="AN1138" s="183"/>
      <c r="AO1138" s="183"/>
      <c r="AP1138" s="183"/>
      <c r="AQ1138" s="183"/>
      <c r="AR1138" s="183"/>
      <c r="AS1138" s="183"/>
      <c r="AT1138" s="183"/>
      <c r="AU1138" s="183"/>
      <c r="AV1138" s="183"/>
      <c r="AW1138" s="183"/>
      <c r="AX1138" s="183"/>
      <c r="AY1138" s="183"/>
      <c r="AZ1138" s="183"/>
      <c r="BA1138" s="183"/>
      <c r="BB1138" s="183"/>
      <c r="BC1138" s="183"/>
      <c r="BD1138" s="183"/>
      <c r="BE1138" s="183"/>
      <c r="BF1138" s="183"/>
      <c r="BG1138" s="183"/>
      <c r="BH1138" s="183"/>
      <c r="BI1138" s="183"/>
      <c r="BJ1138" s="183"/>
      <c r="BK1138" s="183"/>
      <c r="BL1138" s="183"/>
      <c r="BM1138" s="183"/>
    </row>
    <row r="1139" spans="1:65" x14ac:dyDescent="0.2">
      <c r="A1139" s="110"/>
      <c r="B1139" s="110"/>
      <c r="C1139" s="110"/>
      <c r="D1139" s="183"/>
      <c r="E1139" s="183"/>
      <c r="F1139" s="183"/>
      <c r="G1139" s="183"/>
      <c r="H1139" s="183"/>
      <c r="I1139" s="183"/>
      <c r="J1139" s="183"/>
      <c r="K1139" s="183"/>
      <c r="L1139" s="183"/>
      <c r="M1139" s="183"/>
      <c r="N1139" s="183"/>
      <c r="O1139" s="183"/>
      <c r="P1139" s="183"/>
      <c r="Q1139" s="183"/>
      <c r="R1139" s="183"/>
      <c r="S1139" s="183"/>
      <c r="T1139" s="183"/>
      <c r="U1139" s="183"/>
      <c r="V1139" s="183"/>
      <c r="W1139" s="183"/>
      <c r="X1139" s="183"/>
      <c r="Y1139" s="183"/>
      <c r="Z1139" s="183"/>
      <c r="AA1139" s="183"/>
      <c r="AB1139" s="183"/>
      <c r="AC1139" s="183"/>
      <c r="AD1139" s="183"/>
      <c r="AE1139" s="183"/>
      <c r="AF1139" s="183"/>
      <c r="AG1139" s="183"/>
      <c r="AH1139" s="183"/>
      <c r="AI1139" s="183"/>
      <c r="AJ1139" s="183"/>
      <c r="AK1139" s="183"/>
      <c r="AL1139" s="183"/>
      <c r="AM1139" s="183"/>
      <c r="AN1139" s="183"/>
      <c r="AO1139" s="183"/>
      <c r="AP1139" s="183"/>
      <c r="AQ1139" s="183"/>
      <c r="AR1139" s="183"/>
      <c r="AS1139" s="183"/>
      <c r="AT1139" s="183"/>
      <c r="AU1139" s="183"/>
      <c r="AV1139" s="183"/>
      <c r="AW1139" s="183"/>
      <c r="AX1139" s="183"/>
      <c r="AY1139" s="183"/>
      <c r="AZ1139" s="183"/>
      <c r="BA1139" s="183"/>
      <c r="BB1139" s="183"/>
      <c r="BC1139" s="183"/>
      <c r="BD1139" s="183"/>
      <c r="BE1139" s="183"/>
      <c r="BF1139" s="183"/>
      <c r="BG1139" s="183"/>
      <c r="BH1139" s="183"/>
      <c r="BI1139" s="183"/>
      <c r="BJ1139" s="183"/>
      <c r="BK1139" s="183"/>
      <c r="BL1139" s="183"/>
      <c r="BM1139" s="183"/>
    </row>
    <row r="1140" spans="1:65" x14ac:dyDescent="0.2">
      <c r="A1140" s="110"/>
      <c r="B1140" s="110"/>
      <c r="C1140" s="110"/>
      <c r="D1140" s="183"/>
      <c r="E1140" s="183"/>
      <c r="F1140" s="183"/>
      <c r="G1140" s="183"/>
      <c r="H1140" s="183"/>
      <c r="I1140" s="183"/>
      <c r="J1140" s="183"/>
      <c r="K1140" s="183"/>
      <c r="L1140" s="183"/>
      <c r="M1140" s="183"/>
      <c r="N1140" s="183"/>
      <c r="O1140" s="183"/>
      <c r="P1140" s="183"/>
      <c r="Q1140" s="183"/>
      <c r="R1140" s="183"/>
      <c r="S1140" s="183"/>
      <c r="T1140" s="183"/>
      <c r="U1140" s="183"/>
      <c r="V1140" s="183"/>
      <c r="W1140" s="183"/>
      <c r="X1140" s="183"/>
      <c r="Y1140" s="183"/>
      <c r="Z1140" s="183"/>
      <c r="AA1140" s="183"/>
      <c r="AB1140" s="183"/>
      <c r="AC1140" s="183"/>
      <c r="AD1140" s="183"/>
      <c r="AE1140" s="183"/>
      <c r="AF1140" s="183"/>
      <c r="AG1140" s="183"/>
      <c r="AH1140" s="183"/>
      <c r="AI1140" s="183"/>
      <c r="AJ1140" s="183"/>
      <c r="AK1140" s="183"/>
      <c r="AL1140" s="183"/>
      <c r="AM1140" s="183"/>
      <c r="AN1140" s="183"/>
      <c r="AO1140" s="183"/>
      <c r="AP1140" s="183"/>
      <c r="AQ1140" s="183"/>
      <c r="AR1140" s="183"/>
      <c r="AS1140" s="183"/>
      <c r="AT1140" s="183"/>
      <c r="AU1140" s="183"/>
      <c r="AV1140" s="183"/>
      <c r="AW1140" s="183"/>
      <c r="AX1140" s="183"/>
      <c r="AY1140" s="183"/>
      <c r="AZ1140" s="183"/>
      <c r="BA1140" s="183"/>
      <c r="BB1140" s="183"/>
      <c r="BC1140" s="183"/>
      <c r="BD1140" s="183"/>
      <c r="BE1140" s="183"/>
      <c r="BF1140" s="183"/>
      <c r="BG1140" s="183"/>
      <c r="BH1140" s="183"/>
      <c r="BI1140" s="183"/>
      <c r="BJ1140" s="183"/>
      <c r="BK1140" s="183"/>
      <c r="BL1140" s="183"/>
      <c r="BM1140" s="183"/>
    </row>
    <row r="1141" spans="1:65" x14ac:dyDescent="0.2">
      <c r="A1141" s="110"/>
      <c r="B1141" s="110"/>
      <c r="C1141" s="110"/>
      <c r="D1141" s="183"/>
      <c r="E1141" s="183"/>
      <c r="F1141" s="183"/>
      <c r="G1141" s="183"/>
      <c r="H1141" s="183"/>
      <c r="I1141" s="183"/>
      <c r="J1141" s="183"/>
      <c r="K1141" s="183"/>
      <c r="L1141" s="183"/>
      <c r="M1141" s="183"/>
      <c r="N1141" s="183"/>
      <c r="O1141" s="183"/>
      <c r="P1141" s="183"/>
      <c r="Q1141" s="183"/>
      <c r="R1141" s="183"/>
      <c r="S1141" s="183"/>
      <c r="T1141" s="183"/>
      <c r="U1141" s="183"/>
      <c r="V1141" s="183"/>
      <c r="W1141" s="183"/>
      <c r="X1141" s="183"/>
      <c r="Y1141" s="183"/>
      <c r="Z1141" s="183"/>
      <c r="AA1141" s="183"/>
      <c r="AB1141" s="183"/>
      <c r="AC1141" s="183"/>
      <c r="AD1141" s="183"/>
      <c r="AE1141" s="183"/>
      <c r="AF1141" s="183"/>
      <c r="AG1141" s="183"/>
      <c r="AH1141" s="183"/>
      <c r="AI1141" s="183"/>
      <c r="AJ1141" s="183"/>
      <c r="AK1141" s="183"/>
      <c r="AL1141" s="183"/>
      <c r="AM1141" s="183"/>
      <c r="AN1141" s="183"/>
      <c r="AO1141" s="183"/>
      <c r="AP1141" s="183"/>
      <c r="AQ1141" s="183"/>
      <c r="AR1141" s="183"/>
      <c r="AS1141" s="183"/>
      <c r="AT1141" s="183"/>
      <c r="AU1141" s="183"/>
      <c r="AV1141" s="183"/>
      <c r="AW1141" s="183"/>
      <c r="AX1141" s="183"/>
      <c r="AY1141" s="183"/>
      <c r="AZ1141" s="183"/>
      <c r="BA1141" s="183"/>
      <c r="BB1141" s="183"/>
      <c r="BC1141" s="183"/>
      <c r="BD1141" s="183"/>
      <c r="BE1141" s="183"/>
      <c r="BF1141" s="183"/>
      <c r="BG1141" s="183"/>
      <c r="BH1141" s="183"/>
      <c r="BI1141" s="183"/>
      <c r="BJ1141" s="183"/>
      <c r="BK1141" s="183"/>
      <c r="BL1141" s="183"/>
      <c r="BM1141" s="183"/>
    </row>
    <row r="1142" spans="1:65" x14ac:dyDescent="0.2">
      <c r="A1142" s="110"/>
      <c r="B1142" s="110"/>
      <c r="C1142" s="110"/>
      <c r="D1142" s="183"/>
      <c r="E1142" s="183"/>
      <c r="F1142" s="183"/>
      <c r="G1142" s="183"/>
      <c r="H1142" s="183"/>
      <c r="I1142" s="183"/>
      <c r="J1142" s="183"/>
      <c r="K1142" s="183"/>
      <c r="L1142" s="183"/>
      <c r="M1142" s="183"/>
      <c r="N1142" s="183"/>
      <c r="O1142" s="183"/>
      <c r="P1142" s="183"/>
      <c r="Q1142" s="183"/>
      <c r="R1142" s="183"/>
      <c r="S1142" s="183"/>
      <c r="T1142" s="183"/>
      <c r="U1142" s="183"/>
      <c r="V1142" s="183"/>
      <c r="W1142" s="183"/>
      <c r="X1142" s="183"/>
      <c r="Y1142" s="183"/>
      <c r="Z1142" s="183"/>
      <c r="AA1142" s="183"/>
      <c r="AB1142" s="183"/>
      <c r="AC1142" s="183"/>
      <c r="AD1142" s="183"/>
      <c r="AE1142" s="183"/>
      <c r="AF1142" s="183"/>
      <c r="AG1142" s="183"/>
      <c r="AH1142" s="183"/>
      <c r="AI1142" s="183"/>
      <c r="AJ1142" s="183"/>
      <c r="AK1142" s="183"/>
      <c r="AL1142" s="183"/>
      <c r="AM1142" s="183"/>
      <c r="AN1142" s="183"/>
      <c r="AO1142" s="183"/>
      <c r="AP1142" s="183"/>
      <c r="AQ1142" s="183"/>
      <c r="AR1142" s="183"/>
      <c r="AS1142" s="183"/>
      <c r="AT1142" s="183"/>
      <c r="AU1142" s="183"/>
      <c r="AV1142" s="183"/>
      <c r="AW1142" s="183"/>
      <c r="AX1142" s="183"/>
      <c r="AY1142" s="183"/>
      <c r="AZ1142" s="183"/>
      <c r="BA1142" s="183"/>
      <c r="BB1142" s="183"/>
      <c r="BC1142" s="183"/>
      <c r="BD1142" s="183"/>
      <c r="BE1142" s="183"/>
      <c r="BF1142" s="183"/>
      <c r="BG1142" s="183"/>
      <c r="BH1142" s="183"/>
      <c r="BI1142" s="183"/>
      <c r="BJ1142" s="183"/>
      <c r="BK1142" s="183"/>
      <c r="BL1142" s="183"/>
      <c r="BM1142" s="183"/>
    </row>
    <row r="1143" spans="1:65" x14ac:dyDescent="0.2">
      <c r="A1143" s="110"/>
      <c r="B1143" s="110"/>
      <c r="C1143" s="110"/>
      <c r="D1143" s="183"/>
      <c r="E1143" s="183"/>
      <c r="F1143" s="183"/>
      <c r="G1143" s="183"/>
      <c r="H1143" s="183"/>
      <c r="I1143" s="183"/>
      <c r="J1143" s="183"/>
      <c r="K1143" s="183"/>
      <c r="L1143" s="183"/>
      <c r="M1143" s="183"/>
      <c r="N1143" s="183"/>
      <c r="O1143" s="183"/>
      <c r="P1143" s="183"/>
      <c r="Q1143" s="183"/>
      <c r="R1143" s="183"/>
      <c r="S1143" s="183"/>
      <c r="T1143" s="183"/>
      <c r="U1143" s="183"/>
      <c r="V1143" s="183"/>
      <c r="W1143" s="183"/>
      <c r="X1143" s="183"/>
      <c r="Y1143" s="183"/>
      <c r="Z1143" s="183"/>
      <c r="AA1143" s="183"/>
      <c r="AB1143" s="183"/>
      <c r="AC1143" s="183"/>
      <c r="AD1143" s="183"/>
      <c r="AE1143" s="183"/>
      <c r="AF1143" s="183"/>
      <c r="AG1143" s="183"/>
      <c r="AH1143" s="183"/>
      <c r="AI1143" s="183"/>
      <c r="AJ1143" s="183"/>
      <c r="AK1143" s="183"/>
      <c r="AL1143" s="183"/>
      <c r="AM1143" s="183"/>
      <c r="AN1143" s="183"/>
      <c r="AO1143" s="183"/>
      <c r="AP1143" s="183"/>
      <c r="AQ1143" s="183"/>
      <c r="AR1143" s="183"/>
      <c r="AS1143" s="183"/>
      <c r="AT1143" s="183"/>
      <c r="AU1143" s="183"/>
      <c r="AV1143" s="183"/>
      <c r="AW1143" s="183"/>
      <c r="AX1143" s="183"/>
      <c r="AY1143" s="183"/>
      <c r="AZ1143" s="183"/>
      <c r="BA1143" s="183"/>
      <c r="BB1143" s="183"/>
      <c r="BC1143" s="183"/>
      <c r="BD1143" s="183"/>
      <c r="BE1143" s="183"/>
      <c r="BF1143" s="183"/>
      <c r="BG1143" s="183"/>
      <c r="BH1143" s="183"/>
      <c r="BI1143" s="183"/>
      <c r="BJ1143" s="183"/>
      <c r="BK1143" s="183"/>
      <c r="BL1143" s="183"/>
      <c r="BM1143" s="183"/>
    </row>
    <row r="1144" spans="1:65" x14ac:dyDescent="0.2">
      <c r="A1144" s="110"/>
      <c r="B1144" s="110"/>
      <c r="C1144" s="110"/>
      <c r="D1144" s="183"/>
      <c r="E1144" s="183"/>
      <c r="F1144" s="183"/>
      <c r="G1144" s="183"/>
      <c r="H1144" s="183"/>
      <c r="I1144" s="183"/>
      <c r="J1144" s="183"/>
      <c r="K1144" s="183"/>
      <c r="L1144" s="183"/>
      <c r="M1144" s="183"/>
      <c r="N1144" s="183"/>
      <c r="O1144" s="183"/>
      <c r="P1144" s="183"/>
      <c r="Q1144" s="183"/>
      <c r="R1144" s="183"/>
      <c r="S1144" s="183"/>
      <c r="T1144" s="183"/>
      <c r="U1144" s="183"/>
      <c r="V1144" s="183"/>
      <c r="W1144" s="183"/>
      <c r="X1144" s="183"/>
      <c r="Y1144" s="183"/>
      <c r="Z1144" s="183"/>
      <c r="AA1144" s="183"/>
      <c r="AB1144" s="183"/>
      <c r="AC1144" s="183"/>
      <c r="AD1144" s="183"/>
      <c r="AE1144" s="183"/>
      <c r="AF1144" s="183"/>
      <c r="AG1144" s="183"/>
      <c r="AH1144" s="183"/>
      <c r="AI1144" s="183"/>
      <c r="AJ1144" s="183"/>
      <c r="AK1144" s="183"/>
      <c r="AL1144" s="183"/>
      <c r="AM1144" s="183"/>
      <c r="AN1144" s="183"/>
      <c r="AO1144" s="183"/>
      <c r="AP1144" s="183"/>
      <c r="AQ1144" s="183"/>
      <c r="AR1144" s="183"/>
      <c r="AS1144" s="183"/>
      <c r="AT1144" s="183"/>
      <c r="AU1144" s="183"/>
      <c r="AV1144" s="183"/>
      <c r="AW1144" s="183"/>
      <c r="AX1144" s="183"/>
      <c r="AY1144" s="183"/>
      <c r="AZ1144" s="183"/>
      <c r="BA1144" s="183"/>
      <c r="BB1144" s="183"/>
      <c r="BC1144" s="183"/>
      <c r="BD1144" s="183"/>
      <c r="BE1144" s="183"/>
      <c r="BF1144" s="183"/>
      <c r="BG1144" s="183"/>
      <c r="BH1144" s="183"/>
      <c r="BI1144" s="183"/>
      <c r="BJ1144" s="183"/>
      <c r="BK1144" s="183"/>
      <c r="BL1144" s="183"/>
      <c r="BM1144" s="183"/>
    </row>
    <row r="1145" spans="1:65" x14ac:dyDescent="0.2">
      <c r="A1145" s="110"/>
      <c r="B1145" s="110"/>
      <c r="C1145" s="110"/>
      <c r="D1145" s="183"/>
      <c r="E1145" s="183"/>
      <c r="F1145" s="183"/>
      <c r="G1145" s="183"/>
      <c r="H1145" s="183"/>
      <c r="I1145" s="183"/>
      <c r="J1145" s="183"/>
      <c r="K1145" s="183"/>
      <c r="L1145" s="183"/>
      <c r="M1145" s="183"/>
      <c r="N1145" s="183"/>
      <c r="O1145" s="183"/>
      <c r="P1145" s="183"/>
      <c r="Q1145" s="183"/>
      <c r="R1145" s="183"/>
      <c r="S1145" s="183"/>
      <c r="T1145" s="183"/>
      <c r="U1145" s="183"/>
      <c r="V1145" s="183"/>
      <c r="W1145" s="183"/>
      <c r="X1145" s="183"/>
      <c r="Y1145" s="183"/>
      <c r="Z1145" s="183"/>
      <c r="AA1145" s="183"/>
      <c r="AB1145" s="183"/>
      <c r="AC1145" s="183"/>
      <c r="AD1145" s="183"/>
      <c r="AE1145" s="183"/>
      <c r="AF1145" s="183"/>
      <c r="AG1145" s="183"/>
      <c r="AH1145" s="183"/>
      <c r="AI1145" s="183"/>
      <c r="AJ1145" s="183"/>
      <c r="AK1145" s="183"/>
      <c r="AL1145" s="183"/>
      <c r="AM1145" s="183"/>
      <c r="AN1145" s="183"/>
      <c r="AO1145" s="183"/>
      <c r="AP1145" s="183"/>
      <c r="AQ1145" s="183"/>
      <c r="AR1145" s="183"/>
      <c r="AS1145" s="183"/>
      <c r="AT1145" s="183"/>
      <c r="AU1145" s="183"/>
      <c r="AV1145" s="183"/>
      <c r="AW1145" s="183"/>
      <c r="AX1145" s="183"/>
      <c r="AY1145" s="183"/>
      <c r="AZ1145" s="183"/>
      <c r="BA1145" s="183"/>
      <c r="BB1145" s="183"/>
      <c r="BC1145" s="183"/>
      <c r="BD1145" s="183"/>
      <c r="BE1145" s="183"/>
      <c r="BF1145" s="183"/>
      <c r="BG1145" s="183"/>
      <c r="BH1145" s="183"/>
      <c r="BI1145" s="183"/>
      <c r="BJ1145" s="183"/>
      <c r="BK1145" s="183"/>
      <c r="BL1145" s="183"/>
      <c r="BM1145" s="183"/>
    </row>
    <row r="1146" spans="1:65" x14ac:dyDescent="0.2">
      <c r="A1146" s="110"/>
      <c r="B1146" s="110"/>
      <c r="C1146" s="110"/>
      <c r="D1146" s="183"/>
      <c r="E1146" s="183"/>
      <c r="F1146" s="183"/>
      <c r="G1146" s="183"/>
      <c r="H1146" s="183"/>
      <c r="I1146" s="183"/>
      <c r="J1146" s="183"/>
      <c r="K1146" s="183"/>
      <c r="L1146" s="183"/>
      <c r="M1146" s="183"/>
      <c r="N1146" s="183"/>
      <c r="O1146" s="183"/>
      <c r="P1146" s="183"/>
      <c r="Q1146" s="183"/>
      <c r="R1146" s="183"/>
      <c r="S1146" s="183"/>
      <c r="T1146" s="183"/>
      <c r="U1146" s="183"/>
      <c r="V1146" s="183"/>
      <c r="W1146" s="183"/>
      <c r="X1146" s="183"/>
      <c r="Y1146" s="183"/>
      <c r="Z1146" s="183"/>
      <c r="AA1146" s="183"/>
      <c r="AB1146" s="183"/>
      <c r="AC1146" s="183"/>
      <c r="AD1146" s="183"/>
      <c r="AE1146" s="183"/>
      <c r="AF1146" s="183"/>
      <c r="AG1146" s="183"/>
      <c r="AH1146" s="183"/>
      <c r="AI1146" s="183"/>
      <c r="AJ1146" s="183"/>
      <c r="AK1146" s="183"/>
      <c r="AL1146" s="183"/>
      <c r="AM1146" s="183"/>
      <c r="AN1146" s="183"/>
      <c r="AO1146" s="183"/>
      <c r="AP1146" s="183"/>
      <c r="AQ1146" s="183"/>
      <c r="AR1146" s="183"/>
      <c r="AS1146" s="183"/>
      <c r="AT1146" s="183"/>
      <c r="AU1146" s="183"/>
      <c r="AV1146" s="183"/>
      <c r="AW1146" s="183"/>
      <c r="AX1146" s="183"/>
      <c r="AY1146" s="183"/>
      <c r="AZ1146" s="183"/>
      <c r="BA1146" s="183"/>
      <c r="BB1146" s="183"/>
      <c r="BC1146" s="183"/>
      <c r="BD1146" s="183"/>
      <c r="BE1146" s="183"/>
      <c r="BF1146" s="183"/>
      <c r="BG1146" s="183"/>
      <c r="BH1146" s="183"/>
      <c r="BI1146" s="183"/>
      <c r="BJ1146" s="183"/>
      <c r="BK1146" s="183"/>
      <c r="BL1146" s="183"/>
      <c r="BM1146" s="183"/>
    </row>
    <row r="1147" spans="1:65" x14ac:dyDescent="0.2">
      <c r="A1147" s="110"/>
      <c r="B1147" s="110"/>
      <c r="C1147" s="110"/>
      <c r="D1147" s="183"/>
      <c r="E1147" s="183"/>
      <c r="F1147" s="183"/>
      <c r="G1147" s="183"/>
      <c r="H1147" s="183"/>
      <c r="I1147" s="183"/>
      <c r="J1147" s="183"/>
      <c r="K1147" s="183"/>
      <c r="L1147" s="183"/>
      <c r="M1147" s="183"/>
      <c r="N1147" s="183"/>
      <c r="O1147" s="183"/>
      <c r="P1147" s="183"/>
      <c r="Q1147" s="183"/>
      <c r="R1147" s="183"/>
      <c r="S1147" s="183"/>
      <c r="T1147" s="183"/>
      <c r="U1147" s="183"/>
      <c r="V1147" s="183"/>
      <c r="W1147" s="183"/>
      <c r="X1147" s="183"/>
      <c r="Y1147" s="183"/>
      <c r="Z1147" s="183"/>
      <c r="AA1147" s="183"/>
      <c r="AB1147" s="183"/>
      <c r="AC1147" s="183"/>
      <c r="AD1147" s="183"/>
      <c r="AE1147" s="183"/>
      <c r="AF1147" s="183"/>
      <c r="AG1147" s="183"/>
      <c r="AH1147" s="183"/>
      <c r="AI1147" s="183"/>
      <c r="AJ1147" s="183"/>
      <c r="AK1147" s="183"/>
      <c r="AL1147" s="183"/>
      <c r="AM1147" s="183"/>
      <c r="AN1147" s="183"/>
      <c r="AO1147" s="183"/>
      <c r="AP1147" s="183"/>
      <c r="AQ1147" s="183"/>
      <c r="AR1147" s="183"/>
      <c r="AS1147" s="183"/>
      <c r="AT1147" s="183"/>
      <c r="AU1147" s="183"/>
      <c r="AV1147" s="183"/>
      <c r="AW1147" s="183"/>
      <c r="AX1147" s="183"/>
      <c r="AY1147" s="183"/>
      <c r="AZ1147" s="183"/>
      <c r="BA1147" s="183"/>
      <c r="BB1147" s="183"/>
      <c r="BC1147" s="183"/>
      <c r="BD1147" s="183"/>
      <c r="BE1147" s="183"/>
      <c r="BF1147" s="183"/>
      <c r="BG1147" s="183"/>
      <c r="BH1147" s="183"/>
      <c r="BI1147" s="183"/>
      <c r="BJ1147" s="183"/>
      <c r="BK1147" s="183"/>
      <c r="BL1147" s="183"/>
      <c r="BM1147" s="183"/>
    </row>
    <row r="1148" spans="1:65" x14ac:dyDescent="0.2">
      <c r="A1148" s="110"/>
      <c r="B1148" s="110"/>
      <c r="C1148" s="110"/>
      <c r="D1148" s="183"/>
      <c r="E1148" s="183"/>
      <c r="F1148" s="183"/>
      <c r="G1148" s="183"/>
      <c r="H1148" s="183"/>
      <c r="I1148" s="183"/>
      <c r="J1148" s="183"/>
      <c r="K1148" s="183"/>
      <c r="L1148" s="183"/>
      <c r="M1148" s="183"/>
      <c r="N1148" s="183"/>
      <c r="O1148" s="183"/>
      <c r="P1148" s="183"/>
      <c r="Q1148" s="183"/>
      <c r="R1148" s="183"/>
      <c r="S1148" s="183"/>
      <c r="T1148" s="183"/>
      <c r="U1148" s="183"/>
      <c r="V1148" s="183"/>
      <c r="W1148" s="183"/>
      <c r="X1148" s="183"/>
      <c r="Y1148" s="183"/>
      <c r="Z1148" s="183"/>
      <c r="AA1148" s="183"/>
      <c r="AB1148" s="183"/>
      <c r="AC1148" s="183"/>
      <c r="AD1148" s="183"/>
      <c r="AE1148" s="183"/>
      <c r="AF1148" s="183"/>
      <c r="AG1148" s="183"/>
      <c r="AH1148" s="183"/>
      <c r="AI1148" s="183"/>
      <c r="AJ1148" s="183"/>
      <c r="AK1148" s="183"/>
      <c r="AL1148" s="183"/>
      <c r="AM1148" s="183"/>
      <c r="AN1148" s="183"/>
      <c r="AO1148" s="183"/>
      <c r="AP1148" s="183"/>
      <c r="AQ1148" s="183"/>
      <c r="AR1148" s="183"/>
      <c r="AS1148" s="183"/>
      <c r="AT1148" s="183"/>
      <c r="AU1148" s="183"/>
      <c r="AV1148" s="183"/>
      <c r="AW1148" s="183"/>
      <c r="AX1148" s="183"/>
      <c r="AY1148" s="183"/>
      <c r="AZ1148" s="183"/>
      <c r="BA1148" s="183"/>
      <c r="BB1148" s="183"/>
      <c r="BC1148" s="183"/>
      <c r="BD1148" s="183"/>
      <c r="BE1148" s="183"/>
      <c r="BF1148" s="183"/>
      <c r="BG1148" s="183"/>
      <c r="BH1148" s="183"/>
      <c r="BI1148" s="183"/>
      <c r="BJ1148" s="183"/>
      <c r="BK1148" s="183"/>
      <c r="BL1148" s="183"/>
      <c r="BM1148" s="183"/>
    </row>
    <row r="1149" spans="1:65" x14ac:dyDescent="0.2">
      <c r="A1149" s="110"/>
      <c r="B1149" s="110"/>
      <c r="C1149" s="110"/>
      <c r="D1149" s="183"/>
      <c r="E1149" s="183"/>
      <c r="F1149" s="183"/>
      <c r="G1149" s="183"/>
      <c r="H1149" s="183"/>
      <c r="I1149" s="183"/>
      <c r="J1149" s="183"/>
      <c r="K1149" s="183"/>
      <c r="L1149" s="183"/>
      <c r="M1149" s="183"/>
      <c r="N1149" s="183"/>
      <c r="O1149" s="183"/>
      <c r="P1149" s="183"/>
      <c r="Q1149" s="183"/>
      <c r="R1149" s="183"/>
      <c r="S1149" s="183"/>
      <c r="T1149" s="183"/>
      <c r="U1149" s="183"/>
      <c r="V1149" s="183"/>
      <c r="W1149" s="183"/>
      <c r="X1149" s="183"/>
      <c r="Y1149" s="183"/>
      <c r="Z1149" s="183"/>
      <c r="AA1149" s="183"/>
      <c r="AB1149" s="183"/>
      <c r="AC1149" s="183"/>
      <c r="AD1149" s="183"/>
      <c r="AE1149" s="183"/>
      <c r="AF1149" s="183"/>
      <c r="AG1149" s="183"/>
      <c r="AH1149" s="183"/>
      <c r="AI1149" s="183"/>
      <c r="AJ1149" s="183"/>
      <c r="AK1149" s="183"/>
      <c r="AL1149" s="183"/>
      <c r="AM1149" s="183"/>
      <c r="AN1149" s="183"/>
      <c r="AO1149" s="183"/>
      <c r="AP1149" s="183"/>
      <c r="AQ1149" s="183"/>
      <c r="AR1149" s="183"/>
      <c r="AS1149" s="183"/>
      <c r="AT1149" s="183"/>
      <c r="AU1149" s="183"/>
      <c r="AV1149" s="183"/>
      <c r="AW1149" s="183"/>
      <c r="AX1149" s="183"/>
      <c r="AY1149" s="183"/>
      <c r="AZ1149" s="183"/>
      <c r="BA1149" s="183"/>
      <c r="BB1149" s="183"/>
      <c r="BC1149" s="183"/>
      <c r="BD1149" s="183"/>
      <c r="BE1149" s="183"/>
      <c r="BF1149" s="183"/>
      <c r="BG1149" s="183"/>
      <c r="BH1149" s="183"/>
      <c r="BI1149" s="183"/>
      <c r="BJ1149" s="183"/>
      <c r="BK1149" s="183"/>
      <c r="BL1149" s="183"/>
      <c r="BM1149" s="183"/>
    </row>
    <row r="1150" spans="1:65" x14ac:dyDescent="0.2">
      <c r="A1150" s="110"/>
      <c r="B1150" s="110"/>
      <c r="C1150" s="110"/>
      <c r="D1150" s="183"/>
      <c r="E1150" s="183"/>
      <c r="F1150" s="183"/>
      <c r="G1150" s="183"/>
      <c r="H1150" s="183"/>
      <c r="I1150" s="183"/>
      <c r="J1150" s="183"/>
      <c r="K1150" s="183"/>
      <c r="L1150" s="183"/>
      <c r="M1150" s="183"/>
      <c r="N1150" s="183"/>
      <c r="O1150" s="183"/>
      <c r="P1150" s="183"/>
      <c r="Q1150" s="183"/>
      <c r="R1150" s="183"/>
      <c r="S1150" s="183"/>
      <c r="T1150" s="183"/>
      <c r="U1150" s="183"/>
      <c r="V1150" s="183"/>
      <c r="W1150" s="183"/>
      <c r="X1150" s="183"/>
      <c r="Y1150" s="183"/>
      <c r="Z1150" s="183"/>
      <c r="AA1150" s="183"/>
      <c r="AB1150" s="183"/>
      <c r="AC1150" s="183"/>
      <c r="AD1150" s="183"/>
      <c r="AE1150" s="183"/>
      <c r="AF1150" s="183"/>
      <c r="AG1150" s="183"/>
      <c r="AH1150" s="183"/>
      <c r="AI1150" s="183"/>
      <c r="AJ1150" s="183"/>
      <c r="AK1150" s="183"/>
      <c r="AL1150" s="183"/>
      <c r="AM1150" s="183"/>
      <c r="AN1150" s="183"/>
      <c r="AO1150" s="183"/>
      <c r="AP1150" s="183"/>
      <c r="AQ1150" s="183"/>
      <c r="AR1150" s="183"/>
      <c r="AS1150" s="183"/>
      <c r="AT1150" s="183"/>
      <c r="AU1150" s="183"/>
      <c r="AV1150" s="183"/>
      <c r="AW1150" s="183"/>
      <c r="AX1150" s="183"/>
      <c r="AY1150" s="183"/>
      <c r="AZ1150" s="183"/>
      <c r="BA1150" s="183"/>
      <c r="BB1150" s="183"/>
      <c r="BC1150" s="183"/>
      <c r="BD1150" s="183"/>
      <c r="BE1150" s="183"/>
      <c r="BF1150" s="183"/>
      <c r="BG1150" s="183"/>
      <c r="BH1150" s="183"/>
      <c r="BI1150" s="183"/>
      <c r="BJ1150" s="183"/>
      <c r="BK1150" s="183"/>
      <c r="BL1150" s="183"/>
      <c r="BM1150" s="183"/>
    </row>
    <row r="1151" spans="1:65" x14ac:dyDescent="0.2">
      <c r="A1151" s="110"/>
      <c r="B1151" s="110"/>
      <c r="C1151" s="110"/>
      <c r="D1151" s="183"/>
      <c r="E1151" s="183"/>
      <c r="F1151" s="183"/>
      <c r="G1151" s="183"/>
      <c r="H1151" s="183"/>
      <c r="I1151" s="183"/>
      <c r="J1151" s="183"/>
      <c r="K1151" s="183"/>
      <c r="L1151" s="183"/>
      <c r="M1151" s="183"/>
      <c r="N1151" s="183"/>
      <c r="O1151" s="183"/>
      <c r="P1151" s="183"/>
      <c r="Q1151" s="183"/>
      <c r="R1151" s="183"/>
      <c r="S1151" s="183"/>
      <c r="T1151" s="183"/>
      <c r="U1151" s="183"/>
      <c r="V1151" s="183"/>
      <c r="W1151" s="183"/>
      <c r="X1151" s="183"/>
      <c r="Y1151" s="183"/>
      <c r="Z1151" s="183"/>
      <c r="AA1151" s="183"/>
      <c r="AB1151" s="183"/>
      <c r="AC1151" s="183"/>
      <c r="AD1151" s="183"/>
      <c r="AE1151" s="183"/>
      <c r="AF1151" s="183"/>
      <c r="AG1151" s="183"/>
      <c r="AH1151" s="183"/>
      <c r="AI1151" s="183"/>
      <c r="AJ1151" s="183"/>
      <c r="AK1151" s="183"/>
      <c r="AL1151" s="183"/>
      <c r="AM1151" s="183"/>
      <c r="AN1151" s="183"/>
      <c r="AO1151" s="183"/>
      <c r="AP1151" s="183"/>
      <c r="AQ1151" s="183"/>
      <c r="AR1151" s="183"/>
      <c r="AS1151" s="183"/>
      <c r="AT1151" s="183"/>
      <c r="AU1151" s="183"/>
      <c r="AV1151" s="183"/>
      <c r="AW1151" s="183"/>
      <c r="AX1151" s="183"/>
      <c r="AY1151" s="183"/>
      <c r="AZ1151" s="183"/>
      <c r="BA1151" s="183"/>
      <c r="BB1151" s="183"/>
      <c r="BC1151" s="183"/>
      <c r="BD1151" s="183"/>
      <c r="BE1151" s="183"/>
      <c r="BF1151" s="183"/>
      <c r="BG1151" s="183"/>
      <c r="BH1151" s="183"/>
      <c r="BI1151" s="183"/>
      <c r="BJ1151" s="183"/>
      <c r="BK1151" s="183"/>
      <c r="BL1151" s="183"/>
      <c r="BM1151" s="183"/>
    </row>
    <row r="1152" spans="1:65" x14ac:dyDescent="0.2">
      <c r="A1152" s="110"/>
      <c r="B1152" s="110"/>
      <c r="C1152" s="110"/>
      <c r="D1152" s="183"/>
      <c r="E1152" s="183"/>
      <c r="F1152" s="183"/>
      <c r="G1152" s="183"/>
      <c r="H1152" s="183"/>
      <c r="I1152" s="183"/>
      <c r="J1152" s="183"/>
      <c r="K1152" s="183"/>
      <c r="L1152" s="183"/>
      <c r="M1152" s="183"/>
      <c r="N1152" s="183"/>
      <c r="O1152" s="183"/>
      <c r="P1152" s="183"/>
      <c r="Q1152" s="183"/>
      <c r="R1152" s="183"/>
      <c r="S1152" s="183"/>
      <c r="T1152" s="183"/>
      <c r="U1152" s="183"/>
      <c r="V1152" s="183"/>
      <c r="W1152" s="183"/>
      <c r="X1152" s="183"/>
      <c r="Y1152" s="183"/>
      <c r="Z1152" s="183"/>
      <c r="AA1152" s="183"/>
      <c r="AB1152" s="183"/>
      <c r="AC1152" s="183"/>
      <c r="AD1152" s="183"/>
      <c r="AE1152" s="183"/>
      <c r="AF1152" s="183"/>
      <c r="AG1152" s="183"/>
      <c r="AH1152" s="183"/>
      <c r="AI1152" s="183"/>
      <c r="AJ1152" s="183"/>
      <c r="AK1152" s="183"/>
      <c r="AL1152" s="183"/>
      <c r="AM1152" s="183"/>
      <c r="AN1152" s="183"/>
      <c r="AO1152" s="183"/>
      <c r="AP1152" s="183"/>
      <c r="AQ1152" s="183"/>
      <c r="AR1152" s="183"/>
      <c r="AS1152" s="183"/>
      <c r="AT1152" s="183"/>
      <c r="AU1152" s="183"/>
      <c r="AV1152" s="183"/>
      <c r="AW1152" s="183"/>
      <c r="AX1152" s="183"/>
      <c r="AY1152" s="183"/>
      <c r="AZ1152" s="183"/>
      <c r="BA1152" s="183"/>
      <c r="BB1152" s="183"/>
      <c r="BC1152" s="183"/>
      <c r="BD1152" s="183"/>
      <c r="BE1152" s="183"/>
      <c r="BF1152" s="183"/>
      <c r="BG1152" s="183"/>
      <c r="BH1152" s="183"/>
      <c r="BI1152" s="183"/>
      <c r="BJ1152" s="183"/>
      <c r="BK1152" s="183"/>
      <c r="BL1152" s="183"/>
      <c r="BM1152" s="183"/>
    </row>
    <row r="1153" spans="1:65" x14ac:dyDescent="0.2">
      <c r="A1153" s="110"/>
      <c r="B1153" s="110"/>
      <c r="C1153" s="110"/>
      <c r="D1153" s="183"/>
      <c r="E1153" s="183"/>
      <c r="F1153" s="183"/>
      <c r="G1153" s="183"/>
      <c r="H1153" s="183"/>
      <c r="I1153" s="183"/>
      <c r="J1153" s="183"/>
      <c r="K1153" s="183"/>
      <c r="L1153" s="183"/>
      <c r="M1153" s="183"/>
      <c r="N1153" s="183"/>
      <c r="O1153" s="183"/>
      <c r="P1153" s="183"/>
      <c r="Q1153" s="183"/>
      <c r="R1153" s="183"/>
      <c r="S1153" s="183"/>
      <c r="T1153" s="183"/>
      <c r="U1153" s="183"/>
      <c r="V1153" s="183"/>
      <c r="W1153" s="183"/>
      <c r="X1153" s="183"/>
      <c r="Y1153" s="183"/>
      <c r="Z1153" s="183"/>
      <c r="AA1153" s="183"/>
      <c r="AB1153" s="183"/>
      <c r="AC1153" s="183"/>
      <c r="AD1153" s="183"/>
      <c r="AE1153" s="183"/>
      <c r="AF1153" s="183"/>
      <c r="AG1153" s="183"/>
      <c r="AH1153" s="183"/>
      <c r="AI1153" s="183"/>
      <c r="AJ1153" s="183"/>
      <c r="AK1153" s="183"/>
      <c r="AL1153" s="183"/>
      <c r="AM1153" s="183"/>
      <c r="AN1153" s="183"/>
      <c r="AO1153" s="183"/>
      <c r="AP1153" s="183"/>
      <c r="AQ1153" s="183"/>
      <c r="AR1153" s="183"/>
      <c r="AS1153" s="183"/>
      <c r="AT1153" s="183"/>
      <c r="AU1153" s="183"/>
      <c r="AV1153" s="183"/>
      <c r="AW1153" s="183"/>
      <c r="AX1153" s="183"/>
      <c r="AY1153" s="183"/>
      <c r="AZ1153" s="183"/>
      <c r="BA1153" s="183"/>
      <c r="BB1153" s="183"/>
      <c r="BC1153" s="183"/>
      <c r="BD1153" s="183"/>
      <c r="BE1153" s="183"/>
      <c r="BF1153" s="183"/>
      <c r="BG1153" s="183"/>
      <c r="BH1153" s="183"/>
      <c r="BI1153" s="183"/>
      <c r="BJ1153" s="183"/>
      <c r="BK1153" s="183"/>
      <c r="BL1153" s="183"/>
      <c r="BM1153" s="183"/>
    </row>
    <row r="1154" spans="1:65" x14ac:dyDescent="0.2">
      <c r="A1154" s="110"/>
      <c r="B1154" s="110"/>
      <c r="C1154" s="110"/>
      <c r="D1154" s="183"/>
      <c r="E1154" s="183"/>
      <c r="F1154" s="183"/>
      <c r="G1154" s="183"/>
      <c r="H1154" s="183"/>
      <c r="I1154" s="183"/>
      <c r="J1154" s="183"/>
      <c r="K1154" s="183"/>
      <c r="L1154" s="183"/>
      <c r="M1154" s="183"/>
      <c r="N1154" s="183"/>
      <c r="O1154" s="183"/>
      <c r="P1154" s="183"/>
      <c r="Q1154" s="183"/>
      <c r="R1154" s="183"/>
      <c r="S1154" s="183"/>
      <c r="T1154" s="183"/>
      <c r="U1154" s="183"/>
      <c r="V1154" s="183"/>
      <c r="W1154" s="183"/>
      <c r="X1154" s="183"/>
      <c r="Y1154" s="183"/>
      <c r="Z1154" s="183"/>
      <c r="AA1154" s="183"/>
      <c r="AB1154" s="183"/>
      <c r="AC1154" s="183"/>
      <c r="AD1154" s="183"/>
      <c r="AE1154" s="183"/>
      <c r="AF1154" s="183"/>
      <c r="AG1154" s="183"/>
      <c r="AH1154" s="183"/>
      <c r="AI1154" s="183"/>
      <c r="AJ1154" s="183"/>
      <c r="AK1154" s="183"/>
      <c r="AL1154" s="183"/>
      <c r="AM1154" s="183"/>
      <c r="AN1154" s="183"/>
      <c r="AO1154" s="183"/>
      <c r="AP1154" s="183"/>
      <c r="AQ1154" s="183"/>
      <c r="AR1154" s="183"/>
      <c r="AS1154" s="183"/>
      <c r="AT1154" s="183"/>
      <c r="AU1154" s="183"/>
      <c r="AV1154" s="183"/>
      <c r="AW1154" s="183"/>
      <c r="AX1154" s="183"/>
      <c r="AY1154" s="183"/>
      <c r="AZ1154" s="183"/>
      <c r="BA1154" s="183"/>
      <c r="BB1154" s="183"/>
      <c r="BC1154" s="183"/>
      <c r="BD1154" s="183"/>
      <c r="BE1154" s="183"/>
      <c r="BF1154" s="183"/>
      <c r="BG1154" s="183"/>
      <c r="BH1154" s="183"/>
      <c r="BI1154" s="183"/>
      <c r="BJ1154" s="183"/>
      <c r="BK1154" s="183"/>
      <c r="BL1154" s="183"/>
      <c r="BM1154" s="183"/>
    </row>
    <row r="1155" spans="1:65" x14ac:dyDescent="0.2">
      <c r="A1155" s="110"/>
      <c r="B1155" s="110"/>
      <c r="C1155" s="110"/>
      <c r="D1155" s="183"/>
      <c r="E1155" s="183"/>
      <c r="F1155" s="183"/>
      <c r="G1155" s="183"/>
      <c r="H1155" s="183"/>
      <c r="I1155" s="183"/>
      <c r="J1155" s="183"/>
      <c r="K1155" s="183"/>
      <c r="L1155" s="183"/>
      <c r="M1155" s="183"/>
      <c r="N1155" s="183"/>
      <c r="O1155" s="183"/>
      <c r="P1155" s="183"/>
      <c r="Q1155" s="183"/>
      <c r="R1155" s="183"/>
      <c r="S1155" s="183"/>
      <c r="T1155" s="183"/>
      <c r="U1155" s="183"/>
      <c r="V1155" s="183"/>
      <c r="W1155" s="183"/>
      <c r="X1155" s="183"/>
      <c r="Y1155" s="183"/>
      <c r="Z1155" s="183"/>
      <c r="AA1155" s="183"/>
      <c r="AB1155" s="183"/>
      <c r="AC1155" s="183"/>
      <c r="AD1155" s="183"/>
      <c r="AE1155" s="183"/>
      <c r="AF1155" s="183"/>
      <c r="AG1155" s="183"/>
      <c r="AH1155" s="183"/>
      <c r="AI1155" s="183"/>
      <c r="AJ1155" s="183"/>
      <c r="AK1155" s="183"/>
      <c r="AL1155" s="183"/>
      <c r="AM1155" s="183"/>
      <c r="AN1155" s="183"/>
      <c r="AO1155" s="183"/>
      <c r="AP1155" s="183"/>
      <c r="AQ1155" s="183"/>
      <c r="AR1155" s="183"/>
      <c r="AS1155" s="183"/>
      <c r="AT1155" s="183"/>
      <c r="AU1155" s="183"/>
      <c r="AV1155" s="183"/>
      <c r="AW1155" s="183"/>
      <c r="AX1155" s="183"/>
      <c r="AY1155" s="183"/>
      <c r="AZ1155" s="183"/>
      <c r="BA1155" s="183"/>
      <c r="BB1155" s="183"/>
      <c r="BC1155" s="183"/>
      <c r="BD1155" s="183"/>
      <c r="BE1155" s="183"/>
      <c r="BF1155" s="183"/>
      <c r="BG1155" s="183"/>
      <c r="BH1155" s="183"/>
      <c r="BI1155" s="183"/>
      <c r="BJ1155" s="183"/>
      <c r="BK1155" s="183"/>
      <c r="BL1155" s="183"/>
      <c r="BM1155" s="183"/>
    </row>
    <row r="1156" spans="1:65" x14ac:dyDescent="0.2">
      <c r="A1156" s="110"/>
      <c r="B1156" s="110"/>
      <c r="C1156" s="110"/>
      <c r="D1156" s="183"/>
      <c r="E1156" s="183"/>
      <c r="F1156" s="183"/>
      <c r="G1156" s="183"/>
      <c r="H1156" s="183"/>
      <c r="I1156" s="183"/>
      <c r="J1156" s="183"/>
      <c r="K1156" s="183"/>
      <c r="L1156" s="183"/>
      <c r="M1156" s="183"/>
      <c r="N1156" s="183"/>
      <c r="O1156" s="183"/>
      <c r="P1156" s="183"/>
      <c r="Q1156" s="183"/>
      <c r="R1156" s="183"/>
      <c r="S1156" s="183"/>
      <c r="T1156" s="183"/>
      <c r="U1156" s="183"/>
      <c r="V1156" s="183"/>
      <c r="W1156" s="183"/>
      <c r="X1156" s="183"/>
      <c r="Y1156" s="183"/>
      <c r="Z1156" s="183"/>
      <c r="AA1156" s="183"/>
      <c r="AB1156" s="183"/>
      <c r="AC1156" s="183"/>
      <c r="AD1156" s="183"/>
      <c r="AE1156" s="183"/>
      <c r="AF1156" s="183"/>
      <c r="AG1156" s="183"/>
      <c r="AH1156" s="183"/>
      <c r="AI1156" s="183"/>
      <c r="AJ1156" s="183"/>
      <c r="AK1156" s="183"/>
      <c r="AL1156" s="183"/>
      <c r="AM1156" s="183"/>
      <c r="AN1156" s="183"/>
      <c r="AO1156" s="183"/>
      <c r="AP1156" s="183"/>
      <c r="AQ1156" s="183"/>
      <c r="AR1156" s="183"/>
      <c r="AS1156" s="183"/>
      <c r="AT1156" s="183"/>
      <c r="AU1156" s="183"/>
      <c r="AV1156" s="183"/>
      <c r="AW1156" s="183"/>
      <c r="AX1156" s="183"/>
      <c r="AY1156" s="183"/>
      <c r="AZ1156" s="183"/>
      <c r="BA1156" s="183"/>
      <c r="BB1156" s="183"/>
      <c r="BC1156" s="183"/>
      <c r="BD1156" s="183"/>
      <c r="BE1156" s="183"/>
      <c r="BF1156" s="183"/>
      <c r="BG1156" s="183"/>
      <c r="BH1156" s="183"/>
      <c r="BI1156" s="183"/>
      <c r="BJ1156" s="183"/>
      <c r="BK1156" s="183"/>
      <c r="BL1156" s="183"/>
      <c r="BM1156" s="183"/>
    </row>
    <row r="1157" spans="1:65" x14ac:dyDescent="0.2">
      <c r="A1157" s="110"/>
      <c r="B1157" s="110"/>
      <c r="C1157" s="110"/>
      <c r="D1157" s="183"/>
      <c r="E1157" s="183"/>
      <c r="F1157" s="183"/>
      <c r="G1157" s="183"/>
      <c r="H1157" s="183"/>
      <c r="I1157" s="183"/>
      <c r="J1157" s="183"/>
      <c r="K1157" s="183"/>
      <c r="L1157" s="183"/>
      <c r="M1157" s="183"/>
      <c r="N1157" s="183"/>
      <c r="O1157" s="183"/>
      <c r="P1157" s="183"/>
      <c r="Q1157" s="183"/>
      <c r="R1157" s="183"/>
      <c r="S1157" s="183"/>
      <c r="T1157" s="183"/>
      <c r="U1157" s="183"/>
      <c r="V1157" s="183"/>
      <c r="W1157" s="183"/>
      <c r="X1157" s="183"/>
      <c r="Y1157" s="183"/>
      <c r="Z1157" s="183"/>
      <c r="AA1157" s="183"/>
      <c r="AB1157" s="183"/>
      <c r="AC1157" s="183"/>
      <c r="AD1157" s="183"/>
      <c r="AE1157" s="183"/>
      <c r="AF1157" s="183"/>
      <c r="AG1157" s="183"/>
      <c r="AH1157" s="183"/>
      <c r="AI1157" s="183"/>
      <c r="AJ1157" s="183"/>
      <c r="AK1157" s="183"/>
      <c r="AL1157" s="183"/>
      <c r="AM1157" s="183"/>
      <c r="AN1157" s="183"/>
      <c r="AO1157" s="183"/>
      <c r="AP1157" s="183"/>
      <c r="AQ1157" s="183"/>
      <c r="AR1157" s="183"/>
      <c r="AS1157" s="183"/>
      <c r="AT1157" s="183"/>
      <c r="AU1157" s="183"/>
      <c r="AV1157" s="183"/>
      <c r="AW1157" s="183"/>
      <c r="AX1157" s="183"/>
      <c r="AY1157" s="183"/>
      <c r="AZ1157" s="183"/>
      <c r="BA1157" s="183"/>
      <c r="BB1157" s="183"/>
      <c r="BC1157" s="183"/>
      <c r="BD1157" s="183"/>
      <c r="BE1157" s="183"/>
      <c r="BF1157" s="183"/>
      <c r="BG1157" s="183"/>
      <c r="BH1157" s="183"/>
      <c r="BI1157" s="183"/>
      <c r="BJ1157" s="183"/>
      <c r="BK1157" s="183"/>
      <c r="BL1157" s="183"/>
      <c r="BM1157" s="183"/>
    </row>
    <row r="1158" spans="1:65" x14ac:dyDescent="0.2">
      <c r="A1158" s="110"/>
      <c r="B1158" s="110"/>
      <c r="C1158" s="110"/>
      <c r="D1158" s="183"/>
      <c r="E1158" s="183"/>
      <c r="F1158" s="183"/>
      <c r="G1158" s="183"/>
      <c r="H1158" s="183"/>
      <c r="I1158" s="183"/>
      <c r="J1158" s="183"/>
      <c r="K1158" s="183"/>
      <c r="L1158" s="183"/>
      <c r="M1158" s="183"/>
      <c r="N1158" s="183"/>
      <c r="O1158" s="183"/>
      <c r="P1158" s="183"/>
      <c r="Q1158" s="183"/>
      <c r="R1158" s="183"/>
      <c r="S1158" s="183"/>
      <c r="T1158" s="183"/>
      <c r="U1158" s="183"/>
      <c r="V1158" s="183"/>
      <c r="W1158" s="183"/>
      <c r="X1158" s="183"/>
      <c r="Y1158" s="183"/>
      <c r="Z1158" s="183"/>
      <c r="AA1158" s="183"/>
      <c r="AB1158" s="183"/>
      <c r="AC1158" s="183"/>
      <c r="AD1158" s="183"/>
      <c r="AE1158" s="183"/>
      <c r="AF1158" s="183"/>
      <c r="AG1158" s="183"/>
      <c r="AH1158" s="183"/>
      <c r="AI1158" s="183"/>
      <c r="AJ1158" s="183"/>
      <c r="AK1158" s="183"/>
      <c r="AL1158" s="183"/>
      <c r="AM1158" s="183"/>
      <c r="AN1158" s="183"/>
      <c r="AO1158" s="183"/>
      <c r="AP1158" s="183"/>
      <c r="AQ1158" s="183"/>
      <c r="AR1158" s="183"/>
      <c r="AS1158" s="183"/>
      <c r="AT1158" s="183"/>
      <c r="AU1158" s="183"/>
      <c r="AV1158" s="183"/>
      <c r="AW1158" s="183"/>
      <c r="AX1158" s="183"/>
      <c r="AY1158" s="183"/>
      <c r="AZ1158" s="183"/>
      <c r="BA1158" s="183"/>
      <c r="BB1158" s="183"/>
      <c r="BC1158" s="183"/>
      <c r="BD1158" s="183"/>
      <c r="BE1158" s="183"/>
      <c r="BF1158" s="183"/>
      <c r="BG1158" s="183"/>
      <c r="BH1158" s="183"/>
      <c r="BI1158" s="183"/>
      <c r="BJ1158" s="183"/>
      <c r="BK1158" s="183"/>
      <c r="BL1158" s="183"/>
      <c r="BM1158" s="183"/>
    </row>
    <row r="1159" spans="1:65" x14ac:dyDescent="0.2">
      <c r="A1159" s="110"/>
      <c r="B1159" s="110"/>
      <c r="C1159" s="110"/>
      <c r="D1159" s="183"/>
      <c r="E1159" s="183"/>
      <c r="F1159" s="183"/>
      <c r="G1159" s="183"/>
      <c r="H1159" s="183"/>
      <c r="I1159" s="183"/>
      <c r="J1159" s="183"/>
      <c r="K1159" s="183"/>
      <c r="L1159" s="183"/>
      <c r="M1159" s="183"/>
      <c r="N1159" s="183"/>
      <c r="O1159" s="183"/>
      <c r="P1159" s="183"/>
      <c r="Q1159" s="183"/>
      <c r="R1159" s="183"/>
      <c r="S1159" s="183"/>
      <c r="T1159" s="183"/>
      <c r="U1159" s="183"/>
      <c r="V1159" s="183"/>
      <c r="W1159" s="183"/>
      <c r="X1159" s="183"/>
      <c r="Y1159" s="183"/>
      <c r="Z1159" s="183"/>
      <c r="AA1159" s="183"/>
      <c r="AB1159" s="183"/>
      <c r="AC1159" s="183"/>
      <c r="AD1159" s="183"/>
      <c r="AE1159" s="183"/>
      <c r="AF1159" s="183"/>
      <c r="AG1159" s="183"/>
      <c r="AH1159" s="183"/>
      <c r="AI1159" s="183"/>
      <c r="AJ1159" s="183"/>
      <c r="AK1159" s="183"/>
      <c r="AL1159" s="183"/>
      <c r="AM1159" s="183"/>
      <c r="AN1159" s="183"/>
      <c r="AO1159" s="183"/>
      <c r="AP1159" s="183"/>
      <c r="AQ1159" s="183"/>
      <c r="AR1159" s="183"/>
      <c r="AS1159" s="183"/>
      <c r="AT1159" s="183"/>
      <c r="AU1159" s="183"/>
      <c r="AV1159" s="183"/>
      <c r="AW1159" s="183"/>
      <c r="AX1159" s="183"/>
      <c r="AY1159" s="183"/>
      <c r="AZ1159" s="183"/>
      <c r="BA1159" s="183"/>
      <c r="BB1159" s="183"/>
      <c r="BC1159" s="183"/>
      <c r="BD1159" s="183"/>
      <c r="BE1159" s="183"/>
      <c r="BF1159" s="183"/>
      <c r="BG1159" s="183"/>
      <c r="BH1159" s="183"/>
      <c r="BI1159" s="183"/>
      <c r="BJ1159" s="183"/>
      <c r="BK1159" s="183"/>
      <c r="BL1159" s="183"/>
      <c r="BM1159" s="183"/>
    </row>
    <row r="1160" spans="1:65" x14ac:dyDescent="0.2">
      <c r="A1160" s="110"/>
      <c r="B1160" s="110"/>
      <c r="C1160" s="110"/>
      <c r="D1160" s="183"/>
      <c r="E1160" s="183"/>
      <c r="F1160" s="183"/>
      <c r="G1160" s="183"/>
      <c r="H1160" s="183"/>
      <c r="I1160" s="183"/>
      <c r="J1160" s="183"/>
      <c r="K1160" s="183"/>
      <c r="L1160" s="183"/>
      <c r="M1160" s="183"/>
      <c r="N1160" s="183"/>
      <c r="O1160" s="183"/>
      <c r="P1160" s="183"/>
      <c r="Q1160" s="183"/>
      <c r="R1160" s="183"/>
      <c r="S1160" s="183"/>
      <c r="T1160" s="183"/>
      <c r="U1160" s="183"/>
      <c r="V1160" s="183"/>
      <c r="W1160" s="183"/>
      <c r="X1160" s="183"/>
      <c r="Y1160" s="183"/>
      <c r="Z1160" s="183"/>
      <c r="AA1160" s="183"/>
      <c r="AB1160" s="183"/>
      <c r="AC1160" s="183"/>
      <c r="AD1160" s="183"/>
      <c r="AE1160" s="183"/>
      <c r="AF1160" s="183"/>
      <c r="AG1160" s="183"/>
      <c r="AH1160" s="183"/>
      <c r="AI1160" s="183"/>
      <c r="AJ1160" s="183"/>
      <c r="AK1160" s="183"/>
      <c r="AL1160" s="183"/>
      <c r="AM1160" s="183"/>
      <c r="AN1160" s="183"/>
      <c r="AO1160" s="183"/>
      <c r="AP1160" s="183"/>
      <c r="AQ1160" s="183"/>
      <c r="AR1160" s="183"/>
      <c r="AS1160" s="183"/>
      <c r="AT1160" s="183"/>
      <c r="AU1160" s="183"/>
      <c r="AV1160" s="183"/>
      <c r="AW1160" s="183"/>
      <c r="AX1160" s="183"/>
      <c r="AY1160" s="183"/>
      <c r="AZ1160" s="183"/>
      <c r="BA1160" s="183"/>
      <c r="BB1160" s="183"/>
      <c r="BC1160" s="183"/>
      <c r="BD1160" s="183"/>
      <c r="BE1160" s="183"/>
      <c r="BF1160" s="183"/>
      <c r="BG1160" s="183"/>
      <c r="BH1160" s="183"/>
      <c r="BI1160" s="183"/>
      <c r="BJ1160" s="183"/>
      <c r="BK1160" s="183"/>
      <c r="BL1160" s="183"/>
      <c r="BM1160" s="183"/>
    </row>
    <row r="1161" spans="1:65" x14ac:dyDescent="0.2">
      <c r="A1161" s="110"/>
      <c r="B1161" s="110"/>
      <c r="C1161" s="110"/>
      <c r="D1161" s="183"/>
      <c r="E1161" s="183"/>
      <c r="F1161" s="183"/>
      <c r="G1161" s="183"/>
      <c r="H1161" s="183"/>
      <c r="I1161" s="183"/>
      <c r="J1161" s="183"/>
      <c r="K1161" s="183"/>
      <c r="L1161" s="183"/>
      <c r="M1161" s="183"/>
      <c r="N1161" s="183"/>
      <c r="O1161" s="183"/>
      <c r="P1161" s="183"/>
      <c r="Q1161" s="183"/>
      <c r="R1161" s="183"/>
      <c r="S1161" s="183"/>
      <c r="T1161" s="183"/>
      <c r="U1161" s="183"/>
      <c r="V1161" s="183"/>
      <c r="W1161" s="183"/>
      <c r="X1161" s="183"/>
      <c r="Y1161" s="183"/>
      <c r="Z1161" s="183"/>
      <c r="AA1161" s="183"/>
      <c r="AB1161" s="183"/>
      <c r="AC1161" s="183"/>
      <c r="AD1161" s="183"/>
      <c r="AE1161" s="183"/>
      <c r="AF1161" s="183"/>
      <c r="AG1161" s="183"/>
      <c r="AH1161" s="183"/>
      <c r="AI1161" s="183"/>
      <c r="AJ1161" s="183"/>
      <c r="AK1161" s="183"/>
      <c r="AL1161" s="183"/>
      <c r="AM1161" s="183"/>
      <c r="AN1161" s="183"/>
      <c r="AO1161" s="183"/>
      <c r="AP1161" s="183"/>
      <c r="AQ1161" s="183"/>
      <c r="AR1161" s="183"/>
      <c r="AS1161" s="183"/>
      <c r="AT1161" s="183"/>
      <c r="AU1161" s="183"/>
      <c r="AV1161" s="183"/>
      <c r="AW1161" s="183"/>
      <c r="AX1161" s="183"/>
      <c r="AY1161" s="183"/>
      <c r="AZ1161" s="183"/>
      <c r="BA1161" s="183"/>
      <c r="BB1161" s="183"/>
      <c r="BC1161" s="183"/>
      <c r="BD1161" s="183"/>
      <c r="BE1161" s="183"/>
      <c r="BF1161" s="183"/>
      <c r="BG1161" s="183"/>
      <c r="BH1161" s="183"/>
      <c r="BI1161" s="183"/>
      <c r="BJ1161" s="183"/>
      <c r="BK1161" s="183"/>
      <c r="BL1161" s="183"/>
      <c r="BM1161" s="183"/>
    </row>
    <row r="1162" spans="1:65" x14ac:dyDescent="0.2">
      <c r="A1162" s="110"/>
      <c r="B1162" s="110"/>
      <c r="C1162" s="110"/>
      <c r="D1162" s="183"/>
      <c r="E1162" s="183"/>
      <c r="F1162" s="183"/>
      <c r="G1162" s="183"/>
      <c r="H1162" s="183"/>
      <c r="I1162" s="183"/>
      <c r="J1162" s="183"/>
      <c r="K1162" s="183"/>
      <c r="L1162" s="183"/>
      <c r="M1162" s="183"/>
      <c r="N1162" s="183"/>
      <c r="O1162" s="183"/>
      <c r="P1162" s="183"/>
      <c r="Q1162" s="183"/>
      <c r="R1162" s="183"/>
      <c r="S1162" s="183"/>
      <c r="T1162" s="183"/>
      <c r="U1162" s="183"/>
      <c r="V1162" s="183"/>
      <c r="W1162" s="183"/>
      <c r="X1162" s="183"/>
      <c r="Y1162" s="183"/>
      <c r="Z1162" s="183"/>
      <c r="AA1162" s="183"/>
      <c r="AB1162" s="183"/>
      <c r="AC1162" s="183"/>
      <c r="AD1162" s="183"/>
      <c r="AE1162" s="183"/>
      <c r="AF1162" s="183"/>
      <c r="AG1162" s="183"/>
      <c r="AH1162" s="183"/>
      <c r="AI1162" s="183"/>
      <c r="AJ1162" s="183"/>
      <c r="AK1162" s="183"/>
      <c r="AL1162" s="183"/>
      <c r="AM1162" s="183"/>
      <c r="AN1162" s="183"/>
      <c r="AO1162" s="183"/>
      <c r="AP1162" s="183"/>
      <c r="AQ1162" s="183"/>
      <c r="AR1162" s="183"/>
      <c r="AS1162" s="183"/>
      <c r="AT1162" s="183"/>
      <c r="AU1162" s="183"/>
      <c r="AV1162" s="183"/>
      <c r="AW1162" s="183"/>
      <c r="AX1162" s="183"/>
      <c r="AY1162" s="183"/>
      <c r="AZ1162" s="183"/>
      <c r="BA1162" s="183"/>
      <c r="BB1162" s="183"/>
      <c r="BC1162" s="183"/>
      <c r="BD1162" s="183"/>
      <c r="BE1162" s="183"/>
      <c r="BF1162" s="183"/>
      <c r="BG1162" s="183"/>
      <c r="BH1162" s="183"/>
      <c r="BI1162" s="183"/>
      <c r="BJ1162" s="183"/>
      <c r="BK1162" s="183"/>
      <c r="BL1162" s="183"/>
      <c r="BM1162" s="183"/>
    </row>
    <row r="1163" spans="1:65" x14ac:dyDescent="0.2">
      <c r="A1163" s="110"/>
      <c r="B1163" s="110"/>
      <c r="C1163" s="110"/>
      <c r="D1163" s="183"/>
      <c r="E1163" s="183"/>
      <c r="F1163" s="183"/>
      <c r="G1163" s="183"/>
      <c r="H1163" s="183"/>
      <c r="I1163" s="183"/>
      <c r="J1163" s="183"/>
      <c r="K1163" s="183"/>
      <c r="L1163" s="183"/>
      <c r="M1163" s="183"/>
      <c r="N1163" s="183"/>
      <c r="O1163" s="183"/>
      <c r="P1163" s="183"/>
      <c r="Q1163" s="183"/>
      <c r="R1163" s="183"/>
      <c r="S1163" s="183"/>
      <c r="T1163" s="183"/>
      <c r="U1163" s="183"/>
      <c r="V1163" s="183"/>
      <c r="W1163" s="183"/>
      <c r="X1163" s="183"/>
      <c r="Y1163" s="183"/>
      <c r="Z1163" s="183"/>
      <c r="AA1163" s="183"/>
      <c r="AB1163" s="183"/>
      <c r="AC1163" s="183"/>
      <c r="AD1163" s="183"/>
      <c r="AE1163" s="183"/>
      <c r="AF1163" s="183"/>
      <c r="AG1163" s="183"/>
      <c r="AH1163" s="183"/>
      <c r="AI1163" s="183"/>
      <c r="AJ1163" s="183"/>
      <c r="AK1163" s="183"/>
      <c r="AL1163" s="183"/>
      <c r="AM1163" s="183"/>
      <c r="AN1163" s="183"/>
      <c r="AO1163" s="183"/>
      <c r="AP1163" s="183"/>
      <c r="AQ1163" s="183"/>
      <c r="AR1163" s="183"/>
      <c r="AS1163" s="183"/>
      <c r="AT1163" s="183"/>
      <c r="AU1163" s="183"/>
      <c r="AV1163" s="183"/>
      <c r="AW1163" s="183"/>
      <c r="AX1163" s="183"/>
      <c r="AY1163" s="183"/>
      <c r="AZ1163" s="183"/>
      <c r="BA1163" s="183"/>
      <c r="BB1163" s="183"/>
      <c r="BC1163" s="183"/>
      <c r="BD1163" s="183"/>
      <c r="BE1163" s="183"/>
      <c r="BF1163" s="183"/>
      <c r="BG1163" s="183"/>
      <c r="BH1163" s="183"/>
      <c r="BI1163" s="183"/>
      <c r="BJ1163" s="183"/>
      <c r="BK1163" s="183"/>
      <c r="BL1163" s="183"/>
      <c r="BM1163" s="183"/>
    </row>
    <row r="1164" spans="1:65" x14ac:dyDescent="0.2">
      <c r="A1164" s="110"/>
      <c r="B1164" s="110"/>
      <c r="C1164" s="110"/>
      <c r="D1164" s="183"/>
      <c r="E1164" s="183"/>
      <c r="F1164" s="183"/>
      <c r="G1164" s="183"/>
      <c r="H1164" s="183"/>
      <c r="I1164" s="183"/>
      <c r="J1164" s="183"/>
      <c r="K1164" s="183"/>
      <c r="L1164" s="183"/>
      <c r="M1164" s="183"/>
      <c r="N1164" s="183"/>
      <c r="O1164" s="183"/>
      <c r="P1164" s="183"/>
      <c r="Q1164" s="183"/>
      <c r="R1164" s="183"/>
      <c r="S1164" s="183"/>
      <c r="T1164" s="183"/>
      <c r="U1164" s="183"/>
      <c r="V1164" s="183"/>
      <c r="W1164" s="183"/>
      <c r="X1164" s="183"/>
      <c r="Y1164" s="183"/>
      <c r="Z1164" s="183"/>
      <c r="AA1164" s="183"/>
      <c r="AB1164" s="183"/>
      <c r="AC1164" s="183"/>
      <c r="AD1164" s="183"/>
      <c r="AE1164" s="183"/>
      <c r="AF1164" s="183"/>
      <c r="AG1164" s="183"/>
      <c r="AH1164" s="183"/>
      <c r="AI1164" s="183"/>
      <c r="AJ1164" s="183"/>
      <c r="AK1164" s="183"/>
      <c r="AL1164" s="183"/>
      <c r="AM1164" s="183"/>
      <c r="AN1164" s="183"/>
      <c r="AO1164" s="183"/>
      <c r="AP1164" s="183"/>
      <c r="AQ1164" s="183"/>
      <c r="AR1164" s="183"/>
      <c r="AS1164" s="183"/>
      <c r="AT1164" s="183"/>
      <c r="AU1164" s="183"/>
      <c r="AV1164" s="183"/>
      <c r="AW1164" s="183"/>
      <c r="AX1164" s="183"/>
      <c r="AY1164" s="183"/>
      <c r="AZ1164" s="183"/>
      <c r="BA1164" s="183"/>
      <c r="BB1164" s="183"/>
      <c r="BC1164" s="183"/>
      <c r="BD1164" s="183"/>
      <c r="BE1164" s="183"/>
      <c r="BF1164" s="183"/>
      <c r="BG1164" s="183"/>
      <c r="BH1164" s="183"/>
      <c r="BI1164" s="183"/>
      <c r="BJ1164" s="183"/>
      <c r="BK1164" s="183"/>
      <c r="BL1164" s="183"/>
      <c r="BM1164" s="183"/>
    </row>
    <row r="1165" spans="1:65" x14ac:dyDescent="0.2">
      <c r="A1165" s="110"/>
      <c r="B1165" s="110"/>
      <c r="C1165" s="110"/>
      <c r="D1165" s="183"/>
      <c r="E1165" s="183"/>
      <c r="F1165" s="183"/>
      <c r="G1165" s="183"/>
      <c r="H1165" s="183"/>
      <c r="I1165" s="183"/>
      <c r="J1165" s="183"/>
      <c r="K1165" s="183"/>
      <c r="L1165" s="183"/>
      <c r="M1165" s="183"/>
      <c r="N1165" s="183"/>
      <c r="O1165" s="183"/>
      <c r="P1165" s="183"/>
      <c r="Q1165" s="183"/>
      <c r="R1165" s="183"/>
      <c r="S1165" s="183"/>
      <c r="T1165" s="183"/>
      <c r="U1165" s="183"/>
      <c r="V1165" s="183"/>
      <c r="W1165" s="183"/>
      <c r="X1165" s="183"/>
      <c r="Y1165" s="183"/>
      <c r="Z1165" s="183"/>
      <c r="AA1165" s="183"/>
      <c r="AB1165" s="183"/>
      <c r="AC1165" s="183"/>
      <c r="AD1165" s="183"/>
      <c r="AE1165" s="183"/>
      <c r="AF1165" s="183"/>
      <c r="AG1165" s="183"/>
      <c r="AH1165" s="183"/>
      <c r="AI1165" s="183"/>
      <c r="AJ1165" s="183"/>
      <c r="AK1165" s="183"/>
      <c r="AL1165" s="183"/>
      <c r="AM1165" s="183"/>
      <c r="AN1165" s="183"/>
      <c r="AO1165" s="183"/>
      <c r="AP1165" s="183"/>
      <c r="AQ1165" s="183"/>
      <c r="AR1165" s="183"/>
      <c r="AS1165" s="183"/>
      <c r="AT1165" s="183"/>
      <c r="AU1165" s="183"/>
      <c r="AV1165" s="183"/>
      <c r="AW1165" s="183"/>
      <c r="AX1165" s="183"/>
      <c r="AY1165" s="183"/>
      <c r="AZ1165" s="183"/>
      <c r="BA1165" s="183"/>
      <c r="BB1165" s="183"/>
      <c r="BC1165" s="183"/>
      <c r="BD1165" s="183"/>
      <c r="BE1165" s="183"/>
      <c r="BF1165" s="183"/>
      <c r="BG1165" s="183"/>
      <c r="BH1165" s="183"/>
      <c r="BI1165" s="183"/>
      <c r="BJ1165" s="183"/>
      <c r="BK1165" s="183"/>
      <c r="BL1165" s="183"/>
      <c r="BM1165" s="183"/>
    </row>
    <row r="1166" spans="1:65" x14ac:dyDescent="0.2">
      <c r="A1166" s="110"/>
      <c r="B1166" s="110"/>
      <c r="C1166" s="110"/>
      <c r="D1166" s="183"/>
      <c r="E1166" s="183"/>
      <c r="F1166" s="183"/>
      <c r="G1166" s="183"/>
      <c r="H1166" s="183"/>
      <c r="I1166" s="183"/>
      <c r="J1166" s="183"/>
      <c r="K1166" s="183"/>
      <c r="L1166" s="183"/>
      <c r="M1166" s="183"/>
      <c r="N1166" s="183"/>
      <c r="O1166" s="183"/>
      <c r="P1166" s="183"/>
      <c r="Q1166" s="183"/>
      <c r="R1166" s="183"/>
      <c r="S1166" s="183"/>
      <c r="T1166" s="183"/>
      <c r="U1166" s="183"/>
      <c r="V1166" s="183"/>
      <c r="W1166" s="183"/>
      <c r="X1166" s="183"/>
      <c r="Y1166" s="183"/>
      <c r="Z1166" s="183"/>
      <c r="AA1166" s="183"/>
      <c r="AB1166" s="183"/>
      <c r="AC1166" s="183"/>
      <c r="AD1166" s="183"/>
      <c r="AE1166" s="183"/>
      <c r="AF1166" s="183"/>
      <c r="AG1166" s="183"/>
      <c r="AH1166" s="183"/>
      <c r="AI1166" s="183"/>
      <c r="AJ1166" s="183"/>
      <c r="AK1166" s="183"/>
      <c r="AL1166" s="183"/>
      <c r="AM1166" s="183"/>
      <c r="AN1166" s="183"/>
      <c r="AO1166" s="183"/>
      <c r="AP1166" s="183"/>
      <c r="AQ1166" s="183"/>
      <c r="AR1166" s="183"/>
      <c r="AS1166" s="183"/>
      <c r="AT1166" s="183"/>
      <c r="AU1166" s="183"/>
      <c r="AV1166" s="183"/>
      <c r="AW1166" s="183"/>
      <c r="AX1166" s="183"/>
      <c r="AY1166" s="183"/>
      <c r="AZ1166" s="183"/>
      <c r="BA1166" s="183"/>
      <c r="BB1166" s="183"/>
      <c r="BC1166" s="183"/>
      <c r="BD1166" s="183"/>
      <c r="BE1166" s="183"/>
      <c r="BF1166" s="183"/>
      <c r="BG1166" s="183"/>
      <c r="BH1166" s="183"/>
      <c r="BI1166" s="183"/>
      <c r="BJ1166" s="183"/>
      <c r="BK1166" s="183"/>
      <c r="BL1166" s="183"/>
      <c r="BM1166" s="183"/>
    </row>
    <row r="1167" spans="1:65" x14ac:dyDescent="0.2">
      <c r="A1167" s="110"/>
      <c r="B1167" s="110"/>
      <c r="C1167" s="110"/>
      <c r="D1167" s="183"/>
      <c r="E1167" s="183"/>
      <c r="F1167" s="183"/>
      <c r="G1167" s="183"/>
      <c r="H1167" s="183"/>
      <c r="I1167" s="183"/>
      <c r="J1167" s="183"/>
      <c r="K1167" s="183"/>
      <c r="L1167" s="183"/>
      <c r="M1167" s="183"/>
      <c r="N1167" s="183"/>
      <c r="O1167" s="183"/>
      <c r="P1167" s="183"/>
      <c r="Q1167" s="183"/>
      <c r="R1167" s="183"/>
      <c r="S1167" s="183"/>
      <c r="T1167" s="183"/>
      <c r="U1167" s="183"/>
      <c r="V1167" s="183"/>
      <c r="W1167" s="183"/>
      <c r="X1167" s="183"/>
      <c r="Y1167" s="183"/>
      <c r="Z1167" s="183"/>
      <c r="AA1167" s="183"/>
      <c r="AB1167" s="183"/>
      <c r="AC1167" s="183"/>
      <c r="AD1167" s="183"/>
      <c r="AE1167" s="183"/>
      <c r="AF1167" s="183"/>
      <c r="AG1167" s="183"/>
      <c r="AH1167" s="183"/>
      <c r="AI1167" s="183"/>
      <c r="AJ1167" s="183"/>
      <c r="AK1167" s="183"/>
      <c r="AL1167" s="183"/>
      <c r="AM1167" s="183"/>
      <c r="AN1167" s="183"/>
      <c r="AO1167" s="183"/>
      <c r="AP1167" s="183"/>
      <c r="AQ1167" s="183"/>
      <c r="AR1167" s="183"/>
      <c r="AS1167" s="183"/>
      <c r="AT1167" s="183"/>
      <c r="AU1167" s="183"/>
      <c r="AV1167" s="183"/>
      <c r="AW1167" s="183"/>
      <c r="AX1167" s="183"/>
      <c r="AY1167" s="183"/>
      <c r="AZ1167" s="183"/>
      <c r="BA1167" s="183"/>
      <c r="BB1167" s="183"/>
      <c r="BC1167" s="183"/>
      <c r="BD1167" s="183"/>
      <c r="BE1167" s="183"/>
      <c r="BF1167" s="183"/>
      <c r="BG1167" s="183"/>
      <c r="BH1167" s="183"/>
      <c r="BI1167" s="183"/>
      <c r="BJ1167" s="183"/>
      <c r="BK1167" s="183"/>
      <c r="BL1167" s="183"/>
      <c r="BM1167" s="183"/>
    </row>
    <row r="1168" spans="1:65" x14ac:dyDescent="0.2">
      <c r="A1168" s="110"/>
      <c r="B1168" s="110"/>
      <c r="C1168" s="110"/>
      <c r="D1168" s="183"/>
      <c r="E1168" s="183"/>
      <c r="F1168" s="183"/>
      <c r="G1168" s="183"/>
      <c r="H1168" s="183"/>
      <c r="I1168" s="183"/>
      <c r="J1168" s="183"/>
      <c r="K1168" s="183"/>
      <c r="L1168" s="183"/>
      <c r="M1168" s="183"/>
      <c r="N1168" s="183"/>
      <c r="O1168" s="183"/>
      <c r="P1168" s="183"/>
      <c r="Q1168" s="183"/>
      <c r="R1168" s="183"/>
      <c r="S1168" s="183"/>
      <c r="T1168" s="183"/>
      <c r="U1168" s="183"/>
      <c r="V1168" s="183"/>
      <c r="W1168" s="183"/>
      <c r="X1168" s="183"/>
      <c r="Y1168" s="183"/>
      <c r="Z1168" s="183"/>
      <c r="AA1168" s="183"/>
      <c r="AB1168" s="183"/>
      <c r="AC1168" s="183"/>
      <c r="AD1168" s="183"/>
      <c r="AE1168" s="183"/>
      <c r="AF1168" s="183"/>
      <c r="AG1168" s="183"/>
      <c r="AH1168" s="183"/>
      <c r="AI1168" s="183"/>
      <c r="AJ1168" s="183"/>
      <c r="AK1168" s="183"/>
      <c r="AL1168" s="183"/>
      <c r="AM1168" s="183"/>
      <c r="AN1168" s="183"/>
      <c r="AO1168" s="183"/>
      <c r="AP1168" s="183"/>
      <c r="AQ1168" s="183"/>
      <c r="AR1168" s="183"/>
      <c r="AS1168" s="183"/>
      <c r="AT1168" s="183"/>
      <c r="AU1168" s="183"/>
      <c r="AV1168" s="183"/>
      <c r="AW1168" s="183"/>
      <c r="AX1168" s="183"/>
      <c r="AY1168" s="183"/>
      <c r="AZ1168" s="183"/>
      <c r="BA1168" s="183"/>
      <c r="BB1168" s="183"/>
      <c r="BC1168" s="183"/>
      <c r="BD1168" s="183"/>
      <c r="BE1168" s="183"/>
      <c r="BF1168" s="183"/>
      <c r="BG1168" s="183"/>
      <c r="BH1168" s="183"/>
      <c r="BI1168" s="183"/>
      <c r="BJ1168" s="183"/>
      <c r="BK1168" s="183"/>
      <c r="BL1168" s="183"/>
      <c r="BM1168" s="183"/>
    </row>
    <row r="1169" spans="1:65" x14ac:dyDescent="0.2">
      <c r="A1169" s="110"/>
      <c r="B1169" s="110"/>
      <c r="C1169" s="110"/>
      <c r="D1169" s="183"/>
      <c r="E1169" s="183"/>
      <c r="F1169" s="183"/>
      <c r="G1169" s="183"/>
      <c r="H1169" s="183"/>
      <c r="I1169" s="183"/>
      <c r="J1169" s="183"/>
      <c r="K1169" s="183"/>
      <c r="L1169" s="183"/>
      <c r="M1169" s="183"/>
      <c r="N1169" s="183"/>
      <c r="O1169" s="183"/>
      <c r="P1169" s="183"/>
      <c r="Q1169" s="183"/>
      <c r="R1169" s="183"/>
      <c r="S1169" s="183"/>
      <c r="T1169" s="183"/>
      <c r="U1169" s="183"/>
      <c r="V1169" s="183"/>
      <c r="W1169" s="183"/>
      <c r="X1169" s="183"/>
      <c r="Y1169" s="183"/>
      <c r="Z1169" s="183"/>
      <c r="AA1169" s="183"/>
      <c r="AB1169" s="183"/>
      <c r="AC1169" s="183"/>
      <c r="AD1169" s="183"/>
      <c r="AE1169" s="183"/>
      <c r="AF1169" s="183"/>
      <c r="AG1169" s="183"/>
      <c r="AH1169" s="183"/>
      <c r="AI1169" s="183"/>
      <c r="AJ1169" s="183"/>
      <c r="AK1169" s="183"/>
      <c r="AL1169" s="183"/>
      <c r="AM1169" s="183"/>
      <c r="AN1169" s="183"/>
      <c r="AO1169" s="183"/>
      <c r="AP1169" s="183"/>
      <c r="AQ1169" s="183"/>
      <c r="AR1169" s="183"/>
      <c r="AS1169" s="183"/>
      <c r="AT1169" s="183"/>
      <c r="AU1169" s="183"/>
      <c r="AV1169" s="183"/>
      <c r="AW1169" s="183"/>
      <c r="AX1169" s="183"/>
      <c r="AY1169" s="183"/>
      <c r="AZ1169" s="183"/>
      <c r="BA1169" s="183"/>
      <c r="BB1169" s="183"/>
      <c r="BC1169" s="183"/>
      <c r="BD1169" s="183"/>
      <c r="BE1169" s="183"/>
      <c r="BF1169" s="183"/>
      <c r="BG1169" s="183"/>
      <c r="BH1169" s="183"/>
      <c r="BI1169" s="183"/>
      <c r="BJ1169" s="183"/>
      <c r="BK1169" s="183"/>
      <c r="BL1169" s="183"/>
      <c r="BM1169" s="183"/>
    </row>
    <row r="1170" spans="1:65" x14ac:dyDescent="0.2">
      <c r="A1170" s="110"/>
      <c r="B1170" s="110"/>
      <c r="C1170" s="110"/>
      <c r="D1170" s="183"/>
      <c r="E1170" s="183"/>
      <c r="F1170" s="183"/>
      <c r="G1170" s="183"/>
      <c r="H1170" s="183"/>
      <c r="I1170" s="183"/>
      <c r="J1170" s="183"/>
      <c r="K1170" s="183"/>
      <c r="L1170" s="183"/>
      <c r="M1170" s="183"/>
      <c r="N1170" s="183"/>
      <c r="O1170" s="183"/>
      <c r="P1170" s="183"/>
      <c r="Q1170" s="183"/>
      <c r="R1170" s="183"/>
      <c r="S1170" s="183"/>
      <c r="T1170" s="183"/>
      <c r="U1170" s="183"/>
      <c r="V1170" s="183"/>
      <c r="W1170" s="183"/>
      <c r="X1170" s="183"/>
      <c r="Y1170" s="183"/>
      <c r="Z1170" s="183"/>
      <c r="AA1170" s="183"/>
      <c r="AB1170" s="183"/>
      <c r="AC1170" s="183"/>
      <c r="AD1170" s="183"/>
      <c r="AE1170" s="183"/>
      <c r="AF1170" s="183"/>
      <c r="AG1170" s="183"/>
      <c r="AH1170" s="183"/>
      <c r="AI1170" s="183"/>
      <c r="AJ1170" s="183"/>
      <c r="AK1170" s="183"/>
      <c r="AL1170" s="183"/>
      <c r="AM1170" s="183"/>
      <c r="AN1170" s="183"/>
      <c r="AO1170" s="183"/>
      <c r="AP1170" s="183"/>
      <c r="AQ1170" s="183"/>
      <c r="AR1170" s="183"/>
      <c r="AS1170" s="183"/>
      <c r="AT1170" s="183"/>
      <c r="AU1170" s="183"/>
      <c r="AV1170" s="183"/>
      <c r="AW1170" s="183"/>
      <c r="AX1170" s="183"/>
      <c r="AY1170" s="183"/>
      <c r="AZ1170" s="183"/>
      <c r="BA1170" s="183"/>
      <c r="BB1170" s="183"/>
      <c r="BC1170" s="183"/>
      <c r="BD1170" s="183"/>
      <c r="BE1170" s="183"/>
      <c r="BF1170" s="183"/>
      <c r="BG1170" s="183"/>
      <c r="BH1170" s="183"/>
      <c r="BI1170" s="183"/>
      <c r="BJ1170" s="183"/>
      <c r="BK1170" s="183"/>
      <c r="BL1170" s="183"/>
      <c r="BM1170" s="183"/>
    </row>
    <row r="1171" spans="1:65" x14ac:dyDescent="0.2">
      <c r="A1171" s="110"/>
      <c r="B1171" s="110"/>
      <c r="C1171" s="110"/>
      <c r="D1171" s="183"/>
      <c r="E1171" s="183"/>
      <c r="F1171" s="183"/>
      <c r="G1171" s="183"/>
      <c r="H1171" s="183"/>
      <c r="I1171" s="183"/>
      <c r="J1171" s="183"/>
      <c r="K1171" s="183"/>
      <c r="L1171" s="183"/>
      <c r="M1171" s="183"/>
      <c r="N1171" s="183"/>
      <c r="O1171" s="183"/>
      <c r="P1171" s="183"/>
      <c r="Q1171" s="183"/>
      <c r="R1171" s="183"/>
      <c r="S1171" s="183"/>
      <c r="T1171" s="183"/>
      <c r="U1171" s="183"/>
      <c r="V1171" s="183"/>
      <c r="W1171" s="183"/>
      <c r="X1171" s="183"/>
      <c r="Y1171" s="183"/>
      <c r="Z1171" s="183"/>
      <c r="AA1171" s="183"/>
      <c r="AB1171" s="183"/>
      <c r="AC1171" s="183"/>
      <c r="AD1171" s="183"/>
      <c r="AE1171" s="183"/>
      <c r="AF1171" s="183"/>
      <c r="AG1171" s="183"/>
      <c r="AH1171" s="183"/>
      <c r="AI1171" s="183"/>
      <c r="AJ1171" s="183"/>
      <c r="AK1171" s="183"/>
      <c r="AL1171" s="183"/>
      <c r="AM1171" s="183"/>
      <c r="AN1171" s="183"/>
      <c r="AO1171" s="183"/>
      <c r="AP1171" s="183"/>
      <c r="AQ1171" s="183"/>
      <c r="AR1171" s="183"/>
      <c r="AS1171" s="183"/>
      <c r="AT1171" s="183"/>
      <c r="AU1171" s="183"/>
      <c r="AV1171" s="183"/>
      <c r="AW1171" s="183"/>
      <c r="AX1171" s="183"/>
      <c r="AY1171" s="183"/>
      <c r="AZ1171" s="183"/>
      <c r="BA1171" s="183"/>
      <c r="BB1171" s="183"/>
      <c r="BC1171" s="183"/>
      <c r="BD1171" s="183"/>
      <c r="BE1171" s="183"/>
      <c r="BF1171" s="183"/>
      <c r="BG1171" s="183"/>
      <c r="BH1171" s="183"/>
      <c r="BI1171" s="183"/>
      <c r="BJ1171" s="183"/>
      <c r="BK1171" s="183"/>
      <c r="BL1171" s="183"/>
      <c r="BM1171" s="183"/>
    </row>
    <row r="1172" spans="1:65" x14ac:dyDescent="0.2">
      <c r="A1172" s="110"/>
      <c r="B1172" s="110"/>
      <c r="C1172" s="110"/>
      <c r="D1172" s="183"/>
      <c r="E1172" s="183"/>
      <c r="F1172" s="183"/>
      <c r="G1172" s="183"/>
      <c r="H1172" s="183"/>
      <c r="I1172" s="183"/>
      <c r="J1172" s="183"/>
      <c r="K1172" s="183"/>
      <c r="L1172" s="183"/>
      <c r="M1172" s="183"/>
      <c r="N1172" s="183"/>
      <c r="O1172" s="183"/>
      <c r="P1172" s="183"/>
      <c r="Q1172" s="183"/>
      <c r="R1172" s="183"/>
      <c r="S1172" s="183"/>
      <c r="T1172" s="183"/>
      <c r="U1172" s="183"/>
      <c r="V1172" s="183"/>
      <c r="W1172" s="183"/>
      <c r="X1172" s="183"/>
      <c r="Y1172" s="183"/>
      <c r="Z1172" s="183"/>
      <c r="AA1172" s="183"/>
      <c r="AB1172" s="183"/>
      <c r="AC1172" s="183"/>
      <c r="AD1172" s="183"/>
      <c r="AE1172" s="183"/>
      <c r="AF1172" s="183"/>
      <c r="AG1172" s="183"/>
      <c r="AH1172" s="183"/>
      <c r="AI1172" s="183"/>
      <c r="AJ1172" s="183"/>
      <c r="AK1172" s="183"/>
      <c r="AL1172" s="183"/>
      <c r="AM1172" s="183"/>
      <c r="AN1172" s="183"/>
      <c r="AO1172" s="183"/>
      <c r="AP1172" s="183"/>
      <c r="AQ1172" s="183"/>
      <c r="AR1172" s="183"/>
      <c r="AS1172" s="183"/>
      <c r="AT1172" s="183"/>
      <c r="AU1172" s="183"/>
      <c r="AV1172" s="183"/>
      <c r="AW1172" s="183"/>
      <c r="AX1172" s="183"/>
      <c r="AY1172" s="183"/>
      <c r="AZ1172" s="183"/>
      <c r="BA1172" s="183"/>
      <c r="BB1172" s="183"/>
      <c r="BC1172" s="183"/>
      <c r="BD1172" s="183"/>
      <c r="BE1172" s="183"/>
      <c r="BF1172" s="183"/>
      <c r="BG1172" s="183"/>
      <c r="BH1172" s="183"/>
      <c r="BI1172" s="183"/>
      <c r="BJ1172" s="183"/>
      <c r="BK1172" s="183"/>
      <c r="BL1172" s="183"/>
      <c r="BM1172" s="183"/>
    </row>
    <row r="1173" spans="1:65" x14ac:dyDescent="0.2">
      <c r="A1173" s="110"/>
      <c r="B1173" s="110"/>
      <c r="C1173" s="110"/>
      <c r="D1173" s="183"/>
      <c r="E1173" s="183"/>
      <c r="F1173" s="183"/>
      <c r="G1173" s="183"/>
      <c r="H1173" s="183"/>
      <c r="I1173" s="183"/>
      <c r="J1173" s="183"/>
      <c r="K1173" s="183"/>
      <c r="L1173" s="183"/>
      <c r="M1173" s="183"/>
      <c r="N1173" s="183"/>
      <c r="O1173" s="183"/>
      <c r="P1173" s="183"/>
      <c r="Q1173" s="183"/>
      <c r="R1173" s="183"/>
      <c r="S1173" s="183"/>
      <c r="T1173" s="183"/>
      <c r="U1173" s="183"/>
      <c r="V1173" s="183"/>
      <c r="W1173" s="183"/>
      <c r="X1173" s="183"/>
      <c r="Y1173" s="183"/>
      <c r="Z1173" s="183"/>
      <c r="AA1173" s="183"/>
      <c r="AB1173" s="183"/>
      <c r="AC1173" s="183"/>
      <c r="AD1173" s="183"/>
      <c r="AE1173" s="183"/>
      <c r="AF1173" s="183"/>
      <c r="AG1173" s="183"/>
      <c r="AH1173" s="183"/>
      <c r="AI1173" s="183"/>
      <c r="AJ1173" s="183"/>
      <c r="AK1173" s="183"/>
      <c r="AL1173" s="183"/>
      <c r="AM1173" s="183"/>
      <c r="AN1173" s="183"/>
      <c r="AO1173" s="183"/>
      <c r="AP1173" s="183"/>
      <c r="AQ1173" s="183"/>
      <c r="AR1173" s="183"/>
      <c r="AS1173" s="183"/>
      <c r="AT1173" s="183"/>
      <c r="AU1173" s="183"/>
      <c r="AV1173" s="183"/>
      <c r="AW1173" s="183"/>
      <c r="AX1173" s="183"/>
      <c r="AY1173" s="183"/>
      <c r="AZ1173" s="183"/>
      <c r="BA1173" s="183"/>
      <c r="BB1173" s="183"/>
      <c r="BC1173" s="183"/>
      <c r="BD1173" s="183"/>
      <c r="BE1173" s="183"/>
      <c r="BF1173" s="183"/>
      <c r="BG1173" s="183"/>
      <c r="BH1173" s="183"/>
      <c r="BI1173" s="183"/>
      <c r="BJ1173" s="183"/>
      <c r="BK1173" s="183"/>
      <c r="BL1173" s="183"/>
      <c r="BM1173" s="183"/>
    </row>
    <row r="1174" spans="1:65" x14ac:dyDescent="0.2">
      <c r="A1174" s="110"/>
      <c r="B1174" s="110"/>
      <c r="C1174" s="110"/>
      <c r="D1174" s="183"/>
      <c r="E1174" s="183"/>
      <c r="F1174" s="183"/>
      <c r="G1174" s="183"/>
      <c r="H1174" s="183"/>
      <c r="I1174" s="183"/>
      <c r="J1174" s="183"/>
      <c r="K1174" s="183"/>
      <c r="L1174" s="183"/>
      <c r="M1174" s="183"/>
      <c r="N1174" s="183"/>
      <c r="O1174" s="183"/>
      <c r="P1174" s="183"/>
      <c r="Q1174" s="183"/>
      <c r="R1174" s="183"/>
      <c r="S1174" s="183"/>
      <c r="T1174" s="183"/>
      <c r="U1174" s="183"/>
      <c r="V1174" s="183"/>
      <c r="W1174" s="183"/>
      <c r="X1174" s="183"/>
      <c r="Y1174" s="183"/>
      <c r="Z1174" s="183"/>
      <c r="AA1174" s="183"/>
      <c r="AB1174" s="183"/>
      <c r="AC1174" s="183"/>
      <c r="AD1174" s="183"/>
      <c r="AE1174" s="183"/>
      <c r="AF1174" s="183"/>
      <c r="AG1174" s="183"/>
      <c r="AH1174" s="183"/>
      <c r="AI1174" s="183"/>
      <c r="AJ1174" s="183"/>
      <c r="AK1174" s="183"/>
      <c r="AL1174" s="183"/>
      <c r="AM1174" s="183"/>
      <c r="AN1174" s="183"/>
      <c r="AO1174" s="183"/>
      <c r="AP1174" s="183"/>
      <c r="AQ1174" s="183"/>
      <c r="AR1174" s="183"/>
      <c r="AS1174" s="183"/>
      <c r="AT1174" s="183"/>
      <c r="AU1174" s="183"/>
      <c r="AV1174" s="183"/>
      <c r="AW1174" s="183"/>
      <c r="AX1174" s="183"/>
      <c r="AY1174" s="183"/>
      <c r="AZ1174" s="183"/>
      <c r="BA1174" s="183"/>
      <c r="BB1174" s="183"/>
      <c r="BC1174" s="183"/>
      <c r="BD1174" s="183"/>
      <c r="BE1174" s="183"/>
      <c r="BF1174" s="183"/>
      <c r="BG1174" s="183"/>
      <c r="BH1174" s="183"/>
      <c r="BI1174" s="183"/>
      <c r="BJ1174" s="183"/>
      <c r="BK1174" s="183"/>
      <c r="BL1174" s="183"/>
      <c r="BM1174" s="183"/>
    </row>
    <row r="1175" spans="1:65" x14ac:dyDescent="0.2">
      <c r="A1175" s="110"/>
      <c r="B1175" s="110"/>
      <c r="C1175" s="110"/>
      <c r="D1175" s="183"/>
      <c r="E1175" s="183"/>
      <c r="F1175" s="183"/>
      <c r="G1175" s="183"/>
      <c r="H1175" s="183"/>
      <c r="I1175" s="183"/>
      <c r="J1175" s="183"/>
      <c r="K1175" s="183"/>
      <c r="L1175" s="183"/>
      <c r="M1175" s="183"/>
      <c r="N1175" s="183"/>
      <c r="O1175" s="183"/>
      <c r="P1175" s="183"/>
      <c r="Q1175" s="183"/>
      <c r="R1175" s="183"/>
      <c r="S1175" s="183"/>
      <c r="T1175" s="183"/>
      <c r="U1175" s="183"/>
      <c r="V1175" s="183"/>
      <c r="W1175" s="183"/>
      <c r="X1175" s="183"/>
      <c r="Y1175" s="183"/>
      <c r="Z1175" s="183"/>
      <c r="AA1175" s="183"/>
      <c r="AB1175" s="183"/>
      <c r="AC1175" s="183"/>
      <c r="AD1175" s="183"/>
      <c r="AE1175" s="183"/>
      <c r="AF1175" s="183"/>
      <c r="AG1175" s="183"/>
      <c r="AH1175" s="183"/>
      <c r="AI1175" s="183"/>
      <c r="AJ1175" s="183"/>
      <c r="AK1175" s="183"/>
      <c r="AL1175" s="183"/>
      <c r="AM1175" s="183"/>
      <c r="AN1175" s="183"/>
      <c r="AO1175" s="183"/>
      <c r="AP1175" s="183"/>
      <c r="AQ1175" s="183"/>
      <c r="AR1175" s="183"/>
      <c r="AS1175" s="183"/>
      <c r="AT1175" s="183"/>
      <c r="AU1175" s="183"/>
      <c r="AV1175" s="183"/>
      <c r="AW1175" s="183"/>
      <c r="AX1175" s="183"/>
      <c r="AY1175" s="183"/>
      <c r="AZ1175" s="183"/>
      <c r="BA1175" s="183"/>
      <c r="BB1175" s="183"/>
      <c r="BC1175" s="183"/>
      <c r="BD1175" s="183"/>
      <c r="BE1175" s="183"/>
      <c r="BF1175" s="183"/>
      <c r="BG1175" s="183"/>
      <c r="BH1175" s="183"/>
      <c r="BI1175" s="183"/>
      <c r="BJ1175" s="183"/>
      <c r="BK1175" s="183"/>
      <c r="BL1175" s="183"/>
      <c r="BM1175" s="183"/>
    </row>
    <row r="1176" spans="1:65" x14ac:dyDescent="0.2">
      <c r="A1176" s="110"/>
      <c r="B1176" s="110"/>
      <c r="C1176" s="110"/>
      <c r="D1176" s="183"/>
      <c r="E1176" s="183"/>
      <c r="F1176" s="183"/>
      <c r="G1176" s="183"/>
      <c r="H1176" s="183"/>
      <c r="I1176" s="183"/>
      <c r="J1176" s="183"/>
      <c r="K1176" s="183"/>
      <c r="L1176" s="183"/>
      <c r="M1176" s="183"/>
      <c r="N1176" s="183"/>
      <c r="O1176" s="183"/>
      <c r="P1176" s="183"/>
      <c r="Q1176" s="183"/>
      <c r="R1176" s="183"/>
      <c r="S1176" s="183"/>
      <c r="T1176" s="183"/>
      <c r="U1176" s="183"/>
      <c r="V1176" s="183"/>
      <c r="W1176" s="183"/>
      <c r="X1176" s="183"/>
      <c r="Y1176" s="183"/>
      <c r="Z1176" s="183"/>
      <c r="AA1176" s="183"/>
      <c r="AB1176" s="183"/>
      <c r="AC1176" s="183"/>
      <c r="AD1176" s="183"/>
      <c r="AE1176" s="183"/>
      <c r="AF1176" s="183"/>
      <c r="AG1176" s="183"/>
      <c r="AH1176" s="183"/>
      <c r="AI1176" s="183"/>
      <c r="AJ1176" s="183"/>
      <c r="AK1176" s="183"/>
      <c r="AL1176" s="183"/>
      <c r="AM1176" s="183"/>
      <c r="AN1176" s="183"/>
      <c r="AO1176" s="183"/>
      <c r="AP1176" s="183"/>
      <c r="AQ1176" s="183"/>
      <c r="AR1176" s="183"/>
      <c r="AS1176" s="183"/>
      <c r="AT1176" s="183"/>
      <c r="AU1176" s="183"/>
      <c r="AV1176" s="183"/>
      <c r="AW1176" s="183"/>
      <c r="AX1176" s="183"/>
      <c r="AY1176" s="183"/>
      <c r="AZ1176" s="183"/>
      <c r="BA1176" s="183"/>
      <c r="BB1176" s="183"/>
      <c r="BC1176" s="183"/>
      <c r="BD1176" s="183"/>
      <c r="BE1176" s="183"/>
      <c r="BF1176" s="183"/>
      <c r="BG1176" s="183"/>
      <c r="BH1176" s="183"/>
      <c r="BI1176" s="183"/>
      <c r="BJ1176" s="183"/>
      <c r="BK1176" s="183"/>
      <c r="BL1176" s="183"/>
      <c r="BM1176" s="183"/>
    </row>
    <row r="1177" spans="1:65" x14ac:dyDescent="0.2">
      <c r="A1177" s="110"/>
      <c r="B1177" s="110"/>
      <c r="C1177" s="110"/>
      <c r="D1177" s="183"/>
      <c r="E1177" s="183"/>
      <c r="F1177" s="183"/>
      <c r="G1177" s="183"/>
      <c r="H1177" s="183"/>
      <c r="I1177" s="183"/>
      <c r="J1177" s="183"/>
      <c r="K1177" s="183"/>
      <c r="L1177" s="183"/>
      <c r="M1177" s="183"/>
      <c r="N1177" s="183"/>
      <c r="O1177" s="183"/>
      <c r="P1177" s="183"/>
      <c r="Q1177" s="183"/>
      <c r="R1177" s="183"/>
      <c r="S1177" s="183"/>
      <c r="T1177" s="183"/>
      <c r="U1177" s="183"/>
      <c r="V1177" s="183"/>
      <c r="W1177" s="183"/>
      <c r="X1177" s="183"/>
      <c r="Y1177" s="183"/>
      <c r="Z1177" s="183"/>
      <c r="AA1177" s="183"/>
      <c r="AB1177" s="183"/>
      <c r="AC1177" s="183"/>
      <c r="AD1177" s="183"/>
      <c r="AE1177" s="183"/>
      <c r="AF1177" s="183"/>
      <c r="AG1177" s="183"/>
      <c r="AH1177" s="183"/>
      <c r="AI1177" s="183"/>
      <c r="AJ1177" s="183"/>
      <c r="AK1177" s="183"/>
      <c r="AL1177" s="183"/>
      <c r="AM1177" s="183"/>
      <c r="AN1177" s="183"/>
      <c r="AO1177" s="183"/>
      <c r="AP1177" s="183"/>
      <c r="AQ1177" s="183"/>
      <c r="AR1177" s="183"/>
      <c r="AS1177" s="183"/>
      <c r="AT1177" s="183"/>
      <c r="AU1177" s="183"/>
      <c r="AV1177" s="183"/>
      <c r="AW1177" s="183"/>
      <c r="AX1177" s="183"/>
      <c r="AY1177" s="183"/>
      <c r="AZ1177" s="183"/>
      <c r="BA1177" s="183"/>
      <c r="BB1177" s="183"/>
      <c r="BC1177" s="183"/>
      <c r="BD1177" s="183"/>
      <c r="BE1177" s="183"/>
      <c r="BF1177" s="183"/>
      <c r="BG1177" s="183"/>
      <c r="BH1177" s="183"/>
      <c r="BI1177" s="183"/>
      <c r="BJ1177" s="183"/>
      <c r="BK1177" s="183"/>
      <c r="BL1177" s="183"/>
      <c r="BM1177" s="183"/>
    </row>
    <row r="1178" spans="1:65" x14ac:dyDescent="0.2">
      <c r="A1178" s="110"/>
      <c r="B1178" s="110"/>
      <c r="C1178" s="110"/>
      <c r="D1178" s="183"/>
      <c r="E1178" s="183"/>
      <c r="F1178" s="183"/>
      <c r="G1178" s="183"/>
      <c r="H1178" s="183"/>
      <c r="I1178" s="183"/>
      <c r="J1178" s="183"/>
      <c r="K1178" s="183"/>
      <c r="L1178" s="183"/>
      <c r="M1178" s="183"/>
      <c r="N1178" s="183"/>
      <c r="O1178" s="183"/>
      <c r="P1178" s="183"/>
      <c r="Q1178" s="183"/>
      <c r="R1178" s="183"/>
      <c r="S1178" s="183"/>
      <c r="T1178" s="183"/>
      <c r="U1178" s="183"/>
      <c r="V1178" s="183"/>
      <c r="W1178" s="183"/>
      <c r="X1178" s="183"/>
      <c r="Y1178" s="183"/>
      <c r="Z1178" s="183"/>
      <c r="AA1178" s="183"/>
      <c r="AB1178" s="183"/>
      <c r="AC1178" s="183"/>
      <c r="AD1178" s="183"/>
      <c r="AE1178" s="183"/>
      <c r="AF1178" s="183"/>
      <c r="AG1178" s="183"/>
      <c r="AH1178" s="183"/>
      <c r="AI1178" s="183"/>
      <c r="AJ1178" s="183"/>
      <c r="AK1178" s="183"/>
      <c r="AL1178" s="183"/>
      <c r="AM1178" s="183"/>
      <c r="AN1178" s="183"/>
      <c r="AO1178" s="183"/>
      <c r="AP1178" s="183"/>
      <c r="AQ1178" s="183"/>
      <c r="AR1178" s="183"/>
      <c r="AS1178" s="183"/>
      <c r="AT1178" s="183"/>
      <c r="AU1178" s="183"/>
      <c r="AV1178" s="183"/>
      <c r="AW1178" s="183"/>
      <c r="AX1178" s="183"/>
      <c r="AY1178" s="183"/>
      <c r="AZ1178" s="183"/>
      <c r="BA1178" s="183"/>
      <c r="BB1178" s="183"/>
      <c r="BC1178" s="183"/>
      <c r="BD1178" s="183"/>
      <c r="BE1178" s="183"/>
      <c r="BF1178" s="183"/>
      <c r="BG1178" s="183"/>
      <c r="BH1178" s="183"/>
      <c r="BI1178" s="183"/>
      <c r="BJ1178" s="183"/>
      <c r="BK1178" s="183"/>
      <c r="BL1178" s="183"/>
      <c r="BM1178" s="183"/>
    </row>
    <row r="1179" spans="1:65" x14ac:dyDescent="0.2">
      <c r="A1179" s="110"/>
      <c r="B1179" s="110"/>
      <c r="C1179" s="110"/>
      <c r="D1179" s="183"/>
      <c r="E1179" s="183"/>
      <c r="F1179" s="183"/>
      <c r="G1179" s="183"/>
      <c r="H1179" s="183"/>
      <c r="I1179" s="183"/>
      <c r="J1179" s="183"/>
      <c r="K1179" s="183"/>
      <c r="L1179" s="183"/>
      <c r="M1179" s="183"/>
      <c r="N1179" s="183"/>
      <c r="O1179" s="183"/>
      <c r="P1179" s="183"/>
      <c r="Q1179" s="183"/>
      <c r="R1179" s="183"/>
      <c r="S1179" s="183"/>
      <c r="T1179" s="183"/>
      <c r="U1179" s="183"/>
      <c r="V1179" s="183"/>
      <c r="W1179" s="183"/>
      <c r="X1179" s="183"/>
      <c r="Y1179" s="183"/>
      <c r="Z1179" s="183"/>
      <c r="AA1179" s="183"/>
      <c r="AB1179" s="183"/>
      <c r="AC1179" s="183"/>
      <c r="AD1179" s="183"/>
      <c r="AE1179" s="183"/>
      <c r="AF1179" s="183"/>
      <c r="AG1179" s="183"/>
      <c r="AH1179" s="183"/>
      <c r="AI1179" s="183"/>
      <c r="AJ1179" s="183"/>
      <c r="AK1179" s="183"/>
      <c r="AL1179" s="183"/>
      <c r="AM1179" s="183"/>
      <c r="AN1179" s="183"/>
      <c r="AO1179" s="183"/>
      <c r="AP1179" s="183"/>
      <c r="AQ1179" s="183"/>
      <c r="AR1179" s="183"/>
      <c r="AS1179" s="183"/>
      <c r="AT1179" s="183"/>
      <c r="AU1179" s="183"/>
      <c r="AV1179" s="183"/>
      <c r="AW1179" s="183"/>
      <c r="AX1179" s="183"/>
      <c r="AY1179" s="183"/>
      <c r="AZ1179" s="183"/>
      <c r="BA1179" s="183"/>
      <c r="BB1179" s="183"/>
      <c r="BC1179" s="183"/>
      <c r="BD1179" s="183"/>
      <c r="BE1179" s="183"/>
      <c r="BF1179" s="183"/>
      <c r="BG1179" s="183"/>
      <c r="BH1179" s="183"/>
      <c r="BI1179" s="183"/>
      <c r="BJ1179" s="183"/>
      <c r="BK1179" s="183"/>
      <c r="BL1179" s="183"/>
      <c r="BM1179" s="183"/>
    </row>
    <row r="1180" spans="1:65" x14ac:dyDescent="0.2">
      <c r="A1180" s="110"/>
      <c r="B1180" s="110"/>
      <c r="C1180" s="110"/>
      <c r="D1180" s="183"/>
      <c r="E1180" s="183"/>
      <c r="F1180" s="183"/>
      <c r="G1180" s="183"/>
      <c r="H1180" s="183"/>
      <c r="I1180" s="183"/>
      <c r="J1180" s="183"/>
      <c r="K1180" s="183"/>
      <c r="L1180" s="183"/>
      <c r="M1180" s="183"/>
      <c r="N1180" s="183"/>
      <c r="O1180" s="183"/>
      <c r="P1180" s="183"/>
      <c r="Q1180" s="183"/>
      <c r="R1180" s="183"/>
      <c r="S1180" s="183"/>
      <c r="T1180" s="183"/>
      <c r="U1180" s="183"/>
      <c r="V1180" s="183"/>
      <c r="W1180" s="183"/>
      <c r="X1180" s="183"/>
      <c r="Y1180" s="183"/>
      <c r="Z1180" s="183"/>
      <c r="AA1180" s="183"/>
      <c r="AB1180" s="183"/>
      <c r="AC1180" s="183"/>
      <c r="AD1180" s="183"/>
      <c r="AE1180" s="183"/>
      <c r="AF1180" s="183"/>
      <c r="AG1180" s="183"/>
      <c r="AH1180" s="183"/>
      <c r="AI1180" s="183"/>
      <c r="AJ1180" s="183"/>
      <c r="AK1180" s="183"/>
      <c r="AL1180" s="183"/>
      <c r="AM1180" s="183"/>
      <c r="AN1180" s="183"/>
      <c r="AO1180" s="183"/>
      <c r="AP1180" s="183"/>
      <c r="AQ1180" s="183"/>
      <c r="AR1180" s="183"/>
      <c r="AS1180" s="183"/>
      <c r="AT1180" s="183"/>
      <c r="AU1180" s="183"/>
      <c r="AV1180" s="183"/>
      <c r="AW1180" s="183"/>
      <c r="AX1180" s="183"/>
      <c r="AY1180" s="183"/>
      <c r="AZ1180" s="183"/>
      <c r="BA1180" s="183"/>
      <c r="BB1180" s="183"/>
      <c r="BC1180" s="183"/>
      <c r="BD1180" s="183"/>
      <c r="BE1180" s="183"/>
      <c r="BF1180" s="183"/>
      <c r="BG1180" s="183"/>
      <c r="BH1180" s="183"/>
      <c r="BI1180" s="183"/>
      <c r="BJ1180" s="183"/>
      <c r="BK1180" s="183"/>
      <c r="BL1180" s="183"/>
      <c r="BM1180" s="183"/>
    </row>
    <row r="1181" spans="1:65" x14ac:dyDescent="0.2">
      <c r="A1181" s="110"/>
      <c r="B1181" s="110"/>
      <c r="C1181" s="110"/>
      <c r="D1181" s="183"/>
      <c r="E1181" s="183"/>
      <c r="F1181" s="183"/>
      <c r="G1181" s="183"/>
      <c r="H1181" s="183"/>
      <c r="I1181" s="183"/>
      <c r="J1181" s="183"/>
      <c r="K1181" s="183"/>
      <c r="L1181" s="183"/>
      <c r="M1181" s="183"/>
      <c r="N1181" s="183"/>
      <c r="O1181" s="183"/>
      <c r="P1181" s="183"/>
      <c r="Q1181" s="183"/>
      <c r="R1181" s="183"/>
      <c r="S1181" s="183"/>
      <c r="T1181" s="183"/>
      <c r="U1181" s="183"/>
      <c r="V1181" s="183"/>
      <c r="W1181" s="183"/>
      <c r="X1181" s="183"/>
      <c r="Y1181" s="183"/>
      <c r="Z1181" s="183"/>
      <c r="AA1181" s="183"/>
      <c r="AB1181" s="183"/>
      <c r="AC1181" s="183"/>
      <c r="AD1181" s="183"/>
      <c r="AE1181" s="183"/>
      <c r="AF1181" s="183"/>
      <c r="AG1181" s="183"/>
      <c r="AH1181" s="183"/>
      <c r="AI1181" s="183"/>
      <c r="AJ1181" s="183"/>
      <c r="AK1181" s="183"/>
      <c r="AL1181" s="183"/>
      <c r="AM1181" s="183"/>
      <c r="AN1181" s="183"/>
      <c r="AO1181" s="183"/>
      <c r="AP1181" s="183"/>
      <c r="AQ1181" s="183"/>
      <c r="AR1181" s="183"/>
      <c r="AS1181" s="183"/>
      <c r="AT1181" s="183"/>
      <c r="AU1181" s="183"/>
      <c r="AV1181" s="183"/>
      <c r="AW1181" s="183"/>
      <c r="AX1181" s="183"/>
      <c r="AY1181" s="183"/>
      <c r="AZ1181" s="183"/>
      <c r="BA1181" s="183"/>
      <c r="BB1181" s="183"/>
      <c r="BC1181" s="183"/>
      <c r="BD1181" s="183"/>
      <c r="BE1181" s="183"/>
      <c r="BF1181" s="183"/>
      <c r="BG1181" s="183"/>
      <c r="BH1181" s="183"/>
      <c r="BI1181" s="183"/>
      <c r="BJ1181" s="183"/>
      <c r="BK1181" s="183"/>
      <c r="BL1181" s="183"/>
      <c r="BM1181" s="183"/>
    </row>
    <row r="1182" spans="1:65" x14ac:dyDescent="0.2">
      <c r="A1182" s="110"/>
      <c r="B1182" s="110"/>
      <c r="C1182" s="110"/>
      <c r="D1182" s="183"/>
      <c r="E1182" s="183"/>
      <c r="F1182" s="183"/>
      <c r="G1182" s="183"/>
      <c r="H1182" s="183"/>
      <c r="I1182" s="183"/>
      <c r="J1182" s="183"/>
      <c r="K1182" s="183"/>
      <c r="L1182" s="183"/>
      <c r="M1182" s="183"/>
      <c r="N1182" s="183"/>
      <c r="O1182" s="183"/>
      <c r="P1182" s="183"/>
      <c r="Q1182" s="183"/>
      <c r="R1182" s="183"/>
      <c r="S1182" s="183"/>
      <c r="T1182" s="183"/>
      <c r="U1182" s="183"/>
      <c r="V1182" s="183"/>
      <c r="W1182" s="183"/>
      <c r="X1182" s="183"/>
      <c r="Y1182" s="183"/>
      <c r="Z1182" s="183"/>
      <c r="AA1182" s="183"/>
      <c r="AB1182" s="183"/>
      <c r="AC1182" s="183"/>
      <c r="AD1182" s="183"/>
      <c r="AE1182" s="183"/>
      <c r="AF1182" s="183"/>
      <c r="AG1182" s="183"/>
      <c r="AH1182" s="183"/>
      <c r="AI1182" s="183"/>
      <c r="AJ1182" s="183"/>
      <c r="AK1182" s="183"/>
      <c r="AL1182" s="183"/>
      <c r="AM1182" s="183"/>
      <c r="AN1182" s="183"/>
      <c r="AO1182" s="183"/>
      <c r="AP1182" s="183"/>
      <c r="AQ1182" s="183"/>
      <c r="AR1182" s="183"/>
      <c r="AS1182" s="183"/>
      <c r="AT1182" s="183"/>
      <c r="AU1182" s="183"/>
      <c r="AV1182" s="183"/>
      <c r="AW1182" s="183"/>
      <c r="AX1182" s="183"/>
      <c r="AY1182" s="183"/>
      <c r="AZ1182" s="183"/>
      <c r="BA1182" s="183"/>
      <c r="BB1182" s="183"/>
      <c r="BC1182" s="183"/>
      <c r="BD1182" s="183"/>
      <c r="BE1182" s="183"/>
      <c r="BF1182" s="183"/>
      <c r="BG1182" s="183"/>
      <c r="BH1182" s="183"/>
      <c r="BI1182" s="183"/>
      <c r="BJ1182" s="183"/>
      <c r="BK1182" s="183"/>
      <c r="BL1182" s="183"/>
      <c r="BM1182" s="183"/>
    </row>
    <row r="1183" spans="1:65" x14ac:dyDescent="0.2">
      <c r="A1183" s="110"/>
      <c r="B1183" s="110"/>
      <c r="C1183" s="110"/>
      <c r="D1183" s="183"/>
      <c r="E1183" s="183"/>
      <c r="F1183" s="183"/>
      <c r="G1183" s="183"/>
      <c r="H1183" s="183"/>
      <c r="I1183" s="183"/>
      <c r="J1183" s="183"/>
      <c r="K1183" s="183"/>
      <c r="L1183" s="183"/>
      <c r="M1183" s="183"/>
      <c r="N1183" s="183"/>
      <c r="O1183" s="183"/>
      <c r="P1183" s="183"/>
      <c r="Q1183" s="183"/>
      <c r="R1183" s="183"/>
      <c r="S1183" s="183"/>
      <c r="T1183" s="183"/>
      <c r="U1183" s="183"/>
      <c r="V1183" s="183"/>
      <c r="W1183" s="183"/>
      <c r="X1183" s="183"/>
      <c r="Y1183" s="183"/>
      <c r="Z1183" s="183"/>
      <c r="AA1183" s="183"/>
      <c r="AB1183" s="183"/>
      <c r="AC1183" s="183"/>
      <c r="AD1183" s="183"/>
      <c r="AE1183" s="183"/>
      <c r="AF1183" s="183"/>
      <c r="AG1183" s="183"/>
      <c r="AH1183" s="183"/>
      <c r="AI1183" s="183"/>
      <c r="AJ1183" s="183"/>
      <c r="AK1183" s="183"/>
      <c r="AL1183" s="183"/>
      <c r="AM1183" s="183"/>
      <c r="AN1183" s="183"/>
      <c r="AO1183" s="183"/>
      <c r="AP1183" s="183"/>
      <c r="AQ1183" s="183"/>
      <c r="AR1183" s="183"/>
      <c r="AS1183" s="183"/>
      <c r="AT1183" s="183"/>
      <c r="AU1183" s="183"/>
      <c r="AV1183" s="183"/>
      <c r="AW1183" s="183"/>
      <c r="AX1183" s="183"/>
      <c r="AY1183" s="183"/>
      <c r="AZ1183" s="183"/>
      <c r="BA1183" s="183"/>
      <c r="BB1183" s="183"/>
      <c r="BC1183" s="183"/>
      <c r="BD1183" s="183"/>
      <c r="BE1183" s="183"/>
      <c r="BF1183" s="183"/>
      <c r="BG1183" s="183"/>
      <c r="BH1183" s="183"/>
      <c r="BI1183" s="183"/>
      <c r="BJ1183" s="183"/>
      <c r="BK1183" s="183"/>
      <c r="BL1183" s="183"/>
      <c r="BM1183" s="183"/>
    </row>
    <row r="1184" spans="1:65" x14ac:dyDescent="0.2">
      <c r="A1184" s="110"/>
      <c r="B1184" s="110"/>
      <c r="C1184" s="110"/>
      <c r="D1184" s="183"/>
      <c r="E1184" s="183"/>
      <c r="F1184" s="183"/>
      <c r="G1184" s="183"/>
      <c r="H1184" s="183"/>
      <c r="I1184" s="183"/>
      <c r="J1184" s="183"/>
      <c r="K1184" s="183"/>
      <c r="L1184" s="183"/>
      <c r="M1184" s="183"/>
      <c r="N1184" s="183"/>
      <c r="O1184" s="183"/>
      <c r="P1184" s="183"/>
      <c r="Q1184" s="183"/>
      <c r="R1184" s="183"/>
      <c r="S1184" s="183"/>
      <c r="T1184" s="183"/>
      <c r="U1184" s="183"/>
      <c r="V1184" s="183"/>
      <c r="W1184" s="183"/>
      <c r="X1184" s="183"/>
      <c r="Y1184" s="183"/>
      <c r="Z1184" s="183"/>
      <c r="AA1184" s="183"/>
      <c r="AB1184" s="183"/>
      <c r="AC1184" s="183"/>
      <c r="AD1184" s="183"/>
      <c r="AE1184" s="183"/>
      <c r="AF1184" s="183"/>
      <c r="AG1184" s="183"/>
      <c r="AH1184" s="183"/>
      <c r="AI1184" s="183"/>
      <c r="AJ1184" s="183"/>
      <c r="AK1184" s="183"/>
      <c r="AL1184" s="183"/>
      <c r="AM1184" s="183"/>
      <c r="AN1184" s="183"/>
      <c r="AO1184" s="183"/>
      <c r="AP1184" s="183"/>
      <c r="AQ1184" s="183"/>
      <c r="AR1184" s="183"/>
      <c r="AS1184" s="183"/>
      <c r="AT1184" s="183"/>
      <c r="AU1184" s="183"/>
      <c r="AV1184" s="183"/>
      <c r="AW1184" s="183"/>
      <c r="AX1184" s="183"/>
      <c r="AY1184" s="183"/>
      <c r="AZ1184" s="183"/>
      <c r="BA1184" s="183"/>
      <c r="BB1184" s="183"/>
      <c r="BC1184" s="183"/>
      <c r="BD1184" s="183"/>
      <c r="BE1184" s="183"/>
      <c r="BF1184" s="183"/>
      <c r="BG1184" s="183"/>
      <c r="BH1184" s="183"/>
      <c r="BI1184" s="183"/>
      <c r="BJ1184" s="183"/>
      <c r="BK1184" s="183"/>
      <c r="BL1184" s="183"/>
      <c r="BM1184" s="183"/>
    </row>
    <row r="1185" spans="1:65" x14ac:dyDescent="0.2">
      <c r="A1185" s="110"/>
      <c r="B1185" s="110"/>
      <c r="C1185" s="110"/>
      <c r="D1185" s="183"/>
      <c r="E1185" s="183"/>
      <c r="F1185" s="183"/>
      <c r="G1185" s="183"/>
      <c r="H1185" s="183"/>
      <c r="I1185" s="183"/>
      <c r="J1185" s="183"/>
      <c r="K1185" s="183"/>
      <c r="L1185" s="183"/>
      <c r="M1185" s="183"/>
      <c r="N1185" s="183"/>
      <c r="O1185" s="183"/>
      <c r="P1185" s="183"/>
      <c r="Q1185" s="183"/>
      <c r="R1185" s="183"/>
      <c r="S1185" s="183"/>
      <c r="T1185" s="183"/>
      <c r="U1185" s="183"/>
      <c r="V1185" s="183"/>
      <c r="W1185" s="183"/>
      <c r="X1185" s="183"/>
      <c r="Y1185" s="183"/>
      <c r="Z1185" s="183"/>
      <c r="AA1185" s="183"/>
      <c r="AB1185" s="183"/>
      <c r="AC1185" s="183"/>
      <c r="AD1185" s="183"/>
      <c r="AE1185" s="183"/>
      <c r="AF1185" s="183"/>
      <c r="AG1185" s="183"/>
      <c r="AH1185" s="183"/>
      <c r="AI1185" s="183"/>
      <c r="AJ1185" s="183"/>
      <c r="AK1185" s="183"/>
      <c r="AL1185" s="183"/>
      <c r="AM1185" s="183"/>
      <c r="AN1185" s="183"/>
      <c r="AO1185" s="183"/>
      <c r="AP1185" s="183"/>
      <c r="AQ1185" s="183"/>
      <c r="AR1185" s="183"/>
      <c r="AS1185" s="183"/>
      <c r="AT1185" s="183"/>
      <c r="AU1185" s="183"/>
      <c r="AV1185" s="183"/>
      <c r="AW1185" s="183"/>
      <c r="AX1185" s="183"/>
      <c r="AY1185" s="183"/>
      <c r="AZ1185" s="183"/>
      <c r="BA1185" s="183"/>
      <c r="BB1185" s="183"/>
      <c r="BC1185" s="183"/>
      <c r="BD1185" s="183"/>
      <c r="BE1185" s="183"/>
      <c r="BF1185" s="183"/>
      <c r="BG1185" s="183"/>
      <c r="BH1185" s="183"/>
      <c r="BI1185" s="183"/>
      <c r="BJ1185" s="183"/>
      <c r="BK1185" s="183"/>
      <c r="BL1185" s="183"/>
      <c r="BM1185" s="183"/>
    </row>
    <row r="1186" spans="1:65" x14ac:dyDescent="0.2">
      <c r="A1186" s="110"/>
      <c r="B1186" s="110"/>
      <c r="C1186" s="110"/>
      <c r="D1186" s="183"/>
      <c r="E1186" s="183"/>
      <c r="F1186" s="183"/>
      <c r="G1186" s="183"/>
      <c r="H1186" s="183"/>
      <c r="I1186" s="183"/>
      <c r="J1186" s="183"/>
      <c r="K1186" s="183"/>
      <c r="L1186" s="183"/>
      <c r="M1186" s="183"/>
      <c r="N1186" s="183"/>
      <c r="O1186" s="183"/>
      <c r="P1186" s="183"/>
      <c r="Q1186" s="183"/>
      <c r="R1186" s="183"/>
      <c r="S1186" s="183"/>
      <c r="T1186" s="183"/>
      <c r="U1186" s="183"/>
      <c r="V1186" s="183"/>
      <c r="W1186" s="183"/>
      <c r="X1186" s="183"/>
      <c r="Y1186" s="183"/>
      <c r="Z1186" s="183"/>
      <c r="AA1186" s="183"/>
      <c r="AB1186" s="183"/>
      <c r="AC1186" s="183"/>
      <c r="AD1186" s="183"/>
      <c r="AE1186" s="183"/>
      <c r="AF1186" s="183"/>
      <c r="AG1186" s="183"/>
      <c r="AH1186" s="183"/>
      <c r="AI1186" s="183"/>
      <c r="AJ1186" s="183"/>
      <c r="AK1186" s="183"/>
      <c r="AL1186" s="183"/>
      <c r="AM1186" s="183"/>
      <c r="AN1186" s="183"/>
      <c r="AO1186" s="183"/>
      <c r="AP1186" s="183"/>
      <c r="AQ1186" s="183"/>
      <c r="AR1186" s="183"/>
      <c r="AS1186" s="183"/>
      <c r="AT1186" s="183"/>
      <c r="AU1186" s="183"/>
      <c r="AV1186" s="183"/>
      <c r="AW1186" s="183"/>
      <c r="AX1186" s="183"/>
      <c r="AY1186" s="183"/>
      <c r="AZ1186" s="183"/>
      <c r="BA1186" s="183"/>
      <c r="BB1186" s="183"/>
      <c r="BC1186" s="183"/>
      <c r="BD1186" s="183"/>
      <c r="BE1186" s="183"/>
      <c r="BF1186" s="183"/>
      <c r="BG1186" s="183"/>
      <c r="BH1186" s="183"/>
      <c r="BI1186" s="183"/>
      <c r="BJ1186" s="183"/>
      <c r="BK1186" s="183"/>
      <c r="BL1186" s="183"/>
      <c r="BM1186" s="183"/>
    </row>
    <row r="1187" spans="1:65" x14ac:dyDescent="0.2">
      <c r="A1187" s="110"/>
      <c r="B1187" s="110"/>
      <c r="C1187" s="110"/>
      <c r="D1187" s="183"/>
      <c r="E1187" s="183"/>
      <c r="F1187" s="183"/>
      <c r="G1187" s="183"/>
      <c r="H1187" s="183"/>
      <c r="I1187" s="183"/>
      <c r="J1187" s="183"/>
      <c r="K1187" s="183"/>
      <c r="L1187" s="183"/>
      <c r="M1187" s="183"/>
      <c r="N1187" s="183"/>
      <c r="O1187" s="183"/>
      <c r="P1187" s="183"/>
      <c r="Q1187" s="183"/>
      <c r="R1187" s="183"/>
      <c r="S1187" s="183"/>
      <c r="T1187" s="183"/>
      <c r="U1187" s="183"/>
      <c r="V1187" s="183"/>
      <c r="W1187" s="183"/>
      <c r="X1187" s="183"/>
      <c r="Y1187" s="183"/>
      <c r="Z1187" s="183"/>
      <c r="AA1187" s="183"/>
      <c r="AB1187" s="183"/>
      <c r="AC1187" s="183"/>
      <c r="AD1187" s="183"/>
      <c r="AE1187" s="183"/>
      <c r="AF1187" s="183"/>
      <c r="AG1187" s="183"/>
      <c r="AH1187" s="183"/>
      <c r="AI1187" s="183"/>
      <c r="AJ1187" s="183"/>
      <c r="AK1187" s="183"/>
      <c r="AL1187" s="183"/>
      <c r="AM1187" s="183"/>
      <c r="AN1187" s="183"/>
      <c r="AO1187" s="183"/>
      <c r="AP1187" s="183"/>
      <c r="AQ1187" s="183"/>
      <c r="AR1187" s="183"/>
      <c r="AS1187" s="183"/>
      <c r="AT1187" s="183"/>
      <c r="AU1187" s="183"/>
      <c r="AV1187" s="183"/>
      <c r="AW1187" s="183"/>
      <c r="AX1187" s="183"/>
      <c r="AY1187" s="183"/>
      <c r="AZ1187" s="183"/>
      <c r="BA1187" s="183"/>
      <c r="BB1187" s="183"/>
      <c r="BC1187" s="183"/>
      <c r="BD1187" s="183"/>
      <c r="BE1187" s="183"/>
      <c r="BF1187" s="183"/>
      <c r="BG1187" s="183"/>
      <c r="BH1187" s="183"/>
      <c r="BI1187" s="183"/>
      <c r="BJ1187" s="183"/>
      <c r="BK1187" s="183"/>
      <c r="BL1187" s="183"/>
      <c r="BM1187" s="183"/>
    </row>
    <row r="1188" spans="1:65" x14ac:dyDescent="0.2">
      <c r="A1188" s="110"/>
      <c r="B1188" s="110"/>
      <c r="C1188" s="110"/>
      <c r="D1188" s="183"/>
      <c r="E1188" s="183"/>
      <c r="F1188" s="183"/>
      <c r="G1188" s="183"/>
      <c r="H1188" s="183"/>
      <c r="I1188" s="183"/>
      <c r="J1188" s="183"/>
      <c r="K1188" s="183"/>
      <c r="L1188" s="183"/>
      <c r="M1188" s="183"/>
      <c r="N1188" s="183"/>
      <c r="O1188" s="183"/>
      <c r="P1188" s="183"/>
      <c r="Q1188" s="183"/>
      <c r="R1188" s="183"/>
      <c r="S1188" s="183"/>
      <c r="T1188" s="183"/>
      <c r="U1188" s="183"/>
      <c r="V1188" s="183"/>
      <c r="W1188" s="183"/>
      <c r="X1188" s="183"/>
      <c r="Y1188" s="183"/>
      <c r="Z1188" s="183"/>
      <c r="AA1188" s="183"/>
      <c r="AB1188" s="183"/>
      <c r="AC1188" s="183"/>
      <c r="AD1188" s="183"/>
      <c r="AE1188" s="183"/>
      <c r="AF1188" s="183"/>
      <c r="AG1188" s="183"/>
      <c r="AH1188" s="183"/>
      <c r="AI1188" s="183"/>
      <c r="AJ1188" s="183"/>
      <c r="AK1188" s="183"/>
      <c r="AL1188" s="183"/>
      <c r="AM1188" s="183"/>
      <c r="AN1188" s="183"/>
      <c r="AO1188" s="183"/>
      <c r="AP1188" s="183"/>
      <c r="AQ1188" s="183"/>
      <c r="AR1188" s="183"/>
      <c r="AS1188" s="183"/>
      <c r="AT1188" s="183"/>
      <c r="AU1188" s="183"/>
      <c r="AV1188" s="183"/>
      <c r="AW1188" s="183"/>
      <c r="AX1188" s="183"/>
      <c r="AY1188" s="183"/>
      <c r="AZ1188" s="183"/>
      <c r="BA1188" s="183"/>
      <c r="BB1188" s="183"/>
      <c r="BC1188" s="183"/>
      <c r="BD1188" s="183"/>
      <c r="BE1188" s="183"/>
      <c r="BF1188" s="183"/>
      <c r="BG1188" s="183"/>
      <c r="BH1188" s="183"/>
      <c r="BI1188" s="183"/>
      <c r="BJ1188" s="183"/>
      <c r="BK1188" s="183"/>
      <c r="BL1188" s="183"/>
      <c r="BM1188" s="183"/>
    </row>
    <row r="1189" spans="1:65" x14ac:dyDescent="0.2">
      <c r="A1189" s="110"/>
      <c r="B1189" s="110"/>
      <c r="C1189" s="110"/>
      <c r="D1189" s="183"/>
      <c r="E1189" s="183"/>
      <c r="F1189" s="183"/>
      <c r="G1189" s="183"/>
      <c r="H1189" s="183"/>
      <c r="I1189" s="183"/>
      <c r="J1189" s="183"/>
      <c r="K1189" s="183"/>
      <c r="L1189" s="183"/>
      <c r="M1189" s="183"/>
      <c r="N1189" s="183"/>
      <c r="O1189" s="183"/>
      <c r="P1189" s="183"/>
      <c r="Q1189" s="183"/>
      <c r="R1189" s="183"/>
      <c r="S1189" s="183"/>
      <c r="T1189" s="183"/>
      <c r="U1189" s="183"/>
      <c r="V1189" s="183"/>
      <c r="W1189" s="183"/>
      <c r="X1189" s="183"/>
      <c r="Y1189" s="183"/>
      <c r="Z1189" s="183"/>
      <c r="AA1189" s="183"/>
      <c r="AB1189" s="183"/>
      <c r="AC1189" s="183"/>
      <c r="AD1189" s="183"/>
      <c r="AE1189" s="183"/>
      <c r="AF1189" s="183"/>
      <c r="AG1189" s="183"/>
      <c r="AH1189" s="183"/>
      <c r="AI1189" s="183"/>
      <c r="AJ1189" s="183"/>
      <c r="AK1189" s="183"/>
      <c r="AL1189" s="183"/>
      <c r="AM1189" s="183"/>
      <c r="AN1189" s="183"/>
      <c r="AO1189" s="183"/>
      <c r="AP1189" s="183"/>
      <c r="AQ1189" s="183"/>
      <c r="AR1189" s="183"/>
      <c r="AS1189" s="183"/>
      <c r="AT1189" s="183"/>
      <c r="AU1189" s="183"/>
      <c r="AV1189" s="183"/>
      <c r="AW1189" s="183"/>
      <c r="AX1189" s="183"/>
      <c r="AY1189" s="183"/>
      <c r="AZ1189" s="183"/>
      <c r="BA1189" s="183"/>
      <c r="BB1189" s="183"/>
      <c r="BC1189" s="183"/>
      <c r="BD1189" s="183"/>
      <c r="BE1189" s="183"/>
      <c r="BF1189" s="183"/>
      <c r="BG1189" s="183"/>
      <c r="BH1189" s="183"/>
      <c r="BI1189" s="183"/>
      <c r="BJ1189" s="183"/>
      <c r="BK1189" s="183"/>
      <c r="BL1189" s="183"/>
      <c r="BM1189" s="183"/>
    </row>
    <row r="1190" spans="1:65" x14ac:dyDescent="0.2">
      <c r="A1190" s="110"/>
      <c r="B1190" s="110"/>
      <c r="C1190" s="110"/>
      <c r="D1190" s="183"/>
      <c r="E1190" s="183"/>
      <c r="F1190" s="183"/>
      <c r="G1190" s="183"/>
      <c r="H1190" s="183"/>
      <c r="I1190" s="183"/>
      <c r="J1190" s="183"/>
      <c r="K1190" s="183"/>
      <c r="L1190" s="183"/>
      <c r="M1190" s="183"/>
      <c r="N1190" s="183"/>
      <c r="O1190" s="183"/>
      <c r="P1190" s="183"/>
      <c r="Q1190" s="183"/>
      <c r="R1190" s="183"/>
      <c r="S1190" s="183"/>
      <c r="T1190" s="183"/>
      <c r="U1190" s="183"/>
      <c r="V1190" s="183"/>
      <c r="W1190" s="183"/>
      <c r="X1190" s="183"/>
      <c r="Y1190" s="183"/>
      <c r="Z1190" s="183"/>
      <c r="AA1190" s="183"/>
      <c r="AB1190" s="183"/>
      <c r="AC1190" s="183"/>
      <c r="AD1190" s="183"/>
      <c r="AE1190" s="183"/>
      <c r="AF1190" s="183"/>
      <c r="AG1190" s="183"/>
      <c r="AH1190" s="183"/>
      <c r="AI1190" s="183"/>
      <c r="AJ1190" s="183"/>
      <c r="AK1190" s="183"/>
      <c r="AL1190" s="183"/>
      <c r="AM1190" s="183"/>
      <c r="AN1190" s="183"/>
      <c r="AO1190" s="183"/>
      <c r="AP1190" s="183"/>
      <c r="AQ1190" s="183"/>
      <c r="AR1190" s="183"/>
      <c r="AS1190" s="183"/>
      <c r="AT1190" s="183"/>
      <c r="AU1190" s="183"/>
      <c r="AV1190" s="183"/>
      <c r="AW1190" s="183"/>
      <c r="AX1190" s="183"/>
      <c r="AY1190" s="183"/>
      <c r="AZ1190" s="183"/>
      <c r="BA1190" s="183"/>
      <c r="BB1190" s="183"/>
      <c r="BC1190" s="183"/>
      <c r="BD1190" s="183"/>
      <c r="BE1190" s="183"/>
      <c r="BF1190" s="183"/>
      <c r="BG1190" s="183"/>
      <c r="BH1190" s="183"/>
      <c r="BI1190" s="183"/>
      <c r="BJ1190" s="183"/>
      <c r="BK1190" s="183"/>
      <c r="BL1190" s="183"/>
      <c r="BM1190" s="183"/>
    </row>
    <row r="1191" spans="1:65" x14ac:dyDescent="0.2">
      <c r="A1191" s="110"/>
      <c r="B1191" s="110"/>
      <c r="C1191" s="110"/>
      <c r="D1191" s="183"/>
      <c r="E1191" s="183"/>
      <c r="F1191" s="183"/>
      <c r="G1191" s="183"/>
      <c r="H1191" s="183"/>
      <c r="I1191" s="183"/>
      <c r="J1191" s="183"/>
      <c r="K1191" s="183"/>
      <c r="L1191" s="183"/>
      <c r="M1191" s="183"/>
      <c r="N1191" s="183"/>
      <c r="O1191" s="183"/>
      <c r="P1191" s="183"/>
      <c r="Q1191" s="183"/>
      <c r="R1191" s="183"/>
      <c r="S1191" s="183"/>
      <c r="T1191" s="183"/>
      <c r="U1191" s="183"/>
      <c r="V1191" s="183"/>
      <c r="W1191" s="183"/>
      <c r="X1191" s="183"/>
      <c r="Y1191" s="183"/>
      <c r="Z1191" s="183"/>
      <c r="AA1191" s="183"/>
      <c r="AB1191" s="183"/>
      <c r="AC1191" s="183"/>
      <c r="AD1191" s="183"/>
      <c r="AE1191" s="183"/>
      <c r="AF1191" s="183"/>
      <c r="AG1191" s="183"/>
      <c r="AH1191" s="183"/>
      <c r="AI1191" s="183"/>
      <c r="AJ1191" s="183"/>
      <c r="AK1191" s="183"/>
      <c r="AL1191" s="183"/>
      <c r="AM1191" s="183"/>
      <c r="AN1191" s="183"/>
      <c r="AO1191" s="183"/>
      <c r="AP1191" s="183"/>
      <c r="AQ1191" s="183"/>
      <c r="AR1191" s="183"/>
      <c r="AS1191" s="183"/>
      <c r="AT1191" s="183"/>
      <c r="AU1191" s="183"/>
      <c r="AV1191" s="183"/>
      <c r="AW1191" s="183"/>
      <c r="AX1191" s="183"/>
      <c r="AY1191" s="183"/>
      <c r="AZ1191" s="183"/>
      <c r="BA1191" s="183"/>
      <c r="BB1191" s="183"/>
      <c r="BC1191" s="183"/>
      <c r="BD1191" s="183"/>
      <c r="BE1191" s="183"/>
      <c r="BF1191" s="183"/>
      <c r="BG1191" s="183"/>
      <c r="BH1191" s="183"/>
      <c r="BI1191" s="183"/>
      <c r="BJ1191" s="183"/>
      <c r="BK1191" s="183"/>
      <c r="BL1191" s="183"/>
      <c r="BM1191" s="183"/>
    </row>
    <row r="1192" spans="1:65" x14ac:dyDescent="0.2">
      <c r="A1192" s="110"/>
      <c r="B1192" s="110"/>
      <c r="C1192" s="110"/>
      <c r="D1192" s="183"/>
      <c r="E1192" s="183"/>
      <c r="F1192" s="183"/>
      <c r="G1192" s="183"/>
      <c r="H1192" s="183"/>
      <c r="I1192" s="183"/>
      <c r="J1192" s="183"/>
      <c r="K1192" s="183"/>
      <c r="L1192" s="183"/>
      <c r="M1192" s="183"/>
      <c r="N1192" s="183"/>
      <c r="O1192" s="183"/>
      <c r="P1192" s="183"/>
      <c r="Q1192" s="183"/>
      <c r="R1192" s="183"/>
      <c r="S1192" s="183"/>
      <c r="T1192" s="183"/>
      <c r="U1192" s="183"/>
      <c r="V1192" s="183"/>
      <c r="W1192" s="183"/>
      <c r="X1192" s="183"/>
      <c r="Y1192" s="183"/>
      <c r="Z1192" s="183"/>
      <c r="AA1192" s="183"/>
      <c r="AB1192" s="183"/>
      <c r="AC1192" s="183"/>
      <c r="AD1192" s="183"/>
      <c r="AE1192" s="183"/>
      <c r="AF1192" s="183"/>
      <c r="AG1192" s="183"/>
      <c r="AH1192" s="183"/>
      <c r="AI1192" s="183"/>
      <c r="AJ1192" s="183"/>
      <c r="AK1192" s="183"/>
      <c r="AL1192" s="183"/>
      <c r="AM1192" s="183"/>
      <c r="AN1192" s="183"/>
      <c r="AO1192" s="183"/>
      <c r="AP1192" s="183"/>
      <c r="AQ1192" s="183"/>
      <c r="AR1192" s="183"/>
      <c r="AS1192" s="183"/>
      <c r="AT1192" s="183"/>
      <c r="AU1192" s="183"/>
      <c r="AV1192" s="183"/>
      <c r="AW1192" s="183"/>
      <c r="AX1192" s="183"/>
      <c r="AY1192" s="183"/>
      <c r="AZ1192" s="183"/>
      <c r="BA1192" s="183"/>
      <c r="BB1192" s="183"/>
      <c r="BC1192" s="183"/>
      <c r="BD1192" s="183"/>
      <c r="BE1192" s="183"/>
      <c r="BF1192" s="183"/>
      <c r="BG1192" s="183"/>
      <c r="BH1192" s="183"/>
      <c r="BI1192" s="183"/>
      <c r="BJ1192" s="183"/>
      <c r="BK1192" s="183"/>
      <c r="BL1192" s="183"/>
      <c r="BM1192" s="183"/>
    </row>
    <row r="1193" spans="1:65" x14ac:dyDescent="0.2">
      <c r="A1193" s="110"/>
      <c r="B1193" s="110"/>
      <c r="C1193" s="110"/>
      <c r="D1193" s="183"/>
      <c r="E1193" s="183"/>
      <c r="F1193" s="183"/>
      <c r="G1193" s="183"/>
      <c r="H1193" s="183"/>
      <c r="I1193" s="183"/>
      <c r="J1193" s="183"/>
      <c r="K1193" s="183"/>
      <c r="L1193" s="183"/>
      <c r="M1193" s="183"/>
      <c r="N1193" s="183"/>
      <c r="O1193" s="183"/>
      <c r="P1193" s="183"/>
      <c r="Q1193" s="183"/>
      <c r="R1193" s="183"/>
      <c r="S1193" s="183"/>
      <c r="T1193" s="183"/>
      <c r="U1193" s="183"/>
      <c r="V1193" s="183"/>
      <c r="W1193" s="183"/>
      <c r="X1193" s="183"/>
      <c r="Y1193" s="183"/>
      <c r="Z1193" s="183"/>
      <c r="AA1193" s="183"/>
      <c r="AB1193" s="183"/>
      <c r="AC1193" s="183"/>
      <c r="AD1193" s="183"/>
      <c r="AE1193" s="183"/>
      <c r="AF1193" s="183"/>
      <c r="AG1193" s="183"/>
      <c r="AH1193" s="183"/>
      <c r="AI1193" s="183"/>
      <c r="AJ1193" s="183"/>
      <c r="AK1193" s="183"/>
      <c r="AL1193" s="183"/>
      <c r="AM1193" s="183"/>
      <c r="AN1193" s="183"/>
      <c r="AO1193" s="183"/>
      <c r="AP1193" s="183"/>
      <c r="AQ1193" s="183"/>
      <c r="AR1193" s="183"/>
      <c r="AS1193" s="183"/>
      <c r="AT1193" s="183"/>
      <c r="AU1193" s="183"/>
      <c r="AV1193" s="183"/>
      <c r="AW1193" s="183"/>
      <c r="AX1193" s="183"/>
      <c r="AY1193" s="183"/>
      <c r="AZ1193" s="183"/>
      <c r="BA1193" s="183"/>
      <c r="BB1193" s="183"/>
      <c r="BC1193" s="183"/>
      <c r="BD1193" s="183"/>
      <c r="BE1193" s="183"/>
      <c r="BF1193" s="183"/>
      <c r="BG1193" s="183"/>
      <c r="BH1193" s="183"/>
      <c r="BI1193" s="183"/>
      <c r="BJ1193" s="183"/>
      <c r="BK1193" s="183"/>
      <c r="BL1193" s="183"/>
      <c r="BM1193" s="183"/>
    </row>
    <row r="1194" spans="1:65" x14ac:dyDescent="0.2">
      <c r="A1194" s="110"/>
      <c r="B1194" s="110"/>
      <c r="C1194" s="110"/>
      <c r="D1194" s="183"/>
      <c r="E1194" s="183"/>
      <c r="F1194" s="183"/>
      <c r="G1194" s="183"/>
      <c r="H1194" s="183"/>
      <c r="I1194" s="183"/>
      <c r="J1194" s="183"/>
      <c r="K1194" s="183"/>
      <c r="L1194" s="183"/>
      <c r="M1194" s="183"/>
      <c r="N1194" s="183"/>
      <c r="O1194" s="183"/>
      <c r="P1194" s="183"/>
      <c r="Q1194" s="183"/>
      <c r="R1194" s="183"/>
      <c r="S1194" s="183"/>
      <c r="T1194" s="183"/>
      <c r="U1194" s="183"/>
      <c r="V1194" s="183"/>
      <c r="W1194" s="183"/>
      <c r="X1194" s="183"/>
      <c r="Y1194" s="183"/>
      <c r="Z1194" s="183"/>
      <c r="AA1194" s="183"/>
      <c r="AB1194" s="183"/>
      <c r="AC1194" s="183"/>
      <c r="AD1194" s="183"/>
      <c r="AE1194" s="183"/>
      <c r="AF1194" s="183"/>
      <c r="AG1194" s="183"/>
      <c r="AH1194" s="183"/>
      <c r="AI1194" s="183"/>
      <c r="AJ1194" s="183"/>
      <c r="AK1194" s="183"/>
      <c r="AL1194" s="183"/>
      <c r="AM1194" s="183"/>
      <c r="AN1194" s="183"/>
      <c r="AO1194" s="183"/>
      <c r="AP1194" s="183"/>
      <c r="AQ1194" s="183"/>
      <c r="AR1194" s="183"/>
      <c r="AS1194" s="183"/>
      <c r="AT1194" s="183"/>
      <c r="AU1194" s="183"/>
      <c r="AV1194" s="183"/>
      <c r="AW1194" s="183"/>
      <c r="AX1194" s="183"/>
      <c r="AY1194" s="183"/>
      <c r="AZ1194" s="183"/>
      <c r="BA1194" s="183"/>
      <c r="BB1194" s="183"/>
      <c r="BC1194" s="183"/>
      <c r="BD1194" s="183"/>
      <c r="BE1194" s="183"/>
      <c r="BF1194" s="183"/>
      <c r="BG1194" s="183"/>
      <c r="BH1194" s="183"/>
      <c r="BI1194" s="183"/>
      <c r="BJ1194" s="183"/>
      <c r="BK1194" s="183"/>
      <c r="BL1194" s="183"/>
      <c r="BM1194" s="183"/>
    </row>
    <row r="1195" spans="1:65" x14ac:dyDescent="0.2">
      <c r="A1195" s="110"/>
      <c r="B1195" s="110"/>
      <c r="C1195" s="110"/>
      <c r="D1195" s="183"/>
      <c r="E1195" s="183"/>
      <c r="F1195" s="183"/>
      <c r="G1195" s="183"/>
      <c r="H1195" s="183"/>
      <c r="I1195" s="183"/>
      <c r="J1195" s="183"/>
      <c r="K1195" s="183"/>
      <c r="L1195" s="183"/>
      <c r="M1195" s="183"/>
      <c r="N1195" s="183"/>
      <c r="O1195" s="183"/>
      <c r="P1195" s="183"/>
      <c r="Q1195" s="183"/>
      <c r="R1195" s="183"/>
      <c r="S1195" s="183"/>
      <c r="T1195" s="183"/>
      <c r="U1195" s="183"/>
      <c r="V1195" s="183"/>
      <c r="W1195" s="183"/>
      <c r="X1195" s="183"/>
      <c r="Y1195" s="183"/>
      <c r="Z1195" s="183"/>
      <c r="AA1195" s="183"/>
      <c r="AB1195" s="183"/>
      <c r="AC1195" s="183"/>
      <c r="AD1195" s="183"/>
      <c r="AE1195" s="183"/>
      <c r="AF1195" s="183"/>
      <c r="AG1195" s="183"/>
      <c r="AH1195" s="183"/>
      <c r="AI1195" s="183"/>
      <c r="AJ1195" s="183"/>
      <c r="AK1195" s="183"/>
      <c r="AL1195" s="183"/>
      <c r="AM1195" s="183"/>
      <c r="AN1195" s="183"/>
      <c r="AO1195" s="183"/>
      <c r="AP1195" s="183"/>
      <c r="AQ1195" s="183"/>
      <c r="AR1195" s="183"/>
      <c r="AS1195" s="183"/>
      <c r="AT1195" s="183"/>
      <c r="AU1195" s="183"/>
      <c r="AV1195" s="183"/>
      <c r="AW1195" s="183"/>
      <c r="AX1195" s="183"/>
      <c r="AY1195" s="183"/>
      <c r="AZ1195" s="183"/>
      <c r="BA1195" s="183"/>
      <c r="BB1195" s="183"/>
      <c r="BC1195" s="183"/>
      <c r="BD1195" s="183"/>
      <c r="BE1195" s="183"/>
      <c r="BF1195" s="183"/>
      <c r="BG1195" s="183"/>
      <c r="BH1195" s="183"/>
      <c r="BI1195" s="183"/>
      <c r="BJ1195" s="183"/>
      <c r="BK1195" s="183"/>
      <c r="BL1195" s="183"/>
      <c r="BM1195" s="183"/>
    </row>
    <row r="1196" spans="1:65" x14ac:dyDescent="0.2">
      <c r="A1196" s="110"/>
      <c r="B1196" s="110"/>
      <c r="C1196" s="110"/>
      <c r="D1196" s="183"/>
      <c r="E1196" s="183"/>
      <c r="F1196" s="183"/>
      <c r="G1196" s="183"/>
      <c r="H1196" s="183"/>
      <c r="I1196" s="183"/>
      <c r="J1196" s="183"/>
      <c r="K1196" s="183"/>
      <c r="L1196" s="183"/>
      <c r="M1196" s="183"/>
      <c r="N1196" s="183"/>
      <c r="O1196" s="183"/>
      <c r="P1196" s="183"/>
      <c r="Q1196" s="183"/>
      <c r="R1196" s="183"/>
      <c r="S1196" s="183"/>
      <c r="T1196" s="183"/>
      <c r="U1196" s="183"/>
      <c r="V1196" s="183"/>
      <c r="W1196" s="183"/>
      <c r="X1196" s="183"/>
      <c r="Y1196" s="183"/>
      <c r="Z1196" s="183"/>
      <c r="AA1196" s="183"/>
      <c r="AB1196" s="183"/>
      <c r="AC1196" s="183"/>
      <c r="AD1196" s="183"/>
      <c r="AE1196" s="183"/>
      <c r="AF1196" s="183"/>
      <c r="AG1196" s="183"/>
      <c r="AH1196" s="183"/>
      <c r="AI1196" s="183"/>
      <c r="AJ1196" s="183"/>
      <c r="AK1196" s="183"/>
      <c r="AL1196" s="183"/>
      <c r="AM1196" s="183"/>
      <c r="AN1196" s="183"/>
      <c r="AO1196" s="183"/>
      <c r="AP1196" s="183"/>
      <c r="AQ1196" s="183"/>
      <c r="AR1196" s="183"/>
      <c r="AS1196" s="183"/>
      <c r="AT1196" s="183"/>
      <c r="AU1196" s="183"/>
      <c r="AV1196" s="183"/>
      <c r="AW1196" s="183"/>
      <c r="AX1196" s="183"/>
      <c r="AY1196" s="183"/>
      <c r="AZ1196" s="183"/>
      <c r="BA1196" s="183"/>
      <c r="BB1196" s="183"/>
      <c r="BC1196" s="183"/>
      <c r="BD1196" s="183"/>
      <c r="BE1196" s="183"/>
      <c r="BF1196" s="183"/>
      <c r="BG1196" s="183"/>
      <c r="BH1196" s="183"/>
      <c r="BI1196" s="183"/>
      <c r="BJ1196" s="183"/>
      <c r="BK1196" s="183"/>
      <c r="BL1196" s="183"/>
      <c r="BM1196" s="183"/>
    </row>
    <row r="1197" spans="1:65" x14ac:dyDescent="0.2">
      <c r="A1197" s="110"/>
      <c r="B1197" s="110"/>
      <c r="C1197" s="110"/>
      <c r="D1197" s="183"/>
      <c r="E1197" s="183"/>
      <c r="F1197" s="183"/>
      <c r="G1197" s="183"/>
      <c r="H1197" s="183"/>
      <c r="I1197" s="183"/>
      <c r="J1197" s="183"/>
      <c r="K1197" s="183"/>
      <c r="L1197" s="183"/>
      <c r="M1197" s="183"/>
      <c r="N1197" s="183"/>
      <c r="O1197" s="183"/>
      <c r="P1197" s="183"/>
      <c r="Q1197" s="183"/>
      <c r="R1197" s="183"/>
      <c r="S1197" s="183"/>
      <c r="T1197" s="183"/>
      <c r="U1197" s="183"/>
      <c r="V1197" s="183"/>
      <c r="W1197" s="183"/>
      <c r="X1197" s="183"/>
      <c r="Y1197" s="183"/>
      <c r="Z1197" s="183"/>
      <c r="AA1197" s="183"/>
      <c r="AB1197" s="183"/>
      <c r="AC1197" s="183"/>
      <c r="AD1197" s="183"/>
      <c r="AE1197" s="183"/>
      <c r="AF1197" s="183"/>
      <c r="AG1197" s="183"/>
      <c r="AH1197" s="183"/>
      <c r="AI1197" s="183"/>
      <c r="AJ1197" s="183"/>
      <c r="AK1197" s="183"/>
      <c r="AL1197" s="183"/>
      <c r="AM1197" s="183"/>
      <c r="AN1197" s="183"/>
      <c r="AO1197" s="183"/>
      <c r="AP1197" s="183"/>
      <c r="AQ1197" s="183"/>
      <c r="AR1197" s="183"/>
      <c r="AS1197" s="183"/>
      <c r="AT1197" s="183"/>
      <c r="AU1197" s="183"/>
      <c r="AV1197" s="183"/>
      <c r="AW1197" s="183"/>
      <c r="AX1197" s="183"/>
      <c r="AY1197" s="183"/>
      <c r="AZ1197" s="183"/>
      <c r="BA1197" s="183"/>
      <c r="BB1197" s="183"/>
      <c r="BC1197" s="183"/>
      <c r="BD1197" s="183"/>
      <c r="BE1197" s="183"/>
      <c r="BF1197" s="183"/>
      <c r="BG1197" s="183"/>
      <c r="BH1197" s="183"/>
      <c r="BI1197" s="183"/>
      <c r="BJ1197" s="183"/>
      <c r="BK1197" s="183"/>
      <c r="BL1197" s="183"/>
      <c r="BM1197" s="183"/>
    </row>
    <row r="1198" spans="1:65" x14ac:dyDescent="0.2">
      <c r="A1198" s="110"/>
      <c r="B1198" s="110"/>
      <c r="C1198" s="110"/>
      <c r="D1198" s="183"/>
      <c r="E1198" s="183"/>
      <c r="F1198" s="183"/>
      <c r="G1198" s="183"/>
      <c r="H1198" s="183"/>
      <c r="I1198" s="183"/>
      <c r="J1198" s="183"/>
      <c r="K1198" s="183"/>
      <c r="L1198" s="183"/>
      <c r="M1198" s="183"/>
      <c r="N1198" s="183"/>
      <c r="O1198" s="183"/>
      <c r="P1198" s="183"/>
      <c r="Q1198" s="183"/>
      <c r="R1198" s="183"/>
      <c r="S1198" s="183"/>
      <c r="T1198" s="183"/>
      <c r="U1198" s="183"/>
      <c r="V1198" s="183"/>
      <c r="W1198" s="183"/>
      <c r="X1198" s="183"/>
      <c r="Y1198" s="183"/>
      <c r="Z1198" s="183"/>
      <c r="AA1198" s="183"/>
      <c r="AB1198" s="183"/>
      <c r="AC1198" s="183"/>
      <c r="AD1198" s="183"/>
      <c r="AE1198" s="183"/>
      <c r="AF1198" s="183"/>
      <c r="AG1198" s="183"/>
      <c r="AH1198" s="183"/>
      <c r="AI1198" s="183"/>
      <c r="AJ1198" s="183"/>
      <c r="AK1198" s="183"/>
      <c r="AL1198" s="183"/>
      <c r="AM1198" s="183"/>
      <c r="AN1198" s="183"/>
      <c r="AO1198" s="183"/>
      <c r="AP1198" s="183"/>
      <c r="AQ1198" s="183"/>
      <c r="AR1198" s="183"/>
      <c r="AS1198" s="183"/>
      <c r="AT1198" s="183"/>
      <c r="AU1198" s="183"/>
      <c r="AV1198" s="183"/>
      <c r="AW1198" s="183"/>
      <c r="AX1198" s="183"/>
      <c r="AY1198" s="183"/>
      <c r="AZ1198" s="183"/>
      <c r="BA1198" s="183"/>
      <c r="BB1198" s="183"/>
      <c r="BC1198" s="183"/>
      <c r="BD1198" s="183"/>
      <c r="BE1198" s="183"/>
      <c r="BF1198" s="183"/>
      <c r="BG1198" s="183"/>
      <c r="BH1198" s="183"/>
      <c r="BI1198" s="183"/>
      <c r="BJ1198" s="183"/>
      <c r="BK1198" s="183"/>
      <c r="BL1198" s="183"/>
      <c r="BM1198" s="183"/>
    </row>
    <row r="1199" spans="1:65" x14ac:dyDescent="0.2">
      <c r="A1199" s="110"/>
      <c r="B1199" s="110"/>
      <c r="C1199" s="110"/>
      <c r="D1199" s="183"/>
      <c r="E1199" s="183"/>
      <c r="F1199" s="183"/>
      <c r="G1199" s="183"/>
      <c r="H1199" s="183"/>
      <c r="I1199" s="183"/>
      <c r="J1199" s="183"/>
      <c r="K1199" s="183"/>
      <c r="L1199" s="183"/>
      <c r="M1199" s="183"/>
      <c r="N1199" s="183"/>
      <c r="O1199" s="183"/>
      <c r="P1199" s="183"/>
      <c r="Q1199" s="183"/>
      <c r="R1199" s="183"/>
      <c r="S1199" s="183"/>
      <c r="T1199" s="183"/>
      <c r="U1199" s="183"/>
      <c r="V1199" s="183"/>
      <c r="W1199" s="183"/>
      <c r="X1199" s="183"/>
      <c r="Y1199" s="183"/>
      <c r="Z1199" s="183"/>
      <c r="AA1199" s="183"/>
      <c r="AB1199" s="183"/>
      <c r="AC1199" s="183"/>
      <c r="AD1199" s="183"/>
      <c r="AE1199" s="183"/>
      <c r="AF1199" s="183"/>
      <c r="AG1199" s="183"/>
      <c r="AH1199" s="183"/>
      <c r="AI1199" s="183"/>
      <c r="AJ1199" s="183"/>
      <c r="AK1199" s="183"/>
      <c r="AL1199" s="183"/>
      <c r="AM1199" s="183"/>
      <c r="AN1199" s="183"/>
      <c r="AO1199" s="183"/>
      <c r="AP1199" s="183"/>
      <c r="AQ1199" s="183"/>
      <c r="AR1199" s="183"/>
      <c r="AS1199" s="183"/>
      <c r="AT1199" s="183"/>
      <c r="AU1199" s="183"/>
      <c r="AV1199" s="183"/>
      <c r="AW1199" s="183"/>
      <c r="AX1199" s="183"/>
      <c r="AY1199" s="183"/>
      <c r="AZ1199" s="183"/>
      <c r="BA1199" s="183"/>
      <c r="BB1199" s="183"/>
      <c r="BC1199" s="183"/>
      <c r="BD1199" s="183"/>
      <c r="BE1199" s="183"/>
      <c r="BF1199" s="183"/>
      <c r="BG1199" s="183"/>
      <c r="BH1199" s="183"/>
      <c r="BI1199" s="183"/>
      <c r="BJ1199" s="183"/>
      <c r="BK1199" s="183"/>
      <c r="BL1199" s="183"/>
      <c r="BM1199" s="183"/>
    </row>
    <row r="1200" spans="1:65" x14ac:dyDescent="0.2">
      <c r="A1200" s="110"/>
      <c r="B1200" s="110"/>
      <c r="C1200" s="110"/>
      <c r="D1200" s="183"/>
      <c r="E1200" s="183"/>
      <c r="F1200" s="183"/>
      <c r="G1200" s="183"/>
      <c r="H1200" s="183"/>
      <c r="I1200" s="183"/>
      <c r="J1200" s="183"/>
      <c r="K1200" s="183"/>
      <c r="L1200" s="183"/>
      <c r="M1200" s="183"/>
      <c r="N1200" s="183"/>
      <c r="O1200" s="183"/>
      <c r="P1200" s="183"/>
      <c r="Q1200" s="183"/>
      <c r="R1200" s="183"/>
      <c r="S1200" s="183"/>
      <c r="T1200" s="183"/>
      <c r="U1200" s="183"/>
      <c r="V1200" s="183"/>
      <c r="W1200" s="183"/>
      <c r="X1200" s="183"/>
      <c r="Y1200" s="183"/>
      <c r="Z1200" s="183"/>
      <c r="AA1200" s="183"/>
      <c r="AB1200" s="183"/>
      <c r="AC1200" s="183"/>
      <c r="AD1200" s="183"/>
      <c r="AE1200" s="183"/>
      <c r="AF1200" s="183"/>
      <c r="AG1200" s="183"/>
      <c r="AH1200" s="183"/>
      <c r="AI1200" s="183"/>
      <c r="AJ1200" s="183"/>
      <c r="AK1200" s="183"/>
      <c r="AL1200" s="183"/>
      <c r="AM1200" s="183"/>
      <c r="AN1200" s="183"/>
      <c r="AO1200" s="183"/>
      <c r="AP1200" s="183"/>
      <c r="AQ1200" s="183"/>
      <c r="AR1200" s="183"/>
      <c r="AS1200" s="183"/>
      <c r="AT1200" s="183"/>
      <c r="AU1200" s="183"/>
      <c r="AV1200" s="183"/>
      <c r="AW1200" s="183"/>
      <c r="AX1200" s="183"/>
      <c r="AY1200" s="183"/>
      <c r="AZ1200" s="183"/>
      <c r="BA1200" s="183"/>
      <c r="BB1200" s="183"/>
      <c r="BC1200" s="183"/>
      <c r="BD1200" s="183"/>
      <c r="BE1200" s="183"/>
      <c r="BF1200" s="183"/>
      <c r="BG1200" s="183"/>
      <c r="BH1200" s="183"/>
      <c r="BI1200" s="183"/>
      <c r="BJ1200" s="183"/>
      <c r="BK1200" s="183"/>
      <c r="BL1200" s="183"/>
      <c r="BM1200" s="183"/>
    </row>
    <row r="1201" spans="1:65" x14ac:dyDescent="0.2">
      <c r="A1201" s="110"/>
      <c r="B1201" s="110"/>
      <c r="C1201" s="110"/>
      <c r="D1201" s="183"/>
      <c r="E1201" s="183"/>
      <c r="F1201" s="183"/>
      <c r="G1201" s="183"/>
      <c r="H1201" s="183"/>
      <c r="I1201" s="183"/>
      <c r="J1201" s="183"/>
      <c r="K1201" s="183"/>
      <c r="L1201" s="183"/>
      <c r="M1201" s="183"/>
      <c r="N1201" s="183"/>
      <c r="O1201" s="183"/>
      <c r="P1201" s="183"/>
      <c r="Q1201" s="183"/>
      <c r="R1201" s="183"/>
      <c r="S1201" s="183"/>
      <c r="T1201" s="183"/>
      <c r="U1201" s="183"/>
      <c r="V1201" s="183"/>
      <c r="W1201" s="183"/>
      <c r="X1201" s="183"/>
      <c r="Y1201" s="183"/>
      <c r="Z1201" s="183"/>
      <c r="AA1201" s="183"/>
      <c r="AB1201" s="183"/>
      <c r="AC1201" s="183"/>
      <c r="AD1201" s="183"/>
      <c r="AE1201" s="183"/>
      <c r="AF1201" s="183"/>
      <c r="AG1201" s="183"/>
      <c r="AH1201" s="183"/>
      <c r="AI1201" s="183"/>
      <c r="AJ1201" s="183"/>
      <c r="AK1201" s="183"/>
      <c r="AL1201" s="183"/>
      <c r="AM1201" s="183"/>
      <c r="AN1201" s="183"/>
      <c r="AO1201" s="183"/>
      <c r="AP1201" s="183"/>
      <c r="AQ1201" s="183"/>
      <c r="AR1201" s="183"/>
      <c r="AS1201" s="183"/>
      <c r="AT1201" s="183"/>
      <c r="AU1201" s="183"/>
      <c r="AV1201" s="183"/>
      <c r="AW1201" s="183"/>
      <c r="AX1201" s="183"/>
      <c r="AY1201" s="183"/>
      <c r="AZ1201" s="183"/>
      <c r="BA1201" s="183"/>
      <c r="BB1201" s="183"/>
      <c r="BC1201" s="183"/>
      <c r="BD1201" s="183"/>
      <c r="BE1201" s="183"/>
      <c r="BF1201" s="183"/>
      <c r="BG1201" s="183"/>
      <c r="BH1201" s="183"/>
      <c r="BI1201" s="183"/>
      <c r="BJ1201" s="183"/>
      <c r="BK1201" s="183"/>
      <c r="BL1201" s="183"/>
      <c r="BM1201" s="183"/>
    </row>
    <row r="1202" spans="1:65" x14ac:dyDescent="0.2">
      <c r="A1202" s="110"/>
      <c r="B1202" s="110"/>
      <c r="C1202" s="110"/>
      <c r="D1202" s="183"/>
      <c r="E1202" s="183"/>
      <c r="F1202" s="183"/>
      <c r="G1202" s="183"/>
      <c r="H1202" s="183"/>
      <c r="I1202" s="183"/>
      <c r="J1202" s="183"/>
      <c r="K1202" s="183"/>
      <c r="L1202" s="183"/>
      <c r="M1202" s="183"/>
      <c r="N1202" s="183"/>
      <c r="O1202" s="183"/>
      <c r="P1202" s="183"/>
      <c r="Q1202" s="183"/>
      <c r="R1202" s="183"/>
      <c r="S1202" s="183"/>
      <c r="T1202" s="183"/>
      <c r="U1202" s="183"/>
      <c r="V1202" s="183"/>
      <c r="W1202" s="183"/>
      <c r="X1202" s="183"/>
      <c r="Y1202" s="183"/>
      <c r="Z1202" s="183"/>
      <c r="AA1202" s="183"/>
      <c r="AB1202" s="183"/>
      <c r="AC1202" s="183"/>
      <c r="AD1202" s="183"/>
      <c r="AE1202" s="183"/>
      <c r="AF1202" s="183"/>
      <c r="AG1202" s="183"/>
      <c r="AH1202" s="183"/>
      <c r="AI1202" s="183"/>
      <c r="AJ1202" s="183"/>
      <c r="AK1202" s="183"/>
      <c r="AL1202" s="183"/>
      <c r="AM1202" s="183"/>
      <c r="AN1202" s="183"/>
      <c r="AO1202" s="183"/>
      <c r="AP1202" s="183"/>
      <c r="AQ1202" s="183"/>
      <c r="AR1202" s="183"/>
      <c r="AS1202" s="183"/>
      <c r="AT1202" s="183"/>
      <c r="AU1202" s="183"/>
      <c r="AV1202" s="183"/>
      <c r="AW1202" s="183"/>
      <c r="AX1202" s="183"/>
      <c r="AY1202" s="183"/>
      <c r="AZ1202" s="183"/>
      <c r="BA1202" s="183"/>
      <c r="BB1202" s="183"/>
      <c r="BC1202" s="183"/>
      <c r="BD1202" s="183"/>
      <c r="BE1202" s="183"/>
      <c r="BF1202" s="183"/>
      <c r="BG1202" s="183"/>
      <c r="BH1202" s="183"/>
      <c r="BI1202" s="183"/>
      <c r="BJ1202" s="183"/>
      <c r="BK1202" s="183"/>
      <c r="BL1202" s="183"/>
      <c r="BM1202" s="183"/>
    </row>
    <row r="1203" spans="1:65" x14ac:dyDescent="0.2">
      <c r="A1203" s="110"/>
      <c r="B1203" s="110"/>
      <c r="C1203" s="110"/>
      <c r="D1203" s="183"/>
      <c r="E1203" s="183"/>
      <c r="F1203" s="183"/>
      <c r="G1203" s="183"/>
      <c r="H1203" s="183"/>
      <c r="I1203" s="183"/>
      <c r="J1203" s="183"/>
      <c r="K1203" s="183"/>
      <c r="L1203" s="183"/>
      <c r="M1203" s="183"/>
      <c r="N1203" s="183"/>
      <c r="O1203" s="183"/>
      <c r="P1203" s="183"/>
      <c r="Q1203" s="183"/>
      <c r="R1203" s="183"/>
      <c r="S1203" s="183"/>
      <c r="T1203" s="183"/>
      <c r="U1203" s="183"/>
      <c r="V1203" s="183"/>
      <c r="W1203" s="183"/>
      <c r="X1203" s="183"/>
      <c r="Y1203" s="183"/>
      <c r="Z1203" s="183"/>
      <c r="AA1203" s="183"/>
      <c r="AB1203" s="183"/>
      <c r="AC1203" s="183"/>
      <c r="AD1203" s="183"/>
      <c r="AE1203" s="183"/>
      <c r="AF1203" s="183"/>
      <c r="AG1203" s="183"/>
      <c r="AH1203" s="183"/>
      <c r="AI1203" s="183"/>
      <c r="AJ1203" s="183"/>
      <c r="AK1203" s="183"/>
      <c r="AL1203" s="183"/>
      <c r="AM1203" s="183"/>
      <c r="AN1203" s="183"/>
      <c r="AO1203" s="183"/>
      <c r="AP1203" s="183"/>
      <c r="AQ1203" s="183"/>
      <c r="AR1203" s="183"/>
      <c r="AS1203" s="183"/>
      <c r="AT1203" s="183"/>
      <c r="AU1203" s="183"/>
      <c r="AV1203" s="183"/>
      <c r="AW1203" s="183"/>
      <c r="AX1203" s="183"/>
      <c r="AY1203" s="183"/>
      <c r="AZ1203" s="183"/>
      <c r="BA1203" s="183"/>
      <c r="BB1203" s="183"/>
      <c r="BC1203" s="183"/>
      <c r="BD1203" s="183"/>
      <c r="BE1203" s="183"/>
      <c r="BF1203" s="183"/>
      <c r="BG1203" s="183"/>
      <c r="BH1203" s="183"/>
      <c r="BI1203" s="183"/>
      <c r="BJ1203" s="183"/>
      <c r="BK1203" s="183"/>
      <c r="BL1203" s="183"/>
      <c r="BM1203" s="183"/>
    </row>
    <row r="1204" spans="1:65" x14ac:dyDescent="0.2">
      <c r="A1204" s="110"/>
      <c r="B1204" s="110"/>
      <c r="C1204" s="110"/>
      <c r="D1204" s="183"/>
      <c r="E1204" s="183"/>
      <c r="F1204" s="183"/>
      <c r="G1204" s="183"/>
      <c r="H1204" s="183"/>
      <c r="I1204" s="183"/>
      <c r="J1204" s="183"/>
      <c r="K1204" s="183"/>
      <c r="L1204" s="183"/>
      <c r="M1204" s="183"/>
      <c r="N1204" s="183"/>
      <c r="O1204" s="183"/>
      <c r="P1204" s="183"/>
      <c r="Q1204" s="183"/>
      <c r="R1204" s="183"/>
      <c r="S1204" s="183"/>
      <c r="T1204" s="183"/>
      <c r="U1204" s="183"/>
      <c r="V1204" s="183"/>
      <c r="W1204" s="183"/>
      <c r="X1204" s="183"/>
      <c r="Y1204" s="183"/>
      <c r="Z1204" s="183"/>
      <c r="AA1204" s="183"/>
      <c r="AB1204" s="183"/>
      <c r="AC1204" s="183"/>
      <c r="AD1204" s="183"/>
      <c r="AE1204" s="183"/>
      <c r="AF1204" s="183"/>
      <c r="AG1204" s="183"/>
      <c r="AH1204" s="183"/>
      <c r="AI1204" s="183"/>
      <c r="AJ1204" s="183"/>
      <c r="AK1204" s="183"/>
      <c r="AL1204" s="183"/>
      <c r="AM1204" s="183"/>
      <c r="AN1204" s="183"/>
      <c r="AO1204" s="183"/>
      <c r="AP1204" s="183"/>
      <c r="AQ1204" s="183"/>
      <c r="AR1204" s="183"/>
      <c r="AS1204" s="183"/>
      <c r="AT1204" s="183"/>
      <c r="AU1204" s="183"/>
      <c r="AV1204" s="183"/>
      <c r="AW1204" s="183"/>
      <c r="AX1204" s="183"/>
      <c r="AY1204" s="183"/>
      <c r="AZ1204" s="183"/>
      <c r="BA1204" s="183"/>
      <c r="BB1204" s="183"/>
      <c r="BC1204" s="183"/>
      <c r="BD1204" s="183"/>
      <c r="BE1204" s="183"/>
      <c r="BF1204" s="183"/>
      <c r="BG1204" s="183"/>
      <c r="BH1204" s="183"/>
      <c r="BI1204" s="183"/>
      <c r="BJ1204" s="183"/>
      <c r="BK1204" s="183"/>
      <c r="BL1204" s="183"/>
      <c r="BM1204" s="183"/>
    </row>
    <row r="1205" spans="1:65" x14ac:dyDescent="0.2">
      <c r="A1205" s="110"/>
      <c r="B1205" s="110"/>
      <c r="C1205" s="110"/>
      <c r="D1205" s="183"/>
      <c r="E1205" s="183"/>
      <c r="F1205" s="183"/>
      <c r="G1205" s="183"/>
      <c r="H1205" s="183"/>
      <c r="I1205" s="183"/>
      <c r="J1205" s="183"/>
      <c r="K1205" s="183"/>
      <c r="L1205" s="183"/>
      <c r="M1205" s="183"/>
      <c r="N1205" s="183"/>
      <c r="O1205" s="183"/>
      <c r="P1205" s="183"/>
      <c r="Q1205" s="183"/>
      <c r="R1205" s="183"/>
      <c r="S1205" s="183"/>
      <c r="T1205" s="183"/>
      <c r="U1205" s="183"/>
      <c r="V1205" s="183"/>
      <c r="W1205" s="183"/>
      <c r="X1205" s="183"/>
      <c r="Y1205" s="183"/>
      <c r="Z1205" s="183"/>
      <c r="AA1205" s="183"/>
      <c r="AB1205" s="183"/>
      <c r="AC1205" s="183"/>
      <c r="AD1205" s="183"/>
      <c r="AE1205" s="183"/>
      <c r="AF1205" s="183"/>
      <c r="AG1205" s="183"/>
      <c r="AH1205" s="183"/>
      <c r="AI1205" s="183"/>
      <c r="AJ1205" s="183"/>
      <c r="AK1205" s="183"/>
      <c r="AL1205" s="183"/>
      <c r="AM1205" s="183"/>
      <c r="AN1205" s="183"/>
      <c r="AO1205" s="183"/>
      <c r="AP1205" s="183"/>
      <c r="AQ1205" s="183"/>
      <c r="AR1205" s="183"/>
      <c r="AS1205" s="183"/>
      <c r="AT1205" s="183"/>
      <c r="AU1205" s="183"/>
      <c r="AV1205" s="183"/>
      <c r="AW1205" s="183"/>
      <c r="AX1205" s="183"/>
      <c r="AY1205" s="183"/>
      <c r="AZ1205" s="183"/>
      <c r="BA1205" s="183"/>
      <c r="BB1205" s="183"/>
      <c r="BC1205" s="183"/>
      <c r="BD1205" s="183"/>
      <c r="BE1205" s="183"/>
      <c r="BF1205" s="183"/>
      <c r="BG1205" s="183"/>
      <c r="BH1205" s="183"/>
      <c r="BI1205" s="183"/>
      <c r="BJ1205" s="183"/>
      <c r="BK1205" s="183"/>
      <c r="BL1205" s="183"/>
      <c r="BM1205" s="183"/>
    </row>
    <row r="1206" spans="1:65" x14ac:dyDescent="0.2">
      <c r="A1206" s="110"/>
      <c r="B1206" s="110"/>
      <c r="C1206" s="110"/>
      <c r="D1206" s="183"/>
      <c r="E1206" s="183"/>
      <c r="F1206" s="183"/>
      <c r="G1206" s="183"/>
      <c r="H1206" s="183"/>
      <c r="I1206" s="183"/>
      <c r="J1206" s="183"/>
      <c r="K1206" s="183"/>
      <c r="L1206" s="183"/>
      <c r="M1206" s="183"/>
      <c r="N1206" s="183"/>
      <c r="O1206" s="183"/>
      <c r="P1206" s="183"/>
      <c r="Q1206" s="183"/>
      <c r="R1206" s="183"/>
      <c r="S1206" s="183"/>
      <c r="T1206" s="183"/>
      <c r="U1206" s="183"/>
      <c r="V1206" s="183"/>
      <c r="W1206" s="183"/>
      <c r="X1206" s="183"/>
      <c r="Y1206" s="183"/>
      <c r="Z1206" s="183"/>
      <c r="AA1206" s="183"/>
      <c r="AB1206" s="183"/>
      <c r="AC1206" s="183"/>
      <c r="AD1206" s="183"/>
      <c r="AE1206" s="183"/>
      <c r="AF1206" s="183"/>
      <c r="AG1206" s="183"/>
      <c r="AH1206" s="183"/>
      <c r="AI1206" s="183"/>
      <c r="AJ1206" s="183"/>
      <c r="AK1206" s="183"/>
      <c r="AL1206" s="183"/>
      <c r="AM1206" s="183"/>
      <c r="AN1206" s="183"/>
      <c r="AO1206" s="183"/>
      <c r="AP1206" s="183"/>
      <c r="AQ1206" s="183"/>
      <c r="AR1206" s="183"/>
      <c r="AS1206" s="183"/>
      <c r="AT1206" s="183"/>
      <c r="AU1206" s="183"/>
      <c r="AV1206" s="183"/>
      <c r="AW1206" s="183"/>
      <c r="AX1206" s="183"/>
      <c r="AY1206" s="183"/>
      <c r="AZ1206" s="183"/>
      <c r="BA1206" s="183"/>
      <c r="BB1206" s="183"/>
      <c r="BC1206" s="183"/>
      <c r="BD1206" s="183"/>
      <c r="BE1206" s="183"/>
      <c r="BF1206" s="183"/>
      <c r="BG1206" s="183"/>
      <c r="BH1206" s="183"/>
      <c r="BI1206" s="183"/>
      <c r="BJ1206" s="183"/>
      <c r="BK1206" s="183"/>
      <c r="BL1206" s="183"/>
      <c r="BM1206" s="183"/>
    </row>
    <row r="1207" spans="1:65" x14ac:dyDescent="0.2">
      <c r="A1207" s="110"/>
      <c r="B1207" s="110"/>
      <c r="C1207" s="110"/>
      <c r="D1207" s="183"/>
      <c r="E1207" s="183"/>
      <c r="F1207" s="183"/>
      <c r="G1207" s="183"/>
      <c r="H1207" s="183"/>
      <c r="I1207" s="183"/>
      <c r="J1207" s="183"/>
      <c r="K1207" s="183"/>
      <c r="L1207" s="183"/>
      <c r="M1207" s="183"/>
      <c r="N1207" s="183"/>
      <c r="O1207" s="183"/>
      <c r="P1207" s="183"/>
      <c r="Q1207" s="183"/>
      <c r="R1207" s="183"/>
      <c r="S1207" s="183"/>
      <c r="T1207" s="183"/>
      <c r="U1207" s="183"/>
      <c r="V1207" s="183"/>
      <c r="W1207" s="183"/>
      <c r="X1207" s="183"/>
      <c r="Y1207" s="183"/>
      <c r="Z1207" s="183"/>
      <c r="AA1207" s="183"/>
      <c r="AB1207" s="183"/>
      <c r="AC1207" s="183"/>
      <c r="AD1207" s="183"/>
      <c r="AE1207" s="183"/>
      <c r="AF1207" s="183"/>
      <c r="AG1207" s="183"/>
      <c r="AH1207" s="183"/>
      <c r="AI1207" s="183"/>
      <c r="AJ1207" s="183"/>
      <c r="AK1207" s="183"/>
      <c r="AL1207" s="183"/>
      <c r="AM1207" s="183"/>
      <c r="AN1207" s="183"/>
      <c r="AO1207" s="183"/>
      <c r="AP1207" s="183"/>
      <c r="AQ1207" s="183"/>
      <c r="AR1207" s="183"/>
      <c r="AS1207" s="183"/>
      <c r="AT1207" s="183"/>
      <c r="AU1207" s="183"/>
      <c r="AV1207" s="183"/>
      <c r="AW1207" s="183"/>
      <c r="AX1207" s="183"/>
      <c r="AY1207" s="183"/>
      <c r="AZ1207" s="183"/>
      <c r="BA1207" s="183"/>
      <c r="BB1207" s="183"/>
      <c r="BC1207" s="183"/>
      <c r="BD1207" s="183"/>
      <c r="BE1207" s="183"/>
      <c r="BF1207" s="183"/>
      <c r="BG1207" s="183"/>
      <c r="BH1207" s="183"/>
      <c r="BI1207" s="183"/>
      <c r="BJ1207" s="183"/>
      <c r="BK1207" s="183"/>
      <c r="BL1207" s="183"/>
      <c r="BM1207" s="183"/>
    </row>
    <row r="1208" spans="1:65" x14ac:dyDescent="0.2">
      <c r="A1208" s="110"/>
      <c r="B1208" s="110"/>
      <c r="C1208" s="110"/>
      <c r="D1208" s="183"/>
      <c r="E1208" s="183"/>
      <c r="F1208" s="183"/>
      <c r="G1208" s="183"/>
      <c r="H1208" s="183"/>
      <c r="I1208" s="183"/>
      <c r="J1208" s="183"/>
      <c r="K1208" s="183"/>
      <c r="L1208" s="183"/>
      <c r="M1208" s="183"/>
      <c r="N1208" s="183"/>
      <c r="O1208" s="183"/>
      <c r="P1208" s="183"/>
      <c r="Q1208" s="183"/>
      <c r="R1208" s="183"/>
      <c r="S1208" s="183"/>
      <c r="T1208" s="183"/>
      <c r="U1208" s="183"/>
      <c r="V1208" s="183"/>
      <c r="W1208" s="183"/>
      <c r="X1208" s="183"/>
      <c r="Y1208" s="183"/>
      <c r="Z1208" s="183"/>
      <c r="AA1208" s="183"/>
      <c r="AB1208" s="183"/>
      <c r="AC1208" s="183"/>
      <c r="AD1208" s="183"/>
      <c r="AE1208" s="183"/>
      <c r="AF1208" s="183"/>
      <c r="AG1208" s="183"/>
      <c r="AH1208" s="183"/>
      <c r="AI1208" s="183"/>
      <c r="AJ1208" s="183"/>
      <c r="AK1208" s="183"/>
      <c r="AL1208" s="183"/>
      <c r="AM1208" s="183"/>
      <c r="AN1208" s="183"/>
      <c r="AO1208" s="183"/>
      <c r="AP1208" s="183"/>
      <c r="AQ1208" s="183"/>
      <c r="AR1208" s="183"/>
      <c r="AS1208" s="183"/>
      <c r="AT1208" s="183"/>
      <c r="AU1208" s="183"/>
      <c r="AV1208" s="183"/>
      <c r="AW1208" s="183"/>
      <c r="AX1208" s="183"/>
      <c r="AY1208" s="183"/>
      <c r="AZ1208" s="183"/>
      <c r="BA1208" s="183"/>
      <c r="BB1208" s="183"/>
      <c r="BC1208" s="183"/>
      <c r="BD1208" s="183"/>
      <c r="BE1208" s="183"/>
      <c r="BF1208" s="183"/>
      <c r="BG1208" s="183"/>
      <c r="BH1208" s="183"/>
      <c r="BI1208" s="183"/>
      <c r="BJ1208" s="183"/>
      <c r="BK1208" s="183"/>
      <c r="BL1208" s="183"/>
      <c r="BM1208" s="183"/>
    </row>
    <row r="1209" spans="1:65" x14ac:dyDescent="0.2">
      <c r="A1209" s="110"/>
      <c r="B1209" s="110"/>
      <c r="C1209" s="110"/>
      <c r="D1209" s="183"/>
      <c r="E1209" s="183"/>
      <c r="F1209" s="183"/>
      <c r="G1209" s="183"/>
      <c r="H1209" s="183"/>
      <c r="I1209" s="183"/>
      <c r="J1209" s="183"/>
      <c r="K1209" s="183"/>
      <c r="L1209" s="183"/>
      <c r="M1209" s="183"/>
      <c r="N1209" s="183"/>
      <c r="O1209" s="183"/>
      <c r="P1209" s="183"/>
      <c r="Q1209" s="183"/>
      <c r="R1209" s="183"/>
      <c r="S1209" s="183"/>
      <c r="T1209" s="183"/>
      <c r="U1209" s="183"/>
      <c r="V1209" s="183"/>
      <c r="W1209" s="183"/>
      <c r="X1209" s="183"/>
      <c r="Y1209" s="183"/>
      <c r="Z1209" s="183"/>
      <c r="AA1209" s="183"/>
      <c r="AB1209" s="183"/>
      <c r="AC1209" s="183"/>
      <c r="AD1209" s="183"/>
      <c r="AE1209" s="183"/>
      <c r="AF1209" s="183"/>
      <c r="AG1209" s="183"/>
      <c r="AH1209" s="183"/>
      <c r="AI1209" s="183"/>
      <c r="AJ1209" s="183"/>
      <c r="AK1209" s="183"/>
      <c r="AL1209" s="183"/>
      <c r="AM1209" s="183"/>
      <c r="AN1209" s="183"/>
      <c r="AO1209" s="183"/>
      <c r="AP1209" s="183"/>
      <c r="AQ1209" s="183"/>
      <c r="AR1209" s="183"/>
      <c r="AS1209" s="183"/>
      <c r="AT1209" s="183"/>
      <c r="AU1209" s="183"/>
      <c r="AV1209" s="183"/>
      <c r="AW1209" s="183"/>
      <c r="AX1209" s="183"/>
      <c r="AY1209" s="183"/>
      <c r="AZ1209" s="183"/>
      <c r="BA1209" s="183"/>
      <c r="BB1209" s="183"/>
      <c r="BC1209" s="183"/>
      <c r="BD1209" s="183"/>
      <c r="BE1209" s="183"/>
      <c r="BF1209" s="183"/>
      <c r="BG1209" s="183"/>
      <c r="BH1209" s="183"/>
      <c r="BI1209" s="183"/>
      <c r="BJ1209" s="183"/>
      <c r="BK1209" s="183"/>
      <c r="BL1209" s="183"/>
      <c r="BM1209" s="183"/>
    </row>
    <row r="1210" spans="1:65" x14ac:dyDescent="0.2">
      <c r="A1210" s="110"/>
      <c r="B1210" s="110"/>
      <c r="C1210" s="110"/>
      <c r="D1210" s="183"/>
      <c r="E1210" s="183"/>
      <c r="F1210" s="183"/>
      <c r="G1210" s="183"/>
      <c r="H1210" s="183"/>
      <c r="I1210" s="183"/>
      <c r="J1210" s="183"/>
      <c r="K1210" s="183"/>
      <c r="L1210" s="183"/>
      <c r="M1210" s="183"/>
      <c r="N1210" s="183"/>
      <c r="O1210" s="183"/>
      <c r="P1210" s="183"/>
      <c r="Q1210" s="183"/>
      <c r="R1210" s="183"/>
      <c r="S1210" s="183"/>
      <c r="T1210" s="183"/>
      <c r="U1210" s="183"/>
      <c r="V1210" s="183"/>
      <c r="W1210" s="183"/>
      <c r="X1210" s="183"/>
      <c r="Y1210" s="183"/>
      <c r="Z1210" s="183"/>
      <c r="AA1210" s="183"/>
      <c r="AB1210" s="183"/>
      <c r="AC1210" s="183"/>
      <c r="AD1210" s="183"/>
      <c r="AE1210" s="183"/>
      <c r="AF1210" s="183"/>
      <c r="AG1210" s="183"/>
      <c r="AH1210" s="183"/>
      <c r="AI1210" s="183"/>
      <c r="AJ1210" s="183"/>
      <c r="AK1210" s="183"/>
      <c r="AL1210" s="183"/>
      <c r="AM1210" s="183"/>
      <c r="AN1210" s="183"/>
      <c r="AO1210" s="183"/>
      <c r="AP1210" s="183"/>
      <c r="AQ1210" s="183"/>
      <c r="AR1210" s="183"/>
      <c r="AS1210" s="183"/>
      <c r="AT1210" s="183"/>
      <c r="AU1210" s="183"/>
      <c r="AV1210" s="183"/>
      <c r="AW1210" s="183"/>
      <c r="AX1210" s="183"/>
      <c r="AY1210" s="183"/>
      <c r="AZ1210" s="183"/>
      <c r="BA1210" s="183"/>
      <c r="BB1210" s="183"/>
      <c r="BC1210" s="183"/>
      <c r="BD1210" s="183"/>
      <c r="BE1210" s="183"/>
      <c r="BF1210" s="183"/>
      <c r="BG1210" s="183"/>
      <c r="BH1210" s="183"/>
      <c r="BI1210" s="183"/>
      <c r="BJ1210" s="183"/>
      <c r="BK1210" s="183"/>
      <c r="BL1210" s="183"/>
      <c r="BM1210" s="183"/>
    </row>
    <row r="1211" spans="1:65" x14ac:dyDescent="0.2">
      <c r="A1211" s="110"/>
      <c r="B1211" s="110"/>
      <c r="C1211" s="110"/>
      <c r="D1211" s="183"/>
      <c r="E1211" s="183"/>
      <c r="F1211" s="183"/>
      <c r="G1211" s="183"/>
      <c r="H1211" s="183"/>
      <c r="I1211" s="183"/>
      <c r="J1211" s="183"/>
      <c r="K1211" s="183"/>
      <c r="L1211" s="183"/>
      <c r="M1211" s="183"/>
      <c r="N1211" s="183"/>
      <c r="O1211" s="183"/>
      <c r="P1211" s="183"/>
      <c r="Q1211" s="183"/>
      <c r="R1211" s="183"/>
      <c r="S1211" s="183"/>
      <c r="T1211" s="183"/>
      <c r="U1211" s="183"/>
      <c r="V1211" s="183"/>
      <c r="W1211" s="183"/>
      <c r="X1211" s="183"/>
      <c r="Y1211" s="183"/>
      <c r="Z1211" s="183"/>
      <c r="AA1211" s="183"/>
      <c r="AB1211" s="183"/>
      <c r="AC1211" s="183"/>
      <c r="AD1211" s="183"/>
      <c r="AE1211" s="183"/>
      <c r="AF1211" s="183"/>
      <c r="AG1211" s="183"/>
      <c r="AH1211" s="183"/>
      <c r="AI1211" s="183"/>
      <c r="AJ1211" s="183"/>
      <c r="AK1211" s="183"/>
      <c r="AL1211" s="183"/>
      <c r="AM1211" s="183"/>
      <c r="AN1211" s="183"/>
      <c r="AO1211" s="183"/>
      <c r="AP1211" s="183"/>
      <c r="AQ1211" s="183"/>
      <c r="AR1211" s="183"/>
      <c r="AS1211" s="183"/>
      <c r="AT1211" s="183"/>
      <c r="AU1211" s="183"/>
      <c r="AV1211" s="183"/>
      <c r="AW1211" s="183"/>
      <c r="AX1211" s="183"/>
      <c r="AY1211" s="183"/>
      <c r="AZ1211" s="183"/>
      <c r="BA1211" s="183"/>
      <c r="BB1211" s="183"/>
      <c r="BC1211" s="183"/>
      <c r="BD1211" s="183"/>
      <c r="BE1211" s="183"/>
      <c r="BF1211" s="183"/>
      <c r="BG1211" s="183"/>
      <c r="BH1211" s="183"/>
      <c r="BI1211" s="183"/>
      <c r="BJ1211" s="183"/>
      <c r="BK1211" s="183"/>
      <c r="BL1211" s="183"/>
      <c r="BM1211" s="183"/>
    </row>
    <row r="1212" spans="1:65" x14ac:dyDescent="0.2">
      <c r="A1212" s="110"/>
      <c r="B1212" s="110"/>
      <c r="C1212" s="110"/>
      <c r="D1212" s="183"/>
      <c r="E1212" s="183"/>
      <c r="F1212" s="183"/>
      <c r="G1212" s="183"/>
      <c r="H1212" s="183"/>
      <c r="I1212" s="183"/>
      <c r="J1212" s="183"/>
      <c r="K1212" s="183"/>
      <c r="L1212" s="183"/>
      <c r="M1212" s="183"/>
      <c r="N1212" s="183"/>
      <c r="O1212" s="183"/>
      <c r="P1212" s="183"/>
      <c r="Q1212" s="183"/>
      <c r="R1212" s="183"/>
      <c r="S1212" s="183"/>
      <c r="T1212" s="183"/>
      <c r="U1212" s="183"/>
      <c r="V1212" s="183"/>
      <c r="W1212" s="183"/>
      <c r="X1212" s="183"/>
      <c r="Y1212" s="183"/>
      <c r="Z1212" s="183"/>
      <c r="AA1212" s="183"/>
      <c r="AB1212" s="183"/>
      <c r="AC1212" s="183"/>
      <c r="AD1212" s="183"/>
      <c r="AE1212" s="183"/>
      <c r="AF1212" s="183"/>
      <c r="AG1212" s="183"/>
      <c r="AH1212" s="183"/>
      <c r="AI1212" s="183"/>
      <c r="AJ1212" s="183"/>
      <c r="AK1212" s="183"/>
      <c r="AL1212" s="183"/>
      <c r="AM1212" s="183"/>
      <c r="AN1212" s="183"/>
      <c r="AO1212" s="183"/>
      <c r="AP1212" s="183"/>
      <c r="AQ1212" s="183"/>
      <c r="AR1212" s="183"/>
      <c r="AS1212" s="183"/>
      <c r="AT1212" s="183"/>
      <c r="AU1212" s="183"/>
      <c r="AV1212" s="183"/>
      <c r="AW1212" s="183"/>
      <c r="AX1212" s="183"/>
      <c r="AY1212" s="183"/>
      <c r="AZ1212" s="183"/>
      <c r="BA1212" s="183"/>
      <c r="BB1212" s="183"/>
      <c r="BC1212" s="183"/>
      <c r="BD1212" s="183"/>
      <c r="BE1212" s="183"/>
      <c r="BF1212" s="183"/>
      <c r="BG1212" s="183"/>
      <c r="BH1212" s="183"/>
      <c r="BI1212" s="183"/>
      <c r="BJ1212" s="183"/>
      <c r="BK1212" s="183"/>
      <c r="BL1212" s="183"/>
      <c r="BM1212" s="183"/>
    </row>
    <row r="1213" spans="1:65" x14ac:dyDescent="0.2">
      <c r="A1213" s="110"/>
      <c r="B1213" s="110"/>
      <c r="C1213" s="110"/>
      <c r="D1213" s="183"/>
      <c r="E1213" s="183"/>
      <c r="F1213" s="183"/>
      <c r="G1213" s="183"/>
      <c r="H1213" s="183"/>
      <c r="I1213" s="183"/>
      <c r="J1213" s="183"/>
      <c r="K1213" s="183"/>
      <c r="L1213" s="183"/>
      <c r="M1213" s="183"/>
      <c r="N1213" s="183"/>
      <c r="O1213" s="183"/>
      <c r="P1213" s="183"/>
      <c r="Q1213" s="183"/>
      <c r="R1213" s="183"/>
      <c r="S1213" s="183"/>
      <c r="T1213" s="183"/>
      <c r="U1213" s="183"/>
      <c r="V1213" s="183"/>
      <c r="W1213" s="183"/>
      <c r="X1213" s="183"/>
      <c r="Y1213" s="183"/>
      <c r="Z1213" s="183"/>
      <c r="AA1213" s="183"/>
      <c r="AB1213" s="183"/>
      <c r="AC1213" s="183"/>
      <c r="AD1213" s="183"/>
      <c r="AE1213" s="183"/>
      <c r="AF1213" s="183"/>
      <c r="AG1213" s="183"/>
      <c r="AH1213" s="183"/>
      <c r="AI1213" s="183"/>
      <c r="AJ1213" s="183"/>
      <c r="AK1213" s="183"/>
      <c r="AL1213" s="183"/>
      <c r="AM1213" s="183"/>
      <c r="AN1213" s="183"/>
      <c r="AO1213" s="183"/>
      <c r="AP1213" s="183"/>
      <c r="AQ1213" s="183"/>
      <c r="AR1213" s="183"/>
      <c r="AS1213" s="183"/>
      <c r="AT1213" s="183"/>
      <c r="AU1213" s="183"/>
      <c r="AV1213" s="183"/>
      <c r="AW1213" s="183"/>
      <c r="AX1213" s="183"/>
      <c r="AY1213" s="183"/>
      <c r="AZ1213" s="183"/>
      <c r="BA1213" s="183"/>
      <c r="BB1213" s="183"/>
      <c r="BC1213" s="183"/>
      <c r="BD1213" s="183"/>
      <c r="BE1213" s="183"/>
      <c r="BF1213" s="183"/>
      <c r="BG1213" s="183"/>
      <c r="BH1213" s="183"/>
      <c r="BI1213" s="183"/>
      <c r="BJ1213" s="183"/>
      <c r="BK1213" s="183"/>
      <c r="BL1213" s="183"/>
      <c r="BM1213" s="183"/>
    </row>
    <row r="1214" spans="1:65" x14ac:dyDescent="0.2">
      <c r="A1214" s="110"/>
      <c r="B1214" s="110"/>
      <c r="C1214" s="110"/>
      <c r="D1214" s="183"/>
      <c r="E1214" s="183"/>
      <c r="F1214" s="183"/>
      <c r="G1214" s="183"/>
      <c r="H1214" s="183"/>
      <c r="I1214" s="183"/>
      <c r="J1214" s="183"/>
      <c r="K1214" s="183"/>
      <c r="L1214" s="183"/>
      <c r="M1214" s="183"/>
      <c r="N1214" s="183"/>
      <c r="O1214" s="183"/>
      <c r="P1214" s="183"/>
      <c r="Q1214" s="183"/>
      <c r="R1214" s="183"/>
      <c r="S1214" s="183"/>
      <c r="T1214" s="183"/>
      <c r="U1214" s="183"/>
      <c r="V1214" s="183"/>
      <c r="W1214" s="183"/>
      <c r="X1214" s="183"/>
      <c r="Y1214" s="183"/>
      <c r="Z1214" s="183"/>
      <c r="AA1214" s="183"/>
      <c r="AB1214" s="183"/>
      <c r="AC1214" s="183"/>
      <c r="AD1214" s="183"/>
      <c r="AE1214" s="183"/>
      <c r="AF1214" s="183"/>
      <c r="AG1214" s="183"/>
      <c r="AH1214" s="183"/>
      <c r="AI1214" s="183"/>
      <c r="AJ1214" s="183"/>
      <c r="AK1214" s="183"/>
      <c r="AL1214" s="183"/>
      <c r="AM1214" s="183"/>
      <c r="AN1214" s="183"/>
      <c r="AO1214" s="183"/>
      <c r="AP1214" s="183"/>
      <c r="AQ1214" s="183"/>
      <c r="AR1214" s="183"/>
      <c r="AS1214" s="183"/>
      <c r="AT1214" s="183"/>
      <c r="AU1214" s="183"/>
      <c r="AV1214" s="183"/>
      <c r="AW1214" s="183"/>
      <c r="AX1214" s="183"/>
      <c r="AY1214" s="183"/>
      <c r="AZ1214" s="183"/>
      <c r="BA1214" s="183"/>
      <c r="BB1214" s="183"/>
      <c r="BC1214" s="183"/>
      <c r="BD1214" s="183"/>
      <c r="BE1214" s="183"/>
      <c r="BF1214" s="183"/>
      <c r="BG1214" s="183"/>
      <c r="BH1214" s="183"/>
      <c r="BI1214" s="183"/>
      <c r="BJ1214" s="183"/>
      <c r="BK1214" s="183"/>
      <c r="BL1214" s="183"/>
      <c r="BM1214" s="183"/>
    </row>
    <row r="1215" spans="1:65" x14ac:dyDescent="0.2">
      <c r="A1215" s="110"/>
      <c r="B1215" s="110"/>
      <c r="C1215" s="110"/>
      <c r="D1215" s="183"/>
      <c r="E1215" s="183"/>
      <c r="F1215" s="183"/>
      <c r="G1215" s="183"/>
      <c r="H1215" s="183"/>
      <c r="I1215" s="183"/>
      <c r="J1215" s="183"/>
      <c r="K1215" s="183"/>
      <c r="L1215" s="183"/>
      <c r="M1215" s="183"/>
      <c r="N1215" s="183"/>
      <c r="O1215" s="183"/>
      <c r="P1215" s="183"/>
      <c r="Q1215" s="183"/>
      <c r="R1215" s="183"/>
      <c r="S1215" s="183"/>
      <c r="T1215" s="183"/>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row>
    <row r="1216" spans="1:65" x14ac:dyDescent="0.2">
      <c r="A1216" s="110"/>
      <c r="B1216" s="110"/>
      <c r="C1216" s="110"/>
      <c r="D1216" s="183"/>
      <c r="E1216" s="183"/>
      <c r="F1216" s="183"/>
      <c r="G1216" s="183"/>
      <c r="H1216" s="183"/>
      <c r="I1216" s="183"/>
      <c r="J1216" s="183"/>
      <c r="K1216" s="183"/>
      <c r="L1216" s="183"/>
      <c r="M1216" s="183"/>
      <c r="N1216" s="183"/>
      <c r="O1216" s="183"/>
      <c r="P1216" s="183"/>
      <c r="Q1216" s="183"/>
      <c r="R1216" s="183"/>
      <c r="S1216" s="183"/>
      <c r="T1216" s="183"/>
      <c r="U1216" s="183"/>
      <c r="V1216" s="183"/>
      <c r="W1216" s="183"/>
      <c r="X1216" s="183"/>
      <c r="Y1216" s="183"/>
      <c r="Z1216" s="183"/>
      <c r="AA1216" s="183"/>
      <c r="AB1216" s="183"/>
      <c r="AC1216" s="183"/>
      <c r="AD1216" s="183"/>
      <c r="AE1216" s="183"/>
      <c r="AF1216" s="183"/>
      <c r="AG1216" s="183"/>
      <c r="AH1216" s="183"/>
      <c r="AI1216" s="183"/>
      <c r="AJ1216" s="183"/>
      <c r="AK1216" s="183"/>
      <c r="AL1216" s="183"/>
      <c r="AM1216" s="183"/>
      <c r="AN1216" s="183"/>
      <c r="AO1216" s="183"/>
      <c r="AP1216" s="183"/>
      <c r="AQ1216" s="183"/>
      <c r="AR1216" s="183"/>
      <c r="AS1216" s="183"/>
      <c r="AT1216" s="183"/>
      <c r="AU1216" s="183"/>
      <c r="AV1216" s="183"/>
      <c r="AW1216" s="183"/>
      <c r="AX1216" s="183"/>
      <c r="AY1216" s="183"/>
      <c r="AZ1216" s="183"/>
      <c r="BA1216" s="183"/>
      <c r="BB1216" s="183"/>
      <c r="BC1216" s="183"/>
      <c r="BD1216" s="183"/>
      <c r="BE1216" s="183"/>
      <c r="BF1216" s="183"/>
      <c r="BG1216" s="183"/>
      <c r="BH1216" s="183"/>
      <c r="BI1216" s="183"/>
      <c r="BJ1216" s="183"/>
      <c r="BK1216" s="183"/>
      <c r="BL1216" s="183"/>
      <c r="BM1216" s="183"/>
    </row>
    <row r="1217" spans="1:65" x14ac:dyDescent="0.2">
      <c r="A1217" s="110"/>
      <c r="B1217" s="110"/>
      <c r="C1217" s="110"/>
      <c r="D1217" s="183"/>
      <c r="E1217" s="183"/>
      <c r="F1217" s="183"/>
      <c r="G1217" s="183"/>
      <c r="H1217" s="183"/>
      <c r="I1217" s="183"/>
      <c r="J1217" s="183"/>
      <c r="K1217" s="183"/>
      <c r="L1217" s="183"/>
      <c r="M1217" s="183"/>
      <c r="N1217" s="183"/>
      <c r="O1217" s="183"/>
      <c r="P1217" s="183"/>
      <c r="Q1217" s="183"/>
      <c r="R1217" s="183"/>
      <c r="S1217" s="183"/>
      <c r="T1217" s="183"/>
      <c r="U1217" s="183"/>
      <c r="V1217" s="183"/>
      <c r="W1217" s="183"/>
      <c r="X1217" s="183"/>
      <c r="Y1217" s="183"/>
      <c r="Z1217" s="183"/>
      <c r="AA1217" s="183"/>
      <c r="AB1217" s="183"/>
      <c r="AC1217" s="183"/>
      <c r="AD1217" s="183"/>
      <c r="AE1217" s="183"/>
      <c r="AF1217" s="183"/>
      <c r="AG1217" s="183"/>
      <c r="AH1217" s="183"/>
      <c r="AI1217" s="183"/>
      <c r="AJ1217" s="183"/>
      <c r="AK1217" s="183"/>
      <c r="AL1217" s="183"/>
      <c r="AM1217" s="183"/>
      <c r="AN1217" s="183"/>
      <c r="AO1217" s="183"/>
      <c r="AP1217" s="183"/>
      <c r="AQ1217" s="183"/>
      <c r="AR1217" s="183"/>
      <c r="AS1217" s="183"/>
      <c r="AT1217" s="183"/>
      <c r="AU1217" s="183"/>
      <c r="AV1217" s="183"/>
      <c r="AW1217" s="183"/>
      <c r="AX1217" s="183"/>
      <c r="AY1217" s="183"/>
      <c r="AZ1217" s="183"/>
      <c r="BA1217" s="183"/>
      <c r="BB1217" s="183"/>
      <c r="BC1217" s="183"/>
      <c r="BD1217" s="183"/>
      <c r="BE1217" s="183"/>
      <c r="BF1217" s="183"/>
      <c r="BG1217" s="183"/>
      <c r="BH1217" s="183"/>
      <c r="BI1217" s="183"/>
      <c r="BJ1217" s="183"/>
      <c r="BK1217" s="183"/>
      <c r="BL1217" s="183"/>
      <c r="BM1217" s="183"/>
    </row>
    <row r="1218" spans="1:65" x14ac:dyDescent="0.2">
      <c r="A1218" s="110"/>
      <c r="B1218" s="110"/>
      <c r="C1218" s="110"/>
      <c r="D1218" s="183"/>
      <c r="E1218" s="183"/>
      <c r="F1218" s="183"/>
      <c r="G1218" s="183"/>
      <c r="H1218" s="183"/>
      <c r="I1218" s="183"/>
      <c r="J1218" s="183"/>
      <c r="K1218" s="183"/>
      <c r="L1218" s="183"/>
      <c r="M1218" s="183"/>
      <c r="N1218" s="183"/>
      <c r="O1218" s="183"/>
      <c r="P1218" s="183"/>
      <c r="Q1218" s="183"/>
      <c r="R1218" s="183"/>
      <c r="S1218" s="183"/>
      <c r="T1218" s="183"/>
      <c r="U1218" s="183"/>
      <c r="V1218" s="183"/>
      <c r="W1218" s="183"/>
      <c r="X1218" s="183"/>
      <c r="Y1218" s="183"/>
      <c r="Z1218" s="183"/>
      <c r="AA1218" s="183"/>
      <c r="AB1218" s="183"/>
      <c r="AC1218" s="183"/>
      <c r="AD1218" s="183"/>
      <c r="AE1218" s="183"/>
      <c r="AF1218" s="183"/>
      <c r="AG1218" s="183"/>
      <c r="AH1218" s="183"/>
      <c r="AI1218" s="183"/>
      <c r="AJ1218" s="183"/>
      <c r="AK1218" s="183"/>
      <c r="AL1218" s="183"/>
      <c r="AM1218" s="183"/>
      <c r="AN1218" s="183"/>
      <c r="AO1218" s="183"/>
      <c r="AP1218" s="183"/>
      <c r="AQ1218" s="183"/>
      <c r="AR1218" s="183"/>
      <c r="AS1218" s="183"/>
      <c r="AT1218" s="183"/>
      <c r="AU1218" s="183"/>
      <c r="AV1218" s="183"/>
      <c r="AW1218" s="183"/>
      <c r="AX1218" s="183"/>
      <c r="AY1218" s="183"/>
      <c r="AZ1218" s="183"/>
      <c r="BA1218" s="183"/>
      <c r="BB1218" s="183"/>
      <c r="BC1218" s="183"/>
      <c r="BD1218" s="183"/>
      <c r="BE1218" s="183"/>
      <c r="BF1218" s="183"/>
      <c r="BG1218" s="183"/>
      <c r="BH1218" s="183"/>
      <c r="BI1218" s="183"/>
      <c r="BJ1218" s="183"/>
      <c r="BK1218" s="183"/>
      <c r="BL1218" s="183"/>
      <c r="BM1218" s="183"/>
    </row>
    <row r="1219" spans="1:65" x14ac:dyDescent="0.2">
      <c r="A1219" s="110"/>
      <c r="B1219" s="110"/>
      <c r="C1219" s="110"/>
      <c r="D1219" s="183"/>
      <c r="E1219" s="183"/>
      <c r="F1219" s="183"/>
      <c r="G1219" s="183"/>
      <c r="H1219" s="183"/>
      <c r="I1219" s="183"/>
      <c r="J1219" s="183"/>
      <c r="K1219" s="183"/>
      <c r="L1219" s="183"/>
      <c r="M1219" s="183"/>
      <c r="N1219" s="183"/>
      <c r="O1219" s="183"/>
      <c r="P1219" s="183"/>
      <c r="Q1219" s="183"/>
      <c r="R1219" s="183"/>
      <c r="S1219" s="183"/>
      <c r="T1219" s="183"/>
      <c r="U1219" s="183"/>
      <c r="V1219" s="183"/>
      <c r="W1219" s="183"/>
      <c r="X1219" s="183"/>
      <c r="Y1219" s="183"/>
      <c r="Z1219" s="183"/>
      <c r="AA1219" s="183"/>
      <c r="AB1219" s="183"/>
      <c r="AC1219" s="183"/>
      <c r="AD1219" s="183"/>
      <c r="AE1219" s="183"/>
      <c r="AF1219" s="183"/>
      <c r="AG1219" s="183"/>
      <c r="AH1219" s="183"/>
      <c r="AI1219" s="183"/>
      <c r="AJ1219" s="183"/>
      <c r="AK1219" s="183"/>
      <c r="AL1219" s="183"/>
      <c r="AM1219" s="183"/>
      <c r="AN1219" s="183"/>
      <c r="AO1219" s="183"/>
      <c r="AP1219" s="183"/>
      <c r="AQ1219" s="183"/>
      <c r="AR1219" s="183"/>
      <c r="AS1219" s="183"/>
      <c r="AT1219" s="183"/>
      <c r="AU1219" s="183"/>
      <c r="AV1219" s="183"/>
      <c r="AW1219" s="183"/>
      <c r="AX1219" s="183"/>
      <c r="AY1219" s="183"/>
      <c r="AZ1219" s="183"/>
      <c r="BA1219" s="183"/>
      <c r="BB1219" s="183"/>
      <c r="BC1219" s="183"/>
      <c r="BD1219" s="183"/>
      <c r="BE1219" s="183"/>
      <c r="BF1219" s="183"/>
      <c r="BG1219" s="183"/>
      <c r="BH1219" s="183"/>
      <c r="BI1219" s="183"/>
      <c r="BJ1219" s="183"/>
      <c r="BK1219" s="183"/>
      <c r="BL1219" s="183"/>
      <c r="BM1219" s="183"/>
    </row>
    <row r="1220" spans="1:65" x14ac:dyDescent="0.2">
      <c r="A1220" s="110"/>
      <c r="B1220" s="110"/>
      <c r="C1220" s="110"/>
      <c r="D1220" s="183"/>
      <c r="E1220" s="183"/>
      <c r="F1220" s="183"/>
      <c r="G1220" s="183"/>
      <c r="H1220" s="183"/>
      <c r="I1220" s="183"/>
      <c r="J1220" s="183"/>
      <c r="K1220" s="183"/>
      <c r="L1220" s="183"/>
      <c r="M1220" s="183"/>
      <c r="N1220" s="183"/>
      <c r="O1220" s="183"/>
      <c r="P1220" s="183"/>
      <c r="Q1220" s="183"/>
      <c r="R1220" s="183"/>
      <c r="S1220" s="183"/>
      <c r="T1220" s="183"/>
      <c r="U1220" s="183"/>
      <c r="V1220" s="183"/>
      <c r="W1220" s="183"/>
      <c r="X1220" s="183"/>
      <c r="Y1220" s="183"/>
      <c r="Z1220" s="183"/>
      <c r="AA1220" s="183"/>
      <c r="AB1220" s="183"/>
      <c r="AC1220" s="183"/>
      <c r="AD1220" s="183"/>
      <c r="AE1220" s="183"/>
      <c r="AF1220" s="183"/>
      <c r="AG1220" s="183"/>
      <c r="AH1220" s="183"/>
      <c r="AI1220" s="183"/>
      <c r="AJ1220" s="183"/>
      <c r="AK1220" s="183"/>
      <c r="AL1220" s="183"/>
      <c r="AM1220" s="183"/>
      <c r="AN1220" s="183"/>
      <c r="AO1220" s="183"/>
      <c r="AP1220" s="183"/>
      <c r="AQ1220" s="183"/>
      <c r="AR1220" s="183"/>
      <c r="AS1220" s="183"/>
      <c r="AT1220" s="183"/>
      <c r="AU1220" s="183"/>
      <c r="AV1220" s="183"/>
      <c r="AW1220" s="183"/>
      <c r="AX1220" s="183"/>
      <c r="AY1220" s="183"/>
      <c r="AZ1220" s="183"/>
      <c r="BA1220" s="183"/>
      <c r="BB1220" s="183"/>
      <c r="BC1220" s="183"/>
      <c r="BD1220" s="183"/>
      <c r="BE1220" s="183"/>
      <c r="BF1220" s="183"/>
      <c r="BG1220" s="183"/>
      <c r="BH1220" s="183"/>
      <c r="BI1220" s="183"/>
      <c r="BJ1220" s="183"/>
      <c r="BK1220" s="183"/>
      <c r="BL1220" s="183"/>
      <c r="BM1220" s="183"/>
    </row>
    <row r="1221" spans="1:65" x14ac:dyDescent="0.2">
      <c r="A1221" s="110"/>
      <c r="B1221" s="110"/>
      <c r="C1221" s="110"/>
      <c r="D1221" s="183"/>
      <c r="E1221" s="183"/>
      <c r="F1221" s="183"/>
      <c r="G1221" s="183"/>
      <c r="H1221" s="183"/>
      <c r="I1221" s="183"/>
      <c r="J1221" s="183"/>
      <c r="K1221" s="183"/>
      <c r="L1221" s="183"/>
      <c r="M1221" s="183"/>
      <c r="N1221" s="183"/>
      <c r="O1221" s="183"/>
      <c r="P1221" s="183"/>
      <c r="Q1221" s="183"/>
      <c r="R1221" s="183"/>
      <c r="S1221" s="183"/>
      <c r="T1221" s="183"/>
      <c r="U1221" s="183"/>
      <c r="V1221" s="183"/>
      <c r="W1221" s="183"/>
      <c r="X1221" s="183"/>
      <c r="Y1221" s="183"/>
      <c r="Z1221" s="183"/>
      <c r="AA1221" s="183"/>
      <c r="AB1221" s="183"/>
      <c r="AC1221" s="183"/>
      <c r="AD1221" s="183"/>
      <c r="AE1221" s="183"/>
      <c r="AF1221" s="183"/>
      <c r="AG1221" s="183"/>
      <c r="AH1221" s="183"/>
      <c r="AI1221" s="183"/>
      <c r="AJ1221" s="183"/>
      <c r="AK1221" s="183"/>
      <c r="AL1221" s="183"/>
      <c r="AM1221" s="183"/>
      <c r="AN1221" s="183"/>
      <c r="AO1221" s="183"/>
      <c r="AP1221" s="183"/>
      <c r="AQ1221" s="183"/>
      <c r="AR1221" s="183"/>
      <c r="AS1221" s="183"/>
      <c r="AT1221" s="183"/>
      <c r="AU1221" s="183"/>
      <c r="AV1221" s="183"/>
      <c r="AW1221" s="183"/>
      <c r="AX1221" s="183"/>
      <c r="AY1221" s="183"/>
      <c r="AZ1221" s="183"/>
      <c r="BA1221" s="183"/>
      <c r="BB1221" s="183"/>
      <c r="BC1221" s="183"/>
      <c r="BD1221" s="183"/>
      <c r="BE1221" s="183"/>
      <c r="BF1221" s="183"/>
      <c r="BG1221" s="183"/>
      <c r="BH1221" s="183"/>
      <c r="BI1221" s="183"/>
      <c r="BJ1221" s="183"/>
      <c r="BK1221" s="183"/>
      <c r="BL1221" s="183"/>
      <c r="BM1221" s="183"/>
    </row>
    <row r="1222" spans="1:65" x14ac:dyDescent="0.2">
      <c r="A1222" s="110"/>
      <c r="B1222" s="110"/>
      <c r="C1222" s="110"/>
      <c r="D1222" s="183"/>
      <c r="E1222" s="183"/>
      <c r="F1222" s="183"/>
      <c r="G1222" s="183"/>
      <c r="H1222" s="183"/>
      <c r="I1222" s="183"/>
      <c r="J1222" s="183"/>
      <c r="K1222" s="183"/>
      <c r="L1222" s="183"/>
      <c r="M1222" s="183"/>
      <c r="N1222" s="183"/>
      <c r="O1222" s="183"/>
      <c r="P1222" s="183"/>
      <c r="Q1222" s="183"/>
      <c r="R1222" s="183"/>
      <c r="S1222" s="183"/>
      <c r="T1222" s="183"/>
      <c r="U1222" s="183"/>
      <c r="V1222" s="183"/>
      <c r="W1222" s="183"/>
      <c r="X1222" s="183"/>
      <c r="Y1222" s="183"/>
      <c r="Z1222" s="183"/>
      <c r="AA1222" s="183"/>
      <c r="AB1222" s="183"/>
      <c r="AC1222" s="183"/>
      <c r="AD1222" s="183"/>
      <c r="AE1222" s="183"/>
      <c r="AF1222" s="183"/>
      <c r="AG1222" s="183"/>
      <c r="AH1222" s="183"/>
      <c r="AI1222" s="183"/>
      <c r="AJ1222" s="183"/>
      <c r="AK1222" s="183"/>
      <c r="AL1222" s="183"/>
      <c r="AM1222" s="183"/>
      <c r="AN1222" s="183"/>
      <c r="AO1222" s="183"/>
      <c r="AP1222" s="183"/>
      <c r="AQ1222" s="183"/>
      <c r="AR1222" s="183"/>
      <c r="AS1222" s="183"/>
      <c r="AT1222" s="183"/>
      <c r="AU1222" s="183"/>
      <c r="AV1222" s="183"/>
      <c r="AW1222" s="183"/>
      <c r="AX1222" s="183"/>
      <c r="AY1222" s="183"/>
      <c r="AZ1222" s="183"/>
      <c r="BA1222" s="183"/>
      <c r="BB1222" s="183"/>
      <c r="BC1222" s="183"/>
      <c r="BD1222" s="183"/>
      <c r="BE1222" s="183"/>
      <c r="BF1222" s="183"/>
      <c r="BG1222" s="183"/>
      <c r="BH1222" s="183"/>
      <c r="BI1222" s="183"/>
      <c r="BJ1222" s="183"/>
      <c r="BK1222" s="183"/>
      <c r="BL1222" s="183"/>
      <c r="BM1222" s="183"/>
    </row>
    <row r="1223" spans="1:65" x14ac:dyDescent="0.2">
      <c r="A1223" s="110"/>
      <c r="B1223" s="110"/>
      <c r="C1223" s="110"/>
      <c r="D1223" s="183"/>
      <c r="E1223" s="183"/>
      <c r="F1223" s="183"/>
      <c r="G1223" s="183"/>
      <c r="H1223" s="183"/>
      <c r="I1223" s="183"/>
      <c r="J1223" s="183"/>
      <c r="K1223" s="183"/>
      <c r="L1223" s="183"/>
      <c r="M1223" s="183"/>
      <c r="N1223" s="183"/>
      <c r="O1223" s="183"/>
      <c r="P1223" s="183"/>
      <c r="Q1223" s="183"/>
      <c r="R1223" s="183"/>
      <c r="S1223" s="183"/>
      <c r="T1223" s="183"/>
      <c r="U1223" s="183"/>
      <c r="V1223" s="183"/>
      <c r="W1223" s="183"/>
      <c r="X1223" s="183"/>
      <c r="Y1223" s="183"/>
      <c r="Z1223" s="183"/>
      <c r="AA1223" s="183"/>
      <c r="AB1223" s="183"/>
      <c r="AC1223" s="183"/>
      <c r="AD1223" s="183"/>
      <c r="AE1223" s="183"/>
      <c r="AF1223" s="183"/>
      <c r="AG1223" s="183"/>
      <c r="AH1223" s="183"/>
      <c r="AI1223" s="183"/>
      <c r="AJ1223" s="183"/>
      <c r="AK1223" s="183"/>
      <c r="AL1223" s="183"/>
      <c r="AM1223" s="183"/>
      <c r="AN1223" s="183"/>
      <c r="AO1223" s="183"/>
      <c r="AP1223" s="183"/>
      <c r="AQ1223" s="183"/>
      <c r="AR1223" s="183"/>
      <c r="AS1223" s="183"/>
      <c r="AT1223" s="183"/>
      <c r="AU1223" s="183"/>
      <c r="AV1223" s="183"/>
      <c r="AW1223" s="183"/>
      <c r="AX1223" s="183"/>
      <c r="AY1223" s="183"/>
      <c r="AZ1223" s="183"/>
      <c r="BA1223" s="183"/>
      <c r="BB1223" s="183"/>
      <c r="BC1223" s="183"/>
      <c r="BD1223" s="183"/>
      <c r="BE1223" s="183"/>
      <c r="BF1223" s="183"/>
      <c r="BG1223" s="183"/>
      <c r="BH1223" s="183"/>
      <c r="BI1223" s="183"/>
      <c r="BJ1223" s="183"/>
      <c r="BK1223" s="183"/>
      <c r="BL1223" s="183"/>
      <c r="BM1223" s="183"/>
    </row>
    <row r="1224" spans="1:65" x14ac:dyDescent="0.2">
      <c r="A1224" s="110"/>
      <c r="B1224" s="110"/>
      <c r="C1224" s="110"/>
      <c r="D1224" s="183"/>
      <c r="E1224" s="183"/>
      <c r="F1224" s="183"/>
      <c r="G1224" s="183"/>
      <c r="H1224" s="183"/>
      <c r="I1224" s="183"/>
      <c r="J1224" s="183"/>
      <c r="K1224" s="183"/>
      <c r="L1224" s="183"/>
      <c r="M1224" s="183"/>
      <c r="N1224" s="183"/>
      <c r="O1224" s="183"/>
      <c r="P1224" s="183"/>
      <c r="Q1224" s="183"/>
      <c r="R1224" s="183"/>
      <c r="S1224" s="183"/>
      <c r="T1224" s="183"/>
      <c r="U1224" s="183"/>
      <c r="V1224" s="183"/>
      <c r="W1224" s="183"/>
      <c r="X1224" s="183"/>
      <c r="Y1224" s="183"/>
      <c r="Z1224" s="183"/>
      <c r="AA1224" s="183"/>
      <c r="AB1224" s="183"/>
      <c r="AC1224" s="183"/>
      <c r="AD1224" s="183"/>
      <c r="AE1224" s="183"/>
      <c r="AF1224" s="183"/>
      <c r="AG1224" s="183"/>
      <c r="AH1224" s="183"/>
      <c r="AI1224" s="183"/>
      <c r="AJ1224" s="183"/>
      <c r="AK1224" s="183"/>
      <c r="AL1224" s="183"/>
      <c r="AM1224" s="183"/>
      <c r="AN1224" s="183"/>
      <c r="AO1224" s="183"/>
      <c r="AP1224" s="183"/>
      <c r="AQ1224" s="183"/>
      <c r="AR1224" s="183"/>
      <c r="AS1224" s="183"/>
      <c r="AT1224" s="183"/>
      <c r="AU1224" s="183"/>
      <c r="AV1224" s="183"/>
      <c r="AW1224" s="183"/>
      <c r="AX1224" s="183"/>
      <c r="AY1224" s="183"/>
      <c r="AZ1224" s="183"/>
      <c r="BA1224" s="183"/>
      <c r="BB1224" s="183"/>
      <c r="BC1224" s="183"/>
      <c r="BD1224" s="183"/>
      <c r="BE1224" s="183"/>
      <c r="BF1224" s="183"/>
      <c r="BG1224" s="183"/>
      <c r="BH1224" s="183"/>
      <c r="BI1224" s="183"/>
      <c r="BJ1224" s="183"/>
      <c r="BK1224" s="183"/>
      <c r="BL1224" s="183"/>
      <c r="BM1224" s="183"/>
    </row>
    <row r="1225" spans="1:65" x14ac:dyDescent="0.2">
      <c r="A1225" s="110"/>
      <c r="B1225" s="110"/>
      <c r="C1225" s="110"/>
      <c r="D1225" s="183"/>
      <c r="E1225" s="183"/>
      <c r="F1225" s="183"/>
      <c r="G1225" s="183"/>
      <c r="H1225" s="183"/>
      <c r="I1225" s="183"/>
      <c r="J1225" s="183"/>
      <c r="K1225" s="183"/>
      <c r="L1225" s="183"/>
      <c r="M1225" s="183"/>
      <c r="N1225" s="183"/>
      <c r="O1225" s="183"/>
      <c r="P1225" s="183"/>
      <c r="Q1225" s="183"/>
      <c r="R1225" s="183"/>
      <c r="S1225" s="183"/>
      <c r="T1225" s="183"/>
      <c r="U1225" s="183"/>
      <c r="V1225" s="183"/>
      <c r="W1225" s="183"/>
      <c r="X1225" s="183"/>
      <c r="Y1225" s="183"/>
      <c r="Z1225" s="183"/>
      <c r="AA1225" s="183"/>
      <c r="AB1225" s="183"/>
      <c r="AC1225" s="183"/>
      <c r="AD1225" s="183"/>
      <c r="AE1225" s="183"/>
      <c r="AF1225" s="183"/>
      <c r="AG1225" s="183"/>
      <c r="AH1225" s="183"/>
      <c r="AI1225" s="183"/>
      <c r="AJ1225" s="183"/>
      <c r="AK1225" s="183"/>
      <c r="AL1225" s="183"/>
      <c r="AM1225" s="183"/>
      <c r="AN1225" s="183"/>
      <c r="AO1225" s="183"/>
      <c r="AP1225" s="183"/>
      <c r="AQ1225" s="183"/>
      <c r="AR1225" s="183"/>
      <c r="AS1225" s="183"/>
      <c r="AT1225" s="183"/>
      <c r="AU1225" s="183"/>
      <c r="AV1225" s="183"/>
      <c r="AW1225" s="183"/>
      <c r="AX1225" s="183"/>
      <c r="AY1225" s="183"/>
      <c r="AZ1225" s="183"/>
      <c r="BA1225" s="183"/>
      <c r="BB1225" s="183"/>
      <c r="BC1225" s="183"/>
      <c r="BD1225" s="183"/>
      <c r="BE1225" s="183"/>
      <c r="BF1225" s="183"/>
      <c r="BG1225" s="183"/>
      <c r="BH1225" s="183"/>
      <c r="BI1225" s="183"/>
      <c r="BJ1225" s="183"/>
      <c r="BK1225" s="183"/>
      <c r="BL1225" s="183"/>
      <c r="BM1225" s="183"/>
    </row>
    <row r="1226" spans="1:65" x14ac:dyDescent="0.2">
      <c r="A1226" s="110"/>
      <c r="B1226" s="110"/>
      <c r="C1226" s="110"/>
      <c r="D1226" s="183"/>
      <c r="E1226" s="183"/>
      <c r="F1226" s="183"/>
      <c r="G1226" s="183"/>
      <c r="H1226" s="183"/>
      <c r="I1226" s="183"/>
      <c r="J1226" s="183"/>
      <c r="K1226" s="183"/>
      <c r="L1226" s="183"/>
      <c r="M1226" s="183"/>
      <c r="N1226" s="183"/>
      <c r="O1226" s="183"/>
      <c r="P1226" s="183"/>
      <c r="Q1226" s="183"/>
      <c r="R1226" s="183"/>
      <c r="S1226" s="183"/>
      <c r="T1226" s="183"/>
      <c r="U1226" s="183"/>
      <c r="V1226" s="183"/>
      <c r="W1226" s="183"/>
      <c r="X1226" s="183"/>
      <c r="Y1226" s="183"/>
      <c r="Z1226" s="183"/>
      <c r="AA1226" s="183"/>
      <c r="AB1226" s="183"/>
      <c r="AC1226" s="183"/>
      <c r="AD1226" s="183"/>
      <c r="AE1226" s="183"/>
      <c r="AF1226" s="183"/>
      <c r="AG1226" s="183"/>
      <c r="AH1226" s="183"/>
      <c r="AI1226" s="183"/>
      <c r="AJ1226" s="183"/>
      <c r="AK1226" s="183"/>
      <c r="AL1226" s="183"/>
      <c r="AM1226" s="183"/>
      <c r="AN1226" s="183"/>
      <c r="AO1226" s="183"/>
      <c r="AP1226" s="183"/>
      <c r="AQ1226" s="183"/>
      <c r="AR1226" s="183"/>
      <c r="AS1226" s="183"/>
      <c r="AT1226" s="183"/>
      <c r="AU1226" s="183"/>
      <c r="AV1226" s="183"/>
      <c r="AW1226" s="183"/>
      <c r="AX1226" s="183"/>
      <c r="AY1226" s="183"/>
      <c r="AZ1226" s="183"/>
      <c r="BA1226" s="183"/>
      <c r="BB1226" s="183"/>
      <c r="BC1226" s="183"/>
      <c r="BD1226" s="183"/>
      <c r="BE1226" s="183"/>
      <c r="BF1226" s="183"/>
      <c r="BG1226" s="183"/>
      <c r="BH1226" s="183"/>
      <c r="BI1226" s="183"/>
      <c r="BJ1226" s="183"/>
      <c r="BK1226" s="183"/>
      <c r="BL1226" s="183"/>
      <c r="BM1226" s="183"/>
    </row>
    <row r="1227" spans="1:65" x14ac:dyDescent="0.2">
      <c r="A1227" s="110"/>
      <c r="B1227" s="110"/>
      <c r="C1227" s="110"/>
      <c r="D1227" s="183"/>
      <c r="E1227" s="183"/>
      <c r="F1227" s="183"/>
      <c r="G1227" s="183"/>
      <c r="H1227" s="183"/>
      <c r="I1227" s="183"/>
      <c r="J1227" s="183"/>
      <c r="K1227" s="183"/>
      <c r="L1227" s="183"/>
      <c r="M1227" s="183"/>
      <c r="N1227" s="183"/>
      <c r="O1227" s="183"/>
      <c r="P1227" s="183"/>
      <c r="Q1227" s="183"/>
      <c r="R1227" s="183"/>
      <c r="S1227" s="183"/>
      <c r="T1227" s="183"/>
      <c r="U1227" s="183"/>
      <c r="V1227" s="183"/>
      <c r="W1227" s="183"/>
      <c r="X1227" s="183"/>
      <c r="Y1227" s="183"/>
      <c r="Z1227" s="183"/>
      <c r="AA1227" s="183"/>
      <c r="AB1227" s="183"/>
      <c r="AC1227" s="183"/>
      <c r="AD1227" s="183"/>
      <c r="AE1227" s="183"/>
      <c r="AF1227" s="183"/>
      <c r="AG1227" s="183"/>
      <c r="AH1227" s="183"/>
      <c r="AI1227" s="183"/>
      <c r="AJ1227" s="183"/>
      <c r="AK1227" s="183"/>
      <c r="AL1227" s="183"/>
      <c r="AM1227" s="183"/>
      <c r="AN1227" s="183"/>
      <c r="AO1227" s="183"/>
      <c r="AP1227" s="183"/>
      <c r="AQ1227" s="183"/>
      <c r="AR1227" s="183"/>
      <c r="AS1227" s="183"/>
      <c r="AT1227" s="183"/>
      <c r="AU1227" s="183"/>
      <c r="AV1227" s="183"/>
      <c r="AW1227" s="183"/>
      <c r="AX1227" s="183"/>
      <c r="AY1227" s="183"/>
      <c r="AZ1227" s="183"/>
      <c r="BA1227" s="183"/>
      <c r="BB1227" s="183"/>
      <c r="BC1227" s="183"/>
      <c r="BD1227" s="183"/>
      <c r="BE1227" s="183"/>
      <c r="BF1227" s="183"/>
      <c r="BG1227" s="183"/>
      <c r="BH1227" s="183"/>
      <c r="BI1227" s="183"/>
      <c r="BJ1227" s="183"/>
      <c r="BK1227" s="183"/>
      <c r="BL1227" s="183"/>
      <c r="BM1227" s="183"/>
    </row>
    <row r="1228" spans="1:65" x14ac:dyDescent="0.2">
      <c r="A1228" s="110"/>
      <c r="B1228" s="110"/>
      <c r="C1228" s="110"/>
      <c r="D1228" s="183"/>
      <c r="E1228" s="183"/>
      <c r="F1228" s="183"/>
      <c r="G1228" s="183"/>
      <c r="H1228" s="183"/>
      <c r="I1228" s="183"/>
      <c r="J1228" s="183"/>
      <c r="K1228" s="183"/>
      <c r="L1228" s="183"/>
      <c r="M1228" s="183"/>
      <c r="N1228" s="183"/>
      <c r="O1228" s="183"/>
      <c r="P1228" s="183"/>
      <c r="Q1228" s="183"/>
      <c r="R1228" s="183"/>
      <c r="S1228" s="183"/>
      <c r="T1228" s="183"/>
      <c r="U1228" s="183"/>
      <c r="V1228" s="183"/>
      <c r="W1228" s="183"/>
      <c r="X1228" s="183"/>
      <c r="Y1228" s="183"/>
      <c r="Z1228" s="183"/>
      <c r="AA1228" s="183"/>
      <c r="AB1228" s="183"/>
      <c r="AC1228" s="183"/>
      <c r="AD1228" s="183"/>
      <c r="AE1228" s="183"/>
      <c r="AF1228" s="183"/>
      <c r="AG1228" s="183"/>
      <c r="AH1228" s="183"/>
      <c r="AI1228" s="183"/>
      <c r="AJ1228" s="183"/>
      <c r="AK1228" s="183"/>
      <c r="AL1228" s="183"/>
      <c r="AM1228" s="183"/>
      <c r="AN1228" s="183"/>
      <c r="AO1228" s="183"/>
      <c r="AP1228" s="183"/>
      <c r="AQ1228" s="183"/>
      <c r="AR1228" s="183"/>
      <c r="AS1228" s="183"/>
      <c r="AT1228" s="183"/>
      <c r="AU1228" s="183"/>
      <c r="AV1228" s="183"/>
      <c r="AW1228" s="183"/>
      <c r="AX1228" s="183"/>
      <c r="AY1228" s="183"/>
      <c r="AZ1228" s="183"/>
      <c r="BA1228" s="183"/>
      <c r="BB1228" s="183"/>
      <c r="BC1228" s="183"/>
      <c r="BD1228" s="183"/>
      <c r="BE1228" s="183"/>
      <c r="BF1228" s="183"/>
      <c r="BG1228" s="183"/>
      <c r="BH1228" s="183"/>
      <c r="BI1228" s="183"/>
      <c r="BJ1228" s="183"/>
      <c r="BK1228" s="183"/>
      <c r="BL1228" s="183"/>
      <c r="BM1228" s="183"/>
    </row>
    <row r="1229" spans="1:65" x14ac:dyDescent="0.2">
      <c r="A1229" s="110"/>
      <c r="B1229" s="110"/>
      <c r="C1229" s="110"/>
      <c r="D1229" s="183"/>
      <c r="E1229" s="183"/>
      <c r="F1229" s="183"/>
      <c r="G1229" s="183"/>
      <c r="H1229" s="183"/>
      <c r="I1229" s="183"/>
      <c r="J1229" s="183"/>
      <c r="K1229" s="183"/>
      <c r="L1229" s="183"/>
      <c r="M1229" s="183"/>
      <c r="N1229" s="183"/>
      <c r="O1229" s="183"/>
      <c r="P1229" s="183"/>
      <c r="Q1229" s="183"/>
      <c r="R1229" s="183"/>
      <c r="S1229" s="183"/>
      <c r="T1229" s="183"/>
      <c r="U1229" s="183"/>
      <c r="V1229" s="183"/>
      <c r="W1229" s="183"/>
      <c r="X1229" s="183"/>
      <c r="Y1229" s="183"/>
      <c r="Z1229" s="183"/>
      <c r="AA1229" s="183"/>
      <c r="AB1229" s="183"/>
      <c r="AC1229" s="183"/>
      <c r="AD1229" s="183"/>
      <c r="AE1229" s="183"/>
      <c r="AF1229" s="183"/>
      <c r="AG1229" s="183"/>
      <c r="AH1229" s="183"/>
      <c r="AI1229" s="183"/>
      <c r="AJ1229" s="183"/>
      <c r="AK1229" s="183"/>
      <c r="AL1229" s="183"/>
      <c r="AM1229" s="183"/>
      <c r="AN1229" s="183"/>
      <c r="AO1229" s="183"/>
      <c r="AP1229" s="183"/>
      <c r="AQ1229" s="183"/>
      <c r="AR1229" s="183"/>
      <c r="AS1229" s="183"/>
      <c r="AT1229" s="183"/>
      <c r="AU1229" s="183"/>
      <c r="AV1229" s="183"/>
      <c r="AW1229" s="183"/>
      <c r="AX1229" s="183"/>
      <c r="AY1229" s="183"/>
      <c r="AZ1229" s="183"/>
      <c r="BA1229" s="183"/>
      <c r="BB1229" s="183"/>
      <c r="BC1229" s="183"/>
      <c r="BD1229" s="183"/>
      <c r="BE1229" s="183"/>
      <c r="BF1229" s="183"/>
      <c r="BG1229" s="183"/>
      <c r="BH1229" s="183"/>
      <c r="BI1229" s="183"/>
      <c r="BJ1229" s="183"/>
      <c r="BK1229" s="183"/>
      <c r="BL1229" s="183"/>
      <c r="BM1229" s="183"/>
    </row>
    <row r="1230" spans="1:65" x14ac:dyDescent="0.2">
      <c r="A1230" s="110"/>
      <c r="B1230" s="110"/>
      <c r="C1230" s="110"/>
      <c r="D1230" s="183"/>
      <c r="E1230" s="183"/>
      <c r="F1230" s="183"/>
      <c r="G1230" s="183"/>
      <c r="H1230" s="183"/>
      <c r="I1230" s="183"/>
      <c r="J1230" s="183"/>
      <c r="K1230" s="183"/>
      <c r="L1230" s="183"/>
      <c r="M1230" s="183"/>
      <c r="N1230" s="183"/>
      <c r="O1230" s="183"/>
      <c r="P1230" s="183"/>
      <c r="Q1230" s="183"/>
      <c r="R1230" s="183"/>
      <c r="S1230" s="183"/>
      <c r="T1230" s="183"/>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row>
    <row r="1231" spans="1:65" x14ac:dyDescent="0.2">
      <c r="A1231" s="110"/>
      <c r="B1231" s="110"/>
      <c r="C1231" s="110"/>
      <c r="D1231" s="183"/>
      <c r="E1231" s="183"/>
      <c r="F1231" s="183"/>
      <c r="G1231" s="183"/>
      <c r="H1231" s="183"/>
      <c r="I1231" s="183"/>
      <c r="J1231" s="183"/>
      <c r="K1231" s="183"/>
      <c r="L1231" s="183"/>
      <c r="M1231" s="183"/>
      <c r="N1231" s="183"/>
      <c r="O1231" s="183"/>
      <c r="P1231" s="183"/>
      <c r="Q1231" s="183"/>
      <c r="R1231" s="183"/>
      <c r="S1231" s="183"/>
      <c r="T1231" s="183"/>
      <c r="U1231" s="183"/>
      <c r="V1231" s="183"/>
      <c r="W1231" s="183"/>
      <c r="X1231" s="183"/>
      <c r="Y1231" s="183"/>
      <c r="Z1231" s="183"/>
      <c r="AA1231" s="183"/>
      <c r="AB1231" s="183"/>
      <c r="AC1231" s="183"/>
      <c r="AD1231" s="183"/>
      <c r="AE1231" s="183"/>
      <c r="AF1231" s="183"/>
      <c r="AG1231" s="183"/>
      <c r="AH1231" s="183"/>
      <c r="AI1231" s="183"/>
      <c r="AJ1231" s="183"/>
      <c r="AK1231" s="183"/>
      <c r="AL1231" s="183"/>
      <c r="AM1231" s="183"/>
      <c r="AN1231" s="183"/>
      <c r="AO1231" s="183"/>
      <c r="AP1231" s="183"/>
      <c r="AQ1231" s="183"/>
      <c r="AR1231" s="183"/>
      <c r="AS1231" s="183"/>
      <c r="AT1231" s="183"/>
      <c r="AU1231" s="183"/>
      <c r="AV1231" s="183"/>
      <c r="AW1231" s="183"/>
      <c r="AX1231" s="183"/>
      <c r="AY1231" s="183"/>
      <c r="AZ1231" s="183"/>
      <c r="BA1231" s="183"/>
      <c r="BB1231" s="183"/>
      <c r="BC1231" s="183"/>
      <c r="BD1231" s="183"/>
      <c r="BE1231" s="183"/>
      <c r="BF1231" s="183"/>
      <c r="BG1231" s="183"/>
      <c r="BH1231" s="183"/>
      <c r="BI1231" s="183"/>
      <c r="BJ1231" s="183"/>
      <c r="BK1231" s="183"/>
      <c r="BL1231" s="183"/>
      <c r="BM1231" s="183"/>
    </row>
    <row r="1232" spans="1:65" x14ac:dyDescent="0.2">
      <c r="A1232" s="110"/>
      <c r="B1232" s="110"/>
      <c r="C1232" s="110"/>
      <c r="D1232" s="183"/>
      <c r="E1232" s="183"/>
      <c r="F1232" s="183"/>
      <c r="G1232" s="183"/>
      <c r="H1232" s="183"/>
      <c r="I1232" s="183"/>
      <c r="J1232" s="183"/>
      <c r="K1232" s="183"/>
      <c r="L1232" s="183"/>
      <c r="M1232" s="183"/>
      <c r="N1232" s="183"/>
      <c r="O1232" s="183"/>
      <c r="P1232" s="183"/>
      <c r="Q1232" s="183"/>
      <c r="R1232" s="183"/>
      <c r="S1232" s="183"/>
      <c r="T1232" s="183"/>
      <c r="U1232" s="183"/>
      <c r="V1232" s="183"/>
      <c r="W1232" s="183"/>
      <c r="X1232" s="183"/>
      <c r="Y1232" s="183"/>
      <c r="Z1232" s="183"/>
      <c r="AA1232" s="183"/>
      <c r="AB1232" s="183"/>
      <c r="AC1232" s="183"/>
      <c r="AD1232" s="183"/>
      <c r="AE1232" s="183"/>
      <c r="AF1232" s="183"/>
      <c r="AG1232" s="183"/>
      <c r="AH1232" s="183"/>
      <c r="AI1232" s="183"/>
      <c r="AJ1232" s="183"/>
      <c r="AK1232" s="183"/>
      <c r="AL1232" s="183"/>
      <c r="AM1232" s="183"/>
      <c r="AN1232" s="183"/>
      <c r="AO1232" s="183"/>
      <c r="AP1232" s="183"/>
      <c r="AQ1232" s="183"/>
      <c r="AR1232" s="183"/>
      <c r="AS1232" s="183"/>
      <c r="AT1232" s="183"/>
      <c r="AU1232" s="183"/>
      <c r="AV1232" s="183"/>
      <c r="AW1232" s="183"/>
      <c r="AX1232" s="183"/>
      <c r="AY1232" s="183"/>
      <c r="AZ1232" s="183"/>
      <c r="BA1232" s="183"/>
      <c r="BB1232" s="183"/>
      <c r="BC1232" s="183"/>
      <c r="BD1232" s="183"/>
      <c r="BE1232" s="183"/>
      <c r="BF1232" s="183"/>
      <c r="BG1232" s="183"/>
      <c r="BH1232" s="183"/>
      <c r="BI1232" s="183"/>
      <c r="BJ1232" s="183"/>
      <c r="BK1232" s="183"/>
      <c r="BL1232" s="183"/>
      <c r="BM1232" s="183"/>
    </row>
    <row r="1233" spans="1:65" x14ac:dyDescent="0.2">
      <c r="A1233" s="110"/>
      <c r="B1233" s="110"/>
      <c r="C1233" s="110"/>
      <c r="D1233" s="183"/>
      <c r="E1233" s="183"/>
      <c r="F1233" s="183"/>
      <c r="G1233" s="183"/>
      <c r="H1233" s="183"/>
      <c r="I1233" s="183"/>
      <c r="J1233" s="183"/>
      <c r="K1233" s="183"/>
      <c r="L1233" s="183"/>
      <c r="M1233" s="183"/>
      <c r="N1233" s="183"/>
      <c r="O1233" s="183"/>
      <c r="P1233" s="183"/>
      <c r="Q1233" s="183"/>
      <c r="R1233" s="183"/>
      <c r="S1233" s="183"/>
      <c r="T1233" s="183"/>
      <c r="U1233" s="183"/>
      <c r="V1233" s="183"/>
      <c r="W1233" s="183"/>
      <c r="X1233" s="183"/>
      <c r="Y1233" s="183"/>
      <c r="Z1233" s="183"/>
      <c r="AA1233" s="183"/>
      <c r="AB1233" s="183"/>
      <c r="AC1233" s="183"/>
      <c r="AD1233" s="183"/>
      <c r="AE1233" s="183"/>
      <c r="AF1233" s="183"/>
      <c r="AG1233" s="183"/>
      <c r="AH1233" s="183"/>
      <c r="AI1233" s="183"/>
      <c r="AJ1233" s="183"/>
      <c r="AK1233" s="183"/>
      <c r="AL1233" s="183"/>
      <c r="AM1233" s="183"/>
      <c r="AN1233" s="183"/>
      <c r="AO1233" s="183"/>
      <c r="AP1233" s="183"/>
      <c r="AQ1233" s="183"/>
      <c r="AR1233" s="183"/>
      <c r="AS1233" s="183"/>
      <c r="AT1233" s="183"/>
      <c r="AU1233" s="183"/>
      <c r="AV1233" s="183"/>
      <c r="AW1233" s="183"/>
      <c r="AX1233" s="183"/>
      <c r="AY1233" s="183"/>
      <c r="AZ1233" s="183"/>
      <c r="BA1233" s="183"/>
      <c r="BB1233" s="183"/>
      <c r="BC1233" s="183"/>
      <c r="BD1233" s="183"/>
      <c r="BE1233" s="183"/>
      <c r="BF1233" s="183"/>
      <c r="BG1233" s="183"/>
      <c r="BH1233" s="183"/>
      <c r="BI1233" s="183"/>
      <c r="BJ1233" s="183"/>
      <c r="BK1233" s="183"/>
      <c r="BL1233" s="183"/>
      <c r="BM1233" s="183"/>
    </row>
    <row r="1234" spans="1:65" x14ac:dyDescent="0.2">
      <c r="A1234" s="110"/>
      <c r="B1234" s="110"/>
      <c r="C1234" s="110"/>
      <c r="D1234" s="183"/>
      <c r="E1234" s="183"/>
      <c r="F1234" s="183"/>
      <c r="G1234" s="183"/>
      <c r="H1234" s="183"/>
      <c r="I1234" s="183"/>
      <c r="J1234" s="183"/>
      <c r="K1234" s="183"/>
      <c r="L1234" s="183"/>
      <c r="M1234" s="183"/>
      <c r="N1234" s="183"/>
      <c r="O1234" s="183"/>
      <c r="P1234" s="183"/>
      <c r="Q1234" s="183"/>
      <c r="R1234" s="183"/>
      <c r="S1234" s="183"/>
      <c r="T1234" s="183"/>
      <c r="U1234" s="183"/>
      <c r="V1234" s="183"/>
      <c r="W1234" s="183"/>
      <c r="X1234" s="183"/>
      <c r="Y1234" s="183"/>
      <c r="Z1234" s="183"/>
      <c r="AA1234" s="183"/>
      <c r="AB1234" s="183"/>
      <c r="AC1234" s="183"/>
      <c r="AD1234" s="183"/>
      <c r="AE1234" s="183"/>
      <c r="AF1234" s="183"/>
      <c r="AG1234" s="183"/>
      <c r="AH1234" s="183"/>
      <c r="AI1234" s="183"/>
      <c r="AJ1234" s="183"/>
      <c r="AK1234" s="183"/>
      <c r="AL1234" s="183"/>
      <c r="AM1234" s="183"/>
      <c r="AN1234" s="183"/>
      <c r="AO1234" s="183"/>
      <c r="AP1234" s="183"/>
      <c r="AQ1234" s="183"/>
      <c r="AR1234" s="183"/>
      <c r="AS1234" s="183"/>
      <c r="AT1234" s="183"/>
      <c r="AU1234" s="183"/>
      <c r="AV1234" s="183"/>
      <c r="AW1234" s="183"/>
      <c r="AX1234" s="183"/>
      <c r="AY1234" s="183"/>
      <c r="AZ1234" s="183"/>
      <c r="BA1234" s="183"/>
      <c r="BB1234" s="183"/>
      <c r="BC1234" s="183"/>
      <c r="BD1234" s="183"/>
      <c r="BE1234" s="183"/>
      <c r="BF1234" s="183"/>
      <c r="BG1234" s="183"/>
      <c r="BH1234" s="183"/>
      <c r="BI1234" s="183"/>
      <c r="BJ1234" s="183"/>
      <c r="BK1234" s="183"/>
      <c r="BL1234" s="183"/>
      <c r="BM1234" s="183"/>
    </row>
    <row r="1235" spans="1:65" x14ac:dyDescent="0.2">
      <c r="A1235" s="110"/>
      <c r="B1235" s="110"/>
      <c r="C1235" s="110"/>
      <c r="D1235" s="183"/>
      <c r="E1235" s="183"/>
      <c r="F1235" s="183"/>
      <c r="G1235" s="183"/>
      <c r="H1235" s="183"/>
      <c r="I1235" s="183"/>
      <c r="J1235" s="183"/>
      <c r="K1235" s="183"/>
      <c r="L1235" s="183"/>
      <c r="M1235" s="183"/>
      <c r="N1235" s="183"/>
      <c r="O1235" s="183"/>
      <c r="P1235" s="183"/>
      <c r="Q1235" s="183"/>
      <c r="R1235" s="183"/>
      <c r="S1235" s="183"/>
      <c r="T1235" s="183"/>
      <c r="U1235" s="183"/>
      <c r="V1235" s="183"/>
      <c r="W1235" s="183"/>
      <c r="X1235" s="183"/>
      <c r="Y1235" s="183"/>
      <c r="Z1235" s="183"/>
      <c r="AA1235" s="183"/>
      <c r="AB1235" s="183"/>
      <c r="AC1235" s="183"/>
      <c r="AD1235" s="183"/>
      <c r="AE1235" s="183"/>
      <c r="AF1235" s="183"/>
      <c r="AG1235" s="183"/>
      <c r="AH1235" s="183"/>
      <c r="AI1235" s="183"/>
      <c r="AJ1235" s="183"/>
      <c r="AK1235" s="183"/>
      <c r="AL1235" s="183"/>
      <c r="AM1235" s="183"/>
      <c r="AN1235" s="183"/>
      <c r="AO1235" s="183"/>
      <c r="AP1235" s="183"/>
      <c r="AQ1235" s="183"/>
      <c r="AR1235" s="183"/>
      <c r="AS1235" s="183"/>
      <c r="AT1235" s="183"/>
      <c r="AU1235" s="183"/>
      <c r="AV1235" s="183"/>
      <c r="AW1235" s="183"/>
      <c r="AX1235" s="183"/>
      <c r="AY1235" s="183"/>
      <c r="AZ1235" s="183"/>
      <c r="BA1235" s="183"/>
      <c r="BB1235" s="183"/>
      <c r="BC1235" s="183"/>
      <c r="BD1235" s="183"/>
      <c r="BE1235" s="183"/>
      <c r="BF1235" s="183"/>
      <c r="BG1235" s="183"/>
      <c r="BH1235" s="183"/>
      <c r="BI1235" s="183"/>
      <c r="BJ1235" s="183"/>
      <c r="BK1235" s="183"/>
      <c r="BL1235" s="183"/>
      <c r="BM1235" s="183"/>
    </row>
    <row r="1236" spans="1:65" x14ac:dyDescent="0.2">
      <c r="A1236" s="110"/>
      <c r="B1236" s="110"/>
      <c r="C1236" s="110"/>
      <c r="D1236" s="183"/>
      <c r="E1236" s="183"/>
      <c r="F1236" s="183"/>
      <c r="G1236" s="183"/>
      <c r="H1236" s="183"/>
      <c r="I1236" s="183"/>
      <c r="J1236" s="183"/>
      <c r="K1236" s="183"/>
      <c r="L1236" s="183"/>
      <c r="M1236" s="183"/>
      <c r="N1236" s="183"/>
      <c r="O1236" s="183"/>
      <c r="P1236" s="183"/>
      <c r="Q1236" s="183"/>
      <c r="R1236" s="183"/>
      <c r="S1236" s="183"/>
      <c r="T1236" s="183"/>
      <c r="U1236" s="183"/>
      <c r="V1236" s="183"/>
      <c r="W1236" s="183"/>
      <c r="X1236" s="183"/>
      <c r="Y1236" s="183"/>
      <c r="Z1236" s="183"/>
      <c r="AA1236" s="183"/>
      <c r="AB1236" s="183"/>
      <c r="AC1236" s="183"/>
      <c r="AD1236" s="183"/>
      <c r="AE1236" s="183"/>
      <c r="AF1236" s="183"/>
      <c r="AG1236" s="183"/>
      <c r="AH1236" s="183"/>
      <c r="AI1236" s="183"/>
      <c r="AJ1236" s="183"/>
      <c r="AK1236" s="183"/>
      <c r="AL1236" s="183"/>
      <c r="AM1236" s="183"/>
      <c r="AN1236" s="183"/>
      <c r="AO1236" s="183"/>
      <c r="AP1236" s="183"/>
      <c r="AQ1236" s="183"/>
      <c r="AR1236" s="183"/>
      <c r="AS1236" s="183"/>
      <c r="AT1236" s="183"/>
      <c r="AU1236" s="183"/>
      <c r="AV1236" s="183"/>
      <c r="AW1236" s="183"/>
      <c r="AX1236" s="183"/>
      <c r="AY1236" s="183"/>
      <c r="AZ1236" s="183"/>
      <c r="BA1236" s="183"/>
      <c r="BB1236" s="183"/>
      <c r="BC1236" s="183"/>
      <c r="BD1236" s="183"/>
      <c r="BE1236" s="183"/>
      <c r="BF1236" s="183"/>
      <c r="BG1236" s="183"/>
      <c r="BH1236" s="183"/>
      <c r="BI1236" s="183"/>
      <c r="BJ1236" s="183"/>
      <c r="BK1236" s="183"/>
      <c r="BL1236" s="183"/>
      <c r="BM1236" s="183"/>
    </row>
    <row r="1237" spans="1:65" x14ac:dyDescent="0.2">
      <c r="A1237" s="110"/>
      <c r="B1237" s="110"/>
      <c r="C1237" s="110"/>
      <c r="D1237" s="183"/>
      <c r="E1237" s="183"/>
      <c r="F1237" s="183"/>
      <c r="G1237" s="183"/>
      <c r="H1237" s="183"/>
      <c r="I1237" s="183"/>
      <c r="J1237" s="183"/>
      <c r="K1237" s="183"/>
      <c r="L1237" s="183"/>
      <c r="M1237" s="183"/>
      <c r="N1237" s="183"/>
      <c r="O1237" s="183"/>
      <c r="P1237" s="183"/>
      <c r="Q1237" s="183"/>
      <c r="R1237" s="183"/>
      <c r="S1237" s="183"/>
      <c r="T1237" s="183"/>
      <c r="U1237" s="183"/>
      <c r="V1237" s="183"/>
      <c r="W1237" s="183"/>
      <c r="X1237" s="183"/>
      <c r="Y1237" s="183"/>
      <c r="Z1237" s="183"/>
      <c r="AA1237" s="183"/>
      <c r="AB1237" s="183"/>
      <c r="AC1237" s="183"/>
      <c r="AD1237" s="183"/>
      <c r="AE1237" s="183"/>
      <c r="AF1237" s="183"/>
      <c r="AG1237" s="183"/>
      <c r="AH1237" s="183"/>
      <c r="AI1237" s="183"/>
      <c r="AJ1237" s="183"/>
      <c r="AK1237" s="183"/>
      <c r="AL1237" s="183"/>
      <c r="AM1237" s="183"/>
      <c r="AN1237" s="183"/>
      <c r="AO1237" s="183"/>
      <c r="AP1237" s="183"/>
      <c r="AQ1237" s="183"/>
      <c r="AR1237" s="183"/>
      <c r="AS1237" s="183"/>
      <c r="AT1237" s="183"/>
      <c r="AU1237" s="183"/>
      <c r="AV1237" s="183"/>
      <c r="AW1237" s="183"/>
      <c r="AX1237" s="183"/>
      <c r="AY1237" s="183"/>
      <c r="AZ1237" s="183"/>
      <c r="BA1237" s="183"/>
      <c r="BB1237" s="183"/>
      <c r="BC1237" s="183"/>
      <c r="BD1237" s="183"/>
      <c r="BE1237" s="183"/>
      <c r="BF1237" s="183"/>
      <c r="BG1237" s="183"/>
      <c r="BH1237" s="183"/>
      <c r="BI1237" s="183"/>
      <c r="BJ1237" s="183"/>
      <c r="BK1237" s="183"/>
      <c r="BL1237" s="183"/>
      <c r="BM1237" s="183"/>
    </row>
    <row r="1238" spans="1:65" x14ac:dyDescent="0.2">
      <c r="A1238" s="110"/>
      <c r="B1238" s="110"/>
      <c r="C1238" s="110"/>
      <c r="D1238" s="183"/>
      <c r="E1238" s="183"/>
      <c r="F1238" s="183"/>
      <c r="G1238" s="183"/>
      <c r="H1238" s="183"/>
      <c r="I1238" s="183"/>
      <c r="J1238" s="183"/>
      <c r="K1238" s="183"/>
      <c r="L1238" s="183"/>
      <c r="M1238" s="183"/>
      <c r="N1238" s="183"/>
      <c r="O1238" s="183"/>
      <c r="P1238" s="183"/>
      <c r="Q1238" s="183"/>
      <c r="R1238" s="183"/>
      <c r="S1238" s="183"/>
      <c r="T1238" s="183"/>
      <c r="U1238" s="183"/>
      <c r="V1238" s="183"/>
      <c r="W1238" s="183"/>
      <c r="X1238" s="183"/>
      <c r="Y1238" s="183"/>
      <c r="Z1238" s="183"/>
      <c r="AA1238" s="183"/>
      <c r="AB1238" s="183"/>
      <c r="AC1238" s="183"/>
      <c r="AD1238" s="183"/>
      <c r="AE1238" s="183"/>
      <c r="AF1238" s="183"/>
      <c r="AG1238" s="183"/>
      <c r="AH1238" s="183"/>
      <c r="AI1238" s="183"/>
      <c r="AJ1238" s="183"/>
      <c r="AK1238" s="183"/>
      <c r="AL1238" s="183"/>
      <c r="AM1238" s="183"/>
      <c r="AN1238" s="183"/>
      <c r="AO1238" s="183"/>
      <c r="AP1238" s="183"/>
      <c r="AQ1238" s="183"/>
      <c r="AR1238" s="183"/>
      <c r="AS1238" s="183"/>
      <c r="AT1238" s="183"/>
      <c r="AU1238" s="183"/>
      <c r="AV1238" s="183"/>
      <c r="AW1238" s="183"/>
      <c r="AX1238" s="183"/>
      <c r="AY1238" s="183"/>
      <c r="AZ1238" s="183"/>
      <c r="BA1238" s="183"/>
      <c r="BB1238" s="183"/>
      <c r="BC1238" s="183"/>
      <c r="BD1238" s="183"/>
      <c r="BE1238" s="183"/>
      <c r="BF1238" s="183"/>
      <c r="BG1238" s="183"/>
      <c r="BH1238" s="183"/>
      <c r="BI1238" s="183"/>
      <c r="BJ1238" s="183"/>
      <c r="BK1238" s="183"/>
      <c r="BL1238" s="183"/>
      <c r="BM1238" s="183"/>
    </row>
    <row r="1239" spans="1:65" x14ac:dyDescent="0.2">
      <c r="A1239" s="110"/>
      <c r="B1239" s="110"/>
      <c r="C1239" s="110"/>
      <c r="D1239" s="183"/>
      <c r="E1239" s="183"/>
      <c r="F1239" s="183"/>
      <c r="G1239" s="183"/>
      <c r="H1239" s="183"/>
      <c r="I1239" s="183"/>
      <c r="J1239" s="183"/>
      <c r="K1239" s="183"/>
      <c r="L1239" s="183"/>
      <c r="M1239" s="183"/>
      <c r="N1239" s="183"/>
      <c r="O1239" s="183"/>
      <c r="P1239" s="183"/>
      <c r="Q1239" s="183"/>
      <c r="R1239" s="183"/>
      <c r="S1239" s="183"/>
      <c r="T1239" s="183"/>
      <c r="U1239" s="183"/>
      <c r="V1239" s="183"/>
      <c r="W1239" s="183"/>
      <c r="X1239" s="183"/>
      <c r="Y1239" s="183"/>
      <c r="Z1239" s="183"/>
      <c r="AA1239" s="183"/>
      <c r="AB1239" s="183"/>
      <c r="AC1239" s="183"/>
      <c r="AD1239" s="183"/>
      <c r="AE1239" s="183"/>
      <c r="AF1239" s="183"/>
      <c r="AG1239" s="183"/>
      <c r="AH1239" s="183"/>
      <c r="AI1239" s="183"/>
      <c r="AJ1239" s="183"/>
      <c r="AK1239" s="183"/>
      <c r="AL1239" s="183"/>
      <c r="AM1239" s="183"/>
      <c r="AN1239" s="183"/>
      <c r="AO1239" s="183"/>
      <c r="AP1239" s="183"/>
      <c r="AQ1239" s="183"/>
      <c r="AR1239" s="183"/>
      <c r="AS1239" s="183"/>
      <c r="AT1239" s="183"/>
      <c r="AU1239" s="183"/>
      <c r="AV1239" s="183"/>
      <c r="AW1239" s="183"/>
      <c r="AX1239" s="183"/>
      <c r="AY1239" s="183"/>
      <c r="AZ1239" s="183"/>
      <c r="BA1239" s="183"/>
      <c r="BB1239" s="183"/>
      <c r="BC1239" s="183"/>
      <c r="BD1239" s="183"/>
      <c r="BE1239" s="183"/>
      <c r="BF1239" s="183"/>
      <c r="BG1239" s="183"/>
      <c r="BH1239" s="183"/>
      <c r="BI1239" s="183"/>
      <c r="BJ1239" s="183"/>
      <c r="BK1239" s="183"/>
      <c r="BL1239" s="183"/>
      <c r="BM1239" s="183"/>
    </row>
    <row r="1240" spans="1:65" x14ac:dyDescent="0.2">
      <c r="A1240" s="110"/>
      <c r="B1240" s="110"/>
      <c r="C1240" s="110"/>
      <c r="D1240" s="183"/>
      <c r="E1240" s="183"/>
      <c r="F1240" s="183"/>
      <c r="G1240" s="183"/>
      <c r="H1240" s="183"/>
      <c r="I1240" s="183"/>
      <c r="J1240" s="183"/>
      <c r="K1240" s="183"/>
      <c r="L1240" s="183"/>
      <c r="M1240" s="183"/>
      <c r="N1240" s="183"/>
      <c r="O1240" s="183"/>
      <c r="P1240" s="183"/>
      <c r="Q1240" s="183"/>
      <c r="R1240" s="183"/>
      <c r="S1240" s="183"/>
      <c r="T1240" s="183"/>
      <c r="U1240" s="183"/>
      <c r="V1240" s="183"/>
      <c r="W1240" s="183"/>
      <c r="X1240" s="183"/>
      <c r="Y1240" s="183"/>
      <c r="Z1240" s="183"/>
      <c r="AA1240" s="183"/>
      <c r="AB1240" s="183"/>
      <c r="AC1240" s="183"/>
      <c r="AD1240" s="183"/>
      <c r="AE1240" s="183"/>
      <c r="AF1240" s="183"/>
      <c r="AG1240" s="183"/>
      <c r="AH1240" s="183"/>
      <c r="AI1240" s="183"/>
      <c r="AJ1240" s="183"/>
      <c r="AK1240" s="183"/>
      <c r="AL1240" s="183"/>
      <c r="AM1240" s="183"/>
      <c r="AN1240" s="183"/>
      <c r="AO1240" s="183"/>
      <c r="AP1240" s="183"/>
      <c r="AQ1240" s="183"/>
      <c r="AR1240" s="183"/>
      <c r="AS1240" s="183"/>
      <c r="AT1240" s="183"/>
      <c r="AU1240" s="183"/>
      <c r="AV1240" s="183"/>
      <c r="AW1240" s="183"/>
      <c r="AX1240" s="183"/>
      <c r="AY1240" s="183"/>
      <c r="AZ1240" s="183"/>
      <c r="BA1240" s="183"/>
      <c r="BB1240" s="183"/>
      <c r="BC1240" s="183"/>
      <c r="BD1240" s="183"/>
      <c r="BE1240" s="183"/>
      <c r="BF1240" s="183"/>
      <c r="BG1240" s="183"/>
      <c r="BH1240" s="183"/>
      <c r="BI1240" s="183"/>
      <c r="BJ1240" s="183"/>
      <c r="BK1240" s="183"/>
      <c r="BL1240" s="183"/>
      <c r="BM1240" s="183"/>
    </row>
    <row r="1241" spans="1:65" x14ac:dyDescent="0.2">
      <c r="A1241" s="110"/>
      <c r="B1241" s="110"/>
      <c r="C1241" s="110"/>
      <c r="D1241" s="183"/>
      <c r="E1241" s="183"/>
      <c r="F1241" s="183"/>
      <c r="G1241" s="183"/>
      <c r="H1241" s="183"/>
      <c r="I1241" s="183"/>
      <c r="J1241" s="183"/>
      <c r="K1241" s="183"/>
      <c r="L1241" s="183"/>
      <c r="M1241" s="183"/>
      <c r="N1241" s="183"/>
      <c r="O1241" s="183"/>
      <c r="P1241" s="183"/>
      <c r="Q1241" s="183"/>
      <c r="R1241" s="183"/>
      <c r="S1241" s="183"/>
      <c r="T1241" s="183"/>
      <c r="U1241" s="183"/>
      <c r="V1241" s="183"/>
      <c r="W1241" s="183"/>
      <c r="X1241" s="183"/>
      <c r="Y1241" s="183"/>
      <c r="Z1241" s="183"/>
      <c r="AA1241" s="183"/>
      <c r="AB1241" s="183"/>
      <c r="AC1241" s="183"/>
      <c r="AD1241" s="183"/>
      <c r="AE1241" s="183"/>
      <c r="AF1241" s="183"/>
      <c r="AG1241" s="183"/>
      <c r="AH1241" s="183"/>
      <c r="AI1241" s="183"/>
      <c r="AJ1241" s="183"/>
      <c r="AK1241" s="183"/>
      <c r="AL1241" s="183"/>
      <c r="AM1241" s="183"/>
      <c r="AN1241" s="183"/>
      <c r="AO1241" s="183"/>
      <c r="AP1241" s="183"/>
      <c r="AQ1241" s="183"/>
      <c r="AR1241" s="183"/>
      <c r="AS1241" s="183"/>
      <c r="AT1241" s="183"/>
      <c r="AU1241" s="183"/>
      <c r="AV1241" s="183"/>
      <c r="AW1241" s="183"/>
      <c r="AX1241" s="183"/>
      <c r="AY1241" s="183"/>
      <c r="AZ1241" s="183"/>
      <c r="BA1241" s="183"/>
      <c r="BB1241" s="183"/>
      <c r="BC1241" s="183"/>
      <c r="BD1241" s="183"/>
      <c r="BE1241" s="183"/>
      <c r="BF1241" s="183"/>
      <c r="BG1241" s="183"/>
      <c r="BH1241" s="183"/>
      <c r="BI1241" s="183"/>
      <c r="BJ1241" s="183"/>
      <c r="BK1241" s="183"/>
      <c r="BL1241" s="183"/>
      <c r="BM1241" s="183"/>
    </row>
    <row r="1242" spans="1:65" x14ac:dyDescent="0.2">
      <c r="A1242" s="110"/>
      <c r="B1242" s="110"/>
      <c r="C1242" s="110"/>
      <c r="D1242" s="183"/>
      <c r="E1242" s="183"/>
      <c r="F1242" s="183"/>
      <c r="G1242" s="183"/>
      <c r="H1242" s="183"/>
      <c r="I1242" s="183"/>
      <c r="J1242" s="183"/>
      <c r="K1242" s="183"/>
      <c r="L1242" s="183"/>
      <c r="M1242" s="183"/>
      <c r="N1242" s="183"/>
      <c r="O1242" s="183"/>
      <c r="P1242" s="183"/>
      <c r="Q1242" s="183"/>
      <c r="R1242" s="183"/>
      <c r="S1242" s="183"/>
      <c r="T1242" s="183"/>
      <c r="U1242" s="183"/>
      <c r="V1242" s="183"/>
      <c r="W1242" s="183"/>
      <c r="X1242" s="183"/>
      <c r="Y1242" s="183"/>
      <c r="Z1242" s="183"/>
      <c r="AA1242" s="183"/>
      <c r="AB1242" s="183"/>
      <c r="AC1242" s="183"/>
      <c r="AD1242" s="183"/>
      <c r="AE1242" s="183"/>
      <c r="AF1242" s="183"/>
      <c r="AG1242" s="183"/>
      <c r="AH1242" s="183"/>
      <c r="AI1242" s="183"/>
      <c r="AJ1242" s="183"/>
      <c r="AK1242" s="183"/>
      <c r="AL1242" s="183"/>
      <c r="AM1242" s="183"/>
      <c r="AN1242" s="183"/>
      <c r="AO1242" s="183"/>
      <c r="AP1242" s="183"/>
      <c r="AQ1242" s="183"/>
      <c r="AR1242" s="183"/>
      <c r="AS1242" s="183"/>
      <c r="AT1242" s="183"/>
      <c r="AU1242" s="183"/>
      <c r="AV1242" s="183"/>
      <c r="AW1242" s="183"/>
      <c r="AX1242" s="183"/>
      <c r="AY1242" s="183"/>
      <c r="AZ1242" s="183"/>
      <c r="BA1242" s="183"/>
      <c r="BB1242" s="183"/>
      <c r="BC1242" s="183"/>
      <c r="BD1242" s="183"/>
      <c r="BE1242" s="183"/>
      <c r="BF1242" s="183"/>
      <c r="BG1242" s="183"/>
      <c r="BH1242" s="183"/>
      <c r="BI1242" s="183"/>
      <c r="BJ1242" s="183"/>
      <c r="BK1242" s="183"/>
      <c r="BL1242" s="183"/>
      <c r="BM1242" s="183"/>
    </row>
    <row r="1243" spans="1:65" x14ac:dyDescent="0.2">
      <c r="A1243" s="110"/>
      <c r="B1243" s="110"/>
      <c r="C1243" s="110"/>
      <c r="D1243" s="183"/>
      <c r="E1243" s="183"/>
      <c r="F1243" s="183"/>
      <c r="G1243" s="183"/>
      <c r="H1243" s="183"/>
      <c r="I1243" s="183"/>
      <c r="J1243" s="183"/>
      <c r="K1243" s="183"/>
      <c r="L1243" s="183"/>
      <c r="M1243" s="183"/>
      <c r="N1243" s="183"/>
      <c r="O1243" s="183"/>
      <c r="P1243" s="183"/>
      <c r="Q1243" s="183"/>
      <c r="R1243" s="183"/>
      <c r="S1243" s="183"/>
      <c r="T1243" s="183"/>
      <c r="U1243" s="183"/>
      <c r="V1243" s="183"/>
      <c r="W1243" s="183"/>
      <c r="X1243" s="183"/>
      <c r="Y1243" s="183"/>
      <c r="Z1243" s="183"/>
      <c r="AA1243" s="183"/>
      <c r="AB1243" s="183"/>
      <c r="AC1243" s="183"/>
      <c r="AD1243" s="183"/>
      <c r="AE1243" s="183"/>
      <c r="AF1243" s="183"/>
      <c r="AG1243" s="183"/>
      <c r="AH1243" s="183"/>
      <c r="AI1243" s="183"/>
      <c r="AJ1243" s="183"/>
      <c r="AK1243" s="183"/>
      <c r="AL1243" s="183"/>
      <c r="AM1243" s="183"/>
      <c r="AN1243" s="183"/>
      <c r="AO1243" s="183"/>
      <c r="AP1243" s="183"/>
      <c r="AQ1243" s="183"/>
      <c r="AR1243" s="183"/>
      <c r="AS1243" s="183"/>
      <c r="AT1243" s="183"/>
      <c r="AU1243" s="183"/>
      <c r="AV1243" s="183"/>
      <c r="AW1243" s="183"/>
      <c r="AX1243" s="183"/>
      <c r="AY1243" s="183"/>
      <c r="AZ1243" s="183"/>
      <c r="BA1243" s="183"/>
      <c r="BB1243" s="183"/>
      <c r="BC1243" s="183"/>
      <c r="BD1243" s="183"/>
      <c r="BE1243" s="183"/>
      <c r="BF1243" s="183"/>
      <c r="BG1243" s="183"/>
      <c r="BH1243" s="183"/>
      <c r="BI1243" s="183"/>
      <c r="BJ1243" s="183"/>
      <c r="BK1243" s="183"/>
      <c r="BL1243" s="183"/>
      <c r="BM1243" s="183"/>
    </row>
    <row r="1244" spans="1:65" x14ac:dyDescent="0.2">
      <c r="A1244" s="110"/>
      <c r="B1244" s="110"/>
      <c r="C1244" s="110"/>
      <c r="D1244" s="183"/>
      <c r="E1244" s="183"/>
      <c r="F1244" s="183"/>
      <c r="G1244" s="183"/>
      <c r="H1244" s="183"/>
      <c r="I1244" s="183"/>
      <c r="J1244" s="183"/>
      <c r="K1244" s="183"/>
      <c r="L1244" s="183"/>
      <c r="M1244" s="183"/>
      <c r="N1244" s="183"/>
      <c r="O1244" s="183"/>
      <c r="P1244" s="183"/>
      <c r="Q1244" s="183"/>
      <c r="R1244" s="183"/>
      <c r="S1244" s="183"/>
      <c r="T1244" s="183"/>
      <c r="U1244" s="183"/>
      <c r="V1244" s="183"/>
      <c r="W1244" s="183"/>
      <c r="X1244" s="183"/>
      <c r="Y1244" s="183"/>
      <c r="Z1244" s="183"/>
      <c r="AA1244" s="183"/>
      <c r="AB1244" s="183"/>
      <c r="AC1244" s="183"/>
      <c r="AD1244" s="183"/>
      <c r="AE1244" s="183"/>
      <c r="AF1244" s="183"/>
      <c r="AG1244" s="183"/>
      <c r="AH1244" s="183"/>
      <c r="AI1244" s="183"/>
      <c r="AJ1244" s="183"/>
      <c r="AK1244" s="183"/>
      <c r="AL1244" s="183"/>
      <c r="AM1244" s="183"/>
      <c r="AN1244" s="183"/>
      <c r="AO1244" s="183"/>
      <c r="AP1244" s="183"/>
      <c r="AQ1244" s="183"/>
      <c r="AR1244" s="183"/>
      <c r="AS1244" s="183"/>
      <c r="AT1244" s="183"/>
      <c r="AU1244" s="183"/>
      <c r="AV1244" s="183"/>
      <c r="AW1244" s="183"/>
      <c r="AX1244" s="183"/>
      <c r="AY1244" s="183"/>
      <c r="AZ1244" s="183"/>
      <c r="BA1244" s="183"/>
      <c r="BB1244" s="183"/>
      <c r="BC1244" s="183"/>
      <c r="BD1244" s="183"/>
      <c r="BE1244" s="183"/>
      <c r="BF1244" s="183"/>
      <c r="BG1244" s="183"/>
      <c r="BH1244" s="183"/>
      <c r="BI1244" s="183"/>
      <c r="BJ1244" s="183"/>
      <c r="BK1244" s="183"/>
      <c r="BL1244" s="183"/>
      <c r="BM1244" s="183"/>
    </row>
    <row r="1245" spans="1:65" x14ac:dyDescent="0.2">
      <c r="A1245" s="110"/>
      <c r="B1245" s="110"/>
      <c r="C1245" s="110"/>
      <c r="D1245" s="183"/>
      <c r="E1245" s="183"/>
      <c r="F1245" s="183"/>
      <c r="G1245" s="183"/>
      <c r="H1245" s="183"/>
      <c r="I1245" s="183"/>
      <c r="J1245" s="183"/>
      <c r="K1245" s="183"/>
      <c r="L1245" s="183"/>
      <c r="M1245" s="183"/>
      <c r="N1245" s="183"/>
      <c r="O1245" s="183"/>
      <c r="P1245" s="183"/>
      <c r="Q1245" s="183"/>
      <c r="R1245" s="183"/>
      <c r="S1245" s="183"/>
      <c r="T1245" s="183"/>
      <c r="U1245" s="183"/>
      <c r="V1245" s="183"/>
      <c r="W1245" s="183"/>
      <c r="X1245" s="183"/>
      <c r="Y1245" s="183"/>
      <c r="Z1245" s="183"/>
      <c r="AA1245" s="183"/>
      <c r="AB1245" s="183"/>
      <c r="AC1245" s="183"/>
      <c r="AD1245" s="183"/>
      <c r="AE1245" s="183"/>
      <c r="AF1245" s="183"/>
      <c r="AG1245" s="183"/>
      <c r="AH1245" s="183"/>
      <c r="AI1245" s="183"/>
      <c r="AJ1245" s="183"/>
      <c r="AK1245" s="183"/>
      <c r="AL1245" s="183"/>
      <c r="AM1245" s="183"/>
      <c r="AN1245" s="183"/>
      <c r="AO1245" s="183"/>
      <c r="AP1245" s="183"/>
      <c r="AQ1245" s="183"/>
      <c r="AR1245" s="183"/>
      <c r="AS1245" s="183"/>
      <c r="AT1245" s="183"/>
      <c r="AU1245" s="183"/>
      <c r="AV1245" s="183"/>
      <c r="AW1245" s="183"/>
      <c r="AX1245" s="183"/>
      <c r="AY1245" s="183"/>
      <c r="AZ1245" s="183"/>
      <c r="BA1245" s="183"/>
      <c r="BB1245" s="183"/>
      <c r="BC1245" s="183"/>
      <c r="BD1245" s="183"/>
      <c r="BE1245" s="183"/>
      <c r="BF1245" s="183"/>
      <c r="BG1245" s="183"/>
      <c r="BH1245" s="183"/>
      <c r="BI1245" s="183"/>
      <c r="BJ1245" s="183"/>
      <c r="BK1245" s="183"/>
      <c r="BL1245" s="183"/>
      <c r="BM1245" s="183"/>
    </row>
    <row r="1246" spans="1:65" x14ac:dyDescent="0.2">
      <c r="A1246" s="110"/>
      <c r="B1246" s="110"/>
      <c r="C1246" s="110"/>
      <c r="D1246" s="183"/>
      <c r="E1246" s="183"/>
      <c r="F1246" s="183"/>
      <c r="G1246" s="183"/>
      <c r="H1246" s="183"/>
      <c r="I1246" s="183"/>
      <c r="J1246" s="183"/>
      <c r="K1246" s="183"/>
      <c r="L1246" s="183"/>
      <c r="M1246" s="183"/>
      <c r="N1246" s="183"/>
      <c r="O1246" s="183"/>
      <c r="P1246" s="183"/>
      <c r="Q1246" s="183"/>
      <c r="R1246" s="183"/>
      <c r="S1246" s="183"/>
      <c r="T1246" s="183"/>
      <c r="U1246" s="183"/>
      <c r="V1246" s="183"/>
      <c r="W1246" s="183"/>
      <c r="X1246" s="183"/>
      <c r="Y1246" s="183"/>
      <c r="Z1246" s="183"/>
      <c r="AA1246" s="183"/>
      <c r="AB1246" s="183"/>
      <c r="AC1246" s="183"/>
      <c r="AD1246" s="183"/>
      <c r="AE1246" s="183"/>
      <c r="AF1246" s="183"/>
      <c r="AG1246" s="183"/>
      <c r="AH1246" s="183"/>
      <c r="AI1246" s="183"/>
      <c r="AJ1246" s="183"/>
      <c r="AK1246" s="183"/>
      <c r="AL1246" s="183"/>
      <c r="AM1246" s="183"/>
      <c r="AN1246" s="183"/>
      <c r="AO1246" s="183"/>
      <c r="AP1246" s="183"/>
      <c r="AQ1246" s="183"/>
      <c r="AR1246" s="183"/>
      <c r="AS1246" s="183"/>
      <c r="AT1246" s="183"/>
      <c r="AU1246" s="183"/>
      <c r="AV1246" s="183"/>
      <c r="AW1246" s="183"/>
      <c r="AX1246" s="183"/>
      <c r="AY1246" s="183"/>
      <c r="AZ1246" s="183"/>
      <c r="BA1246" s="183"/>
      <c r="BB1246" s="183"/>
      <c r="BC1246" s="183"/>
      <c r="BD1246" s="183"/>
      <c r="BE1246" s="183"/>
      <c r="BF1246" s="183"/>
      <c r="BG1246" s="183"/>
      <c r="BH1246" s="183"/>
      <c r="BI1246" s="183"/>
      <c r="BJ1246" s="183"/>
      <c r="BK1246" s="183"/>
      <c r="BL1246" s="183"/>
      <c r="BM1246" s="183"/>
    </row>
    <row r="1247" spans="1:65" x14ac:dyDescent="0.2">
      <c r="A1247" s="110"/>
      <c r="B1247" s="110"/>
      <c r="C1247" s="110"/>
      <c r="D1247" s="183"/>
      <c r="E1247" s="183"/>
      <c r="F1247" s="183"/>
      <c r="G1247" s="183"/>
      <c r="H1247" s="183"/>
      <c r="I1247" s="183"/>
      <c r="J1247" s="183"/>
      <c r="K1247" s="183"/>
      <c r="L1247" s="183"/>
      <c r="M1247" s="183"/>
      <c r="N1247" s="183"/>
      <c r="O1247" s="183"/>
      <c r="P1247" s="183"/>
      <c r="Q1247" s="183"/>
      <c r="R1247" s="183"/>
      <c r="S1247" s="183"/>
      <c r="T1247" s="183"/>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row>
    <row r="1248" spans="1:65" x14ac:dyDescent="0.2">
      <c r="A1248" s="110"/>
      <c r="B1248" s="110"/>
      <c r="C1248" s="110"/>
      <c r="D1248" s="183"/>
      <c r="E1248" s="183"/>
      <c r="F1248" s="183"/>
      <c r="G1248" s="183"/>
      <c r="H1248" s="183"/>
      <c r="I1248" s="183"/>
      <c r="J1248" s="183"/>
      <c r="K1248" s="183"/>
      <c r="L1248" s="183"/>
      <c r="M1248" s="183"/>
      <c r="N1248" s="183"/>
      <c r="O1248" s="183"/>
      <c r="P1248" s="183"/>
      <c r="Q1248" s="183"/>
      <c r="R1248" s="183"/>
      <c r="S1248" s="183"/>
      <c r="T1248" s="183"/>
      <c r="U1248" s="183"/>
      <c r="V1248" s="183"/>
      <c r="W1248" s="183"/>
      <c r="X1248" s="183"/>
      <c r="Y1248" s="183"/>
      <c r="Z1248" s="183"/>
      <c r="AA1248" s="183"/>
      <c r="AB1248" s="183"/>
      <c r="AC1248" s="183"/>
      <c r="AD1248" s="183"/>
      <c r="AE1248" s="183"/>
      <c r="AF1248" s="183"/>
      <c r="AG1248" s="183"/>
      <c r="AH1248" s="183"/>
      <c r="AI1248" s="183"/>
      <c r="AJ1248" s="183"/>
      <c r="AK1248" s="183"/>
      <c r="AL1248" s="183"/>
      <c r="AM1248" s="183"/>
      <c r="AN1248" s="183"/>
      <c r="AO1248" s="183"/>
      <c r="AP1248" s="183"/>
      <c r="AQ1248" s="183"/>
      <c r="AR1248" s="183"/>
      <c r="AS1248" s="183"/>
      <c r="AT1248" s="183"/>
      <c r="AU1248" s="183"/>
      <c r="AV1248" s="183"/>
      <c r="AW1248" s="183"/>
      <c r="AX1248" s="183"/>
      <c r="AY1248" s="183"/>
      <c r="AZ1248" s="183"/>
      <c r="BA1248" s="183"/>
      <c r="BB1248" s="183"/>
      <c r="BC1248" s="183"/>
      <c r="BD1248" s="183"/>
      <c r="BE1248" s="183"/>
      <c r="BF1248" s="183"/>
      <c r="BG1248" s="183"/>
      <c r="BH1248" s="183"/>
      <c r="BI1248" s="183"/>
      <c r="BJ1248" s="183"/>
      <c r="BK1248" s="183"/>
      <c r="BL1248" s="183"/>
      <c r="BM1248" s="183"/>
    </row>
    <row r="1249" spans="1:65" x14ac:dyDescent="0.2">
      <c r="A1249" s="110"/>
      <c r="B1249" s="110"/>
      <c r="C1249" s="110"/>
      <c r="D1249" s="183"/>
      <c r="E1249" s="183"/>
      <c r="F1249" s="183"/>
      <c r="G1249" s="183"/>
      <c r="H1249" s="183"/>
      <c r="I1249" s="183"/>
      <c r="J1249" s="183"/>
      <c r="K1249" s="183"/>
      <c r="L1249" s="183"/>
      <c r="M1249" s="183"/>
      <c r="N1249" s="183"/>
      <c r="O1249" s="183"/>
      <c r="P1249" s="183"/>
      <c r="Q1249" s="183"/>
      <c r="R1249" s="183"/>
      <c r="S1249" s="183"/>
      <c r="T1249" s="183"/>
      <c r="U1249" s="183"/>
      <c r="V1249" s="183"/>
      <c r="W1249" s="183"/>
      <c r="X1249" s="183"/>
      <c r="Y1249" s="183"/>
      <c r="Z1249" s="183"/>
      <c r="AA1249" s="183"/>
      <c r="AB1249" s="183"/>
      <c r="AC1249" s="183"/>
      <c r="AD1249" s="183"/>
      <c r="AE1249" s="183"/>
      <c r="AF1249" s="183"/>
      <c r="AG1249" s="183"/>
      <c r="AH1249" s="183"/>
      <c r="AI1249" s="183"/>
      <c r="AJ1249" s="183"/>
      <c r="AK1249" s="183"/>
      <c r="AL1249" s="183"/>
      <c r="AM1249" s="183"/>
      <c r="AN1249" s="183"/>
      <c r="AO1249" s="183"/>
      <c r="AP1249" s="183"/>
      <c r="AQ1249" s="183"/>
      <c r="AR1249" s="183"/>
      <c r="AS1249" s="183"/>
      <c r="AT1249" s="183"/>
      <c r="AU1249" s="183"/>
      <c r="AV1249" s="183"/>
      <c r="AW1249" s="183"/>
      <c r="AX1249" s="183"/>
      <c r="AY1249" s="183"/>
      <c r="AZ1249" s="183"/>
      <c r="BA1249" s="183"/>
      <c r="BB1249" s="183"/>
      <c r="BC1249" s="183"/>
      <c r="BD1249" s="183"/>
      <c r="BE1249" s="183"/>
      <c r="BF1249" s="183"/>
      <c r="BG1249" s="183"/>
      <c r="BH1249" s="183"/>
      <c r="BI1249" s="183"/>
      <c r="BJ1249" s="183"/>
      <c r="BK1249" s="183"/>
      <c r="BL1249" s="183"/>
      <c r="BM1249" s="183"/>
    </row>
    <row r="1250" spans="1:65" x14ac:dyDescent="0.2">
      <c r="A1250" s="110"/>
      <c r="B1250" s="110"/>
      <c r="C1250" s="110"/>
      <c r="D1250" s="183"/>
      <c r="E1250" s="183"/>
      <c r="F1250" s="183"/>
      <c r="G1250" s="183"/>
      <c r="H1250" s="183"/>
      <c r="I1250" s="183"/>
      <c r="J1250" s="183"/>
      <c r="K1250" s="183"/>
      <c r="L1250" s="183"/>
      <c r="M1250" s="183"/>
      <c r="N1250" s="183"/>
      <c r="O1250" s="183"/>
      <c r="P1250" s="183"/>
      <c r="Q1250" s="183"/>
      <c r="R1250" s="183"/>
      <c r="S1250" s="183"/>
      <c r="T1250" s="183"/>
      <c r="U1250" s="183"/>
      <c r="V1250" s="183"/>
      <c r="W1250" s="183"/>
      <c r="X1250" s="183"/>
      <c r="Y1250" s="183"/>
      <c r="Z1250" s="183"/>
      <c r="AA1250" s="183"/>
      <c r="AB1250" s="183"/>
      <c r="AC1250" s="183"/>
      <c r="AD1250" s="183"/>
      <c r="AE1250" s="183"/>
      <c r="AF1250" s="183"/>
      <c r="AG1250" s="183"/>
      <c r="AH1250" s="183"/>
      <c r="AI1250" s="183"/>
      <c r="AJ1250" s="183"/>
      <c r="AK1250" s="183"/>
      <c r="AL1250" s="183"/>
      <c r="AM1250" s="183"/>
      <c r="AN1250" s="183"/>
      <c r="AO1250" s="183"/>
      <c r="AP1250" s="183"/>
      <c r="AQ1250" s="183"/>
      <c r="AR1250" s="183"/>
      <c r="AS1250" s="183"/>
      <c r="AT1250" s="183"/>
      <c r="AU1250" s="183"/>
      <c r="AV1250" s="183"/>
      <c r="AW1250" s="183"/>
      <c r="AX1250" s="183"/>
      <c r="AY1250" s="183"/>
      <c r="AZ1250" s="183"/>
      <c r="BA1250" s="183"/>
      <c r="BB1250" s="183"/>
      <c r="BC1250" s="183"/>
      <c r="BD1250" s="183"/>
      <c r="BE1250" s="183"/>
      <c r="BF1250" s="183"/>
      <c r="BG1250" s="183"/>
      <c r="BH1250" s="183"/>
      <c r="BI1250" s="183"/>
      <c r="BJ1250" s="183"/>
      <c r="BK1250" s="183"/>
      <c r="BL1250" s="183"/>
      <c r="BM1250" s="183"/>
    </row>
    <row r="1251" spans="1:65" x14ac:dyDescent="0.2">
      <c r="A1251" s="110"/>
      <c r="B1251" s="110"/>
      <c r="C1251" s="110"/>
      <c r="D1251" s="183"/>
      <c r="E1251" s="183"/>
      <c r="F1251" s="183"/>
      <c r="G1251" s="183"/>
      <c r="H1251" s="183"/>
      <c r="I1251" s="183"/>
      <c r="J1251" s="183"/>
      <c r="K1251" s="183"/>
      <c r="L1251" s="183"/>
      <c r="M1251" s="183"/>
      <c r="N1251" s="183"/>
      <c r="O1251" s="183"/>
      <c r="P1251" s="183"/>
      <c r="Q1251" s="183"/>
      <c r="R1251" s="183"/>
      <c r="S1251" s="183"/>
      <c r="T1251" s="183"/>
      <c r="U1251" s="183"/>
      <c r="V1251" s="183"/>
      <c r="W1251" s="183"/>
      <c r="X1251" s="183"/>
      <c r="Y1251" s="183"/>
      <c r="Z1251" s="183"/>
      <c r="AA1251" s="183"/>
      <c r="AB1251" s="183"/>
      <c r="AC1251" s="183"/>
      <c r="AD1251" s="183"/>
      <c r="AE1251" s="183"/>
      <c r="AF1251" s="183"/>
      <c r="AG1251" s="183"/>
      <c r="AH1251" s="183"/>
      <c r="AI1251" s="183"/>
      <c r="AJ1251" s="183"/>
      <c r="AK1251" s="183"/>
      <c r="AL1251" s="183"/>
      <c r="AM1251" s="183"/>
      <c r="AN1251" s="183"/>
      <c r="AO1251" s="183"/>
      <c r="AP1251" s="183"/>
      <c r="AQ1251" s="183"/>
      <c r="AR1251" s="183"/>
      <c r="AS1251" s="183"/>
      <c r="AT1251" s="183"/>
      <c r="AU1251" s="183"/>
      <c r="AV1251" s="183"/>
      <c r="AW1251" s="183"/>
      <c r="AX1251" s="183"/>
      <c r="AY1251" s="183"/>
      <c r="AZ1251" s="183"/>
      <c r="BA1251" s="183"/>
      <c r="BB1251" s="183"/>
      <c r="BC1251" s="183"/>
      <c r="BD1251" s="183"/>
      <c r="BE1251" s="183"/>
      <c r="BF1251" s="183"/>
      <c r="BG1251" s="183"/>
      <c r="BH1251" s="183"/>
      <c r="BI1251" s="183"/>
      <c r="BJ1251" s="183"/>
      <c r="BK1251" s="183"/>
      <c r="BL1251" s="183"/>
      <c r="BM1251" s="183"/>
    </row>
    <row r="1252" spans="1:65" x14ac:dyDescent="0.2">
      <c r="A1252" s="110"/>
      <c r="B1252" s="110"/>
      <c r="C1252" s="110"/>
      <c r="D1252" s="183"/>
      <c r="E1252" s="183"/>
      <c r="F1252" s="183"/>
      <c r="G1252" s="183"/>
      <c r="H1252" s="183"/>
      <c r="I1252" s="183"/>
      <c r="J1252" s="183"/>
      <c r="K1252" s="183"/>
      <c r="L1252" s="183"/>
      <c r="M1252" s="183"/>
      <c r="N1252" s="183"/>
      <c r="O1252" s="183"/>
      <c r="P1252" s="183"/>
      <c r="Q1252" s="183"/>
      <c r="R1252" s="183"/>
      <c r="S1252" s="183"/>
      <c r="T1252" s="183"/>
      <c r="U1252" s="183"/>
      <c r="V1252" s="183"/>
      <c r="W1252" s="183"/>
      <c r="X1252" s="183"/>
      <c r="Y1252" s="183"/>
      <c r="Z1252" s="183"/>
      <c r="AA1252" s="183"/>
      <c r="AB1252" s="183"/>
      <c r="AC1252" s="183"/>
      <c r="AD1252" s="183"/>
      <c r="AE1252" s="183"/>
      <c r="AF1252" s="183"/>
      <c r="AG1252" s="183"/>
      <c r="AH1252" s="183"/>
      <c r="AI1252" s="183"/>
      <c r="AJ1252" s="183"/>
      <c r="AK1252" s="183"/>
      <c r="AL1252" s="183"/>
      <c r="AM1252" s="183"/>
      <c r="AN1252" s="183"/>
      <c r="AO1252" s="183"/>
      <c r="AP1252" s="183"/>
      <c r="AQ1252" s="183"/>
      <c r="AR1252" s="183"/>
      <c r="AS1252" s="183"/>
      <c r="AT1252" s="183"/>
      <c r="AU1252" s="183"/>
      <c r="AV1252" s="183"/>
      <c r="AW1252" s="183"/>
      <c r="AX1252" s="183"/>
      <c r="AY1252" s="183"/>
      <c r="AZ1252" s="183"/>
      <c r="BA1252" s="183"/>
      <c r="BB1252" s="183"/>
      <c r="BC1252" s="183"/>
      <c r="BD1252" s="183"/>
      <c r="BE1252" s="183"/>
      <c r="BF1252" s="183"/>
      <c r="BG1252" s="183"/>
      <c r="BH1252" s="183"/>
      <c r="BI1252" s="183"/>
      <c r="BJ1252" s="183"/>
      <c r="BK1252" s="183"/>
      <c r="BL1252" s="183"/>
      <c r="BM1252" s="183"/>
    </row>
    <row r="1253" spans="1:65" x14ac:dyDescent="0.2">
      <c r="A1253" s="110"/>
      <c r="B1253" s="110"/>
      <c r="C1253" s="110"/>
      <c r="D1253" s="183"/>
      <c r="E1253" s="183"/>
      <c r="F1253" s="183"/>
      <c r="G1253" s="183"/>
      <c r="H1253" s="183"/>
      <c r="I1253" s="183"/>
      <c r="J1253" s="183"/>
      <c r="K1253" s="183"/>
      <c r="L1253" s="183"/>
      <c r="M1253" s="183"/>
      <c r="N1253" s="183"/>
      <c r="O1253" s="183"/>
      <c r="P1253" s="183"/>
      <c r="Q1253" s="183"/>
      <c r="R1253" s="183"/>
      <c r="S1253" s="183"/>
      <c r="T1253" s="183"/>
      <c r="U1253" s="183"/>
      <c r="V1253" s="183"/>
      <c r="W1253" s="183"/>
      <c r="X1253" s="183"/>
      <c r="Y1253" s="183"/>
      <c r="Z1253" s="183"/>
      <c r="AA1253" s="183"/>
      <c r="AB1253" s="183"/>
      <c r="AC1253" s="183"/>
      <c r="AD1253" s="183"/>
      <c r="AE1253" s="183"/>
      <c r="AF1253" s="183"/>
      <c r="AG1253" s="183"/>
      <c r="AH1253" s="183"/>
      <c r="AI1253" s="183"/>
      <c r="AJ1253" s="183"/>
      <c r="AK1253" s="183"/>
      <c r="AL1253" s="183"/>
      <c r="AM1253" s="183"/>
      <c r="AN1253" s="183"/>
      <c r="AO1253" s="183"/>
      <c r="AP1253" s="183"/>
      <c r="AQ1253" s="183"/>
      <c r="AR1253" s="183"/>
      <c r="AS1253" s="183"/>
      <c r="AT1253" s="183"/>
      <c r="AU1253" s="183"/>
      <c r="AV1253" s="183"/>
      <c r="AW1253" s="183"/>
      <c r="AX1253" s="183"/>
      <c r="AY1253" s="183"/>
      <c r="AZ1253" s="183"/>
      <c r="BA1253" s="183"/>
      <c r="BB1253" s="183"/>
      <c r="BC1253" s="183"/>
      <c r="BD1253" s="183"/>
      <c r="BE1253" s="183"/>
      <c r="BF1253" s="183"/>
      <c r="BG1253" s="183"/>
      <c r="BH1253" s="183"/>
      <c r="BI1253" s="183"/>
      <c r="BJ1253" s="183"/>
      <c r="BK1253" s="183"/>
      <c r="BL1253" s="183"/>
      <c r="BM1253" s="183"/>
    </row>
    <row r="1254" spans="1:65" x14ac:dyDescent="0.2">
      <c r="A1254" s="110"/>
      <c r="B1254" s="110"/>
      <c r="C1254" s="110"/>
      <c r="D1254" s="183"/>
      <c r="E1254" s="183"/>
      <c r="F1254" s="183"/>
      <c r="G1254" s="183"/>
      <c r="H1254" s="183"/>
      <c r="I1254" s="183"/>
      <c r="J1254" s="183"/>
      <c r="K1254" s="183"/>
      <c r="L1254" s="183"/>
      <c r="M1254" s="183"/>
      <c r="N1254" s="183"/>
      <c r="O1254" s="183"/>
      <c r="P1254" s="183"/>
      <c r="Q1254" s="183"/>
      <c r="R1254" s="183"/>
      <c r="S1254" s="183"/>
      <c r="T1254" s="183"/>
      <c r="U1254" s="183"/>
      <c r="V1254" s="183"/>
      <c r="W1254" s="183"/>
      <c r="X1254" s="183"/>
      <c r="Y1254" s="183"/>
      <c r="Z1254" s="183"/>
      <c r="AA1254" s="183"/>
      <c r="AB1254" s="183"/>
      <c r="AC1254" s="183"/>
      <c r="AD1254" s="183"/>
      <c r="AE1254" s="183"/>
      <c r="AF1254" s="183"/>
      <c r="AG1254" s="183"/>
      <c r="AH1254" s="183"/>
      <c r="AI1254" s="183"/>
      <c r="AJ1254" s="183"/>
      <c r="AK1254" s="183"/>
      <c r="AL1254" s="183"/>
      <c r="AM1254" s="183"/>
      <c r="AN1254" s="183"/>
      <c r="AO1254" s="183"/>
      <c r="AP1254" s="183"/>
      <c r="AQ1254" s="183"/>
      <c r="AR1254" s="183"/>
      <c r="AS1254" s="183"/>
      <c r="AT1254" s="183"/>
      <c r="AU1254" s="183"/>
      <c r="AV1254" s="183"/>
      <c r="AW1254" s="183"/>
      <c r="AX1254" s="183"/>
      <c r="AY1254" s="183"/>
      <c r="AZ1254" s="183"/>
      <c r="BA1254" s="183"/>
      <c r="BB1254" s="183"/>
      <c r="BC1254" s="183"/>
      <c r="BD1254" s="183"/>
      <c r="BE1254" s="183"/>
      <c r="BF1254" s="183"/>
      <c r="BG1254" s="183"/>
      <c r="BH1254" s="183"/>
      <c r="BI1254" s="183"/>
      <c r="BJ1254" s="183"/>
      <c r="BK1254" s="183"/>
      <c r="BL1254" s="183"/>
      <c r="BM1254" s="183"/>
    </row>
    <row r="1255" spans="1:65" x14ac:dyDescent="0.2">
      <c r="A1255" s="110"/>
      <c r="B1255" s="110"/>
      <c r="C1255" s="110"/>
      <c r="D1255" s="183"/>
      <c r="E1255" s="183"/>
      <c r="F1255" s="183"/>
      <c r="G1255" s="183"/>
      <c r="H1255" s="183"/>
      <c r="I1255" s="183"/>
      <c r="J1255" s="183"/>
      <c r="K1255" s="183"/>
      <c r="L1255" s="183"/>
      <c r="M1255" s="183"/>
      <c r="N1255" s="183"/>
      <c r="O1255" s="183"/>
      <c r="P1255" s="183"/>
      <c r="Q1255" s="183"/>
      <c r="R1255" s="183"/>
      <c r="S1255" s="183"/>
      <c r="T1255" s="183"/>
      <c r="U1255" s="183"/>
      <c r="V1255" s="183"/>
      <c r="W1255" s="183"/>
      <c r="X1255" s="183"/>
      <c r="Y1255" s="183"/>
      <c r="Z1255" s="183"/>
      <c r="AA1255" s="183"/>
      <c r="AB1255" s="183"/>
      <c r="AC1255" s="183"/>
      <c r="AD1255" s="183"/>
      <c r="AE1255" s="183"/>
      <c r="AF1255" s="183"/>
      <c r="AG1255" s="183"/>
      <c r="AH1255" s="183"/>
      <c r="AI1255" s="183"/>
      <c r="AJ1255" s="183"/>
      <c r="AK1255" s="183"/>
      <c r="AL1255" s="183"/>
      <c r="AM1255" s="183"/>
      <c r="AN1255" s="183"/>
      <c r="AO1255" s="183"/>
      <c r="AP1255" s="183"/>
      <c r="AQ1255" s="183"/>
      <c r="AR1255" s="183"/>
      <c r="AS1255" s="183"/>
      <c r="AT1255" s="183"/>
      <c r="AU1255" s="183"/>
      <c r="AV1255" s="183"/>
      <c r="AW1255" s="183"/>
      <c r="AX1255" s="183"/>
      <c r="AY1255" s="183"/>
      <c r="AZ1255" s="183"/>
      <c r="BA1255" s="183"/>
      <c r="BB1255" s="183"/>
      <c r="BC1255" s="183"/>
      <c r="BD1255" s="183"/>
      <c r="BE1255" s="183"/>
      <c r="BF1255" s="183"/>
      <c r="BG1255" s="183"/>
      <c r="BH1255" s="183"/>
      <c r="BI1255" s="183"/>
      <c r="BJ1255" s="183"/>
      <c r="BK1255" s="183"/>
      <c r="BL1255" s="183"/>
      <c r="BM1255" s="183"/>
    </row>
    <row r="1256" spans="1:65" x14ac:dyDescent="0.2">
      <c r="A1256" s="110"/>
      <c r="B1256" s="110"/>
      <c r="C1256" s="110"/>
      <c r="D1256" s="183"/>
      <c r="E1256" s="183"/>
      <c r="F1256" s="183"/>
      <c r="G1256" s="183"/>
      <c r="H1256" s="183"/>
      <c r="I1256" s="183"/>
      <c r="J1256" s="183"/>
      <c r="K1256" s="183"/>
      <c r="L1256" s="183"/>
      <c r="M1256" s="183"/>
      <c r="N1256" s="183"/>
      <c r="O1256" s="183"/>
      <c r="P1256" s="183"/>
      <c r="Q1256" s="183"/>
      <c r="R1256" s="183"/>
      <c r="S1256" s="183"/>
      <c r="T1256" s="183"/>
      <c r="U1256" s="183"/>
      <c r="V1256" s="183"/>
      <c r="W1256" s="183"/>
      <c r="X1256" s="183"/>
      <c r="Y1256" s="183"/>
      <c r="Z1256" s="183"/>
      <c r="AA1256" s="183"/>
      <c r="AB1256" s="183"/>
      <c r="AC1256" s="183"/>
      <c r="AD1256" s="183"/>
      <c r="AE1256" s="183"/>
      <c r="AF1256" s="183"/>
      <c r="AG1256" s="183"/>
      <c r="AH1256" s="183"/>
      <c r="AI1256" s="183"/>
      <c r="AJ1256" s="183"/>
      <c r="AK1256" s="183"/>
      <c r="AL1256" s="183"/>
      <c r="AM1256" s="183"/>
      <c r="AN1256" s="183"/>
      <c r="AO1256" s="183"/>
      <c r="AP1256" s="183"/>
      <c r="AQ1256" s="183"/>
      <c r="AR1256" s="183"/>
      <c r="AS1256" s="183"/>
      <c r="AT1256" s="183"/>
      <c r="AU1256" s="183"/>
      <c r="AV1256" s="183"/>
      <c r="AW1256" s="183"/>
      <c r="AX1256" s="183"/>
      <c r="AY1256" s="183"/>
      <c r="AZ1256" s="183"/>
      <c r="BA1256" s="183"/>
      <c r="BB1256" s="183"/>
      <c r="BC1256" s="183"/>
      <c r="BD1256" s="183"/>
      <c r="BE1256" s="183"/>
      <c r="BF1256" s="183"/>
      <c r="BG1256" s="183"/>
      <c r="BH1256" s="183"/>
      <c r="BI1256" s="183"/>
      <c r="BJ1256" s="183"/>
      <c r="BK1256" s="183"/>
      <c r="BL1256" s="183"/>
      <c r="BM1256" s="183"/>
    </row>
    <row r="1257" spans="1:65" x14ac:dyDescent="0.2">
      <c r="A1257" s="110"/>
      <c r="B1257" s="110"/>
      <c r="C1257" s="110"/>
      <c r="D1257" s="183"/>
      <c r="E1257" s="183"/>
      <c r="F1257" s="183"/>
      <c r="G1257" s="183"/>
      <c r="H1257" s="183"/>
      <c r="I1257" s="183"/>
      <c r="J1257" s="183"/>
      <c r="K1257" s="183"/>
      <c r="L1257" s="183"/>
      <c r="M1257" s="183"/>
      <c r="N1257" s="183"/>
      <c r="O1257" s="183"/>
      <c r="P1257" s="183"/>
      <c r="Q1257" s="183"/>
      <c r="R1257" s="183"/>
      <c r="S1257" s="183"/>
      <c r="T1257" s="183"/>
      <c r="U1257" s="183"/>
      <c r="V1257" s="183"/>
      <c r="W1257" s="183"/>
      <c r="X1257" s="183"/>
      <c r="Y1257" s="183"/>
      <c r="Z1257" s="183"/>
      <c r="AA1257" s="183"/>
      <c r="AB1257" s="183"/>
      <c r="AC1257" s="183"/>
      <c r="AD1257" s="183"/>
      <c r="AE1257" s="183"/>
      <c r="AF1257" s="183"/>
      <c r="AG1257" s="183"/>
      <c r="AH1257" s="183"/>
      <c r="AI1257" s="183"/>
      <c r="AJ1257" s="183"/>
      <c r="AK1257" s="183"/>
      <c r="AL1257" s="183"/>
      <c r="AM1257" s="183"/>
      <c r="AN1257" s="183"/>
      <c r="AO1257" s="183"/>
      <c r="AP1257" s="183"/>
      <c r="AQ1257" s="183"/>
      <c r="AR1257" s="183"/>
      <c r="AS1257" s="183"/>
      <c r="AT1257" s="183"/>
      <c r="AU1257" s="183"/>
      <c r="AV1257" s="183"/>
      <c r="AW1257" s="183"/>
      <c r="AX1257" s="183"/>
      <c r="AY1257" s="183"/>
      <c r="AZ1257" s="183"/>
      <c r="BA1257" s="183"/>
      <c r="BB1257" s="183"/>
      <c r="BC1257" s="183"/>
      <c r="BD1257" s="183"/>
      <c r="BE1257" s="183"/>
      <c r="BF1257" s="183"/>
      <c r="BG1257" s="183"/>
      <c r="BH1257" s="183"/>
      <c r="BI1257" s="183"/>
      <c r="BJ1257" s="183"/>
      <c r="BK1257" s="183"/>
      <c r="BL1257" s="183"/>
      <c r="BM1257" s="183"/>
    </row>
    <row r="1258" spans="1:65" x14ac:dyDescent="0.2">
      <c r="A1258" s="110"/>
      <c r="B1258" s="110"/>
      <c r="C1258" s="110"/>
      <c r="D1258" s="183"/>
      <c r="E1258" s="183"/>
      <c r="F1258" s="183"/>
      <c r="G1258" s="183"/>
      <c r="H1258" s="183"/>
      <c r="I1258" s="183"/>
      <c r="J1258" s="183"/>
      <c r="K1258" s="183"/>
      <c r="L1258" s="183"/>
      <c r="M1258" s="183"/>
      <c r="N1258" s="183"/>
      <c r="O1258" s="183"/>
      <c r="P1258" s="183"/>
      <c r="Q1258" s="183"/>
      <c r="R1258" s="183"/>
      <c r="S1258" s="183"/>
      <c r="T1258" s="183"/>
      <c r="U1258" s="183"/>
      <c r="V1258" s="183"/>
      <c r="W1258" s="183"/>
      <c r="X1258" s="183"/>
      <c r="Y1258" s="183"/>
      <c r="Z1258" s="183"/>
      <c r="AA1258" s="183"/>
      <c r="AB1258" s="183"/>
      <c r="AC1258" s="183"/>
      <c r="AD1258" s="183"/>
      <c r="AE1258" s="183"/>
      <c r="AF1258" s="183"/>
      <c r="AG1258" s="183"/>
      <c r="AH1258" s="183"/>
      <c r="AI1258" s="183"/>
      <c r="AJ1258" s="183"/>
      <c r="AK1258" s="183"/>
      <c r="AL1258" s="183"/>
      <c r="AM1258" s="183"/>
      <c r="AN1258" s="183"/>
      <c r="AO1258" s="183"/>
      <c r="AP1258" s="183"/>
      <c r="AQ1258" s="183"/>
      <c r="AR1258" s="183"/>
      <c r="AS1258" s="183"/>
      <c r="AT1258" s="183"/>
      <c r="AU1258" s="183"/>
      <c r="AV1258" s="183"/>
      <c r="AW1258" s="183"/>
      <c r="AX1258" s="183"/>
      <c r="AY1258" s="183"/>
      <c r="AZ1258" s="183"/>
      <c r="BA1258" s="183"/>
      <c r="BB1258" s="183"/>
      <c r="BC1258" s="183"/>
      <c r="BD1258" s="183"/>
      <c r="BE1258" s="183"/>
      <c r="BF1258" s="183"/>
      <c r="BG1258" s="183"/>
      <c r="BH1258" s="183"/>
      <c r="BI1258" s="183"/>
      <c r="BJ1258" s="183"/>
      <c r="BK1258" s="183"/>
      <c r="BL1258" s="183"/>
      <c r="BM1258" s="183"/>
    </row>
    <row r="1259" spans="1:65" x14ac:dyDescent="0.2">
      <c r="A1259" s="110"/>
      <c r="B1259" s="110"/>
      <c r="C1259" s="110"/>
      <c r="D1259" s="183"/>
      <c r="E1259" s="183"/>
      <c r="F1259" s="183"/>
      <c r="G1259" s="183"/>
      <c r="H1259" s="183"/>
      <c r="I1259" s="183"/>
      <c r="J1259" s="183"/>
      <c r="K1259" s="183"/>
      <c r="L1259" s="183"/>
      <c r="M1259" s="183"/>
      <c r="N1259" s="183"/>
      <c r="O1259" s="183"/>
      <c r="P1259" s="183"/>
      <c r="Q1259" s="183"/>
      <c r="R1259" s="183"/>
      <c r="S1259" s="183"/>
      <c r="T1259" s="183"/>
      <c r="U1259" s="183"/>
      <c r="V1259" s="183"/>
      <c r="W1259" s="183"/>
      <c r="X1259" s="183"/>
      <c r="Y1259" s="183"/>
      <c r="Z1259" s="183"/>
      <c r="AA1259" s="183"/>
      <c r="AB1259" s="183"/>
      <c r="AC1259" s="183"/>
      <c r="AD1259" s="183"/>
      <c r="AE1259" s="183"/>
      <c r="AF1259" s="183"/>
      <c r="AG1259" s="183"/>
      <c r="AH1259" s="183"/>
      <c r="AI1259" s="183"/>
      <c r="AJ1259" s="183"/>
      <c r="AK1259" s="183"/>
      <c r="AL1259" s="183"/>
      <c r="AM1259" s="183"/>
      <c r="AN1259" s="183"/>
      <c r="AO1259" s="183"/>
      <c r="AP1259" s="183"/>
      <c r="AQ1259" s="183"/>
      <c r="AR1259" s="183"/>
      <c r="AS1259" s="183"/>
      <c r="AT1259" s="183"/>
      <c r="AU1259" s="183"/>
      <c r="AV1259" s="183"/>
      <c r="AW1259" s="183"/>
      <c r="AX1259" s="183"/>
      <c r="AY1259" s="183"/>
      <c r="AZ1259" s="183"/>
      <c r="BA1259" s="183"/>
      <c r="BB1259" s="183"/>
      <c r="BC1259" s="183"/>
      <c r="BD1259" s="183"/>
      <c r="BE1259" s="183"/>
      <c r="BF1259" s="183"/>
      <c r="BG1259" s="183"/>
      <c r="BH1259" s="183"/>
      <c r="BI1259" s="183"/>
      <c r="BJ1259" s="183"/>
      <c r="BK1259" s="183"/>
      <c r="BL1259" s="183"/>
      <c r="BM1259" s="183"/>
    </row>
    <row r="1260" spans="1:65" x14ac:dyDescent="0.2">
      <c r="A1260" s="110"/>
      <c r="B1260" s="110"/>
      <c r="C1260" s="110"/>
      <c r="D1260" s="183"/>
      <c r="E1260" s="183"/>
      <c r="F1260" s="183"/>
      <c r="G1260" s="183"/>
      <c r="H1260" s="183"/>
      <c r="I1260" s="183"/>
      <c r="J1260" s="183"/>
      <c r="K1260" s="183"/>
      <c r="L1260" s="183"/>
      <c r="M1260" s="183"/>
      <c r="N1260" s="183"/>
      <c r="O1260" s="183"/>
      <c r="P1260" s="183"/>
      <c r="Q1260" s="183"/>
      <c r="R1260" s="183"/>
      <c r="S1260" s="183"/>
      <c r="T1260" s="183"/>
      <c r="U1260" s="183"/>
      <c r="V1260" s="183"/>
      <c r="W1260" s="183"/>
      <c r="X1260" s="183"/>
      <c r="Y1260" s="183"/>
      <c r="Z1260" s="183"/>
      <c r="AA1260" s="183"/>
      <c r="AB1260" s="183"/>
      <c r="AC1260" s="183"/>
      <c r="AD1260" s="183"/>
      <c r="AE1260" s="183"/>
      <c r="AF1260" s="183"/>
      <c r="AG1260" s="183"/>
      <c r="AH1260" s="183"/>
      <c r="AI1260" s="183"/>
      <c r="AJ1260" s="183"/>
      <c r="AK1260" s="183"/>
      <c r="AL1260" s="183"/>
      <c r="AM1260" s="183"/>
      <c r="AN1260" s="183"/>
      <c r="AO1260" s="183"/>
      <c r="AP1260" s="183"/>
      <c r="AQ1260" s="183"/>
      <c r="AR1260" s="183"/>
      <c r="AS1260" s="183"/>
      <c r="AT1260" s="183"/>
      <c r="AU1260" s="183"/>
      <c r="AV1260" s="183"/>
      <c r="AW1260" s="183"/>
      <c r="AX1260" s="183"/>
      <c r="AY1260" s="183"/>
      <c r="AZ1260" s="183"/>
      <c r="BA1260" s="183"/>
      <c r="BB1260" s="183"/>
      <c r="BC1260" s="183"/>
      <c r="BD1260" s="183"/>
      <c r="BE1260" s="183"/>
      <c r="BF1260" s="183"/>
      <c r="BG1260" s="183"/>
      <c r="BH1260" s="183"/>
      <c r="BI1260" s="183"/>
      <c r="BJ1260" s="183"/>
      <c r="BK1260" s="183"/>
      <c r="BL1260" s="183"/>
      <c r="BM1260" s="183"/>
    </row>
    <row r="1261" spans="1:65" x14ac:dyDescent="0.2">
      <c r="A1261" s="110"/>
      <c r="B1261" s="110"/>
      <c r="C1261" s="110"/>
      <c r="D1261" s="183"/>
      <c r="E1261" s="183"/>
      <c r="F1261" s="183"/>
      <c r="G1261" s="183"/>
      <c r="H1261" s="183"/>
      <c r="I1261" s="183"/>
      <c r="J1261" s="183"/>
      <c r="K1261" s="183"/>
      <c r="L1261" s="183"/>
      <c r="M1261" s="183"/>
      <c r="N1261" s="183"/>
      <c r="O1261" s="183"/>
      <c r="P1261" s="183"/>
      <c r="Q1261" s="183"/>
      <c r="R1261" s="183"/>
      <c r="S1261" s="183"/>
      <c r="T1261" s="183"/>
      <c r="U1261" s="183"/>
      <c r="V1261" s="183"/>
      <c r="W1261" s="183"/>
      <c r="X1261" s="183"/>
      <c r="Y1261" s="183"/>
      <c r="Z1261" s="183"/>
      <c r="AA1261" s="183"/>
      <c r="AB1261" s="183"/>
      <c r="AC1261" s="183"/>
      <c r="AD1261" s="183"/>
      <c r="AE1261" s="183"/>
      <c r="AF1261" s="183"/>
      <c r="AG1261" s="183"/>
      <c r="AH1261" s="183"/>
      <c r="AI1261" s="183"/>
      <c r="AJ1261" s="183"/>
      <c r="AK1261" s="183"/>
      <c r="AL1261" s="183"/>
      <c r="AM1261" s="183"/>
      <c r="AN1261" s="183"/>
      <c r="AO1261" s="183"/>
      <c r="AP1261" s="183"/>
      <c r="AQ1261" s="183"/>
      <c r="AR1261" s="183"/>
      <c r="AS1261" s="183"/>
      <c r="AT1261" s="183"/>
      <c r="AU1261" s="183"/>
      <c r="AV1261" s="183"/>
      <c r="AW1261" s="183"/>
      <c r="AX1261" s="183"/>
      <c r="AY1261" s="183"/>
      <c r="AZ1261" s="183"/>
      <c r="BA1261" s="183"/>
      <c r="BB1261" s="183"/>
      <c r="BC1261" s="183"/>
      <c r="BD1261" s="183"/>
      <c r="BE1261" s="183"/>
      <c r="BF1261" s="183"/>
      <c r="BG1261" s="183"/>
      <c r="BH1261" s="183"/>
      <c r="BI1261" s="183"/>
      <c r="BJ1261" s="183"/>
      <c r="BK1261" s="183"/>
      <c r="BL1261" s="183"/>
      <c r="BM1261" s="183"/>
    </row>
    <row r="1262" spans="1:65" x14ac:dyDescent="0.2">
      <c r="A1262" s="110"/>
      <c r="B1262" s="110"/>
      <c r="C1262" s="110"/>
      <c r="D1262" s="183"/>
      <c r="E1262" s="183"/>
      <c r="F1262" s="183"/>
      <c r="G1262" s="183"/>
      <c r="H1262" s="183"/>
      <c r="I1262" s="183"/>
      <c r="J1262" s="183"/>
      <c r="K1262" s="183"/>
      <c r="L1262" s="183"/>
      <c r="M1262" s="183"/>
      <c r="N1262" s="183"/>
      <c r="O1262" s="183"/>
      <c r="P1262" s="183"/>
      <c r="Q1262" s="183"/>
      <c r="R1262" s="183"/>
      <c r="S1262" s="183"/>
      <c r="T1262" s="183"/>
      <c r="U1262" s="183"/>
      <c r="V1262" s="183"/>
      <c r="W1262" s="183"/>
      <c r="X1262" s="183"/>
      <c r="Y1262" s="183"/>
      <c r="Z1262" s="183"/>
      <c r="AA1262" s="183"/>
      <c r="AB1262" s="183"/>
      <c r="AC1262" s="183"/>
      <c r="AD1262" s="183"/>
      <c r="AE1262" s="183"/>
      <c r="AF1262" s="183"/>
      <c r="AG1262" s="183"/>
      <c r="AH1262" s="183"/>
      <c r="AI1262" s="183"/>
      <c r="AJ1262" s="183"/>
      <c r="AK1262" s="183"/>
      <c r="AL1262" s="183"/>
      <c r="AM1262" s="183"/>
      <c r="AN1262" s="183"/>
      <c r="AO1262" s="183"/>
      <c r="AP1262" s="183"/>
      <c r="AQ1262" s="183"/>
      <c r="AR1262" s="183"/>
      <c r="AS1262" s="183"/>
      <c r="AT1262" s="183"/>
      <c r="AU1262" s="183"/>
      <c r="AV1262" s="183"/>
      <c r="AW1262" s="183"/>
      <c r="AX1262" s="183"/>
      <c r="AY1262" s="183"/>
      <c r="AZ1262" s="183"/>
      <c r="BA1262" s="183"/>
      <c r="BB1262" s="183"/>
      <c r="BC1262" s="183"/>
      <c r="BD1262" s="183"/>
      <c r="BE1262" s="183"/>
      <c r="BF1262" s="183"/>
      <c r="BG1262" s="183"/>
      <c r="BH1262" s="183"/>
      <c r="BI1262" s="183"/>
      <c r="BJ1262" s="183"/>
      <c r="BK1262" s="183"/>
      <c r="BL1262" s="183"/>
      <c r="BM1262" s="183"/>
    </row>
    <row r="1263" spans="1:65" x14ac:dyDescent="0.2">
      <c r="A1263" s="110"/>
      <c r="B1263" s="110"/>
      <c r="C1263" s="110"/>
      <c r="D1263" s="183"/>
      <c r="E1263" s="183"/>
      <c r="F1263" s="183"/>
      <c r="G1263" s="183"/>
      <c r="H1263" s="183"/>
      <c r="I1263" s="183"/>
      <c r="J1263" s="183"/>
      <c r="K1263" s="183"/>
      <c r="L1263" s="183"/>
      <c r="M1263" s="183"/>
      <c r="N1263" s="183"/>
      <c r="O1263" s="183"/>
      <c r="P1263" s="183"/>
      <c r="Q1263" s="183"/>
      <c r="R1263" s="183"/>
      <c r="S1263" s="183"/>
      <c r="T1263" s="183"/>
      <c r="U1263" s="183"/>
      <c r="V1263" s="183"/>
      <c r="W1263" s="183"/>
      <c r="X1263" s="183"/>
      <c r="Y1263" s="183"/>
      <c r="Z1263" s="183"/>
      <c r="AA1263" s="183"/>
      <c r="AB1263" s="183"/>
      <c r="AC1263" s="183"/>
      <c r="AD1263" s="183"/>
      <c r="AE1263" s="183"/>
      <c r="AF1263" s="183"/>
      <c r="AG1263" s="183"/>
      <c r="AH1263" s="183"/>
      <c r="AI1263" s="183"/>
      <c r="AJ1263" s="183"/>
      <c r="AK1263" s="183"/>
      <c r="AL1263" s="183"/>
      <c r="AM1263" s="183"/>
      <c r="AN1263" s="183"/>
      <c r="AO1263" s="183"/>
      <c r="AP1263" s="183"/>
      <c r="AQ1263" s="183"/>
      <c r="AR1263" s="183"/>
      <c r="AS1263" s="183"/>
      <c r="AT1263" s="183"/>
      <c r="AU1263" s="183"/>
      <c r="AV1263" s="183"/>
      <c r="AW1263" s="183"/>
      <c r="AX1263" s="183"/>
      <c r="AY1263" s="183"/>
      <c r="AZ1263" s="183"/>
      <c r="BA1263" s="183"/>
      <c r="BB1263" s="183"/>
      <c r="BC1263" s="183"/>
      <c r="BD1263" s="183"/>
      <c r="BE1263" s="183"/>
      <c r="BF1263" s="183"/>
      <c r="BG1263" s="183"/>
      <c r="BH1263" s="183"/>
      <c r="BI1263" s="183"/>
      <c r="BJ1263" s="183"/>
      <c r="BK1263" s="183"/>
      <c r="BL1263" s="183"/>
      <c r="BM1263" s="183"/>
    </row>
    <row r="1264" spans="1:65" x14ac:dyDescent="0.2">
      <c r="A1264" s="110"/>
      <c r="B1264" s="110"/>
      <c r="C1264" s="110"/>
      <c r="D1264" s="183"/>
      <c r="E1264" s="183"/>
      <c r="F1264" s="183"/>
      <c r="G1264" s="183"/>
      <c r="H1264" s="183"/>
      <c r="I1264" s="183"/>
      <c r="J1264" s="183"/>
      <c r="K1264" s="183"/>
      <c r="L1264" s="183"/>
      <c r="M1264" s="183"/>
      <c r="N1264" s="183"/>
      <c r="O1264" s="183"/>
      <c r="P1264" s="183"/>
      <c r="Q1264" s="183"/>
      <c r="R1264" s="183"/>
      <c r="S1264" s="183"/>
      <c r="T1264" s="183"/>
      <c r="U1264" s="183"/>
      <c r="V1264" s="183"/>
      <c r="W1264" s="183"/>
      <c r="X1264" s="183"/>
      <c r="Y1264" s="183"/>
      <c r="Z1264" s="183"/>
      <c r="AA1264" s="183"/>
      <c r="AB1264" s="183"/>
      <c r="AC1264" s="183"/>
      <c r="AD1264" s="183"/>
      <c r="AE1264" s="183"/>
      <c r="AF1264" s="183"/>
      <c r="AG1264" s="183"/>
      <c r="AH1264" s="183"/>
      <c r="AI1264" s="183"/>
      <c r="AJ1264" s="183"/>
      <c r="AK1264" s="183"/>
      <c r="AL1264" s="183"/>
      <c r="AM1264" s="183"/>
      <c r="AN1264" s="183"/>
      <c r="AO1264" s="183"/>
      <c r="AP1264" s="183"/>
      <c r="AQ1264" s="183"/>
      <c r="AR1264" s="183"/>
      <c r="AS1264" s="183"/>
      <c r="AT1264" s="183"/>
      <c r="AU1264" s="183"/>
      <c r="AV1264" s="183"/>
      <c r="AW1264" s="183"/>
      <c r="AX1264" s="183"/>
      <c r="AY1264" s="183"/>
      <c r="AZ1264" s="183"/>
      <c r="BA1264" s="183"/>
      <c r="BB1264" s="183"/>
      <c r="BC1264" s="183"/>
      <c r="BD1264" s="183"/>
      <c r="BE1264" s="183"/>
      <c r="BF1264" s="183"/>
      <c r="BG1264" s="183"/>
      <c r="BH1264" s="183"/>
      <c r="BI1264" s="183"/>
      <c r="BJ1264" s="183"/>
      <c r="BK1264" s="183"/>
      <c r="BL1264" s="183"/>
      <c r="BM1264" s="183"/>
    </row>
    <row r="1265" spans="1:65" x14ac:dyDescent="0.2">
      <c r="A1265" s="110"/>
      <c r="B1265" s="110"/>
      <c r="C1265" s="110"/>
      <c r="D1265" s="183"/>
      <c r="E1265" s="183"/>
      <c r="F1265" s="183"/>
      <c r="G1265" s="183"/>
      <c r="H1265" s="183"/>
      <c r="I1265" s="183"/>
      <c r="J1265" s="183"/>
      <c r="K1265" s="183"/>
      <c r="L1265" s="183"/>
      <c r="M1265" s="183"/>
      <c r="N1265" s="183"/>
      <c r="O1265" s="183"/>
      <c r="P1265" s="183"/>
      <c r="Q1265" s="183"/>
      <c r="R1265" s="183"/>
      <c r="S1265" s="183"/>
      <c r="T1265" s="183"/>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row>
    <row r="1266" spans="1:65" x14ac:dyDescent="0.2">
      <c r="A1266" s="110"/>
      <c r="B1266" s="110"/>
      <c r="C1266" s="110"/>
      <c r="D1266" s="183"/>
      <c r="E1266" s="183"/>
      <c r="F1266" s="183"/>
      <c r="G1266" s="183"/>
      <c r="H1266" s="183"/>
      <c r="I1266" s="183"/>
      <c r="J1266" s="183"/>
      <c r="K1266" s="183"/>
      <c r="L1266" s="183"/>
      <c r="M1266" s="183"/>
      <c r="N1266" s="183"/>
      <c r="O1266" s="183"/>
      <c r="P1266" s="183"/>
      <c r="Q1266" s="183"/>
      <c r="R1266" s="183"/>
      <c r="S1266" s="183"/>
      <c r="T1266" s="183"/>
      <c r="U1266" s="183"/>
      <c r="V1266" s="183"/>
      <c r="W1266" s="183"/>
      <c r="X1266" s="183"/>
      <c r="Y1266" s="183"/>
      <c r="Z1266" s="183"/>
      <c r="AA1266" s="183"/>
      <c r="AB1266" s="183"/>
      <c r="AC1266" s="183"/>
      <c r="AD1266" s="183"/>
      <c r="AE1266" s="183"/>
      <c r="AF1266" s="183"/>
      <c r="AG1266" s="183"/>
      <c r="AH1266" s="183"/>
      <c r="AI1266" s="183"/>
      <c r="AJ1266" s="183"/>
      <c r="AK1266" s="183"/>
      <c r="AL1266" s="183"/>
      <c r="AM1266" s="183"/>
      <c r="AN1266" s="183"/>
      <c r="AO1266" s="183"/>
      <c r="AP1266" s="183"/>
      <c r="AQ1266" s="183"/>
      <c r="AR1266" s="183"/>
      <c r="AS1266" s="183"/>
      <c r="AT1266" s="183"/>
      <c r="AU1266" s="183"/>
      <c r="AV1266" s="183"/>
      <c r="AW1266" s="183"/>
      <c r="AX1266" s="183"/>
      <c r="AY1266" s="183"/>
      <c r="AZ1266" s="183"/>
      <c r="BA1266" s="183"/>
      <c r="BB1266" s="183"/>
      <c r="BC1266" s="183"/>
      <c r="BD1266" s="183"/>
      <c r="BE1266" s="183"/>
      <c r="BF1266" s="183"/>
      <c r="BG1266" s="183"/>
      <c r="BH1266" s="183"/>
      <c r="BI1266" s="183"/>
      <c r="BJ1266" s="183"/>
      <c r="BK1266" s="183"/>
      <c r="BL1266" s="183"/>
      <c r="BM1266" s="183"/>
    </row>
    <row r="1267" spans="1:65" x14ac:dyDescent="0.2">
      <c r="A1267" s="110"/>
      <c r="B1267" s="110"/>
      <c r="C1267" s="110"/>
      <c r="D1267" s="183"/>
      <c r="E1267" s="183"/>
      <c r="F1267" s="183"/>
      <c r="G1267" s="183"/>
      <c r="H1267" s="183"/>
      <c r="I1267" s="183"/>
      <c r="J1267" s="183"/>
      <c r="K1267" s="183"/>
      <c r="L1267" s="183"/>
      <c r="M1267" s="183"/>
      <c r="N1267" s="183"/>
      <c r="O1267" s="183"/>
      <c r="P1267" s="183"/>
      <c r="Q1267" s="183"/>
      <c r="R1267" s="183"/>
      <c r="S1267" s="183"/>
      <c r="T1267" s="183"/>
      <c r="U1267" s="183"/>
      <c r="V1267" s="183"/>
      <c r="W1267" s="183"/>
      <c r="X1267" s="183"/>
      <c r="Y1267" s="183"/>
      <c r="Z1267" s="183"/>
      <c r="AA1267" s="183"/>
      <c r="AB1267" s="183"/>
      <c r="AC1267" s="183"/>
      <c r="AD1267" s="183"/>
      <c r="AE1267" s="183"/>
      <c r="AF1267" s="183"/>
      <c r="AG1267" s="183"/>
      <c r="AH1267" s="183"/>
      <c r="AI1267" s="183"/>
      <c r="AJ1267" s="183"/>
      <c r="AK1267" s="183"/>
      <c r="AL1267" s="183"/>
      <c r="AM1267" s="183"/>
      <c r="AN1267" s="183"/>
      <c r="AO1267" s="183"/>
      <c r="AP1267" s="183"/>
      <c r="AQ1267" s="183"/>
      <c r="AR1267" s="183"/>
      <c r="AS1267" s="183"/>
      <c r="AT1267" s="183"/>
      <c r="AU1267" s="183"/>
      <c r="AV1267" s="183"/>
      <c r="AW1267" s="183"/>
      <c r="AX1267" s="183"/>
      <c r="AY1267" s="183"/>
      <c r="AZ1267" s="183"/>
      <c r="BA1267" s="183"/>
      <c r="BB1267" s="183"/>
      <c r="BC1267" s="183"/>
      <c r="BD1267" s="183"/>
      <c r="BE1267" s="183"/>
      <c r="BF1267" s="183"/>
      <c r="BG1267" s="183"/>
      <c r="BH1267" s="183"/>
      <c r="BI1267" s="183"/>
      <c r="BJ1267" s="183"/>
      <c r="BK1267" s="183"/>
      <c r="BL1267" s="183"/>
      <c r="BM1267" s="183"/>
    </row>
    <row r="1268" spans="1:65" x14ac:dyDescent="0.2">
      <c r="A1268" s="110"/>
      <c r="B1268" s="110"/>
      <c r="C1268" s="110"/>
      <c r="D1268" s="183"/>
      <c r="E1268" s="183"/>
      <c r="F1268" s="183"/>
      <c r="G1268" s="183"/>
      <c r="H1268" s="183"/>
      <c r="I1268" s="183"/>
      <c r="J1268" s="183"/>
      <c r="K1268" s="183"/>
      <c r="L1268" s="183"/>
      <c r="M1268" s="183"/>
      <c r="N1268" s="183"/>
      <c r="O1268" s="183"/>
      <c r="P1268" s="183"/>
      <c r="Q1268" s="183"/>
      <c r="R1268" s="183"/>
      <c r="S1268" s="183"/>
      <c r="T1268" s="183"/>
      <c r="U1268" s="183"/>
      <c r="V1268" s="183"/>
      <c r="W1268" s="183"/>
      <c r="X1268" s="183"/>
      <c r="Y1268" s="183"/>
      <c r="Z1268" s="183"/>
      <c r="AA1268" s="183"/>
      <c r="AB1268" s="183"/>
      <c r="AC1268" s="183"/>
      <c r="AD1268" s="183"/>
      <c r="AE1268" s="183"/>
      <c r="AF1268" s="183"/>
      <c r="AG1268" s="183"/>
      <c r="AH1268" s="183"/>
      <c r="AI1268" s="183"/>
      <c r="AJ1268" s="183"/>
      <c r="AK1268" s="183"/>
      <c r="AL1268" s="183"/>
      <c r="AM1268" s="183"/>
      <c r="AN1268" s="183"/>
      <c r="AO1268" s="183"/>
      <c r="AP1268" s="183"/>
      <c r="AQ1268" s="183"/>
      <c r="AR1268" s="183"/>
      <c r="AS1268" s="183"/>
      <c r="AT1268" s="183"/>
      <c r="AU1268" s="183"/>
      <c r="AV1268" s="183"/>
      <c r="AW1268" s="183"/>
      <c r="AX1268" s="183"/>
      <c r="AY1268" s="183"/>
      <c r="AZ1268" s="183"/>
      <c r="BA1268" s="183"/>
      <c r="BB1268" s="183"/>
      <c r="BC1268" s="183"/>
      <c r="BD1268" s="183"/>
      <c r="BE1268" s="183"/>
      <c r="BF1268" s="183"/>
      <c r="BG1268" s="183"/>
      <c r="BH1268" s="183"/>
      <c r="BI1268" s="183"/>
      <c r="BJ1268" s="183"/>
      <c r="BK1268" s="183"/>
      <c r="BL1268" s="183"/>
      <c r="BM1268" s="183"/>
    </row>
    <row r="1269" spans="1:65" x14ac:dyDescent="0.2">
      <c r="A1269" s="110"/>
      <c r="B1269" s="110"/>
      <c r="C1269" s="110"/>
      <c r="D1269" s="183"/>
      <c r="E1269" s="183"/>
      <c r="F1269" s="183"/>
      <c r="G1269" s="183"/>
      <c r="H1269" s="183"/>
      <c r="I1269" s="183"/>
      <c r="J1269" s="183"/>
      <c r="K1269" s="183"/>
      <c r="L1269" s="183"/>
      <c r="M1269" s="183"/>
      <c r="N1269" s="183"/>
      <c r="O1269" s="183"/>
      <c r="P1269" s="183"/>
      <c r="Q1269" s="183"/>
      <c r="R1269" s="183"/>
      <c r="S1269" s="183"/>
      <c r="T1269" s="183"/>
      <c r="U1269" s="183"/>
      <c r="V1269" s="183"/>
      <c r="W1269" s="183"/>
      <c r="X1269" s="183"/>
      <c r="Y1269" s="183"/>
      <c r="Z1269" s="183"/>
      <c r="AA1269" s="183"/>
      <c r="AB1269" s="183"/>
      <c r="AC1269" s="183"/>
      <c r="AD1269" s="183"/>
      <c r="AE1269" s="183"/>
      <c r="AF1269" s="183"/>
      <c r="AG1269" s="183"/>
      <c r="AH1269" s="183"/>
      <c r="AI1269" s="183"/>
      <c r="AJ1269" s="183"/>
      <c r="AK1269" s="183"/>
      <c r="AL1269" s="183"/>
      <c r="AM1269" s="183"/>
      <c r="AN1269" s="183"/>
      <c r="AO1269" s="183"/>
      <c r="AP1269" s="183"/>
      <c r="AQ1269" s="183"/>
      <c r="AR1269" s="183"/>
      <c r="AS1269" s="183"/>
      <c r="AT1269" s="183"/>
      <c r="AU1269" s="183"/>
      <c r="AV1269" s="183"/>
      <c r="AW1269" s="183"/>
      <c r="AX1269" s="183"/>
      <c r="AY1269" s="183"/>
      <c r="AZ1269" s="183"/>
      <c r="BA1269" s="183"/>
      <c r="BB1269" s="183"/>
      <c r="BC1269" s="183"/>
      <c r="BD1269" s="183"/>
      <c r="BE1269" s="183"/>
      <c r="BF1269" s="183"/>
      <c r="BG1269" s="183"/>
      <c r="BH1269" s="183"/>
      <c r="BI1269" s="183"/>
      <c r="BJ1269" s="183"/>
      <c r="BK1269" s="183"/>
      <c r="BL1269" s="183"/>
      <c r="BM1269" s="183"/>
    </row>
    <row r="1270" spans="1:65" x14ac:dyDescent="0.2">
      <c r="A1270" s="110"/>
      <c r="B1270" s="110"/>
      <c r="C1270" s="110"/>
      <c r="D1270" s="183"/>
      <c r="E1270" s="183"/>
      <c r="F1270" s="183"/>
      <c r="G1270" s="183"/>
      <c r="H1270" s="183"/>
      <c r="I1270" s="183"/>
      <c r="J1270" s="183"/>
      <c r="K1270" s="183"/>
      <c r="L1270" s="183"/>
      <c r="M1270" s="183"/>
      <c r="N1270" s="183"/>
      <c r="O1270" s="183"/>
      <c r="P1270" s="183"/>
      <c r="Q1270" s="183"/>
      <c r="R1270" s="183"/>
      <c r="S1270" s="183"/>
      <c r="T1270" s="183"/>
      <c r="U1270" s="183"/>
      <c r="V1270" s="183"/>
      <c r="W1270" s="183"/>
      <c r="X1270" s="183"/>
      <c r="Y1270" s="183"/>
      <c r="Z1270" s="183"/>
      <c r="AA1270" s="183"/>
      <c r="AB1270" s="183"/>
      <c r="AC1270" s="183"/>
      <c r="AD1270" s="183"/>
      <c r="AE1270" s="183"/>
      <c r="AF1270" s="183"/>
      <c r="AG1270" s="183"/>
      <c r="AH1270" s="183"/>
      <c r="AI1270" s="183"/>
      <c r="AJ1270" s="183"/>
      <c r="AK1270" s="183"/>
      <c r="AL1270" s="183"/>
      <c r="AM1270" s="183"/>
      <c r="AN1270" s="183"/>
      <c r="AO1270" s="183"/>
      <c r="AP1270" s="183"/>
      <c r="AQ1270" s="183"/>
      <c r="AR1270" s="183"/>
      <c r="AS1270" s="183"/>
      <c r="AT1270" s="183"/>
      <c r="AU1270" s="183"/>
      <c r="AV1270" s="183"/>
      <c r="AW1270" s="183"/>
      <c r="AX1270" s="183"/>
      <c r="AY1270" s="183"/>
      <c r="AZ1270" s="183"/>
      <c r="BA1270" s="183"/>
      <c r="BB1270" s="183"/>
      <c r="BC1270" s="183"/>
      <c r="BD1270" s="183"/>
      <c r="BE1270" s="183"/>
      <c r="BF1270" s="183"/>
      <c r="BG1270" s="183"/>
      <c r="BH1270" s="183"/>
      <c r="BI1270" s="183"/>
      <c r="BJ1270" s="183"/>
      <c r="BK1270" s="183"/>
      <c r="BL1270" s="183"/>
      <c r="BM1270" s="183"/>
    </row>
    <row r="1271" spans="1:65" x14ac:dyDescent="0.2">
      <c r="A1271" s="110"/>
      <c r="B1271" s="110"/>
      <c r="C1271" s="110"/>
      <c r="D1271" s="183"/>
      <c r="E1271" s="183"/>
      <c r="F1271" s="183"/>
      <c r="G1271" s="183"/>
      <c r="H1271" s="183"/>
      <c r="I1271" s="183"/>
      <c r="J1271" s="183"/>
      <c r="K1271" s="183"/>
      <c r="L1271" s="183"/>
      <c r="M1271" s="183"/>
      <c r="N1271" s="183"/>
      <c r="O1271" s="183"/>
      <c r="P1271" s="183"/>
      <c r="Q1271" s="183"/>
      <c r="R1271" s="183"/>
      <c r="S1271" s="183"/>
      <c r="T1271" s="183"/>
      <c r="U1271" s="183"/>
      <c r="V1271" s="183"/>
      <c r="W1271" s="183"/>
      <c r="X1271" s="183"/>
      <c r="Y1271" s="183"/>
      <c r="Z1271" s="183"/>
      <c r="AA1271" s="183"/>
      <c r="AB1271" s="183"/>
      <c r="AC1271" s="183"/>
      <c r="AD1271" s="183"/>
      <c r="AE1271" s="183"/>
      <c r="AF1271" s="183"/>
      <c r="AG1271" s="183"/>
      <c r="AH1271" s="183"/>
      <c r="AI1271" s="183"/>
      <c r="AJ1271" s="183"/>
      <c r="AK1271" s="183"/>
      <c r="AL1271" s="183"/>
      <c r="AM1271" s="183"/>
      <c r="AN1271" s="183"/>
      <c r="AO1271" s="183"/>
      <c r="AP1271" s="183"/>
      <c r="AQ1271" s="183"/>
      <c r="AR1271" s="183"/>
      <c r="AS1271" s="183"/>
      <c r="AT1271" s="183"/>
      <c r="AU1271" s="183"/>
      <c r="AV1271" s="183"/>
      <c r="AW1271" s="183"/>
      <c r="AX1271" s="183"/>
      <c r="AY1271" s="183"/>
      <c r="AZ1271" s="183"/>
      <c r="BA1271" s="183"/>
      <c r="BB1271" s="183"/>
      <c r="BC1271" s="183"/>
      <c r="BD1271" s="183"/>
      <c r="BE1271" s="183"/>
      <c r="BF1271" s="183"/>
      <c r="BG1271" s="183"/>
      <c r="BH1271" s="183"/>
      <c r="BI1271" s="183"/>
      <c r="BJ1271" s="183"/>
      <c r="BK1271" s="183"/>
      <c r="BL1271" s="183"/>
      <c r="BM1271" s="183"/>
    </row>
    <row r="1272" spans="1:65" x14ac:dyDescent="0.2">
      <c r="A1272" s="110"/>
      <c r="B1272" s="110"/>
      <c r="C1272" s="110"/>
      <c r="D1272" s="183"/>
      <c r="E1272" s="183"/>
      <c r="F1272" s="183"/>
      <c r="G1272" s="183"/>
      <c r="H1272" s="183"/>
      <c r="I1272" s="183"/>
      <c r="J1272" s="183"/>
      <c r="K1272" s="183"/>
      <c r="L1272" s="183"/>
      <c r="M1272" s="183"/>
      <c r="N1272" s="183"/>
      <c r="O1272" s="183"/>
      <c r="P1272" s="183"/>
      <c r="Q1272" s="183"/>
      <c r="R1272" s="183"/>
      <c r="S1272" s="183"/>
      <c r="T1272" s="183"/>
      <c r="U1272" s="183"/>
      <c r="V1272" s="183"/>
      <c r="W1272" s="183"/>
      <c r="X1272" s="183"/>
      <c r="Y1272" s="183"/>
      <c r="Z1272" s="183"/>
      <c r="AA1272" s="183"/>
      <c r="AB1272" s="183"/>
      <c r="AC1272" s="183"/>
      <c r="AD1272" s="183"/>
      <c r="AE1272" s="183"/>
      <c r="AF1272" s="183"/>
      <c r="AG1272" s="183"/>
      <c r="AH1272" s="183"/>
      <c r="AI1272" s="183"/>
      <c r="AJ1272" s="183"/>
      <c r="AK1272" s="183"/>
      <c r="AL1272" s="183"/>
      <c r="AM1272" s="183"/>
      <c r="AN1272" s="183"/>
      <c r="AO1272" s="183"/>
      <c r="AP1272" s="183"/>
      <c r="AQ1272" s="183"/>
      <c r="AR1272" s="183"/>
      <c r="AS1272" s="183"/>
      <c r="AT1272" s="183"/>
      <c r="AU1272" s="183"/>
      <c r="AV1272" s="183"/>
      <c r="AW1272" s="183"/>
      <c r="AX1272" s="183"/>
      <c r="AY1272" s="183"/>
      <c r="AZ1272" s="183"/>
      <c r="BA1272" s="183"/>
      <c r="BB1272" s="183"/>
      <c r="BC1272" s="183"/>
      <c r="BD1272" s="183"/>
      <c r="BE1272" s="183"/>
      <c r="BF1272" s="183"/>
      <c r="BG1272" s="183"/>
      <c r="BH1272" s="183"/>
      <c r="BI1272" s="183"/>
      <c r="BJ1272" s="183"/>
      <c r="BK1272" s="183"/>
      <c r="BL1272" s="183"/>
      <c r="BM1272" s="183"/>
    </row>
    <row r="1273" spans="1:65" x14ac:dyDescent="0.2">
      <c r="A1273" s="110"/>
      <c r="B1273" s="110"/>
      <c r="C1273" s="110"/>
      <c r="D1273" s="183"/>
      <c r="E1273" s="183"/>
      <c r="F1273" s="183"/>
      <c r="G1273" s="183"/>
      <c r="H1273" s="183"/>
      <c r="I1273" s="183"/>
      <c r="J1273" s="183"/>
      <c r="K1273" s="183"/>
      <c r="L1273" s="183"/>
      <c r="M1273" s="183"/>
      <c r="N1273" s="183"/>
      <c r="O1273" s="183"/>
      <c r="P1273" s="183"/>
      <c r="Q1273" s="183"/>
      <c r="R1273" s="183"/>
      <c r="S1273" s="183"/>
      <c r="T1273" s="183"/>
      <c r="U1273" s="183"/>
      <c r="V1273" s="183"/>
      <c r="W1273" s="183"/>
      <c r="X1273" s="183"/>
      <c r="Y1273" s="183"/>
      <c r="Z1273" s="183"/>
      <c r="AA1273" s="183"/>
      <c r="AB1273" s="183"/>
      <c r="AC1273" s="183"/>
      <c r="AD1273" s="183"/>
      <c r="AE1273" s="183"/>
      <c r="AF1273" s="183"/>
      <c r="AG1273" s="183"/>
      <c r="AH1273" s="183"/>
      <c r="AI1273" s="183"/>
      <c r="AJ1273" s="183"/>
      <c r="AK1273" s="183"/>
      <c r="AL1273" s="183"/>
      <c r="AM1273" s="183"/>
      <c r="AN1273" s="183"/>
      <c r="AO1273" s="183"/>
      <c r="AP1273" s="183"/>
      <c r="AQ1273" s="183"/>
      <c r="AR1273" s="183"/>
      <c r="AS1273" s="183"/>
      <c r="AT1273" s="183"/>
      <c r="AU1273" s="183"/>
      <c r="AV1273" s="183"/>
      <c r="AW1273" s="183"/>
      <c r="AX1273" s="183"/>
      <c r="AY1273" s="183"/>
      <c r="AZ1273" s="183"/>
      <c r="BA1273" s="183"/>
      <c r="BB1273" s="183"/>
      <c r="BC1273" s="183"/>
      <c r="BD1273" s="183"/>
      <c r="BE1273" s="183"/>
      <c r="BF1273" s="183"/>
      <c r="BG1273" s="183"/>
      <c r="BH1273" s="183"/>
      <c r="BI1273" s="183"/>
      <c r="BJ1273" s="183"/>
      <c r="BK1273" s="183"/>
      <c r="BL1273" s="183"/>
      <c r="BM1273" s="183"/>
    </row>
    <row r="1274" spans="1:65" x14ac:dyDescent="0.2">
      <c r="A1274" s="110"/>
      <c r="B1274" s="110"/>
      <c r="C1274" s="110"/>
      <c r="D1274" s="183"/>
      <c r="E1274" s="183"/>
      <c r="F1274" s="183"/>
      <c r="G1274" s="183"/>
      <c r="H1274" s="183"/>
      <c r="I1274" s="183"/>
      <c r="J1274" s="183"/>
      <c r="K1274" s="183"/>
      <c r="L1274" s="183"/>
      <c r="M1274" s="183"/>
      <c r="N1274" s="183"/>
      <c r="O1274" s="183"/>
      <c r="P1274" s="183"/>
      <c r="Q1274" s="183"/>
      <c r="R1274" s="183"/>
      <c r="S1274" s="183"/>
      <c r="T1274" s="183"/>
      <c r="U1274" s="183"/>
      <c r="V1274" s="183"/>
      <c r="W1274" s="183"/>
      <c r="X1274" s="183"/>
      <c r="Y1274" s="183"/>
      <c r="Z1274" s="183"/>
      <c r="AA1274" s="183"/>
      <c r="AB1274" s="183"/>
      <c r="AC1274" s="183"/>
      <c r="AD1274" s="183"/>
      <c r="AE1274" s="183"/>
      <c r="AF1274" s="183"/>
      <c r="AG1274" s="183"/>
      <c r="AH1274" s="183"/>
      <c r="AI1274" s="183"/>
      <c r="AJ1274" s="183"/>
      <c r="AK1274" s="183"/>
      <c r="AL1274" s="183"/>
      <c r="AM1274" s="183"/>
      <c r="AN1274" s="183"/>
      <c r="AO1274" s="183"/>
      <c r="AP1274" s="183"/>
      <c r="AQ1274" s="183"/>
      <c r="AR1274" s="183"/>
      <c r="AS1274" s="183"/>
      <c r="AT1274" s="183"/>
      <c r="AU1274" s="183"/>
      <c r="AV1274" s="183"/>
      <c r="AW1274" s="183"/>
      <c r="AX1274" s="183"/>
      <c r="AY1274" s="183"/>
      <c r="AZ1274" s="183"/>
      <c r="BA1274" s="183"/>
      <c r="BB1274" s="183"/>
      <c r="BC1274" s="183"/>
      <c r="BD1274" s="183"/>
      <c r="BE1274" s="183"/>
      <c r="BF1274" s="183"/>
      <c r="BG1274" s="183"/>
      <c r="BH1274" s="183"/>
      <c r="BI1274" s="183"/>
      <c r="BJ1274" s="183"/>
      <c r="BK1274" s="183"/>
      <c r="BL1274" s="183"/>
      <c r="BM1274" s="183"/>
    </row>
    <row r="1275" spans="1:65" x14ac:dyDescent="0.2">
      <c r="A1275" s="110"/>
      <c r="B1275" s="110"/>
      <c r="C1275" s="110"/>
      <c r="D1275" s="183"/>
      <c r="E1275" s="183"/>
      <c r="F1275" s="183"/>
      <c r="G1275" s="183"/>
      <c r="H1275" s="183"/>
      <c r="I1275" s="183"/>
      <c r="J1275" s="183"/>
      <c r="K1275" s="183"/>
      <c r="L1275" s="183"/>
      <c r="M1275" s="183"/>
      <c r="N1275" s="183"/>
      <c r="O1275" s="183"/>
      <c r="P1275" s="183"/>
      <c r="Q1275" s="183"/>
      <c r="R1275" s="183"/>
      <c r="S1275" s="183"/>
      <c r="T1275" s="183"/>
      <c r="U1275" s="183"/>
      <c r="V1275" s="183"/>
      <c r="W1275" s="183"/>
      <c r="X1275" s="183"/>
      <c r="Y1275" s="183"/>
      <c r="Z1275" s="183"/>
      <c r="AA1275" s="183"/>
      <c r="AB1275" s="183"/>
      <c r="AC1275" s="183"/>
      <c r="AD1275" s="183"/>
      <c r="AE1275" s="183"/>
      <c r="AF1275" s="183"/>
      <c r="AG1275" s="183"/>
      <c r="AH1275" s="183"/>
      <c r="AI1275" s="183"/>
      <c r="AJ1275" s="183"/>
      <c r="AK1275" s="183"/>
      <c r="AL1275" s="183"/>
      <c r="AM1275" s="183"/>
      <c r="AN1275" s="183"/>
      <c r="AO1275" s="183"/>
      <c r="AP1275" s="183"/>
      <c r="AQ1275" s="183"/>
      <c r="AR1275" s="183"/>
      <c r="AS1275" s="183"/>
      <c r="AT1275" s="183"/>
      <c r="AU1275" s="183"/>
      <c r="AV1275" s="183"/>
      <c r="AW1275" s="183"/>
      <c r="AX1275" s="183"/>
      <c r="AY1275" s="183"/>
      <c r="AZ1275" s="183"/>
      <c r="BA1275" s="183"/>
      <c r="BB1275" s="183"/>
      <c r="BC1275" s="183"/>
      <c r="BD1275" s="183"/>
      <c r="BE1275" s="183"/>
      <c r="BF1275" s="183"/>
      <c r="BG1275" s="183"/>
      <c r="BH1275" s="183"/>
      <c r="BI1275" s="183"/>
      <c r="BJ1275" s="183"/>
      <c r="BK1275" s="183"/>
      <c r="BL1275" s="183"/>
      <c r="BM1275" s="183"/>
    </row>
    <row r="1276" spans="1:65" x14ac:dyDescent="0.2">
      <c r="A1276" s="110"/>
      <c r="B1276" s="110"/>
      <c r="C1276" s="110"/>
      <c r="D1276" s="183"/>
      <c r="E1276" s="183"/>
      <c r="F1276" s="183"/>
      <c r="G1276" s="183"/>
      <c r="H1276" s="183"/>
      <c r="I1276" s="183"/>
      <c r="J1276" s="183"/>
      <c r="K1276" s="183"/>
      <c r="L1276" s="183"/>
      <c r="M1276" s="183"/>
      <c r="N1276" s="183"/>
      <c r="O1276" s="183"/>
      <c r="P1276" s="183"/>
      <c r="Q1276" s="183"/>
      <c r="R1276" s="183"/>
      <c r="S1276" s="183"/>
      <c r="T1276" s="183"/>
      <c r="U1276" s="183"/>
      <c r="V1276" s="183"/>
      <c r="W1276" s="183"/>
      <c r="X1276" s="183"/>
      <c r="Y1276" s="183"/>
      <c r="Z1276" s="183"/>
      <c r="AA1276" s="183"/>
      <c r="AB1276" s="183"/>
      <c r="AC1276" s="183"/>
      <c r="AD1276" s="183"/>
      <c r="AE1276" s="183"/>
      <c r="AF1276" s="183"/>
      <c r="AG1276" s="183"/>
      <c r="AH1276" s="183"/>
      <c r="AI1276" s="183"/>
      <c r="AJ1276" s="183"/>
      <c r="AK1276" s="183"/>
      <c r="AL1276" s="183"/>
      <c r="AM1276" s="183"/>
      <c r="AN1276" s="183"/>
      <c r="AO1276" s="183"/>
      <c r="AP1276" s="183"/>
      <c r="AQ1276" s="183"/>
      <c r="AR1276" s="183"/>
      <c r="AS1276" s="183"/>
      <c r="AT1276" s="183"/>
      <c r="AU1276" s="183"/>
      <c r="AV1276" s="183"/>
      <c r="AW1276" s="183"/>
      <c r="AX1276" s="183"/>
      <c r="AY1276" s="183"/>
      <c r="AZ1276" s="183"/>
      <c r="BA1276" s="183"/>
      <c r="BB1276" s="183"/>
      <c r="BC1276" s="183"/>
      <c r="BD1276" s="183"/>
      <c r="BE1276" s="183"/>
      <c r="BF1276" s="183"/>
      <c r="BG1276" s="183"/>
      <c r="BH1276" s="183"/>
      <c r="BI1276" s="183"/>
      <c r="BJ1276" s="183"/>
      <c r="BK1276" s="183"/>
      <c r="BL1276" s="183"/>
      <c r="BM1276" s="183"/>
    </row>
    <row r="1277" spans="1:65" x14ac:dyDescent="0.2">
      <c r="A1277" s="110"/>
      <c r="B1277" s="110"/>
      <c r="C1277" s="110"/>
      <c r="D1277" s="183"/>
      <c r="E1277" s="183"/>
      <c r="F1277" s="183"/>
      <c r="G1277" s="183"/>
      <c r="H1277" s="183"/>
      <c r="I1277" s="183"/>
      <c r="J1277" s="183"/>
      <c r="K1277" s="183"/>
      <c r="L1277" s="183"/>
      <c r="M1277" s="183"/>
      <c r="N1277" s="183"/>
      <c r="O1277" s="183"/>
      <c r="P1277" s="183"/>
      <c r="Q1277" s="183"/>
      <c r="R1277" s="183"/>
      <c r="S1277" s="183"/>
      <c r="T1277" s="183"/>
      <c r="U1277" s="183"/>
      <c r="V1277" s="183"/>
      <c r="W1277" s="183"/>
      <c r="X1277" s="183"/>
      <c r="Y1277" s="183"/>
      <c r="Z1277" s="183"/>
      <c r="AA1277" s="183"/>
      <c r="AB1277" s="183"/>
      <c r="AC1277" s="183"/>
      <c r="AD1277" s="183"/>
      <c r="AE1277" s="183"/>
      <c r="AF1277" s="183"/>
      <c r="AG1277" s="183"/>
      <c r="AH1277" s="183"/>
      <c r="AI1277" s="183"/>
      <c r="AJ1277" s="183"/>
      <c r="AK1277" s="183"/>
      <c r="AL1277" s="183"/>
      <c r="AM1277" s="183"/>
      <c r="AN1277" s="183"/>
      <c r="AO1277" s="183"/>
      <c r="AP1277" s="183"/>
      <c r="AQ1277" s="183"/>
      <c r="AR1277" s="183"/>
      <c r="AS1277" s="183"/>
      <c r="AT1277" s="183"/>
      <c r="AU1277" s="183"/>
      <c r="AV1277" s="183"/>
      <c r="AW1277" s="183"/>
      <c r="AX1277" s="183"/>
      <c r="AY1277" s="183"/>
      <c r="AZ1277" s="183"/>
      <c r="BA1277" s="183"/>
      <c r="BB1277" s="183"/>
      <c r="BC1277" s="183"/>
      <c r="BD1277" s="183"/>
      <c r="BE1277" s="183"/>
      <c r="BF1277" s="183"/>
      <c r="BG1277" s="183"/>
      <c r="BH1277" s="183"/>
      <c r="BI1277" s="183"/>
      <c r="BJ1277" s="183"/>
      <c r="BK1277" s="183"/>
      <c r="BL1277" s="183"/>
      <c r="BM1277" s="183"/>
    </row>
    <row r="1278" spans="1:65" x14ac:dyDescent="0.2">
      <c r="A1278" s="110"/>
      <c r="B1278" s="110"/>
      <c r="C1278" s="110"/>
      <c r="D1278" s="183"/>
      <c r="E1278" s="183"/>
      <c r="F1278" s="183"/>
      <c r="G1278" s="183"/>
      <c r="H1278" s="183"/>
      <c r="I1278" s="183"/>
      <c r="J1278" s="183"/>
      <c r="K1278" s="183"/>
      <c r="L1278" s="183"/>
      <c r="M1278" s="183"/>
      <c r="N1278" s="183"/>
      <c r="O1278" s="183"/>
      <c r="P1278" s="183"/>
      <c r="Q1278" s="183"/>
      <c r="R1278" s="183"/>
      <c r="S1278" s="183"/>
      <c r="T1278" s="183"/>
      <c r="U1278" s="183"/>
      <c r="V1278" s="183"/>
      <c r="W1278" s="183"/>
      <c r="X1278" s="183"/>
      <c r="Y1278" s="183"/>
      <c r="Z1278" s="183"/>
      <c r="AA1278" s="183"/>
      <c r="AB1278" s="183"/>
      <c r="AC1278" s="183"/>
      <c r="AD1278" s="183"/>
      <c r="AE1278" s="183"/>
      <c r="AF1278" s="183"/>
      <c r="AG1278" s="183"/>
      <c r="AH1278" s="183"/>
      <c r="AI1278" s="183"/>
      <c r="AJ1278" s="183"/>
      <c r="AK1278" s="183"/>
      <c r="AL1278" s="183"/>
      <c r="AM1278" s="183"/>
      <c r="AN1278" s="183"/>
      <c r="AO1278" s="183"/>
      <c r="AP1278" s="183"/>
      <c r="AQ1278" s="183"/>
      <c r="AR1278" s="183"/>
      <c r="AS1278" s="183"/>
      <c r="AT1278" s="183"/>
      <c r="AU1278" s="183"/>
      <c r="AV1278" s="183"/>
      <c r="AW1278" s="183"/>
      <c r="AX1278" s="183"/>
      <c r="AY1278" s="183"/>
      <c r="AZ1278" s="183"/>
      <c r="BA1278" s="183"/>
      <c r="BB1278" s="183"/>
      <c r="BC1278" s="183"/>
      <c r="BD1278" s="183"/>
      <c r="BE1278" s="183"/>
      <c r="BF1278" s="183"/>
      <c r="BG1278" s="183"/>
      <c r="BH1278" s="183"/>
      <c r="BI1278" s="183"/>
      <c r="BJ1278" s="183"/>
      <c r="BK1278" s="183"/>
      <c r="BL1278" s="183"/>
      <c r="BM1278" s="183"/>
    </row>
    <row r="1279" spans="1:65" x14ac:dyDescent="0.2">
      <c r="A1279" s="110"/>
      <c r="B1279" s="110"/>
      <c r="C1279" s="110"/>
      <c r="D1279" s="183"/>
      <c r="E1279" s="183"/>
      <c r="F1279" s="183"/>
      <c r="G1279" s="183"/>
      <c r="H1279" s="183"/>
      <c r="I1279" s="183"/>
      <c r="J1279" s="183"/>
      <c r="K1279" s="183"/>
      <c r="L1279" s="183"/>
      <c r="M1279" s="183"/>
      <c r="N1279" s="183"/>
      <c r="O1279" s="183"/>
      <c r="P1279" s="183"/>
      <c r="Q1279" s="183"/>
      <c r="R1279" s="183"/>
      <c r="S1279" s="183"/>
      <c r="T1279" s="183"/>
      <c r="U1279" s="183"/>
      <c r="V1279" s="183"/>
      <c r="W1279" s="183"/>
      <c r="X1279" s="183"/>
      <c r="Y1279" s="183"/>
      <c r="Z1279" s="183"/>
      <c r="AA1279" s="183"/>
      <c r="AB1279" s="183"/>
      <c r="AC1279" s="183"/>
      <c r="AD1279" s="183"/>
      <c r="AE1279" s="183"/>
      <c r="AF1279" s="183"/>
      <c r="AG1279" s="183"/>
      <c r="AH1279" s="183"/>
      <c r="AI1279" s="183"/>
      <c r="AJ1279" s="183"/>
      <c r="AK1279" s="183"/>
      <c r="AL1279" s="183"/>
      <c r="AM1279" s="183"/>
      <c r="AN1279" s="183"/>
      <c r="AO1279" s="183"/>
      <c r="AP1279" s="183"/>
      <c r="AQ1279" s="183"/>
      <c r="AR1279" s="183"/>
      <c r="AS1279" s="183"/>
      <c r="AT1279" s="183"/>
      <c r="AU1279" s="183"/>
      <c r="AV1279" s="183"/>
      <c r="AW1279" s="183"/>
      <c r="AX1279" s="183"/>
      <c r="AY1279" s="183"/>
      <c r="AZ1279" s="183"/>
      <c r="BA1279" s="183"/>
      <c r="BB1279" s="183"/>
      <c r="BC1279" s="183"/>
      <c r="BD1279" s="183"/>
      <c r="BE1279" s="183"/>
      <c r="BF1279" s="183"/>
      <c r="BG1279" s="183"/>
      <c r="BH1279" s="183"/>
      <c r="BI1279" s="183"/>
      <c r="BJ1279" s="183"/>
      <c r="BK1279" s="183"/>
      <c r="BL1279" s="183"/>
      <c r="BM1279" s="183"/>
    </row>
    <row r="1280" spans="1:65" x14ac:dyDescent="0.2">
      <c r="A1280" s="110"/>
      <c r="B1280" s="110"/>
      <c r="C1280" s="110"/>
      <c r="D1280" s="183"/>
      <c r="E1280" s="183"/>
      <c r="F1280" s="183"/>
      <c r="G1280" s="183"/>
      <c r="H1280" s="183"/>
      <c r="I1280" s="183"/>
      <c r="J1280" s="183"/>
      <c r="K1280" s="183"/>
      <c r="L1280" s="183"/>
      <c r="M1280" s="183"/>
      <c r="N1280" s="183"/>
      <c r="O1280" s="183"/>
      <c r="P1280" s="183"/>
      <c r="Q1280" s="183"/>
      <c r="R1280" s="183"/>
      <c r="S1280" s="183"/>
      <c r="T1280" s="183"/>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row>
    <row r="1281" spans="1:65" x14ac:dyDescent="0.2">
      <c r="A1281" s="110"/>
      <c r="B1281" s="110"/>
      <c r="C1281" s="110"/>
      <c r="D1281" s="183"/>
      <c r="E1281" s="183"/>
      <c r="F1281" s="183"/>
      <c r="G1281" s="183"/>
      <c r="H1281" s="183"/>
      <c r="I1281" s="183"/>
      <c r="J1281" s="183"/>
      <c r="K1281" s="183"/>
      <c r="L1281" s="183"/>
      <c r="M1281" s="183"/>
      <c r="N1281" s="183"/>
      <c r="O1281" s="183"/>
      <c r="P1281" s="183"/>
      <c r="Q1281" s="183"/>
      <c r="R1281" s="183"/>
      <c r="S1281" s="183"/>
      <c r="T1281" s="183"/>
      <c r="U1281" s="183"/>
      <c r="V1281" s="183"/>
      <c r="W1281" s="183"/>
      <c r="X1281" s="183"/>
      <c r="Y1281" s="183"/>
      <c r="Z1281" s="183"/>
      <c r="AA1281" s="183"/>
      <c r="AB1281" s="183"/>
      <c r="AC1281" s="183"/>
      <c r="AD1281" s="183"/>
      <c r="AE1281" s="183"/>
      <c r="AF1281" s="183"/>
      <c r="AG1281" s="183"/>
      <c r="AH1281" s="183"/>
      <c r="AI1281" s="183"/>
      <c r="AJ1281" s="183"/>
      <c r="AK1281" s="183"/>
      <c r="AL1281" s="183"/>
      <c r="AM1281" s="183"/>
      <c r="AN1281" s="183"/>
      <c r="AO1281" s="183"/>
      <c r="AP1281" s="183"/>
      <c r="AQ1281" s="183"/>
      <c r="AR1281" s="183"/>
      <c r="AS1281" s="183"/>
      <c r="AT1281" s="183"/>
      <c r="AU1281" s="183"/>
      <c r="AV1281" s="183"/>
      <c r="AW1281" s="183"/>
      <c r="AX1281" s="183"/>
      <c r="AY1281" s="183"/>
      <c r="AZ1281" s="183"/>
      <c r="BA1281" s="183"/>
      <c r="BB1281" s="183"/>
      <c r="BC1281" s="183"/>
      <c r="BD1281" s="183"/>
      <c r="BE1281" s="183"/>
      <c r="BF1281" s="183"/>
      <c r="BG1281" s="183"/>
      <c r="BH1281" s="183"/>
      <c r="BI1281" s="183"/>
      <c r="BJ1281" s="183"/>
      <c r="BK1281" s="183"/>
      <c r="BL1281" s="183"/>
      <c r="BM1281" s="183"/>
    </row>
    <row r="1282" spans="1:65" x14ac:dyDescent="0.2">
      <c r="A1282" s="110"/>
      <c r="B1282" s="110"/>
      <c r="C1282" s="110"/>
      <c r="D1282" s="183"/>
      <c r="E1282" s="183"/>
      <c r="F1282" s="183"/>
      <c r="G1282" s="183"/>
      <c r="H1282" s="183"/>
      <c r="I1282" s="183"/>
      <c r="J1282" s="183"/>
      <c r="K1282" s="183"/>
      <c r="L1282" s="183"/>
      <c r="M1282" s="183"/>
      <c r="N1282" s="183"/>
      <c r="O1282" s="183"/>
      <c r="P1282" s="183"/>
      <c r="Q1282" s="183"/>
      <c r="R1282" s="183"/>
      <c r="S1282" s="183"/>
      <c r="T1282" s="183"/>
      <c r="U1282" s="183"/>
      <c r="V1282" s="183"/>
      <c r="W1282" s="183"/>
      <c r="X1282" s="183"/>
      <c r="Y1282" s="183"/>
      <c r="Z1282" s="183"/>
      <c r="AA1282" s="183"/>
      <c r="AB1282" s="183"/>
      <c r="AC1282" s="183"/>
      <c r="AD1282" s="183"/>
      <c r="AE1282" s="183"/>
      <c r="AF1282" s="183"/>
      <c r="AG1282" s="183"/>
      <c r="AH1282" s="183"/>
      <c r="AI1282" s="183"/>
      <c r="AJ1282" s="183"/>
      <c r="AK1282" s="183"/>
      <c r="AL1282" s="183"/>
      <c r="AM1282" s="183"/>
      <c r="AN1282" s="183"/>
      <c r="AO1282" s="183"/>
      <c r="AP1282" s="183"/>
      <c r="AQ1282" s="183"/>
      <c r="AR1282" s="183"/>
      <c r="AS1282" s="183"/>
      <c r="AT1282" s="183"/>
      <c r="AU1282" s="183"/>
      <c r="AV1282" s="183"/>
      <c r="AW1282" s="183"/>
      <c r="AX1282" s="183"/>
      <c r="AY1282" s="183"/>
      <c r="AZ1282" s="183"/>
      <c r="BA1282" s="183"/>
      <c r="BB1282" s="183"/>
      <c r="BC1282" s="183"/>
      <c r="BD1282" s="183"/>
      <c r="BE1282" s="183"/>
      <c r="BF1282" s="183"/>
      <c r="BG1282" s="183"/>
      <c r="BH1282" s="183"/>
      <c r="BI1282" s="183"/>
      <c r="BJ1282" s="183"/>
      <c r="BK1282" s="183"/>
      <c r="BL1282" s="183"/>
      <c r="BM1282" s="183"/>
    </row>
    <row r="1283" spans="1:65" x14ac:dyDescent="0.2">
      <c r="A1283" s="110"/>
      <c r="B1283" s="110"/>
      <c r="C1283" s="110"/>
      <c r="D1283" s="183"/>
      <c r="E1283" s="183"/>
      <c r="F1283" s="183"/>
      <c r="G1283" s="183"/>
      <c r="H1283" s="183"/>
      <c r="I1283" s="183"/>
      <c r="J1283" s="183"/>
      <c r="K1283" s="183"/>
      <c r="L1283" s="183"/>
      <c r="M1283" s="183"/>
      <c r="N1283" s="183"/>
      <c r="O1283" s="183"/>
      <c r="P1283" s="183"/>
      <c r="Q1283" s="183"/>
      <c r="R1283" s="183"/>
      <c r="S1283" s="183"/>
      <c r="T1283" s="183"/>
      <c r="U1283" s="183"/>
      <c r="V1283" s="183"/>
      <c r="W1283" s="183"/>
      <c r="X1283" s="183"/>
      <c r="Y1283" s="183"/>
      <c r="Z1283" s="183"/>
      <c r="AA1283" s="183"/>
      <c r="AB1283" s="183"/>
      <c r="AC1283" s="183"/>
      <c r="AD1283" s="183"/>
      <c r="AE1283" s="183"/>
      <c r="AF1283" s="183"/>
      <c r="AG1283" s="183"/>
      <c r="AH1283" s="183"/>
      <c r="AI1283" s="183"/>
      <c r="AJ1283" s="183"/>
      <c r="AK1283" s="183"/>
      <c r="AL1283" s="183"/>
      <c r="AM1283" s="183"/>
      <c r="AN1283" s="183"/>
      <c r="AO1283" s="183"/>
      <c r="AP1283" s="183"/>
      <c r="AQ1283" s="183"/>
      <c r="AR1283" s="183"/>
      <c r="AS1283" s="183"/>
      <c r="AT1283" s="183"/>
      <c r="AU1283" s="183"/>
      <c r="AV1283" s="183"/>
      <c r="AW1283" s="183"/>
      <c r="AX1283" s="183"/>
      <c r="AY1283" s="183"/>
      <c r="AZ1283" s="183"/>
      <c r="BA1283" s="183"/>
      <c r="BB1283" s="183"/>
      <c r="BC1283" s="183"/>
      <c r="BD1283" s="183"/>
      <c r="BE1283" s="183"/>
      <c r="BF1283" s="183"/>
      <c r="BG1283" s="183"/>
      <c r="BH1283" s="183"/>
      <c r="BI1283" s="183"/>
      <c r="BJ1283" s="183"/>
      <c r="BK1283" s="183"/>
      <c r="BL1283" s="183"/>
      <c r="BM1283" s="183"/>
    </row>
    <row r="1284" spans="1:65" x14ac:dyDescent="0.2">
      <c r="A1284" s="110"/>
      <c r="B1284" s="110"/>
      <c r="C1284" s="110"/>
      <c r="D1284" s="183"/>
      <c r="E1284" s="183"/>
      <c r="F1284" s="183"/>
      <c r="G1284" s="183"/>
      <c r="H1284" s="183"/>
      <c r="I1284" s="183"/>
      <c r="J1284" s="183"/>
      <c r="K1284" s="183"/>
      <c r="L1284" s="183"/>
      <c r="M1284" s="183"/>
      <c r="N1284" s="183"/>
      <c r="O1284" s="183"/>
      <c r="P1284" s="183"/>
      <c r="Q1284" s="183"/>
      <c r="R1284" s="183"/>
      <c r="S1284" s="183"/>
      <c r="T1284" s="183"/>
      <c r="U1284" s="183"/>
      <c r="V1284" s="183"/>
      <c r="W1284" s="183"/>
      <c r="X1284" s="183"/>
      <c r="Y1284" s="183"/>
      <c r="Z1284" s="183"/>
      <c r="AA1284" s="183"/>
      <c r="AB1284" s="183"/>
      <c r="AC1284" s="183"/>
      <c r="AD1284" s="183"/>
      <c r="AE1284" s="183"/>
      <c r="AF1284" s="183"/>
      <c r="AG1284" s="183"/>
      <c r="AH1284" s="183"/>
      <c r="AI1284" s="183"/>
      <c r="AJ1284" s="183"/>
      <c r="AK1284" s="183"/>
      <c r="AL1284" s="183"/>
      <c r="AM1284" s="183"/>
      <c r="AN1284" s="183"/>
      <c r="AO1284" s="183"/>
      <c r="AP1284" s="183"/>
      <c r="AQ1284" s="183"/>
      <c r="AR1284" s="183"/>
      <c r="AS1284" s="183"/>
      <c r="AT1284" s="183"/>
      <c r="AU1284" s="183"/>
      <c r="AV1284" s="183"/>
      <c r="AW1284" s="183"/>
      <c r="AX1284" s="183"/>
      <c r="AY1284" s="183"/>
      <c r="AZ1284" s="183"/>
      <c r="BA1284" s="183"/>
      <c r="BB1284" s="183"/>
      <c r="BC1284" s="183"/>
      <c r="BD1284" s="183"/>
      <c r="BE1284" s="183"/>
      <c r="BF1284" s="183"/>
      <c r="BG1284" s="183"/>
      <c r="BH1284" s="183"/>
      <c r="BI1284" s="183"/>
      <c r="BJ1284" s="183"/>
      <c r="BK1284" s="183"/>
      <c r="BL1284" s="183"/>
      <c r="BM1284" s="183"/>
    </row>
    <row r="1285" spans="1:65" x14ac:dyDescent="0.2">
      <c r="A1285" s="110"/>
      <c r="B1285" s="110"/>
      <c r="C1285" s="110"/>
      <c r="D1285" s="183"/>
      <c r="E1285" s="183"/>
      <c r="F1285" s="183"/>
      <c r="G1285" s="183"/>
      <c r="H1285" s="183"/>
      <c r="I1285" s="183"/>
      <c r="J1285" s="183"/>
      <c r="K1285" s="183"/>
      <c r="L1285" s="183"/>
      <c r="M1285" s="183"/>
      <c r="N1285" s="183"/>
      <c r="O1285" s="183"/>
      <c r="P1285" s="183"/>
      <c r="Q1285" s="183"/>
      <c r="R1285" s="183"/>
      <c r="S1285" s="183"/>
      <c r="T1285" s="183"/>
      <c r="U1285" s="183"/>
      <c r="V1285" s="183"/>
      <c r="W1285" s="183"/>
      <c r="X1285" s="183"/>
      <c r="Y1285" s="183"/>
      <c r="Z1285" s="183"/>
      <c r="AA1285" s="183"/>
      <c r="AB1285" s="183"/>
      <c r="AC1285" s="183"/>
      <c r="AD1285" s="183"/>
      <c r="AE1285" s="183"/>
      <c r="AF1285" s="183"/>
      <c r="AG1285" s="183"/>
      <c r="AH1285" s="183"/>
      <c r="AI1285" s="183"/>
      <c r="AJ1285" s="183"/>
      <c r="AK1285" s="183"/>
      <c r="AL1285" s="183"/>
      <c r="AM1285" s="183"/>
      <c r="AN1285" s="183"/>
      <c r="AO1285" s="183"/>
      <c r="AP1285" s="183"/>
      <c r="AQ1285" s="183"/>
      <c r="AR1285" s="183"/>
      <c r="AS1285" s="183"/>
      <c r="AT1285" s="183"/>
      <c r="AU1285" s="183"/>
      <c r="AV1285" s="183"/>
      <c r="AW1285" s="183"/>
      <c r="AX1285" s="183"/>
      <c r="AY1285" s="183"/>
      <c r="AZ1285" s="183"/>
      <c r="BA1285" s="183"/>
      <c r="BB1285" s="183"/>
      <c r="BC1285" s="183"/>
      <c r="BD1285" s="183"/>
      <c r="BE1285" s="183"/>
      <c r="BF1285" s="183"/>
      <c r="BG1285" s="183"/>
      <c r="BH1285" s="183"/>
      <c r="BI1285" s="183"/>
      <c r="BJ1285" s="183"/>
      <c r="BK1285" s="183"/>
      <c r="BL1285" s="183"/>
      <c r="BM1285" s="183"/>
    </row>
    <row r="1286" spans="1:65" x14ac:dyDescent="0.2">
      <c r="A1286" s="110"/>
      <c r="B1286" s="110"/>
      <c r="C1286" s="110"/>
      <c r="D1286" s="183"/>
      <c r="E1286" s="183"/>
      <c r="F1286" s="183"/>
      <c r="G1286" s="183"/>
      <c r="H1286" s="183"/>
      <c r="I1286" s="183"/>
      <c r="J1286" s="183"/>
      <c r="K1286" s="183"/>
      <c r="L1286" s="183"/>
      <c r="M1286" s="183"/>
      <c r="N1286" s="183"/>
      <c r="O1286" s="183"/>
      <c r="P1286" s="183"/>
      <c r="Q1286" s="183"/>
      <c r="R1286" s="183"/>
      <c r="S1286" s="183"/>
      <c r="T1286" s="183"/>
      <c r="U1286" s="183"/>
      <c r="V1286" s="183"/>
      <c r="W1286" s="183"/>
      <c r="X1286" s="183"/>
      <c r="Y1286" s="183"/>
      <c r="Z1286" s="183"/>
      <c r="AA1286" s="183"/>
      <c r="AB1286" s="183"/>
      <c r="AC1286" s="183"/>
      <c r="AD1286" s="183"/>
      <c r="AE1286" s="183"/>
      <c r="AF1286" s="183"/>
      <c r="AG1286" s="183"/>
      <c r="AH1286" s="183"/>
      <c r="AI1286" s="183"/>
      <c r="AJ1286" s="183"/>
      <c r="AK1286" s="183"/>
      <c r="AL1286" s="183"/>
      <c r="AM1286" s="183"/>
      <c r="AN1286" s="183"/>
      <c r="AO1286" s="183"/>
      <c r="AP1286" s="183"/>
      <c r="AQ1286" s="183"/>
      <c r="AR1286" s="183"/>
      <c r="AS1286" s="183"/>
      <c r="AT1286" s="183"/>
      <c r="AU1286" s="183"/>
      <c r="AV1286" s="183"/>
      <c r="AW1286" s="183"/>
      <c r="AX1286" s="183"/>
      <c r="AY1286" s="183"/>
      <c r="AZ1286" s="183"/>
      <c r="BA1286" s="183"/>
      <c r="BB1286" s="183"/>
      <c r="BC1286" s="183"/>
      <c r="BD1286" s="183"/>
      <c r="BE1286" s="183"/>
      <c r="BF1286" s="183"/>
      <c r="BG1286" s="183"/>
      <c r="BH1286" s="183"/>
      <c r="BI1286" s="183"/>
      <c r="BJ1286" s="183"/>
      <c r="BK1286" s="183"/>
      <c r="BL1286" s="183"/>
      <c r="BM1286" s="183"/>
    </row>
    <row r="1287" spans="1:65" x14ac:dyDescent="0.2">
      <c r="A1287" s="110"/>
      <c r="B1287" s="110"/>
      <c r="C1287" s="110"/>
      <c r="D1287" s="183"/>
      <c r="E1287" s="183"/>
      <c r="F1287" s="183"/>
      <c r="G1287" s="183"/>
      <c r="H1287" s="183"/>
      <c r="I1287" s="183"/>
      <c r="J1287" s="183"/>
      <c r="K1287" s="183"/>
      <c r="L1287" s="183"/>
      <c r="M1287" s="183"/>
      <c r="N1287" s="183"/>
      <c r="O1287" s="183"/>
      <c r="P1287" s="183"/>
      <c r="Q1287" s="183"/>
      <c r="R1287" s="183"/>
      <c r="S1287" s="183"/>
      <c r="T1287" s="183"/>
      <c r="U1287" s="183"/>
      <c r="V1287" s="183"/>
      <c r="W1287" s="183"/>
      <c r="X1287" s="183"/>
      <c r="Y1287" s="183"/>
      <c r="Z1287" s="183"/>
      <c r="AA1287" s="183"/>
      <c r="AB1287" s="183"/>
      <c r="AC1287" s="183"/>
      <c r="AD1287" s="183"/>
      <c r="AE1287" s="183"/>
      <c r="AF1287" s="183"/>
      <c r="AG1287" s="183"/>
      <c r="AH1287" s="183"/>
      <c r="AI1287" s="183"/>
      <c r="AJ1287" s="183"/>
      <c r="AK1287" s="183"/>
      <c r="AL1287" s="183"/>
      <c r="AM1287" s="183"/>
      <c r="AN1287" s="183"/>
      <c r="AO1287" s="183"/>
      <c r="AP1287" s="183"/>
      <c r="AQ1287" s="183"/>
      <c r="AR1287" s="183"/>
      <c r="AS1287" s="183"/>
      <c r="AT1287" s="183"/>
      <c r="AU1287" s="183"/>
      <c r="AV1287" s="183"/>
      <c r="AW1287" s="183"/>
      <c r="AX1287" s="183"/>
      <c r="AY1287" s="183"/>
      <c r="AZ1287" s="183"/>
      <c r="BA1287" s="183"/>
      <c r="BB1287" s="183"/>
      <c r="BC1287" s="183"/>
      <c r="BD1287" s="183"/>
      <c r="BE1287" s="183"/>
      <c r="BF1287" s="183"/>
      <c r="BG1287" s="183"/>
      <c r="BH1287" s="183"/>
      <c r="BI1287" s="183"/>
      <c r="BJ1287" s="183"/>
      <c r="BK1287" s="183"/>
      <c r="BL1287" s="183"/>
      <c r="BM1287" s="183"/>
    </row>
    <row r="1288" spans="1:65" x14ac:dyDescent="0.2">
      <c r="A1288" s="110"/>
      <c r="B1288" s="110"/>
      <c r="C1288" s="110"/>
      <c r="D1288" s="183"/>
      <c r="E1288" s="183"/>
      <c r="F1288" s="183"/>
      <c r="G1288" s="183"/>
      <c r="H1288" s="183"/>
      <c r="I1288" s="183"/>
      <c r="J1288" s="183"/>
      <c r="K1288" s="183"/>
      <c r="L1288" s="183"/>
      <c r="M1288" s="183"/>
      <c r="N1288" s="183"/>
      <c r="O1288" s="183"/>
      <c r="P1288" s="183"/>
      <c r="Q1288" s="183"/>
      <c r="R1288" s="183"/>
      <c r="S1288" s="183"/>
      <c r="T1288" s="183"/>
      <c r="U1288" s="183"/>
      <c r="V1288" s="183"/>
      <c r="W1288" s="183"/>
      <c r="X1288" s="183"/>
      <c r="Y1288" s="183"/>
      <c r="Z1288" s="183"/>
      <c r="AA1288" s="183"/>
      <c r="AB1288" s="183"/>
      <c r="AC1288" s="183"/>
      <c r="AD1288" s="183"/>
      <c r="AE1288" s="183"/>
      <c r="AF1288" s="183"/>
      <c r="AG1288" s="183"/>
      <c r="AH1288" s="183"/>
      <c r="AI1288" s="183"/>
      <c r="AJ1288" s="183"/>
      <c r="AK1288" s="183"/>
      <c r="AL1288" s="183"/>
      <c r="AM1288" s="183"/>
      <c r="AN1288" s="183"/>
      <c r="AO1288" s="183"/>
      <c r="AP1288" s="183"/>
      <c r="AQ1288" s="183"/>
      <c r="AR1288" s="183"/>
      <c r="AS1288" s="183"/>
      <c r="AT1288" s="183"/>
      <c r="AU1288" s="183"/>
      <c r="AV1288" s="183"/>
      <c r="AW1288" s="183"/>
      <c r="AX1288" s="183"/>
      <c r="AY1288" s="183"/>
      <c r="AZ1288" s="183"/>
      <c r="BA1288" s="183"/>
      <c r="BB1288" s="183"/>
      <c r="BC1288" s="183"/>
      <c r="BD1288" s="183"/>
      <c r="BE1288" s="183"/>
      <c r="BF1288" s="183"/>
      <c r="BG1288" s="183"/>
      <c r="BH1288" s="183"/>
      <c r="BI1288" s="183"/>
      <c r="BJ1288" s="183"/>
      <c r="BK1288" s="183"/>
      <c r="BL1288" s="183"/>
      <c r="BM1288" s="183"/>
    </row>
    <row r="1289" spans="1:65" x14ac:dyDescent="0.2">
      <c r="A1289" s="110"/>
      <c r="B1289" s="110"/>
      <c r="C1289" s="110"/>
      <c r="D1289" s="183"/>
      <c r="E1289" s="183"/>
      <c r="F1289" s="183"/>
      <c r="G1289" s="183"/>
      <c r="H1289" s="183"/>
      <c r="I1289" s="183"/>
      <c r="J1289" s="183"/>
      <c r="K1289" s="183"/>
      <c r="L1289" s="183"/>
      <c r="M1289" s="183"/>
      <c r="N1289" s="183"/>
      <c r="O1289" s="183"/>
      <c r="P1289" s="183"/>
      <c r="Q1289" s="183"/>
      <c r="R1289" s="183"/>
      <c r="S1289" s="183"/>
      <c r="T1289" s="183"/>
      <c r="U1289" s="183"/>
      <c r="V1289" s="183"/>
      <c r="W1289" s="183"/>
      <c r="X1289" s="183"/>
      <c r="Y1289" s="183"/>
      <c r="Z1289" s="183"/>
      <c r="AA1289" s="183"/>
      <c r="AB1289" s="183"/>
      <c r="AC1289" s="183"/>
      <c r="AD1289" s="183"/>
      <c r="AE1289" s="183"/>
      <c r="AF1289" s="183"/>
      <c r="AG1289" s="183"/>
      <c r="AH1289" s="183"/>
      <c r="AI1289" s="183"/>
      <c r="AJ1289" s="183"/>
      <c r="AK1289" s="183"/>
      <c r="AL1289" s="183"/>
      <c r="AM1289" s="183"/>
      <c r="AN1289" s="183"/>
      <c r="AO1289" s="183"/>
      <c r="AP1289" s="183"/>
      <c r="AQ1289" s="183"/>
      <c r="AR1289" s="183"/>
      <c r="AS1289" s="183"/>
      <c r="AT1289" s="183"/>
      <c r="AU1289" s="183"/>
      <c r="AV1289" s="183"/>
      <c r="AW1289" s="183"/>
      <c r="AX1289" s="183"/>
      <c r="AY1289" s="183"/>
      <c r="AZ1289" s="183"/>
      <c r="BA1289" s="183"/>
      <c r="BB1289" s="183"/>
      <c r="BC1289" s="183"/>
      <c r="BD1289" s="183"/>
      <c r="BE1289" s="183"/>
      <c r="BF1289" s="183"/>
      <c r="BG1289" s="183"/>
      <c r="BH1289" s="183"/>
      <c r="BI1289" s="183"/>
      <c r="BJ1289" s="183"/>
      <c r="BK1289" s="183"/>
      <c r="BL1289" s="183"/>
      <c r="BM1289" s="183"/>
    </row>
    <row r="1290" spans="1:65" x14ac:dyDescent="0.2">
      <c r="A1290" s="110"/>
      <c r="B1290" s="110"/>
      <c r="C1290" s="110"/>
      <c r="D1290" s="183"/>
      <c r="E1290" s="183"/>
      <c r="F1290" s="183"/>
      <c r="G1290" s="183"/>
      <c r="H1290" s="183"/>
      <c r="I1290" s="183"/>
      <c r="J1290" s="183"/>
      <c r="K1290" s="183"/>
      <c r="L1290" s="183"/>
      <c r="M1290" s="183"/>
      <c r="N1290" s="183"/>
      <c r="O1290" s="183"/>
      <c r="P1290" s="183"/>
      <c r="Q1290" s="183"/>
      <c r="R1290" s="183"/>
      <c r="S1290" s="183"/>
      <c r="T1290" s="183"/>
      <c r="U1290" s="183"/>
      <c r="V1290" s="183"/>
      <c r="W1290" s="183"/>
      <c r="X1290" s="183"/>
      <c r="Y1290" s="183"/>
      <c r="Z1290" s="183"/>
      <c r="AA1290" s="183"/>
      <c r="AB1290" s="183"/>
      <c r="AC1290" s="183"/>
      <c r="AD1290" s="183"/>
      <c r="AE1290" s="183"/>
      <c r="AF1290" s="183"/>
      <c r="AG1290" s="183"/>
      <c r="AH1290" s="183"/>
      <c r="AI1290" s="183"/>
      <c r="AJ1290" s="183"/>
      <c r="AK1290" s="183"/>
      <c r="AL1290" s="183"/>
      <c r="AM1290" s="183"/>
      <c r="AN1290" s="183"/>
      <c r="AO1290" s="183"/>
      <c r="AP1290" s="183"/>
      <c r="AQ1290" s="183"/>
      <c r="AR1290" s="183"/>
      <c r="AS1290" s="183"/>
      <c r="AT1290" s="183"/>
      <c r="AU1290" s="183"/>
      <c r="AV1290" s="183"/>
      <c r="AW1290" s="183"/>
      <c r="AX1290" s="183"/>
      <c r="AY1290" s="183"/>
      <c r="AZ1290" s="183"/>
      <c r="BA1290" s="183"/>
      <c r="BB1290" s="183"/>
      <c r="BC1290" s="183"/>
      <c r="BD1290" s="183"/>
      <c r="BE1290" s="183"/>
      <c r="BF1290" s="183"/>
      <c r="BG1290" s="183"/>
      <c r="BH1290" s="183"/>
      <c r="BI1290" s="183"/>
      <c r="BJ1290" s="183"/>
      <c r="BK1290" s="183"/>
      <c r="BL1290" s="183"/>
      <c r="BM1290" s="183"/>
    </row>
    <row r="1291" spans="1:65" x14ac:dyDescent="0.2">
      <c r="A1291" s="110"/>
      <c r="B1291" s="110"/>
      <c r="C1291" s="110"/>
      <c r="D1291" s="183"/>
      <c r="E1291" s="183"/>
      <c r="F1291" s="183"/>
      <c r="G1291" s="183"/>
      <c r="H1291" s="183"/>
      <c r="I1291" s="183"/>
      <c r="J1291" s="183"/>
      <c r="K1291" s="183"/>
      <c r="L1291" s="183"/>
      <c r="M1291" s="183"/>
      <c r="N1291" s="183"/>
      <c r="O1291" s="183"/>
      <c r="P1291" s="183"/>
      <c r="Q1291" s="183"/>
      <c r="R1291" s="183"/>
      <c r="S1291" s="183"/>
      <c r="T1291" s="183"/>
      <c r="U1291" s="183"/>
      <c r="V1291" s="183"/>
      <c r="W1291" s="183"/>
      <c r="X1291" s="183"/>
      <c r="Y1291" s="183"/>
      <c r="Z1291" s="183"/>
      <c r="AA1291" s="183"/>
      <c r="AB1291" s="183"/>
      <c r="AC1291" s="183"/>
      <c r="AD1291" s="183"/>
      <c r="AE1291" s="183"/>
      <c r="AF1291" s="183"/>
      <c r="AG1291" s="183"/>
      <c r="AH1291" s="183"/>
      <c r="AI1291" s="183"/>
      <c r="AJ1291" s="183"/>
      <c r="AK1291" s="183"/>
      <c r="AL1291" s="183"/>
      <c r="AM1291" s="183"/>
      <c r="AN1291" s="183"/>
      <c r="AO1291" s="183"/>
      <c r="AP1291" s="183"/>
      <c r="AQ1291" s="183"/>
      <c r="AR1291" s="183"/>
      <c r="AS1291" s="183"/>
      <c r="AT1291" s="183"/>
      <c r="AU1291" s="183"/>
      <c r="AV1291" s="183"/>
      <c r="AW1291" s="183"/>
      <c r="AX1291" s="183"/>
      <c r="AY1291" s="183"/>
      <c r="AZ1291" s="183"/>
      <c r="BA1291" s="183"/>
      <c r="BB1291" s="183"/>
      <c r="BC1291" s="183"/>
      <c r="BD1291" s="183"/>
      <c r="BE1291" s="183"/>
      <c r="BF1291" s="183"/>
      <c r="BG1291" s="183"/>
      <c r="BH1291" s="183"/>
      <c r="BI1291" s="183"/>
      <c r="BJ1291" s="183"/>
      <c r="BK1291" s="183"/>
      <c r="BL1291" s="183"/>
      <c r="BM1291" s="183"/>
    </row>
    <row r="1292" spans="1:65" x14ac:dyDescent="0.2">
      <c r="A1292" s="110"/>
      <c r="B1292" s="110"/>
      <c r="C1292" s="110"/>
      <c r="D1292" s="183"/>
      <c r="E1292" s="183"/>
      <c r="F1292" s="183"/>
      <c r="G1292" s="183"/>
      <c r="H1292" s="183"/>
      <c r="I1292" s="183"/>
      <c r="J1292" s="183"/>
      <c r="K1292" s="183"/>
      <c r="L1292" s="183"/>
      <c r="M1292" s="183"/>
      <c r="N1292" s="183"/>
      <c r="O1292" s="183"/>
      <c r="P1292" s="183"/>
      <c r="Q1292" s="183"/>
      <c r="R1292" s="183"/>
      <c r="S1292" s="183"/>
      <c r="T1292" s="183"/>
      <c r="U1292" s="183"/>
      <c r="V1292" s="183"/>
      <c r="W1292" s="183"/>
      <c r="X1292" s="183"/>
      <c r="Y1292" s="183"/>
      <c r="Z1292" s="183"/>
      <c r="AA1292" s="183"/>
      <c r="AB1292" s="183"/>
      <c r="AC1292" s="183"/>
      <c r="AD1292" s="183"/>
      <c r="AE1292" s="183"/>
      <c r="AF1292" s="183"/>
      <c r="AG1292" s="183"/>
      <c r="AH1292" s="183"/>
      <c r="AI1292" s="183"/>
      <c r="AJ1292" s="183"/>
      <c r="AK1292" s="183"/>
      <c r="AL1292" s="183"/>
      <c r="AM1292" s="183"/>
      <c r="AN1292" s="183"/>
      <c r="AO1292" s="183"/>
      <c r="AP1292" s="183"/>
      <c r="AQ1292" s="183"/>
      <c r="AR1292" s="183"/>
      <c r="AS1292" s="183"/>
      <c r="AT1292" s="183"/>
      <c r="AU1292" s="183"/>
      <c r="AV1292" s="183"/>
      <c r="AW1292" s="183"/>
      <c r="AX1292" s="183"/>
      <c r="AY1292" s="183"/>
      <c r="AZ1292" s="183"/>
      <c r="BA1292" s="183"/>
      <c r="BB1292" s="183"/>
      <c r="BC1292" s="183"/>
      <c r="BD1292" s="183"/>
      <c r="BE1292" s="183"/>
      <c r="BF1292" s="183"/>
      <c r="BG1292" s="183"/>
      <c r="BH1292" s="183"/>
      <c r="BI1292" s="183"/>
      <c r="BJ1292" s="183"/>
      <c r="BK1292" s="183"/>
      <c r="BL1292" s="183"/>
      <c r="BM1292" s="183"/>
    </row>
  </sheetData>
  <phoneticPr fontId="9" type="noConversion"/>
  <pageMargins left="0.75" right="0.75" top="1" bottom="1" header="0.5" footer="0.5"/>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D2"/>
  <sheetViews>
    <sheetView workbookViewId="0"/>
  </sheetViews>
  <sheetFormatPr defaultColWidth="14.140625" defaultRowHeight="12.75" x14ac:dyDescent="0.2"/>
  <cols>
    <col min="1" max="1" width="18.140625" bestFit="1" customWidth="1"/>
    <col min="2" max="2" width="25.5703125" bestFit="1" customWidth="1"/>
    <col min="3" max="3" width="14.7109375" bestFit="1" customWidth="1"/>
    <col min="4" max="4" width="20" customWidth="1"/>
  </cols>
  <sheetData>
    <row r="1" spans="1:4" x14ac:dyDescent="0.2">
      <c r="A1" t="s">
        <v>19</v>
      </c>
      <c r="B1" t="s">
        <v>1</v>
      </c>
      <c r="C1" t="s">
        <v>148</v>
      </c>
      <c r="D1" t="s">
        <v>477</v>
      </c>
    </row>
    <row r="2" spans="1:4" x14ac:dyDescent="0.2">
      <c r="A2" t="s">
        <v>476</v>
      </c>
      <c r="B2">
        <v>2</v>
      </c>
      <c r="C2">
        <v>2</v>
      </c>
      <c r="D2">
        <v>1</v>
      </c>
    </row>
  </sheetData>
  <phoneticPr fontId="9" type="noConversion"/>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
  <sheetViews>
    <sheetView workbookViewId="0"/>
  </sheetViews>
  <sheetFormatPr defaultRowHeight="12.75" x14ac:dyDescent="0.2"/>
  <cols>
    <col min="1" max="1" width="5.42578125" bestFit="1" customWidth="1"/>
    <col min="2" max="2" width="17.28515625" bestFit="1" customWidth="1"/>
    <col min="3" max="3" width="2" bestFit="1" customWidth="1"/>
  </cols>
  <sheetData>
    <row r="1" spans="1:3" x14ac:dyDescent="0.2">
      <c r="A1" s="191" t="s">
        <v>573</v>
      </c>
      <c r="B1" s="191" t="s">
        <v>574</v>
      </c>
      <c r="C1">
        <v>1</v>
      </c>
    </row>
  </sheetData>
  <phoneticPr fontId="9" type="noConversion"/>
  <pageMargins left="0.75" right="0.75" top="1" bottom="1" header="0.5" footer="0.5"/>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B1"/>
  <sheetViews>
    <sheetView workbookViewId="0"/>
  </sheetViews>
  <sheetFormatPr defaultRowHeight="12.75" x14ac:dyDescent="0.2"/>
  <cols>
    <col min="1" max="1" width="13.140625" bestFit="1" customWidth="1"/>
    <col min="2" max="2" width="5.42578125" customWidth="1"/>
    <col min="3" max="3" width="14.7109375" customWidth="1"/>
  </cols>
  <sheetData>
    <row r="1" spans="1:2" x14ac:dyDescent="0.2">
      <c r="A1" t="s">
        <v>584</v>
      </c>
      <c r="B1">
        <v>1</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tabColor indexed="18"/>
  </sheetPr>
  <dimension ref="A1:AH76"/>
  <sheetViews>
    <sheetView showGridLines="0" topLeftCell="A2" zoomScale="80" workbookViewId="0">
      <selection activeCell="A2" sqref="A2"/>
    </sheetView>
  </sheetViews>
  <sheetFormatPr defaultRowHeight="12.75" x14ac:dyDescent="0.2"/>
  <cols>
    <col min="1" max="1" width="14.85546875" bestFit="1" customWidth="1"/>
    <col min="2" max="2" width="3.5703125" customWidth="1"/>
    <col min="3" max="3" width="0" hidden="1" customWidth="1"/>
    <col min="4" max="4" width="9.5703125" hidden="1" customWidth="1"/>
    <col min="5" max="34" width="55.7109375" customWidth="1"/>
  </cols>
  <sheetData>
    <row r="1" spans="1:34" hidden="1" x14ac:dyDescent="0.2">
      <c r="A1" s="110"/>
      <c r="B1" s="110"/>
      <c r="C1" s="110"/>
      <c r="D1" s="110"/>
      <c r="E1" s="110"/>
      <c r="F1" s="110"/>
      <c r="G1" s="110"/>
      <c r="H1" s="110"/>
      <c r="I1" s="110"/>
      <c r="J1" s="110"/>
      <c r="K1" t="s">
        <v>106</v>
      </c>
    </row>
    <row r="2" spans="1:34" x14ac:dyDescent="0.2">
      <c r="A2" s="110"/>
      <c r="B2" s="110"/>
      <c r="C2" s="110"/>
      <c r="D2" s="110"/>
      <c r="E2" s="110"/>
      <c r="F2" s="110"/>
      <c r="G2" s="110"/>
      <c r="H2" s="110"/>
      <c r="I2" s="110"/>
      <c r="J2" s="110"/>
    </row>
    <row r="3" spans="1:34" x14ac:dyDescent="0.2">
      <c r="A3" s="110"/>
      <c r="B3" s="110"/>
      <c r="C3" s="110"/>
      <c r="D3" s="110"/>
      <c r="E3" s="426" t="s">
        <v>222</v>
      </c>
      <c r="F3" s="110"/>
      <c r="G3" s="110"/>
      <c r="H3" s="110"/>
      <c r="I3" s="110"/>
      <c r="J3" s="110"/>
    </row>
    <row r="4" spans="1:34" ht="12.75" customHeight="1" x14ac:dyDescent="0.2">
      <c r="A4" s="110"/>
      <c r="B4" s="110"/>
      <c r="C4" s="110"/>
      <c r="D4" s="110"/>
      <c r="E4" s="426"/>
      <c r="F4" s="112"/>
      <c r="G4" s="119"/>
      <c r="H4" s="119"/>
      <c r="I4" s="110"/>
      <c r="J4" s="110"/>
    </row>
    <row r="5" spans="1:34" x14ac:dyDescent="0.2">
      <c r="A5" s="173" t="s">
        <v>225</v>
      </c>
      <c r="B5" s="124"/>
      <c r="C5" s="124"/>
      <c r="D5" s="110"/>
      <c r="E5" s="110"/>
      <c r="F5" s="124"/>
      <c r="G5" s="124"/>
      <c r="H5" s="124"/>
      <c r="I5" s="110"/>
      <c r="J5" s="110"/>
    </row>
    <row r="6" spans="1:34" x14ac:dyDescent="0.2">
      <c r="A6" s="152" t="str">
        <f ca="1">HYPERLINK(Current_Period_Link,"Show Current Period")</f>
        <v>Show Current Period</v>
      </c>
      <c r="B6" s="110"/>
      <c r="C6" s="110"/>
      <c r="D6" s="110"/>
      <c r="E6" s="130"/>
      <c r="F6" s="124"/>
      <c r="G6" s="124"/>
      <c r="H6" s="124"/>
      <c r="I6" s="110"/>
      <c r="J6" s="110"/>
    </row>
    <row r="7" spans="1:34" x14ac:dyDescent="0.2">
      <c r="A7" s="152" t="s">
        <v>216</v>
      </c>
      <c r="B7" s="110"/>
      <c r="C7" s="110"/>
      <c r="D7" s="110"/>
      <c r="E7" s="113">
        <f>COLUMN()-2</f>
        <v>3</v>
      </c>
      <c r="F7" s="113">
        <f t="shared" ref="F7:AH7" si="0">COLUMN()-2</f>
        <v>4</v>
      </c>
      <c r="G7" s="113">
        <f t="shared" si="0"/>
        <v>5</v>
      </c>
      <c r="H7" s="113">
        <f t="shared" si="0"/>
        <v>6</v>
      </c>
      <c r="I7" s="113">
        <f t="shared" si="0"/>
        <v>7</v>
      </c>
      <c r="J7" s="113">
        <f t="shared" si="0"/>
        <v>8</v>
      </c>
      <c r="K7" s="113">
        <f t="shared" si="0"/>
        <v>9</v>
      </c>
      <c r="L7" s="113">
        <f t="shared" si="0"/>
        <v>10</v>
      </c>
      <c r="M7" s="113">
        <f t="shared" si="0"/>
        <v>11</v>
      </c>
      <c r="N7" s="113">
        <f t="shared" si="0"/>
        <v>12</v>
      </c>
      <c r="O7" s="113">
        <f t="shared" si="0"/>
        <v>13</v>
      </c>
      <c r="P7" s="113">
        <f t="shared" si="0"/>
        <v>14</v>
      </c>
      <c r="Q7" s="113">
        <f t="shared" si="0"/>
        <v>15</v>
      </c>
      <c r="R7" s="113">
        <f t="shared" si="0"/>
        <v>16</v>
      </c>
      <c r="S7" s="113">
        <f t="shared" si="0"/>
        <v>17</v>
      </c>
      <c r="T7" s="113">
        <f t="shared" si="0"/>
        <v>18</v>
      </c>
      <c r="U7" s="113">
        <f t="shared" si="0"/>
        <v>19</v>
      </c>
      <c r="V7" s="113">
        <f t="shared" si="0"/>
        <v>20</v>
      </c>
      <c r="W7" s="113">
        <f t="shared" si="0"/>
        <v>21</v>
      </c>
      <c r="X7" s="113">
        <f t="shared" si="0"/>
        <v>22</v>
      </c>
      <c r="Y7" s="113">
        <f t="shared" si="0"/>
        <v>23</v>
      </c>
      <c r="Z7" s="113">
        <f t="shared" si="0"/>
        <v>24</v>
      </c>
      <c r="AA7" s="113">
        <f t="shared" si="0"/>
        <v>25</v>
      </c>
      <c r="AB7" s="113">
        <f t="shared" si="0"/>
        <v>26</v>
      </c>
      <c r="AC7" s="113">
        <f t="shared" si="0"/>
        <v>27</v>
      </c>
      <c r="AD7" s="113">
        <f t="shared" si="0"/>
        <v>28</v>
      </c>
      <c r="AE7" s="113">
        <f t="shared" si="0"/>
        <v>29</v>
      </c>
      <c r="AF7" s="113">
        <f t="shared" si="0"/>
        <v>30</v>
      </c>
      <c r="AG7" s="113">
        <f t="shared" si="0"/>
        <v>31</v>
      </c>
      <c r="AH7" s="113">
        <f t="shared" si="0"/>
        <v>32</v>
      </c>
    </row>
    <row r="8" spans="1:34" x14ac:dyDescent="0.2">
      <c r="A8" s="152" t="s">
        <v>222</v>
      </c>
      <c r="B8" s="110"/>
      <c r="C8" s="110"/>
      <c r="D8" s="110"/>
      <c r="E8" s="165" t="str">
        <f ca="1">IF(LEN(E9)=0,"",IF(AND(LEN(F9)=0,'Planning View'!$H$5&gt;1),"(Last) Item Name","Item Name"))</f>
        <v>Item Name</v>
      </c>
      <c r="F8" s="165" t="str">
        <f ca="1">IF(LEN(F9)=0,"",IF(AND(LEN(G9)=0,'Planning View'!$H$5&gt;1),"(Last) Item Name","Item Name"))</f>
        <v/>
      </c>
      <c r="G8" s="165" t="str">
        <f ca="1">IF(LEN(G9)=0,"",IF(AND(LEN(H9)=0,'Planning View'!$H$5&gt;1),"(Last) Item Name","Item Name"))</f>
        <v/>
      </c>
      <c r="H8" s="165" t="str">
        <f ca="1">IF(LEN(H9)=0,"",IF(AND(LEN(I9)=0,'Planning View'!$H$5&gt;1),"(Last) Item Name","Item Name"))</f>
        <v/>
      </c>
      <c r="I8" s="165" t="str">
        <f ca="1">IF(LEN(I9)=0,"",IF(AND(LEN(J9)=0,'Planning View'!$H$5&gt;1),"(Last) Item Name","Item Name"))</f>
        <v/>
      </c>
      <c r="J8" s="165" t="str">
        <f ca="1">IF(LEN(J9)=0,"",IF(AND(LEN(K9)=0,'Planning View'!$H$5&gt;1),"(Last) Item Name","Item Name"))</f>
        <v/>
      </c>
      <c r="K8" s="165" t="str">
        <f ca="1">IF(LEN(K9)=0,"",IF(AND(LEN(L9)=0,'Planning View'!$H$5&gt;1),"(Last) Item Name","Item Name"))</f>
        <v/>
      </c>
      <c r="L8" s="165" t="str">
        <f ca="1">IF(LEN(L9)=0,"",IF(AND(LEN(M9)=0,'Planning View'!$H$5&gt;1),"(Last) Item Name","Item Name"))</f>
        <v/>
      </c>
      <c r="M8" s="165" t="str">
        <f ca="1">IF(LEN(M9)=0,"",IF(AND(LEN(N9)=0,'Planning View'!$H$5&gt;1),"(Last) Item Name","Item Name"))</f>
        <v/>
      </c>
      <c r="N8" s="165" t="str">
        <f ca="1">IF(LEN(N9)=0,"",IF(AND(LEN(O9)=0,'Planning View'!$H$5&gt;1),"(Last) Item Name","Item Name"))</f>
        <v/>
      </c>
      <c r="O8" s="165" t="str">
        <f ca="1">IF(LEN(O9)=0,"",IF(AND(LEN(P9)=0,'Planning View'!$H$5&gt;1),"(Last) Item Name","Item Name"))</f>
        <v/>
      </c>
      <c r="P8" s="165" t="str">
        <f ca="1">IF(LEN(P9)=0,"",IF(AND(LEN(Q9)=0,'Planning View'!$H$5&gt;1),"(Last) Item Name","Item Name"))</f>
        <v/>
      </c>
      <c r="Q8" s="165" t="str">
        <f ca="1">IF(LEN(Q9)=0,"",IF(AND(LEN(R9)=0,'Planning View'!$H$5&gt;1),"(Last) Item Name","Item Name"))</f>
        <v/>
      </c>
      <c r="R8" s="165" t="str">
        <f ca="1">IF(LEN(R9)=0,"",IF(AND(LEN(S9)=0,'Planning View'!$H$5&gt;1),"(Last) Item Name","Item Name"))</f>
        <v/>
      </c>
      <c r="S8" s="165" t="str">
        <f ca="1">IF(LEN(S9)=0,"",IF(AND(LEN(T9)=0,'Planning View'!$H$5&gt;1),"(Last) Item Name","Item Name"))</f>
        <v/>
      </c>
      <c r="T8" s="165" t="str">
        <f ca="1">IF(LEN(T9)=0,"",IF(AND(LEN(U9)=0,'Planning View'!$H$5&gt;1),"(Last) Item Name","Item Name"))</f>
        <v/>
      </c>
      <c r="U8" s="165" t="str">
        <f ca="1">IF(LEN(U9)=0,"",IF(AND(LEN(V9)=0,'Planning View'!$H$5&gt;1),"(Last) Item Name","Item Name"))</f>
        <v/>
      </c>
      <c r="V8" s="165" t="str">
        <f ca="1">IF(LEN(V9)=0,"",IF(AND(LEN(W9)=0,'Planning View'!$H$5&gt;1),"(Last) Item Name","Item Name"))</f>
        <v/>
      </c>
      <c r="W8" s="165" t="str">
        <f ca="1">IF(LEN(W9)=0,"",IF(AND(LEN(X9)=0,'Planning View'!$H$5&gt;1),"(Last) Item Name","Item Name"))</f>
        <v/>
      </c>
      <c r="X8" s="165" t="str">
        <f ca="1">IF(LEN(X9)=0,"",IF(AND(LEN(Y9)=0,'Planning View'!$H$5&gt;1),"(Last) Item Name","Item Name"))</f>
        <v/>
      </c>
      <c r="Y8" s="165" t="str">
        <f ca="1">IF(LEN(Y9)=0,"",IF(AND(LEN(Z9)=0,'Planning View'!$H$5&gt;1),"(Last) Item Name","Item Name"))</f>
        <v/>
      </c>
      <c r="Z8" s="165" t="str">
        <f ca="1">IF(LEN(Z9)=0,"",IF(AND(LEN(AA9)=0,'Planning View'!$H$5&gt;1),"(Last) Item Name","Item Name"))</f>
        <v/>
      </c>
      <c r="AA8" s="165" t="str">
        <f ca="1">IF(LEN(AA9)=0,"",IF(AND(LEN(AB9)=0,'Planning View'!$H$5&gt;1),"(Last) Item Name","Item Name"))</f>
        <v/>
      </c>
      <c r="AB8" s="165" t="str">
        <f ca="1">IF(LEN(AB9)=0,"",IF(AND(LEN(AC9)=0,'Planning View'!$H$5&gt;1),"(Last) Item Name","Item Name"))</f>
        <v/>
      </c>
      <c r="AC8" s="165" t="str">
        <f ca="1">IF(LEN(AC9)=0,"",IF(AND(LEN(AD9)=0,'Planning View'!$H$5&gt;1),"(Last) Item Name","Item Name"))</f>
        <v/>
      </c>
      <c r="AD8" s="165" t="str">
        <f ca="1">IF(LEN(AD9)=0,"",IF(AND(LEN(AE9)=0,'Planning View'!$H$5&gt;1),"(Last) Item Name","Item Name"))</f>
        <v/>
      </c>
      <c r="AE8" s="165" t="str">
        <f ca="1">IF(LEN(AE9)=0,"",IF(AND(LEN(AF9)=0,'Planning View'!$H$5&gt;1),"(Last) Item Name","Item Name"))</f>
        <v/>
      </c>
      <c r="AF8" s="165" t="str">
        <f ca="1">IF(LEN(AF9)=0,"",IF(AND(LEN(AG9)=0,'Planning View'!$H$5&gt;1),"(Last) Item Name","Item Name"))</f>
        <v/>
      </c>
      <c r="AG8" s="165" t="str">
        <f ca="1">IF(LEN(AG9)=0,"",IF(AND(LEN(AH9)=0,'Planning View'!$H$5&gt;1),"(Last) Item Name","Item Name"))</f>
        <v/>
      </c>
      <c r="AH8" s="165" t="str">
        <f ca="1">IF(LEN(AH9)=0,"",IF(AND(LEN(AI9)=0,'Planning View'!$H$5&gt;1),"(Last) Item Name","Item Name"))</f>
        <v/>
      </c>
    </row>
    <row r="9" spans="1:34" x14ac:dyDescent="0.2">
      <c r="A9" s="113">
        <v>6</v>
      </c>
      <c r="B9" s="126"/>
      <c r="C9" s="110"/>
      <c r="D9" s="110"/>
      <c r="E9" s="167" t="str">
        <f ca="1">IF(LEN('Metrics &amp; Attributes View'!N15)=0,"",'Metrics &amp; Attributes View'!N15)</f>
        <v>AMERICAN EXPRESS100^AMERICAN EXPRESS100</v>
      </c>
      <c r="F9" s="167" t="str">
        <f ca="1">IF(LEN('Metrics &amp; Attributes View'!O15)=0,"",'Metrics &amp; Attributes View'!O15)</f>
        <v/>
      </c>
      <c r="G9" s="167" t="str">
        <f ca="1">IF(LEN('Metrics &amp; Attributes View'!P15)=0,"",'Metrics &amp; Attributes View'!P15)</f>
        <v/>
      </c>
      <c r="H9" s="167" t="str">
        <f ca="1">IF(LEN('Metrics &amp; Attributes View'!Q15)=0,"",'Metrics &amp; Attributes View'!Q15)</f>
        <v/>
      </c>
      <c r="I9" s="167" t="str">
        <f ca="1">IF(LEN('Metrics &amp; Attributes View'!R15)=0,"",'Metrics &amp; Attributes View'!R15)</f>
        <v/>
      </c>
      <c r="J9" s="167" t="str">
        <f ca="1">IF(LEN('Metrics &amp; Attributes View'!S15)=0,"",'Metrics &amp; Attributes View'!S15)</f>
        <v/>
      </c>
      <c r="K9" s="167" t="str">
        <f ca="1">IF(LEN('Metrics &amp; Attributes View'!T15)=0,"",'Metrics &amp; Attributes View'!T15)</f>
        <v/>
      </c>
      <c r="L9" s="167" t="str">
        <f ca="1">IF(LEN('Metrics &amp; Attributes View'!U15)=0,"",'Metrics &amp; Attributes View'!U15)</f>
        <v/>
      </c>
      <c r="M9" s="167" t="str">
        <f ca="1">IF(LEN('Metrics &amp; Attributes View'!V15)=0,"",'Metrics &amp; Attributes View'!V15)</f>
        <v/>
      </c>
      <c r="N9" s="167" t="str">
        <f ca="1">IF(LEN('Metrics &amp; Attributes View'!W15)=0,"",'Metrics &amp; Attributes View'!W15)</f>
        <v/>
      </c>
      <c r="O9" s="167" t="str">
        <f ca="1">IF(LEN('Metrics &amp; Attributes View'!X15)=0,"",'Metrics &amp; Attributes View'!X15)</f>
        <v/>
      </c>
      <c r="P9" s="167" t="str">
        <f ca="1">IF(LEN('Metrics &amp; Attributes View'!Y15)=0,"",'Metrics &amp; Attributes View'!Y15)</f>
        <v/>
      </c>
      <c r="Q9" s="167" t="str">
        <f ca="1">IF(LEN('Metrics &amp; Attributes View'!Z15)=0,"",'Metrics &amp; Attributes View'!Z15)</f>
        <v/>
      </c>
      <c r="R9" s="167" t="str">
        <f ca="1">IF(LEN('Metrics &amp; Attributes View'!AA15)=0,"",'Metrics &amp; Attributes View'!AA15)</f>
        <v/>
      </c>
      <c r="S9" s="167" t="str">
        <f ca="1">IF(LEN('Metrics &amp; Attributes View'!AB15)=0,"",'Metrics &amp; Attributes View'!AB15)</f>
        <v/>
      </c>
      <c r="T9" s="167" t="str">
        <f ca="1">IF(LEN('Metrics &amp; Attributes View'!AC15)=0,"",'Metrics &amp; Attributes View'!AC15)</f>
        <v/>
      </c>
      <c r="U9" s="167" t="str">
        <f ca="1">IF(LEN('Metrics &amp; Attributes View'!AD15)=0,"",'Metrics &amp; Attributes View'!AD15)</f>
        <v/>
      </c>
      <c r="V9" s="167" t="str">
        <f ca="1">IF(LEN('Metrics &amp; Attributes View'!AE15)=0,"",'Metrics &amp; Attributes View'!AE15)</f>
        <v/>
      </c>
      <c r="W9" s="167" t="str">
        <f ca="1">IF(LEN('Metrics &amp; Attributes View'!AF15)=0,"",'Metrics &amp; Attributes View'!AF15)</f>
        <v/>
      </c>
      <c r="X9" s="167" t="str">
        <f ca="1">IF(LEN('Metrics &amp; Attributes View'!AG15)=0,"",'Metrics &amp; Attributes View'!AG15)</f>
        <v/>
      </c>
      <c r="Y9" s="167" t="str">
        <f ca="1">IF(LEN('Metrics &amp; Attributes View'!AH15)=0,"",'Metrics &amp; Attributes View'!AH15)</f>
        <v/>
      </c>
      <c r="Z9" s="167" t="str">
        <f ca="1">IF(LEN('Metrics &amp; Attributes View'!AI15)=0,"",'Metrics &amp; Attributes View'!AI15)</f>
        <v/>
      </c>
      <c r="AA9" s="167" t="str">
        <f ca="1">IF(LEN('Metrics &amp; Attributes View'!AJ15)=0,"",'Metrics &amp; Attributes View'!AJ15)</f>
        <v/>
      </c>
      <c r="AB9" s="167" t="str">
        <f ca="1">IF(LEN('Metrics &amp; Attributes View'!AK15)=0,"",'Metrics &amp; Attributes View'!AK15)</f>
        <v/>
      </c>
      <c r="AC9" s="167" t="str">
        <f ca="1">IF(LEN('Metrics &amp; Attributes View'!AL15)=0,"",'Metrics &amp; Attributes View'!AL15)</f>
        <v/>
      </c>
      <c r="AD9" s="167" t="str">
        <f ca="1">IF(LEN('Metrics &amp; Attributes View'!AM15)=0,"",'Metrics &amp; Attributes View'!AM15)</f>
        <v/>
      </c>
      <c r="AE9" s="167" t="str">
        <f ca="1">IF(LEN('Metrics &amp; Attributes View'!AN15)=0,"",'Metrics &amp; Attributes View'!AN15)</f>
        <v/>
      </c>
      <c r="AF9" s="167" t="str">
        <f ca="1">IF(LEN('Metrics &amp; Attributes View'!AO15)=0,"",'Metrics &amp; Attributes View'!AO15)</f>
        <v/>
      </c>
      <c r="AG9" s="167" t="str">
        <f ca="1">IF(LEN('Metrics &amp; Attributes View'!AP15)=0,"",'Metrics &amp; Attributes View'!AP15)</f>
        <v/>
      </c>
      <c r="AH9" s="167" t="str">
        <f ca="1">IF(LEN('Metrics &amp; Attributes View'!AQ15)=0,"",'Metrics &amp; Attributes View'!AQ15)</f>
        <v/>
      </c>
    </row>
    <row r="10" spans="1:34" x14ac:dyDescent="0.2">
      <c r="A10" s="110"/>
      <c r="B10" s="126"/>
      <c r="C10" s="110"/>
      <c r="D10" s="110"/>
      <c r="E10" s="166" t="str">
        <f ca="1">IF(LEN('Metrics &amp; Attributes View'!N15)=0,"","Filtering used when downloading this template:")</f>
        <v>Filtering used when downloading this template:</v>
      </c>
      <c r="F10" s="166" t="str">
        <f ca="1">IF(LEN('Metrics &amp; Attributes View'!O15)=0,"","Filtering used when downloading this template:")</f>
        <v/>
      </c>
      <c r="G10" s="166" t="str">
        <f ca="1">IF(LEN('Metrics &amp; Attributes View'!P15)=0,"","Filtering used when downloading this template:")</f>
        <v/>
      </c>
      <c r="H10" s="166" t="str">
        <f ca="1">IF(LEN('Metrics &amp; Attributes View'!Q15)=0,"","Filtering used when downloading this template:")</f>
        <v/>
      </c>
      <c r="I10" s="166" t="str">
        <f ca="1">IF(LEN('Metrics &amp; Attributes View'!R15)=0,"","Filtering used when downloading this template:")</f>
        <v/>
      </c>
      <c r="J10" s="166" t="str">
        <f ca="1">IF(LEN('Metrics &amp; Attributes View'!S15)=0,"","Filtering used when downloading this template:")</f>
        <v/>
      </c>
      <c r="K10" s="166" t="str">
        <f ca="1">IF(LEN('Metrics &amp; Attributes View'!T15)=0,"","Filtering used when downloading this template:")</f>
        <v/>
      </c>
      <c r="L10" s="166" t="str">
        <f ca="1">IF(LEN('Metrics &amp; Attributes View'!U15)=0,"","Filtering used when downloading this template:")</f>
        <v/>
      </c>
      <c r="M10" s="166" t="str">
        <f ca="1">IF(LEN('Metrics &amp; Attributes View'!V15)=0,"","Filtering used when downloading this template:")</f>
        <v/>
      </c>
      <c r="N10" s="166" t="str">
        <f ca="1">IF(LEN('Metrics &amp; Attributes View'!W15)=0,"","Filtering used when downloading this template:")</f>
        <v/>
      </c>
      <c r="O10" s="166" t="str">
        <f ca="1">IF(LEN('Metrics &amp; Attributes View'!X15)=0,"","Filtering used when downloading this template:")</f>
        <v/>
      </c>
      <c r="P10" s="166" t="str">
        <f ca="1">IF(LEN('Metrics &amp; Attributes View'!Y15)=0,"","Filtering used when downloading this template:")</f>
        <v/>
      </c>
      <c r="Q10" s="166" t="str">
        <f ca="1">IF(LEN('Metrics &amp; Attributes View'!Z15)=0,"","Filtering used when downloading this template:")</f>
        <v/>
      </c>
      <c r="R10" s="166" t="str">
        <f ca="1">IF(LEN('Metrics &amp; Attributes View'!AA15)=0,"","Filtering used when downloading this template:")</f>
        <v/>
      </c>
      <c r="S10" s="166" t="str">
        <f ca="1">IF(LEN('Metrics &amp; Attributes View'!AB15)=0,"","Filtering used when downloading this template:")</f>
        <v/>
      </c>
      <c r="T10" s="166" t="str">
        <f ca="1">IF(LEN('Metrics &amp; Attributes View'!AC15)=0,"","Filtering used when downloading this template:")</f>
        <v/>
      </c>
      <c r="U10" s="166" t="str">
        <f ca="1">IF(LEN('Metrics &amp; Attributes View'!AD15)=0,"","Filtering used when downloading this template:")</f>
        <v/>
      </c>
      <c r="V10" s="166" t="str">
        <f ca="1">IF(LEN('Metrics &amp; Attributes View'!AE15)=0,"","Filtering used when downloading this template:")</f>
        <v/>
      </c>
      <c r="W10" s="166" t="str">
        <f ca="1">IF(LEN('Metrics &amp; Attributes View'!AF15)=0,"","Filtering used when downloading this template:")</f>
        <v/>
      </c>
      <c r="X10" s="166" t="str">
        <f ca="1">IF(LEN('Metrics &amp; Attributes View'!AG15)=0,"","Filtering used when downloading this template:")</f>
        <v/>
      </c>
      <c r="Y10" s="166" t="str">
        <f ca="1">IF(LEN('Metrics &amp; Attributes View'!AH15)=0,"","Filtering used when downloading this template:")</f>
        <v/>
      </c>
      <c r="Z10" s="166" t="str">
        <f ca="1">IF(LEN('Metrics &amp; Attributes View'!AI15)=0,"","Filtering used when downloading this template:")</f>
        <v/>
      </c>
      <c r="AA10" s="166" t="str">
        <f ca="1">IF(LEN('Metrics &amp; Attributes View'!AJ15)=0,"","Filtering used when downloading this template:")</f>
        <v/>
      </c>
      <c r="AB10" s="166" t="str">
        <f ca="1">IF(LEN('Metrics &amp; Attributes View'!AK15)=0,"","Filtering used when downloading this template:")</f>
        <v/>
      </c>
      <c r="AC10" s="166" t="str">
        <f ca="1">IF(LEN('Metrics &amp; Attributes View'!AL15)=0,"","Filtering used when downloading this template:")</f>
        <v/>
      </c>
      <c r="AD10" s="166" t="str">
        <f ca="1">IF(LEN('Metrics &amp; Attributes View'!AM15)=0,"","Filtering used when downloading this template:")</f>
        <v/>
      </c>
      <c r="AE10" s="166" t="str">
        <f ca="1">IF(LEN('Metrics &amp; Attributes View'!AN15)=0,"","Filtering used when downloading this template:")</f>
        <v/>
      </c>
      <c r="AF10" s="166" t="str">
        <f ca="1">IF(LEN('Metrics &amp; Attributes View'!AO15)=0,"","Filtering used when downloading this template:")</f>
        <v/>
      </c>
      <c r="AG10" s="166" t="str">
        <f ca="1">IF(LEN('Metrics &amp; Attributes View'!AP15)=0,"","Filtering used when downloading this template:")</f>
        <v/>
      </c>
      <c r="AH10" s="166" t="str">
        <f ca="1">IF(LEN('Metrics &amp; Attributes View'!AQ15)=0,"","Filtering used when downloading this template:")</f>
        <v/>
      </c>
    </row>
    <row r="11" spans="1:34" ht="30" customHeight="1" x14ac:dyDescent="0.2">
      <c r="A11" s="110"/>
      <c r="B11" s="113" t="str">
        <f t="shared" ref="B11:B28" si="1">IF(ROW()-$A$9&gt;26, CHAR(64+INT((ROW()-$A$9-1)/26)),"")&amp;CHAR(65+MOD(ROW()-$A$9-1, 26))</f>
        <v>E</v>
      </c>
      <c r="C11" s="110"/>
      <c r="D11" s="110"/>
      <c r="E11" s="168" t="str">
        <f t="shared" ref="E11:T11" ca="1" si="2">IF(LEN(INDIRECT("SWSHEETMETA!"&amp;$B11&amp;E$7))=0,"",MID(INDIRECT("SWSHEETMETA!"&amp;$B11&amp;E$7),5,LEN(INDIRECT("SWSHEETMETA!"&amp;$B11&amp;E$7))))</f>
        <v>PRODUCT HIERARCHY at FAMILY_CD equals SPR-77</v>
      </c>
      <c r="F11" s="168" t="str">
        <f t="shared" ca="1" si="2"/>
        <v/>
      </c>
      <c r="G11" s="168" t="str">
        <f t="shared" ca="1" si="2"/>
        <v/>
      </c>
      <c r="H11" s="168" t="str">
        <f t="shared" ca="1" si="2"/>
        <v/>
      </c>
      <c r="I11" s="168" t="str">
        <f t="shared" ca="1" si="2"/>
        <v/>
      </c>
      <c r="J11" s="168" t="str">
        <f t="shared" ca="1" si="2"/>
        <v/>
      </c>
      <c r="K11" s="168" t="str">
        <f t="shared" ca="1" si="2"/>
        <v/>
      </c>
      <c r="L11" s="168" t="str">
        <f t="shared" ca="1" si="2"/>
        <v/>
      </c>
      <c r="M11" s="168" t="str">
        <f t="shared" ca="1" si="2"/>
        <v/>
      </c>
      <c r="N11" s="168" t="str">
        <f t="shared" ca="1" si="2"/>
        <v/>
      </c>
      <c r="O11" s="168" t="str">
        <f t="shared" ca="1" si="2"/>
        <v/>
      </c>
      <c r="P11" s="168" t="str">
        <f t="shared" ca="1" si="2"/>
        <v/>
      </c>
      <c r="Q11" s="168" t="str">
        <f t="shared" ca="1" si="2"/>
        <v/>
      </c>
      <c r="R11" s="168" t="str">
        <f t="shared" ca="1" si="2"/>
        <v/>
      </c>
      <c r="S11" s="168" t="str">
        <f t="shared" ca="1" si="2"/>
        <v/>
      </c>
      <c r="T11" s="168" t="str">
        <f t="shared" ca="1" si="2"/>
        <v/>
      </c>
      <c r="U11" s="168" t="str">
        <f t="shared" ref="F11:AH20" ca="1" si="3">IF(LEN(INDIRECT("SWSHEETMETA!"&amp;$B11&amp;U$7))=0,"",MID(INDIRECT("SWSHEETMETA!"&amp;$B11&amp;U$7),5,LEN(INDIRECT("SWSHEETMETA!"&amp;$B11&amp;U$7))))</f>
        <v/>
      </c>
      <c r="V11" s="168" t="str">
        <f t="shared" ca="1" si="3"/>
        <v/>
      </c>
      <c r="W11" s="168" t="str">
        <f t="shared" ca="1" si="3"/>
        <v/>
      </c>
      <c r="X11" s="168" t="str">
        <f t="shared" ca="1" si="3"/>
        <v/>
      </c>
      <c r="Y11" s="168" t="str">
        <f t="shared" ca="1" si="3"/>
        <v/>
      </c>
      <c r="Z11" s="168" t="str">
        <f t="shared" ca="1" si="3"/>
        <v/>
      </c>
      <c r="AA11" s="168" t="str">
        <f t="shared" ca="1" si="3"/>
        <v/>
      </c>
      <c r="AB11" s="168" t="str">
        <f t="shared" ca="1" si="3"/>
        <v/>
      </c>
      <c r="AC11" s="168" t="str">
        <f t="shared" ca="1" si="3"/>
        <v/>
      </c>
      <c r="AD11" s="168" t="str">
        <f t="shared" ca="1" si="3"/>
        <v/>
      </c>
      <c r="AE11" s="168" t="str">
        <f t="shared" ca="1" si="3"/>
        <v/>
      </c>
      <c r="AF11" s="168" t="str">
        <f t="shared" ca="1" si="3"/>
        <v/>
      </c>
      <c r="AG11" s="168" t="str">
        <f t="shared" ca="1" si="3"/>
        <v/>
      </c>
      <c r="AH11" s="168" t="str">
        <f t="shared" ca="1" si="3"/>
        <v/>
      </c>
    </row>
    <row r="12" spans="1:34" ht="30" customHeight="1" x14ac:dyDescent="0.2">
      <c r="A12" s="110"/>
      <c r="B12" s="113" t="str">
        <f t="shared" si="1"/>
        <v>F</v>
      </c>
      <c r="C12" s="110"/>
      <c r="D12" s="110"/>
      <c r="E12" s="168" t="str">
        <f t="shared" ref="E12:E25" ca="1" si="4">IF(LEN(INDIRECT("SWSHEETMETA!"&amp;$B12&amp;E$7))=0,"",MID(INDIRECT("SWSHEETMETA!"&amp;$B12&amp;E$7),5,LEN(INDIRECT("SWSHEETMETA!"&amp;$B12&amp;E$7))))</f>
        <v>CUSTOMER HIERARCHY at ALL equals TRUE</v>
      </c>
      <c r="F12" s="168" t="str">
        <f t="shared" ca="1" si="3"/>
        <v/>
      </c>
      <c r="G12" s="168" t="str">
        <f t="shared" ca="1" si="3"/>
        <v/>
      </c>
      <c r="H12" s="168" t="str">
        <f t="shared" ca="1" si="3"/>
        <v/>
      </c>
      <c r="I12" s="168" t="str">
        <f t="shared" ca="1" si="3"/>
        <v/>
      </c>
      <c r="J12" s="168" t="str">
        <f t="shared" ca="1" si="3"/>
        <v/>
      </c>
      <c r="K12" s="168" t="str">
        <f t="shared" ca="1" si="3"/>
        <v/>
      </c>
      <c r="L12" s="168" t="str">
        <f t="shared" ca="1" si="3"/>
        <v/>
      </c>
      <c r="M12" s="168" t="str">
        <f t="shared" ca="1" si="3"/>
        <v/>
      </c>
      <c r="N12" s="168" t="str">
        <f t="shared" ca="1" si="3"/>
        <v/>
      </c>
      <c r="O12" s="168" t="str">
        <f t="shared" ca="1" si="3"/>
        <v/>
      </c>
      <c r="P12" s="168" t="str">
        <f t="shared" ca="1" si="3"/>
        <v/>
      </c>
      <c r="Q12" s="168" t="str">
        <f t="shared" ca="1" si="3"/>
        <v/>
      </c>
      <c r="R12" s="168" t="str">
        <f t="shared" ca="1" si="3"/>
        <v/>
      </c>
      <c r="S12" s="168" t="str">
        <f t="shared" ca="1" si="3"/>
        <v/>
      </c>
      <c r="T12" s="168" t="str">
        <f t="shared" ca="1" si="3"/>
        <v/>
      </c>
      <c r="U12" s="168" t="str">
        <f t="shared" ca="1" si="3"/>
        <v/>
      </c>
      <c r="V12" s="168" t="str">
        <f t="shared" ca="1" si="3"/>
        <v/>
      </c>
      <c r="W12" s="168" t="str">
        <f t="shared" ca="1" si="3"/>
        <v/>
      </c>
      <c r="X12" s="168" t="str">
        <f t="shared" ca="1" si="3"/>
        <v/>
      </c>
      <c r="Y12" s="168" t="str">
        <f t="shared" ca="1" si="3"/>
        <v/>
      </c>
      <c r="Z12" s="168" t="str">
        <f t="shared" ca="1" si="3"/>
        <v/>
      </c>
      <c r="AA12" s="168" t="str">
        <f t="shared" ca="1" si="3"/>
        <v/>
      </c>
      <c r="AB12" s="168" t="str">
        <f t="shared" ca="1" si="3"/>
        <v/>
      </c>
      <c r="AC12" s="168" t="str">
        <f t="shared" ca="1" si="3"/>
        <v/>
      </c>
      <c r="AD12" s="168" t="str">
        <f t="shared" ca="1" si="3"/>
        <v/>
      </c>
      <c r="AE12" s="168" t="str">
        <f t="shared" ca="1" si="3"/>
        <v/>
      </c>
      <c r="AF12" s="168" t="str">
        <f t="shared" ca="1" si="3"/>
        <v/>
      </c>
      <c r="AG12" s="168" t="str">
        <f t="shared" ca="1" si="3"/>
        <v/>
      </c>
      <c r="AH12" s="168" t="str">
        <f t="shared" ca="1" si="3"/>
        <v/>
      </c>
    </row>
    <row r="13" spans="1:34" ht="30" customHeight="1" x14ac:dyDescent="0.2">
      <c r="A13" s="110"/>
      <c r="B13" s="113" t="str">
        <f t="shared" si="1"/>
        <v>G</v>
      </c>
      <c r="C13" s="110"/>
      <c r="D13" s="110"/>
      <c r="E13" s="168" t="str">
        <f t="shared" ca="1" si="4"/>
        <v>SOURCE HIERARCHY at ALL equals TRUE</v>
      </c>
      <c r="F13" s="168" t="str">
        <f t="shared" ca="1" si="3"/>
        <v/>
      </c>
      <c r="G13" s="168" t="str">
        <f t="shared" ca="1" si="3"/>
        <v/>
      </c>
      <c r="H13" s="168" t="str">
        <f t="shared" ca="1" si="3"/>
        <v/>
      </c>
      <c r="I13" s="168" t="str">
        <f t="shared" ca="1" si="3"/>
        <v/>
      </c>
      <c r="J13" s="168" t="str">
        <f t="shared" ca="1" si="3"/>
        <v/>
      </c>
      <c r="K13" s="168" t="str">
        <f t="shared" ca="1" si="3"/>
        <v/>
      </c>
      <c r="L13" s="168" t="str">
        <f t="shared" ca="1" si="3"/>
        <v/>
      </c>
      <c r="M13" s="168" t="str">
        <f t="shared" ca="1" si="3"/>
        <v/>
      </c>
      <c r="N13" s="168" t="str">
        <f t="shared" ca="1" si="3"/>
        <v/>
      </c>
      <c r="O13" s="168" t="str">
        <f t="shared" ca="1" si="3"/>
        <v/>
      </c>
      <c r="P13" s="168" t="str">
        <f t="shared" ca="1" si="3"/>
        <v/>
      </c>
      <c r="Q13" s="168" t="str">
        <f t="shared" ca="1" si="3"/>
        <v/>
      </c>
      <c r="R13" s="168" t="str">
        <f t="shared" ca="1" si="3"/>
        <v/>
      </c>
      <c r="S13" s="168" t="str">
        <f t="shared" ca="1" si="3"/>
        <v/>
      </c>
      <c r="T13" s="168" t="str">
        <f t="shared" ca="1" si="3"/>
        <v/>
      </c>
      <c r="U13" s="168" t="str">
        <f t="shared" ca="1" si="3"/>
        <v/>
      </c>
      <c r="V13" s="168" t="str">
        <f t="shared" ca="1" si="3"/>
        <v/>
      </c>
      <c r="W13" s="168" t="str">
        <f t="shared" ca="1" si="3"/>
        <v/>
      </c>
      <c r="X13" s="168" t="str">
        <f t="shared" ca="1" si="3"/>
        <v/>
      </c>
      <c r="Y13" s="168" t="str">
        <f t="shared" ca="1" si="3"/>
        <v/>
      </c>
      <c r="Z13" s="168" t="str">
        <f t="shared" ca="1" si="3"/>
        <v/>
      </c>
      <c r="AA13" s="168" t="str">
        <f t="shared" ca="1" si="3"/>
        <v/>
      </c>
      <c r="AB13" s="168" t="str">
        <f t="shared" ca="1" si="3"/>
        <v/>
      </c>
      <c r="AC13" s="168" t="str">
        <f t="shared" ca="1" si="3"/>
        <v/>
      </c>
      <c r="AD13" s="168" t="str">
        <f t="shared" ca="1" si="3"/>
        <v/>
      </c>
      <c r="AE13" s="168" t="str">
        <f t="shared" ca="1" si="3"/>
        <v/>
      </c>
      <c r="AF13" s="168" t="str">
        <f t="shared" ca="1" si="3"/>
        <v/>
      </c>
      <c r="AG13" s="168" t="str">
        <f t="shared" ca="1" si="3"/>
        <v/>
      </c>
      <c r="AH13" s="168" t="str">
        <f t="shared" ca="1" si="3"/>
        <v/>
      </c>
    </row>
    <row r="14" spans="1:34" ht="30" customHeight="1" x14ac:dyDescent="0.2">
      <c r="A14" s="110"/>
      <c r="B14" s="113" t="str">
        <f t="shared" si="1"/>
        <v>H</v>
      </c>
      <c r="C14" s="110"/>
      <c r="D14" s="110"/>
      <c r="E14" s="168" t="str">
        <f t="shared" ca="1" si="4"/>
        <v/>
      </c>
      <c r="F14" s="168" t="str">
        <f t="shared" ca="1" si="3"/>
        <v/>
      </c>
      <c r="G14" s="168" t="str">
        <f t="shared" ca="1" si="3"/>
        <v/>
      </c>
      <c r="H14" s="168" t="str">
        <f t="shared" ca="1" si="3"/>
        <v/>
      </c>
      <c r="I14" s="168" t="str">
        <f t="shared" ca="1" si="3"/>
        <v/>
      </c>
      <c r="J14" s="168" t="str">
        <f t="shared" ca="1" si="3"/>
        <v/>
      </c>
      <c r="K14" s="168" t="str">
        <f t="shared" ca="1" si="3"/>
        <v/>
      </c>
      <c r="L14" s="168" t="str">
        <f t="shared" ca="1" si="3"/>
        <v/>
      </c>
      <c r="M14" s="168" t="str">
        <f t="shared" ca="1" si="3"/>
        <v/>
      </c>
      <c r="N14" s="168" t="str">
        <f t="shared" ca="1" si="3"/>
        <v/>
      </c>
      <c r="O14" s="168" t="str">
        <f t="shared" ca="1" si="3"/>
        <v/>
      </c>
      <c r="P14" s="168" t="str">
        <f t="shared" ca="1" si="3"/>
        <v/>
      </c>
      <c r="Q14" s="168" t="str">
        <f t="shared" ca="1" si="3"/>
        <v/>
      </c>
      <c r="R14" s="168" t="str">
        <f t="shared" ca="1" si="3"/>
        <v/>
      </c>
      <c r="S14" s="168" t="str">
        <f t="shared" ca="1" si="3"/>
        <v/>
      </c>
      <c r="T14" s="168" t="str">
        <f t="shared" ca="1" si="3"/>
        <v/>
      </c>
      <c r="U14" s="168" t="str">
        <f t="shared" ca="1" si="3"/>
        <v/>
      </c>
      <c r="V14" s="168" t="str">
        <f t="shared" ca="1" si="3"/>
        <v/>
      </c>
      <c r="W14" s="168" t="str">
        <f t="shared" ca="1" si="3"/>
        <v/>
      </c>
      <c r="X14" s="168" t="str">
        <f t="shared" ca="1" si="3"/>
        <v/>
      </c>
      <c r="Y14" s="168" t="str">
        <f t="shared" ca="1" si="3"/>
        <v/>
      </c>
      <c r="Z14" s="168" t="str">
        <f t="shared" ca="1" si="3"/>
        <v/>
      </c>
      <c r="AA14" s="168" t="str">
        <f t="shared" ca="1" si="3"/>
        <v/>
      </c>
      <c r="AB14" s="168" t="str">
        <f t="shared" ca="1" si="3"/>
        <v/>
      </c>
      <c r="AC14" s="168" t="str">
        <f t="shared" ca="1" si="3"/>
        <v/>
      </c>
      <c r="AD14" s="168" t="str">
        <f t="shared" ca="1" si="3"/>
        <v/>
      </c>
      <c r="AE14" s="168" t="str">
        <f t="shared" ca="1" si="3"/>
        <v/>
      </c>
      <c r="AF14" s="168" t="str">
        <f t="shared" ca="1" si="3"/>
        <v/>
      </c>
      <c r="AG14" s="168" t="str">
        <f t="shared" ca="1" si="3"/>
        <v/>
      </c>
      <c r="AH14" s="168" t="str">
        <f t="shared" ca="1" si="3"/>
        <v/>
      </c>
    </row>
    <row r="15" spans="1:34" ht="30" customHeight="1" x14ac:dyDescent="0.2">
      <c r="A15" s="110"/>
      <c r="B15" s="113" t="str">
        <f t="shared" si="1"/>
        <v>I</v>
      </c>
      <c r="C15" s="110"/>
      <c r="D15" s="110"/>
      <c r="E15" s="168" t="str">
        <f t="shared" ca="1" si="4"/>
        <v/>
      </c>
      <c r="F15" s="168" t="str">
        <f t="shared" ca="1" si="3"/>
        <v/>
      </c>
      <c r="G15" s="168" t="str">
        <f t="shared" ca="1" si="3"/>
        <v/>
      </c>
      <c r="H15" s="168" t="str">
        <f t="shared" ca="1" si="3"/>
        <v/>
      </c>
      <c r="I15" s="168" t="str">
        <f t="shared" ca="1" si="3"/>
        <v/>
      </c>
      <c r="J15" s="168" t="str">
        <f t="shared" ca="1" si="3"/>
        <v/>
      </c>
      <c r="K15" s="168" t="str">
        <f t="shared" ca="1" si="3"/>
        <v/>
      </c>
      <c r="L15" s="168" t="str">
        <f t="shared" ca="1" si="3"/>
        <v/>
      </c>
      <c r="M15" s="168" t="str">
        <f t="shared" ca="1" si="3"/>
        <v/>
      </c>
      <c r="N15" s="168" t="str">
        <f t="shared" ca="1" si="3"/>
        <v/>
      </c>
      <c r="O15" s="168" t="str">
        <f t="shared" ca="1" si="3"/>
        <v/>
      </c>
      <c r="P15" s="168" t="str">
        <f t="shared" ca="1" si="3"/>
        <v/>
      </c>
      <c r="Q15" s="168" t="str">
        <f t="shared" ca="1" si="3"/>
        <v/>
      </c>
      <c r="R15" s="168" t="str">
        <f t="shared" ca="1" si="3"/>
        <v/>
      </c>
      <c r="S15" s="168" t="str">
        <f t="shared" ca="1" si="3"/>
        <v/>
      </c>
      <c r="T15" s="168" t="str">
        <f t="shared" ca="1" si="3"/>
        <v/>
      </c>
      <c r="U15" s="168" t="str">
        <f t="shared" ca="1" si="3"/>
        <v/>
      </c>
      <c r="V15" s="168" t="str">
        <f t="shared" ca="1" si="3"/>
        <v/>
      </c>
      <c r="W15" s="168" t="str">
        <f t="shared" ca="1" si="3"/>
        <v/>
      </c>
      <c r="X15" s="168" t="str">
        <f t="shared" ca="1" si="3"/>
        <v/>
      </c>
      <c r="Y15" s="168" t="str">
        <f t="shared" ca="1" si="3"/>
        <v/>
      </c>
      <c r="Z15" s="168" t="str">
        <f t="shared" ca="1" si="3"/>
        <v/>
      </c>
      <c r="AA15" s="168" t="str">
        <f t="shared" ca="1" si="3"/>
        <v/>
      </c>
      <c r="AB15" s="168" t="str">
        <f t="shared" ca="1" si="3"/>
        <v/>
      </c>
      <c r="AC15" s="168" t="str">
        <f t="shared" ca="1" si="3"/>
        <v/>
      </c>
      <c r="AD15" s="168" t="str">
        <f t="shared" ca="1" si="3"/>
        <v/>
      </c>
      <c r="AE15" s="168" t="str">
        <f t="shared" ca="1" si="3"/>
        <v/>
      </c>
      <c r="AF15" s="168" t="str">
        <f t="shared" ca="1" si="3"/>
        <v/>
      </c>
      <c r="AG15" s="168" t="str">
        <f t="shared" ca="1" si="3"/>
        <v/>
      </c>
      <c r="AH15" s="168" t="str">
        <f t="shared" ca="1" si="3"/>
        <v/>
      </c>
    </row>
    <row r="16" spans="1:34" ht="30" customHeight="1" x14ac:dyDescent="0.2">
      <c r="A16" s="110"/>
      <c r="B16" s="113" t="str">
        <f t="shared" si="1"/>
        <v>J</v>
      </c>
      <c r="C16" s="110"/>
      <c r="D16" s="110"/>
      <c r="E16" s="168" t="str">
        <f t="shared" ca="1" si="4"/>
        <v/>
      </c>
      <c r="F16" s="168" t="str">
        <f t="shared" ca="1" si="3"/>
        <v/>
      </c>
      <c r="G16" s="168" t="str">
        <f t="shared" ca="1" si="3"/>
        <v/>
      </c>
      <c r="H16" s="168" t="str">
        <f t="shared" ca="1" si="3"/>
        <v/>
      </c>
      <c r="I16" s="168" t="str">
        <f t="shared" ca="1" si="3"/>
        <v/>
      </c>
      <c r="J16" s="168" t="str">
        <f t="shared" ca="1" si="3"/>
        <v/>
      </c>
      <c r="K16" s="168" t="str">
        <f t="shared" ca="1" si="3"/>
        <v/>
      </c>
      <c r="L16" s="168" t="str">
        <f t="shared" ca="1" si="3"/>
        <v/>
      </c>
      <c r="M16" s="168" t="str">
        <f t="shared" ca="1" si="3"/>
        <v/>
      </c>
      <c r="N16" s="168" t="str">
        <f t="shared" ca="1" si="3"/>
        <v/>
      </c>
      <c r="O16" s="168" t="str">
        <f t="shared" ca="1" si="3"/>
        <v/>
      </c>
      <c r="P16" s="168" t="str">
        <f t="shared" ca="1" si="3"/>
        <v/>
      </c>
      <c r="Q16" s="168" t="str">
        <f t="shared" ca="1" si="3"/>
        <v/>
      </c>
      <c r="R16" s="168" t="str">
        <f t="shared" ca="1" si="3"/>
        <v/>
      </c>
      <c r="S16" s="168" t="str">
        <f t="shared" ca="1" si="3"/>
        <v/>
      </c>
      <c r="T16" s="168" t="str">
        <f t="shared" ca="1" si="3"/>
        <v/>
      </c>
      <c r="U16" s="168" t="str">
        <f t="shared" ca="1" si="3"/>
        <v/>
      </c>
      <c r="V16" s="168" t="str">
        <f t="shared" ca="1" si="3"/>
        <v/>
      </c>
      <c r="W16" s="168" t="str">
        <f t="shared" ca="1" si="3"/>
        <v/>
      </c>
      <c r="X16" s="168" t="str">
        <f t="shared" ca="1" si="3"/>
        <v/>
      </c>
      <c r="Y16" s="168" t="str">
        <f t="shared" ca="1" si="3"/>
        <v/>
      </c>
      <c r="Z16" s="168" t="str">
        <f t="shared" ca="1" si="3"/>
        <v/>
      </c>
      <c r="AA16" s="168" t="str">
        <f t="shared" ca="1" si="3"/>
        <v/>
      </c>
      <c r="AB16" s="168" t="str">
        <f t="shared" ca="1" si="3"/>
        <v/>
      </c>
      <c r="AC16" s="168" t="str">
        <f t="shared" ca="1" si="3"/>
        <v/>
      </c>
      <c r="AD16" s="168" t="str">
        <f t="shared" ca="1" si="3"/>
        <v/>
      </c>
      <c r="AE16" s="168" t="str">
        <f t="shared" ca="1" si="3"/>
        <v/>
      </c>
      <c r="AF16" s="168" t="str">
        <f t="shared" ca="1" si="3"/>
        <v/>
      </c>
      <c r="AG16" s="168" t="str">
        <f t="shared" ca="1" si="3"/>
        <v/>
      </c>
      <c r="AH16" s="168" t="str">
        <f t="shared" ca="1" si="3"/>
        <v/>
      </c>
    </row>
    <row r="17" spans="1:34" ht="30" customHeight="1" x14ac:dyDescent="0.2">
      <c r="A17" s="110"/>
      <c r="B17" s="113" t="str">
        <f t="shared" si="1"/>
        <v>K</v>
      </c>
      <c r="C17" s="110"/>
      <c r="D17" s="110"/>
      <c r="E17" s="168" t="str">
        <f t="shared" ca="1" si="4"/>
        <v/>
      </c>
      <c r="F17" s="168" t="str">
        <f t="shared" ca="1" si="3"/>
        <v/>
      </c>
      <c r="G17" s="168" t="str">
        <f t="shared" ca="1" si="3"/>
        <v/>
      </c>
      <c r="H17" s="168" t="str">
        <f t="shared" ca="1" si="3"/>
        <v/>
      </c>
      <c r="I17" s="168" t="str">
        <f t="shared" ca="1" si="3"/>
        <v/>
      </c>
      <c r="J17" s="168" t="str">
        <f t="shared" ca="1" si="3"/>
        <v/>
      </c>
      <c r="K17" s="168" t="str">
        <f t="shared" ca="1" si="3"/>
        <v/>
      </c>
      <c r="L17" s="168" t="str">
        <f t="shared" ca="1" si="3"/>
        <v/>
      </c>
      <c r="M17" s="168" t="str">
        <f t="shared" ca="1" si="3"/>
        <v/>
      </c>
      <c r="N17" s="168" t="str">
        <f t="shared" ca="1" si="3"/>
        <v/>
      </c>
      <c r="O17" s="168" t="str">
        <f t="shared" ca="1" si="3"/>
        <v/>
      </c>
      <c r="P17" s="168" t="str">
        <f t="shared" ca="1" si="3"/>
        <v/>
      </c>
      <c r="Q17" s="168" t="str">
        <f t="shared" ca="1" si="3"/>
        <v/>
      </c>
      <c r="R17" s="168" t="str">
        <f t="shared" ca="1" si="3"/>
        <v/>
      </c>
      <c r="S17" s="168" t="str">
        <f t="shared" ca="1" si="3"/>
        <v/>
      </c>
      <c r="T17" s="168" t="str">
        <f t="shared" ca="1" si="3"/>
        <v/>
      </c>
      <c r="U17" s="168" t="str">
        <f t="shared" ca="1" si="3"/>
        <v/>
      </c>
      <c r="V17" s="168" t="str">
        <f t="shared" ca="1" si="3"/>
        <v/>
      </c>
      <c r="W17" s="168" t="str">
        <f t="shared" ca="1" si="3"/>
        <v/>
      </c>
      <c r="X17" s="168" t="str">
        <f t="shared" ca="1" si="3"/>
        <v/>
      </c>
      <c r="Y17" s="168" t="str">
        <f t="shared" ca="1" si="3"/>
        <v/>
      </c>
      <c r="Z17" s="168" t="str">
        <f t="shared" ca="1" si="3"/>
        <v/>
      </c>
      <c r="AA17" s="168" t="str">
        <f t="shared" ca="1" si="3"/>
        <v/>
      </c>
      <c r="AB17" s="168" t="str">
        <f t="shared" ca="1" si="3"/>
        <v/>
      </c>
      <c r="AC17" s="168" t="str">
        <f t="shared" ca="1" si="3"/>
        <v/>
      </c>
      <c r="AD17" s="168" t="str">
        <f t="shared" ca="1" si="3"/>
        <v/>
      </c>
      <c r="AE17" s="168" t="str">
        <f t="shared" ca="1" si="3"/>
        <v/>
      </c>
      <c r="AF17" s="168" t="str">
        <f t="shared" ca="1" si="3"/>
        <v/>
      </c>
      <c r="AG17" s="168" t="str">
        <f t="shared" ca="1" si="3"/>
        <v/>
      </c>
      <c r="AH17" s="168" t="str">
        <f t="shared" ca="1" si="3"/>
        <v/>
      </c>
    </row>
    <row r="18" spans="1:34" ht="30" customHeight="1" x14ac:dyDescent="0.2">
      <c r="A18" s="110"/>
      <c r="B18" s="113" t="str">
        <f t="shared" si="1"/>
        <v>L</v>
      </c>
      <c r="C18" s="110"/>
      <c r="D18" s="110"/>
      <c r="E18" s="168" t="str">
        <f t="shared" ca="1" si="4"/>
        <v/>
      </c>
      <c r="F18" s="168" t="str">
        <f t="shared" ca="1" si="3"/>
        <v/>
      </c>
      <c r="G18" s="168" t="str">
        <f t="shared" ca="1" si="3"/>
        <v/>
      </c>
      <c r="H18" s="168" t="str">
        <f t="shared" ca="1" si="3"/>
        <v/>
      </c>
      <c r="I18" s="168" t="str">
        <f t="shared" ca="1" si="3"/>
        <v/>
      </c>
      <c r="J18" s="168" t="str">
        <f t="shared" ca="1" si="3"/>
        <v/>
      </c>
      <c r="K18" s="168" t="str">
        <f t="shared" ca="1" si="3"/>
        <v/>
      </c>
      <c r="L18" s="168" t="str">
        <f t="shared" ca="1" si="3"/>
        <v/>
      </c>
      <c r="M18" s="168" t="str">
        <f t="shared" ca="1" si="3"/>
        <v/>
      </c>
      <c r="N18" s="168" t="str">
        <f t="shared" ca="1" si="3"/>
        <v/>
      </c>
      <c r="O18" s="168" t="str">
        <f t="shared" ca="1" si="3"/>
        <v/>
      </c>
      <c r="P18" s="168" t="str">
        <f t="shared" ca="1" si="3"/>
        <v/>
      </c>
      <c r="Q18" s="168" t="str">
        <f t="shared" ca="1" si="3"/>
        <v/>
      </c>
      <c r="R18" s="168" t="str">
        <f t="shared" ca="1" si="3"/>
        <v/>
      </c>
      <c r="S18" s="168" t="str">
        <f t="shared" ca="1" si="3"/>
        <v/>
      </c>
      <c r="T18" s="168" t="str">
        <f t="shared" ca="1" si="3"/>
        <v/>
      </c>
      <c r="U18" s="168" t="str">
        <f t="shared" ca="1" si="3"/>
        <v/>
      </c>
      <c r="V18" s="168" t="str">
        <f t="shared" ca="1" si="3"/>
        <v/>
      </c>
      <c r="W18" s="168" t="str">
        <f t="shared" ca="1" si="3"/>
        <v/>
      </c>
      <c r="X18" s="168" t="str">
        <f t="shared" ca="1" si="3"/>
        <v/>
      </c>
      <c r="Y18" s="168" t="str">
        <f t="shared" ca="1" si="3"/>
        <v/>
      </c>
      <c r="Z18" s="168" t="str">
        <f t="shared" ca="1" si="3"/>
        <v/>
      </c>
      <c r="AA18" s="168" t="str">
        <f t="shared" ca="1" si="3"/>
        <v/>
      </c>
      <c r="AB18" s="168" t="str">
        <f t="shared" ca="1" si="3"/>
        <v/>
      </c>
      <c r="AC18" s="168" t="str">
        <f t="shared" ca="1" si="3"/>
        <v/>
      </c>
      <c r="AD18" s="168" t="str">
        <f t="shared" ca="1" si="3"/>
        <v/>
      </c>
      <c r="AE18" s="168" t="str">
        <f t="shared" ca="1" si="3"/>
        <v/>
      </c>
      <c r="AF18" s="168" t="str">
        <f t="shared" ca="1" si="3"/>
        <v/>
      </c>
      <c r="AG18" s="168" t="str">
        <f t="shared" ca="1" si="3"/>
        <v/>
      </c>
      <c r="AH18" s="168" t="str">
        <f t="shared" ca="1" si="3"/>
        <v/>
      </c>
    </row>
    <row r="19" spans="1:34" ht="30" customHeight="1" x14ac:dyDescent="0.2">
      <c r="A19" s="110"/>
      <c r="B19" s="113" t="str">
        <f t="shared" si="1"/>
        <v>M</v>
      </c>
      <c r="C19" s="110"/>
      <c r="D19" s="110"/>
      <c r="E19" s="168" t="str">
        <f t="shared" ca="1" si="4"/>
        <v/>
      </c>
      <c r="F19" s="168" t="str">
        <f t="shared" ca="1" si="3"/>
        <v/>
      </c>
      <c r="G19" s="168" t="str">
        <f t="shared" ca="1" si="3"/>
        <v/>
      </c>
      <c r="H19" s="168" t="str">
        <f t="shared" ca="1" si="3"/>
        <v/>
      </c>
      <c r="I19" s="168" t="str">
        <f t="shared" ca="1" si="3"/>
        <v/>
      </c>
      <c r="J19" s="168" t="str">
        <f t="shared" ca="1" si="3"/>
        <v/>
      </c>
      <c r="K19" s="168" t="str">
        <f t="shared" ca="1" si="3"/>
        <v/>
      </c>
      <c r="L19" s="168" t="str">
        <f t="shared" ca="1" si="3"/>
        <v/>
      </c>
      <c r="M19" s="168" t="str">
        <f t="shared" ca="1" si="3"/>
        <v/>
      </c>
      <c r="N19" s="168" t="str">
        <f t="shared" ca="1" si="3"/>
        <v/>
      </c>
      <c r="O19" s="168" t="str">
        <f t="shared" ca="1" si="3"/>
        <v/>
      </c>
      <c r="P19" s="168" t="str">
        <f t="shared" ca="1" si="3"/>
        <v/>
      </c>
      <c r="Q19" s="168" t="str">
        <f t="shared" ca="1" si="3"/>
        <v/>
      </c>
      <c r="R19" s="168" t="str">
        <f t="shared" ca="1" si="3"/>
        <v/>
      </c>
      <c r="S19" s="168" t="str">
        <f t="shared" ca="1" si="3"/>
        <v/>
      </c>
      <c r="T19" s="168" t="str">
        <f t="shared" ca="1" si="3"/>
        <v/>
      </c>
      <c r="U19" s="168" t="str">
        <f t="shared" ca="1" si="3"/>
        <v/>
      </c>
      <c r="V19" s="168" t="str">
        <f t="shared" ca="1" si="3"/>
        <v/>
      </c>
      <c r="W19" s="168" t="str">
        <f t="shared" ca="1" si="3"/>
        <v/>
      </c>
      <c r="X19" s="168" t="str">
        <f t="shared" ca="1" si="3"/>
        <v/>
      </c>
      <c r="Y19" s="168" t="str">
        <f t="shared" ca="1" si="3"/>
        <v/>
      </c>
      <c r="Z19" s="168" t="str">
        <f t="shared" ca="1" si="3"/>
        <v/>
      </c>
      <c r="AA19" s="168" t="str">
        <f t="shared" ca="1" si="3"/>
        <v/>
      </c>
      <c r="AB19" s="168" t="str">
        <f t="shared" ca="1" si="3"/>
        <v/>
      </c>
      <c r="AC19" s="168" t="str">
        <f t="shared" ca="1" si="3"/>
        <v/>
      </c>
      <c r="AD19" s="168" t="str">
        <f t="shared" ca="1" si="3"/>
        <v/>
      </c>
      <c r="AE19" s="168" t="str">
        <f t="shared" ca="1" si="3"/>
        <v/>
      </c>
      <c r="AF19" s="168" t="str">
        <f t="shared" ca="1" si="3"/>
        <v/>
      </c>
      <c r="AG19" s="168" t="str">
        <f t="shared" ca="1" si="3"/>
        <v/>
      </c>
      <c r="AH19" s="168" t="str">
        <f t="shared" ca="1" si="3"/>
        <v/>
      </c>
    </row>
    <row r="20" spans="1:34" ht="30" customHeight="1" x14ac:dyDescent="0.2">
      <c r="A20" s="110"/>
      <c r="B20" s="113" t="str">
        <f t="shared" si="1"/>
        <v>N</v>
      </c>
      <c r="C20" s="110"/>
      <c r="D20" s="110"/>
      <c r="E20" s="168" t="str">
        <f t="shared" ca="1" si="4"/>
        <v/>
      </c>
      <c r="F20" s="168" t="str">
        <f t="shared" ca="1" si="3"/>
        <v/>
      </c>
      <c r="G20" s="168" t="str">
        <f t="shared" ca="1" si="3"/>
        <v/>
      </c>
      <c r="H20" s="168" t="str">
        <f t="shared" ca="1" si="3"/>
        <v/>
      </c>
      <c r="I20" s="168" t="str">
        <f t="shared" ca="1" si="3"/>
        <v/>
      </c>
      <c r="J20" s="168" t="str">
        <f t="shared" ca="1" si="3"/>
        <v/>
      </c>
      <c r="K20" s="168" t="str">
        <f t="shared" ca="1" si="3"/>
        <v/>
      </c>
      <c r="L20" s="168" t="str">
        <f t="shared" ca="1" si="3"/>
        <v/>
      </c>
      <c r="M20" s="168" t="str">
        <f t="shared" ca="1" si="3"/>
        <v/>
      </c>
      <c r="N20" s="168" t="str">
        <f t="shared" ca="1" si="3"/>
        <v/>
      </c>
      <c r="O20" s="168" t="str">
        <f t="shared" ref="F20:AH25" ca="1" si="5">IF(LEN(INDIRECT("SWSHEETMETA!"&amp;$B20&amp;O$7))=0,"",MID(INDIRECT("SWSHEETMETA!"&amp;$B20&amp;O$7),5,LEN(INDIRECT("SWSHEETMETA!"&amp;$B20&amp;O$7))))</f>
        <v/>
      </c>
      <c r="P20" s="168" t="str">
        <f t="shared" ca="1" si="5"/>
        <v/>
      </c>
      <c r="Q20" s="168" t="str">
        <f t="shared" ca="1" si="5"/>
        <v/>
      </c>
      <c r="R20" s="168" t="str">
        <f t="shared" ca="1" si="5"/>
        <v/>
      </c>
      <c r="S20" s="168" t="str">
        <f t="shared" ca="1" si="5"/>
        <v/>
      </c>
      <c r="T20" s="168" t="str">
        <f t="shared" ca="1" si="5"/>
        <v/>
      </c>
      <c r="U20" s="168" t="str">
        <f t="shared" ca="1" si="5"/>
        <v/>
      </c>
      <c r="V20" s="168" t="str">
        <f t="shared" ca="1" si="5"/>
        <v/>
      </c>
      <c r="W20" s="168" t="str">
        <f t="shared" ca="1" si="5"/>
        <v/>
      </c>
      <c r="X20" s="168" t="str">
        <f t="shared" ca="1" si="5"/>
        <v/>
      </c>
      <c r="Y20" s="168" t="str">
        <f t="shared" ca="1" si="5"/>
        <v/>
      </c>
      <c r="Z20" s="168" t="str">
        <f t="shared" ca="1" si="5"/>
        <v/>
      </c>
      <c r="AA20" s="168" t="str">
        <f t="shared" ca="1" si="5"/>
        <v/>
      </c>
      <c r="AB20" s="168" t="str">
        <f t="shared" ca="1" si="5"/>
        <v/>
      </c>
      <c r="AC20" s="168" t="str">
        <f t="shared" ca="1" si="5"/>
        <v/>
      </c>
      <c r="AD20" s="168" t="str">
        <f t="shared" ca="1" si="5"/>
        <v/>
      </c>
      <c r="AE20" s="168" t="str">
        <f t="shared" ca="1" si="5"/>
        <v/>
      </c>
      <c r="AF20" s="168" t="str">
        <f t="shared" ca="1" si="5"/>
        <v/>
      </c>
      <c r="AG20" s="168" t="str">
        <f t="shared" ca="1" si="5"/>
        <v/>
      </c>
      <c r="AH20" s="168" t="str">
        <f t="shared" ca="1" si="5"/>
        <v/>
      </c>
    </row>
    <row r="21" spans="1:34" ht="30" customHeight="1" x14ac:dyDescent="0.2">
      <c r="A21" s="110"/>
      <c r="B21" s="113" t="str">
        <f t="shared" si="1"/>
        <v>O</v>
      </c>
      <c r="C21" s="110"/>
      <c r="D21" s="110"/>
      <c r="E21" s="168" t="str">
        <f t="shared" ca="1" si="4"/>
        <v/>
      </c>
      <c r="F21" s="168" t="str">
        <f t="shared" ca="1" si="5"/>
        <v/>
      </c>
      <c r="G21" s="168" t="str">
        <f t="shared" ca="1" si="5"/>
        <v/>
      </c>
      <c r="H21" s="168" t="str">
        <f t="shared" ca="1" si="5"/>
        <v/>
      </c>
      <c r="I21" s="168" t="str">
        <f t="shared" ca="1" si="5"/>
        <v/>
      </c>
      <c r="J21" s="168" t="str">
        <f t="shared" ca="1" si="5"/>
        <v/>
      </c>
      <c r="K21" s="168" t="str">
        <f t="shared" ca="1" si="5"/>
        <v/>
      </c>
      <c r="L21" s="168" t="str">
        <f t="shared" ca="1" si="5"/>
        <v/>
      </c>
      <c r="M21" s="168" t="str">
        <f t="shared" ca="1" si="5"/>
        <v/>
      </c>
      <c r="N21" s="168" t="str">
        <f t="shared" ca="1" si="5"/>
        <v/>
      </c>
      <c r="O21" s="168" t="str">
        <f t="shared" ca="1" si="5"/>
        <v/>
      </c>
      <c r="P21" s="168" t="str">
        <f t="shared" ca="1" si="5"/>
        <v/>
      </c>
      <c r="Q21" s="168" t="str">
        <f t="shared" ca="1" si="5"/>
        <v/>
      </c>
      <c r="R21" s="168" t="str">
        <f t="shared" ca="1" si="5"/>
        <v/>
      </c>
      <c r="S21" s="168" t="str">
        <f t="shared" ca="1" si="5"/>
        <v/>
      </c>
      <c r="T21" s="168" t="str">
        <f t="shared" ca="1" si="5"/>
        <v/>
      </c>
      <c r="U21" s="168" t="str">
        <f t="shared" ca="1" si="5"/>
        <v/>
      </c>
      <c r="V21" s="168" t="str">
        <f t="shared" ca="1" si="5"/>
        <v/>
      </c>
      <c r="W21" s="168" t="str">
        <f t="shared" ca="1" si="5"/>
        <v/>
      </c>
      <c r="X21" s="168" t="str">
        <f t="shared" ca="1" si="5"/>
        <v/>
      </c>
      <c r="Y21" s="168" t="str">
        <f t="shared" ca="1" si="5"/>
        <v/>
      </c>
      <c r="Z21" s="168" t="str">
        <f t="shared" ca="1" si="5"/>
        <v/>
      </c>
      <c r="AA21" s="168" t="str">
        <f t="shared" ca="1" si="5"/>
        <v/>
      </c>
      <c r="AB21" s="168" t="str">
        <f t="shared" ca="1" si="5"/>
        <v/>
      </c>
      <c r="AC21" s="168" t="str">
        <f t="shared" ca="1" si="5"/>
        <v/>
      </c>
      <c r="AD21" s="168" t="str">
        <f t="shared" ca="1" si="5"/>
        <v/>
      </c>
      <c r="AE21" s="168" t="str">
        <f t="shared" ca="1" si="5"/>
        <v/>
      </c>
      <c r="AF21" s="168" t="str">
        <f t="shared" ca="1" si="5"/>
        <v/>
      </c>
      <c r="AG21" s="168" t="str">
        <f t="shared" ca="1" si="5"/>
        <v/>
      </c>
      <c r="AH21" s="168" t="str">
        <f t="shared" ca="1" si="5"/>
        <v/>
      </c>
    </row>
    <row r="22" spans="1:34" ht="30" customHeight="1" x14ac:dyDescent="0.2">
      <c r="A22" s="110"/>
      <c r="B22" s="113" t="str">
        <f t="shared" si="1"/>
        <v>P</v>
      </c>
      <c r="C22" s="110"/>
      <c r="D22" s="110"/>
      <c r="E22" s="168" t="str">
        <f t="shared" ca="1" si="4"/>
        <v/>
      </c>
      <c r="F22" s="168" t="str">
        <f t="shared" ca="1" si="5"/>
        <v/>
      </c>
      <c r="G22" s="168" t="str">
        <f t="shared" ca="1" si="5"/>
        <v/>
      </c>
      <c r="H22" s="168" t="str">
        <f t="shared" ca="1" si="5"/>
        <v/>
      </c>
      <c r="I22" s="168" t="str">
        <f t="shared" ca="1" si="5"/>
        <v/>
      </c>
      <c r="J22" s="168" t="str">
        <f t="shared" ca="1" si="5"/>
        <v/>
      </c>
      <c r="K22" s="168" t="str">
        <f t="shared" ca="1" si="5"/>
        <v/>
      </c>
      <c r="L22" s="168" t="str">
        <f t="shared" ca="1" si="5"/>
        <v/>
      </c>
      <c r="M22" s="168" t="str">
        <f t="shared" ca="1" si="5"/>
        <v/>
      </c>
      <c r="N22" s="168" t="str">
        <f t="shared" ca="1" si="5"/>
        <v/>
      </c>
      <c r="O22" s="168" t="str">
        <f t="shared" ca="1" si="5"/>
        <v/>
      </c>
      <c r="P22" s="168" t="str">
        <f t="shared" ca="1" si="5"/>
        <v/>
      </c>
      <c r="Q22" s="168" t="str">
        <f t="shared" ca="1" si="5"/>
        <v/>
      </c>
      <c r="R22" s="168" t="str">
        <f t="shared" ca="1" si="5"/>
        <v/>
      </c>
      <c r="S22" s="168" t="str">
        <f t="shared" ca="1" si="5"/>
        <v/>
      </c>
      <c r="T22" s="168" t="str">
        <f t="shared" ca="1" si="5"/>
        <v/>
      </c>
      <c r="U22" s="168" t="str">
        <f t="shared" ca="1" si="5"/>
        <v/>
      </c>
      <c r="V22" s="168" t="str">
        <f t="shared" ca="1" si="5"/>
        <v/>
      </c>
      <c r="W22" s="168" t="str">
        <f t="shared" ca="1" si="5"/>
        <v/>
      </c>
      <c r="X22" s="168" t="str">
        <f t="shared" ca="1" si="5"/>
        <v/>
      </c>
      <c r="Y22" s="168" t="str">
        <f t="shared" ca="1" si="5"/>
        <v/>
      </c>
      <c r="Z22" s="168" t="str">
        <f t="shared" ca="1" si="5"/>
        <v/>
      </c>
      <c r="AA22" s="168" t="str">
        <f t="shared" ca="1" si="5"/>
        <v/>
      </c>
      <c r="AB22" s="168" t="str">
        <f t="shared" ca="1" si="5"/>
        <v/>
      </c>
      <c r="AC22" s="168" t="str">
        <f t="shared" ca="1" si="5"/>
        <v/>
      </c>
      <c r="AD22" s="168" t="str">
        <f t="shared" ca="1" si="5"/>
        <v/>
      </c>
      <c r="AE22" s="168" t="str">
        <f t="shared" ca="1" si="5"/>
        <v/>
      </c>
      <c r="AF22" s="168" t="str">
        <f t="shared" ca="1" si="5"/>
        <v/>
      </c>
      <c r="AG22" s="168" t="str">
        <f t="shared" ca="1" si="5"/>
        <v/>
      </c>
      <c r="AH22" s="168" t="str">
        <f t="shared" ca="1" si="5"/>
        <v/>
      </c>
    </row>
    <row r="23" spans="1:34" ht="30" customHeight="1" x14ac:dyDescent="0.2">
      <c r="A23" s="110"/>
      <c r="B23" s="113" t="str">
        <f t="shared" si="1"/>
        <v>Q</v>
      </c>
      <c r="C23" s="110"/>
      <c r="D23" s="110"/>
      <c r="E23" s="168" t="str">
        <f t="shared" ca="1" si="4"/>
        <v/>
      </c>
      <c r="F23" s="168" t="str">
        <f t="shared" ca="1" si="5"/>
        <v/>
      </c>
      <c r="G23" s="168" t="str">
        <f t="shared" ca="1" si="5"/>
        <v/>
      </c>
      <c r="H23" s="168" t="str">
        <f t="shared" ca="1" si="5"/>
        <v/>
      </c>
      <c r="I23" s="168" t="str">
        <f t="shared" ca="1" si="5"/>
        <v/>
      </c>
      <c r="J23" s="168" t="str">
        <f t="shared" ca="1" si="5"/>
        <v/>
      </c>
      <c r="K23" s="168" t="str">
        <f t="shared" ca="1" si="5"/>
        <v/>
      </c>
      <c r="L23" s="168" t="str">
        <f t="shared" ca="1" si="5"/>
        <v/>
      </c>
      <c r="M23" s="168" t="str">
        <f t="shared" ca="1" si="5"/>
        <v/>
      </c>
      <c r="N23" s="168" t="str">
        <f t="shared" ca="1" si="5"/>
        <v/>
      </c>
      <c r="O23" s="168" t="str">
        <f t="shared" ca="1" si="5"/>
        <v/>
      </c>
      <c r="P23" s="168" t="str">
        <f t="shared" ca="1" si="5"/>
        <v/>
      </c>
      <c r="Q23" s="168" t="str">
        <f t="shared" ca="1" si="5"/>
        <v/>
      </c>
      <c r="R23" s="168" t="str">
        <f t="shared" ca="1" si="5"/>
        <v/>
      </c>
      <c r="S23" s="168" t="str">
        <f t="shared" ca="1" si="5"/>
        <v/>
      </c>
      <c r="T23" s="168" t="str">
        <f t="shared" ca="1" si="5"/>
        <v/>
      </c>
      <c r="U23" s="168" t="str">
        <f t="shared" ca="1" si="5"/>
        <v/>
      </c>
      <c r="V23" s="168" t="str">
        <f t="shared" ca="1" si="5"/>
        <v/>
      </c>
      <c r="W23" s="168" t="str">
        <f t="shared" ca="1" si="5"/>
        <v/>
      </c>
      <c r="X23" s="168" t="str">
        <f t="shared" ca="1" si="5"/>
        <v/>
      </c>
      <c r="Y23" s="168" t="str">
        <f t="shared" ca="1" si="5"/>
        <v/>
      </c>
      <c r="Z23" s="168" t="str">
        <f t="shared" ca="1" si="5"/>
        <v/>
      </c>
      <c r="AA23" s="168" t="str">
        <f t="shared" ca="1" si="5"/>
        <v/>
      </c>
      <c r="AB23" s="168" t="str">
        <f t="shared" ca="1" si="5"/>
        <v/>
      </c>
      <c r="AC23" s="168" t="str">
        <f t="shared" ca="1" si="5"/>
        <v/>
      </c>
      <c r="AD23" s="168" t="str">
        <f t="shared" ca="1" si="5"/>
        <v/>
      </c>
      <c r="AE23" s="168" t="str">
        <f t="shared" ca="1" si="5"/>
        <v/>
      </c>
      <c r="AF23" s="168" t="str">
        <f t="shared" ca="1" si="5"/>
        <v/>
      </c>
      <c r="AG23" s="168" t="str">
        <f t="shared" ca="1" si="5"/>
        <v/>
      </c>
      <c r="AH23" s="168" t="str">
        <f t="shared" ca="1" si="5"/>
        <v/>
      </c>
    </row>
    <row r="24" spans="1:34" ht="30" customHeight="1" x14ac:dyDescent="0.2">
      <c r="A24" s="110"/>
      <c r="B24" s="113" t="str">
        <f t="shared" si="1"/>
        <v>R</v>
      </c>
      <c r="C24" s="110"/>
      <c r="D24" s="110"/>
      <c r="E24" s="168" t="str">
        <f t="shared" ca="1" si="4"/>
        <v/>
      </c>
      <c r="F24" s="168" t="str">
        <f t="shared" ca="1" si="5"/>
        <v/>
      </c>
      <c r="G24" s="168" t="str">
        <f t="shared" ca="1" si="5"/>
        <v/>
      </c>
      <c r="H24" s="168" t="str">
        <f t="shared" ca="1" si="5"/>
        <v/>
      </c>
      <c r="I24" s="168" t="str">
        <f t="shared" ca="1" si="5"/>
        <v/>
      </c>
      <c r="J24" s="168" t="str">
        <f t="shared" ca="1" si="5"/>
        <v/>
      </c>
      <c r="K24" s="168" t="str">
        <f t="shared" ca="1" si="5"/>
        <v/>
      </c>
      <c r="L24" s="168" t="str">
        <f t="shared" ca="1" si="5"/>
        <v/>
      </c>
      <c r="M24" s="168" t="str">
        <f t="shared" ca="1" si="5"/>
        <v/>
      </c>
      <c r="N24" s="168" t="str">
        <f t="shared" ca="1" si="5"/>
        <v/>
      </c>
      <c r="O24" s="168" t="str">
        <f t="shared" ca="1" si="5"/>
        <v/>
      </c>
      <c r="P24" s="168" t="str">
        <f t="shared" ca="1" si="5"/>
        <v/>
      </c>
      <c r="Q24" s="168" t="str">
        <f t="shared" ca="1" si="5"/>
        <v/>
      </c>
      <c r="R24" s="168" t="str">
        <f t="shared" ca="1" si="5"/>
        <v/>
      </c>
      <c r="S24" s="168" t="str">
        <f t="shared" ca="1" si="5"/>
        <v/>
      </c>
      <c r="T24" s="168" t="str">
        <f t="shared" ca="1" si="5"/>
        <v/>
      </c>
      <c r="U24" s="168" t="str">
        <f t="shared" ca="1" si="5"/>
        <v/>
      </c>
      <c r="V24" s="168" t="str">
        <f t="shared" ca="1" si="5"/>
        <v/>
      </c>
      <c r="W24" s="168" t="str">
        <f t="shared" ca="1" si="5"/>
        <v/>
      </c>
      <c r="X24" s="168" t="str">
        <f t="shared" ca="1" si="5"/>
        <v/>
      </c>
      <c r="Y24" s="168" t="str">
        <f t="shared" ca="1" si="5"/>
        <v/>
      </c>
      <c r="Z24" s="168" t="str">
        <f t="shared" ca="1" si="5"/>
        <v/>
      </c>
      <c r="AA24" s="168" t="str">
        <f t="shared" ca="1" si="5"/>
        <v/>
      </c>
      <c r="AB24" s="168" t="str">
        <f t="shared" ca="1" si="5"/>
        <v/>
      </c>
      <c r="AC24" s="168" t="str">
        <f t="shared" ca="1" si="5"/>
        <v/>
      </c>
      <c r="AD24" s="168" t="str">
        <f t="shared" ca="1" si="5"/>
        <v/>
      </c>
      <c r="AE24" s="168" t="str">
        <f t="shared" ca="1" si="5"/>
        <v/>
      </c>
      <c r="AF24" s="168" t="str">
        <f t="shared" ca="1" si="5"/>
        <v/>
      </c>
      <c r="AG24" s="168" t="str">
        <f t="shared" ca="1" si="5"/>
        <v/>
      </c>
      <c r="AH24" s="168" t="str">
        <f t="shared" ca="1" si="5"/>
        <v/>
      </c>
    </row>
    <row r="25" spans="1:34" ht="30" customHeight="1" x14ac:dyDescent="0.2">
      <c r="A25" s="110"/>
      <c r="B25" s="113" t="str">
        <f t="shared" si="1"/>
        <v>S</v>
      </c>
      <c r="C25" s="110"/>
      <c r="D25" s="110"/>
      <c r="E25" s="169" t="str">
        <f t="shared" ca="1" si="4"/>
        <v/>
      </c>
      <c r="F25" s="169" t="str">
        <f t="shared" ca="1" si="5"/>
        <v/>
      </c>
      <c r="G25" s="169" t="str">
        <f t="shared" ca="1" si="5"/>
        <v/>
      </c>
      <c r="H25" s="169" t="str">
        <f t="shared" ca="1" si="5"/>
        <v/>
      </c>
      <c r="I25" s="169" t="str">
        <f t="shared" ca="1" si="5"/>
        <v/>
      </c>
      <c r="J25" s="169" t="str">
        <f t="shared" ca="1" si="5"/>
        <v/>
      </c>
      <c r="K25" s="169" t="str">
        <f t="shared" ca="1" si="5"/>
        <v/>
      </c>
      <c r="L25" s="169" t="str">
        <f t="shared" ca="1" si="5"/>
        <v/>
      </c>
      <c r="M25" s="169" t="str">
        <f t="shared" ca="1" si="5"/>
        <v/>
      </c>
      <c r="N25" s="169" t="str">
        <f t="shared" ca="1" si="5"/>
        <v/>
      </c>
      <c r="O25" s="169" t="str">
        <f t="shared" ca="1" si="5"/>
        <v/>
      </c>
      <c r="P25" s="169" t="str">
        <f t="shared" ca="1" si="5"/>
        <v/>
      </c>
      <c r="Q25" s="169" t="str">
        <f t="shared" ca="1" si="5"/>
        <v/>
      </c>
      <c r="R25" s="169" t="str">
        <f t="shared" ca="1" si="5"/>
        <v/>
      </c>
      <c r="S25" s="169" t="str">
        <f t="shared" ca="1" si="5"/>
        <v/>
      </c>
      <c r="T25" s="169" t="str">
        <f t="shared" ca="1" si="5"/>
        <v/>
      </c>
      <c r="U25" s="169" t="str">
        <f t="shared" ca="1" si="5"/>
        <v/>
      </c>
      <c r="V25" s="169" t="str">
        <f t="shared" ca="1" si="5"/>
        <v/>
      </c>
      <c r="W25" s="169" t="str">
        <f t="shared" ca="1" si="5"/>
        <v/>
      </c>
      <c r="X25" s="169" t="str">
        <f t="shared" ca="1" si="5"/>
        <v/>
      </c>
      <c r="Y25" s="169" t="str">
        <f t="shared" ca="1" si="5"/>
        <v/>
      </c>
      <c r="Z25" s="169" t="str">
        <f t="shared" ca="1" si="5"/>
        <v/>
      </c>
      <c r="AA25" s="169" t="str">
        <f t="shared" ca="1" si="5"/>
        <v/>
      </c>
      <c r="AB25" s="169" t="str">
        <f t="shared" ca="1" si="5"/>
        <v/>
      </c>
      <c r="AC25" s="169" t="str">
        <f t="shared" ca="1" si="5"/>
        <v/>
      </c>
      <c r="AD25" s="169" t="str">
        <f t="shared" ca="1" si="5"/>
        <v/>
      </c>
      <c r="AE25" s="169" t="str">
        <f t="shared" ca="1" si="5"/>
        <v/>
      </c>
      <c r="AF25" s="169" t="str">
        <f t="shared" ca="1" si="5"/>
        <v/>
      </c>
      <c r="AG25" s="169" t="str">
        <f t="shared" ca="1" si="5"/>
        <v/>
      </c>
      <c r="AH25" s="169" t="str">
        <f t="shared" ca="1" si="5"/>
        <v/>
      </c>
    </row>
    <row r="26" spans="1:34" x14ac:dyDescent="0.2">
      <c r="A26" s="110"/>
      <c r="B26" s="113" t="str">
        <f t="shared" si="1"/>
        <v>T</v>
      </c>
      <c r="C26" s="110"/>
      <c r="D26" s="110"/>
      <c r="E26" s="110"/>
      <c r="F26" s="110"/>
      <c r="G26" s="110"/>
      <c r="H26" s="110"/>
      <c r="I26" s="110"/>
      <c r="J26" s="110"/>
    </row>
    <row r="27" spans="1:34" x14ac:dyDescent="0.2">
      <c r="A27" s="110"/>
      <c r="B27" s="113" t="str">
        <f t="shared" si="1"/>
        <v>U</v>
      </c>
      <c r="C27" s="110"/>
      <c r="D27" s="110"/>
      <c r="E27" s="110"/>
      <c r="F27" s="110"/>
      <c r="G27" s="110"/>
      <c r="H27" s="110"/>
      <c r="I27" s="110"/>
      <c r="J27" s="110"/>
    </row>
    <row r="28" spans="1:34" x14ac:dyDescent="0.2">
      <c r="A28" s="110"/>
      <c r="B28" s="113" t="str">
        <f t="shared" si="1"/>
        <v>V</v>
      </c>
      <c r="C28" s="110"/>
      <c r="D28" s="110"/>
      <c r="E28" s="110"/>
      <c r="F28" s="110"/>
      <c r="G28" s="110"/>
      <c r="H28" s="110"/>
      <c r="I28" s="110"/>
      <c r="J28" s="110"/>
    </row>
    <row r="29" spans="1:34" x14ac:dyDescent="0.2">
      <c r="A29" s="110"/>
      <c r="B29" s="110"/>
      <c r="C29" s="110"/>
      <c r="D29" s="110"/>
      <c r="E29" s="110"/>
      <c r="F29" s="110"/>
      <c r="G29" s="110"/>
      <c r="H29" s="110"/>
      <c r="I29" s="110"/>
      <c r="J29" s="110"/>
    </row>
    <row r="30" spans="1:34" ht="237.75" customHeight="1" x14ac:dyDescent="0.2">
      <c r="A30" s="110"/>
      <c r="B30" s="110"/>
      <c r="C30" s="110"/>
      <c r="D30" s="110"/>
      <c r="E30" s="110"/>
      <c r="F30" s="110"/>
      <c r="G30" s="110"/>
      <c r="H30" s="110"/>
      <c r="I30" s="110"/>
      <c r="J30" s="110"/>
    </row>
    <row r="31" spans="1:34" x14ac:dyDescent="0.2">
      <c r="A31" s="110"/>
      <c r="B31" s="110"/>
      <c r="C31" s="110"/>
      <c r="D31" s="110"/>
      <c r="E31" s="110"/>
      <c r="F31" s="110"/>
      <c r="G31" s="110"/>
      <c r="H31" s="110"/>
      <c r="I31" s="110"/>
      <c r="J31" s="110"/>
    </row>
    <row r="32" spans="1:34" x14ac:dyDescent="0.2">
      <c r="A32" s="110"/>
      <c r="B32" s="110"/>
      <c r="C32" s="110"/>
      <c r="D32" s="110"/>
      <c r="E32" s="110"/>
      <c r="F32" s="110"/>
      <c r="G32" s="110"/>
      <c r="H32" s="110"/>
      <c r="I32" s="110"/>
      <c r="J32" s="110"/>
    </row>
    <row r="33" spans="1:10" x14ac:dyDescent="0.2">
      <c r="A33" s="110"/>
      <c r="B33" s="110"/>
      <c r="C33" s="110"/>
      <c r="D33" s="110"/>
      <c r="E33" s="110"/>
      <c r="F33" s="110"/>
      <c r="G33" s="110"/>
      <c r="H33" s="110"/>
      <c r="I33" s="110"/>
      <c r="J33" s="110"/>
    </row>
    <row r="34" spans="1:10" x14ac:dyDescent="0.2">
      <c r="A34" s="110"/>
      <c r="B34" s="110"/>
      <c r="C34" s="110"/>
      <c r="D34" s="110"/>
      <c r="E34" s="110"/>
      <c r="F34" s="110"/>
      <c r="G34" s="110"/>
      <c r="H34" s="110"/>
      <c r="I34" s="110"/>
      <c r="J34" s="110"/>
    </row>
    <row r="35" spans="1:10" x14ac:dyDescent="0.2">
      <c r="A35" s="110"/>
      <c r="B35" s="110"/>
      <c r="C35" s="110"/>
      <c r="D35" s="110"/>
      <c r="E35" s="110"/>
      <c r="F35" s="110"/>
      <c r="G35" s="110"/>
      <c r="H35" s="110"/>
      <c r="I35" s="110"/>
      <c r="J35" s="110"/>
    </row>
    <row r="36" spans="1:10" x14ac:dyDescent="0.2">
      <c r="A36" s="110"/>
      <c r="B36" s="110"/>
      <c r="C36" s="110"/>
      <c r="D36" s="110"/>
      <c r="E36" s="110"/>
      <c r="F36" s="110"/>
      <c r="G36" s="110"/>
      <c r="H36" s="110"/>
      <c r="I36" s="110"/>
      <c r="J36" s="110"/>
    </row>
    <row r="37" spans="1:10" x14ac:dyDescent="0.2">
      <c r="A37" s="110"/>
      <c r="B37" s="110"/>
      <c r="C37" s="110"/>
      <c r="D37" s="110"/>
      <c r="E37" s="110"/>
      <c r="F37" s="110"/>
      <c r="G37" s="110"/>
      <c r="H37" s="110"/>
      <c r="I37" s="110"/>
      <c r="J37" s="110"/>
    </row>
    <row r="38" spans="1:10" x14ac:dyDescent="0.2">
      <c r="A38" s="110"/>
      <c r="B38" s="110"/>
      <c r="C38" s="110"/>
      <c r="D38" s="110"/>
      <c r="E38" s="110"/>
      <c r="F38" s="110"/>
      <c r="G38" s="110"/>
      <c r="H38" s="110"/>
      <c r="I38" s="110"/>
      <c r="J38" s="110"/>
    </row>
    <row r="39" spans="1:10" x14ac:dyDescent="0.2">
      <c r="A39" s="110"/>
      <c r="B39" s="110"/>
      <c r="C39" s="110"/>
      <c r="D39" s="110"/>
      <c r="E39" s="110"/>
      <c r="F39" s="110"/>
      <c r="G39" s="110"/>
      <c r="H39" s="110"/>
      <c r="I39" s="110"/>
      <c r="J39" s="110"/>
    </row>
    <row r="40" spans="1:10" x14ac:dyDescent="0.2">
      <c r="A40" s="110"/>
      <c r="B40" s="110"/>
      <c r="C40" s="110"/>
      <c r="D40" s="110"/>
      <c r="E40" s="110"/>
      <c r="F40" s="110"/>
      <c r="G40" s="110"/>
      <c r="H40" s="110"/>
      <c r="I40" s="110"/>
      <c r="J40" s="110"/>
    </row>
    <row r="41" spans="1:10" x14ac:dyDescent="0.2">
      <c r="A41" s="110"/>
      <c r="B41" s="110"/>
      <c r="C41" s="110"/>
      <c r="D41" s="110"/>
      <c r="E41" s="110"/>
      <c r="F41" s="110"/>
      <c r="G41" s="110"/>
      <c r="H41" s="110"/>
      <c r="I41" s="110"/>
      <c r="J41" s="110"/>
    </row>
    <row r="42" spans="1:10" x14ac:dyDescent="0.2">
      <c r="A42" s="126"/>
      <c r="B42" s="126"/>
      <c r="C42" s="126"/>
      <c r="D42" s="126"/>
      <c r="E42" s="126"/>
      <c r="F42" s="126"/>
      <c r="G42" s="126"/>
      <c r="H42" s="126"/>
      <c r="I42" s="126"/>
      <c r="J42" s="126"/>
    </row>
    <row r="43" spans="1:10" x14ac:dyDescent="0.2">
      <c r="A43" s="126"/>
      <c r="B43" s="126"/>
      <c r="C43" s="126"/>
      <c r="D43" s="126"/>
      <c r="E43" s="126"/>
      <c r="F43" s="126"/>
      <c r="G43" s="126"/>
      <c r="H43" s="126"/>
      <c r="I43" s="126"/>
      <c r="J43" s="126"/>
    </row>
    <row r="44" spans="1:10" x14ac:dyDescent="0.2">
      <c r="A44" s="126"/>
      <c r="B44" s="126"/>
      <c r="C44" s="126"/>
      <c r="D44" s="126"/>
      <c r="E44" s="126"/>
      <c r="F44" s="126"/>
      <c r="G44" s="126"/>
      <c r="H44" s="126"/>
      <c r="I44" s="126"/>
      <c r="J44" s="126"/>
    </row>
    <row r="45" spans="1:10" x14ac:dyDescent="0.2">
      <c r="A45" s="126"/>
      <c r="B45" s="126"/>
      <c r="C45" s="126"/>
      <c r="D45" s="126"/>
      <c r="E45" s="126"/>
      <c r="F45" s="126"/>
      <c r="G45" s="126"/>
      <c r="H45" s="126"/>
      <c r="I45" s="126"/>
      <c r="J45" s="126"/>
    </row>
    <row r="46" spans="1:10" x14ac:dyDescent="0.2">
      <c r="A46" s="126"/>
      <c r="B46" s="126"/>
      <c r="C46" s="126"/>
      <c r="D46" s="126"/>
      <c r="E46" s="126"/>
      <c r="F46" s="126"/>
      <c r="G46" s="126"/>
      <c r="H46" s="126"/>
      <c r="I46" s="126"/>
      <c r="J46" s="126"/>
    </row>
    <row r="47" spans="1:10" x14ac:dyDescent="0.2">
      <c r="A47" s="141" t="s">
        <v>192</v>
      </c>
      <c r="B47" s="126"/>
      <c r="C47" s="126"/>
      <c r="D47" s="126"/>
      <c r="E47" s="126"/>
      <c r="F47" s="126"/>
      <c r="G47" s="126"/>
      <c r="H47" s="126"/>
      <c r="I47" s="126"/>
      <c r="J47" s="126"/>
    </row>
    <row r="48" spans="1:10" x14ac:dyDescent="0.2">
      <c r="A48" s="126"/>
      <c r="B48" s="126"/>
      <c r="C48" s="126"/>
      <c r="D48" s="126"/>
      <c r="E48" s="126"/>
      <c r="F48" s="126"/>
      <c r="G48" s="126"/>
      <c r="H48" s="126"/>
      <c r="I48" s="126"/>
      <c r="J48" s="126"/>
    </row>
    <row r="49" spans="1:10" x14ac:dyDescent="0.2">
      <c r="A49" s="126"/>
      <c r="B49" s="126"/>
      <c r="C49" s="126"/>
      <c r="D49" s="126"/>
      <c r="E49" s="126"/>
      <c r="F49" s="126"/>
      <c r="G49" s="126"/>
      <c r="H49" s="126"/>
      <c r="I49" s="126"/>
      <c r="J49" s="126"/>
    </row>
    <row r="50" spans="1:10" x14ac:dyDescent="0.2">
      <c r="A50" s="134" t="s">
        <v>107</v>
      </c>
      <c r="B50" s="134"/>
      <c r="C50" s="134"/>
      <c r="D50" s="134"/>
      <c r="E50" s="135" t="b">
        <f ca="1">IF(LEN(CONCATENATE(E$11,E$12,E$13,E$14,E$15,E$16,E$17,E$18,E$19,E$20,E$21,E$22,E$23,E$24,E$25))=0,TRUE,NOT(ISERROR(FIND($A50,CONCATENATE(E$11,E$12,E$13,E$14,E$15,E$16,E$17,E$18,E$19,E$20,E$21,E$22,E$23,E$24,E$25)))))</f>
        <v>1</v>
      </c>
      <c r="F50" s="135"/>
      <c r="G50" s="135"/>
      <c r="H50" s="135"/>
      <c r="I50" s="135"/>
      <c r="J50" s="135"/>
    </row>
    <row r="51" spans="1:10" x14ac:dyDescent="0.2">
      <c r="A51" s="140" t="s">
        <v>267</v>
      </c>
      <c r="B51" s="134"/>
      <c r="C51" s="134"/>
      <c r="D51" s="134"/>
      <c r="E51" s="135" t="b">
        <f ca="1">IF(LEN(CONCATENATE(E$11,E$12,E$13,E$14,E$15,E$16,E$17,E$18,E$19,E$20,E$21,E$22,E$23,E$24,E$25))=0,TRUE,NOT(ISERROR(FIND($A51,CONCATENATE(E$11,E$12,E$13,E$14,E$15,E$16,E$17,E$18,E$19,E$20,E$21,E$22,E$23,E$24,E$25)))))</f>
        <v>0</v>
      </c>
      <c r="F51" s="135"/>
      <c r="G51" s="135"/>
      <c r="H51" s="135"/>
      <c r="I51" s="135"/>
      <c r="J51" s="135"/>
    </row>
    <row r="52" spans="1:10" x14ac:dyDescent="0.2">
      <c r="A52" s="134" t="s">
        <v>239</v>
      </c>
      <c r="B52" s="134"/>
      <c r="C52" s="134"/>
      <c r="D52" s="134"/>
      <c r="E52" s="135" t="b">
        <f ca="1">IF(LEN(CONCATENATE(E$11,E$12,E$13,E$14,E$15,E$16,E$17,E$18,E$19,E$20,E$21,E$22,E$23,E$24,E$25))=0,TRUE,NOT(ISERROR(FIND($A52,CONCATENATE(E$11,E$12,E$13,E$14,E$15,E$16,E$17,E$18,E$19,E$20,E$21,E$22,E$23,E$24,E$25)))))</f>
        <v>0</v>
      </c>
      <c r="F52" s="135"/>
      <c r="G52" s="135"/>
      <c r="H52" s="135"/>
      <c r="I52" s="135"/>
      <c r="J52" s="135"/>
    </row>
    <row r="53" spans="1:10" x14ac:dyDescent="0.2">
      <c r="A53" s="134"/>
      <c r="B53" s="134"/>
      <c r="C53" s="134"/>
      <c r="D53" s="134"/>
      <c r="E53" s="134"/>
      <c r="F53" s="134"/>
      <c r="G53" s="134"/>
      <c r="H53" s="134"/>
      <c r="I53" s="134"/>
      <c r="J53" s="134"/>
    </row>
    <row r="54" spans="1:10" x14ac:dyDescent="0.2">
      <c r="A54" s="134"/>
      <c r="B54" s="134"/>
      <c r="C54" s="134"/>
      <c r="D54" s="134"/>
      <c r="E54" s="134"/>
      <c r="F54" s="134"/>
      <c r="G54" s="134"/>
      <c r="H54" s="134"/>
      <c r="I54" s="134"/>
      <c r="J54" s="134"/>
    </row>
    <row r="55" spans="1:10" x14ac:dyDescent="0.2">
      <c r="A55" s="134"/>
      <c r="B55" s="134"/>
      <c r="C55" s="134"/>
      <c r="D55" s="134"/>
      <c r="E55" s="134"/>
      <c r="F55" s="134"/>
      <c r="G55" s="134"/>
      <c r="H55" s="134"/>
      <c r="I55" s="134"/>
      <c r="J55" s="134"/>
    </row>
    <row r="56" spans="1:10" x14ac:dyDescent="0.2">
      <c r="A56" s="134"/>
      <c r="B56" s="134"/>
      <c r="C56" s="134"/>
      <c r="D56" s="134"/>
      <c r="E56" s="134"/>
      <c r="F56" s="134"/>
      <c r="G56" s="134"/>
      <c r="H56" s="134"/>
      <c r="I56" s="134"/>
      <c r="J56" s="134"/>
    </row>
    <row r="57" spans="1:10" x14ac:dyDescent="0.2">
      <c r="A57" s="134"/>
      <c r="B57" s="134"/>
      <c r="C57" s="134"/>
      <c r="D57" s="134"/>
      <c r="E57" s="134"/>
      <c r="F57" s="134"/>
      <c r="G57" s="134"/>
      <c r="H57" s="134"/>
      <c r="I57" s="134"/>
      <c r="J57" s="134"/>
    </row>
    <row r="58" spans="1:10" x14ac:dyDescent="0.2">
      <c r="A58" s="134"/>
      <c r="B58" s="134"/>
      <c r="C58" s="134"/>
      <c r="D58" s="134"/>
      <c r="E58" s="134"/>
      <c r="F58" s="110" t="s">
        <v>268</v>
      </c>
      <c r="G58" s="134"/>
      <c r="H58" s="134"/>
      <c r="I58" s="134"/>
      <c r="J58" s="134"/>
    </row>
    <row r="59" spans="1:10" x14ac:dyDescent="0.2">
      <c r="A59" s="134" t="str">
        <f>"all at " &amp;A50</f>
        <v>all at CUSTOMER HIERARCHY at ALL equals TRUE</v>
      </c>
      <c r="B59" s="134"/>
      <c r="C59" s="134"/>
      <c r="D59" s="134"/>
      <c r="E59" s="134" t="b">
        <f ca="1">IF(COUNTIF(E50:E50,TRUE)=1,TRUE,FALSE)</f>
        <v>1</v>
      </c>
      <c r="F59" s="110" t="s">
        <v>271</v>
      </c>
      <c r="G59" s="134"/>
      <c r="H59" s="134"/>
      <c r="I59" s="134"/>
      <c r="J59" s="134"/>
    </row>
    <row r="60" spans="1:10" x14ac:dyDescent="0.2">
      <c r="A60" s="140" t="str">
        <f>"all at " &amp;A51</f>
        <v>all at FULFILLMENT HIERARCHY at ALL equals TRUE</v>
      </c>
      <c r="B60" s="134"/>
      <c r="C60" s="134"/>
      <c r="D60" s="134"/>
      <c r="E60" s="134" t="b">
        <f ca="1">IF(COUNTIF(E51:E51,TRUE)=1,TRUE,FALSE)</f>
        <v>0</v>
      </c>
      <c r="F60" s="134" t="s">
        <v>245</v>
      </c>
      <c r="G60" s="134"/>
      <c r="H60" s="134"/>
      <c r="I60" s="134"/>
      <c r="J60" s="134"/>
    </row>
    <row r="61" spans="1:10" x14ac:dyDescent="0.2">
      <c r="A61" s="134" t="str">
        <f>"all at " &amp;A52</f>
        <v>all at PRODUCT HIERARCHY at ALL equals TRUE</v>
      </c>
      <c r="B61" s="134"/>
      <c r="C61" s="134"/>
      <c r="D61" s="134"/>
      <c r="E61" s="134" t="b">
        <f ca="1">IF(COUNTIF(E52:E52,TRUE)=1,TRUE,FALSE)</f>
        <v>0</v>
      </c>
      <c r="F61" s="134" t="s">
        <v>269</v>
      </c>
      <c r="G61" s="134"/>
      <c r="H61" s="134"/>
      <c r="I61" s="134"/>
      <c r="J61" s="134"/>
    </row>
    <row r="62" spans="1:10" x14ac:dyDescent="0.2">
      <c r="A62" s="134"/>
      <c r="B62" s="134"/>
      <c r="C62" s="134"/>
      <c r="D62" s="134"/>
      <c r="E62" s="134"/>
      <c r="F62" s="134"/>
      <c r="G62" s="134"/>
      <c r="H62" s="134"/>
      <c r="I62" s="134"/>
      <c r="J62" s="134"/>
    </row>
    <row r="63" spans="1:10" x14ac:dyDescent="0.2">
      <c r="A63" s="110"/>
      <c r="B63" s="110"/>
      <c r="C63" s="110"/>
      <c r="D63" s="110"/>
      <c r="E63" s="110"/>
      <c r="F63" s="110"/>
      <c r="G63" s="110"/>
      <c r="H63" s="110"/>
      <c r="I63" s="110"/>
      <c r="J63" s="110"/>
    </row>
    <row r="64" spans="1:10" x14ac:dyDescent="0.2">
      <c r="A64" s="110"/>
      <c r="B64" s="110"/>
      <c r="C64" s="110"/>
      <c r="D64" s="110"/>
      <c r="E64" s="110"/>
      <c r="F64" s="110"/>
      <c r="G64" s="110"/>
      <c r="H64" s="110"/>
      <c r="I64" s="110"/>
      <c r="J64" s="110"/>
    </row>
    <row r="65" spans="1:10" x14ac:dyDescent="0.2">
      <c r="A65" s="110"/>
      <c r="B65" s="110"/>
      <c r="C65" s="110"/>
      <c r="D65" s="110"/>
      <c r="E65" s="139" t="s">
        <v>270</v>
      </c>
      <c r="F65" s="110"/>
      <c r="G65" s="110"/>
      <c r="H65" s="110"/>
      <c r="I65" s="110"/>
      <c r="J65" s="110"/>
    </row>
    <row r="66" spans="1:10" x14ac:dyDescent="0.2">
      <c r="A66" s="110"/>
      <c r="B66" s="110"/>
      <c r="C66" s="110"/>
      <c r="D66" s="110"/>
      <c r="E66" s="134" t="str">
        <f ca="1">IF(E59,F59,"Not "&amp;F59)&amp;", "&amp;IF(E61,F61,"Not "&amp;F61)</f>
        <v>All Worldwide, Not Prod All</v>
      </c>
      <c r="F66" s="110"/>
      <c r="G66" s="110"/>
      <c r="H66" s="110"/>
      <c r="I66" s="110"/>
      <c r="J66" s="110"/>
    </row>
    <row r="67" spans="1:10" x14ac:dyDescent="0.2">
      <c r="A67" s="110"/>
      <c r="B67" s="110"/>
      <c r="C67" s="110"/>
      <c r="D67" s="110"/>
      <c r="E67" s="110" t="s">
        <v>108</v>
      </c>
      <c r="F67" s="110"/>
      <c r="G67" s="110"/>
      <c r="H67" s="110"/>
      <c r="I67" s="110"/>
      <c r="J67" s="110"/>
    </row>
    <row r="68" spans="1:10" x14ac:dyDescent="0.2">
      <c r="A68" s="110"/>
      <c r="B68" s="110"/>
      <c r="C68" s="110"/>
      <c r="D68" s="110"/>
      <c r="E68" s="110"/>
      <c r="F68" s="110"/>
      <c r="G68" s="110"/>
      <c r="H68" s="110"/>
      <c r="I68" s="110"/>
      <c r="J68" s="110"/>
    </row>
    <row r="69" spans="1:10" x14ac:dyDescent="0.2">
      <c r="A69" s="110"/>
      <c r="B69" s="110"/>
      <c r="C69" s="110"/>
      <c r="D69" s="110"/>
      <c r="E69" s="110"/>
      <c r="F69" s="110"/>
      <c r="G69" s="110"/>
      <c r="H69" s="110"/>
      <c r="I69" s="110"/>
      <c r="J69" s="110"/>
    </row>
    <row r="70" spans="1:10" x14ac:dyDescent="0.2">
      <c r="A70" s="110"/>
      <c r="B70" s="110"/>
      <c r="C70" s="110"/>
      <c r="D70" s="110"/>
      <c r="E70" s="110"/>
      <c r="F70" s="110"/>
      <c r="G70" s="110"/>
      <c r="H70" s="110"/>
      <c r="I70" s="110"/>
      <c r="J70" s="110"/>
    </row>
    <row r="71" spans="1:10" x14ac:dyDescent="0.2">
      <c r="A71" s="110"/>
      <c r="B71" s="110"/>
      <c r="C71" s="110"/>
      <c r="D71" s="110"/>
      <c r="E71" s="110"/>
      <c r="F71" s="110"/>
      <c r="G71" s="110"/>
      <c r="H71" s="110"/>
      <c r="I71" s="110"/>
      <c r="J71" s="110"/>
    </row>
    <row r="72" spans="1:10" x14ac:dyDescent="0.2">
      <c r="A72" s="110"/>
      <c r="B72" s="110"/>
      <c r="C72" s="110"/>
      <c r="D72" s="110"/>
      <c r="E72" s="110"/>
      <c r="F72" s="110"/>
      <c r="G72" s="110"/>
      <c r="H72" s="110"/>
      <c r="I72" s="110"/>
      <c r="J72" s="110"/>
    </row>
    <row r="73" spans="1:10" x14ac:dyDescent="0.2">
      <c r="A73" s="110"/>
      <c r="B73" s="110"/>
      <c r="C73" s="110"/>
      <c r="D73" s="110"/>
      <c r="E73" s="110"/>
      <c r="F73" s="110"/>
      <c r="G73" s="110"/>
      <c r="H73" s="110"/>
      <c r="I73" s="110"/>
      <c r="J73" s="110"/>
    </row>
    <row r="74" spans="1:10" x14ac:dyDescent="0.2">
      <c r="A74" s="110"/>
      <c r="B74" s="110"/>
      <c r="C74" s="110"/>
      <c r="D74" s="110"/>
      <c r="E74" s="110"/>
      <c r="F74" s="110"/>
      <c r="G74" s="110"/>
      <c r="H74" s="110"/>
      <c r="I74" s="110"/>
      <c r="J74" s="110"/>
    </row>
    <row r="75" spans="1:10" x14ac:dyDescent="0.2">
      <c r="A75" s="110"/>
      <c r="B75" s="110"/>
      <c r="C75" s="110"/>
      <c r="D75" s="110"/>
      <c r="E75" s="110"/>
      <c r="F75" s="110"/>
      <c r="G75" s="110"/>
      <c r="H75" s="110"/>
      <c r="I75" s="110"/>
      <c r="J75" s="110"/>
    </row>
    <row r="76" spans="1:10" x14ac:dyDescent="0.2">
      <c r="A76" s="110"/>
      <c r="B76" s="110"/>
      <c r="C76" s="110"/>
      <c r="D76" s="110"/>
      <c r="E76" s="110"/>
      <c r="F76" s="110"/>
      <c r="G76" s="110"/>
      <c r="H76" s="110"/>
      <c r="I76" s="110"/>
      <c r="J76" s="110"/>
    </row>
  </sheetData>
  <mergeCells count="1">
    <mergeCell ref="E3:E4"/>
  </mergeCells>
  <phoneticPr fontId="9" type="noConversion"/>
  <dataValidations count="1">
    <dataValidation type="textLength" allowBlank="1" showInputMessage="1" showErrorMessage="1" error="You are not allowed to modify this field." sqref="E11:AH25">
      <formula1>LEN(INDIRECT("SWSHEETMETA!"&amp;$B11&amp;E$7))-1</formula1>
      <formula2>LEN(INDIRECT("SWSHEETMETA!"&amp;$B11&amp;E$7))+1</formula2>
    </dataValidation>
  </dataValidations>
  <hyperlinks>
    <hyperlink ref="F6:H6" location="FrontEndView!N18" tooltip="Click Here View Time Series Business Rule Document" display="Business Rules"/>
    <hyperlink ref="A8" location="FilteringCriteria!A1:I1" tooltip="Click here to view tab describing item's filtering details" display="Filtering Criteria"/>
    <hyperlink ref="A6" location="Current_Period" tooltip="Click here to view Current Month or Quarter" display="Current Period"/>
    <hyperlink ref="A7" location="'Metrics &amp; Attributes View'!M1:Z1" tooltip="Click here to view tab with Metrics and Attributes" display="Metrics &amp; Attr."/>
  </hyperlinks>
  <pageMargins left="0.75" right="0.75" top="1" bottom="1" header="0.5" footer="0.5"/>
  <pageSetup orientation="portrait" r:id="rId1"/>
  <headerFooter alignWithMargins="0"/>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BM102"/>
  <sheetViews>
    <sheetView workbookViewId="0"/>
  </sheetViews>
  <sheetFormatPr defaultRowHeight="12.75" x14ac:dyDescent="0.2"/>
  <cols>
    <col min="1" max="1" width="23.140625" bestFit="1" customWidth="1"/>
    <col min="2" max="2" width="15" bestFit="1" customWidth="1"/>
    <col min="3" max="3" width="18" bestFit="1" customWidth="1"/>
    <col min="4" max="4" width="44.85546875" customWidth="1"/>
    <col min="5" max="5" width="13.140625" bestFit="1" customWidth="1"/>
    <col min="6" max="6" width="20.42578125" bestFit="1" customWidth="1"/>
    <col min="7" max="7" width="21.5703125" bestFit="1" customWidth="1"/>
    <col min="8" max="8" width="22" bestFit="1" customWidth="1"/>
    <col min="9" max="9" width="23" bestFit="1" customWidth="1"/>
    <col min="10" max="10" width="10.140625" bestFit="1" customWidth="1"/>
    <col min="13" max="13" width="11" bestFit="1" customWidth="1"/>
    <col min="15" max="15" width="22.140625" bestFit="1" customWidth="1"/>
    <col min="16" max="16" width="14.28515625" bestFit="1" customWidth="1"/>
    <col min="17" max="17" width="12.28515625" bestFit="1" customWidth="1"/>
    <col min="19" max="19" width="22.42578125" bestFit="1" customWidth="1"/>
    <col min="20" max="20" width="17" bestFit="1" customWidth="1"/>
    <col min="21" max="21" width="17.5703125" bestFit="1" customWidth="1"/>
    <col min="22" max="23" width="16.28515625" bestFit="1" customWidth="1"/>
    <col min="24" max="24" width="13.140625" bestFit="1" customWidth="1"/>
    <col min="25" max="25" width="12" bestFit="1" customWidth="1"/>
    <col min="26" max="26" width="14.5703125" bestFit="1" customWidth="1"/>
    <col min="27" max="27" width="11" bestFit="1" customWidth="1"/>
    <col min="28" max="28" width="10" bestFit="1" customWidth="1"/>
    <col min="29" max="29" width="8.28515625" bestFit="1" customWidth="1"/>
    <col min="30" max="30" width="14.140625" bestFit="1" customWidth="1"/>
    <col min="31" max="32" width="20" bestFit="1" customWidth="1"/>
    <col min="33" max="33" width="18.140625" bestFit="1" customWidth="1"/>
    <col min="34" max="34" width="20.140625" bestFit="1" customWidth="1"/>
    <col min="35" max="35" width="12" bestFit="1" customWidth="1"/>
    <col min="36" max="36" width="23.5703125" bestFit="1" customWidth="1"/>
    <col min="37" max="37" width="18.140625" bestFit="1" customWidth="1"/>
    <col min="38" max="38" width="28.140625" bestFit="1" customWidth="1"/>
    <col min="39" max="39" width="14" bestFit="1" customWidth="1"/>
    <col min="40" max="40" width="28.140625" bestFit="1" customWidth="1"/>
    <col min="41" max="41" width="8.140625" bestFit="1" customWidth="1"/>
    <col min="42" max="42" width="5.85546875" bestFit="1" customWidth="1"/>
    <col min="43" max="43" width="13.28515625" bestFit="1" customWidth="1"/>
    <col min="44" max="44" width="12.7109375" bestFit="1" customWidth="1"/>
    <col min="45" max="45" width="7.28515625" bestFit="1" customWidth="1"/>
    <col min="46" max="47" width="17" bestFit="1" customWidth="1"/>
    <col min="48" max="48" width="12.5703125" bestFit="1" customWidth="1"/>
    <col min="49" max="49" width="24.140625" bestFit="1" customWidth="1"/>
    <col min="50" max="50" width="12.28515625" bestFit="1" customWidth="1"/>
    <col min="51" max="51" width="8.7109375" bestFit="1" customWidth="1"/>
    <col min="52" max="52" width="24.140625" bestFit="1" customWidth="1"/>
    <col min="53" max="53" width="6.140625" bestFit="1" customWidth="1"/>
    <col min="54" max="54" width="15" bestFit="1" customWidth="1"/>
    <col min="55" max="55" width="18.140625" bestFit="1" customWidth="1"/>
    <col min="56" max="56" width="20.140625" bestFit="1" customWidth="1"/>
    <col min="57" max="57" width="6.5703125" bestFit="1" customWidth="1"/>
    <col min="58" max="58" width="10.42578125" bestFit="1" customWidth="1"/>
    <col min="59" max="59" width="14.5703125" bestFit="1" customWidth="1"/>
    <col min="60" max="60" width="17.5703125" bestFit="1" customWidth="1"/>
    <col min="61" max="61" width="19.5703125" bestFit="1" customWidth="1"/>
    <col min="63" max="63" width="9.42578125" bestFit="1" customWidth="1"/>
    <col min="64" max="64" width="12.42578125" bestFit="1" customWidth="1"/>
    <col min="65" max="65" width="13.42578125" bestFit="1" customWidth="1"/>
    <col min="66" max="66" width="12.28515625" bestFit="1" customWidth="1"/>
    <col min="67" max="67" width="18.28515625" bestFit="1" customWidth="1"/>
    <col min="68" max="68" width="18.7109375" bestFit="1" customWidth="1"/>
    <col min="69" max="69" width="20.7109375" bestFit="1" customWidth="1"/>
    <col min="70" max="70" width="18" bestFit="1" customWidth="1"/>
    <col min="71" max="71" width="19.28515625" bestFit="1" customWidth="1"/>
    <col min="72" max="72" width="22" bestFit="1" customWidth="1"/>
    <col min="73" max="73" width="17" bestFit="1" customWidth="1"/>
    <col min="74" max="74" width="19.7109375" bestFit="1" customWidth="1"/>
    <col min="75" max="84" width="11.42578125" bestFit="1" customWidth="1"/>
    <col min="85" max="89" width="15.140625" bestFit="1" customWidth="1"/>
    <col min="90" max="94" width="14" bestFit="1" customWidth="1"/>
    <col min="95" max="95" width="16" bestFit="1" customWidth="1"/>
    <col min="96" max="96" width="15.42578125" bestFit="1" customWidth="1"/>
    <col min="97" max="97" width="17.5703125" bestFit="1" customWidth="1"/>
    <col min="98" max="98" width="8.5703125" bestFit="1" customWidth="1"/>
    <col min="99" max="99" width="17.7109375" bestFit="1" customWidth="1"/>
    <col min="100" max="100" width="9" bestFit="1" customWidth="1"/>
    <col min="101" max="101" width="17.28515625" bestFit="1" customWidth="1"/>
    <col min="102" max="102" width="15.85546875" bestFit="1" customWidth="1"/>
  </cols>
  <sheetData>
    <row r="1" spans="1:38" x14ac:dyDescent="0.2">
      <c r="A1" t="s">
        <v>43</v>
      </c>
      <c r="B1" t="s">
        <v>489</v>
      </c>
    </row>
    <row r="2" spans="1:38" x14ac:dyDescent="0.2">
      <c r="A2" t="s">
        <v>243</v>
      </c>
      <c r="B2">
        <v>1</v>
      </c>
      <c r="C2">
        <v>52012</v>
      </c>
    </row>
    <row r="3" spans="1:38" x14ac:dyDescent="0.2">
      <c r="A3" t="s">
        <v>44</v>
      </c>
      <c r="B3" t="s">
        <v>45</v>
      </c>
      <c r="C3">
        <v>1</v>
      </c>
      <c r="D3">
        <v>1</v>
      </c>
    </row>
    <row r="4" spans="1:38" x14ac:dyDescent="0.2">
      <c r="A4" t="s">
        <v>46</v>
      </c>
      <c r="B4">
        <v>288</v>
      </c>
      <c r="C4">
        <v>289</v>
      </c>
      <c r="D4">
        <v>290</v>
      </c>
      <c r="E4">
        <v>291</v>
      </c>
      <c r="F4">
        <v>292</v>
      </c>
      <c r="G4">
        <v>293</v>
      </c>
      <c r="H4">
        <v>294</v>
      </c>
      <c r="I4">
        <v>295</v>
      </c>
      <c r="J4">
        <v>296</v>
      </c>
      <c r="K4">
        <v>297</v>
      </c>
      <c r="L4">
        <v>298</v>
      </c>
      <c r="M4">
        <v>299</v>
      </c>
    </row>
    <row r="5" spans="1:38" x14ac:dyDescent="0.2">
      <c r="A5" t="s">
        <v>47</v>
      </c>
      <c r="B5" s="234" t="s">
        <v>409</v>
      </c>
      <c r="C5" s="234" t="s">
        <v>410</v>
      </c>
      <c r="D5" s="234" t="s">
        <v>411</v>
      </c>
      <c r="E5" s="234" t="s">
        <v>412</v>
      </c>
      <c r="F5" s="234" t="s">
        <v>413</v>
      </c>
      <c r="G5" s="234" t="s">
        <v>414</v>
      </c>
      <c r="H5" s="234" t="s">
        <v>415</v>
      </c>
      <c r="I5" s="234" t="s">
        <v>416</v>
      </c>
      <c r="J5" s="234" t="s">
        <v>417</v>
      </c>
      <c r="K5" s="234" t="s">
        <v>418</v>
      </c>
      <c r="L5" s="234" t="s">
        <v>419</v>
      </c>
      <c r="M5" s="234" t="s">
        <v>420</v>
      </c>
    </row>
    <row r="6" spans="1:38" x14ac:dyDescent="0.2">
      <c r="A6" t="s">
        <v>48</v>
      </c>
      <c r="B6" s="234" t="s">
        <v>427</v>
      </c>
      <c r="C6" s="234" t="s">
        <v>428</v>
      </c>
      <c r="D6" s="234" t="s">
        <v>429</v>
      </c>
      <c r="E6" s="234" t="s">
        <v>430</v>
      </c>
      <c r="F6" s="234" t="s">
        <v>431</v>
      </c>
      <c r="G6" s="234" t="s">
        <v>432</v>
      </c>
      <c r="H6" s="234" t="s">
        <v>433</v>
      </c>
      <c r="I6" s="234" t="s">
        <v>434</v>
      </c>
      <c r="J6" s="234" t="s">
        <v>435</v>
      </c>
      <c r="K6" s="234" t="s">
        <v>436</v>
      </c>
      <c r="L6" s="234" t="s">
        <v>437</v>
      </c>
      <c r="M6" s="234" t="s">
        <v>438</v>
      </c>
    </row>
    <row r="7" spans="1:38" x14ac:dyDescent="0.2">
      <c r="A7" t="s">
        <v>49</v>
      </c>
      <c r="B7">
        <v>300</v>
      </c>
      <c r="C7">
        <v>301</v>
      </c>
      <c r="D7">
        <v>302</v>
      </c>
      <c r="E7">
        <v>303</v>
      </c>
      <c r="F7">
        <v>304</v>
      </c>
      <c r="G7">
        <v>305</v>
      </c>
      <c r="H7">
        <v>306</v>
      </c>
      <c r="I7">
        <v>307</v>
      </c>
      <c r="J7">
        <v>308</v>
      </c>
      <c r="K7">
        <v>309</v>
      </c>
      <c r="L7">
        <v>310</v>
      </c>
      <c r="M7">
        <v>311</v>
      </c>
      <c r="N7">
        <v>312</v>
      </c>
      <c r="O7">
        <v>313</v>
      </c>
      <c r="P7">
        <v>314</v>
      </c>
    </row>
    <row r="8" spans="1:38" x14ac:dyDescent="0.2">
      <c r="A8" t="s">
        <v>50</v>
      </c>
      <c r="B8" s="234" t="s">
        <v>421</v>
      </c>
      <c r="C8" s="234" t="s">
        <v>422</v>
      </c>
      <c r="D8" t="s">
        <v>423</v>
      </c>
      <c r="E8" t="s">
        <v>424</v>
      </c>
      <c r="F8" t="s">
        <v>425</v>
      </c>
      <c r="G8" t="s">
        <v>426</v>
      </c>
      <c r="H8" t="s">
        <v>449</v>
      </c>
      <c r="I8" t="s">
        <v>450</v>
      </c>
      <c r="J8" t="s">
        <v>451</v>
      </c>
      <c r="K8" t="s">
        <v>452</v>
      </c>
      <c r="L8" t="s">
        <v>453</v>
      </c>
      <c r="M8" t="s">
        <v>454</v>
      </c>
      <c r="N8" t="s">
        <v>455</v>
      </c>
      <c r="O8" s="234" t="s">
        <v>456</v>
      </c>
      <c r="P8" s="234" t="s">
        <v>457</v>
      </c>
      <c r="Q8" s="234"/>
      <c r="R8" s="234"/>
      <c r="S8" s="234"/>
      <c r="T8" s="234"/>
      <c r="U8" s="234"/>
      <c r="V8" s="234"/>
      <c r="W8" s="234"/>
      <c r="X8" s="234"/>
      <c r="Y8" s="234"/>
      <c r="Z8" s="234"/>
      <c r="AA8" s="234"/>
      <c r="AB8" s="234"/>
      <c r="AC8" s="234"/>
      <c r="AD8" s="234"/>
      <c r="AE8" s="234"/>
      <c r="AF8" s="234"/>
      <c r="AG8" s="234"/>
      <c r="AH8" s="234"/>
      <c r="AI8" s="234"/>
      <c r="AJ8" s="234"/>
      <c r="AK8" s="234"/>
      <c r="AL8" s="234"/>
    </row>
    <row r="9" spans="1:38" x14ac:dyDescent="0.2">
      <c r="A9" t="s">
        <v>51</v>
      </c>
      <c r="B9" s="234" t="s">
        <v>439</v>
      </c>
      <c r="C9" s="234" t="s">
        <v>440</v>
      </c>
      <c r="D9" t="s">
        <v>441</v>
      </c>
      <c r="E9" t="s">
        <v>442</v>
      </c>
      <c r="F9" t="s">
        <v>443</v>
      </c>
      <c r="G9" t="s">
        <v>444</v>
      </c>
      <c r="H9" t="s">
        <v>458</v>
      </c>
      <c r="I9" t="s">
        <v>459</v>
      </c>
      <c r="J9" t="s">
        <v>460</v>
      </c>
      <c r="K9" t="s">
        <v>461</v>
      </c>
      <c r="L9" t="s">
        <v>462</v>
      </c>
      <c r="M9" t="s">
        <v>463</v>
      </c>
      <c r="N9" t="s">
        <v>464</v>
      </c>
      <c r="O9" s="234" t="s">
        <v>465</v>
      </c>
      <c r="P9" s="234" t="s">
        <v>466</v>
      </c>
      <c r="Q9" s="234"/>
      <c r="R9" s="234"/>
      <c r="S9" s="234"/>
      <c r="T9" s="234"/>
      <c r="U9" s="234"/>
      <c r="V9" s="234"/>
      <c r="W9" s="234"/>
      <c r="X9" s="234"/>
      <c r="Y9" s="234"/>
      <c r="Z9" s="234"/>
      <c r="AA9" s="234"/>
      <c r="AB9" s="234"/>
      <c r="AC9" s="234"/>
      <c r="AD9" s="234"/>
      <c r="AE9" s="234"/>
      <c r="AF9" s="234"/>
      <c r="AG9" s="234"/>
      <c r="AH9" s="234"/>
      <c r="AI9" s="234"/>
      <c r="AJ9" s="234"/>
      <c r="AK9" s="234"/>
      <c r="AL9" s="234"/>
    </row>
    <row r="10" spans="1:38" x14ac:dyDescent="0.2">
      <c r="A10" t="s">
        <v>52</v>
      </c>
      <c r="B10">
        <v>300</v>
      </c>
    </row>
    <row r="11" spans="1:38" x14ac:dyDescent="0.2">
      <c r="A11" t="s">
        <v>53</v>
      </c>
      <c r="B11" t="s">
        <v>421</v>
      </c>
    </row>
    <row r="12" spans="1:38" x14ac:dyDescent="0.2">
      <c r="A12" t="s">
        <v>54</v>
      </c>
      <c r="B12" t="s">
        <v>439</v>
      </c>
    </row>
    <row r="13" spans="1:38" x14ac:dyDescent="0.2">
      <c r="A13" t="s">
        <v>55</v>
      </c>
      <c r="B13">
        <v>1</v>
      </c>
    </row>
    <row r="14" spans="1:38" x14ac:dyDescent="0.2">
      <c r="A14" t="s">
        <v>56</v>
      </c>
      <c r="B14" t="s">
        <v>29</v>
      </c>
    </row>
    <row r="15" spans="1:38" x14ac:dyDescent="0.2">
      <c r="A15" t="s">
        <v>57</v>
      </c>
      <c r="B15">
        <v>1</v>
      </c>
      <c r="C15" t="s">
        <v>58</v>
      </c>
      <c r="D15">
        <v>2</v>
      </c>
      <c r="E15" t="s">
        <v>59</v>
      </c>
      <c r="F15">
        <v>0</v>
      </c>
    </row>
    <row r="101" spans="1:65" x14ac:dyDescent="0.2">
      <c r="A101" t="s">
        <v>63</v>
      </c>
      <c r="B101" t="s">
        <v>64</v>
      </c>
      <c r="C101" t="s">
        <v>65</v>
      </c>
      <c r="D101" t="s">
        <v>244</v>
      </c>
      <c r="E101" t="s">
        <v>500</v>
      </c>
      <c r="F101" t="s">
        <v>563</v>
      </c>
      <c r="G101" t="s">
        <v>564</v>
      </c>
      <c r="H101" t="s">
        <v>501</v>
      </c>
      <c r="I101" t="s">
        <v>502</v>
      </c>
      <c r="J101" t="s">
        <v>503</v>
      </c>
      <c r="K101" t="s">
        <v>504</v>
      </c>
      <c r="L101" t="s">
        <v>505</v>
      </c>
      <c r="M101" t="s">
        <v>506</v>
      </c>
      <c r="N101" t="s">
        <v>507</v>
      </c>
      <c r="O101" t="s">
        <v>508</v>
      </c>
      <c r="P101" t="s">
        <v>509</v>
      </c>
      <c r="Q101" t="s">
        <v>510</v>
      </c>
      <c r="R101" t="s">
        <v>511</v>
      </c>
      <c r="S101" t="s">
        <v>512</v>
      </c>
      <c r="T101" t="s">
        <v>513</v>
      </c>
      <c r="U101" t="s">
        <v>514</v>
      </c>
      <c r="V101" t="s">
        <v>515</v>
      </c>
      <c r="W101" t="s">
        <v>516</v>
      </c>
      <c r="X101" t="s">
        <v>517</v>
      </c>
      <c r="Y101" t="s">
        <v>518</v>
      </c>
      <c r="Z101" t="s">
        <v>519</v>
      </c>
      <c r="AA101" t="s">
        <v>520</v>
      </c>
      <c r="AB101" t="s">
        <v>521</v>
      </c>
      <c r="AC101" t="s">
        <v>522</v>
      </c>
      <c r="AD101" t="s">
        <v>523</v>
      </c>
      <c r="AE101" t="s">
        <v>524</v>
      </c>
      <c r="AF101" t="s">
        <v>525</v>
      </c>
      <c r="AG101" t="s">
        <v>526</v>
      </c>
      <c r="AH101" t="s">
        <v>527</v>
      </c>
      <c r="AI101" t="s">
        <v>528</v>
      </c>
      <c r="AJ101" t="s">
        <v>529</v>
      </c>
      <c r="AK101" t="s">
        <v>530</v>
      </c>
      <c r="AL101" t="s">
        <v>531</v>
      </c>
      <c r="AM101" t="s">
        <v>532</v>
      </c>
      <c r="AN101" t="s">
        <v>533</v>
      </c>
      <c r="AO101" t="s">
        <v>534</v>
      </c>
      <c r="AP101" t="s">
        <v>535</v>
      </c>
      <c r="AQ101" t="s">
        <v>536</v>
      </c>
      <c r="AR101" t="s">
        <v>537</v>
      </c>
      <c r="AS101" t="s">
        <v>538</v>
      </c>
      <c r="AT101" t="s">
        <v>539</v>
      </c>
      <c r="AU101" t="s">
        <v>540</v>
      </c>
      <c r="AV101" t="s">
        <v>541</v>
      </c>
      <c r="AW101" t="s">
        <v>542</v>
      </c>
      <c r="AX101" t="s">
        <v>543</v>
      </c>
      <c r="AY101" t="s">
        <v>544</v>
      </c>
      <c r="AZ101" t="s">
        <v>545</v>
      </c>
      <c r="BA101" t="s">
        <v>546</v>
      </c>
      <c r="BB101" t="s">
        <v>547</v>
      </c>
      <c r="BC101" t="s">
        <v>548</v>
      </c>
      <c r="BD101" t="s">
        <v>549</v>
      </c>
      <c r="BE101" t="s">
        <v>550</v>
      </c>
      <c r="BF101" t="s">
        <v>551</v>
      </c>
      <c r="BG101" t="s">
        <v>552</v>
      </c>
      <c r="BH101" t="s">
        <v>553</v>
      </c>
      <c r="BI101" t="s">
        <v>554</v>
      </c>
      <c r="BJ101" t="s">
        <v>555</v>
      </c>
      <c r="BK101" t="s">
        <v>556</v>
      </c>
      <c r="BL101" t="s">
        <v>557</v>
      </c>
      <c r="BM101" t="s">
        <v>558</v>
      </c>
    </row>
    <row r="102" spans="1:65" x14ac:dyDescent="0.2">
      <c r="A102">
        <v>2</v>
      </c>
      <c r="B102" t="s">
        <v>42</v>
      </c>
      <c r="C102">
        <v>40</v>
      </c>
      <c r="D102" t="s">
        <v>476</v>
      </c>
      <c r="E102">
        <v>1</v>
      </c>
    </row>
  </sheetData>
  <phoneticPr fontId="9"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G3"/>
  <sheetViews>
    <sheetView workbookViewId="0">
      <selection activeCell="B2" sqref="B2"/>
    </sheetView>
  </sheetViews>
  <sheetFormatPr defaultRowHeight="12.75" x14ac:dyDescent="0.2"/>
  <cols>
    <col min="1" max="1" width="23.5703125" bestFit="1" customWidth="1"/>
    <col min="2" max="2" width="49.7109375" bestFit="1" customWidth="1"/>
    <col min="3" max="3" width="2.28515625" bestFit="1" customWidth="1"/>
    <col min="4" max="4" width="2" bestFit="1" customWidth="1"/>
    <col min="5" max="5" width="49.140625" bestFit="1" customWidth="1"/>
    <col min="6" max="6" width="47.7109375" bestFit="1" customWidth="1"/>
    <col min="7" max="7" width="52.5703125" bestFit="1" customWidth="1"/>
    <col min="8" max="8" width="46.42578125" bestFit="1" customWidth="1"/>
    <col min="9" max="9" width="59.42578125" bestFit="1" customWidth="1"/>
  </cols>
  <sheetData>
    <row r="1" spans="1:7" x14ac:dyDescent="0.2">
      <c r="A1" t="s">
        <v>212</v>
      </c>
      <c r="B1" t="s">
        <v>467</v>
      </c>
      <c r="C1" t="s">
        <v>2</v>
      </c>
      <c r="D1" t="s">
        <v>150</v>
      </c>
      <c r="E1" t="s">
        <v>468</v>
      </c>
      <c r="F1" t="s">
        <v>469</v>
      </c>
    </row>
    <row r="2" spans="1:7" x14ac:dyDescent="0.2">
      <c r="A2" t="s">
        <v>213</v>
      </c>
      <c r="B2" t="s">
        <v>470</v>
      </c>
    </row>
    <row r="3" spans="1:7" x14ac:dyDescent="0.2">
      <c r="A3" t="s">
        <v>42</v>
      </c>
      <c r="B3">
        <v>340</v>
      </c>
      <c r="C3" t="s">
        <v>471</v>
      </c>
      <c r="D3">
        <v>3</v>
      </c>
      <c r="E3" t="s">
        <v>472</v>
      </c>
      <c r="F3" t="s">
        <v>473</v>
      </c>
      <c r="G3" t="s">
        <v>474</v>
      </c>
    </row>
  </sheetData>
  <phoneticPr fontId="9"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57</vt:i4>
      </vt:variant>
    </vt:vector>
  </HeadingPairs>
  <TitlesOfParts>
    <vt:vector size="73" baseType="lpstr">
      <vt:lpstr>SWDATA</vt:lpstr>
      <vt:lpstr>SWNOTEMETA</vt:lpstr>
      <vt:lpstr>Planning Template Checklist</vt:lpstr>
      <vt:lpstr>Configuration</vt:lpstr>
      <vt:lpstr>Planning View</vt:lpstr>
      <vt:lpstr>SWUPDATE</vt:lpstr>
      <vt:lpstr>Metrics &amp; Attributes View</vt:lpstr>
      <vt:lpstr>SCENARIOMETA</vt:lpstr>
      <vt:lpstr>Notes</vt:lpstr>
      <vt:lpstr>Drilldown</vt:lpstr>
      <vt:lpstr>RELATIONSHIP_INFO</vt:lpstr>
      <vt:lpstr>SWMETA2</vt:lpstr>
      <vt:lpstr>SWMETA3</vt:lpstr>
      <vt:lpstr>FilteringCriteria</vt:lpstr>
      <vt:lpstr>SWMETA</vt:lpstr>
      <vt:lpstr>SWSHEETMETA</vt:lpstr>
      <vt:lpstr>cd_data_names</vt:lpstr>
      <vt:lpstr>cd_data_range</vt:lpstr>
      <vt:lpstr>cd_debug</vt:lpstr>
      <vt:lpstr>cd_header_names</vt:lpstr>
      <vt:lpstr>cd_header_range</vt:lpstr>
      <vt:lpstr>cd_item_description</vt:lpstr>
      <vt:lpstr>current_date</vt:lpstr>
      <vt:lpstr>Current_Period</vt:lpstr>
      <vt:lpstr>Display_By</vt:lpstr>
      <vt:lpstr>RELATIONSHIP_INFO!ExternalData_1</vt:lpstr>
      <vt:lpstr>SWDATA!ExternalData_1</vt:lpstr>
      <vt:lpstr>SWMETA!ExternalData_1</vt:lpstr>
      <vt:lpstr>SWMETA2!ExternalData_1</vt:lpstr>
      <vt:lpstr>SWMETA3!ExternalData_1</vt:lpstr>
      <vt:lpstr>RELATIONSHIP_INFO!ExternalData_2</vt:lpstr>
      <vt:lpstr>SWMETA2!ExternalData_2</vt:lpstr>
      <vt:lpstr>SWMETA3!ExternalData_2</vt:lpstr>
      <vt:lpstr>RELATIONSHIP_INFO!ExternalData_3</vt:lpstr>
      <vt:lpstr>SWMETA2!ExternalData_3</vt:lpstr>
      <vt:lpstr>SWMETA3!ExternalData_3</vt:lpstr>
      <vt:lpstr>RELATIONSHIP_INFO!ExternalData_4</vt:lpstr>
      <vt:lpstr>SWMETA2!ExternalData_4</vt:lpstr>
      <vt:lpstr>SWMETA3!ExternalData_4</vt:lpstr>
      <vt:lpstr>RELATIONSHIP_INFO!ExternalData_5</vt:lpstr>
      <vt:lpstr>SWMETA2!ExternalData_5</vt:lpstr>
      <vt:lpstr>SWMETA3!ExternalData_5</vt:lpstr>
      <vt:lpstr>RELATIONSHIP_INFO!ExternalData_6</vt:lpstr>
      <vt:lpstr>SWMETA2!ExternalData_6</vt:lpstr>
      <vt:lpstr>SWMETA3!ExternalData_6</vt:lpstr>
      <vt:lpstr>RELATIONSHIP_INFO!ExternalData_7</vt:lpstr>
      <vt:lpstr>SWMETA2!ExternalData_7</vt:lpstr>
      <vt:lpstr>SWMETA3!ExternalData_7</vt:lpstr>
      <vt:lpstr>RELATIONSHIP_INFO!ExternalData_8</vt:lpstr>
      <vt:lpstr>RELATIONSHIP_INFO!ExternalData_9</vt:lpstr>
      <vt:lpstr>FFF</vt:lpstr>
      <vt:lpstr>First_Item_Row</vt:lpstr>
      <vt:lpstr>Items_Filtered</vt:lpstr>
      <vt:lpstr>Last_downloaded_item_row</vt:lpstr>
      <vt:lpstr>max_items</vt:lpstr>
      <vt:lpstr>notes_headers</vt:lpstr>
      <vt:lpstr>notes_range</vt:lpstr>
      <vt:lpstr>NULL</vt:lpstr>
      <vt:lpstr>SWDATA!Print_Area</vt:lpstr>
      <vt:lpstr>ScenarioType</vt:lpstr>
      <vt:lpstr>SWUPD_NPILL_ROW</vt:lpstr>
      <vt:lpstr>SWUPD_NUMCHANGES</vt:lpstr>
      <vt:lpstr>SWUPD_NUMUPDROWS</vt:lpstr>
      <vt:lpstr>SWUPD_OVERRIDE_CURRENCY</vt:lpstr>
      <vt:lpstr>SWUPD_OVERRIDE_ID</vt:lpstr>
      <vt:lpstr>SWUPD_OVERRIDE_UOM</vt:lpstr>
      <vt:lpstr>SWUPD_REFRESH_CURRENCY</vt:lpstr>
      <vt:lpstr>SWUPD_REFRESH_UOM</vt:lpstr>
      <vt:lpstr>SWUPD_XLSROW_NUMCHANGES</vt:lpstr>
      <vt:lpstr>TemplateVersion</vt:lpstr>
      <vt:lpstr>TS_Count</vt:lpstr>
      <vt:lpstr>TS_Hidden</vt:lpstr>
      <vt:lpstr>UpdateIntegrityFlag</vt:lpstr>
    </vt:vector>
  </TitlesOfParts>
  <Company>Steelwedge Inc.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Steelwedge</dc:creator>
  <cp:lastModifiedBy>vudaychandra</cp:lastModifiedBy>
  <cp:lastPrinted>2006-05-17T17:59:14Z</cp:lastPrinted>
  <dcterms:created xsi:type="dcterms:W3CDTF">2003-02-19T20:23:06Z</dcterms:created>
  <dcterms:modified xsi:type="dcterms:W3CDTF">2013-05-24T08:58:53Z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ies>
</file>