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igs\Desktop Files\Blog\OGGSecurity\"/>
    </mc:Choice>
  </mc:AlternateContent>
  <xr:revisionPtr revIDLastSave="0" documentId="13_ncr:1_{B9BA91BF-8D16-4C77-BBCC-21C1F3DAA3A6}" xr6:coauthVersionLast="47" xr6:coauthVersionMax="47" xr10:uidLastSave="{00000000-0000-0000-0000-000000000000}"/>
  <bookViews>
    <workbookView xWindow="-110" yWindow="490" windowWidth="19420" windowHeight="10420" xr2:uid="{DBD5D66B-DD51-4531-885B-31BDB5758674}"/>
  </bookViews>
  <sheets>
    <sheet name="InstructionsSODMatrix" sheetId="5" r:id="rId1"/>
    <sheet name="SODMatrix" sheetId="1" r:id="rId2"/>
    <sheet name="OCI GG IAM Policies" sheetId="4" r:id="rId3"/>
    <sheet name="DO NOT Modify -Policy Generator" sheetId="3" state="hidden" r:id="rId4"/>
    <sheet name="DoNotUse - Examples_Reference" sheetId="2" state="hidden" r:id="rId5"/>
  </sheets>
  <definedNames>
    <definedName name="BucketName">SODMatrix!$D$44</definedName>
    <definedName name="CompartmentName">SODMatrix!$D$43</definedName>
    <definedName name="GroupNames">SODMatrix!$D$3:$G$3</definedName>
    <definedName name="Permissions">SODMatrix!$D$6:$G$41</definedName>
    <definedName name="Usernames">SODMatrix!$D$4:$G$4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3" l="1" a="1"/>
  <c r="A41" i="3" s="1"/>
  <c r="B41" i="3" a="1"/>
  <c r="B41" i="3" s="1"/>
  <c r="C41" i="3" a="1"/>
  <c r="C41" i="3" s="1"/>
  <c r="D41" i="3" a="1"/>
  <c r="D41" i="3" s="1"/>
  <c r="A42" i="3" a="1"/>
  <c r="A42" i="3" s="1"/>
  <c r="B42" i="3" a="1"/>
  <c r="B42" i="3" s="1"/>
  <c r="C42" i="3" a="1"/>
  <c r="C42" i="3"/>
  <c r="D42" i="3" a="1"/>
  <c r="D42" i="3"/>
  <c r="A43" i="3" a="1"/>
  <c r="A43" i="3" s="1"/>
  <c r="B43" i="3" a="1"/>
  <c r="B43" i="3" s="1"/>
  <c r="C43" i="3" a="1"/>
  <c r="C43" i="3" s="1"/>
  <c r="D43" i="3" a="1"/>
  <c r="D43" i="3" s="1"/>
  <c r="A44" i="3" a="1"/>
  <c r="A44" i="3" s="1"/>
  <c r="B44" i="3" a="1"/>
  <c r="B44" i="3" s="1"/>
  <c r="C44" i="3" a="1"/>
  <c r="C44" i="3"/>
  <c r="D44" i="3" a="1"/>
  <c r="D44" i="3" s="1"/>
  <c r="A45" i="3" a="1"/>
  <c r="A45" i="3" s="1"/>
  <c r="B45" i="3" a="1"/>
  <c r="B45" i="3" s="1"/>
  <c r="C45" i="3" a="1"/>
  <c r="C45" i="3" s="1"/>
  <c r="D45" i="3" a="1"/>
  <c r="D45" i="3" s="1"/>
  <c r="A46" i="3" a="1"/>
  <c r="A46" i="3" s="1"/>
  <c r="B46" i="3" a="1"/>
  <c r="B46" i="3" s="1"/>
  <c r="C46" i="3" a="1"/>
  <c r="C46" i="3" s="1"/>
  <c r="D46" i="3" a="1"/>
  <c r="D46" i="3" s="1"/>
  <c r="A47" i="3" a="1"/>
  <c r="A47" i="3" s="1"/>
  <c r="B47" i="3" a="1"/>
  <c r="B47" i="3" s="1"/>
  <c r="C47" i="3" a="1"/>
  <c r="C47" i="3" s="1"/>
  <c r="D47" i="3" a="1"/>
  <c r="D47" i="3" s="1"/>
  <c r="A48" i="3" a="1"/>
  <c r="A48" i="3" s="1"/>
  <c r="B48" i="3" a="1"/>
  <c r="B48" i="3" s="1"/>
  <c r="C48" i="3" a="1"/>
  <c r="C48" i="3"/>
  <c r="D48" i="3" a="1"/>
  <c r="D48" i="3"/>
  <c r="A49" i="3" a="1"/>
  <c r="A49" i="3" s="1"/>
  <c r="B49" i="3" a="1"/>
  <c r="B49" i="3" s="1"/>
  <c r="C49" i="3" a="1"/>
  <c r="C49" i="3" s="1"/>
  <c r="D49" i="3" a="1"/>
  <c r="D49" i="3" s="1"/>
  <c r="A50" i="3" a="1"/>
  <c r="A50" i="3" s="1"/>
  <c r="B50" i="3" a="1"/>
  <c r="B50" i="3" s="1"/>
  <c r="C50" i="3" a="1"/>
  <c r="C50" i="3"/>
  <c r="D50" i="3" a="1"/>
  <c r="D50" i="3"/>
  <c r="A51" i="3" a="1"/>
  <c r="A51" i="3" s="1"/>
  <c r="B51" i="3" a="1"/>
  <c r="B51" i="3" s="1"/>
  <c r="C51" i="3" a="1"/>
  <c r="C51" i="3" s="1"/>
  <c r="D51" i="3" a="1"/>
  <c r="D51" i="3" s="1"/>
  <c r="A52" i="3" a="1"/>
  <c r="A52" i="3" s="1"/>
  <c r="B52" i="3" a="1"/>
  <c r="B52" i="3" s="1"/>
  <c r="C52" i="3" a="1"/>
  <c r="C52" i="3"/>
  <c r="D52" i="3" a="1"/>
  <c r="D52" i="3"/>
  <c r="A53" i="3" a="1"/>
  <c r="A53" i="3" s="1"/>
  <c r="B53" i="3" a="1"/>
  <c r="B53" i="3" s="1"/>
  <c r="C53" i="3" a="1"/>
  <c r="C53" i="3" s="1"/>
  <c r="D53" i="3" a="1"/>
  <c r="D53" i="3" s="1"/>
  <c r="A54" i="3" a="1"/>
  <c r="A54" i="3" s="1"/>
  <c r="B54" i="3" a="1"/>
  <c r="B54" i="3" s="1"/>
  <c r="C54" i="3" a="1"/>
  <c r="C54" i="3"/>
  <c r="D54" i="3" a="1"/>
  <c r="D54" i="3"/>
  <c r="A55" i="3" a="1"/>
  <c r="A55" i="3" s="1"/>
  <c r="B55" i="3" a="1"/>
  <c r="B55" i="3" s="1"/>
  <c r="C55" i="3" a="1"/>
  <c r="C55" i="3" s="1"/>
  <c r="D55" i="3" a="1"/>
  <c r="D55" i="3" s="1"/>
  <c r="A56" i="3" a="1"/>
  <c r="A56" i="3" s="1"/>
  <c r="B56" i="3" a="1"/>
  <c r="B56" i="3" s="1"/>
  <c r="C56" i="3" a="1"/>
  <c r="C56" i="3" s="1"/>
  <c r="D56" i="3" a="1"/>
  <c r="D56" i="3"/>
  <c r="A57" i="3" a="1"/>
  <c r="A57" i="3" s="1"/>
  <c r="B57" i="3" a="1"/>
  <c r="B57" i="3" s="1"/>
  <c r="C57" i="3" a="1"/>
  <c r="C57" i="3" s="1"/>
  <c r="D57" i="3" a="1"/>
  <c r="D57" i="3" s="1"/>
  <c r="A58" i="3" a="1"/>
  <c r="A58" i="3" s="1"/>
  <c r="B58" i="3" a="1"/>
  <c r="B58" i="3" s="1"/>
  <c r="C58" i="3" a="1"/>
  <c r="C58" i="3"/>
  <c r="D58" i="3" a="1"/>
  <c r="D58" i="3"/>
  <c r="A59" i="3" a="1"/>
  <c r="A59" i="3" s="1"/>
  <c r="B59" i="3" a="1"/>
  <c r="B59" i="3" s="1"/>
  <c r="C59" i="3" a="1"/>
  <c r="C59" i="3" s="1"/>
  <c r="D59" i="3" a="1"/>
  <c r="D59" i="3" s="1"/>
  <c r="A60" i="3" a="1"/>
  <c r="A60" i="3" s="1"/>
  <c r="B60" i="3" a="1"/>
  <c r="B60" i="3" s="1"/>
  <c r="C60" i="3" a="1"/>
  <c r="C60" i="3"/>
  <c r="D60" i="3" a="1"/>
  <c r="D60" i="3"/>
  <c r="A61" i="3" a="1"/>
  <c r="A61" i="3" s="1"/>
  <c r="B61" i="3" a="1"/>
  <c r="B61" i="3" s="1"/>
  <c r="C61" i="3" a="1"/>
  <c r="C61" i="3" s="1"/>
  <c r="D61" i="3" a="1"/>
  <c r="D61" i="3" s="1"/>
  <c r="A62" i="3" a="1"/>
  <c r="A62" i="3" s="1"/>
  <c r="B62" i="3" a="1"/>
  <c r="B62" i="3" s="1"/>
  <c r="C62" i="3" a="1"/>
  <c r="C62" i="3"/>
  <c r="D62" i="3" a="1"/>
  <c r="D62" i="3" s="1"/>
  <c r="A63" i="3" a="1"/>
  <c r="A63" i="3" s="1"/>
  <c r="B63" i="3" a="1"/>
  <c r="B63" i="3" s="1"/>
  <c r="C63" i="3" a="1"/>
  <c r="C63" i="3" s="1"/>
  <c r="D63" i="3" a="1"/>
  <c r="D63" i="3" s="1"/>
  <c r="A64" i="3" a="1"/>
  <c r="A64" i="3" s="1"/>
  <c r="B64" i="3" a="1"/>
  <c r="B64" i="3" s="1"/>
  <c r="C64" i="3" a="1"/>
  <c r="C64" i="3"/>
  <c r="D64" i="3" a="1"/>
  <c r="D64" i="3"/>
  <c r="A65" i="3" a="1"/>
  <c r="A65" i="3" s="1"/>
  <c r="B65" i="3" a="1"/>
  <c r="B65" i="3" s="1"/>
  <c r="C65" i="3" a="1"/>
  <c r="C65" i="3" s="1"/>
  <c r="D65" i="3" a="1"/>
  <c r="D65" i="3" s="1"/>
  <c r="A66" i="3" a="1"/>
  <c r="A66" i="3" s="1"/>
  <c r="B66" i="3" a="1"/>
  <c r="B66" i="3" s="1"/>
  <c r="C66" i="3" a="1"/>
  <c r="C66" i="3"/>
  <c r="D66" i="3" a="1"/>
  <c r="D66" i="3"/>
  <c r="A67" i="3" a="1"/>
  <c r="A67" i="3" s="1"/>
  <c r="B67" i="3" a="1"/>
  <c r="B67" i="3" s="1"/>
  <c r="C67" i="3" a="1"/>
  <c r="C67" i="3" s="1"/>
  <c r="D67" i="3" a="1"/>
  <c r="D67" i="3" s="1"/>
  <c r="A68" i="3" a="1"/>
  <c r="A68" i="3" s="1"/>
  <c r="B68" i="3" a="1"/>
  <c r="B68" i="3" s="1"/>
  <c r="C68" i="3" a="1"/>
  <c r="C68" i="3"/>
  <c r="D68" i="3" a="1"/>
  <c r="D68" i="3"/>
  <c r="A69" i="3" a="1"/>
  <c r="A69" i="3" s="1"/>
  <c r="B69" i="3" a="1"/>
  <c r="B69" i="3" s="1"/>
  <c r="C69" i="3" a="1"/>
  <c r="C69" i="3" s="1"/>
  <c r="D69" i="3" a="1"/>
  <c r="D69" i="3" s="1"/>
  <c r="A70" i="3" a="1"/>
  <c r="A70" i="3" s="1"/>
  <c r="B70" i="3" a="1"/>
  <c r="B70" i="3" s="1"/>
  <c r="C70" i="3" a="1"/>
  <c r="C70" i="3"/>
  <c r="D70" i="3" a="1"/>
  <c r="D70" i="3"/>
  <c r="A71" i="3" a="1"/>
  <c r="A71" i="3" s="1"/>
  <c r="B71" i="3" a="1"/>
  <c r="B71" i="3" s="1"/>
  <c r="C71" i="3" a="1"/>
  <c r="C71" i="3" s="1"/>
  <c r="D71" i="3" a="1"/>
  <c r="D71" i="3" s="1"/>
  <c r="A72" i="3" a="1"/>
  <c r="A72" i="3" s="1"/>
  <c r="B72" i="3" a="1"/>
  <c r="B72" i="3" s="1"/>
  <c r="C72" i="3" a="1"/>
  <c r="C72" i="3" s="1"/>
  <c r="D72" i="3" a="1"/>
  <c r="D72" i="3"/>
  <c r="A73" i="3" a="1"/>
  <c r="A73" i="3" s="1"/>
  <c r="B73" i="3" a="1"/>
  <c r="B73" i="3" s="1"/>
  <c r="C73" i="3" a="1"/>
  <c r="C73" i="3" s="1"/>
  <c r="D73" i="3" a="1"/>
  <c r="D73" i="3" s="1"/>
  <c r="A74" i="3" a="1"/>
  <c r="A74" i="3" s="1"/>
  <c r="B74" i="3" a="1"/>
  <c r="B74" i="3" s="1"/>
  <c r="C74" i="3" a="1"/>
  <c r="C74" i="3" s="1"/>
  <c r="D74" i="3" a="1"/>
  <c r="D74" i="3" s="1"/>
  <c r="A75" i="3" a="1"/>
  <c r="A75" i="3" s="1"/>
  <c r="B75" i="3" a="1"/>
  <c r="B75" i="3" s="1"/>
  <c r="C75" i="3" a="1"/>
  <c r="C75" i="3" s="1"/>
  <c r="D75" i="3" a="1"/>
  <c r="D75" i="3" s="1"/>
  <c r="A76" i="3" a="1"/>
  <c r="A76" i="3" s="1"/>
  <c r="B76" i="3" a="1"/>
  <c r="B76" i="3" s="1"/>
  <c r="C76" i="3" a="1"/>
  <c r="C76" i="3"/>
  <c r="D76" i="3" a="1"/>
  <c r="D76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" i="3"/>
  <c r="A3" i="4"/>
  <c r="A15" i="4" s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" i="3"/>
  <c r="K3" i="4"/>
  <c r="G3" i="4"/>
  <c r="D3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4" i="3"/>
  <c r="B5" i="3"/>
  <c r="B6" i="3"/>
  <c r="B7" i="3"/>
  <c r="B8" i="3"/>
  <c r="B9" i="3"/>
  <c r="B10" i="3"/>
  <c r="B3" i="3"/>
  <c r="A11" i="4" l="1"/>
  <c r="A13" i="4"/>
  <c r="E3" i="3"/>
  <c r="A12" i="4"/>
  <c r="A14" i="4"/>
  <c r="D77" i="3" a="1"/>
  <c r="D77" i="3" s="1"/>
  <c r="C77" i="3" a="1"/>
  <c r="C77" i="3" s="1"/>
  <c r="B77" i="3" a="1"/>
  <c r="B77" i="3" s="1"/>
  <c r="A77" i="3" a="1"/>
  <c r="A77" i="3" s="1"/>
  <c r="A4" i="4" s="1"/>
  <c r="M6" i="3"/>
  <c r="E5" i="3"/>
  <c r="M5" i="3"/>
  <c r="M4" i="3"/>
  <c r="M3" i="3"/>
  <c r="E6" i="3"/>
  <c r="E4" i="3"/>
  <c r="D4" i="4" l="1"/>
  <c r="G7" i="4"/>
  <c r="K7" i="4"/>
  <c r="A7" i="4"/>
  <c r="K4" i="4"/>
  <c r="G4" i="4"/>
  <c r="D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<sst xmlns="http://schemas.openxmlformats.org/spreadsheetml/2006/main" count="272" uniqueCount="110">
  <si>
    <t>Operation</t>
  </si>
  <si>
    <t>ListDeployments</t>
  </si>
  <si>
    <t>CreateDeployment</t>
  </si>
  <si>
    <t>GetDeployment</t>
  </si>
  <si>
    <t>UpdateDeployment</t>
  </si>
  <si>
    <t>DeleteDeployment</t>
  </si>
  <si>
    <t>StartDeployment</t>
  </si>
  <si>
    <t>StopDeployment</t>
  </si>
  <si>
    <t>ChangeDeploymentCompartment</t>
  </si>
  <si>
    <t>UpgradeDeployment</t>
  </si>
  <si>
    <t>ListConnections</t>
  </si>
  <si>
    <t>CreateConnection</t>
  </si>
  <si>
    <t>GetConnection</t>
  </si>
  <si>
    <t>UpdateConnection</t>
  </si>
  <si>
    <t>DeleteConnection</t>
  </si>
  <si>
    <t>ChangeConnectionCompartment</t>
  </si>
  <si>
    <t>ListConnectionAssignments</t>
  </si>
  <si>
    <t>CreateConnectionAssignment</t>
  </si>
  <si>
    <t>GetConnectionAssignment</t>
  </si>
  <si>
    <t>DeleteConnectionAssignment</t>
  </si>
  <si>
    <t>ListDeploymentBackups</t>
  </si>
  <si>
    <t>GetDeploymentBackup</t>
  </si>
  <si>
    <t>CreateDeploymentBackup</t>
  </si>
  <si>
    <t>UpdateDeploymentBackup</t>
  </si>
  <si>
    <t>CancelDeploymentBackup</t>
  </si>
  <si>
    <t>DeleteDeploymentBackup</t>
  </si>
  <si>
    <t>ChangeDeploymentBackupCompartment</t>
  </si>
  <si>
    <t>GetDeploymentUpgrade</t>
  </si>
  <si>
    <t>ListDeploymentUpgrades</t>
  </si>
  <si>
    <t>GetWorkRequest</t>
  </si>
  <si>
    <t>ListWorkRequests</t>
  </si>
  <si>
    <t>ListWorkRequestErrors</t>
  </si>
  <si>
    <t>ListWorkRequestLogs</t>
  </si>
  <si>
    <t>Remarks</t>
  </si>
  <si>
    <t>OCI GG Deployment Backups
(goldengate-deployment-backups resource)</t>
  </si>
  <si>
    <t>GGAdmin</t>
  </si>
  <si>
    <t>X</t>
  </si>
  <si>
    <t>Y</t>
  </si>
  <si>
    <t>Resource</t>
  </si>
  <si>
    <t>OCI GG management and operations group</t>
  </si>
  <si>
    <t>OCI GG Deployments 
(goldengate-deployments resource)</t>
  </si>
  <si>
    <t>OCI GG Connections
(goldengate-connections resource)</t>
  </si>
  <si>
    <t>GGOper</t>
  </si>
  <si>
    <t>GGMon</t>
  </si>
  <si>
    <t>Users</t>
  </si>
  <si>
    <t>Groups</t>
  </si>
  <si>
    <t>GGMonGrp</t>
  </si>
  <si>
    <t>GGOperGrp</t>
  </si>
  <si>
    <t>GGAdminGrp</t>
  </si>
  <si>
    <t>Allow group XYZ to manage groups in tenancy</t>
  </si>
  <si>
    <t xml:space="preserve"> where any {request.permission='GROUP_INSPECT',</t>
  </si>
  <si>
    <t xml:space="preserve">            request.permission='GROUP_CREATE',</t>
  </si>
  <si>
    <t xml:space="preserve">            request.permission='GROUP_UPDATE'}</t>
  </si>
  <si>
    <t>Allow group XYZ to manage groups in tenancy where request.permission != 'GROUP_DELETE'</t>
  </si>
  <si>
    <t xml:space="preserve"> where any {request.operation='ListGroups',  </t>
  </si>
  <si>
    <t xml:space="preserve">            request.operation='GetGroup',</t>
  </si>
  <si>
    <t xml:space="preserve">            request.operation='CreateGroup',</t>
  </si>
  <si>
    <t xml:space="preserve">            request.operation='UpdateGroup'}</t>
  </si>
  <si>
    <t>https://docs.oracle.com/en-us/iaas/Content/Identity/Concepts/policyadvancedfeatures.htm</t>
  </si>
  <si>
    <t>OCI GG Connections Assignment
( goldengate-connection-assignments resource)</t>
  </si>
  <si>
    <t xml:space="preserve">Do not Modify </t>
  </si>
  <si>
    <t>Assign the below policies to respective groups</t>
  </si>
  <si>
    <t>Policy Compartment</t>
  </si>
  <si>
    <t>DevOPSGrp</t>
  </si>
  <si>
    <t xml:space="preserve">DevOps </t>
  </si>
  <si>
    <t>INSPECT</t>
  </si>
  <si>
    <t>MANAGE</t>
  </si>
  <si>
    <t>READ</t>
  </si>
  <si>
    <t>USE</t>
  </si>
  <si>
    <t>GOLDENGATE_DEPLOYMENT_UPGRADE_READ</t>
  </si>
  <si>
    <t>GOLDENGATE_DEPLOYMENT_UPGRADE_INSPECT</t>
  </si>
  <si>
    <t>Verb/Permission</t>
  </si>
  <si>
    <t>GOLDENGATE_DEPLOYMENT_BACKUP_UPDATE</t>
  </si>
  <si>
    <t>How to use this workbook</t>
  </si>
  <si>
    <t>Step 1</t>
  </si>
  <si>
    <t xml:space="preserve">Step 2 </t>
  </si>
  <si>
    <t>Step 4</t>
  </si>
  <si>
    <t>OCI GG family 
(goldengate-family)</t>
  </si>
  <si>
    <t>Aggregate Family</t>
  </si>
  <si>
    <t>White List Operations</t>
  </si>
  <si>
    <t>Black List Operations</t>
  </si>
  <si>
    <t>RestoreDeployment</t>
  </si>
  <si>
    <t>WhiteList Policy to allow specific operations</t>
  </si>
  <si>
    <t>BlackList Policy to disallow specific operations</t>
  </si>
  <si>
    <t>Author</t>
  </si>
  <si>
    <t>Jigar Doshi</t>
  </si>
  <si>
    <t>Permissions statements can be generated only for 4 groups at a time. For more than 4 groups, repeat the exercise 4 groups at a time</t>
  </si>
  <si>
    <t>Note 1</t>
  </si>
  <si>
    <t>Note 2</t>
  </si>
  <si>
    <t>Note 3</t>
  </si>
  <si>
    <t>Just read the instructions :-)</t>
  </si>
  <si>
    <t>Manual Backup Bucket Name</t>
  </si>
  <si>
    <t xml:space="preserve">Update Compartment Name (Cell D43) to attach policy in worksheet SODMatrix </t>
  </si>
  <si>
    <t>Step 3.1</t>
  </si>
  <si>
    <t>Step 3.2</t>
  </si>
  <si>
    <t>Select Y to allow and X to disallow each permission for each group</t>
  </si>
  <si>
    <t xml:space="preserve">Update Group Names. </t>
  </si>
  <si>
    <t xml:space="preserve">Update Bucket Name (Cell D44) to attach policy in worksheet SODMatrix </t>
  </si>
  <si>
    <t>Policy Verb</t>
  </si>
  <si>
    <t>Minimum Required Policies</t>
  </si>
  <si>
    <t>TestBucket</t>
  </si>
  <si>
    <t>OCI GG SoD Matrix &amp; Policy Generator</t>
  </si>
  <si>
    <t>Last Updated</t>
  </si>
  <si>
    <r>
      <rPr>
        <u/>
        <sz val="11"/>
        <color theme="1"/>
        <rFont val="Oracle Sans"/>
        <family val="2"/>
      </rPr>
      <t>Only</t>
    </r>
    <r>
      <rPr>
        <sz val="11"/>
        <color theme="1"/>
        <rFont val="Oracle Sans"/>
        <family val="2"/>
      </rPr>
      <t xml:space="preserve"> Update </t>
    </r>
    <r>
      <rPr>
        <b/>
        <sz val="11"/>
        <color theme="1"/>
        <rFont val="Oracle Sans"/>
        <family val="2"/>
      </rPr>
      <t>SODMatrix worksheet</t>
    </r>
    <r>
      <rPr>
        <sz val="11"/>
        <color theme="1"/>
        <rFont val="Oracle Sans"/>
        <family val="2"/>
      </rPr>
      <t xml:space="preserve"> and cells with blue background.</t>
    </r>
  </si>
  <si>
    <r>
      <t xml:space="preserve">IAM policies with white list and black list approach are generated in worksheet </t>
    </r>
    <r>
      <rPr>
        <b/>
        <sz val="11"/>
        <color theme="1"/>
        <rFont val="Oracle Sans"/>
        <family val="2"/>
      </rPr>
      <t>OCI GG IAM Policies</t>
    </r>
    <r>
      <rPr>
        <sz val="11"/>
        <color theme="1"/>
        <rFont val="Oracle Sans"/>
        <family val="2"/>
      </rPr>
      <t xml:space="preserve">. Use </t>
    </r>
    <r>
      <rPr>
        <b/>
        <u/>
        <sz val="11"/>
        <color theme="1"/>
        <rFont val="Oracle Sans"/>
        <family val="2"/>
      </rPr>
      <t>either</t>
    </r>
    <r>
      <rPr>
        <sz val="11"/>
        <color theme="1"/>
        <rFont val="Oracle Sans"/>
        <family val="2"/>
      </rPr>
      <t xml:space="preserve"> statement to Create &amp; attach policies to required compartment</t>
    </r>
  </si>
  <si>
    <t>TestCompartment</t>
  </si>
  <si>
    <t>Usernames can be updated but they are currently not used for policy generation. They are included here for completeness</t>
  </si>
  <si>
    <t>SoD Matrix</t>
  </si>
  <si>
    <t>This should be a rare occasion and hence only available to OCI Administrator or on case by case basis temporarily</t>
  </si>
  <si>
    <r>
      <rPr>
        <b/>
        <sz val="11"/>
        <color theme="1"/>
        <rFont val="Calibri"/>
        <family val="2"/>
        <scheme val="minor"/>
      </rPr>
      <t xml:space="preserve">If this is Y GetDeploymentBackup  operation must also be set to Y. </t>
    </r>
    <r>
      <rPr>
        <sz val="11"/>
        <color theme="1"/>
        <rFont val="Calibri"/>
        <family val="2"/>
        <scheme val="minor"/>
      </rPr>
      <t xml:space="preserve">
This should be a rare occasion and hence only available to OCI Administrator. This permission can also be assigned on case by case basis temporarily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</si>
</sst>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7423E"/>
      <name val="Consolas"/>
      <family val="3"/>
    </font>
    <font>
      <b/>
      <sz val="8"/>
      <color rgb="FF1E1E1E"/>
      <name val="Segoe UI"/>
      <family val="2"/>
    </font>
    <font>
      <b/>
      <sz val="14"/>
      <name val="Oracle Sans"/>
      <family val="2"/>
    </font>
    <font>
      <sz val="16"/>
      <name val="Oracle Sans Extra Bold"/>
      <family val="2"/>
    </font>
    <font>
      <b/>
      <sz val="12"/>
      <color theme="1"/>
      <name val="Oracle Sans"/>
      <family val="2"/>
    </font>
    <font>
      <sz val="11"/>
      <name val="Oracle Sans Extra Bold"/>
      <family val="2"/>
    </font>
    <font>
      <sz val="11"/>
      <color theme="0"/>
      <name val="Oracle Sans Extra Bold"/>
      <family val="2"/>
    </font>
    <font>
      <sz val="14"/>
      <name val="Oracle Sans Extra Bold"/>
      <family val="2"/>
    </font>
    <font>
      <sz val="20"/>
      <name val="Oracle Sans Extra Bold"/>
      <family val="2"/>
    </font>
    <font>
      <b/>
      <sz val="14"/>
      <name val="Oracle Sans Extra Bold"/>
      <family val="2"/>
    </font>
    <font>
      <sz val="11"/>
      <color theme="1"/>
      <name val="Oracle Sans"/>
      <family val="2"/>
    </font>
    <font>
      <b/>
      <sz val="18"/>
      <name val="Oracle Sans"/>
      <family val="2"/>
    </font>
    <font>
      <sz val="11"/>
      <color theme="0"/>
      <name val="Oracle Sans"/>
      <family val="2"/>
    </font>
    <font>
      <b/>
      <sz val="16"/>
      <color theme="1"/>
      <name val="Oracle Sans"/>
      <family val="2"/>
    </font>
    <font>
      <u/>
      <sz val="11"/>
      <color theme="1"/>
      <name val="Oracle Sans"/>
      <family val="2"/>
    </font>
    <font>
      <b/>
      <sz val="11"/>
      <color theme="1"/>
      <name val="Oracle Sans"/>
      <family val="2"/>
    </font>
    <font>
      <b/>
      <sz val="11"/>
      <color rgb="FFFF0000"/>
      <name val="Oracle Sans"/>
      <family val="2"/>
    </font>
    <font>
      <u/>
      <sz val="11"/>
      <color theme="10"/>
      <name val="Oracle Sans"/>
      <family val="2"/>
    </font>
    <font>
      <b/>
      <u/>
      <sz val="11"/>
      <color theme="1"/>
      <name val="Oracle Sans"/>
      <family val="2"/>
    </font>
    <font>
      <sz val="16"/>
      <color theme="1"/>
      <name val="Oracle Sans"/>
      <family val="2"/>
    </font>
    <font>
      <b/>
      <sz val="20"/>
      <color theme="1"/>
      <name val="Oracle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A8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4" borderId="3" xfId="3" applyBorder="1"/>
    <xf numFmtId="0" fontId="5" fillId="0" borderId="4" xfId="0" applyFont="1" applyBorder="1" applyAlignment="1">
      <alignment horizontal="left" vertical="center" indent="1"/>
    </xf>
    <xf numFmtId="0" fontId="5" fillId="5" borderId="4" xfId="0" applyFont="1" applyFill="1" applyBorder="1" applyAlignment="1">
      <alignment horizontal="left" vertical="center" indent="1"/>
    </xf>
    <xf numFmtId="0" fontId="4" fillId="0" borderId="0" xfId="4" applyFill="1" applyBorder="1" applyAlignment="1">
      <alignment horizontal="left" vertical="center" indent="1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1" fillId="4" borderId="1" xfId="3" applyBorder="1"/>
    <xf numFmtId="0" fontId="0" fillId="8" borderId="0" xfId="0" applyFill="1" applyProtection="1">
      <protection locked="0"/>
    </xf>
    <xf numFmtId="0" fontId="7" fillId="8" borderId="1" xfId="1" applyFont="1" applyFill="1" applyBorder="1" applyAlignment="1" applyProtection="1">
      <alignment horizontal="center"/>
      <protection locked="0"/>
    </xf>
    <xf numFmtId="0" fontId="8" fillId="3" borderId="1" xfId="2" applyFont="1" applyBorder="1" applyAlignment="1">
      <alignment horizontal="center"/>
    </xf>
    <xf numFmtId="0" fontId="7" fillId="8" borderId="1" xfId="1" applyFont="1" applyFill="1" applyBorder="1" applyAlignment="1" applyProtection="1">
      <alignment horizontal="center" wrapText="1"/>
      <protection locked="0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wrapText="1"/>
    </xf>
    <xf numFmtId="0" fontId="0" fillId="4" borderId="1" xfId="3" applyFont="1" applyBorder="1" applyAlignment="1">
      <alignment wrapText="1"/>
    </xf>
    <xf numFmtId="0" fontId="0" fillId="0" borderId="0" xfId="0" applyAlignment="1">
      <alignment wrapText="1"/>
    </xf>
    <xf numFmtId="0" fontId="1" fillId="4" borderId="3" xfId="3" applyBorder="1" applyAlignment="1">
      <alignment wrapText="1"/>
    </xf>
    <xf numFmtId="0" fontId="14" fillId="3" borderId="1" xfId="2" applyFont="1" applyBorder="1"/>
    <xf numFmtId="49" fontId="14" fillId="3" borderId="1" xfId="2" applyNumberFormat="1" applyFont="1" applyBorder="1"/>
    <xf numFmtId="0" fontId="14" fillId="3" borderId="1" xfId="2" applyFont="1" applyBorder="1" applyAlignment="1">
      <alignment horizontal="center"/>
    </xf>
    <xf numFmtId="49" fontId="1" fillId="4" borderId="1" xfId="3" applyNumberFormat="1" applyBorder="1"/>
    <xf numFmtId="0" fontId="0" fillId="0" borderId="1" xfId="0" applyBorder="1"/>
    <xf numFmtId="0" fontId="10" fillId="3" borderId="0" xfId="2" applyFont="1" applyProtection="1">
      <protection hidden="1"/>
    </xf>
    <xf numFmtId="0" fontId="11" fillId="3" borderId="0" xfId="2" applyFont="1" applyProtection="1">
      <protection hidden="1"/>
    </xf>
    <xf numFmtId="0" fontId="12" fillId="3" borderId="0" xfId="2" applyFont="1" applyProtection="1">
      <protection hidden="1"/>
    </xf>
    <xf numFmtId="0" fontId="3" fillId="3" borderId="0" xfId="2" applyProtection="1">
      <protection hidden="1"/>
    </xf>
    <xf numFmtId="0" fontId="1" fillId="6" borderId="1" xfId="5" applyNumberFormat="1" applyBorder="1" applyAlignment="1" applyProtection="1">
      <alignment vertical="top" wrapText="1"/>
      <protection hidden="1"/>
    </xf>
    <xf numFmtId="49" fontId="1" fillId="6" borderId="1" xfId="5" applyNumberFormat="1" applyBorder="1" applyAlignment="1" applyProtection="1">
      <alignment vertical="top" wrapText="1"/>
      <protection hidden="1"/>
    </xf>
    <xf numFmtId="49" fontId="0" fillId="0" borderId="0" xfId="0" applyNumberFormat="1" applyAlignment="1" applyProtection="1">
      <alignment wrapText="1"/>
      <protection hidden="1"/>
    </xf>
    <xf numFmtId="0" fontId="0" fillId="0" borderId="0" xfId="0" applyProtection="1">
      <protection hidden="1"/>
    </xf>
    <xf numFmtId="0" fontId="15" fillId="0" borderId="0" xfId="0" applyFont="1"/>
    <xf numFmtId="0" fontId="18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4" applyFont="1" applyAlignment="1">
      <alignment wrapText="1"/>
    </xf>
    <xf numFmtId="0" fontId="24" fillId="0" borderId="0" xfId="0" applyFont="1"/>
    <xf numFmtId="15" fontId="15" fillId="0" borderId="0" xfId="0" applyNumberFormat="1" applyFont="1" applyAlignment="1">
      <alignment horizontal="left"/>
    </xf>
    <xf numFmtId="0" fontId="15" fillId="9" borderId="0" xfId="0" applyFont="1" applyFill="1"/>
    <xf numFmtId="0" fontId="16" fillId="10" borderId="1" xfId="6" applyFont="1" applyFill="1" applyBorder="1" applyAlignment="1">
      <alignment wrapText="1"/>
    </xf>
    <xf numFmtId="0" fontId="17" fillId="10" borderId="0" xfId="6" applyFont="1" applyFill="1"/>
    <xf numFmtId="0" fontId="25" fillId="9" borderId="0" xfId="0" applyFont="1" applyFill="1" applyAlignment="1"/>
    <xf numFmtId="0" fontId="25" fillId="9" borderId="9" xfId="0" applyFont="1" applyFill="1" applyBorder="1" applyAlignment="1">
      <alignment horizontal="center"/>
    </xf>
    <xf numFmtId="0" fontId="8" fillId="3" borderId="5" xfId="2" applyFont="1" applyBorder="1" applyAlignment="1">
      <alignment horizontal="center" vertical="center" wrapText="1"/>
    </xf>
    <xf numFmtId="0" fontId="8" fillId="3" borderId="6" xfId="2" applyFont="1" applyBorder="1" applyAlignment="1">
      <alignment horizontal="center" vertical="center" wrapText="1"/>
    </xf>
    <xf numFmtId="0" fontId="8" fillId="3" borderId="3" xfId="2" applyFont="1" applyBorder="1" applyAlignment="1">
      <alignment horizontal="center" vertical="center" wrapText="1"/>
    </xf>
    <xf numFmtId="0" fontId="9" fillId="4" borderId="6" xfId="3" applyFont="1" applyBorder="1" applyAlignment="1">
      <alignment horizontal="center" vertical="center" wrapText="1"/>
    </xf>
    <xf numFmtId="0" fontId="9" fillId="4" borderId="3" xfId="3" applyFont="1" applyBorder="1" applyAlignment="1">
      <alignment horizontal="center" vertical="center" wrapText="1"/>
    </xf>
    <xf numFmtId="0" fontId="9" fillId="4" borderId="5" xfId="3" applyFont="1" applyBorder="1" applyAlignment="1">
      <alignment horizontal="center" wrapText="1"/>
    </xf>
    <xf numFmtId="0" fontId="9" fillId="4" borderId="6" xfId="3" applyFont="1" applyBorder="1" applyAlignment="1">
      <alignment horizontal="center" wrapText="1"/>
    </xf>
    <xf numFmtId="0" fontId="9" fillId="4" borderId="3" xfId="3" applyFont="1" applyBorder="1" applyAlignment="1">
      <alignment horizontal="center" wrapText="1"/>
    </xf>
    <xf numFmtId="0" fontId="8" fillId="3" borderId="1" xfId="2" applyFont="1" applyBorder="1" applyAlignment="1">
      <alignment horizontal="center" vertic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2" xfId="2" applyBorder="1" applyAlignment="1">
      <alignment horizontal="center"/>
    </xf>
    <xf numFmtId="0" fontId="9" fillId="4" borderId="5" xfId="3" applyFont="1" applyBorder="1" applyAlignment="1">
      <alignment horizontal="center" vertical="center" wrapText="1"/>
    </xf>
    <xf numFmtId="0" fontId="8" fillId="3" borderId="1" xfId="2" applyFont="1" applyBorder="1" applyAlignment="1">
      <alignment horizontal="center"/>
    </xf>
    <xf numFmtId="0" fontId="13" fillId="3" borderId="0" xfId="2" applyFont="1" applyBorder="1" applyAlignment="1" applyProtection="1">
      <alignment horizontal="center"/>
      <protection hidden="1"/>
    </xf>
    <xf numFmtId="0" fontId="14" fillId="3" borderId="1" xfId="2" applyFont="1" applyBorder="1" applyAlignment="1">
      <alignment horizontal="center"/>
    </xf>
    <xf numFmtId="0" fontId="14" fillId="3" borderId="7" xfId="2" applyFont="1" applyBorder="1" applyAlignment="1">
      <alignment horizontal="center"/>
    </xf>
    <xf numFmtId="0" fontId="14" fillId="3" borderId="8" xfId="2" applyFont="1" applyBorder="1" applyAlignment="1">
      <alignment horizontal="center"/>
    </xf>
    <xf numFmtId="0" fontId="14" fillId="3" borderId="2" xfId="2" applyFont="1" applyBorder="1" applyAlignment="1">
      <alignment horizontal="center"/>
    </xf>
  </cellXfs>
  <cellStyles count="7">
    <cellStyle name="40% - Accent3" xfId="5" builtinId="39"/>
    <cellStyle name="60% - Accent1" xfId="1" builtinId="32"/>
    <cellStyle name="60% - Accent3" xfId="3" builtinId="40"/>
    <cellStyle name="Accent3" xfId="2" builtinId="37"/>
    <cellStyle name="Accent5" xfId="6" builtinId="45"/>
    <cellStyle name="Hyperlink" xfId="4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0A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cs.oracle.com/en-us/iaas/Content/Identity/Concepts/policyadvancedfeatur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DD6B-F4DB-4437-AFE1-A315DB97A6EA}">
  <dimension ref="A1:G24"/>
  <sheetViews>
    <sheetView tabSelected="1" workbookViewId="0">
      <selection activeCell="A11" sqref="A11"/>
    </sheetView>
  </sheetViews>
  <sheetFormatPr defaultColWidth="9.1796875" defaultRowHeight="15" x14ac:dyDescent="0.4"/>
  <cols>
    <col min="1" max="1" width="27.26953125" style="31" customWidth="1"/>
    <col min="2" max="2" width="89.1796875" style="31" bestFit="1" customWidth="1"/>
    <col min="3" max="16384" width="9.1796875" style="31"/>
  </cols>
  <sheetData>
    <row r="1" spans="1:7" s="38" customFormat="1" ht="26.5" x14ac:dyDescent="0.65">
      <c r="A1" s="42" t="s">
        <v>101</v>
      </c>
      <c r="B1" s="42"/>
      <c r="C1" s="41"/>
      <c r="D1" s="41"/>
      <c r="E1" s="41"/>
      <c r="F1" s="41"/>
      <c r="G1" s="41"/>
    </row>
    <row r="2" spans="1:7" s="40" customFormat="1" ht="48" x14ac:dyDescent="0.6">
      <c r="A2" s="39" t="s">
        <v>73</v>
      </c>
      <c r="B2" s="39" t="s">
        <v>90</v>
      </c>
    </row>
    <row r="3" spans="1:7" ht="21.5" x14ac:dyDescent="0.55000000000000004">
      <c r="A3" s="32" t="s">
        <v>87</v>
      </c>
      <c r="B3" s="33" t="s">
        <v>103</v>
      </c>
    </row>
    <row r="4" spans="1:7" ht="31.5" x14ac:dyDescent="0.55000000000000004">
      <c r="A4" s="32" t="s">
        <v>88</v>
      </c>
      <c r="B4" s="33" t="s">
        <v>86</v>
      </c>
    </row>
    <row r="5" spans="1:7" ht="31.5" x14ac:dyDescent="0.55000000000000004">
      <c r="A5" s="32" t="s">
        <v>89</v>
      </c>
      <c r="B5" s="34" t="s">
        <v>106</v>
      </c>
    </row>
    <row r="6" spans="1:7" ht="21.5" x14ac:dyDescent="0.55000000000000004">
      <c r="A6" s="32"/>
      <c r="B6" s="34"/>
    </row>
    <row r="7" spans="1:7" ht="21.5" x14ac:dyDescent="0.55000000000000004">
      <c r="A7" s="32" t="s">
        <v>74</v>
      </c>
      <c r="B7" s="35" t="s">
        <v>96</v>
      </c>
    </row>
    <row r="8" spans="1:7" ht="21.5" x14ac:dyDescent="0.55000000000000004">
      <c r="A8" s="32" t="s">
        <v>75</v>
      </c>
      <c r="B8" s="35" t="s">
        <v>95</v>
      </c>
    </row>
    <row r="9" spans="1:7" ht="21.5" x14ac:dyDescent="0.55000000000000004">
      <c r="A9" s="32" t="s">
        <v>93</v>
      </c>
      <c r="B9" s="35" t="s">
        <v>92</v>
      </c>
    </row>
    <row r="10" spans="1:7" ht="21.5" x14ac:dyDescent="0.55000000000000004">
      <c r="A10" s="32" t="s">
        <v>94</v>
      </c>
      <c r="B10" s="35" t="s">
        <v>97</v>
      </c>
    </row>
    <row r="11" spans="1:7" ht="31.5" x14ac:dyDescent="0.55000000000000004">
      <c r="A11" s="32" t="s">
        <v>76</v>
      </c>
      <c r="B11" s="33" t="s">
        <v>104</v>
      </c>
    </row>
    <row r="23" spans="1:2" ht="21.5" x14ac:dyDescent="0.55000000000000004">
      <c r="A23" s="36" t="s">
        <v>84</v>
      </c>
      <c r="B23" s="36" t="s">
        <v>85</v>
      </c>
    </row>
    <row r="24" spans="1:2" x14ac:dyDescent="0.4">
      <c r="A24" s="31" t="s">
        <v>102</v>
      </c>
      <c r="B24" s="37">
        <v>45038</v>
      </c>
    </row>
  </sheetData>
  <sheetProtection algorithmName="SHA-512" hashValue="kVpWo1RDsQXaIUd376KVRym6HQlEtvH0rUheRZbUMmb5hgV3r7o+PJiKWMkKPOCoCyzn6WWC1lTVqHMaJvbUlQ==" saltValue="cJI3ggrhGeCJRCsMFRHflA==" spinCount="100000" sheet="1" objects="1" scenarios="1"/>
  <mergeCells count="1">
    <mergeCell ref="A1:B1"/>
  </mergeCells>
  <hyperlinks>
    <hyperlink ref="B9" location="CompartmentName" display="Update Compartment Name (Cell D43) to attach policy in worksheet SODMatrix " xr:uid="{B1A50772-CDDE-4824-9912-61D2BC4EA014}"/>
    <hyperlink ref="B10" location="BucketName" display="Update Compartment Name (Cell D43) to attach policy in worksheet SODMatrix " xr:uid="{D1FF286A-2789-4123-9278-7FF3A5D08C5B}"/>
    <hyperlink ref="B8" location="Permissions" display="Select Y to allow and X to disallow each permission for each group" xr:uid="{3B0E150D-5415-422E-A26E-81A694577349}"/>
    <hyperlink ref="B7" location="GroupNames" display="Update Group Names.  Usernames can be updated but they are not used for policy generation" xr:uid="{5C84BCFD-2161-438E-9623-224A53B9C19B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DBFE-A456-4B42-874B-0DCCEE0ACCDD}">
  <sheetPr codeName="Sheet1"/>
  <dimension ref="A1:I44"/>
  <sheetViews>
    <sheetView topLeftCell="B1" zoomScale="80" zoomScaleNormal="80" workbookViewId="0">
      <pane xSplit="1" ySplit="4" topLeftCell="C14" activePane="bottomRight" state="frozen"/>
      <selection activeCell="B1" sqref="B1"/>
      <selection pane="topRight" activeCell="C1" sqref="C1"/>
      <selection pane="bottomLeft" activeCell="B5" sqref="B5"/>
      <selection pane="bottomRight" activeCell="H30" sqref="H30"/>
    </sheetView>
  </sheetViews>
  <sheetFormatPr defaultRowHeight="14.5" x14ac:dyDescent="0.35"/>
  <cols>
    <col min="1" max="1" width="47.81640625" hidden="1" customWidth="1"/>
    <col min="2" max="2" width="26.453125" bestFit="1" customWidth="1"/>
    <col min="3" max="3" width="39.81640625" bestFit="1" customWidth="1"/>
    <col min="4" max="4" width="22.54296875" style="1" bestFit="1" customWidth="1"/>
    <col min="5" max="5" width="17.453125" style="1" bestFit="1" customWidth="1"/>
    <col min="6" max="6" width="15.26953125" style="1" bestFit="1" customWidth="1"/>
    <col min="7" max="7" width="14.7265625" style="1" bestFit="1" customWidth="1"/>
    <col min="8" max="8" width="43.54296875" style="1" bestFit="1" customWidth="1"/>
    <col min="9" max="9" width="115.81640625" style="16" bestFit="1" customWidth="1"/>
    <col min="12" max="12" width="7.81640625" bestFit="1" customWidth="1"/>
  </cols>
  <sheetData>
    <row r="1" spans="1:9" ht="21.5" x14ac:dyDescent="0.55000000000000004">
      <c r="A1" s="51" t="s">
        <v>78</v>
      </c>
      <c r="B1" s="51" t="s">
        <v>38</v>
      </c>
      <c r="C1" s="56" t="s">
        <v>107</v>
      </c>
      <c r="D1" s="56"/>
      <c r="E1" s="56"/>
      <c r="F1" s="56"/>
      <c r="G1" s="56"/>
      <c r="H1" s="51" t="s">
        <v>71</v>
      </c>
      <c r="I1" s="43" t="s">
        <v>33</v>
      </c>
    </row>
    <row r="2" spans="1:9" ht="21.5" x14ac:dyDescent="0.55000000000000004">
      <c r="A2" s="51"/>
      <c r="B2" s="51"/>
      <c r="C2" s="56" t="s">
        <v>39</v>
      </c>
      <c r="D2" s="56"/>
      <c r="E2" s="56"/>
      <c r="F2" s="56"/>
      <c r="G2" s="56"/>
      <c r="H2" s="51"/>
      <c r="I2" s="44"/>
    </row>
    <row r="3" spans="1:9" ht="21.5" x14ac:dyDescent="0.55000000000000004">
      <c r="A3" s="51"/>
      <c r="B3" s="51"/>
      <c r="C3" s="11" t="s">
        <v>45</v>
      </c>
      <c r="D3" s="10" t="s">
        <v>63</v>
      </c>
      <c r="E3" s="10" t="s">
        <v>48</v>
      </c>
      <c r="F3" s="10" t="s">
        <v>47</v>
      </c>
      <c r="G3" s="10" t="s">
        <v>46</v>
      </c>
      <c r="H3" s="51"/>
      <c r="I3" s="44"/>
    </row>
    <row r="4" spans="1:9" ht="21.5" x14ac:dyDescent="0.55000000000000004">
      <c r="A4" s="51"/>
      <c r="B4" s="51"/>
      <c r="C4" s="11" t="s">
        <v>44</v>
      </c>
      <c r="D4" s="12" t="s">
        <v>64</v>
      </c>
      <c r="E4" s="10" t="s">
        <v>35</v>
      </c>
      <c r="F4" s="10" t="s">
        <v>42</v>
      </c>
      <c r="G4" s="10" t="s">
        <v>43</v>
      </c>
      <c r="H4" s="51"/>
      <c r="I4" s="44"/>
    </row>
    <row r="5" spans="1:9" ht="21.5" x14ac:dyDescent="0.55000000000000004">
      <c r="A5" s="51"/>
      <c r="B5" s="51"/>
      <c r="C5" s="11" t="s">
        <v>0</v>
      </c>
      <c r="D5" s="52"/>
      <c r="E5" s="53"/>
      <c r="F5" s="53"/>
      <c r="G5" s="54"/>
      <c r="H5" s="51"/>
      <c r="I5" s="45"/>
    </row>
    <row r="6" spans="1:9" ht="15" customHeight="1" x14ac:dyDescent="0.35">
      <c r="A6" s="55" t="s">
        <v>77</v>
      </c>
      <c r="B6" s="46" t="s">
        <v>40</v>
      </c>
      <c r="C6" s="2" t="s">
        <v>1</v>
      </c>
      <c r="D6" s="9" t="s">
        <v>37</v>
      </c>
      <c r="E6" s="9" t="s">
        <v>37</v>
      </c>
      <c r="F6" s="9" t="s">
        <v>37</v>
      </c>
      <c r="G6" s="9" t="s">
        <v>37</v>
      </c>
      <c r="H6" s="2" t="s">
        <v>65</v>
      </c>
      <c r="I6" s="17"/>
    </row>
    <row r="7" spans="1:9" ht="14.5" customHeight="1" x14ac:dyDescent="0.35">
      <c r="A7" s="46"/>
      <c r="B7" s="46"/>
      <c r="C7" s="8" t="s">
        <v>2</v>
      </c>
      <c r="D7" s="9" t="s">
        <v>37</v>
      </c>
      <c r="E7" s="9" t="s">
        <v>37</v>
      </c>
      <c r="F7" s="9" t="s">
        <v>36</v>
      </c>
      <c r="G7" s="9" t="s">
        <v>36</v>
      </c>
      <c r="H7" s="8" t="s">
        <v>66</v>
      </c>
      <c r="I7" s="14"/>
    </row>
    <row r="8" spans="1:9" ht="14.5" customHeight="1" x14ac:dyDescent="0.35">
      <c r="A8" s="46"/>
      <c r="B8" s="46"/>
      <c r="C8" s="8" t="s">
        <v>3</v>
      </c>
      <c r="D8" s="9" t="s">
        <v>37</v>
      </c>
      <c r="E8" s="9" t="s">
        <v>37</v>
      </c>
      <c r="F8" s="9" t="s">
        <v>37</v>
      </c>
      <c r="G8" s="9" t="s">
        <v>37</v>
      </c>
      <c r="H8" s="8" t="s">
        <v>67</v>
      </c>
      <c r="I8" s="14"/>
    </row>
    <row r="9" spans="1:9" x14ac:dyDescent="0.35">
      <c r="A9" s="46"/>
      <c r="B9" s="46"/>
      <c r="C9" s="8" t="s">
        <v>4</v>
      </c>
      <c r="D9" s="9" t="s">
        <v>36</v>
      </c>
      <c r="E9" s="9" t="s">
        <v>37</v>
      </c>
      <c r="F9" s="9" t="s">
        <v>37</v>
      </c>
      <c r="G9" s="9" t="s">
        <v>36</v>
      </c>
      <c r="H9" s="8" t="s">
        <v>68</v>
      </c>
      <c r="I9" s="14"/>
    </row>
    <row r="10" spans="1:9" ht="19" customHeight="1" x14ac:dyDescent="0.35">
      <c r="A10" s="46"/>
      <c r="B10" s="46"/>
      <c r="C10" s="8" t="s">
        <v>5</v>
      </c>
      <c r="D10" s="9" t="s">
        <v>36</v>
      </c>
      <c r="E10" s="9" t="s">
        <v>36</v>
      </c>
      <c r="F10" s="9" t="s">
        <v>36</v>
      </c>
      <c r="G10" s="9" t="s">
        <v>36</v>
      </c>
      <c r="H10" s="8" t="s">
        <v>66</v>
      </c>
      <c r="I10" s="14" t="s">
        <v>108</v>
      </c>
    </row>
    <row r="11" spans="1:9" ht="14.5" customHeight="1" x14ac:dyDescent="0.35">
      <c r="A11" s="46"/>
      <c r="B11" s="46"/>
      <c r="C11" s="8" t="s">
        <v>6</v>
      </c>
      <c r="D11" s="9" t="s">
        <v>37</v>
      </c>
      <c r="E11" s="9" t="s">
        <v>37</v>
      </c>
      <c r="F11" s="9" t="s">
        <v>37</v>
      </c>
      <c r="G11" s="9" t="s">
        <v>36</v>
      </c>
      <c r="H11" s="8" t="s">
        <v>68</v>
      </c>
      <c r="I11" s="14"/>
    </row>
    <row r="12" spans="1:9" ht="14.5" customHeight="1" x14ac:dyDescent="0.35">
      <c r="A12" s="46"/>
      <c r="B12" s="46"/>
      <c r="C12" s="8" t="s">
        <v>7</v>
      </c>
      <c r="D12" s="9" t="s">
        <v>36</v>
      </c>
      <c r="E12" s="9" t="s">
        <v>37</v>
      </c>
      <c r="F12" s="9" t="s">
        <v>37</v>
      </c>
      <c r="G12" s="9" t="s">
        <v>36</v>
      </c>
      <c r="H12" s="8" t="s">
        <v>68</v>
      </c>
      <c r="I12" s="14"/>
    </row>
    <row r="13" spans="1:9" ht="48" customHeight="1" x14ac:dyDescent="0.35">
      <c r="A13" s="46"/>
      <c r="B13" s="46"/>
      <c r="C13" s="8" t="s">
        <v>81</v>
      </c>
      <c r="D13" s="9" t="s">
        <v>36</v>
      </c>
      <c r="E13" s="9" t="s">
        <v>36</v>
      </c>
      <c r="F13" s="9" t="s">
        <v>36</v>
      </c>
      <c r="G13" s="9" t="s">
        <v>36</v>
      </c>
      <c r="H13" s="8" t="s">
        <v>68</v>
      </c>
      <c r="I13" s="15" t="s">
        <v>109</v>
      </c>
    </row>
    <row r="14" spans="1:9" ht="14.5" customHeight="1" x14ac:dyDescent="0.35">
      <c r="A14" s="46"/>
      <c r="B14" s="46"/>
      <c r="C14" s="8" t="s">
        <v>8</v>
      </c>
      <c r="D14" s="9" t="s">
        <v>37</v>
      </c>
      <c r="E14" s="9" t="s">
        <v>37</v>
      </c>
      <c r="F14" s="9" t="s">
        <v>36</v>
      </c>
      <c r="G14" s="9" t="s">
        <v>36</v>
      </c>
      <c r="H14" s="8" t="s">
        <v>66</v>
      </c>
      <c r="I14" s="14"/>
    </row>
    <row r="15" spans="1:9" ht="14.5" customHeight="1" x14ac:dyDescent="0.35">
      <c r="A15" s="46"/>
      <c r="B15" s="46"/>
      <c r="C15" s="8" t="s">
        <v>9</v>
      </c>
      <c r="D15" s="9" t="s">
        <v>36</v>
      </c>
      <c r="E15" s="9" t="s">
        <v>37</v>
      </c>
      <c r="F15" s="9" t="s">
        <v>36</v>
      </c>
      <c r="G15" s="9" t="s">
        <v>36</v>
      </c>
      <c r="H15" s="8" t="s">
        <v>68</v>
      </c>
      <c r="I15" s="14"/>
    </row>
    <row r="16" spans="1:9" ht="14.5" customHeight="1" x14ac:dyDescent="0.35">
      <c r="A16" s="46"/>
      <c r="B16" s="46"/>
      <c r="C16" s="8" t="s">
        <v>27</v>
      </c>
      <c r="D16" s="9" t="s">
        <v>36</v>
      </c>
      <c r="E16" s="9" t="s">
        <v>37</v>
      </c>
      <c r="F16" s="9" t="s">
        <v>37</v>
      </c>
      <c r="G16" s="9" t="s">
        <v>37</v>
      </c>
      <c r="H16" s="8" t="s">
        <v>67</v>
      </c>
      <c r="I16" s="8" t="s">
        <v>69</v>
      </c>
    </row>
    <row r="17" spans="1:9" ht="14.5" customHeight="1" x14ac:dyDescent="0.35">
      <c r="A17" s="46"/>
      <c r="B17" s="46"/>
      <c r="C17" s="8" t="s">
        <v>28</v>
      </c>
      <c r="D17" s="9" t="s">
        <v>36</v>
      </c>
      <c r="E17" s="9" t="s">
        <v>37</v>
      </c>
      <c r="F17" s="9" t="s">
        <v>37</v>
      </c>
      <c r="G17" s="9" t="s">
        <v>37</v>
      </c>
      <c r="H17" s="2" t="s">
        <v>65</v>
      </c>
      <c r="I17" s="8" t="s">
        <v>70</v>
      </c>
    </row>
    <row r="18" spans="1:9" ht="14.5" customHeight="1" x14ac:dyDescent="0.35">
      <c r="A18" s="46"/>
      <c r="B18" s="46"/>
      <c r="C18" s="8" t="s">
        <v>29</v>
      </c>
      <c r="D18" s="9" t="s">
        <v>37</v>
      </c>
      <c r="E18" s="9" t="s">
        <v>37</v>
      </c>
      <c r="F18" s="9" t="s">
        <v>37</v>
      </c>
      <c r="G18" s="9" t="s">
        <v>36</v>
      </c>
      <c r="H18" s="8" t="s">
        <v>66</v>
      </c>
      <c r="I18" s="14"/>
    </row>
    <row r="19" spans="1:9" ht="14.5" customHeight="1" x14ac:dyDescent="0.35">
      <c r="A19" s="46"/>
      <c r="B19" s="46"/>
      <c r="C19" s="8" t="s">
        <v>30</v>
      </c>
      <c r="D19" s="9" t="s">
        <v>37</v>
      </c>
      <c r="E19" s="9" t="s">
        <v>37</v>
      </c>
      <c r="F19" s="9" t="s">
        <v>37</v>
      </c>
      <c r="G19" s="9" t="s">
        <v>36</v>
      </c>
      <c r="H19" s="8" t="s">
        <v>66</v>
      </c>
      <c r="I19" s="14"/>
    </row>
    <row r="20" spans="1:9" ht="14.5" customHeight="1" x14ac:dyDescent="0.35">
      <c r="A20" s="46"/>
      <c r="B20" s="46"/>
      <c r="C20" s="8" t="s">
        <v>31</v>
      </c>
      <c r="D20" s="9" t="s">
        <v>37</v>
      </c>
      <c r="E20" s="9" t="s">
        <v>37</v>
      </c>
      <c r="F20" s="9" t="s">
        <v>37</v>
      </c>
      <c r="G20" s="9" t="s">
        <v>36</v>
      </c>
      <c r="H20" s="8" t="s">
        <v>66</v>
      </c>
      <c r="I20" s="14"/>
    </row>
    <row r="21" spans="1:9" ht="14.5" customHeight="1" x14ac:dyDescent="0.35">
      <c r="A21" s="46"/>
      <c r="B21" s="47"/>
      <c r="C21" s="8" t="s">
        <v>32</v>
      </c>
      <c r="D21" s="9" t="s">
        <v>37</v>
      </c>
      <c r="E21" s="9" t="s">
        <v>37</v>
      </c>
      <c r="F21" s="9" t="s">
        <v>37</v>
      </c>
      <c r="G21" s="9" t="s">
        <v>36</v>
      </c>
      <c r="H21" s="8" t="s">
        <v>66</v>
      </c>
      <c r="I21" s="14"/>
    </row>
    <row r="22" spans="1:9" ht="14.5" customHeight="1" x14ac:dyDescent="0.35">
      <c r="A22" s="46"/>
      <c r="B22" s="13"/>
      <c r="C22" s="8"/>
      <c r="D22" s="9"/>
      <c r="E22" s="9"/>
      <c r="F22" s="9"/>
      <c r="G22" s="9"/>
      <c r="H22" s="8"/>
      <c r="I22" s="14"/>
    </row>
    <row r="23" spans="1:9" ht="15" customHeight="1" x14ac:dyDescent="0.35">
      <c r="A23" s="46"/>
      <c r="B23" s="46" t="s">
        <v>41</v>
      </c>
      <c r="C23" s="8" t="s">
        <v>10</v>
      </c>
      <c r="D23" s="9" t="s">
        <v>37</v>
      </c>
      <c r="E23" s="9" t="s">
        <v>37</v>
      </c>
      <c r="F23" s="9" t="s">
        <v>37</v>
      </c>
      <c r="G23" s="9" t="s">
        <v>37</v>
      </c>
      <c r="H23" s="8" t="s">
        <v>65</v>
      </c>
      <c r="I23" s="14"/>
    </row>
    <row r="24" spans="1:9" ht="14.5" customHeight="1" x14ac:dyDescent="0.35">
      <c r="A24" s="46"/>
      <c r="B24" s="46"/>
      <c r="C24" s="8" t="s">
        <v>11</v>
      </c>
      <c r="D24" s="9" t="s">
        <v>37</v>
      </c>
      <c r="E24" s="9" t="s">
        <v>37</v>
      </c>
      <c r="F24" s="9" t="s">
        <v>36</v>
      </c>
      <c r="G24" s="9" t="s">
        <v>36</v>
      </c>
      <c r="H24" s="8" t="s">
        <v>66</v>
      </c>
      <c r="I24" s="14"/>
    </row>
    <row r="25" spans="1:9" ht="14.5" customHeight="1" x14ac:dyDescent="0.35">
      <c r="A25" s="46"/>
      <c r="B25" s="46"/>
      <c r="C25" s="8" t="s">
        <v>12</v>
      </c>
      <c r="D25" s="9" t="s">
        <v>37</v>
      </c>
      <c r="E25" s="9" t="s">
        <v>37</v>
      </c>
      <c r="F25" s="9" t="s">
        <v>37</v>
      </c>
      <c r="G25" s="9" t="s">
        <v>37</v>
      </c>
      <c r="H25" s="8" t="s">
        <v>67</v>
      </c>
      <c r="I25" s="14"/>
    </row>
    <row r="26" spans="1:9" ht="14.5" customHeight="1" x14ac:dyDescent="0.35">
      <c r="A26" s="46"/>
      <c r="B26" s="46"/>
      <c r="C26" s="8" t="s">
        <v>13</v>
      </c>
      <c r="D26" s="9" t="s">
        <v>36</v>
      </c>
      <c r="E26" s="9" t="s">
        <v>37</v>
      </c>
      <c r="F26" s="9" t="s">
        <v>37</v>
      </c>
      <c r="G26" s="9" t="s">
        <v>36</v>
      </c>
      <c r="H26" s="8" t="s">
        <v>68</v>
      </c>
      <c r="I26" s="14"/>
    </row>
    <row r="27" spans="1:9" ht="16" customHeight="1" x14ac:dyDescent="0.35">
      <c r="A27" s="46"/>
      <c r="B27" s="46"/>
      <c r="C27" s="8" t="s">
        <v>14</v>
      </c>
      <c r="D27" s="9" t="s">
        <v>36</v>
      </c>
      <c r="E27" s="9" t="s">
        <v>36</v>
      </c>
      <c r="F27" s="9" t="s">
        <v>36</v>
      </c>
      <c r="G27" s="9" t="s">
        <v>36</v>
      </c>
      <c r="H27" s="8" t="s">
        <v>66</v>
      </c>
      <c r="I27" s="14" t="s">
        <v>108</v>
      </c>
    </row>
    <row r="28" spans="1:9" ht="14.5" customHeight="1" x14ac:dyDescent="0.35">
      <c r="A28" s="46"/>
      <c r="B28" s="46"/>
      <c r="C28" s="8" t="s">
        <v>15</v>
      </c>
      <c r="D28" s="9" t="s">
        <v>37</v>
      </c>
      <c r="E28" s="9" t="s">
        <v>37</v>
      </c>
      <c r="F28" s="9" t="s">
        <v>36</v>
      </c>
      <c r="G28" s="9" t="s">
        <v>36</v>
      </c>
      <c r="H28" s="8" t="s">
        <v>66</v>
      </c>
      <c r="I28" s="14"/>
    </row>
    <row r="29" spans="1:9" ht="14.5" customHeight="1" x14ac:dyDescent="0.35">
      <c r="A29" s="46"/>
      <c r="B29" s="13"/>
      <c r="C29" s="8"/>
      <c r="D29" s="9"/>
      <c r="E29" s="9"/>
      <c r="F29" s="9"/>
      <c r="G29" s="9"/>
      <c r="H29" s="8"/>
      <c r="I29" s="14"/>
    </row>
    <row r="30" spans="1:9" ht="15" customHeight="1" x14ac:dyDescent="0.35">
      <c r="A30" s="46"/>
      <c r="B30" s="46" t="s">
        <v>59</v>
      </c>
      <c r="C30" s="8" t="s">
        <v>16</v>
      </c>
      <c r="D30" s="9" t="s">
        <v>37</v>
      </c>
      <c r="E30" s="9" t="s">
        <v>37</v>
      </c>
      <c r="F30" s="9" t="s">
        <v>37</v>
      </c>
      <c r="G30" s="9" t="s">
        <v>37</v>
      </c>
      <c r="H30" s="8" t="s">
        <v>65</v>
      </c>
      <c r="I30" s="14"/>
    </row>
    <row r="31" spans="1:9" ht="14.5" customHeight="1" x14ac:dyDescent="0.35">
      <c r="A31" s="46"/>
      <c r="B31" s="46"/>
      <c r="C31" s="8" t="s">
        <v>17</v>
      </c>
      <c r="D31" s="9" t="s">
        <v>37</v>
      </c>
      <c r="E31" s="9" t="s">
        <v>37</v>
      </c>
      <c r="F31" s="9" t="s">
        <v>37</v>
      </c>
      <c r="G31" s="9" t="s">
        <v>36</v>
      </c>
      <c r="H31" s="8" t="s">
        <v>66</v>
      </c>
      <c r="I31" s="14"/>
    </row>
    <row r="32" spans="1:9" ht="14.5" customHeight="1" x14ac:dyDescent="0.35">
      <c r="A32" s="46"/>
      <c r="B32" s="46"/>
      <c r="C32" s="8" t="s">
        <v>18</v>
      </c>
      <c r="D32" s="9" t="s">
        <v>37</v>
      </c>
      <c r="E32" s="9" t="s">
        <v>37</v>
      </c>
      <c r="F32" s="9" t="s">
        <v>37</v>
      </c>
      <c r="G32" s="9" t="s">
        <v>37</v>
      </c>
      <c r="H32" s="8" t="s">
        <v>67</v>
      </c>
      <c r="I32" s="14"/>
    </row>
    <row r="33" spans="1:9" ht="14.5" customHeight="1" x14ac:dyDescent="0.35">
      <c r="A33" s="46"/>
      <c r="B33" s="46"/>
      <c r="C33" s="8" t="s">
        <v>19</v>
      </c>
      <c r="D33" s="9" t="s">
        <v>36</v>
      </c>
      <c r="E33" s="9" t="s">
        <v>37</v>
      </c>
      <c r="F33" s="9" t="s">
        <v>36</v>
      </c>
      <c r="G33" s="9" t="s">
        <v>36</v>
      </c>
      <c r="H33" s="8" t="s">
        <v>66</v>
      </c>
      <c r="I33" s="14"/>
    </row>
    <row r="34" spans="1:9" ht="14.5" customHeight="1" x14ac:dyDescent="0.35">
      <c r="A34" s="46"/>
      <c r="B34" s="8"/>
      <c r="C34" s="8"/>
      <c r="D34" s="9"/>
      <c r="E34" s="9"/>
      <c r="F34" s="9"/>
      <c r="G34" s="9"/>
      <c r="H34" s="8"/>
      <c r="I34" s="14"/>
    </row>
    <row r="35" spans="1:9" ht="15" customHeight="1" x14ac:dyDescent="0.35">
      <c r="A35" s="46"/>
      <c r="B35" s="48" t="s">
        <v>34</v>
      </c>
      <c r="C35" s="8" t="s">
        <v>20</v>
      </c>
      <c r="D35" s="9" t="s">
        <v>36</v>
      </c>
      <c r="E35" s="9" t="s">
        <v>37</v>
      </c>
      <c r="F35" s="9" t="s">
        <v>37</v>
      </c>
      <c r="G35" s="9" t="s">
        <v>37</v>
      </c>
      <c r="H35" s="8" t="s">
        <v>65</v>
      </c>
      <c r="I35" s="14"/>
    </row>
    <row r="36" spans="1:9" ht="14.5" customHeight="1" x14ac:dyDescent="0.35">
      <c r="A36" s="46"/>
      <c r="B36" s="49"/>
      <c r="C36" s="8" t="s">
        <v>21</v>
      </c>
      <c r="D36" s="9" t="s">
        <v>36</v>
      </c>
      <c r="E36" s="9" t="s">
        <v>37</v>
      </c>
      <c r="F36" s="9" t="s">
        <v>37</v>
      </c>
      <c r="G36" s="9" t="s">
        <v>37</v>
      </c>
      <c r="H36" s="8" t="s">
        <v>67</v>
      </c>
      <c r="I36" s="14"/>
    </row>
    <row r="37" spans="1:9" ht="14.5" customHeight="1" x14ac:dyDescent="0.35">
      <c r="A37" s="46"/>
      <c r="B37" s="49"/>
      <c r="C37" s="8" t="s">
        <v>22</v>
      </c>
      <c r="D37" s="9" t="s">
        <v>36</v>
      </c>
      <c r="E37" s="9" t="s">
        <v>37</v>
      </c>
      <c r="F37" s="9" t="s">
        <v>37</v>
      </c>
      <c r="G37" s="9" t="s">
        <v>36</v>
      </c>
      <c r="H37" s="8" t="s">
        <v>66</v>
      </c>
      <c r="I37" s="14"/>
    </row>
    <row r="38" spans="1:9" ht="14.5" customHeight="1" x14ac:dyDescent="0.35">
      <c r="A38" s="46"/>
      <c r="B38" s="49"/>
      <c r="C38" s="8" t="s">
        <v>23</v>
      </c>
      <c r="D38" s="9" t="s">
        <v>36</v>
      </c>
      <c r="E38" s="9" t="s">
        <v>37</v>
      </c>
      <c r="F38" s="9" t="s">
        <v>37</v>
      </c>
      <c r="G38" s="9" t="s">
        <v>36</v>
      </c>
      <c r="H38" s="8" t="s">
        <v>68</v>
      </c>
      <c r="I38" s="14"/>
    </row>
    <row r="39" spans="1:9" ht="14.5" customHeight="1" x14ac:dyDescent="0.35">
      <c r="A39" s="46"/>
      <c r="B39" s="49"/>
      <c r="C39" s="8" t="s">
        <v>24</v>
      </c>
      <c r="D39" s="9" t="s">
        <v>36</v>
      </c>
      <c r="E39" s="9" t="s">
        <v>37</v>
      </c>
      <c r="F39" s="9" t="s">
        <v>36</v>
      </c>
      <c r="G39" s="9" t="s">
        <v>36</v>
      </c>
      <c r="H39" s="8" t="s">
        <v>68</v>
      </c>
      <c r="I39" s="8" t="s">
        <v>72</v>
      </c>
    </row>
    <row r="40" spans="1:9" ht="14.5" customHeight="1" x14ac:dyDescent="0.35">
      <c r="A40" s="46"/>
      <c r="B40" s="49"/>
      <c r="C40" s="8" t="s">
        <v>25</v>
      </c>
      <c r="D40" s="9" t="s">
        <v>36</v>
      </c>
      <c r="E40" s="9" t="s">
        <v>36</v>
      </c>
      <c r="F40" s="9" t="s">
        <v>36</v>
      </c>
      <c r="G40" s="9" t="s">
        <v>36</v>
      </c>
      <c r="H40" s="8" t="s">
        <v>66</v>
      </c>
      <c r="I40" s="14" t="s">
        <v>108</v>
      </c>
    </row>
    <row r="41" spans="1:9" ht="16" customHeight="1" x14ac:dyDescent="0.35">
      <c r="A41" s="46"/>
      <c r="B41" s="50"/>
      <c r="C41" s="8" t="s">
        <v>26</v>
      </c>
      <c r="D41" s="9" t="s">
        <v>36</v>
      </c>
      <c r="E41" s="9" t="s">
        <v>37</v>
      </c>
      <c r="F41" s="9" t="s">
        <v>36</v>
      </c>
      <c r="G41" s="9" t="s">
        <v>36</v>
      </c>
      <c r="H41" s="8" t="s">
        <v>66</v>
      </c>
      <c r="I41" s="14"/>
    </row>
    <row r="42" spans="1:9" x14ac:dyDescent="0.35">
      <c r="D42" s="6"/>
      <c r="E42" s="6"/>
      <c r="F42" s="6"/>
      <c r="G42" s="6"/>
    </row>
    <row r="43" spans="1:9" x14ac:dyDescent="0.35">
      <c r="C43" s="8" t="s">
        <v>62</v>
      </c>
      <c r="D43" s="9" t="s">
        <v>105</v>
      </c>
      <c r="E43" s="7"/>
      <c r="F43" s="6"/>
      <c r="G43" s="6"/>
    </row>
    <row r="44" spans="1:9" x14ac:dyDescent="0.35">
      <c r="C44" s="8" t="s">
        <v>91</v>
      </c>
      <c r="D44" s="9" t="s">
        <v>100</v>
      </c>
    </row>
  </sheetData>
  <sheetProtection algorithmName="SHA-512" hashValue="hzAP3ljmHx1MWjfYyxyvhD97n7CAe2J9Wloy/Ob9UFq9yxHF1i0BIb7V+gmbl1kgU2/+fZKi7sgXjuWJ9Eg+Mg==" saltValue="ADPUD0GBr6Rhx7E4QKxHeA==" spinCount="100000" sheet="1" objects="1" scenarios="1"/>
  <mergeCells count="12">
    <mergeCell ref="A6:A41"/>
    <mergeCell ref="A1:A5"/>
    <mergeCell ref="C2:G2"/>
    <mergeCell ref="C1:G1"/>
    <mergeCell ref="H1:H5"/>
    <mergeCell ref="I1:I5"/>
    <mergeCell ref="B6:B21"/>
    <mergeCell ref="B23:B28"/>
    <mergeCell ref="B35:B41"/>
    <mergeCell ref="B30:B33"/>
    <mergeCell ref="B1:B5"/>
    <mergeCell ref="D5:G5"/>
  </mergeCells>
  <conditionalFormatting sqref="I16 H22 H29 H34 D5 H1">
    <cfRule type="containsText" dxfId="2" priority="9" operator="containsText" text="X">
      <formula>NOT(ISERROR(SEARCH("X",D1)))</formula>
    </cfRule>
  </conditionalFormatting>
  <conditionalFormatting sqref="I17">
    <cfRule type="containsText" dxfId="1" priority="7" operator="containsText" text="X">
      <formula>NOT(ISERROR(SEARCH("X",I17)))</formula>
    </cfRule>
  </conditionalFormatting>
  <conditionalFormatting sqref="I1">
    <cfRule type="containsText" dxfId="0" priority="1" operator="containsText" text="X">
      <formula>NOT(ISERROR(SEARCH("X",I1)))</formula>
    </cfRule>
  </conditionalFormatting>
  <dataValidations count="2">
    <dataValidation type="list" showInputMessage="1" showErrorMessage="1" errorTitle="Enter valid values" error="Select Y to allow, X to disallow" sqref="D6:G41" xr:uid="{4334B55B-8441-4072-9D36-3641DD4EFE0F}">
      <formula1>"X,Y"</formula1>
    </dataValidation>
    <dataValidation type="textLength" showInputMessage="1" showErrorMessage="1" errorTitle="Group Name/ User Name" error="The name must be 1-100 characters long and can include the following characters: lowercase letters a-z, uppercase letters A-Z, 0-9, and the period (.), dash (-), and underscore (_). Spaces are not allowed" sqref="D3:G4" xr:uid="{6296EA99-E54E-4994-9A81-3B062202D644}">
      <formula1>1</formula1>
      <formula2>100</formula2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EC2E-2F7C-490E-BC7A-155C6E63E0F7}">
  <dimension ref="A1:K15"/>
  <sheetViews>
    <sheetView zoomScale="90" zoomScaleNormal="90" workbookViewId="0">
      <pane ySplit="2" topLeftCell="A15" activePane="bottomLeft" state="frozen"/>
      <selection pane="bottomLeft" activeCell="A15" sqref="A15"/>
    </sheetView>
  </sheetViews>
  <sheetFormatPr defaultColWidth="9.1796875" defaultRowHeight="14.5" x14ac:dyDescent="0.35"/>
  <cols>
    <col min="1" max="1" width="48.1796875" style="30" customWidth="1"/>
    <col min="2" max="3" width="9.1796875" style="30"/>
    <col min="4" max="4" width="63.453125" style="30" customWidth="1"/>
    <col min="5" max="6" width="9.1796875" style="30"/>
    <col min="7" max="7" width="50.81640625" style="30" customWidth="1"/>
    <col min="8" max="10" width="9.1796875" style="30"/>
    <col min="11" max="11" width="46.7265625" style="30" customWidth="1"/>
    <col min="12" max="16384" width="9.1796875" style="30"/>
  </cols>
  <sheetData>
    <row r="1" spans="1:11" s="23" customFormat="1" ht="26.5" x14ac:dyDescent="0.65">
      <c r="A1" s="57" t="s">
        <v>61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s="24" customFormat="1" ht="26.5" x14ac:dyDescent="0.65">
      <c r="A2" s="57" t="s">
        <v>82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s="26" customFormat="1" ht="19" x14ac:dyDescent="0.5">
      <c r="A3" s="25" t="str">
        <f>SODMatrix!D3</f>
        <v>DevOPSGrp</v>
      </c>
      <c r="D3" s="25" t="str">
        <f>SODMatrix!E3</f>
        <v>GGAdminGrp</v>
      </c>
      <c r="E3" s="25"/>
      <c r="F3" s="25"/>
      <c r="G3" s="25" t="str">
        <f>SODMatrix!F3</f>
        <v>GGOperGrp</v>
      </c>
      <c r="H3" s="25"/>
      <c r="I3" s="25"/>
      <c r="J3" s="25"/>
      <c r="K3" s="25" t="str">
        <f>SODMatrix!G3</f>
        <v>GGMonGrp</v>
      </c>
    </row>
    <row r="4" spans="1:11" s="29" customFormat="1" ht="409.5" customHeight="1" x14ac:dyDescent="0.35">
      <c r="A4" s="27" t="str">
        <f>_xlfn.CONCAT("ALLOW GROUP ",A3," TO ",'DO NOT Modify -Policy Generator'!A77," goldengate-family in COMPARTMENT ",SODMatrix!D43,"   where any { ",'DO NOT Modify -Policy Generator'!E3, "}")</f>
        <v>ALLOW GROUP DevOPSGrp TO MANAGE goldengate-family in COMPARTMENT TestCompartment   where any { request.operation='ListDeployments', request.operation='CreateDeployment', request.operation='GetDeployment', request.operation='StartDeployment', request.operation='ChangeDeploymentCompartment', request.operation='GetWorkRequest', request.operation='ListWorkRequests', request.operation='ListWorkRequestErrors', request.operation='ListWorkRequestLogs', request.operation='ListConnections', request.operation='CreateConnection', request.operation='GetConnection', request.operation='ChangeConnectionCompartment', request.operation='ListConnectionAssignments', request.operation='CreateConnectionAssignment', request.operation='GetConnectionAssignment', Policy Verb}</v>
      </c>
      <c r="B4" s="28"/>
      <c r="C4" s="28"/>
      <c r="D4" s="27" t="str">
        <f>_xlfn.CONCAT("ALLOW GROUP ",D3," TO ",'DO NOT Modify -Policy Generator'!B77," goldengate-family in COMPARTMENT ",SODMatrix!D43,"   where any { ",'DO NOT Modify -Policy Generator'!E4, "}")</f>
        <v>ALLOW GROUP GGAdminGrp TO MANAGE goldengate-family in COMPARTMENT TestCompartment   where any { request.operation='ListDeployments', request.operation='CreateDeployment', request.operation='GetDeployment', request.operation='UpdateDeployment', request.operation='StartDeployment', request.operation='StopDeployment', request.operation='ChangeDeploymentCompartment', request.operation='UpgradeDeployment', request.operation='GetDeploymentUpgrade', request.operation='ListDeploymentUpgrades', request.operation='GetWorkRequest', request.operation='ListWorkRequests', request.operation='ListWorkRequestErrors', request.operation='ListWorkRequestLogs', request.operation='ListConnections', request.operation='CreateConnection', request.operation='GetConnection', request.operation='UpdateConnection', request.operation='ChangeConnectionCompartment', request.operation='ListConnectionAssignments', request.operation='CreateConnectionAssignment', request.operation='GetConnectionAssignment', request.operation='DeleteConnectionAssignment', request.operation='ListDeploymentBackups', request.operation='GetDeploymentBackup', request.operation='CreateDeploymentBackup', request.operation='UpdateDeploymentBackup', request.operation='CancelDeploymentBackup', request.operation='ChangeDeploymentBackupCompartment'}</v>
      </c>
      <c r="E4" s="28"/>
      <c r="F4" s="28"/>
      <c r="G4" s="27" t="str">
        <f>_xlfn.CONCAT("ALLOW GROUP ",G3," TO ",'DO NOT Modify -Policy Generator'!C77," goldengate-family in COMPARTMENT ",SODMatrix!D43,"   where any { ",'DO NOT Modify -Policy Generator'!E5," }")</f>
        <v>ALLOW GROUP GGOperGrp TO MANAGE goldengate-family in COMPARTMENT TestCompartment   where any { request.operation='ListDeployments', request.operation='GetDeployment', request.operation='UpdateDeployment', request.operation='StartDeployment', request.operation='StopDeployment', request.operation='GetDeploymentUpgrade', request.operation='ListDeploymentUpgrades', request.operation='GetWorkRequest', request.operation='ListWorkRequests', request.operation='ListWorkRequestErrors', request.operation='ListWorkRequestLogs', request.operation='ListConnections', request.operation='GetConnection', request.operation='UpdateConnection', request.operation='ListConnectionAssignments', request.operation='CreateConnectionAssignment', request.operation='GetConnectionAssignment', request.operation='ListDeploymentBackups', request.operation='GetDeploymentBackup', request.operation='CreateDeploymentBackup', request.operation='UpdateDeploymentBackup' }</v>
      </c>
      <c r="H4" s="28"/>
      <c r="I4" s="28"/>
      <c r="J4" s="28"/>
      <c r="K4" s="27" t="str">
        <f>_xlfn.CONCAT("ALLOW GROUP ",K3," TO ",'DO NOT Modify -Policy Generator'!D77," goldengate-family in COMPARTMENT ",SODMatrix!D43,"   where any { ",'DO NOT Modify -Policy Generator'!E6, "}")</f>
        <v>ALLOW GROUP GGMonGrp TO READ goldengate-family in COMPARTMENT TestCompartment   where any { request.operation='ListDeployments', request.operation='GetDeployment', request.operation='GetDeploymentUpgrade', request.operation='ListDeploymentUpgrades', request.operation='ListConnections', request.operation='GetConnection', request.operation='ListConnectionAssignments', request.operation='GetConnectionAssignment', request.operation='ListDeploymentBackups', request.operation='GetDeploymentBackup'}</v>
      </c>
    </row>
    <row r="6" spans="1:11" ht="26.5" x14ac:dyDescent="0.65">
      <c r="A6" s="57" t="s">
        <v>83</v>
      </c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1:11" ht="290" x14ac:dyDescent="0.35">
      <c r="A7" s="27" t="str">
        <f>_xlfn.CONCAT("ALLOW GROUP ",A3," TO ",'DO NOT Modify -Policy Generator'!A77," goldengate-family in COMPARTMENT ",SODMatrix!D43,"   where ALL { ",'DO NOT Modify -Policy Generator'!M3, "}")</f>
        <v>ALLOW GROUP DevOPSGrp TO MANAGE goldengate-family in COMPARTMENT TestCompartment   where ALL { request.operation!='UpdateDeployment', request.operation!='DeleteDeployment', request.operation!='StopDeployment', request.operation!='RestoreDeployment', request.operation!='UpgradeDeployment', request.operation!='GetDeploymentUpgrade', request.operation!='ListDeploymentUpgrades', request.operation!='UpdateConnection', request.operation!='DeleteConnection', request.operation!='DeleteConnectionAssignment'}</v>
      </c>
      <c r="D7" s="27" t="str">
        <f>_xlfn.CONCAT("ALLOW GROUP ",D3," TO ",'DO NOT Modify -Policy Generator'!B77," goldengate-family in COMPARTMENT ",SODMatrix!D43,"   where ALL { ",'DO NOT Modify -Policy Generator'!M4, "}")</f>
        <v>ALLOW GROUP GGAdminGrp TO MANAGE goldengate-family in COMPARTMENT TestCompartment   where ALL { request.operation!='DeleteDeployment', request.operation!='RestoreDeployment', request.operation!='DeleteConnection'}</v>
      </c>
      <c r="G7" s="27" t="str">
        <f>_xlfn.CONCAT("ALLOW GROUP ",G3," TO ",'DO NOT Modify -Policy Generator'!C77," goldengate-family in COMPARTMENT ",SODMatrix!D43,"   where ALL { ",'DO NOT Modify -Policy Generator'!M5, "}")</f>
        <v>ALLOW GROUP GGOperGrp TO MANAGE goldengate-family in COMPARTMENT TestCompartment   where ALL { request.operation!='CreateDeployment', request.operation!='DeleteDeployment', request.operation!='RestoreDeployment', request.operation!='ChangeDeploymentCompartment', request.operation!='UpgradeDeployment', request.operation!='CreateConnection', request.operation!='DeleteConnection', request.operation!='ChangeConnectionCompartment', request.operation!='DeleteConnectionAssignment'}</v>
      </c>
      <c r="K7" s="27" t="str">
        <f>_xlfn.CONCAT("ALLOW GROUP ",K3," TO ",'DO NOT Modify -Policy Generator'!D77," goldengate-family in COMPARTMENT ",SODMatrix!D43,"   where ALL { ",'DO NOT Modify -Policy Generator'!M6, "}")</f>
        <v>ALLOW GROUP GGMonGrp TO READ goldengate-family in COMPARTMENT TestCompartment   where ALL { request.operation!='CreateDeployment', request.operation!='UpdateDeployment', request.operation!='DeleteDeployment', request.operation!='StartDeployment', request.operation!='StopDeployment', request.operation!='RestoreDeployment', request.operation!='ChangeDeploymentCompartment', request.operation!='UpgradeDeployment', request.operation!='GetWorkRequest', request.operation!='ListWorkRequests', request.operation!='ListWorkRequestErrors', request.operation!='ListWorkRequestLogs', request.operation!='CreateConnection', request.operation!='UpdateConnection', request.operation!='DeleteConnection', request.operation!='ChangeConnectionCompartment', request.operation!='CreateConnectionAssignment', request.operation!='DeleteConnectionAssignment'}</v>
      </c>
    </row>
    <row r="9" spans="1:11" ht="26.5" x14ac:dyDescent="0.65">
      <c r="A9" s="57" t="s">
        <v>99</v>
      </c>
      <c r="B9" s="57"/>
      <c r="C9" s="57"/>
      <c r="D9" s="57"/>
      <c r="E9" s="57"/>
      <c r="F9" s="57"/>
      <c r="G9" s="57"/>
      <c r="H9" s="57"/>
      <c r="I9" s="57"/>
      <c r="J9" s="57"/>
      <c r="K9" s="57"/>
    </row>
    <row r="11" spans="1:11" ht="58" x14ac:dyDescent="0.35">
      <c r="A11" s="27" t="str">
        <f>_xlfn.CONCAT(" ALLOW GROUP ", A3,",",D3,",",G3,",",K3," to manage objects in compartment  ",CompartmentName," where target.bucket.name='",BucketName,"'")</f>
        <v xml:space="preserve"> ALLOW GROUP DevOPSGrp,GGAdminGrp,GGOperGrp,GGMonGrp to manage objects in compartment  TestCompartment where target.bucket.name='TestBucket'</v>
      </c>
    </row>
    <row r="12" spans="1:11" ht="43.5" x14ac:dyDescent="0.35">
      <c r="A12" s="27" t="str">
        <f>_xlfn.CONCAT(" ALLOW GROUP ", A3,",",D3,",",G3,",",K3," to use tag-namespaces in compartment ",CompartmentName)</f>
        <v xml:space="preserve"> ALLOW GROUP DevOPSGrp,GGAdminGrp,GGOperGrp,GGMonGrp to use tag-namespaces in compartment TestCompartment</v>
      </c>
    </row>
    <row r="13" spans="1:11" ht="58" x14ac:dyDescent="0.35">
      <c r="A13" s="27" t="str">
        <f>_xlfn.CONCAT(" ALLOW GROUP ", A3,",",D3,",",G3,",",K3," to use virtual-network-family in compartment ",CompartmentName)</f>
        <v xml:space="preserve"> ALLOW GROUP DevOPSGrp,GGAdminGrp,GGOperGrp,GGMonGrp to use virtual-network-family in compartment TestCompartment</v>
      </c>
    </row>
    <row r="14" spans="1:11" ht="58" x14ac:dyDescent="0.35">
      <c r="A14" s="27" t="str">
        <f>_xlfn.CONCAT(" ALLOW GROUP ", A3,",",D3,",",G3,",",K3," to read database-family in compartment ",CompartmentName)</f>
        <v xml:space="preserve"> ALLOW GROUP DevOPSGrp,GGAdminGrp,GGOperGrp,GGMonGrp to read database-family in compartment TestCompartment</v>
      </c>
    </row>
    <row r="15" spans="1:11" ht="58" x14ac:dyDescent="0.35">
      <c r="A15" s="27" t="str">
        <f>_xlfn.CONCAT(" ALLOW GROUP ", A3,",",D3,",",G3,",",K3," to read autonomous-database-family in compartment ",CompartmentName)</f>
        <v xml:space="preserve"> ALLOW GROUP DevOPSGrp,GGAdminGrp,GGOperGrp,GGMonGrp to read autonomous-database-family in compartment TestCompartment</v>
      </c>
    </row>
  </sheetData>
  <sheetProtection algorithmName="SHA-512" hashValue="kOkzJXMosvlvieOMZXx3Ln8ZUCJgkJ5yBJvjWjoSJ66FUFjHMNQSrvd/AXc588K1sWhKDzF+nCp6bP+cqASsaA==" saltValue="MUTqQ/y9nIARgFtkAtoIKw==" spinCount="100000" sheet="1" objects="1" scenarios="1" autoFilter="0"/>
  <mergeCells count="4">
    <mergeCell ref="A1:K1"/>
    <mergeCell ref="A2:K2"/>
    <mergeCell ref="A6:K6"/>
    <mergeCell ref="A9:K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54BA-B6FD-4F58-9210-E50B55FF9776}">
  <sheetPr codeName="Sheet2"/>
  <dimension ref="A1:P78"/>
  <sheetViews>
    <sheetView workbookViewId="0">
      <selection activeCell="C88" sqref="C88"/>
    </sheetView>
  </sheetViews>
  <sheetFormatPr defaultRowHeight="14.5" x14ac:dyDescent="0.35"/>
  <cols>
    <col min="1" max="1" width="46.54296875" bestFit="1" customWidth="1"/>
    <col min="2" max="2" width="52.7265625" customWidth="1"/>
    <col min="3" max="3" width="43.1796875" customWidth="1"/>
    <col min="4" max="4" width="41.1796875" customWidth="1"/>
    <col min="5" max="5" width="52.7265625" customWidth="1"/>
    <col min="7" max="7" width="56.453125" bestFit="1" customWidth="1"/>
    <col min="8" max="9" width="5.453125" customWidth="1"/>
    <col min="10" max="10" width="11.81640625" customWidth="1"/>
  </cols>
  <sheetData>
    <row r="1" spans="1:16" s="18" customFormat="1" ht="19" x14ac:dyDescent="0.5">
      <c r="B1" s="58" t="s">
        <v>60</v>
      </c>
      <c r="C1" s="58"/>
      <c r="D1" s="58"/>
      <c r="E1" s="19"/>
    </row>
    <row r="2" spans="1:16" s="18" customFormat="1" ht="19" x14ac:dyDescent="0.5">
      <c r="A2" s="58" t="s">
        <v>79</v>
      </c>
      <c r="B2" s="58"/>
      <c r="C2" s="58"/>
      <c r="D2" s="58"/>
      <c r="E2" s="58"/>
      <c r="G2" s="58" t="s">
        <v>80</v>
      </c>
      <c r="H2" s="58"/>
      <c r="I2" s="58"/>
      <c r="J2" s="58"/>
      <c r="K2" s="58"/>
      <c r="L2" s="20"/>
    </row>
    <row r="3" spans="1:16" s="22" customFormat="1" x14ac:dyDescent="0.35">
      <c r="A3" s="8" t="str">
        <f>IF(SODMatrix!D6="Y",_xlfn.CONCAT("request.operation='",SODMatrix!C6,"'"),"")</f>
        <v>request.operation='ListDeployments'</v>
      </c>
      <c r="B3" s="8" t="str">
        <f>IF(SODMatrix!E6="Y",_xlfn.CONCAT("request.operation='",SODMatrix!C6,"'"),"")</f>
        <v>request.operation='ListDeployments'</v>
      </c>
      <c r="C3" s="8" t="str">
        <f>IF(SODMatrix!F6="Y",_xlfn.CONCAT("request.operation='",SODMatrix!C6,"'"),"")</f>
        <v>request.operation='ListDeployments'</v>
      </c>
      <c r="D3" s="8" t="str">
        <f>IF(SODMatrix!G6="Y",_xlfn.CONCAT("request.operation='",SODMatrix!C6,"'"),"")</f>
        <v>request.operation='ListDeployments'</v>
      </c>
      <c r="E3" s="8" t="str">
        <f>_xlfn.TEXTJOIN(", ", TRUE, A3:A40)</f>
        <v>request.operation='ListDeployments', request.operation='CreateDeployment', request.operation='GetDeployment', request.operation='StartDeployment', request.operation='ChangeDeploymentCompartment', request.operation='GetWorkRequest', request.operation='ListWorkRequests', request.operation='ListWorkRequestErrors', request.operation='ListWorkRequestLogs', request.operation='ListConnections', request.operation='CreateConnection', request.operation='GetConnection', request.operation='ChangeConnectionCompartment', request.operation='ListConnectionAssignments', request.operation='CreateConnectionAssignment', request.operation='GetConnectionAssignment', Policy Verb</v>
      </c>
      <c r="F3" s="21"/>
      <c r="G3" s="8" t="str">
        <f>IF(SODMatrix!D6="X",_xlfn.CONCAT("request.operation!='",SODMatrix!C6,"'"),"")</f>
        <v/>
      </c>
      <c r="H3" s="8" t="str">
        <f>IF(SODMatrix!E6="X",_xlfn.CONCAT("request.operation!='",SODMatrix!C6,"'"),"")</f>
        <v/>
      </c>
      <c r="I3" s="8" t="str">
        <f>IF(SODMatrix!F6="X",_xlfn.CONCAT("request.operation!='",SODMatrix!C6,"'"),"")</f>
        <v/>
      </c>
      <c r="J3" s="8" t="str">
        <f>IF(SODMatrix!G6="X",_xlfn.CONCAT("request.operation!='",SODMatrix!C6,"'"),"")</f>
        <v/>
      </c>
      <c r="K3" s="8"/>
      <c r="L3" s="8"/>
      <c r="M3" s="8" t="str">
        <f>_xlfn.TEXTJOIN(", ", TRUE, G3:G44)</f>
        <v>request.operation!='UpdateDeployment', request.operation!='DeleteDeployment', request.operation!='StopDeployment', request.operation!='RestoreDeployment', request.operation!='UpgradeDeployment', request.operation!='GetDeploymentUpgrade', request.operation!='ListDeploymentUpgrades', request.operation!='UpdateConnection', request.operation!='DeleteConnection', request.operation!='DeleteConnectionAssignment'</v>
      </c>
      <c r="N3" s="8"/>
      <c r="O3" s="8"/>
      <c r="P3" s="8"/>
    </row>
    <row r="4" spans="1:16" s="22" customFormat="1" x14ac:dyDescent="0.35">
      <c r="A4" s="8" t="str">
        <f>IF(SODMatrix!D7="Y",_xlfn.CONCAT("request.operation='",SODMatrix!C7,"'"),"")</f>
        <v>request.operation='CreateDeployment'</v>
      </c>
      <c r="B4" s="8" t="str">
        <f>IF(SODMatrix!E7="Y",_xlfn.CONCAT("request.operation='",SODMatrix!C7,"'"),"")</f>
        <v>request.operation='CreateDeployment'</v>
      </c>
      <c r="C4" s="8" t="str">
        <f>IF(SODMatrix!F7="Y",_xlfn.CONCAT("request.operation='",SODMatrix!C7,"'"),"")</f>
        <v/>
      </c>
      <c r="D4" s="8" t="str">
        <f>IF(SODMatrix!G7="Y",_xlfn.CONCAT("request.operation='",SODMatrix!C7,"'"),"")</f>
        <v/>
      </c>
      <c r="E4" s="8" t="str">
        <f>_xlfn.TEXTJOIN(", ", TRUE, B3:B40)</f>
        <v>request.operation='ListDeployments', request.operation='CreateDeployment', request.operation='GetDeployment', request.operation='UpdateDeployment', request.operation='StartDeployment', request.operation='StopDeployment', request.operation='ChangeDeploymentCompartment', request.operation='UpgradeDeployment', request.operation='GetDeploymentUpgrade', request.operation='ListDeploymentUpgrades', request.operation='GetWorkRequest', request.operation='ListWorkRequests', request.operation='ListWorkRequestErrors', request.operation='ListWorkRequestLogs', request.operation='ListConnections', request.operation='CreateConnection', request.operation='GetConnection', request.operation='UpdateConnection', request.operation='ChangeConnectionCompartment', request.operation='ListConnectionAssignments', request.operation='CreateConnectionAssignment', request.operation='GetConnectionAssignment', request.operation='DeleteConnectionAssignment', request.operation='ListDeploymentBackups', request.operation='GetDeploymentBackup', request.operation='CreateDeploymentBackup', request.operation='UpdateDeploymentBackup', request.operation='CancelDeploymentBackup', request.operation='ChangeDeploymentBackupCompartment'</v>
      </c>
      <c r="F4" s="8"/>
      <c r="G4" s="8" t="str">
        <f>IF(SODMatrix!D7="X",_xlfn.CONCAT("request.operation!='",SODMatrix!C7,"'"),"")</f>
        <v/>
      </c>
      <c r="H4" s="8" t="str">
        <f>IF(SODMatrix!E7="X",_xlfn.CONCAT("request.operation!='",SODMatrix!C7,"'"),"")</f>
        <v/>
      </c>
      <c r="I4" s="8" t="str">
        <f>IF(SODMatrix!F7="X",_xlfn.CONCAT("request.operation!='",SODMatrix!C7,"'"),"")</f>
        <v>request.operation!='CreateDeployment'</v>
      </c>
      <c r="J4" s="8" t="str">
        <f>IF(SODMatrix!G7="X",_xlfn.CONCAT("request.operation!='",SODMatrix!C7,"'"),"")</f>
        <v>request.operation!='CreateDeployment'</v>
      </c>
      <c r="K4" s="8"/>
      <c r="L4" s="8"/>
      <c r="M4" s="8" t="str">
        <f>_xlfn.TEXTJOIN(", ", TRUE, H3:H45)</f>
        <v>request.operation!='DeleteDeployment', request.operation!='RestoreDeployment', request.operation!='DeleteConnection'</v>
      </c>
      <c r="N4" s="8"/>
      <c r="O4" s="8"/>
      <c r="P4" s="8"/>
    </row>
    <row r="5" spans="1:16" s="22" customFormat="1" x14ac:dyDescent="0.35">
      <c r="A5" s="8" t="str">
        <f>IF(SODMatrix!D8="Y",_xlfn.CONCAT("request.operation='",SODMatrix!C8,"'"),"")</f>
        <v>request.operation='GetDeployment'</v>
      </c>
      <c r="B5" s="8" t="str">
        <f>IF(SODMatrix!E8="Y",_xlfn.CONCAT("request.operation='",SODMatrix!C8,"'"),"")</f>
        <v>request.operation='GetDeployment'</v>
      </c>
      <c r="C5" s="8" t="str">
        <f>IF(SODMatrix!F8="Y",_xlfn.CONCAT("request.operation='",SODMatrix!C8,"'"),"")</f>
        <v>request.operation='GetDeployment'</v>
      </c>
      <c r="D5" s="8" t="str">
        <f>IF(SODMatrix!G8="Y",_xlfn.CONCAT("request.operation='",SODMatrix!C8,"'"),"")</f>
        <v>request.operation='GetDeployment'</v>
      </c>
      <c r="E5" s="8" t="str">
        <f>_xlfn.TEXTJOIN(", ", TRUE, C3:C40)</f>
        <v>request.operation='ListDeployments', request.operation='GetDeployment', request.operation='UpdateDeployment', request.operation='StartDeployment', request.operation='StopDeployment', request.operation='GetDeploymentUpgrade', request.operation='ListDeploymentUpgrades', request.operation='GetWorkRequest', request.operation='ListWorkRequests', request.operation='ListWorkRequestErrors', request.operation='ListWorkRequestLogs', request.operation='ListConnections', request.operation='GetConnection', request.operation='UpdateConnection', request.operation='ListConnectionAssignments', request.operation='CreateConnectionAssignment', request.operation='GetConnectionAssignment', request.operation='ListDeploymentBackups', request.operation='GetDeploymentBackup', request.operation='CreateDeploymentBackup', request.operation='UpdateDeploymentBackup'</v>
      </c>
      <c r="F5" s="8"/>
      <c r="G5" s="8" t="str">
        <f>IF(SODMatrix!D8="X",_xlfn.CONCAT("request.operation!='",SODMatrix!C8,"'"),"")</f>
        <v/>
      </c>
      <c r="H5" s="8" t="str">
        <f>IF(SODMatrix!E8="X",_xlfn.CONCAT("request.operation!='",SODMatrix!C8,"'"),"")</f>
        <v/>
      </c>
      <c r="I5" s="8" t="str">
        <f>IF(SODMatrix!F8="X",_xlfn.CONCAT("request.operation!='",SODMatrix!C8,"'"),"")</f>
        <v/>
      </c>
      <c r="J5" s="8" t="str">
        <f>IF(SODMatrix!G8="X",_xlfn.CONCAT("request.operation!='",SODMatrix!C8,"'"),"")</f>
        <v/>
      </c>
      <c r="K5" s="8"/>
      <c r="L5" s="8"/>
      <c r="M5" s="8" t="str">
        <f>_xlfn.TEXTJOIN(", ", TRUE, I3:I46)</f>
        <v>request.operation!='CreateDeployment', request.operation!='DeleteDeployment', request.operation!='RestoreDeployment', request.operation!='ChangeDeploymentCompartment', request.operation!='UpgradeDeployment', request.operation!='CreateConnection', request.operation!='DeleteConnection', request.operation!='ChangeConnectionCompartment', request.operation!='DeleteConnectionAssignment'</v>
      </c>
      <c r="N5" s="8"/>
      <c r="O5" s="8"/>
      <c r="P5" s="8"/>
    </row>
    <row r="6" spans="1:16" s="22" customFormat="1" x14ac:dyDescent="0.35">
      <c r="A6" s="8" t="str">
        <f>IF(SODMatrix!D9="Y",_xlfn.CONCAT("request.operation='",SODMatrix!C9,"'"),"")</f>
        <v/>
      </c>
      <c r="B6" s="8" t="str">
        <f>IF(SODMatrix!E9="Y",_xlfn.CONCAT("request.operation='",SODMatrix!C9,"'"),"")</f>
        <v>request.operation='UpdateDeployment'</v>
      </c>
      <c r="C6" s="8" t="str">
        <f>IF(SODMatrix!F9="Y",_xlfn.CONCAT("request.operation='",SODMatrix!C9,"'"),"")</f>
        <v>request.operation='UpdateDeployment'</v>
      </c>
      <c r="D6" s="8" t="str">
        <f>IF(SODMatrix!G9="Y",_xlfn.CONCAT("request.operation='",SODMatrix!C9,"'"),"")</f>
        <v/>
      </c>
      <c r="E6" s="8" t="str">
        <f>_xlfn.TEXTJOIN(", ", TRUE, D3:D40)</f>
        <v>request.operation='ListDeployments', request.operation='GetDeployment', request.operation='GetDeploymentUpgrade', request.operation='ListDeploymentUpgrades', request.operation='ListConnections', request.operation='GetConnection', request.operation='ListConnectionAssignments', request.operation='GetConnectionAssignment', request.operation='ListDeploymentBackups', request.operation='GetDeploymentBackup'</v>
      </c>
      <c r="F6" s="8"/>
      <c r="G6" s="8" t="str">
        <f>IF(SODMatrix!D9="X",_xlfn.CONCAT("request.operation!='",SODMatrix!C9,"'"),"")</f>
        <v>request.operation!='UpdateDeployment'</v>
      </c>
      <c r="H6" s="8" t="str">
        <f>IF(SODMatrix!E9="X",_xlfn.CONCAT("request.operation!='",SODMatrix!C9,"'"),"")</f>
        <v/>
      </c>
      <c r="I6" s="8" t="str">
        <f>IF(SODMatrix!F9="X",_xlfn.CONCAT("request.operation!='",SODMatrix!C9,"'"),"")</f>
        <v/>
      </c>
      <c r="J6" s="8" t="str">
        <f>IF(SODMatrix!G9="X",_xlfn.CONCAT("request.operation!='",SODMatrix!C9,"'"),"")</f>
        <v>request.operation!='UpdateDeployment'</v>
      </c>
      <c r="K6" s="8"/>
      <c r="L6" s="8"/>
      <c r="M6" s="8" t="str">
        <f>_xlfn.TEXTJOIN(", ", TRUE, J3:J47)</f>
        <v>request.operation!='CreateDeployment', request.operation!='UpdateDeployment', request.operation!='DeleteDeployment', request.operation!='StartDeployment', request.operation!='StopDeployment', request.operation!='RestoreDeployment', request.operation!='ChangeDeploymentCompartment', request.operation!='UpgradeDeployment', request.operation!='GetWorkRequest', request.operation!='ListWorkRequests', request.operation!='ListWorkRequestErrors', request.operation!='ListWorkRequestLogs', request.operation!='CreateConnection', request.operation!='UpdateConnection', request.operation!='DeleteConnection', request.operation!='ChangeConnectionCompartment', request.operation!='CreateConnectionAssignment', request.operation!='DeleteConnectionAssignment'</v>
      </c>
      <c r="N6" s="8"/>
      <c r="O6" s="8"/>
      <c r="P6" s="8"/>
    </row>
    <row r="7" spans="1:16" s="22" customFormat="1" x14ac:dyDescent="0.35">
      <c r="A7" s="8" t="str">
        <f>IF(SODMatrix!D10="Y",_xlfn.CONCAT("request.operation='",SODMatrix!C10,"'"),"")</f>
        <v/>
      </c>
      <c r="B7" s="8" t="str">
        <f>IF(SODMatrix!E10="Y",_xlfn.CONCAT("request.operation='",SODMatrix!C10,"'"),"")</f>
        <v/>
      </c>
      <c r="C7" s="8" t="str">
        <f>IF(SODMatrix!F10="Y",_xlfn.CONCAT("request.operation='",SODMatrix!C10,"'"),"")</f>
        <v/>
      </c>
      <c r="D7" s="8" t="str">
        <f>IF(SODMatrix!G10="Y",_xlfn.CONCAT("request.operation='",SODMatrix!C10,"'"),"")</f>
        <v/>
      </c>
      <c r="E7" s="21"/>
      <c r="F7" s="8"/>
      <c r="G7" s="8" t="str">
        <f>IF(SODMatrix!D10="X",_xlfn.CONCAT("request.operation!='",SODMatrix!C10,"'"),"")</f>
        <v>request.operation!='DeleteDeployment'</v>
      </c>
      <c r="H7" s="8" t="str">
        <f>IF(SODMatrix!E10="X",_xlfn.CONCAT("request.operation!='",SODMatrix!C10,"'"),"")</f>
        <v>request.operation!='DeleteDeployment'</v>
      </c>
      <c r="I7" s="8" t="str">
        <f>IF(SODMatrix!F10="X",_xlfn.CONCAT("request.operation!='",SODMatrix!C10,"'"),"")</f>
        <v>request.operation!='DeleteDeployment'</v>
      </c>
      <c r="J7" s="8" t="str">
        <f>IF(SODMatrix!G10="X",_xlfn.CONCAT("request.operation!='",SODMatrix!C10,"'"),"")</f>
        <v>request.operation!='DeleteDeployment'</v>
      </c>
      <c r="K7" s="8"/>
      <c r="L7" s="8"/>
      <c r="M7" s="8"/>
      <c r="N7" s="8"/>
      <c r="O7" s="8"/>
      <c r="P7" s="8"/>
    </row>
    <row r="8" spans="1:16" s="22" customFormat="1" hidden="1" x14ac:dyDescent="0.35">
      <c r="A8" s="8" t="str">
        <f>IF(SODMatrix!D11="Y",_xlfn.CONCAT("request.operation='",SODMatrix!C11,"'"),"")</f>
        <v>request.operation='StartDeployment'</v>
      </c>
      <c r="B8" s="8" t="str">
        <f>IF(SODMatrix!E11="Y",_xlfn.CONCAT("request.operation='",SODMatrix!C11,"'"),"")</f>
        <v>request.operation='StartDeployment'</v>
      </c>
      <c r="C8" s="8" t="str">
        <f>IF(SODMatrix!F11="Y",_xlfn.CONCAT("request.operation='",SODMatrix!C11,"'"),"")</f>
        <v>request.operation='StartDeployment'</v>
      </c>
      <c r="D8" s="8" t="str">
        <f>IF(SODMatrix!G11="Y",_xlfn.CONCAT("request.operation='",SODMatrix!C11,"'"),"")</f>
        <v/>
      </c>
      <c r="E8" s="21"/>
      <c r="F8" s="8"/>
      <c r="G8" s="8" t="str">
        <f>IF(SODMatrix!D11="X",_xlfn.CONCAT("request.operation!='",SODMatrix!C11,"'"),"")</f>
        <v/>
      </c>
      <c r="H8" s="8" t="str">
        <f>IF(SODMatrix!E11="X",_xlfn.CONCAT("request.operation!='",SODMatrix!C11,"'"),"")</f>
        <v/>
      </c>
      <c r="I8" s="8" t="str">
        <f>IF(SODMatrix!F11="X",_xlfn.CONCAT("request.operation!='",SODMatrix!C11,"'"),"")</f>
        <v/>
      </c>
      <c r="J8" s="8" t="str">
        <f>IF(SODMatrix!G11="X",_xlfn.CONCAT("request.operation!='",SODMatrix!C11,"'"),"")</f>
        <v>request.operation!='StartDeployment'</v>
      </c>
      <c r="K8" s="8"/>
      <c r="L8" s="8"/>
      <c r="M8" s="8"/>
      <c r="N8" s="8"/>
      <c r="O8" s="8"/>
      <c r="P8" s="8"/>
    </row>
    <row r="9" spans="1:16" s="22" customFormat="1" hidden="1" x14ac:dyDescent="0.35">
      <c r="A9" s="8" t="str">
        <f>IF(SODMatrix!D12="Y",_xlfn.CONCAT("request.operation='",SODMatrix!C12,"'"),"")</f>
        <v/>
      </c>
      <c r="B9" s="8" t="str">
        <f>IF(SODMatrix!E12="Y",_xlfn.CONCAT("request.operation='",SODMatrix!C12,"'"),"")</f>
        <v>request.operation='StopDeployment'</v>
      </c>
      <c r="C9" s="8" t="str">
        <f>IF(SODMatrix!F12="Y",_xlfn.CONCAT("request.operation='",SODMatrix!C12,"'"),"")</f>
        <v>request.operation='StopDeployment'</v>
      </c>
      <c r="D9" s="8" t="str">
        <f>IF(SODMatrix!G12="Y",_xlfn.CONCAT("request.operation='",SODMatrix!C12,"'"),"")</f>
        <v/>
      </c>
      <c r="E9" s="21"/>
      <c r="F9" s="8"/>
      <c r="G9" s="8" t="str">
        <f>IF(SODMatrix!D12="X",_xlfn.CONCAT("request.operation!='",SODMatrix!C12,"'"),"")</f>
        <v>request.operation!='StopDeployment'</v>
      </c>
      <c r="H9" s="8" t="str">
        <f>IF(SODMatrix!E12="X",_xlfn.CONCAT("request.operation!='",SODMatrix!C12,"'"),"")</f>
        <v/>
      </c>
      <c r="I9" s="8" t="str">
        <f>IF(SODMatrix!F12="X",_xlfn.CONCAT("request.operation!='",SODMatrix!C12,"'"),"")</f>
        <v/>
      </c>
      <c r="J9" s="8" t="str">
        <f>IF(SODMatrix!G12="X",_xlfn.CONCAT("request.operation!='",SODMatrix!C12,"'"),"")</f>
        <v>request.operation!='StopDeployment'</v>
      </c>
      <c r="K9" s="8"/>
      <c r="L9" s="8"/>
      <c r="M9" s="8"/>
      <c r="N9" s="8"/>
      <c r="O9" s="8"/>
      <c r="P9" s="8"/>
    </row>
    <row r="10" spans="1:16" s="22" customFormat="1" hidden="1" x14ac:dyDescent="0.35">
      <c r="A10" s="8" t="str">
        <f>IF(SODMatrix!D13="Y",_xlfn.CONCAT("request.operation='",SODMatrix!C13,"'"),"")</f>
        <v/>
      </c>
      <c r="B10" s="8" t="str">
        <f>IF(SODMatrix!E13="Y",_xlfn.CONCAT("request.operation='",SODMatrix!C13,"'"),"")</f>
        <v/>
      </c>
      <c r="C10" s="8" t="str">
        <f>IF(SODMatrix!F13="Y",_xlfn.CONCAT("request.operation='",SODMatrix!C13,"'"),"")</f>
        <v/>
      </c>
      <c r="D10" s="8" t="str">
        <f>IF(SODMatrix!G13="Y",_xlfn.CONCAT("request.operation='",SODMatrix!C13,"'"),"")</f>
        <v/>
      </c>
      <c r="E10" s="21"/>
      <c r="F10" s="8"/>
      <c r="G10" s="8" t="str">
        <f>IF(SODMatrix!D13="X",_xlfn.CONCAT("request.operation!='",SODMatrix!C13,"'"),"")</f>
        <v>request.operation!='RestoreDeployment'</v>
      </c>
      <c r="H10" s="8" t="str">
        <f>IF(SODMatrix!E13="X",_xlfn.CONCAT("request.operation!='",SODMatrix!C13,"'"),"")</f>
        <v>request.operation!='RestoreDeployment'</v>
      </c>
      <c r="I10" s="8" t="str">
        <f>IF(SODMatrix!F13="X",_xlfn.CONCAT("request.operation!='",SODMatrix!C13,"'"),"")</f>
        <v>request.operation!='RestoreDeployment'</v>
      </c>
      <c r="J10" s="8" t="str">
        <f>IF(SODMatrix!G13="X",_xlfn.CONCAT("request.operation!='",SODMatrix!C13,"'"),"")</f>
        <v>request.operation!='RestoreDeployment'</v>
      </c>
      <c r="K10" s="8"/>
      <c r="L10" s="8"/>
      <c r="M10" s="8"/>
      <c r="N10" s="8"/>
      <c r="O10" s="8"/>
      <c r="P10" s="8"/>
    </row>
    <row r="11" spans="1:16" s="22" customFormat="1" hidden="1" x14ac:dyDescent="0.35">
      <c r="A11" s="8" t="str">
        <f>IF(SODMatrix!D14="Y",_xlfn.CONCAT("request.operation='",SODMatrix!C14,"'"),"")</f>
        <v>request.operation='ChangeDeploymentCompartment'</v>
      </c>
      <c r="B11" s="8" t="str">
        <f>IF(SODMatrix!E14="Y",_xlfn.CONCAT("request.operation='",SODMatrix!C14,"'"),"")</f>
        <v>request.operation='ChangeDeploymentCompartment'</v>
      </c>
      <c r="C11" s="8" t="str">
        <f>IF(SODMatrix!F14="Y",_xlfn.CONCAT("request.operation='",SODMatrix!C14,"'"),"")</f>
        <v/>
      </c>
      <c r="D11" s="8" t="str">
        <f>IF(SODMatrix!G14="Y",_xlfn.CONCAT("request.operation='",SODMatrix!C14,"'"),"")</f>
        <v/>
      </c>
      <c r="E11" s="21"/>
      <c r="F11" s="8"/>
      <c r="G11" s="8" t="str">
        <f>IF(SODMatrix!D14="X",_xlfn.CONCAT("request.operation!='",SODMatrix!C14,"'"),"")</f>
        <v/>
      </c>
      <c r="H11" s="8" t="str">
        <f>IF(SODMatrix!E14="X",_xlfn.CONCAT("request.operation!='",SODMatrix!C14,"'"),"")</f>
        <v/>
      </c>
      <c r="I11" s="8" t="str">
        <f>IF(SODMatrix!F14="X",_xlfn.CONCAT("request.operation!='",SODMatrix!C14,"'"),"")</f>
        <v>request.operation!='ChangeDeploymentCompartment'</v>
      </c>
      <c r="J11" s="8" t="str">
        <f>IF(SODMatrix!G14="X",_xlfn.CONCAT("request.operation!='",SODMatrix!C14,"'"),"")</f>
        <v>request.operation!='ChangeDeploymentCompartment'</v>
      </c>
      <c r="K11" s="8"/>
      <c r="L11" s="8"/>
      <c r="M11" s="8"/>
      <c r="N11" s="8"/>
      <c r="O11" s="8"/>
      <c r="P11" s="8"/>
    </row>
    <row r="12" spans="1:16" s="22" customFormat="1" hidden="1" x14ac:dyDescent="0.35">
      <c r="A12" s="8" t="str">
        <f>IF(SODMatrix!D15="Y",_xlfn.CONCAT("request.operation='",SODMatrix!C15,"'"),"")</f>
        <v/>
      </c>
      <c r="B12" s="8" t="str">
        <f>IF(SODMatrix!E15="Y",_xlfn.CONCAT("request.operation='",SODMatrix!C15,"'"),"")</f>
        <v>request.operation='UpgradeDeployment'</v>
      </c>
      <c r="C12" s="8" t="str">
        <f>IF(SODMatrix!F15="Y",_xlfn.CONCAT("request.operation='",SODMatrix!C15,"'"),"")</f>
        <v/>
      </c>
      <c r="D12" s="8" t="str">
        <f>IF(SODMatrix!G15="Y",_xlfn.CONCAT("request.operation='",SODMatrix!C15,"'"),"")</f>
        <v/>
      </c>
      <c r="E12" s="21"/>
      <c r="F12" s="8"/>
      <c r="G12" s="8" t="str">
        <f>IF(SODMatrix!D15="X",_xlfn.CONCAT("request.operation!='",SODMatrix!C15,"'"),"")</f>
        <v>request.operation!='UpgradeDeployment'</v>
      </c>
      <c r="H12" s="8" t="str">
        <f>IF(SODMatrix!E15="X",_xlfn.CONCAT("request.operation!='",SODMatrix!C15,"'"),"")</f>
        <v/>
      </c>
      <c r="I12" s="8" t="str">
        <f>IF(SODMatrix!F15="X",_xlfn.CONCAT("request.operation!='",SODMatrix!C15,"'"),"")</f>
        <v>request.operation!='UpgradeDeployment'</v>
      </c>
      <c r="J12" s="8" t="str">
        <f>IF(SODMatrix!G15="X",_xlfn.CONCAT("request.operation!='",SODMatrix!C15,"'"),"")</f>
        <v>request.operation!='UpgradeDeployment'</v>
      </c>
      <c r="K12" s="8"/>
      <c r="L12" s="8"/>
      <c r="M12" s="8"/>
      <c r="N12" s="8"/>
      <c r="O12" s="8"/>
      <c r="P12" s="8"/>
    </row>
    <row r="13" spans="1:16" s="22" customFormat="1" hidden="1" x14ac:dyDescent="0.35">
      <c r="A13" s="8" t="str">
        <f>IF(SODMatrix!D16="Y",_xlfn.CONCAT("request.operation='",SODMatrix!C16,"'"),"")</f>
        <v/>
      </c>
      <c r="B13" s="8" t="str">
        <f>IF(SODMatrix!E16="Y",_xlfn.CONCAT("request.operation='",SODMatrix!C16,"'"),"")</f>
        <v>request.operation='GetDeploymentUpgrade'</v>
      </c>
      <c r="C13" s="8" t="str">
        <f>IF(SODMatrix!F16="Y",_xlfn.CONCAT("request.operation='",SODMatrix!C16,"'"),"")</f>
        <v>request.operation='GetDeploymentUpgrade'</v>
      </c>
      <c r="D13" s="8" t="str">
        <f>IF(SODMatrix!G16="Y",_xlfn.CONCAT("request.operation='",SODMatrix!C16,"'"),"")</f>
        <v>request.operation='GetDeploymentUpgrade'</v>
      </c>
      <c r="E13" s="21"/>
      <c r="F13" s="8"/>
      <c r="G13" s="8" t="str">
        <f>IF(SODMatrix!D16="X",_xlfn.CONCAT("request.operation!='",SODMatrix!C16,"'"),"")</f>
        <v>request.operation!='GetDeploymentUpgrade'</v>
      </c>
      <c r="H13" s="8" t="str">
        <f>IF(SODMatrix!E16="X",_xlfn.CONCAT("request.operation!='",SODMatrix!C16,"'"),"")</f>
        <v/>
      </c>
      <c r="I13" s="8" t="str">
        <f>IF(SODMatrix!F16="X",_xlfn.CONCAT("request.operation!='",SODMatrix!C16,"'"),"")</f>
        <v/>
      </c>
      <c r="J13" s="8" t="str">
        <f>IF(SODMatrix!G16="X",_xlfn.CONCAT("request.operation!='",SODMatrix!C16,"'"),"")</f>
        <v/>
      </c>
      <c r="K13" s="8"/>
      <c r="L13" s="8"/>
      <c r="M13" s="8"/>
      <c r="N13" s="8"/>
      <c r="O13" s="8"/>
      <c r="P13" s="8"/>
    </row>
    <row r="14" spans="1:16" s="22" customFormat="1" hidden="1" x14ac:dyDescent="0.35">
      <c r="A14" s="8" t="str">
        <f>IF(SODMatrix!D17="Y",_xlfn.CONCAT("request.operation='",SODMatrix!C17,"'"),"")</f>
        <v/>
      </c>
      <c r="B14" s="8" t="str">
        <f>IF(SODMatrix!E17="Y",_xlfn.CONCAT("request.operation='",SODMatrix!C17,"'"),"")</f>
        <v>request.operation='ListDeploymentUpgrades'</v>
      </c>
      <c r="C14" s="8" t="str">
        <f>IF(SODMatrix!F17="Y",_xlfn.CONCAT("request.operation='",SODMatrix!C17,"'"),"")</f>
        <v>request.operation='ListDeploymentUpgrades'</v>
      </c>
      <c r="D14" s="8" t="str">
        <f>IF(SODMatrix!G17="Y",_xlfn.CONCAT("request.operation='",SODMatrix!C17,"'"),"")</f>
        <v>request.operation='ListDeploymentUpgrades'</v>
      </c>
      <c r="E14" s="21"/>
      <c r="F14" s="8"/>
      <c r="G14" s="8" t="str">
        <f>IF(SODMatrix!D17="X",_xlfn.CONCAT("request.operation!='",SODMatrix!C17,"'"),"")</f>
        <v>request.operation!='ListDeploymentUpgrades'</v>
      </c>
      <c r="H14" s="8" t="str">
        <f>IF(SODMatrix!E17="X",_xlfn.CONCAT("request.operation!='",SODMatrix!C17,"'"),"")</f>
        <v/>
      </c>
      <c r="I14" s="8" t="str">
        <f>IF(SODMatrix!F17="X",_xlfn.CONCAT("request.operation!='",SODMatrix!C17,"'"),"")</f>
        <v/>
      </c>
      <c r="J14" s="8" t="str">
        <f>IF(SODMatrix!G17="X",_xlfn.CONCAT("request.operation!='",SODMatrix!C17,"'"),"")</f>
        <v/>
      </c>
      <c r="K14" s="8"/>
      <c r="L14" s="8"/>
      <c r="M14" s="8"/>
      <c r="N14" s="8"/>
      <c r="O14" s="8"/>
      <c r="P14" s="8"/>
    </row>
    <row r="15" spans="1:16" s="22" customFormat="1" hidden="1" x14ac:dyDescent="0.35">
      <c r="A15" s="8" t="str">
        <f>IF(SODMatrix!D18="Y",_xlfn.CONCAT("request.operation='",SODMatrix!C18,"'"),"")</f>
        <v>request.operation='GetWorkRequest'</v>
      </c>
      <c r="B15" s="8" t="str">
        <f>IF(SODMatrix!E18="Y",_xlfn.CONCAT("request.operation='",SODMatrix!C18,"'"),"")</f>
        <v>request.operation='GetWorkRequest'</v>
      </c>
      <c r="C15" s="8" t="str">
        <f>IF(SODMatrix!F18="Y",_xlfn.CONCAT("request.operation='",SODMatrix!C18,"'"),"")</f>
        <v>request.operation='GetWorkRequest'</v>
      </c>
      <c r="D15" s="8" t="str">
        <f>IF(SODMatrix!G18="Y",_xlfn.CONCAT("request.operation='",SODMatrix!C18,"'"),"")</f>
        <v/>
      </c>
      <c r="E15" s="21"/>
      <c r="F15" s="8"/>
      <c r="G15" s="8" t="str">
        <f>IF(SODMatrix!D18="X",_xlfn.CONCAT("request.operation!='",SODMatrix!C18,"'"),"")</f>
        <v/>
      </c>
      <c r="H15" s="8" t="str">
        <f>IF(SODMatrix!E18="X",_xlfn.CONCAT("request.operation!='",SODMatrix!C18,"'"),"")</f>
        <v/>
      </c>
      <c r="I15" s="8" t="str">
        <f>IF(SODMatrix!F18="X",_xlfn.CONCAT("request.operation!='",SODMatrix!C18,"'"),"")</f>
        <v/>
      </c>
      <c r="J15" s="8" t="str">
        <f>IF(SODMatrix!G18="X",_xlfn.CONCAT("request.operation!='",SODMatrix!C18,"'"),"")</f>
        <v>request.operation!='GetWorkRequest'</v>
      </c>
      <c r="K15" s="8"/>
      <c r="L15" s="8"/>
      <c r="M15" s="8"/>
      <c r="N15" s="8"/>
      <c r="O15" s="8"/>
      <c r="P15" s="8"/>
    </row>
    <row r="16" spans="1:16" s="22" customFormat="1" hidden="1" x14ac:dyDescent="0.35">
      <c r="A16" s="8" t="str">
        <f>IF(SODMatrix!D19="Y",_xlfn.CONCAT("request.operation='",SODMatrix!C19,"'"),"")</f>
        <v>request.operation='ListWorkRequests'</v>
      </c>
      <c r="B16" s="8" t="str">
        <f>IF(SODMatrix!E19="Y",_xlfn.CONCAT("request.operation='",SODMatrix!C19,"'"),"")</f>
        <v>request.operation='ListWorkRequests'</v>
      </c>
      <c r="C16" s="8" t="str">
        <f>IF(SODMatrix!F19="Y",_xlfn.CONCAT("request.operation='",SODMatrix!C19,"'"),"")</f>
        <v>request.operation='ListWorkRequests'</v>
      </c>
      <c r="D16" s="8" t="str">
        <f>IF(SODMatrix!G19="Y",_xlfn.CONCAT("request.operation='",SODMatrix!C19,"'"),"")</f>
        <v/>
      </c>
      <c r="E16" s="21"/>
      <c r="F16" s="8"/>
      <c r="G16" s="8" t="str">
        <f>IF(SODMatrix!D19="X",_xlfn.CONCAT("request.operation!='",SODMatrix!C19,"'"),"")</f>
        <v/>
      </c>
      <c r="H16" s="8" t="str">
        <f>IF(SODMatrix!E19="X",_xlfn.CONCAT("request.operation!='",SODMatrix!C19,"'"),"")</f>
        <v/>
      </c>
      <c r="I16" s="8" t="str">
        <f>IF(SODMatrix!F19="X",_xlfn.CONCAT("request.operation!='",SODMatrix!C19,"'"),"")</f>
        <v/>
      </c>
      <c r="J16" s="8" t="str">
        <f>IF(SODMatrix!G19="X",_xlfn.CONCAT("request.operation!='",SODMatrix!C19,"'"),"")</f>
        <v>request.operation!='ListWorkRequests'</v>
      </c>
      <c r="K16" s="8"/>
      <c r="L16" s="8"/>
      <c r="M16" s="8"/>
      <c r="N16" s="8"/>
      <c r="O16" s="8"/>
      <c r="P16" s="8"/>
    </row>
    <row r="17" spans="1:16" s="22" customFormat="1" hidden="1" x14ac:dyDescent="0.35">
      <c r="A17" s="8" t="str">
        <f>IF(SODMatrix!D20="Y",_xlfn.CONCAT("request.operation='",SODMatrix!C20,"'"),"")</f>
        <v>request.operation='ListWorkRequestErrors'</v>
      </c>
      <c r="B17" s="8" t="str">
        <f>IF(SODMatrix!E20="Y",_xlfn.CONCAT("request.operation='",SODMatrix!C20,"'"),"")</f>
        <v>request.operation='ListWorkRequestErrors'</v>
      </c>
      <c r="C17" s="8" t="str">
        <f>IF(SODMatrix!F20="Y",_xlfn.CONCAT("request.operation='",SODMatrix!C20,"'"),"")</f>
        <v>request.operation='ListWorkRequestErrors'</v>
      </c>
      <c r="D17" s="8" t="str">
        <f>IF(SODMatrix!G20="Y",_xlfn.CONCAT("request.operation='",SODMatrix!C20,"'"),"")</f>
        <v/>
      </c>
      <c r="E17" s="21"/>
      <c r="F17" s="8"/>
      <c r="G17" s="8" t="str">
        <f>IF(SODMatrix!D20="X",_xlfn.CONCAT("request.operation!='",SODMatrix!C20,"'"),"")</f>
        <v/>
      </c>
      <c r="H17" s="8" t="str">
        <f>IF(SODMatrix!E20="X",_xlfn.CONCAT("request.operation!='",SODMatrix!C20,"'"),"")</f>
        <v/>
      </c>
      <c r="I17" s="8" t="str">
        <f>IF(SODMatrix!F20="X",_xlfn.CONCAT("request.operation!='",SODMatrix!C20,"'"),"")</f>
        <v/>
      </c>
      <c r="J17" s="8" t="str">
        <f>IF(SODMatrix!G20="X",_xlfn.CONCAT("request.operation!='",SODMatrix!C20,"'"),"")</f>
        <v>request.operation!='ListWorkRequestErrors'</v>
      </c>
      <c r="K17" s="8"/>
      <c r="L17" s="8"/>
      <c r="M17" s="8"/>
      <c r="N17" s="8"/>
      <c r="O17" s="8"/>
      <c r="P17" s="8"/>
    </row>
    <row r="18" spans="1:16" s="22" customFormat="1" hidden="1" x14ac:dyDescent="0.35">
      <c r="A18" s="8" t="str">
        <f>IF(SODMatrix!D21="Y",_xlfn.CONCAT("request.operation='",SODMatrix!C21,"'"),"")</f>
        <v>request.operation='ListWorkRequestLogs'</v>
      </c>
      <c r="B18" s="8" t="str">
        <f>IF(SODMatrix!E21="Y",_xlfn.CONCAT("request.operation='",SODMatrix!C21,"'"),"")</f>
        <v>request.operation='ListWorkRequestLogs'</v>
      </c>
      <c r="C18" s="8" t="str">
        <f>IF(SODMatrix!F21="Y",_xlfn.CONCAT("request.operation='",SODMatrix!C21,"'"),"")</f>
        <v>request.operation='ListWorkRequestLogs'</v>
      </c>
      <c r="D18" s="8" t="str">
        <f>IF(SODMatrix!G21="Y",_xlfn.CONCAT("request.operation='",SODMatrix!C21,"'"),"")</f>
        <v/>
      </c>
      <c r="E18" s="21"/>
      <c r="F18" s="8"/>
      <c r="G18" s="8" t="str">
        <f>IF(SODMatrix!D21="X",_xlfn.CONCAT("request.operation!='",SODMatrix!C21,"'"),"")</f>
        <v/>
      </c>
      <c r="H18" s="8" t="str">
        <f>IF(SODMatrix!E21="X",_xlfn.CONCAT("request.operation!='",SODMatrix!C21,"'"),"")</f>
        <v/>
      </c>
      <c r="I18" s="8" t="str">
        <f>IF(SODMatrix!F21="X",_xlfn.CONCAT("request.operation!='",SODMatrix!C21,"'"),"")</f>
        <v/>
      </c>
      <c r="J18" s="8" t="str">
        <f>IF(SODMatrix!G21="X",_xlfn.CONCAT("request.operation!='",SODMatrix!C21,"'"),"")</f>
        <v>request.operation!='ListWorkRequestLogs'</v>
      </c>
      <c r="K18" s="8"/>
      <c r="L18" s="8"/>
      <c r="M18" s="8"/>
      <c r="N18" s="8"/>
      <c r="O18" s="8"/>
      <c r="P18" s="8"/>
    </row>
    <row r="19" spans="1:16" s="22" customFormat="1" hidden="1" x14ac:dyDescent="0.35">
      <c r="A19" s="8" t="str">
        <f>IF(SODMatrix!D22="Y",_xlfn.CONCAT("request.operation='",SODMatrix!C22,"'"),"")</f>
        <v/>
      </c>
      <c r="B19" s="8" t="str">
        <f>IF(SODMatrix!E22="Y",_xlfn.CONCAT("request.operation='",SODMatrix!C22,"'"),"")</f>
        <v/>
      </c>
      <c r="C19" s="8" t="str">
        <f>IF(SODMatrix!F22="Y",_xlfn.CONCAT("request.operation='",SODMatrix!C22,"'"),"")</f>
        <v/>
      </c>
      <c r="D19" s="8" t="str">
        <f>IF(SODMatrix!G22="Y",_xlfn.CONCAT("request.operation='",SODMatrix!C22,"'"),"")</f>
        <v/>
      </c>
      <c r="E19" s="21"/>
      <c r="F19" s="8"/>
      <c r="G19" s="8" t="str">
        <f>IF(SODMatrix!D22="X",_xlfn.CONCAT("request.operation!='",SODMatrix!C22,"'"),"")</f>
        <v/>
      </c>
      <c r="H19" s="8" t="str">
        <f>IF(SODMatrix!E22="X",_xlfn.CONCAT("request.operation!='",SODMatrix!C22,"'"),"")</f>
        <v/>
      </c>
      <c r="I19" s="8" t="str">
        <f>IF(SODMatrix!F22="X",_xlfn.CONCAT("request.operation!='",SODMatrix!C22,"'"),"")</f>
        <v/>
      </c>
      <c r="J19" s="8" t="str">
        <f>IF(SODMatrix!G22="X",_xlfn.CONCAT("request.operation!='",SODMatrix!C22,"'"),"")</f>
        <v/>
      </c>
      <c r="K19" s="8"/>
      <c r="L19" s="8"/>
      <c r="M19" s="8"/>
      <c r="N19" s="8"/>
      <c r="O19" s="8"/>
      <c r="P19" s="8"/>
    </row>
    <row r="20" spans="1:16" s="22" customFormat="1" hidden="1" x14ac:dyDescent="0.35">
      <c r="A20" s="8" t="str">
        <f>IF(SODMatrix!D23="Y",_xlfn.CONCAT("request.operation='",SODMatrix!C23,"'"),"")</f>
        <v>request.operation='ListConnections'</v>
      </c>
      <c r="B20" s="8" t="str">
        <f>IF(SODMatrix!E23="Y",_xlfn.CONCAT("request.operation='",SODMatrix!C23,"'"),"")</f>
        <v>request.operation='ListConnections'</v>
      </c>
      <c r="C20" s="8" t="str">
        <f>IF(SODMatrix!F23="Y",_xlfn.CONCAT("request.operation='",SODMatrix!C23,"'"),"")</f>
        <v>request.operation='ListConnections'</v>
      </c>
      <c r="D20" s="8" t="str">
        <f>IF(SODMatrix!G23="Y",_xlfn.CONCAT("request.operation='",SODMatrix!C23,"'"),"")</f>
        <v>request.operation='ListConnections'</v>
      </c>
      <c r="E20" s="21"/>
      <c r="F20" s="8"/>
      <c r="G20" s="8" t="str">
        <f>IF(SODMatrix!D23="X",_xlfn.CONCAT("request.operation!='",SODMatrix!C23,"'"),"")</f>
        <v/>
      </c>
      <c r="H20" s="8" t="str">
        <f>IF(SODMatrix!E23="X",_xlfn.CONCAT("request.operation!='",SODMatrix!C23,"'"),"")</f>
        <v/>
      </c>
      <c r="I20" s="8" t="str">
        <f>IF(SODMatrix!F23="X",_xlfn.CONCAT("request.operation!='",SODMatrix!C23,"'"),"")</f>
        <v/>
      </c>
      <c r="J20" s="8" t="str">
        <f>IF(SODMatrix!G23="X",_xlfn.CONCAT("request.operation!='",SODMatrix!C23,"'"),"")</f>
        <v/>
      </c>
      <c r="K20" s="8"/>
      <c r="L20" s="8"/>
      <c r="M20" s="8"/>
      <c r="N20" s="8"/>
      <c r="O20" s="8"/>
      <c r="P20" s="8"/>
    </row>
    <row r="21" spans="1:16" s="22" customFormat="1" hidden="1" x14ac:dyDescent="0.35">
      <c r="A21" s="8" t="str">
        <f>IF(SODMatrix!D24="Y",_xlfn.CONCAT("request.operation='",SODMatrix!C24,"'"),"")</f>
        <v>request.operation='CreateConnection'</v>
      </c>
      <c r="B21" s="8" t="str">
        <f>IF(SODMatrix!E24="Y",_xlfn.CONCAT("request.operation='",SODMatrix!C24,"'"),"")</f>
        <v>request.operation='CreateConnection'</v>
      </c>
      <c r="C21" s="8" t="str">
        <f>IF(SODMatrix!F24="Y",_xlfn.CONCAT("request.operation='",SODMatrix!C24,"'"),"")</f>
        <v/>
      </c>
      <c r="D21" s="8" t="str">
        <f>IF(SODMatrix!G24="Y",_xlfn.CONCAT("request.operation='",SODMatrix!C24,"'"),"")</f>
        <v/>
      </c>
      <c r="E21" s="21"/>
      <c r="F21" s="8"/>
      <c r="G21" s="8" t="str">
        <f>IF(SODMatrix!D24="X",_xlfn.CONCAT("request.operation!='",SODMatrix!C24,"'"),"")</f>
        <v/>
      </c>
      <c r="H21" s="8" t="str">
        <f>IF(SODMatrix!E24="X",_xlfn.CONCAT("request.operation!='",SODMatrix!C24,"'"),"")</f>
        <v/>
      </c>
      <c r="I21" s="8" t="str">
        <f>IF(SODMatrix!F24="X",_xlfn.CONCAT("request.operation!='",SODMatrix!C24,"'"),"")</f>
        <v>request.operation!='CreateConnection'</v>
      </c>
      <c r="J21" s="8" t="str">
        <f>IF(SODMatrix!G24="X",_xlfn.CONCAT("request.operation!='",SODMatrix!C24,"'"),"")</f>
        <v>request.operation!='CreateConnection'</v>
      </c>
      <c r="K21" s="8"/>
      <c r="L21" s="8"/>
      <c r="M21" s="8"/>
      <c r="N21" s="8"/>
      <c r="O21" s="8"/>
      <c r="P21" s="8"/>
    </row>
    <row r="22" spans="1:16" s="22" customFormat="1" hidden="1" x14ac:dyDescent="0.35">
      <c r="A22" s="8" t="str">
        <f>IF(SODMatrix!D25="Y",_xlfn.CONCAT("request.operation='",SODMatrix!C25,"'"),"")</f>
        <v>request.operation='GetConnection'</v>
      </c>
      <c r="B22" s="8" t="str">
        <f>IF(SODMatrix!E25="Y",_xlfn.CONCAT("request.operation='",SODMatrix!C25,"'"),"")</f>
        <v>request.operation='GetConnection'</v>
      </c>
      <c r="C22" s="8" t="str">
        <f>IF(SODMatrix!F25="Y",_xlfn.CONCAT("request.operation='",SODMatrix!C25,"'"),"")</f>
        <v>request.operation='GetConnection'</v>
      </c>
      <c r="D22" s="8" t="str">
        <f>IF(SODMatrix!G25="Y",_xlfn.CONCAT("request.operation='",SODMatrix!C25,"'"),"")</f>
        <v>request.operation='GetConnection'</v>
      </c>
      <c r="E22" s="21"/>
      <c r="F22" s="8"/>
      <c r="G22" s="8" t="str">
        <f>IF(SODMatrix!D25="X",_xlfn.CONCAT("request.operation!='",SODMatrix!C25,"'"),"")</f>
        <v/>
      </c>
      <c r="H22" s="8" t="str">
        <f>IF(SODMatrix!E25="X",_xlfn.CONCAT("request.operation!='",SODMatrix!C25,"'"),"")</f>
        <v/>
      </c>
      <c r="I22" s="8" t="str">
        <f>IF(SODMatrix!F25="X",_xlfn.CONCAT("request.operation!='",SODMatrix!C25,"'"),"")</f>
        <v/>
      </c>
      <c r="J22" s="8" t="str">
        <f>IF(SODMatrix!G25="X",_xlfn.CONCAT("request.operation!='",SODMatrix!C25,"'"),"")</f>
        <v/>
      </c>
      <c r="K22" s="8"/>
      <c r="L22" s="8"/>
      <c r="M22" s="8"/>
      <c r="N22" s="8"/>
      <c r="O22" s="8"/>
      <c r="P22" s="8"/>
    </row>
    <row r="23" spans="1:16" s="22" customFormat="1" hidden="1" x14ac:dyDescent="0.35">
      <c r="A23" s="8" t="str">
        <f>IF(SODMatrix!D26="Y",_xlfn.CONCAT("request.operation='",SODMatrix!C26,"'"),"")</f>
        <v/>
      </c>
      <c r="B23" s="8" t="str">
        <f>IF(SODMatrix!E26="Y",_xlfn.CONCAT("request.operation='",SODMatrix!C26,"'"),"")</f>
        <v>request.operation='UpdateConnection'</v>
      </c>
      <c r="C23" s="8" t="str">
        <f>IF(SODMatrix!F26="Y",_xlfn.CONCAT("request.operation='",SODMatrix!C26,"'"),"")</f>
        <v>request.operation='UpdateConnection'</v>
      </c>
      <c r="D23" s="8" t="str">
        <f>IF(SODMatrix!G26="Y",_xlfn.CONCAT("request.operation='",SODMatrix!C26,"'"),"")</f>
        <v/>
      </c>
      <c r="E23" s="21"/>
      <c r="F23" s="8"/>
      <c r="G23" s="8" t="str">
        <f>IF(SODMatrix!D26="X",_xlfn.CONCAT("request.operation!='",SODMatrix!C26,"'"),"")</f>
        <v>request.operation!='UpdateConnection'</v>
      </c>
      <c r="H23" s="8" t="str">
        <f>IF(SODMatrix!E26="X",_xlfn.CONCAT("request.operation!='",SODMatrix!C26,"'"),"")</f>
        <v/>
      </c>
      <c r="I23" s="8" t="str">
        <f>IF(SODMatrix!F26="X",_xlfn.CONCAT("request.operation!='",SODMatrix!C26,"'"),"")</f>
        <v/>
      </c>
      <c r="J23" s="8" t="str">
        <f>IF(SODMatrix!G26="X",_xlfn.CONCAT("request.operation!='",SODMatrix!C26,"'"),"")</f>
        <v>request.operation!='UpdateConnection'</v>
      </c>
      <c r="K23" s="8"/>
      <c r="L23" s="8"/>
      <c r="M23" s="8"/>
      <c r="N23" s="8"/>
      <c r="O23" s="8"/>
      <c r="P23" s="8"/>
    </row>
    <row r="24" spans="1:16" s="22" customFormat="1" hidden="1" x14ac:dyDescent="0.35">
      <c r="A24" s="8" t="str">
        <f>IF(SODMatrix!D27="Y",_xlfn.CONCAT("request.operation='",SODMatrix!C27,"'"),"")</f>
        <v/>
      </c>
      <c r="B24" s="8" t="str">
        <f>IF(SODMatrix!E27="Y",_xlfn.CONCAT("request.operation='",SODMatrix!C27,"'"),"")</f>
        <v/>
      </c>
      <c r="C24" s="8" t="str">
        <f>IF(SODMatrix!F27="Y",_xlfn.CONCAT("request.operation='",SODMatrix!C27,"'"),"")</f>
        <v/>
      </c>
      <c r="D24" s="8" t="str">
        <f>IF(SODMatrix!G27="Y",_xlfn.CONCAT("request.operation='",SODMatrix!C27,"'"),"")</f>
        <v/>
      </c>
      <c r="E24" s="21"/>
      <c r="F24" s="8"/>
      <c r="G24" s="8" t="str">
        <f>IF(SODMatrix!D27="X",_xlfn.CONCAT("request.operation!='",SODMatrix!C27,"'"),"")</f>
        <v>request.operation!='DeleteConnection'</v>
      </c>
      <c r="H24" s="8" t="str">
        <f>IF(SODMatrix!E27="X",_xlfn.CONCAT("request.operation!='",SODMatrix!C27,"'"),"")</f>
        <v>request.operation!='DeleteConnection'</v>
      </c>
      <c r="I24" s="8" t="str">
        <f>IF(SODMatrix!F27="X",_xlfn.CONCAT("request.operation!='",SODMatrix!C27,"'"),"")</f>
        <v>request.operation!='DeleteConnection'</v>
      </c>
      <c r="J24" s="8" t="str">
        <f>IF(SODMatrix!G27="X",_xlfn.CONCAT("request.operation!='",SODMatrix!C27,"'"),"")</f>
        <v>request.operation!='DeleteConnection'</v>
      </c>
      <c r="K24" s="8"/>
      <c r="L24" s="8"/>
      <c r="M24" s="8"/>
      <c r="N24" s="8"/>
      <c r="O24" s="8"/>
      <c r="P24" s="8"/>
    </row>
    <row r="25" spans="1:16" s="22" customFormat="1" hidden="1" x14ac:dyDescent="0.35">
      <c r="A25" s="8" t="str">
        <f>IF(SODMatrix!D28="Y",_xlfn.CONCAT("request.operation='",SODMatrix!C28,"'"),"")</f>
        <v>request.operation='ChangeConnectionCompartment'</v>
      </c>
      <c r="B25" s="8" t="str">
        <f>IF(SODMatrix!E28="Y",_xlfn.CONCAT("request.operation='",SODMatrix!C28,"'"),"")</f>
        <v>request.operation='ChangeConnectionCompartment'</v>
      </c>
      <c r="C25" s="8" t="str">
        <f>IF(SODMatrix!F28="Y",_xlfn.CONCAT("request.operation='",SODMatrix!C28,"'"),"")</f>
        <v/>
      </c>
      <c r="D25" s="8" t="str">
        <f>IF(SODMatrix!G28="Y",_xlfn.CONCAT("request.operation='",SODMatrix!C28,"'"),"")</f>
        <v/>
      </c>
      <c r="E25" s="21"/>
      <c r="F25" s="8"/>
      <c r="G25" s="8" t="str">
        <f>IF(SODMatrix!D28="X",_xlfn.CONCAT("request.operation!='",SODMatrix!C28,"'"),"")</f>
        <v/>
      </c>
      <c r="H25" s="8" t="str">
        <f>IF(SODMatrix!E28="X",_xlfn.CONCAT("request.operation!='",SODMatrix!C28,"'"),"")</f>
        <v/>
      </c>
      <c r="I25" s="8" t="str">
        <f>IF(SODMatrix!F28="X",_xlfn.CONCAT("request.operation!='",SODMatrix!C28,"'"),"")</f>
        <v>request.operation!='ChangeConnectionCompartment'</v>
      </c>
      <c r="J25" s="8" t="str">
        <f>IF(SODMatrix!G28="X",_xlfn.CONCAT("request.operation!='",SODMatrix!C28,"'"),"")</f>
        <v>request.operation!='ChangeConnectionCompartment'</v>
      </c>
      <c r="K25" s="8"/>
      <c r="L25" s="8"/>
      <c r="M25" s="8"/>
      <c r="N25" s="8"/>
      <c r="O25" s="8"/>
      <c r="P25" s="8"/>
    </row>
    <row r="26" spans="1:16" s="22" customFormat="1" hidden="1" x14ac:dyDescent="0.35">
      <c r="A26" s="8" t="str">
        <f>IF(SODMatrix!D29="Y",_xlfn.CONCAT("request.operation='",SODMatrix!C29,"'"),"")</f>
        <v/>
      </c>
      <c r="B26" s="8" t="str">
        <f>IF(SODMatrix!E29="Y",_xlfn.CONCAT("request.operation='",SODMatrix!C29,"'"),"")</f>
        <v/>
      </c>
      <c r="C26" s="8" t="str">
        <f>IF(SODMatrix!F29="Y",_xlfn.CONCAT("request.operation='",SODMatrix!C29,"'"),"")</f>
        <v/>
      </c>
      <c r="D26" s="8" t="str">
        <f>IF(SODMatrix!G29="Y",_xlfn.CONCAT("request.operation='",SODMatrix!C29,"'"),"")</f>
        <v/>
      </c>
      <c r="E26" s="21"/>
      <c r="F26" s="8"/>
      <c r="G26" s="8" t="str">
        <f>IF(SODMatrix!D29="X",_xlfn.CONCAT("request.operation!='",SODMatrix!C29,"'"),"")</f>
        <v/>
      </c>
      <c r="H26" s="8" t="str">
        <f>IF(SODMatrix!E29="X",_xlfn.CONCAT("request.operation!='",SODMatrix!C29,"'"),"")</f>
        <v/>
      </c>
      <c r="I26" s="8" t="str">
        <f>IF(SODMatrix!F29="X",_xlfn.CONCAT("request.operation!='",SODMatrix!C29,"'"),"")</f>
        <v/>
      </c>
      <c r="J26" s="8" t="str">
        <f>IF(SODMatrix!G29="X",_xlfn.CONCAT("request.operation!='",SODMatrix!C29,"'"),"")</f>
        <v/>
      </c>
      <c r="K26" s="8"/>
      <c r="L26" s="8"/>
      <c r="M26" s="8"/>
      <c r="N26" s="8"/>
      <c r="O26" s="8"/>
      <c r="P26" s="8"/>
    </row>
    <row r="27" spans="1:16" s="22" customFormat="1" hidden="1" x14ac:dyDescent="0.35">
      <c r="A27" s="8" t="str">
        <f>IF(SODMatrix!D30="Y",_xlfn.CONCAT("request.operation='",SODMatrix!C30,"'"),"")</f>
        <v>request.operation='ListConnectionAssignments'</v>
      </c>
      <c r="B27" s="8" t="str">
        <f>IF(SODMatrix!E30="Y",_xlfn.CONCAT("request.operation='",SODMatrix!C30,"'"),"")</f>
        <v>request.operation='ListConnectionAssignments'</v>
      </c>
      <c r="C27" s="8" t="str">
        <f>IF(SODMatrix!F30="Y",_xlfn.CONCAT("request.operation='",SODMatrix!C30,"'"),"")</f>
        <v>request.operation='ListConnectionAssignments'</v>
      </c>
      <c r="D27" s="8" t="str">
        <f>IF(SODMatrix!G30="Y",_xlfn.CONCAT("request.operation='",SODMatrix!C30,"'"),"")</f>
        <v>request.operation='ListConnectionAssignments'</v>
      </c>
      <c r="E27" s="21"/>
      <c r="F27" s="8"/>
      <c r="G27" s="8" t="str">
        <f>IF(SODMatrix!D30="X",_xlfn.CONCAT("request.operation!='",SODMatrix!C30,"'"),"")</f>
        <v/>
      </c>
      <c r="H27" s="8" t="str">
        <f>IF(SODMatrix!E30="X",_xlfn.CONCAT("request.operation!='",SODMatrix!C30,"'"),"")</f>
        <v/>
      </c>
      <c r="I27" s="8" t="str">
        <f>IF(SODMatrix!F30="X",_xlfn.CONCAT("request.operation!='",SODMatrix!C30,"'"),"")</f>
        <v/>
      </c>
      <c r="J27" s="8" t="str">
        <f>IF(SODMatrix!G30="X",_xlfn.CONCAT("request.operation!='",SODMatrix!C30,"'"),"")</f>
        <v/>
      </c>
      <c r="K27" s="8"/>
      <c r="L27" s="8"/>
      <c r="M27" s="8"/>
      <c r="N27" s="8"/>
      <c r="O27" s="8"/>
      <c r="P27" s="8"/>
    </row>
    <row r="28" spans="1:16" s="22" customFormat="1" hidden="1" x14ac:dyDescent="0.35">
      <c r="A28" s="8" t="str">
        <f>IF(SODMatrix!D31="Y",_xlfn.CONCAT("request.operation='",SODMatrix!C31,"'"),"")</f>
        <v>request.operation='CreateConnectionAssignment'</v>
      </c>
      <c r="B28" s="8" t="str">
        <f>IF(SODMatrix!E31="Y",_xlfn.CONCAT("request.operation='",SODMatrix!C31,"'"),"")</f>
        <v>request.operation='CreateConnectionAssignment'</v>
      </c>
      <c r="C28" s="8" t="str">
        <f>IF(SODMatrix!F31="Y",_xlfn.CONCAT("request.operation='",SODMatrix!C31,"'"),"")</f>
        <v>request.operation='CreateConnectionAssignment'</v>
      </c>
      <c r="D28" s="8" t="str">
        <f>IF(SODMatrix!G31="Y",_xlfn.CONCAT("request.operation='",SODMatrix!C31,"'"),"")</f>
        <v/>
      </c>
      <c r="E28" s="21"/>
      <c r="F28" s="8"/>
      <c r="G28" s="8" t="str">
        <f>IF(SODMatrix!D31="X",_xlfn.CONCAT("request.operation!='",SODMatrix!C31,"'"),"")</f>
        <v/>
      </c>
      <c r="H28" s="8" t="str">
        <f>IF(SODMatrix!E31="X",_xlfn.CONCAT("request.operation!='",SODMatrix!C31,"'"),"")</f>
        <v/>
      </c>
      <c r="I28" s="8" t="str">
        <f>IF(SODMatrix!F31="X",_xlfn.CONCAT("request.operation!='",SODMatrix!C31,"'"),"")</f>
        <v/>
      </c>
      <c r="J28" s="8" t="str">
        <f>IF(SODMatrix!G31="X",_xlfn.CONCAT("request.operation!='",SODMatrix!C31,"'"),"")</f>
        <v>request.operation!='CreateConnectionAssignment'</v>
      </c>
      <c r="K28" s="8"/>
      <c r="L28" s="8"/>
      <c r="M28" s="8"/>
      <c r="N28" s="8"/>
      <c r="O28" s="8"/>
      <c r="P28" s="8"/>
    </row>
    <row r="29" spans="1:16" s="22" customFormat="1" hidden="1" x14ac:dyDescent="0.35">
      <c r="A29" s="8" t="str">
        <f>IF(SODMatrix!D32="Y",_xlfn.CONCAT("request.operation='",SODMatrix!C32,"'"),"")</f>
        <v>request.operation='GetConnectionAssignment'</v>
      </c>
      <c r="B29" s="8" t="str">
        <f>IF(SODMatrix!E32="Y",_xlfn.CONCAT("request.operation='",SODMatrix!C32,"'"),"")</f>
        <v>request.operation='GetConnectionAssignment'</v>
      </c>
      <c r="C29" s="8" t="str">
        <f>IF(SODMatrix!F32="Y",_xlfn.CONCAT("request.operation='",SODMatrix!C32,"'"),"")</f>
        <v>request.operation='GetConnectionAssignment'</v>
      </c>
      <c r="D29" s="8" t="str">
        <f>IF(SODMatrix!G32="Y",_xlfn.CONCAT("request.operation='",SODMatrix!C32,"'"),"")</f>
        <v>request.operation='GetConnectionAssignment'</v>
      </c>
      <c r="E29" s="21"/>
      <c r="F29" s="8"/>
      <c r="G29" s="8" t="str">
        <f>IF(SODMatrix!D32="X",_xlfn.CONCAT("request.operation!='",SODMatrix!C32,"'"),"")</f>
        <v/>
      </c>
      <c r="H29" s="8" t="str">
        <f>IF(SODMatrix!E32="X",_xlfn.CONCAT("request.operation!='",SODMatrix!C32,"'"),"")</f>
        <v/>
      </c>
      <c r="I29" s="8" t="str">
        <f>IF(SODMatrix!F32="X",_xlfn.CONCAT("request.operation!='",SODMatrix!C32,"'"),"")</f>
        <v/>
      </c>
      <c r="J29" s="8" t="str">
        <f>IF(SODMatrix!G32="X",_xlfn.CONCAT("request.operation!='",SODMatrix!C32,"'"),"")</f>
        <v/>
      </c>
      <c r="K29" s="8"/>
      <c r="L29" s="8"/>
      <c r="M29" s="8"/>
      <c r="N29" s="8"/>
      <c r="O29" s="8"/>
      <c r="P29" s="8"/>
    </row>
    <row r="30" spans="1:16" s="22" customFormat="1" hidden="1" x14ac:dyDescent="0.35">
      <c r="A30" s="8" t="str">
        <f>IF(SODMatrix!D33="Y",_xlfn.CONCAT("request.operation='",SODMatrix!C33,"'"),"")</f>
        <v/>
      </c>
      <c r="B30" s="8" t="str">
        <f>IF(SODMatrix!E33="Y",_xlfn.CONCAT("request.operation='",SODMatrix!C33,"'"),"")</f>
        <v>request.operation='DeleteConnectionAssignment'</v>
      </c>
      <c r="C30" s="8" t="str">
        <f>IF(SODMatrix!F33="Y",_xlfn.CONCAT("request.operation='",SODMatrix!C33,"'"),"")</f>
        <v/>
      </c>
      <c r="D30" s="8" t="str">
        <f>IF(SODMatrix!G33="Y",_xlfn.CONCAT("request.operation='",SODMatrix!C33,"'"),"")</f>
        <v/>
      </c>
      <c r="E30" s="21"/>
      <c r="F30" s="8"/>
      <c r="G30" s="8" t="str">
        <f>IF(SODMatrix!D33="X",_xlfn.CONCAT("request.operation!='",SODMatrix!C33,"'"),"")</f>
        <v>request.operation!='DeleteConnectionAssignment'</v>
      </c>
      <c r="H30" s="8" t="str">
        <f>IF(SODMatrix!E33="X",_xlfn.CONCAT("request.operation!='",SODMatrix!C33,"'"),"")</f>
        <v/>
      </c>
      <c r="I30" s="8" t="str">
        <f>IF(SODMatrix!F33="X",_xlfn.CONCAT("request.operation!='",SODMatrix!C33,"'"),"")</f>
        <v>request.operation!='DeleteConnectionAssignment'</v>
      </c>
      <c r="J30" s="8" t="str">
        <f>IF(SODMatrix!G33="X",_xlfn.CONCAT("request.operation!='",SODMatrix!C33,"'"),"")</f>
        <v>request.operation!='DeleteConnectionAssignment'</v>
      </c>
      <c r="K30" s="8"/>
      <c r="L30" s="8"/>
      <c r="M30" s="8"/>
      <c r="N30" s="8"/>
      <c r="O30" s="8"/>
      <c r="P30" s="8"/>
    </row>
    <row r="31" spans="1:16" s="22" customFormat="1" hidden="1" x14ac:dyDescent="0.35">
      <c r="A31" s="8" t="str">
        <f>IF(SODMatrix!D34="Y",_xlfn.CONCAT("request.operation='",SODMatrix!C34,"'"),"")</f>
        <v/>
      </c>
      <c r="B31" s="8" t="str">
        <f>IF(SODMatrix!E34="Y",_xlfn.CONCAT("request.operation='",SODMatrix!C34,"'"),"")</f>
        <v/>
      </c>
      <c r="C31" s="8" t="str">
        <f>IF(SODMatrix!F34="Y",_xlfn.CONCAT("request.operation='",SODMatrix!C34,"'"),"")</f>
        <v/>
      </c>
      <c r="D31" s="8" t="str">
        <f>IF(SODMatrix!G34="Y",_xlfn.CONCAT("request.operation='",SODMatrix!C34,"'"),"")</f>
        <v/>
      </c>
      <c r="E31" s="21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22" customFormat="1" hidden="1" x14ac:dyDescent="0.35">
      <c r="A32" s="8" t="str">
        <f>IF(SODMatrix!D35="Y",_xlfn.CONCAT("request.operation='",SODMatrix!C35,"'"),"")</f>
        <v/>
      </c>
      <c r="B32" s="8" t="str">
        <f>IF(SODMatrix!E35="Y",_xlfn.CONCAT("request.operation='",SODMatrix!C35,"'"),"")</f>
        <v>request.operation='ListDeploymentBackups'</v>
      </c>
      <c r="C32" s="8" t="str">
        <f>IF(SODMatrix!F35="Y",_xlfn.CONCAT("request.operation='",SODMatrix!C35,"'"),"")</f>
        <v>request.operation='ListDeploymentBackups'</v>
      </c>
      <c r="D32" s="8" t="str">
        <f>IF(SODMatrix!G35="Y",_xlfn.CONCAT("request.operation='",SODMatrix!C35,"'"),"")</f>
        <v>request.operation='ListDeploymentBackups'</v>
      </c>
      <c r="E32" s="21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22" customFormat="1" hidden="1" x14ac:dyDescent="0.35">
      <c r="A33" s="8" t="str">
        <f>IF(SODMatrix!D36="Y",_xlfn.CONCAT("request.operation='",SODMatrix!C36,"'"),"")</f>
        <v/>
      </c>
      <c r="B33" s="8" t="str">
        <f>IF(SODMatrix!E36="Y",_xlfn.CONCAT("request.operation='",SODMatrix!C36,"'"),"")</f>
        <v>request.operation='GetDeploymentBackup'</v>
      </c>
      <c r="C33" s="8" t="str">
        <f>IF(SODMatrix!F36="Y",_xlfn.CONCAT("request.operation='",SODMatrix!C36,"'"),"")</f>
        <v>request.operation='GetDeploymentBackup'</v>
      </c>
      <c r="D33" s="8" t="str">
        <f>IF(SODMatrix!G36="Y",_xlfn.CONCAT("request.operation='",SODMatrix!C36,"'"),"")</f>
        <v>request.operation='GetDeploymentBackup'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22" customFormat="1" hidden="1" x14ac:dyDescent="0.35">
      <c r="A34" s="8" t="str">
        <f>IF(SODMatrix!D37="Y",_xlfn.CONCAT("request.operation='",SODMatrix!C37,"'"),"")</f>
        <v/>
      </c>
      <c r="B34" s="8" t="str">
        <f>IF(SODMatrix!E37="Y",_xlfn.CONCAT("request.operation='",SODMatrix!C37,"'"),"")</f>
        <v>request.operation='CreateDeploymentBackup'</v>
      </c>
      <c r="C34" s="8" t="str">
        <f>IF(SODMatrix!F37="Y",_xlfn.CONCAT("request.operation='",SODMatrix!C37,"'"),"")</f>
        <v>request.operation='CreateDeploymentBackup'</v>
      </c>
      <c r="D34" s="8" t="str">
        <f>IF(SODMatrix!G37="Y",_xlfn.CONCAT("request.operation='",SODMatrix!C37,"'"),"")</f>
        <v/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22" customFormat="1" hidden="1" x14ac:dyDescent="0.35">
      <c r="A35" s="8" t="str">
        <f>IF(SODMatrix!D38="Y",_xlfn.CONCAT("request.operation='",SODMatrix!C38,"'"),"")</f>
        <v/>
      </c>
      <c r="B35" s="8" t="str">
        <f>IF(SODMatrix!E38="Y",_xlfn.CONCAT("request.operation='",SODMatrix!C38,"'"),"")</f>
        <v>request.operation='UpdateDeploymentBackup'</v>
      </c>
      <c r="C35" s="8" t="str">
        <f>IF(SODMatrix!F38="Y",_xlfn.CONCAT("request.operation='",SODMatrix!C38,"'"),"")</f>
        <v>request.operation='UpdateDeploymentBackup'</v>
      </c>
      <c r="D35" s="8" t="str">
        <f>IF(SODMatrix!G38="Y",_xlfn.CONCAT("request.operation='",SODMatrix!C38,"'"),"")</f>
        <v/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22" customFormat="1" hidden="1" x14ac:dyDescent="0.35">
      <c r="A36" s="8" t="str">
        <f>IF(SODMatrix!D39="Y",_xlfn.CONCAT("request.operation='",SODMatrix!C39,"'"),"")</f>
        <v/>
      </c>
      <c r="B36" s="8" t="str">
        <f>IF(SODMatrix!E39="Y",_xlfn.CONCAT("request.operation='",SODMatrix!C39,"'"),"")</f>
        <v>request.operation='CancelDeploymentBackup'</v>
      </c>
      <c r="C36" s="8" t="str">
        <f>IF(SODMatrix!F39="Y",_xlfn.CONCAT("request.operation='",SODMatrix!C39,"'"),"")</f>
        <v/>
      </c>
      <c r="D36" s="8" t="str">
        <f>IF(SODMatrix!G39="Y",_xlfn.CONCAT("request.operation='",SODMatrix!C39,"'"),"")</f>
        <v/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s="22" customFormat="1" hidden="1" x14ac:dyDescent="0.35">
      <c r="A37" s="8" t="str">
        <f>IF(SODMatrix!D40="Y",_xlfn.CONCAT("request.operation='",SODMatrix!C40,"'"),"")</f>
        <v/>
      </c>
      <c r="B37" s="8" t="str">
        <f>IF(SODMatrix!E40="Y",_xlfn.CONCAT("request.operation='",SODMatrix!C40,"'"),"")</f>
        <v/>
      </c>
      <c r="C37" s="8" t="str">
        <f>IF(SODMatrix!F40="Y",_xlfn.CONCAT("request.operation='",SODMatrix!C40,"'"),"")</f>
        <v/>
      </c>
      <c r="D37" s="8" t="str">
        <f>IF(SODMatrix!G40="Y",_xlfn.CONCAT("request.operation='",SODMatrix!C40,"'"),"")</f>
        <v/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22" customFormat="1" hidden="1" x14ac:dyDescent="0.35">
      <c r="A38" s="8" t="str">
        <f>IF(SODMatrix!D41="Y",_xlfn.CONCAT("request.operation='",SODMatrix!C41,"'"),"")</f>
        <v/>
      </c>
      <c r="B38" s="8" t="str">
        <f>IF(SODMatrix!E41="Y",_xlfn.CONCAT("request.operation='",SODMatrix!C41,"'"),"")</f>
        <v>request.operation='ChangeDeploymentBackupCompartment'</v>
      </c>
      <c r="C38" s="8" t="str">
        <f>IF(SODMatrix!F41="Y",_xlfn.CONCAT("request.operation='",SODMatrix!C41,"'"),"")</f>
        <v/>
      </c>
      <c r="D38" s="8" t="str">
        <f>IF(SODMatrix!G41="Y",_xlfn.CONCAT("request.operation='",SODMatrix!C41,"'"),"")</f>
        <v/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40" spans="1:16" ht="19" x14ac:dyDescent="0.5">
      <c r="A40" s="59" t="s">
        <v>98</v>
      </c>
      <c r="B40" s="60"/>
      <c r="C40" s="60"/>
      <c r="D40" s="60"/>
      <c r="E40" s="61"/>
    </row>
    <row r="41" spans="1:16" hidden="1" x14ac:dyDescent="0.35">
      <c r="A41" s="8" cm="1">
        <f t="array" ref="A41">_xlfn.SWITCH(IF(SODMatrix!D6="Y",SODMatrix!H6),"INSPECT",1,"READ",2,"USE",3,"MANAGE",4,0)</f>
        <v>1</v>
      </c>
      <c r="B41" s="8" cm="1">
        <f t="array" ref="B41">_xlfn.SWITCH(IF(SODMatrix!E6="Y",SODMatrix!H6),"INSPECT",1,"READ",2,"USE",3,"MANAGE",4,0)</f>
        <v>1</v>
      </c>
      <c r="C41" s="8" cm="1">
        <f t="array" ref="C41">_xlfn.SWITCH(IF(SODMatrix!F6="Y",SODMatrix!H6),"INSPECT",1,"READ",2,"USE",3,"MANAGE",4,0)</f>
        <v>1</v>
      </c>
      <c r="D41" s="8" cm="1">
        <f t="array" ref="D41">_xlfn.SWITCH(IF(SODMatrix!G6="Y",SODMatrix!H6),"INSPECT",1,"READ",2,"USE",3,"MANAGE",4,0)</f>
        <v>1</v>
      </c>
    </row>
    <row r="42" spans="1:16" hidden="1" x14ac:dyDescent="0.35">
      <c r="A42" s="8" cm="1">
        <f t="array" ref="A42">_xlfn.SWITCH(IF(SODMatrix!D7="Y",SODMatrix!H7),"INSPECT",1,"READ",2,"USE",3,"MANAGE",4,0)</f>
        <v>4</v>
      </c>
      <c r="B42" s="8" cm="1">
        <f t="array" ref="B42">_xlfn.SWITCH(IF(SODMatrix!E7="Y",SODMatrix!H7),"INSPECT",1,"READ",2,"USE",3,"MANAGE",4,0)</f>
        <v>4</v>
      </c>
      <c r="C42" s="8" cm="1">
        <f t="array" ref="C42">_xlfn.SWITCH(IF(SODMatrix!F7="Y",SODMatrix!H7),"INSPECT",1,"READ",2,"USE",3,"MANAGE",4,0)</f>
        <v>0</v>
      </c>
      <c r="D42" s="8" cm="1">
        <f t="array" ref="D42">_xlfn.SWITCH(IF(SODMatrix!G7="Y",SODMatrix!H7),"INSPECT",1,"READ",2,"USE",3,"MANAGE",4,0)</f>
        <v>0</v>
      </c>
    </row>
    <row r="43" spans="1:16" hidden="1" x14ac:dyDescent="0.35">
      <c r="A43" s="8" cm="1">
        <f t="array" ref="A43">_xlfn.SWITCH(IF(SODMatrix!D8="Y",SODMatrix!H8),"INSPECT",1,"READ",2,"USE",3,"MANAGE",4,0)</f>
        <v>2</v>
      </c>
      <c r="B43" s="8" cm="1">
        <f t="array" ref="B43">_xlfn.SWITCH(IF(SODMatrix!E8="Y",SODMatrix!H8),"INSPECT",1,"READ",2,"USE",3,"MANAGE",4,0)</f>
        <v>2</v>
      </c>
      <c r="C43" s="8" cm="1">
        <f t="array" ref="C43">_xlfn.SWITCH(IF(SODMatrix!F8="Y",SODMatrix!H8),"INSPECT",1,"READ",2,"USE",3,"MANAGE",4,0)</f>
        <v>2</v>
      </c>
      <c r="D43" s="8" cm="1">
        <f t="array" ref="D43">_xlfn.SWITCH(IF(SODMatrix!G8="Y",SODMatrix!H8),"INSPECT",1,"READ",2,"USE",3,"MANAGE",4,0)</f>
        <v>2</v>
      </c>
    </row>
    <row r="44" spans="1:16" hidden="1" x14ac:dyDescent="0.35">
      <c r="A44" s="8" cm="1">
        <f t="array" ref="A44">_xlfn.SWITCH(IF(SODMatrix!D9="Y",SODMatrix!H9),"INSPECT",1,"READ",2,"USE",3,"MANAGE",4,0)</f>
        <v>0</v>
      </c>
      <c r="B44" s="8" cm="1">
        <f t="array" ref="B44">_xlfn.SWITCH(IF(SODMatrix!E9="Y",SODMatrix!H9),"INSPECT",1,"READ",2,"USE",3,"MANAGE",4,0)</f>
        <v>3</v>
      </c>
      <c r="C44" s="8" cm="1">
        <f t="array" ref="C44">_xlfn.SWITCH(IF(SODMatrix!F9="Y",SODMatrix!H9),"INSPECT",1,"READ",2,"USE",3,"MANAGE",4,0)</f>
        <v>3</v>
      </c>
      <c r="D44" s="8" cm="1">
        <f t="array" ref="D44">_xlfn.SWITCH(IF(SODMatrix!G9="Y",SODMatrix!H9),"INSPECT",1,"READ",2,"USE",3,"MANAGE",4,0)</f>
        <v>0</v>
      </c>
    </row>
    <row r="45" spans="1:16" hidden="1" x14ac:dyDescent="0.35">
      <c r="A45" s="8" cm="1">
        <f t="array" ref="A45">_xlfn.SWITCH(IF(SODMatrix!D10="Y",SODMatrix!H10),"INSPECT",1,"READ",2,"USE",3,"MANAGE",4,0)</f>
        <v>0</v>
      </c>
      <c r="B45" s="8" cm="1">
        <f t="array" ref="B45">_xlfn.SWITCH(IF(SODMatrix!E10="Y",SODMatrix!H10),"INSPECT",1,"READ",2,"USE",3,"MANAGE",4,0)</f>
        <v>0</v>
      </c>
      <c r="C45" s="8" cm="1">
        <f t="array" ref="C45">_xlfn.SWITCH(IF(SODMatrix!F10="Y",SODMatrix!H10),"INSPECT",1,"READ",2,"USE",3,"MANAGE",4,0)</f>
        <v>0</v>
      </c>
      <c r="D45" s="8" cm="1">
        <f t="array" ref="D45">_xlfn.SWITCH(IF(SODMatrix!G10="Y",SODMatrix!H10),"INSPECT",1,"READ",2,"USE",3,"MANAGE",4,0)</f>
        <v>0</v>
      </c>
    </row>
    <row r="46" spans="1:16" hidden="1" x14ac:dyDescent="0.35">
      <c r="A46" s="8" cm="1">
        <f t="array" ref="A46">_xlfn.SWITCH(IF(SODMatrix!D11="Y",SODMatrix!H11),"INSPECT",1,"READ",2,"USE",3,"MANAGE",4,0)</f>
        <v>3</v>
      </c>
      <c r="B46" s="8" cm="1">
        <f t="array" ref="B46">_xlfn.SWITCH(IF(SODMatrix!E11="Y",SODMatrix!H11),"INSPECT",1,"READ",2,"USE",3,"MANAGE",4,0)</f>
        <v>3</v>
      </c>
      <c r="C46" s="8" cm="1">
        <f t="array" ref="C46">_xlfn.SWITCH(IF(SODMatrix!F11="Y",SODMatrix!H11),"INSPECT",1,"READ",2,"USE",3,"MANAGE",4,0)</f>
        <v>3</v>
      </c>
      <c r="D46" s="8" cm="1">
        <f t="array" ref="D46">_xlfn.SWITCH(IF(SODMatrix!G11="Y",SODMatrix!H11),"INSPECT",1,"READ",2,"USE",3,"MANAGE",4,0)</f>
        <v>0</v>
      </c>
    </row>
    <row r="47" spans="1:16" hidden="1" x14ac:dyDescent="0.35">
      <c r="A47" s="8" cm="1">
        <f t="array" ref="A47">_xlfn.SWITCH(IF(SODMatrix!D12="Y",SODMatrix!H12),"INSPECT",1,"READ",2,"USE",3,"MANAGE",4,0)</f>
        <v>0</v>
      </c>
      <c r="B47" s="8" cm="1">
        <f t="array" ref="B47">_xlfn.SWITCH(IF(SODMatrix!E12="Y",SODMatrix!H12),"INSPECT",1,"READ",2,"USE",3,"MANAGE",4,0)</f>
        <v>3</v>
      </c>
      <c r="C47" s="8" cm="1">
        <f t="array" ref="C47">_xlfn.SWITCH(IF(SODMatrix!F12="Y",SODMatrix!H12),"INSPECT",1,"READ",2,"USE",3,"MANAGE",4,0)</f>
        <v>3</v>
      </c>
      <c r="D47" s="8" cm="1">
        <f t="array" ref="D47">_xlfn.SWITCH(IF(SODMatrix!G12="Y",SODMatrix!H12),"INSPECT",1,"READ",2,"USE",3,"MANAGE",4,0)</f>
        <v>0</v>
      </c>
    </row>
    <row r="48" spans="1:16" hidden="1" x14ac:dyDescent="0.35">
      <c r="A48" s="8" cm="1">
        <f t="array" ref="A48">_xlfn.SWITCH(IF(SODMatrix!D13="Y",SODMatrix!H13),"INSPECT",1,"READ",2,"USE",3,"MANAGE",4,0)</f>
        <v>0</v>
      </c>
      <c r="B48" s="8" cm="1">
        <f t="array" ref="B48">_xlfn.SWITCH(IF(SODMatrix!E13="Y",SODMatrix!H13),"INSPECT",1,"READ",2,"USE",3,"MANAGE",4,0)</f>
        <v>0</v>
      </c>
      <c r="C48" s="8" cm="1">
        <f t="array" ref="C48">_xlfn.SWITCH(IF(SODMatrix!F13="Y",SODMatrix!H13),"INSPECT",1,"READ",2,"USE",3,"MANAGE",4,0)</f>
        <v>0</v>
      </c>
      <c r="D48" s="8" cm="1">
        <f t="array" ref="D48">_xlfn.SWITCH(IF(SODMatrix!G13="Y",SODMatrix!H13),"INSPECT",1,"READ",2,"USE",3,"MANAGE",4,0)</f>
        <v>0</v>
      </c>
    </row>
    <row r="49" spans="1:4" hidden="1" x14ac:dyDescent="0.35">
      <c r="A49" s="8" cm="1">
        <f t="array" ref="A49">_xlfn.SWITCH(IF(SODMatrix!D14="Y",SODMatrix!H14),"INSPECT",1,"READ",2,"USE",3,"MANAGE",4,0)</f>
        <v>4</v>
      </c>
      <c r="B49" s="8" cm="1">
        <f t="array" ref="B49">_xlfn.SWITCH(IF(SODMatrix!E14="Y",SODMatrix!H14),"INSPECT",1,"READ",2,"USE",3,"MANAGE",4,0)</f>
        <v>4</v>
      </c>
      <c r="C49" s="8" cm="1">
        <f t="array" ref="C49">_xlfn.SWITCH(IF(SODMatrix!F14="Y",SODMatrix!H14),"INSPECT",1,"READ",2,"USE",3,"MANAGE",4,0)</f>
        <v>0</v>
      </c>
      <c r="D49" s="8" cm="1">
        <f t="array" ref="D49">_xlfn.SWITCH(IF(SODMatrix!G14="Y",SODMatrix!H14),"INSPECT",1,"READ",2,"USE",3,"MANAGE",4,0)</f>
        <v>0</v>
      </c>
    </row>
    <row r="50" spans="1:4" hidden="1" x14ac:dyDescent="0.35">
      <c r="A50" s="8" cm="1">
        <f t="array" ref="A50">_xlfn.SWITCH(IF(SODMatrix!D15="Y",SODMatrix!H15),"INSPECT",1,"READ",2,"USE",3,"MANAGE",4,0)</f>
        <v>0</v>
      </c>
      <c r="B50" s="8" cm="1">
        <f t="array" ref="B50">_xlfn.SWITCH(IF(SODMatrix!E15="Y",SODMatrix!H15),"INSPECT",1,"READ",2,"USE",3,"MANAGE",4,0)</f>
        <v>3</v>
      </c>
      <c r="C50" s="8" cm="1">
        <f t="array" ref="C50">_xlfn.SWITCH(IF(SODMatrix!F15="Y",SODMatrix!H15),"INSPECT",1,"READ",2,"USE",3,"MANAGE",4,0)</f>
        <v>0</v>
      </c>
      <c r="D50" s="8" cm="1">
        <f t="array" ref="D50">_xlfn.SWITCH(IF(SODMatrix!G15="Y",SODMatrix!H15),"INSPECT",1,"READ",2,"USE",3,"MANAGE",4,0)</f>
        <v>0</v>
      </c>
    </row>
    <row r="51" spans="1:4" hidden="1" x14ac:dyDescent="0.35">
      <c r="A51" s="8" cm="1">
        <f t="array" ref="A51">_xlfn.SWITCH(IF(SODMatrix!D16="Y",SODMatrix!I16),"INSPECT",1,"READ",2,"USE",3,"MANAGE",4,0)</f>
        <v>0</v>
      </c>
      <c r="B51" s="8" cm="1">
        <f t="array" ref="B51">_xlfn.SWITCH(IF(SODMatrix!E16="Y",SODMatrix!I16),"INSPECT",1,"READ",2,"USE",3,"MANAGE",4,0)</f>
        <v>0</v>
      </c>
      <c r="C51" s="8" cm="1">
        <f t="array" ref="C51">_xlfn.SWITCH(IF(SODMatrix!F16="Y",SODMatrix!I16),"INSPECT",1,"READ",2,"USE",3,"MANAGE",4,0)</f>
        <v>0</v>
      </c>
      <c r="D51" s="8" cm="1">
        <f t="array" ref="D51">_xlfn.SWITCH(IF(SODMatrix!G16="Y",SODMatrix!I16),"INSPECT",1,"READ",2,"USE",3,"MANAGE",4,0)</f>
        <v>0</v>
      </c>
    </row>
    <row r="52" spans="1:4" hidden="1" x14ac:dyDescent="0.35">
      <c r="A52" s="8" cm="1">
        <f t="array" ref="A52">_xlfn.SWITCH(IF(SODMatrix!D17="Y",SODMatrix!I17),"INSPECT",1,"READ",2,"USE",3,"MANAGE",4,0)</f>
        <v>0</v>
      </c>
      <c r="B52" s="8" cm="1">
        <f t="array" ref="B52">_xlfn.SWITCH(IF(SODMatrix!E17="Y",SODMatrix!I17),"INSPECT",1,"READ",2,"USE",3,"MANAGE",4,0)</f>
        <v>0</v>
      </c>
      <c r="C52" s="8" cm="1">
        <f t="array" ref="C52">_xlfn.SWITCH(IF(SODMatrix!F17="Y",SODMatrix!I17),"INSPECT",1,"READ",2,"USE",3,"MANAGE",4,0)</f>
        <v>0</v>
      </c>
      <c r="D52" s="8" cm="1">
        <f t="array" ref="D52">_xlfn.SWITCH(IF(SODMatrix!G17="Y",SODMatrix!I17),"INSPECT",1,"READ",2,"USE",3,"MANAGE",4,0)</f>
        <v>0</v>
      </c>
    </row>
    <row r="53" spans="1:4" hidden="1" x14ac:dyDescent="0.35">
      <c r="A53" s="8" cm="1">
        <f t="array" ref="A53">_xlfn.SWITCH(IF(SODMatrix!D18="Y",SODMatrix!H18),"INSPECT",1,"READ",2,"USE",3,"MANAGE",4,0)</f>
        <v>4</v>
      </c>
      <c r="B53" s="8" cm="1">
        <f t="array" ref="B53">_xlfn.SWITCH(IF(SODMatrix!E18="Y",SODMatrix!H18),"INSPECT",1,"READ",2,"USE",3,"MANAGE",4,0)</f>
        <v>4</v>
      </c>
      <c r="C53" s="8" cm="1">
        <f t="array" ref="C53">_xlfn.SWITCH(IF(SODMatrix!F18="Y",SODMatrix!H18),"INSPECT",1,"READ",2,"USE",3,"MANAGE",4,0)</f>
        <v>4</v>
      </c>
      <c r="D53" s="8" cm="1">
        <f t="array" ref="D53">_xlfn.SWITCH(IF(SODMatrix!G18="Y",SODMatrix!H18),"INSPECT",1,"READ",2,"USE",3,"MANAGE",4,0)</f>
        <v>0</v>
      </c>
    </row>
    <row r="54" spans="1:4" hidden="1" x14ac:dyDescent="0.35">
      <c r="A54" s="8" cm="1">
        <f t="array" ref="A54">_xlfn.SWITCH(IF(SODMatrix!D19="Y",SODMatrix!H19),"INSPECT",1,"READ",2,"USE",3,"MANAGE",4,0)</f>
        <v>4</v>
      </c>
      <c r="B54" s="8" cm="1">
        <f t="array" ref="B54">_xlfn.SWITCH(IF(SODMatrix!E19="Y",SODMatrix!H19),"INSPECT",1,"READ",2,"USE",3,"MANAGE",4,0)</f>
        <v>4</v>
      </c>
      <c r="C54" s="8" cm="1">
        <f t="array" ref="C54">_xlfn.SWITCH(IF(SODMatrix!F19="Y",SODMatrix!H19),"INSPECT",1,"READ",2,"USE",3,"MANAGE",4,0)</f>
        <v>4</v>
      </c>
      <c r="D54" s="8" cm="1">
        <f t="array" ref="D54">_xlfn.SWITCH(IF(SODMatrix!G19="Y",SODMatrix!H19),"INSPECT",1,"READ",2,"USE",3,"MANAGE",4,0)</f>
        <v>0</v>
      </c>
    </row>
    <row r="55" spans="1:4" hidden="1" x14ac:dyDescent="0.35">
      <c r="A55" s="8" cm="1">
        <f t="array" ref="A55">_xlfn.SWITCH(IF(SODMatrix!D20="Y",SODMatrix!H20),"INSPECT",1,"READ",2,"USE",3,"MANAGE",4,0)</f>
        <v>4</v>
      </c>
      <c r="B55" s="8" cm="1">
        <f t="array" ref="B55">_xlfn.SWITCH(IF(SODMatrix!E20="Y",SODMatrix!H20),"INSPECT",1,"READ",2,"USE",3,"MANAGE",4,0)</f>
        <v>4</v>
      </c>
      <c r="C55" s="8" cm="1">
        <f t="array" ref="C55">_xlfn.SWITCH(IF(SODMatrix!F20="Y",SODMatrix!H20),"INSPECT",1,"READ",2,"USE",3,"MANAGE",4,0)</f>
        <v>4</v>
      </c>
      <c r="D55" s="8" cm="1">
        <f t="array" ref="D55">_xlfn.SWITCH(IF(SODMatrix!G20="Y",SODMatrix!H20),"INSPECT",1,"READ",2,"USE",3,"MANAGE",4,0)</f>
        <v>0</v>
      </c>
    </row>
    <row r="56" spans="1:4" hidden="1" x14ac:dyDescent="0.35">
      <c r="A56" s="8" cm="1">
        <f t="array" ref="A56">_xlfn.SWITCH(IF(SODMatrix!D21="Y",SODMatrix!H21),"INSPECT",1,"READ",2,"USE",3,"MANAGE",4,0)</f>
        <v>4</v>
      </c>
      <c r="B56" s="8" cm="1">
        <f t="array" ref="B56">_xlfn.SWITCH(IF(SODMatrix!E21="Y",SODMatrix!H21),"INSPECT",1,"READ",2,"USE",3,"MANAGE",4,0)</f>
        <v>4</v>
      </c>
      <c r="C56" s="8" cm="1">
        <f t="array" ref="C56">_xlfn.SWITCH(IF(SODMatrix!F21="Y",SODMatrix!H21),"INSPECT",1,"READ",2,"USE",3,"MANAGE",4,0)</f>
        <v>4</v>
      </c>
      <c r="D56" s="8" cm="1">
        <f t="array" ref="D56">_xlfn.SWITCH(IF(SODMatrix!G21="Y",SODMatrix!H21),"INSPECT",1,"READ",2,"USE",3,"MANAGE",4,0)</f>
        <v>0</v>
      </c>
    </row>
    <row r="57" spans="1:4" hidden="1" x14ac:dyDescent="0.35">
      <c r="A57" s="8" cm="1">
        <f t="array" ref="A57">_xlfn.SWITCH(IF(SODMatrix!D22="Y",SODMatrix!H22),"INSPECT",1,"READ",2,"USE",3,"MANAGE",4,0)</f>
        <v>0</v>
      </c>
      <c r="B57" s="8" cm="1">
        <f t="array" ref="B57">_xlfn.SWITCH(IF(SODMatrix!E22="Y",SODMatrix!H22),"INSPECT",1,"READ",2,"USE",3,"MANAGE",4,0)</f>
        <v>0</v>
      </c>
      <c r="C57" s="8" cm="1">
        <f t="array" ref="C57">_xlfn.SWITCH(IF(SODMatrix!F22="Y",SODMatrix!H22),"INSPECT",1,"READ",2,"USE",3,"MANAGE",4,0)</f>
        <v>0</v>
      </c>
      <c r="D57" s="8" cm="1">
        <f t="array" ref="D57">_xlfn.SWITCH(IF(SODMatrix!G22="Y",SODMatrix!H22),"INSPECT",1,"READ",2,"USE",3,"MANAGE",4,0)</f>
        <v>0</v>
      </c>
    </row>
    <row r="58" spans="1:4" hidden="1" x14ac:dyDescent="0.35">
      <c r="A58" s="8" cm="1">
        <f t="array" ref="A58">_xlfn.SWITCH(IF(SODMatrix!D23="Y",SODMatrix!H23),"INSPECT",1,"READ",2,"USE",3,"MANAGE",4,0)</f>
        <v>1</v>
      </c>
      <c r="B58" s="8" cm="1">
        <f t="array" ref="B58">_xlfn.SWITCH(IF(SODMatrix!E23="Y",SODMatrix!H23),"INSPECT",1,"READ",2,"USE",3,"MANAGE",4,0)</f>
        <v>1</v>
      </c>
      <c r="C58" s="8" cm="1">
        <f t="array" ref="C58">_xlfn.SWITCH(IF(SODMatrix!F23="Y",SODMatrix!H23),"INSPECT",1,"READ",2,"USE",3,"MANAGE",4,0)</f>
        <v>1</v>
      </c>
      <c r="D58" s="8" cm="1">
        <f t="array" ref="D58">_xlfn.SWITCH(IF(SODMatrix!G23="Y",SODMatrix!H23),"INSPECT",1,"READ",2,"USE",3,"MANAGE",4,0)</f>
        <v>1</v>
      </c>
    </row>
    <row r="59" spans="1:4" hidden="1" x14ac:dyDescent="0.35">
      <c r="A59" s="8" cm="1">
        <f t="array" ref="A59">_xlfn.SWITCH(IF(SODMatrix!D24="Y",SODMatrix!H24),"INSPECT",1,"READ",2,"USE",3,"MANAGE",4,0)</f>
        <v>4</v>
      </c>
      <c r="B59" s="8" cm="1">
        <f t="array" ref="B59">_xlfn.SWITCH(IF(SODMatrix!E24="Y",SODMatrix!H24),"INSPECT",1,"READ",2,"USE",3,"MANAGE",4,0)</f>
        <v>4</v>
      </c>
      <c r="C59" s="8" cm="1">
        <f t="array" ref="C59">_xlfn.SWITCH(IF(SODMatrix!F24="Y",SODMatrix!H24),"INSPECT",1,"READ",2,"USE",3,"MANAGE",4,0)</f>
        <v>0</v>
      </c>
      <c r="D59" s="8" cm="1">
        <f t="array" ref="D59">_xlfn.SWITCH(IF(SODMatrix!G24="Y",SODMatrix!H24),"INSPECT",1,"READ",2,"USE",3,"MANAGE",4,0)</f>
        <v>0</v>
      </c>
    </row>
    <row r="60" spans="1:4" hidden="1" x14ac:dyDescent="0.35">
      <c r="A60" s="8" cm="1">
        <f t="array" ref="A60">_xlfn.SWITCH(IF(SODMatrix!D25="Y",SODMatrix!H25),"INSPECT",1,"READ",2,"USE",3,"MANAGE",4,0)</f>
        <v>2</v>
      </c>
      <c r="B60" s="8" cm="1">
        <f t="array" ref="B60">_xlfn.SWITCH(IF(SODMatrix!E25="Y",SODMatrix!H25),"INSPECT",1,"READ",2,"USE",3,"MANAGE",4,0)</f>
        <v>2</v>
      </c>
      <c r="C60" s="8" cm="1">
        <f t="array" ref="C60">_xlfn.SWITCH(IF(SODMatrix!F25="Y",SODMatrix!H25),"INSPECT",1,"READ",2,"USE",3,"MANAGE",4,0)</f>
        <v>2</v>
      </c>
      <c r="D60" s="8" cm="1">
        <f t="array" ref="D60">_xlfn.SWITCH(IF(SODMatrix!G25="Y",SODMatrix!H25),"INSPECT",1,"READ",2,"USE",3,"MANAGE",4,0)</f>
        <v>2</v>
      </c>
    </row>
    <row r="61" spans="1:4" hidden="1" x14ac:dyDescent="0.35">
      <c r="A61" s="8" cm="1">
        <f t="array" ref="A61">_xlfn.SWITCH(IF(SODMatrix!D26="Y",SODMatrix!H26),"INSPECT",1,"READ",2,"USE",3,"MANAGE",4,0)</f>
        <v>0</v>
      </c>
      <c r="B61" s="8" cm="1">
        <f t="array" ref="B61">_xlfn.SWITCH(IF(SODMatrix!E26="Y",SODMatrix!H26),"INSPECT",1,"READ",2,"USE",3,"MANAGE",4,0)</f>
        <v>3</v>
      </c>
      <c r="C61" s="8" cm="1">
        <f t="array" ref="C61">_xlfn.SWITCH(IF(SODMatrix!F26="Y",SODMatrix!H26),"INSPECT",1,"READ",2,"USE",3,"MANAGE",4,0)</f>
        <v>3</v>
      </c>
      <c r="D61" s="8" cm="1">
        <f t="array" ref="D61">_xlfn.SWITCH(IF(SODMatrix!G26="Y",SODMatrix!H26),"INSPECT",1,"READ",2,"USE",3,"MANAGE",4,0)</f>
        <v>0</v>
      </c>
    </row>
    <row r="62" spans="1:4" hidden="1" x14ac:dyDescent="0.35">
      <c r="A62" s="8" cm="1">
        <f t="array" ref="A62">_xlfn.SWITCH(IF(SODMatrix!D27="Y",SODMatrix!H27),"INSPECT",1,"READ",2,"USE",3,"MANAGE",4,0)</f>
        <v>0</v>
      </c>
      <c r="B62" s="8" cm="1">
        <f t="array" ref="B62">_xlfn.SWITCH(IF(SODMatrix!E27="Y",SODMatrix!H27),"INSPECT",1,"READ",2,"USE",3,"MANAGE",4,0)</f>
        <v>0</v>
      </c>
      <c r="C62" s="8" cm="1">
        <f t="array" ref="C62">_xlfn.SWITCH(IF(SODMatrix!F27="Y",SODMatrix!H27),"INSPECT",1,"READ",2,"USE",3,"MANAGE",4,0)</f>
        <v>0</v>
      </c>
      <c r="D62" s="8" cm="1">
        <f t="array" ref="D62">_xlfn.SWITCH(IF(SODMatrix!G27="Y",SODMatrix!H27),"INSPECT",1,"READ",2,"USE",3,"MANAGE",4,0)</f>
        <v>0</v>
      </c>
    </row>
    <row r="63" spans="1:4" hidden="1" x14ac:dyDescent="0.35">
      <c r="A63" s="8" cm="1">
        <f t="array" ref="A63">_xlfn.SWITCH(IF(SODMatrix!D28="Y",SODMatrix!H28),"INSPECT",1,"READ",2,"USE",3,"MANAGE",4,0)</f>
        <v>4</v>
      </c>
      <c r="B63" s="8" cm="1">
        <f t="array" ref="B63">_xlfn.SWITCH(IF(SODMatrix!E28="Y",SODMatrix!H28),"INSPECT",1,"READ",2,"USE",3,"MANAGE",4,0)</f>
        <v>4</v>
      </c>
      <c r="C63" s="8" cm="1">
        <f t="array" ref="C63">_xlfn.SWITCH(IF(SODMatrix!F28="Y",SODMatrix!H28),"INSPECT",1,"READ",2,"USE",3,"MANAGE",4,0)</f>
        <v>0</v>
      </c>
      <c r="D63" s="8" cm="1">
        <f t="array" ref="D63">_xlfn.SWITCH(IF(SODMatrix!G28="Y",SODMatrix!H28),"INSPECT",1,"READ",2,"USE",3,"MANAGE",4,0)</f>
        <v>0</v>
      </c>
    </row>
    <row r="64" spans="1:4" hidden="1" x14ac:dyDescent="0.35">
      <c r="A64" s="8" cm="1">
        <f t="array" ref="A64">_xlfn.SWITCH(IF(SODMatrix!D29="Y",SODMatrix!H29),"INSPECT",1,"READ",2,"USE",3,"MANAGE",4,0)</f>
        <v>0</v>
      </c>
      <c r="B64" s="8" cm="1">
        <f t="array" ref="B64">_xlfn.SWITCH(IF(SODMatrix!E29="Y",SODMatrix!H29),"INSPECT",1,"READ",2,"USE",3,"MANAGE",4,0)</f>
        <v>0</v>
      </c>
      <c r="C64" s="8" cm="1">
        <f t="array" ref="C64">_xlfn.SWITCH(IF(SODMatrix!F29="Y",SODMatrix!H29),"INSPECT",1,"READ",2,"USE",3,"MANAGE",4,0)</f>
        <v>0</v>
      </c>
      <c r="D64" s="8" cm="1">
        <f t="array" ref="D64">_xlfn.SWITCH(IF(SODMatrix!G29="Y",SODMatrix!H29),"INSPECT",1,"READ",2,"USE",3,"MANAGE",4,0)</f>
        <v>0</v>
      </c>
    </row>
    <row r="65" spans="1:4" hidden="1" x14ac:dyDescent="0.35">
      <c r="A65" s="8" cm="1">
        <f t="array" ref="A65">_xlfn.SWITCH(IF(SODMatrix!D30="Y",SODMatrix!H30),"INSPECT",1,"READ",2,"USE",3,"MANAGE",4,0)</f>
        <v>1</v>
      </c>
      <c r="B65" s="8" cm="1">
        <f t="array" ref="B65">_xlfn.SWITCH(IF(SODMatrix!E30="Y",SODMatrix!H30),"INSPECT",1,"READ",2,"USE",3,"MANAGE",4,0)</f>
        <v>1</v>
      </c>
      <c r="C65" s="8" cm="1">
        <f t="array" ref="C65">_xlfn.SWITCH(IF(SODMatrix!F30="Y",SODMatrix!H30),"INSPECT",1,"READ",2,"USE",3,"MANAGE",4,0)</f>
        <v>1</v>
      </c>
      <c r="D65" s="8" cm="1">
        <f t="array" ref="D65">_xlfn.SWITCH(IF(SODMatrix!G30="Y",SODMatrix!H30),"INSPECT",1,"READ",2,"USE",3,"MANAGE",4,0)</f>
        <v>1</v>
      </c>
    </row>
    <row r="66" spans="1:4" hidden="1" x14ac:dyDescent="0.35">
      <c r="A66" s="8" cm="1">
        <f t="array" ref="A66">_xlfn.SWITCH(IF(SODMatrix!D31="Y",SODMatrix!H31),"INSPECT",1,"READ",2,"USE",3,"MANAGE",4,0)</f>
        <v>4</v>
      </c>
      <c r="B66" s="8" cm="1">
        <f t="array" ref="B66">_xlfn.SWITCH(IF(SODMatrix!E31="Y",SODMatrix!H31),"INSPECT",1,"READ",2,"USE",3,"MANAGE",4,0)</f>
        <v>4</v>
      </c>
      <c r="C66" s="8" cm="1">
        <f t="array" ref="C66">_xlfn.SWITCH(IF(SODMatrix!F31="Y",SODMatrix!H31),"INSPECT",1,"READ",2,"USE",3,"MANAGE",4,0)</f>
        <v>4</v>
      </c>
      <c r="D66" s="8" cm="1">
        <f t="array" ref="D66">_xlfn.SWITCH(IF(SODMatrix!G31="Y",SODMatrix!H31),"INSPECT",1,"READ",2,"USE",3,"MANAGE",4,0)</f>
        <v>0</v>
      </c>
    </row>
    <row r="67" spans="1:4" hidden="1" x14ac:dyDescent="0.35">
      <c r="A67" s="8" cm="1">
        <f t="array" ref="A67">_xlfn.SWITCH(IF(SODMatrix!D32="Y",SODMatrix!H32),"INSPECT",1,"READ",2,"USE",3,"MANAGE",4,0)</f>
        <v>2</v>
      </c>
      <c r="B67" s="8" cm="1">
        <f t="array" ref="B67">_xlfn.SWITCH(IF(SODMatrix!E32="Y",SODMatrix!H32),"INSPECT",1,"READ",2,"USE",3,"MANAGE",4,0)</f>
        <v>2</v>
      </c>
      <c r="C67" s="8" cm="1">
        <f t="array" ref="C67">_xlfn.SWITCH(IF(SODMatrix!F32="Y",SODMatrix!H32),"INSPECT",1,"READ",2,"USE",3,"MANAGE",4,0)</f>
        <v>2</v>
      </c>
      <c r="D67" s="8" cm="1">
        <f t="array" ref="D67">_xlfn.SWITCH(IF(SODMatrix!G32="Y",SODMatrix!H32),"INSPECT",1,"READ",2,"USE",3,"MANAGE",4,0)</f>
        <v>2</v>
      </c>
    </row>
    <row r="68" spans="1:4" hidden="1" x14ac:dyDescent="0.35">
      <c r="A68" s="8" cm="1">
        <f t="array" ref="A68">_xlfn.SWITCH(IF(SODMatrix!D33="Y",SODMatrix!H33),"INSPECT",1,"READ",2,"USE",3,"MANAGE",4,0)</f>
        <v>0</v>
      </c>
      <c r="B68" s="8" cm="1">
        <f t="array" ref="B68">_xlfn.SWITCH(IF(SODMatrix!E33="Y",SODMatrix!H33),"INSPECT",1,"READ",2,"USE",3,"MANAGE",4,0)</f>
        <v>4</v>
      </c>
      <c r="C68" s="8" cm="1">
        <f t="array" ref="C68">_xlfn.SWITCH(IF(SODMatrix!F33="Y",SODMatrix!H33),"INSPECT",1,"READ",2,"USE",3,"MANAGE",4,0)</f>
        <v>0</v>
      </c>
      <c r="D68" s="8" cm="1">
        <f t="array" ref="D68">_xlfn.SWITCH(IF(SODMatrix!G33="Y",SODMatrix!H33),"INSPECT",1,"READ",2,"USE",3,"MANAGE",4,0)</f>
        <v>0</v>
      </c>
    </row>
    <row r="69" spans="1:4" hidden="1" x14ac:dyDescent="0.35">
      <c r="A69" s="8" cm="1">
        <f t="array" ref="A69">_xlfn.SWITCH(IF(SODMatrix!D34="Y",SODMatrix!H34),"INSPECT",1,"READ",2,"USE",3,"MANAGE",4,0)</f>
        <v>0</v>
      </c>
      <c r="B69" s="8" cm="1">
        <f t="array" ref="B69">_xlfn.SWITCH(IF(SODMatrix!E34="Y",SODMatrix!H34),"INSPECT",1,"READ",2,"USE",3,"MANAGE",4,0)</f>
        <v>0</v>
      </c>
      <c r="C69" s="8" cm="1">
        <f t="array" ref="C69">_xlfn.SWITCH(IF(SODMatrix!F34="Y",SODMatrix!H34),"INSPECT",1,"READ",2,"USE",3,"MANAGE",4,0)</f>
        <v>0</v>
      </c>
      <c r="D69" s="8" cm="1">
        <f t="array" ref="D69">_xlfn.SWITCH(IF(SODMatrix!G34="Y",SODMatrix!H34),"INSPECT",1,"READ",2,"USE",3,"MANAGE",4,0)</f>
        <v>0</v>
      </c>
    </row>
    <row r="70" spans="1:4" hidden="1" x14ac:dyDescent="0.35">
      <c r="A70" s="8" cm="1">
        <f t="array" ref="A70">_xlfn.SWITCH(IF(SODMatrix!D35="Y",SODMatrix!H35),"INSPECT",1,"READ",2,"USE",3,"MANAGE",4,0)</f>
        <v>0</v>
      </c>
      <c r="B70" s="8" cm="1">
        <f t="array" ref="B70">_xlfn.SWITCH(IF(SODMatrix!E35="Y",SODMatrix!H35),"INSPECT",1,"READ",2,"USE",3,"MANAGE",4,0)</f>
        <v>1</v>
      </c>
      <c r="C70" s="8" cm="1">
        <f t="array" ref="C70">_xlfn.SWITCH(IF(SODMatrix!F35="Y",SODMatrix!H35),"INSPECT",1,"READ",2,"USE",3,"MANAGE",4,0)</f>
        <v>1</v>
      </c>
      <c r="D70" s="8" cm="1">
        <f t="array" ref="D70">_xlfn.SWITCH(IF(SODMatrix!G35="Y",SODMatrix!H35),"INSPECT",1,"READ",2,"USE",3,"MANAGE",4,0)</f>
        <v>1</v>
      </c>
    </row>
    <row r="71" spans="1:4" hidden="1" x14ac:dyDescent="0.35">
      <c r="A71" s="8" cm="1">
        <f t="array" ref="A71">_xlfn.SWITCH(IF(SODMatrix!D36="Y",SODMatrix!H36),"INSPECT",1,"READ",2,"USE",3,"MANAGE",4,0)</f>
        <v>0</v>
      </c>
      <c r="B71" s="8" cm="1">
        <f t="array" ref="B71">_xlfn.SWITCH(IF(SODMatrix!E36="Y",SODMatrix!H36),"INSPECT",1,"READ",2,"USE",3,"MANAGE",4,0)</f>
        <v>2</v>
      </c>
      <c r="C71" s="8" cm="1">
        <f t="array" ref="C71">_xlfn.SWITCH(IF(SODMatrix!F36="Y",SODMatrix!H36),"INSPECT",1,"READ",2,"USE",3,"MANAGE",4,0)</f>
        <v>2</v>
      </c>
      <c r="D71" s="8" cm="1">
        <f t="array" ref="D71">_xlfn.SWITCH(IF(SODMatrix!G36="Y",SODMatrix!H36),"INSPECT",1,"READ",2,"USE",3,"MANAGE",4,0)</f>
        <v>2</v>
      </c>
    </row>
    <row r="72" spans="1:4" hidden="1" x14ac:dyDescent="0.35">
      <c r="A72" s="8" cm="1">
        <f t="array" ref="A72">_xlfn.SWITCH(IF(SODMatrix!D37="Y",SODMatrix!H37),"INSPECT",1,"READ",2,"USE",3,"MANAGE",4,0)</f>
        <v>0</v>
      </c>
      <c r="B72" s="8" cm="1">
        <f t="array" ref="B72">_xlfn.SWITCH(IF(SODMatrix!E37="Y",SODMatrix!H37),"INSPECT",1,"READ",2,"USE",3,"MANAGE",4,0)</f>
        <v>4</v>
      </c>
      <c r="C72" s="8" cm="1">
        <f t="array" ref="C72">_xlfn.SWITCH(IF(SODMatrix!F37="Y",SODMatrix!H37),"INSPECT",1,"READ",2,"USE",3,"MANAGE",4,0)</f>
        <v>4</v>
      </c>
      <c r="D72" s="8" cm="1">
        <f t="array" ref="D72">_xlfn.SWITCH(IF(SODMatrix!G37="Y",SODMatrix!H37),"INSPECT",1,"READ",2,"USE",3,"MANAGE",4,0)</f>
        <v>0</v>
      </c>
    </row>
    <row r="73" spans="1:4" hidden="1" x14ac:dyDescent="0.35">
      <c r="A73" s="8" cm="1">
        <f t="array" ref="A73">_xlfn.SWITCH(IF(SODMatrix!D38="Y",SODMatrix!H38),"INSPECT",1,"READ",2,"USE",3,"MANAGE",4,0)</f>
        <v>0</v>
      </c>
      <c r="B73" s="8" cm="1">
        <f t="array" ref="B73">_xlfn.SWITCH(IF(SODMatrix!E38="Y",SODMatrix!H38),"INSPECT",1,"READ",2,"USE",3,"MANAGE",4,0)</f>
        <v>3</v>
      </c>
      <c r="C73" s="8" cm="1">
        <f t="array" ref="C73">_xlfn.SWITCH(IF(SODMatrix!F38="Y",SODMatrix!H38),"INSPECT",1,"READ",2,"USE",3,"MANAGE",4,0)</f>
        <v>3</v>
      </c>
      <c r="D73" s="8" cm="1">
        <f t="array" ref="D73">_xlfn.SWITCH(IF(SODMatrix!G38="Y",SODMatrix!H38),"INSPECT",1,"READ",2,"USE",3,"MANAGE",4,0)</f>
        <v>0</v>
      </c>
    </row>
    <row r="74" spans="1:4" hidden="1" x14ac:dyDescent="0.35">
      <c r="A74" s="8" cm="1">
        <f t="array" ref="A74">_xlfn.SWITCH(IF(SODMatrix!D39="Y",SODMatrix!H39),"INSPECT",1,"READ",2,"USE",3,"MANAGE",4,0)</f>
        <v>0</v>
      </c>
      <c r="B74" s="8" cm="1">
        <f t="array" ref="B74">_xlfn.SWITCH(IF(SODMatrix!E39="Y",SODMatrix!H39),"INSPECT",1,"READ",2,"USE",3,"MANAGE",4,0)</f>
        <v>3</v>
      </c>
      <c r="C74" s="8" cm="1">
        <f t="array" ref="C74">_xlfn.SWITCH(IF(SODMatrix!F39="Y",SODMatrix!H39),"INSPECT",1,"READ",2,"USE",3,"MANAGE",4,0)</f>
        <v>0</v>
      </c>
      <c r="D74" s="8" cm="1">
        <f t="array" ref="D74">_xlfn.SWITCH(IF(SODMatrix!G39="Y",SODMatrix!H39),"INSPECT",1,"READ",2,"USE",3,"MANAGE",4,0)</f>
        <v>0</v>
      </c>
    </row>
    <row r="75" spans="1:4" hidden="1" x14ac:dyDescent="0.35">
      <c r="A75" s="8" cm="1">
        <f t="array" ref="A75">_xlfn.SWITCH(IF(SODMatrix!D40="Y",SODMatrix!H40),"INSPECT",1,"READ",2,"USE",3,"MANAGE",4,0)</f>
        <v>0</v>
      </c>
      <c r="B75" s="8" cm="1">
        <f t="array" ref="B75">_xlfn.SWITCH(IF(SODMatrix!E40="Y",SODMatrix!H40),"INSPECT",1,"READ",2,"USE",3,"MANAGE",4,0)</f>
        <v>0</v>
      </c>
      <c r="C75" s="8" cm="1">
        <f t="array" ref="C75">_xlfn.SWITCH(IF(SODMatrix!F40="Y",SODMatrix!H40),"INSPECT",1,"READ",2,"USE",3,"MANAGE",4,0)</f>
        <v>0</v>
      </c>
      <c r="D75" s="8" cm="1">
        <f t="array" ref="D75">_xlfn.SWITCH(IF(SODMatrix!G40="Y",SODMatrix!H40),"INSPECT",1,"READ",2,"USE",3,"MANAGE",4,0)</f>
        <v>0</v>
      </c>
    </row>
    <row r="76" spans="1:4" hidden="1" x14ac:dyDescent="0.35">
      <c r="A76" s="8" cm="1">
        <f t="array" ref="A76">_xlfn.SWITCH(IF(SODMatrix!D41="Y",SODMatrix!H41),"INSPECT",1,"READ",2,"USE",3,"MANAGE",4,0)</f>
        <v>0</v>
      </c>
      <c r="B76" s="8" cm="1">
        <f t="array" ref="B76">_xlfn.SWITCH(IF(SODMatrix!E41="Y",SODMatrix!H41),"INSPECT",1,"READ",2,"USE",3,"MANAGE",4,0)</f>
        <v>4</v>
      </c>
      <c r="C76" s="8" cm="1">
        <f t="array" ref="C76">_xlfn.SWITCH(IF(SODMatrix!F41="Y",SODMatrix!H41),"INSPECT",1,"READ",2,"USE",3,"MANAGE",4,0)</f>
        <v>0</v>
      </c>
      <c r="D76" s="8" cm="1">
        <f t="array" ref="D76">_xlfn.SWITCH(IF(SODMatrix!G41="Y",SODMatrix!H41),"INSPECT",1,"READ",2,"USE",3,"MANAGE",4,0)</f>
        <v>0</v>
      </c>
    </row>
    <row r="77" spans="1:4" x14ac:dyDescent="0.35">
      <c r="A77" s="8" t="str" cm="1">
        <f t="array" ref="A77">_xlfn.SWITCH(MAX(A41:A76),4,"MANAGE",3,"USE",2,"READ",1,"INSPECT","INSPECT")</f>
        <v>MANAGE</v>
      </c>
      <c r="B77" s="8" t="str" cm="1">
        <f t="array" ref="B77">_xlfn.SWITCH(MAX(B41:B76),4,"MANAGE",3,"USE",2,"READ",1,"INSPECT","INSPECT")</f>
        <v>MANAGE</v>
      </c>
      <c r="C77" s="8" t="str" cm="1">
        <f t="array" ref="C77">_xlfn.SWITCH(MAX(C41:C76),4,"MANAGE",3,"USE",2,"READ",1,"INSPECT","INSPECT")</f>
        <v>MANAGE</v>
      </c>
      <c r="D77" s="8" t="str" cm="1">
        <f t="array" ref="D77">_xlfn.SWITCH(MAX(D41:D76),4,"MANAGE",3,"USE",2,"READ",1,"INSPECT","INSPECT")</f>
        <v>READ</v>
      </c>
    </row>
    <row r="78" spans="1:4" x14ac:dyDescent="0.35">
      <c r="A78" s="8"/>
      <c r="B78" s="8"/>
      <c r="C78" s="8"/>
      <c r="D78" s="8"/>
    </row>
  </sheetData>
  <sheetProtection algorithmName="SHA-512" hashValue="+hO1NoP1nqn6ECM/6qkmUgPyZ5v5MVMKM6kBSeH7hom+CS9klWocf+PmxmLY6/jRPUoNmGS2Y6POam24IxsTAQ==" saltValue="c+lWtrHorxobnAGNq8SBKw==" spinCount="100000" sheet="1" objects="1" scenarios="1" selectLockedCells="1" selectUnlockedCells="1"/>
  <mergeCells count="4">
    <mergeCell ref="B1:D1"/>
    <mergeCell ref="A2:E2"/>
    <mergeCell ref="G2:K2"/>
    <mergeCell ref="A40:E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C97A-B34D-4AF8-97E8-AF64B4BB1F65}">
  <sheetPr codeName="Sheet3"/>
  <dimension ref="A1:A18"/>
  <sheetViews>
    <sheetView workbookViewId="0">
      <selection activeCell="E21" sqref="E21"/>
    </sheetView>
  </sheetViews>
  <sheetFormatPr defaultRowHeight="14.5" x14ac:dyDescent="0.35"/>
  <sheetData>
    <row r="1" spans="1:1" ht="15" thickBot="1" x14ac:dyDescent="0.4">
      <c r="A1" s="3" t="s">
        <v>49</v>
      </c>
    </row>
    <row r="2" spans="1:1" ht="15" thickBot="1" x14ac:dyDescent="0.4">
      <c r="A2" s="3" t="s">
        <v>50</v>
      </c>
    </row>
    <row r="3" spans="1:1" ht="15" thickBot="1" x14ac:dyDescent="0.4">
      <c r="A3" s="3" t="s">
        <v>51</v>
      </c>
    </row>
    <row r="4" spans="1:1" ht="15" thickBot="1" x14ac:dyDescent="0.4">
      <c r="A4" s="4" t="s">
        <v>52</v>
      </c>
    </row>
    <row r="6" spans="1:1" x14ac:dyDescent="0.35">
      <c r="A6" t="s">
        <v>53</v>
      </c>
    </row>
    <row r="7" spans="1:1" ht="15" thickBot="1" x14ac:dyDescent="0.4"/>
    <row r="8" spans="1:1" ht="15" thickBot="1" x14ac:dyDescent="0.4">
      <c r="A8" s="3" t="s">
        <v>49</v>
      </c>
    </row>
    <row r="9" spans="1:1" ht="15" thickBot="1" x14ac:dyDescent="0.4">
      <c r="A9" s="3" t="s">
        <v>54</v>
      </c>
    </row>
    <row r="10" spans="1:1" ht="15" thickBot="1" x14ac:dyDescent="0.4">
      <c r="A10" s="3" t="s">
        <v>55</v>
      </c>
    </row>
    <row r="11" spans="1:1" ht="15" thickBot="1" x14ac:dyDescent="0.4">
      <c r="A11" s="3" t="s">
        <v>56</v>
      </c>
    </row>
    <row r="12" spans="1:1" ht="15" thickBot="1" x14ac:dyDescent="0.4">
      <c r="A12" s="4" t="s">
        <v>57</v>
      </c>
    </row>
    <row r="14" spans="1:1" x14ac:dyDescent="0.35">
      <c r="A14" s="5" t="s">
        <v>58</v>
      </c>
    </row>
    <row r="17" spans="1:1" x14ac:dyDescent="0.35">
      <c r="A17" s="1"/>
    </row>
    <row r="18" spans="1:1" x14ac:dyDescent="0.35">
      <c r="A18" s="1"/>
    </row>
  </sheetData>
  <hyperlinks>
    <hyperlink ref="A14" r:id="rId1" xr:uid="{311B0608-A4D9-4C34-A387-61B9DDAC63E2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InstructionsSODMatrix</vt:lpstr>
      <vt:lpstr>SODMatrix</vt:lpstr>
      <vt:lpstr>OCI GG IAM Policies</vt:lpstr>
      <vt:lpstr>DO NOT Modify -Policy Generator</vt:lpstr>
      <vt:lpstr>DoNotUse - Examples_Reference</vt:lpstr>
      <vt:lpstr>BucketName</vt:lpstr>
      <vt:lpstr>CompartmentName</vt:lpstr>
      <vt:lpstr>GroupNames</vt:lpstr>
      <vt:lpstr>Permissions</vt:lpstr>
      <vt:lpstr>Usernames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Doshi</dc:creator>
  <cp:lastModifiedBy>Jigar Doshi</cp:lastModifiedBy>
  <dcterms:created xsi:type="dcterms:W3CDTF">2023-04-17T02:39:33Z</dcterms:created>
  <dcterms:modified xsi:type="dcterms:W3CDTF">2023-04-24T14:16:11Z</dcterms:modified>
</cp:coreProperties>
</file>